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upra-my.sharepoint.com/personal/alejandro_florez_upra_gov_co/Documents/UPRA/Contratacion 2023/PlanAccion/PA Caña/Documento/20230822_Final/Anexos web/"/>
    </mc:Choice>
  </mc:AlternateContent>
  <xr:revisionPtr revIDLastSave="16" documentId="13_ncr:1_{A7B0093F-4476-4721-AEE4-DBFAA7523B3E}" xr6:coauthVersionLast="47" xr6:coauthVersionMax="47" xr10:uidLastSave="{B0CEA250-66B7-47BF-8FD0-E40483D54E7B}"/>
  <bookViews>
    <workbookView xWindow="-120" yWindow="-120" windowWidth="24240" windowHeight="13020" activeTab="1" xr2:uid="{F3924FE1-AF9B-4ACF-914A-B379EAA1E99C}"/>
  </bookViews>
  <sheets>
    <sheet name="Glosario cadena panela" sheetId="30" r:id="rId1"/>
    <sheet name="Categoria Costos Panela" sheetId="1" r:id="rId2"/>
    <sheet name="Portafolio_Dependencia_IE" sheetId="31" r:id="rId3"/>
    <sheet name="Estimación por período" sheetId="23" r:id="rId4"/>
    <sheet name="Estimación anualizada " sheetId="20" r:id="rId5"/>
    <sheet name="P1" sheetId="24" r:id="rId6"/>
    <sheet name="P2" sheetId="25" r:id="rId7"/>
    <sheet name="P3" sheetId="9" r:id="rId8"/>
    <sheet name="P4" sheetId="21" r:id="rId9"/>
    <sheet name="P5" sheetId="22" r:id="rId10"/>
    <sheet name="P6" sheetId="27" r:id="rId11"/>
    <sheet name="Fuentes" sheetId="26" r:id="rId12"/>
    <sheet name="P7" sheetId="28" r:id="rId13"/>
    <sheet name="P8" sheetId="29" r:id="rId14"/>
    <sheet name="P9" sheetId="16" r:id="rId15"/>
    <sheet name="P10" sheetId="15"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a">#N/A</definedName>
    <definedName name="\b">#N/A</definedName>
    <definedName name="_____hhh444" localSheetId="1">#REF!</definedName>
    <definedName name="_____hhh444" localSheetId="0">#REF!</definedName>
    <definedName name="_____hhh444" localSheetId="5">#REF!</definedName>
    <definedName name="_____hhh444" localSheetId="15">#REF!</definedName>
    <definedName name="_____hhh444" localSheetId="6">#REF!</definedName>
    <definedName name="_____hhh444" localSheetId="7">#REF!</definedName>
    <definedName name="_____hhh444" localSheetId="8">#REF!</definedName>
    <definedName name="_____hhh444" localSheetId="9">#REF!</definedName>
    <definedName name="_____hhh444" localSheetId="10">#REF!</definedName>
    <definedName name="_____hhh444" localSheetId="12">#REF!</definedName>
    <definedName name="_____hhh444" localSheetId="13">#REF!</definedName>
    <definedName name="_____hhh444" localSheetId="14">#REF!</definedName>
    <definedName name="_____hhh444" localSheetId="2">#REF!</definedName>
    <definedName name="_____hhh444">#REF!</definedName>
    <definedName name="___hhh444" localSheetId="1">#REF!</definedName>
    <definedName name="___hhh444" localSheetId="0">#REF!</definedName>
    <definedName name="___hhh444" localSheetId="5">#REF!</definedName>
    <definedName name="___hhh444" localSheetId="15">#REF!</definedName>
    <definedName name="___hhh444" localSheetId="6">#REF!</definedName>
    <definedName name="___hhh444" localSheetId="7">#REF!</definedName>
    <definedName name="___hhh444" localSheetId="8">#REF!</definedName>
    <definedName name="___hhh444" localSheetId="9">#REF!</definedName>
    <definedName name="___hhh444" localSheetId="10">#REF!</definedName>
    <definedName name="___hhh444" localSheetId="12">#REF!</definedName>
    <definedName name="___hhh444" localSheetId="13">#REF!</definedName>
    <definedName name="___hhh444" localSheetId="14">#REF!</definedName>
    <definedName name="___hhh444">#REF!</definedName>
    <definedName name="_xlnm._FilterDatabase" localSheetId="2" hidden="1">Portafolio_Dependencia_IE!$A$2:$F$157</definedName>
    <definedName name="_hhh444" localSheetId="1">#REF!</definedName>
    <definedName name="_hhh444" localSheetId="0">#REF!</definedName>
    <definedName name="_hhh444" localSheetId="5">#REF!</definedName>
    <definedName name="_hhh444" localSheetId="15">#REF!</definedName>
    <definedName name="_hhh444" localSheetId="6">#REF!</definedName>
    <definedName name="_hhh444" localSheetId="7">#REF!</definedName>
    <definedName name="_hhh444" localSheetId="8">#REF!</definedName>
    <definedName name="_hhh444" localSheetId="9">#REF!</definedName>
    <definedName name="_hhh444" localSheetId="10">#REF!</definedName>
    <definedName name="_hhh444" localSheetId="12">#REF!</definedName>
    <definedName name="_hhh444" localSheetId="13">#REF!</definedName>
    <definedName name="_hhh444" localSheetId="14">#REF!</definedName>
    <definedName name="_hhh444" localSheetId="2">#REF!</definedName>
    <definedName name="_hhh444">#REF!</definedName>
    <definedName name="A_impresión_IM" localSheetId="1">#REF!</definedName>
    <definedName name="A_impresión_IM" localSheetId="0">#REF!</definedName>
    <definedName name="A_impresión_IM" localSheetId="5">#REF!</definedName>
    <definedName name="A_impresión_IM" localSheetId="15">#REF!</definedName>
    <definedName name="A_impresión_IM" localSheetId="6">#REF!</definedName>
    <definedName name="A_impresión_IM" localSheetId="7">#REF!</definedName>
    <definedName name="A_impresión_IM" localSheetId="8">#REF!</definedName>
    <definedName name="A_impresión_IM" localSheetId="9">#REF!</definedName>
    <definedName name="A_impresión_IM" localSheetId="10">#REF!</definedName>
    <definedName name="A_impresión_IM" localSheetId="12">#REF!</definedName>
    <definedName name="A_impresión_IM" localSheetId="13">#REF!</definedName>
    <definedName name="A_impresión_IM" localSheetId="14">#REF!</definedName>
    <definedName name="A_impresión_IM">#REF!</definedName>
    <definedName name="aaa" localSheetId="1">#REF!</definedName>
    <definedName name="aaa" localSheetId="0">#REF!</definedName>
    <definedName name="aaa" localSheetId="5">#REF!</definedName>
    <definedName name="aaa" localSheetId="15">#REF!</definedName>
    <definedName name="aaa" localSheetId="6">#REF!</definedName>
    <definedName name="aaa" localSheetId="7">#REF!</definedName>
    <definedName name="aaa" localSheetId="8">#REF!</definedName>
    <definedName name="aaa" localSheetId="9">#REF!</definedName>
    <definedName name="aaa" localSheetId="10">#REF!</definedName>
    <definedName name="aaa" localSheetId="12">#REF!</definedName>
    <definedName name="aaa" localSheetId="13">#REF!</definedName>
    <definedName name="aaa" localSheetId="14">#REF!</definedName>
    <definedName name="aaa">#REF!</definedName>
    <definedName name="abuela" localSheetId="1">#REF!</definedName>
    <definedName name="abuela" localSheetId="0">#REF!</definedName>
    <definedName name="abuela" localSheetId="5">#REF!</definedName>
    <definedName name="abuela" localSheetId="15">#REF!</definedName>
    <definedName name="abuela" localSheetId="6">#REF!</definedName>
    <definedName name="abuela" localSheetId="7">#REF!</definedName>
    <definedName name="abuela" localSheetId="8">#REF!</definedName>
    <definedName name="abuela" localSheetId="9">#REF!</definedName>
    <definedName name="abuela" localSheetId="10">#REF!</definedName>
    <definedName name="abuela" localSheetId="12">#REF!</definedName>
    <definedName name="abuela" localSheetId="13">#REF!</definedName>
    <definedName name="abuela" localSheetId="14">#REF!</definedName>
    <definedName name="abuela">#REF!</definedName>
    <definedName name="africa" localSheetId="1">#REF!</definedName>
    <definedName name="africa" localSheetId="0">#REF!</definedName>
    <definedName name="africa" localSheetId="5">#REF!</definedName>
    <definedName name="africa" localSheetId="15">#REF!</definedName>
    <definedName name="africa" localSheetId="6">#REF!</definedName>
    <definedName name="africa" localSheetId="7">#REF!</definedName>
    <definedName name="africa" localSheetId="8">#REF!</definedName>
    <definedName name="africa" localSheetId="9">#REF!</definedName>
    <definedName name="africa" localSheetId="10">#REF!</definedName>
    <definedName name="africa" localSheetId="12">#REF!</definedName>
    <definedName name="africa" localSheetId="13">#REF!</definedName>
    <definedName name="africa" localSheetId="14">#REF!</definedName>
    <definedName name="africa">#REF!</definedName>
    <definedName name="aleman" localSheetId="1">#REF!</definedName>
    <definedName name="aleman" localSheetId="0">#REF!</definedName>
    <definedName name="aleman" localSheetId="5">#REF!</definedName>
    <definedName name="aleman" localSheetId="15">#REF!</definedName>
    <definedName name="aleman" localSheetId="6">#REF!</definedName>
    <definedName name="aleman" localSheetId="7">#REF!</definedName>
    <definedName name="aleman" localSheetId="8">#REF!</definedName>
    <definedName name="aleman" localSheetId="9">#REF!</definedName>
    <definedName name="aleman" localSheetId="10">#REF!</definedName>
    <definedName name="aleman" localSheetId="12">#REF!</definedName>
    <definedName name="aleman" localSheetId="13">#REF!</definedName>
    <definedName name="aleman" localSheetId="14">#REF!</definedName>
    <definedName name="aleman">#REF!</definedName>
    <definedName name="ALO" localSheetId="1">#REF!</definedName>
    <definedName name="ALO" localSheetId="0">#REF!</definedName>
    <definedName name="ALO" localSheetId="5">#REF!</definedName>
    <definedName name="ALO" localSheetId="15">#REF!</definedName>
    <definedName name="ALO" localSheetId="6">#REF!</definedName>
    <definedName name="ALO" localSheetId="7">#REF!</definedName>
    <definedName name="ALO" localSheetId="8">#REF!</definedName>
    <definedName name="ALO" localSheetId="9">#REF!</definedName>
    <definedName name="ALO" localSheetId="10">#REF!</definedName>
    <definedName name="ALO" localSheetId="12">#REF!</definedName>
    <definedName name="ALO" localSheetId="13">#REF!</definedName>
    <definedName name="ALO" localSheetId="14">#REF!</definedName>
    <definedName name="ALO">#REF!</definedName>
    <definedName name="AREA_COSECHADA" localSheetId="1">#REF!</definedName>
    <definedName name="AREA_COSECHADA" localSheetId="0">#REF!</definedName>
    <definedName name="AREA_COSECHADA" localSheetId="5">#REF!</definedName>
    <definedName name="AREA_COSECHADA" localSheetId="15">#REF!</definedName>
    <definedName name="AREA_COSECHADA" localSheetId="6">#REF!</definedName>
    <definedName name="AREA_COSECHADA" localSheetId="7">#REF!</definedName>
    <definedName name="AREA_COSECHADA" localSheetId="8">#REF!</definedName>
    <definedName name="AREA_COSECHADA" localSheetId="9">#REF!</definedName>
    <definedName name="AREA_COSECHADA" localSheetId="10">#REF!</definedName>
    <definedName name="AREA_COSECHADA" localSheetId="12">#REF!</definedName>
    <definedName name="AREA_COSECHADA" localSheetId="13">#REF!</definedName>
    <definedName name="AREA_COSECHADA" localSheetId="14">#REF!</definedName>
    <definedName name="AREA_COSECHADA">#REF!</definedName>
    <definedName name="_xlnm.Print_Area" localSheetId="1">#REF!</definedName>
    <definedName name="_xlnm.Print_Area" localSheetId="0">#REF!</definedName>
    <definedName name="_xlnm.Print_Area" localSheetId="5">#REF!</definedName>
    <definedName name="_xlnm.Print_Area" localSheetId="15">#REF!</definedName>
    <definedName name="_xlnm.Print_Area" localSheetId="6">#REF!</definedName>
    <definedName name="_xlnm.Print_Area" localSheetId="7">#REF!</definedName>
    <definedName name="_xlnm.Print_Area" localSheetId="8">#REF!</definedName>
    <definedName name="_xlnm.Print_Area" localSheetId="9">#REF!</definedName>
    <definedName name="_xlnm.Print_Area" localSheetId="10">#REF!</definedName>
    <definedName name="_xlnm.Print_Area" localSheetId="12">#REF!</definedName>
    <definedName name="_xlnm.Print_Area" localSheetId="13">#REF!</definedName>
    <definedName name="_xlnm.Print_Area" localSheetId="14">#REF!</definedName>
    <definedName name="_xlnm.Print_Area">#REF!</definedName>
    <definedName name="AREA_SEMBRADA" localSheetId="1">#REF!</definedName>
    <definedName name="AREA_SEMBRADA" localSheetId="0">#REF!</definedName>
    <definedName name="AREA_SEMBRADA" localSheetId="5">#REF!</definedName>
    <definedName name="AREA_SEMBRADA" localSheetId="15">#REF!</definedName>
    <definedName name="AREA_SEMBRADA" localSheetId="6">#REF!</definedName>
    <definedName name="AREA_SEMBRADA" localSheetId="7">#REF!</definedName>
    <definedName name="AREA_SEMBRADA" localSheetId="8">#REF!</definedName>
    <definedName name="AREA_SEMBRADA" localSheetId="9">#REF!</definedName>
    <definedName name="AREA_SEMBRADA" localSheetId="10">#REF!</definedName>
    <definedName name="AREA_SEMBRADA" localSheetId="12">#REF!</definedName>
    <definedName name="AREA_SEMBRADA" localSheetId="13">#REF!</definedName>
    <definedName name="AREA_SEMBRADA" localSheetId="14">#REF!</definedName>
    <definedName name="AREA_SEMBRADA">#REF!</definedName>
    <definedName name="asia" localSheetId="1">#REF!</definedName>
    <definedName name="asia" localSheetId="0">#REF!</definedName>
    <definedName name="asia" localSheetId="5">#REF!</definedName>
    <definedName name="asia" localSheetId="15">#REF!</definedName>
    <definedName name="asia" localSheetId="6">#REF!</definedName>
    <definedName name="asia" localSheetId="7">#REF!</definedName>
    <definedName name="asia" localSheetId="8">#REF!</definedName>
    <definedName name="asia" localSheetId="9">#REF!</definedName>
    <definedName name="asia" localSheetId="10">#REF!</definedName>
    <definedName name="asia" localSheetId="12">#REF!</definedName>
    <definedName name="asia" localSheetId="13">#REF!</definedName>
    <definedName name="asia" localSheetId="14">#REF!</definedName>
    <definedName name="asia">#REF!</definedName>
    <definedName name="astringente" localSheetId="1">#REF!</definedName>
    <definedName name="astringente" localSheetId="0">#REF!</definedName>
    <definedName name="astringente" localSheetId="5">#REF!</definedName>
    <definedName name="astringente" localSheetId="15">#REF!</definedName>
    <definedName name="astringente" localSheetId="6">#REF!</definedName>
    <definedName name="astringente" localSheetId="7">#REF!</definedName>
    <definedName name="astringente" localSheetId="8">#REF!</definedName>
    <definedName name="astringente" localSheetId="9">#REF!</definedName>
    <definedName name="astringente" localSheetId="10">#REF!</definedName>
    <definedName name="astringente" localSheetId="12">#REF!</definedName>
    <definedName name="astringente" localSheetId="13">#REF!</definedName>
    <definedName name="astringente" localSheetId="14">#REF!</definedName>
    <definedName name="astringente">#REF!</definedName>
    <definedName name="autralia" localSheetId="1">#REF!</definedName>
    <definedName name="autralia" localSheetId="0">#REF!</definedName>
    <definedName name="autralia" localSheetId="5">#REF!</definedName>
    <definedName name="autralia" localSheetId="15">#REF!</definedName>
    <definedName name="autralia" localSheetId="6">#REF!</definedName>
    <definedName name="autralia" localSheetId="7">#REF!</definedName>
    <definedName name="autralia" localSheetId="8">#REF!</definedName>
    <definedName name="autralia" localSheetId="9">#REF!</definedName>
    <definedName name="autralia" localSheetId="10">#REF!</definedName>
    <definedName name="autralia" localSheetId="12">#REF!</definedName>
    <definedName name="autralia" localSheetId="13">#REF!</definedName>
    <definedName name="autralia" localSheetId="14">#REF!</definedName>
    <definedName name="autralia">#REF!</definedName>
    <definedName name="bobada" localSheetId="1">#REF!</definedName>
    <definedName name="bobada" localSheetId="0">#REF!</definedName>
    <definedName name="bobada" localSheetId="5">#REF!</definedName>
    <definedName name="bobada" localSheetId="15">#REF!</definedName>
    <definedName name="bobada" localSheetId="6">#REF!</definedName>
    <definedName name="bobada" localSheetId="7">#REF!</definedName>
    <definedName name="bobada" localSheetId="8">#REF!</definedName>
    <definedName name="bobada" localSheetId="9">#REF!</definedName>
    <definedName name="bobada" localSheetId="10">#REF!</definedName>
    <definedName name="bobada" localSheetId="12">#REF!</definedName>
    <definedName name="bobada" localSheetId="13">#REF!</definedName>
    <definedName name="bobada" localSheetId="14">#REF!</definedName>
    <definedName name="bobada">#REF!</definedName>
    <definedName name="cambio" localSheetId="1">#REF!</definedName>
    <definedName name="cambio" localSheetId="0">#REF!</definedName>
    <definedName name="cambio" localSheetId="5">#REF!</definedName>
    <definedName name="cambio" localSheetId="15">#REF!</definedName>
    <definedName name="cambio" localSheetId="6">#REF!</definedName>
    <definedName name="cambio" localSheetId="7">#REF!</definedName>
    <definedName name="cambio" localSheetId="8">#REF!</definedName>
    <definedName name="cambio" localSheetId="9">#REF!</definedName>
    <definedName name="cambio" localSheetId="10">#REF!</definedName>
    <definedName name="cambio" localSheetId="12">#REF!</definedName>
    <definedName name="cambio" localSheetId="13">#REF!</definedName>
    <definedName name="cambio" localSheetId="14">#REF!</definedName>
    <definedName name="cambio">#REF!</definedName>
    <definedName name="cccc">#N/A</definedName>
    <definedName name="centro" localSheetId="1">#REF!</definedName>
    <definedName name="centro" localSheetId="0">#REF!</definedName>
    <definedName name="centro" localSheetId="5">#REF!</definedName>
    <definedName name="centro" localSheetId="15">#REF!</definedName>
    <definedName name="centro" localSheetId="6">#REF!</definedName>
    <definedName name="centro" localSheetId="7">#REF!</definedName>
    <definedName name="centro" localSheetId="8">#REF!</definedName>
    <definedName name="centro" localSheetId="9">#REF!</definedName>
    <definedName name="centro" localSheetId="10">#REF!</definedName>
    <definedName name="centro" localSheetId="12">#REF!</definedName>
    <definedName name="centro" localSheetId="13">#REF!</definedName>
    <definedName name="centro" localSheetId="14">#REF!</definedName>
    <definedName name="centro" localSheetId="2">#REF!</definedName>
    <definedName name="centro">#REF!</definedName>
    <definedName name="contestar" localSheetId="1">#REF!</definedName>
    <definedName name="contestar" localSheetId="0">#REF!</definedName>
    <definedName name="contestar" localSheetId="5">#REF!</definedName>
    <definedName name="contestar" localSheetId="15">#REF!</definedName>
    <definedName name="contestar" localSheetId="6">#REF!</definedName>
    <definedName name="contestar" localSheetId="7">#REF!</definedName>
    <definedName name="contestar" localSheetId="8">#REF!</definedName>
    <definedName name="contestar" localSheetId="9">#REF!</definedName>
    <definedName name="contestar" localSheetId="10">#REF!</definedName>
    <definedName name="contestar" localSheetId="12">#REF!</definedName>
    <definedName name="contestar" localSheetId="13">#REF!</definedName>
    <definedName name="contestar" localSheetId="14">#REF!</definedName>
    <definedName name="contestar">#REF!</definedName>
    <definedName name="cuadro2a" localSheetId="1">#REF!</definedName>
    <definedName name="cuadro2a" localSheetId="0">#REF!</definedName>
    <definedName name="cuadro2a" localSheetId="5">#REF!</definedName>
    <definedName name="cuadro2a" localSheetId="15">#REF!</definedName>
    <definedName name="cuadro2a" localSheetId="6">#REF!</definedName>
    <definedName name="cuadro2a" localSheetId="7">#REF!</definedName>
    <definedName name="cuadro2a" localSheetId="8">#REF!</definedName>
    <definedName name="cuadro2a" localSheetId="9">#REF!</definedName>
    <definedName name="cuadro2a" localSheetId="10">#REF!</definedName>
    <definedName name="cuadro2a" localSheetId="12">#REF!</definedName>
    <definedName name="cuadro2a" localSheetId="13">#REF!</definedName>
    <definedName name="cuadro2a" localSheetId="14">#REF!</definedName>
    <definedName name="cuadro2a">#REF!</definedName>
    <definedName name="CULTIVOS">[1]Hoja1!$AK$1:$AK$99</definedName>
    <definedName name="d" localSheetId="1">#REF!</definedName>
    <definedName name="d" localSheetId="0">#REF!</definedName>
    <definedName name="d" localSheetId="5">#REF!</definedName>
    <definedName name="d" localSheetId="15">#REF!</definedName>
    <definedName name="d" localSheetId="6">#REF!</definedName>
    <definedName name="d" localSheetId="7">#REF!</definedName>
    <definedName name="d" localSheetId="8">#REF!</definedName>
    <definedName name="d" localSheetId="9">#REF!</definedName>
    <definedName name="d" localSheetId="10">#REF!</definedName>
    <definedName name="d" localSheetId="12">#REF!</definedName>
    <definedName name="d" localSheetId="13">#REF!</definedName>
    <definedName name="d" localSheetId="14">#REF!</definedName>
    <definedName name="d" localSheetId="2">#REF!</definedName>
    <definedName name="d">#REF!</definedName>
    <definedName name="desconocido" localSheetId="1">#REF!</definedName>
    <definedName name="desconocido" localSheetId="0">#REF!</definedName>
    <definedName name="desconocido" localSheetId="5">#REF!</definedName>
    <definedName name="desconocido" localSheetId="15">#REF!</definedName>
    <definedName name="desconocido" localSheetId="6">#REF!</definedName>
    <definedName name="desconocido" localSheetId="7">#REF!</definedName>
    <definedName name="desconocido" localSheetId="8">#REF!</definedName>
    <definedName name="desconocido" localSheetId="9">#REF!</definedName>
    <definedName name="desconocido" localSheetId="10">#REF!</definedName>
    <definedName name="desconocido" localSheetId="12">#REF!</definedName>
    <definedName name="desconocido" localSheetId="13">#REF!</definedName>
    <definedName name="desconocido" localSheetId="14">#REF!</definedName>
    <definedName name="desconocido">#REF!</definedName>
    <definedName name="Desespero" localSheetId="1">#REF!</definedName>
    <definedName name="Desespero" localSheetId="0">#REF!</definedName>
    <definedName name="Desespero" localSheetId="5">#REF!</definedName>
    <definedName name="Desespero" localSheetId="15">#REF!</definedName>
    <definedName name="Desespero" localSheetId="6">#REF!</definedName>
    <definedName name="Desespero" localSheetId="7">#REF!</definedName>
    <definedName name="Desespero" localSheetId="8">#REF!</definedName>
    <definedName name="Desespero" localSheetId="9">#REF!</definedName>
    <definedName name="Desespero" localSheetId="10">#REF!</definedName>
    <definedName name="Desespero" localSheetId="12">#REF!</definedName>
    <definedName name="Desespero" localSheetId="13">#REF!</definedName>
    <definedName name="Desespero" localSheetId="14">#REF!</definedName>
    <definedName name="Desespero">#REF!</definedName>
    <definedName name="DME_Dirty" hidden="1">"False"</definedName>
    <definedName name="DME_LocalFile" hidden="1">"True"</definedName>
    <definedName name="Extraordinario" localSheetId="1">#REF!</definedName>
    <definedName name="Extraordinario" localSheetId="0">#REF!</definedName>
    <definedName name="Extraordinario" localSheetId="5">#REF!</definedName>
    <definedName name="Extraordinario" localSheetId="15">#REF!</definedName>
    <definedName name="Extraordinario" localSheetId="6">#REF!</definedName>
    <definedName name="Extraordinario" localSheetId="7">#REF!</definedName>
    <definedName name="Extraordinario" localSheetId="8">#REF!</definedName>
    <definedName name="Extraordinario" localSheetId="9">#REF!</definedName>
    <definedName name="Extraordinario" localSheetId="10">#REF!</definedName>
    <definedName name="Extraordinario" localSheetId="12">#REF!</definedName>
    <definedName name="Extraordinario" localSheetId="13">#REF!</definedName>
    <definedName name="Extraordinario" localSheetId="14">#REF!</definedName>
    <definedName name="Extraordinario" localSheetId="2">#REF!</definedName>
    <definedName name="Extraordinario">#REF!</definedName>
    <definedName name="FECHA" localSheetId="1">#REF!</definedName>
    <definedName name="FECHA" localSheetId="0">#REF!</definedName>
    <definedName name="FECHA" localSheetId="5">#REF!</definedName>
    <definedName name="FECHA" localSheetId="15">#REF!</definedName>
    <definedName name="FECHA" localSheetId="6">#REF!</definedName>
    <definedName name="FECHA" localSheetId="7">#REF!</definedName>
    <definedName name="FECHA" localSheetId="8">#REF!</definedName>
    <definedName name="FECHA" localSheetId="9">#REF!</definedName>
    <definedName name="FECHA" localSheetId="10">#REF!</definedName>
    <definedName name="FECHA" localSheetId="12">#REF!</definedName>
    <definedName name="FECHA" localSheetId="13">#REF!</definedName>
    <definedName name="FECHA" localSheetId="14">#REF!</definedName>
    <definedName name="FECHA">#REF!</definedName>
    <definedName name="ffffddddd" localSheetId="1">#REF!</definedName>
    <definedName name="ffffddddd" localSheetId="0">#REF!</definedName>
    <definedName name="ffffddddd" localSheetId="5">#REF!</definedName>
    <definedName name="ffffddddd" localSheetId="15">#REF!</definedName>
    <definedName name="ffffddddd" localSheetId="6">#REF!</definedName>
    <definedName name="ffffddddd" localSheetId="7">#REF!</definedName>
    <definedName name="ffffddddd" localSheetId="8">#REF!</definedName>
    <definedName name="ffffddddd" localSheetId="9">#REF!</definedName>
    <definedName name="ffffddddd" localSheetId="10">#REF!</definedName>
    <definedName name="ffffddddd" localSheetId="12">#REF!</definedName>
    <definedName name="ffffddddd" localSheetId="13">#REF!</definedName>
    <definedName name="ffffddddd" localSheetId="14">#REF!</definedName>
    <definedName name="ffffddddd">#REF!</definedName>
    <definedName name="fffsd" localSheetId="1">#REF!</definedName>
    <definedName name="fffsd" localSheetId="0">#REF!</definedName>
    <definedName name="fffsd" localSheetId="5">#REF!</definedName>
    <definedName name="fffsd" localSheetId="15">#REF!</definedName>
    <definedName name="fffsd" localSheetId="6">#REF!</definedName>
    <definedName name="fffsd" localSheetId="7">#REF!</definedName>
    <definedName name="fffsd" localSheetId="8">#REF!</definedName>
    <definedName name="fffsd" localSheetId="9">#REF!</definedName>
    <definedName name="fffsd" localSheetId="10">#REF!</definedName>
    <definedName name="fffsd" localSheetId="12">#REF!</definedName>
    <definedName name="fffsd" localSheetId="13">#REF!</definedName>
    <definedName name="fffsd" localSheetId="14">#REF!</definedName>
    <definedName name="fffsd">#REF!</definedName>
    <definedName name="fgfgfg" localSheetId="1">#REF!</definedName>
    <definedName name="fgfgfg" localSheetId="0">#REF!</definedName>
    <definedName name="fgfgfg" localSheetId="5">#REF!</definedName>
    <definedName name="fgfgfg" localSheetId="15">#REF!</definedName>
    <definedName name="fgfgfg" localSheetId="6">#REF!</definedName>
    <definedName name="fgfgfg" localSheetId="7">#REF!</definedName>
    <definedName name="fgfgfg" localSheetId="8">#REF!</definedName>
    <definedName name="fgfgfg" localSheetId="9">#REF!</definedName>
    <definedName name="fgfgfg" localSheetId="10">#REF!</definedName>
    <definedName name="fgfgfg" localSheetId="12">#REF!</definedName>
    <definedName name="fgfgfg" localSheetId="13">#REF!</definedName>
    <definedName name="fgfgfg" localSheetId="14">#REF!</definedName>
    <definedName name="fgfgfg">#REF!</definedName>
    <definedName name="fhfhfhfjjj" localSheetId="1">#REF!</definedName>
    <definedName name="fhfhfhfjjj" localSheetId="0">#REF!</definedName>
    <definedName name="fhfhfhfjjj" localSheetId="5">#REF!</definedName>
    <definedName name="fhfhfhfjjj" localSheetId="15">#REF!</definedName>
    <definedName name="fhfhfhfjjj" localSheetId="6">#REF!</definedName>
    <definedName name="fhfhfhfjjj" localSheetId="7">#REF!</definedName>
    <definedName name="fhfhfhfjjj" localSheetId="8">#REF!</definedName>
    <definedName name="fhfhfhfjjj" localSheetId="9">#REF!</definedName>
    <definedName name="fhfhfhfjjj" localSheetId="10">#REF!</definedName>
    <definedName name="fhfhfhfjjj" localSheetId="12">#REF!</definedName>
    <definedName name="fhfhfhfjjj" localSheetId="13">#REF!</definedName>
    <definedName name="fhfhfhfjjj" localSheetId="14">#REF!</definedName>
    <definedName name="fhfhfhfjjj">#REF!</definedName>
    <definedName name="ggg" localSheetId="1">#REF!</definedName>
    <definedName name="ggg" localSheetId="0">#REF!</definedName>
    <definedName name="ggg" localSheetId="5">#REF!</definedName>
    <definedName name="ggg" localSheetId="15">#REF!</definedName>
    <definedName name="ggg" localSheetId="6">#REF!</definedName>
    <definedName name="ggg" localSheetId="7">#REF!</definedName>
    <definedName name="ggg" localSheetId="8">#REF!</definedName>
    <definedName name="ggg" localSheetId="9">#REF!</definedName>
    <definedName name="ggg" localSheetId="10">#REF!</definedName>
    <definedName name="ggg" localSheetId="12">#REF!</definedName>
    <definedName name="ggg" localSheetId="13">#REF!</definedName>
    <definedName name="ggg" localSheetId="14">#REF!</definedName>
    <definedName name="ggg">#REF!</definedName>
    <definedName name="ggggg" localSheetId="1">#REF!</definedName>
    <definedName name="ggggg" localSheetId="0">#REF!</definedName>
    <definedName name="ggggg" localSheetId="5">#REF!</definedName>
    <definedName name="ggggg" localSheetId="15">#REF!</definedName>
    <definedName name="ggggg" localSheetId="6">#REF!</definedName>
    <definedName name="ggggg" localSheetId="7">#REF!</definedName>
    <definedName name="ggggg" localSheetId="8">#REF!</definedName>
    <definedName name="ggggg" localSheetId="9">#REF!</definedName>
    <definedName name="ggggg" localSheetId="10">#REF!</definedName>
    <definedName name="ggggg" localSheetId="12">#REF!</definedName>
    <definedName name="ggggg" localSheetId="13">#REF!</definedName>
    <definedName name="ggggg" localSheetId="14">#REF!</definedName>
    <definedName name="ggggg">#REF!</definedName>
    <definedName name="gggggg" localSheetId="1">#REF!</definedName>
    <definedName name="gggggg" localSheetId="0">#REF!</definedName>
    <definedName name="gggggg" localSheetId="5">#REF!</definedName>
    <definedName name="gggggg" localSheetId="15">#REF!</definedName>
    <definedName name="gggggg" localSheetId="6">#REF!</definedName>
    <definedName name="gggggg" localSheetId="7">#REF!</definedName>
    <definedName name="gggggg" localSheetId="8">#REF!</definedName>
    <definedName name="gggggg" localSheetId="9">#REF!</definedName>
    <definedName name="gggggg" localSheetId="10">#REF!</definedName>
    <definedName name="gggggg" localSheetId="12">#REF!</definedName>
    <definedName name="gggggg" localSheetId="13">#REF!</definedName>
    <definedName name="gggggg" localSheetId="14">#REF!</definedName>
    <definedName name="gggggg">#REF!</definedName>
    <definedName name="gggggg5" localSheetId="1">#REF!</definedName>
    <definedName name="gggggg5" localSheetId="0">#REF!</definedName>
    <definedName name="gggggg5" localSheetId="5">#REF!</definedName>
    <definedName name="gggggg5" localSheetId="15">#REF!</definedName>
    <definedName name="gggggg5" localSheetId="6">#REF!</definedName>
    <definedName name="gggggg5" localSheetId="7">#REF!</definedName>
    <definedName name="gggggg5" localSheetId="8">#REF!</definedName>
    <definedName name="gggggg5" localSheetId="9">#REF!</definedName>
    <definedName name="gggggg5" localSheetId="10">#REF!</definedName>
    <definedName name="gggggg5" localSheetId="12">#REF!</definedName>
    <definedName name="gggggg5" localSheetId="13">#REF!</definedName>
    <definedName name="gggggg5" localSheetId="14">#REF!</definedName>
    <definedName name="gggggg5">#REF!</definedName>
    <definedName name="global" localSheetId="1">#REF!</definedName>
    <definedName name="global" localSheetId="0">#REF!</definedName>
    <definedName name="global" localSheetId="5">#REF!</definedName>
    <definedName name="global" localSheetId="15">#REF!</definedName>
    <definedName name="global" localSheetId="6">#REF!</definedName>
    <definedName name="global" localSheetId="7">#REF!</definedName>
    <definedName name="global" localSheetId="8">#REF!</definedName>
    <definedName name="global" localSheetId="9">#REF!</definedName>
    <definedName name="global" localSheetId="10">#REF!</definedName>
    <definedName name="global" localSheetId="12">#REF!</definedName>
    <definedName name="global" localSheetId="13">#REF!</definedName>
    <definedName name="global" localSheetId="14">#REF!</definedName>
    <definedName name="global">#REF!</definedName>
    <definedName name="hfhfhfhfhf" localSheetId="1">#REF!</definedName>
    <definedName name="hfhfhfhfhf" localSheetId="0">#REF!</definedName>
    <definedName name="hfhfhfhfhf" localSheetId="5">#REF!</definedName>
    <definedName name="hfhfhfhfhf" localSheetId="15">#REF!</definedName>
    <definedName name="hfhfhfhfhf" localSheetId="6">#REF!</definedName>
    <definedName name="hfhfhfhfhf" localSheetId="7">#REF!</definedName>
    <definedName name="hfhfhfhfhf" localSheetId="8">#REF!</definedName>
    <definedName name="hfhfhfhfhf" localSheetId="9">#REF!</definedName>
    <definedName name="hfhfhfhfhf" localSheetId="10">#REF!</definedName>
    <definedName name="hfhfhfhfhf" localSheetId="12">#REF!</definedName>
    <definedName name="hfhfhfhfhf" localSheetId="13">#REF!</definedName>
    <definedName name="hfhfhfhfhf" localSheetId="14">#REF!</definedName>
    <definedName name="hfhfhfhfhf">#REF!</definedName>
    <definedName name="hhh" localSheetId="1">#REF!</definedName>
    <definedName name="hhh" localSheetId="0">#REF!</definedName>
    <definedName name="hhh" localSheetId="5">#REF!</definedName>
    <definedName name="hhh" localSheetId="15">#REF!</definedName>
    <definedName name="hhh" localSheetId="6">#REF!</definedName>
    <definedName name="hhh" localSheetId="7">#REF!</definedName>
    <definedName name="hhh" localSheetId="8">#REF!</definedName>
    <definedName name="hhh" localSheetId="9">#REF!</definedName>
    <definedName name="hhh" localSheetId="10">#REF!</definedName>
    <definedName name="hhh" localSheetId="12">#REF!</definedName>
    <definedName name="hhh" localSheetId="13">#REF!</definedName>
    <definedName name="hhh" localSheetId="14">#REF!</definedName>
    <definedName name="hhh">#REF!</definedName>
    <definedName name="hijo" localSheetId="1">#REF!</definedName>
    <definedName name="hijo" localSheetId="0">#REF!</definedName>
    <definedName name="hijo" localSheetId="5">#REF!</definedName>
    <definedName name="hijo" localSheetId="15">#REF!</definedName>
    <definedName name="hijo" localSheetId="6">#REF!</definedName>
    <definedName name="hijo" localSheetId="7">#REF!</definedName>
    <definedName name="hijo" localSheetId="8">#REF!</definedName>
    <definedName name="hijo" localSheetId="9">#REF!</definedName>
    <definedName name="hijo" localSheetId="10">#REF!</definedName>
    <definedName name="hijo" localSheetId="12">#REF!</definedName>
    <definedName name="hijo" localSheetId="13">#REF!</definedName>
    <definedName name="hijo" localSheetId="14">#REF!</definedName>
    <definedName name="hijo">#REF!</definedName>
    <definedName name="hoas" localSheetId="1">#REF!</definedName>
    <definedName name="hoas" localSheetId="0">#REF!</definedName>
    <definedName name="hoas" localSheetId="5">#REF!</definedName>
    <definedName name="hoas" localSheetId="15">#REF!</definedName>
    <definedName name="hoas" localSheetId="6">#REF!</definedName>
    <definedName name="hoas" localSheetId="7">#REF!</definedName>
    <definedName name="hoas" localSheetId="8">#REF!</definedName>
    <definedName name="hoas" localSheetId="9">#REF!</definedName>
    <definedName name="hoas" localSheetId="10">#REF!</definedName>
    <definedName name="hoas" localSheetId="12">#REF!</definedName>
    <definedName name="hoas" localSheetId="13">#REF!</definedName>
    <definedName name="hoas" localSheetId="14">#REF!</definedName>
    <definedName name="hoas">#REF!</definedName>
    <definedName name="hoja" localSheetId="1">#REF!</definedName>
    <definedName name="hoja" localSheetId="0">#REF!</definedName>
    <definedName name="hoja" localSheetId="5">#REF!</definedName>
    <definedName name="hoja" localSheetId="15">#REF!</definedName>
    <definedName name="hoja" localSheetId="6">#REF!</definedName>
    <definedName name="hoja" localSheetId="7">#REF!</definedName>
    <definedName name="hoja" localSheetId="8">#REF!</definedName>
    <definedName name="hoja" localSheetId="9">#REF!</definedName>
    <definedName name="hoja" localSheetId="10">#REF!</definedName>
    <definedName name="hoja" localSheetId="12">#REF!</definedName>
    <definedName name="hoja" localSheetId="13">#REF!</definedName>
    <definedName name="hoja" localSheetId="14">#REF!</definedName>
    <definedName name="hoja">#REF!</definedName>
    <definedName name="idea" localSheetId="1">#REF!</definedName>
    <definedName name="idea" localSheetId="0">#REF!</definedName>
    <definedName name="idea" localSheetId="5">#REF!</definedName>
    <definedName name="idea" localSheetId="15">#REF!</definedName>
    <definedName name="idea" localSheetId="6">#REF!</definedName>
    <definedName name="idea" localSheetId="7">#REF!</definedName>
    <definedName name="idea" localSheetId="8">#REF!</definedName>
    <definedName name="idea" localSheetId="9">#REF!</definedName>
    <definedName name="idea" localSheetId="10">#REF!</definedName>
    <definedName name="idea" localSheetId="12">#REF!</definedName>
    <definedName name="idea" localSheetId="13">#REF!</definedName>
    <definedName name="idea" localSheetId="14">#REF!</definedName>
    <definedName name="idea">#REF!</definedName>
    <definedName name="Increible" localSheetId="1">#REF!</definedName>
    <definedName name="Increible" localSheetId="0">#REF!</definedName>
    <definedName name="Increible" localSheetId="5">#REF!</definedName>
    <definedName name="Increible" localSheetId="15">#REF!</definedName>
    <definedName name="Increible" localSheetId="6">#REF!</definedName>
    <definedName name="Increible" localSheetId="7">#REF!</definedName>
    <definedName name="Increible" localSheetId="8">#REF!</definedName>
    <definedName name="Increible" localSheetId="9">#REF!</definedName>
    <definedName name="Increible" localSheetId="10">#REF!</definedName>
    <definedName name="Increible" localSheetId="12">#REF!</definedName>
    <definedName name="Increible" localSheetId="13">#REF!</definedName>
    <definedName name="Increible" localSheetId="14">#REF!</definedName>
    <definedName name="Increible">#REF!</definedName>
    <definedName name="jjjjjjjjkkkk" localSheetId="1">#REF!</definedName>
    <definedName name="jjjjjjjjkkkk" localSheetId="0">#REF!</definedName>
    <definedName name="jjjjjjjjkkkk" localSheetId="5">#REF!</definedName>
    <definedName name="jjjjjjjjkkkk" localSheetId="15">#REF!</definedName>
    <definedName name="jjjjjjjjkkkk" localSheetId="6">#REF!</definedName>
    <definedName name="jjjjjjjjkkkk" localSheetId="7">#REF!</definedName>
    <definedName name="jjjjjjjjkkkk" localSheetId="8">#REF!</definedName>
    <definedName name="jjjjjjjjkkkk" localSheetId="9">#REF!</definedName>
    <definedName name="jjjjjjjjkkkk" localSheetId="10">#REF!</definedName>
    <definedName name="jjjjjjjjkkkk" localSheetId="12">#REF!</definedName>
    <definedName name="jjjjjjjjkkkk" localSheetId="13">#REF!</definedName>
    <definedName name="jjjjjjjjkkkk" localSheetId="14">#REF!</definedName>
    <definedName name="jjjjjjjjkkkk">#REF!</definedName>
    <definedName name="jjjkkkk" localSheetId="1">#REF!</definedName>
    <definedName name="jjjkkkk" localSheetId="0">#REF!</definedName>
    <definedName name="jjjkkkk" localSheetId="5">#REF!</definedName>
    <definedName name="jjjkkkk" localSheetId="15">#REF!</definedName>
    <definedName name="jjjkkkk" localSheetId="6">#REF!</definedName>
    <definedName name="jjjkkkk" localSheetId="7">#REF!</definedName>
    <definedName name="jjjkkkk" localSheetId="8">#REF!</definedName>
    <definedName name="jjjkkkk" localSheetId="9">#REF!</definedName>
    <definedName name="jjjkkkk" localSheetId="10">#REF!</definedName>
    <definedName name="jjjkkkk" localSheetId="12">#REF!</definedName>
    <definedName name="jjjkkkk" localSheetId="13">#REF!</definedName>
    <definedName name="jjjkkkk" localSheetId="14">#REF!</definedName>
    <definedName name="jjjkkkk">#REF!</definedName>
    <definedName name="joder" localSheetId="1">#REF!</definedName>
    <definedName name="joder" localSheetId="0">#REF!</definedName>
    <definedName name="joder" localSheetId="5">#REF!</definedName>
    <definedName name="joder" localSheetId="15">#REF!</definedName>
    <definedName name="joder" localSheetId="6">#REF!</definedName>
    <definedName name="joder" localSheetId="7">#REF!</definedName>
    <definedName name="joder" localSheetId="8">#REF!</definedName>
    <definedName name="joder" localSheetId="9">#REF!</definedName>
    <definedName name="joder" localSheetId="10">#REF!</definedName>
    <definedName name="joder" localSheetId="12">#REF!</definedName>
    <definedName name="joder" localSheetId="13">#REF!</definedName>
    <definedName name="joder" localSheetId="14">#REF!</definedName>
    <definedName name="joder">#REF!</definedName>
    <definedName name="kkkkkkk" localSheetId="1">#REF!</definedName>
    <definedName name="kkkkkkk" localSheetId="0">#REF!</definedName>
    <definedName name="kkkkkkk" localSheetId="5">#REF!</definedName>
    <definedName name="kkkkkkk" localSheetId="15">#REF!</definedName>
    <definedName name="kkkkkkk" localSheetId="6">#REF!</definedName>
    <definedName name="kkkkkkk" localSheetId="7">#REF!</definedName>
    <definedName name="kkkkkkk" localSheetId="8">#REF!</definedName>
    <definedName name="kkkkkkk" localSheetId="9">#REF!</definedName>
    <definedName name="kkkkkkk" localSheetId="10">#REF!</definedName>
    <definedName name="kkkkkkk" localSheetId="12">#REF!</definedName>
    <definedName name="kkkkkkk" localSheetId="13">#REF!</definedName>
    <definedName name="kkkkkkk" localSheetId="14">#REF!</definedName>
    <definedName name="kkkkkkk">#REF!</definedName>
    <definedName name="Lista1">[2]Datos!$E$4:$E$6</definedName>
    <definedName name="Logico">[3]Configuracion!$A$4:$A$5</definedName>
    <definedName name="Mamada" localSheetId="1">#REF!</definedName>
    <definedName name="Mamada" localSheetId="0">#REF!</definedName>
    <definedName name="Mamada" localSheetId="5">#REF!</definedName>
    <definedName name="Mamada" localSheetId="15">#REF!</definedName>
    <definedName name="Mamada" localSheetId="6">#REF!</definedName>
    <definedName name="Mamada" localSheetId="7">#REF!</definedName>
    <definedName name="Mamada" localSheetId="8">#REF!</definedName>
    <definedName name="Mamada" localSheetId="9">#REF!</definedName>
    <definedName name="Mamada" localSheetId="10">#REF!</definedName>
    <definedName name="Mamada" localSheetId="12">#REF!</definedName>
    <definedName name="Mamada" localSheetId="13">#REF!</definedName>
    <definedName name="Mamada" localSheetId="14">#REF!</definedName>
    <definedName name="Mamada" localSheetId="2">#REF!</definedName>
    <definedName name="Mamada">#REF!</definedName>
    <definedName name="manera" localSheetId="1">#REF!</definedName>
    <definedName name="manera" localSheetId="0">#REF!</definedName>
    <definedName name="manera" localSheetId="5">#REF!</definedName>
    <definedName name="manera" localSheetId="15">#REF!</definedName>
    <definedName name="manera" localSheetId="6">#REF!</definedName>
    <definedName name="manera" localSheetId="7">#REF!</definedName>
    <definedName name="manera" localSheetId="8">#REF!</definedName>
    <definedName name="manera" localSheetId="9">#REF!</definedName>
    <definedName name="manera" localSheetId="10">#REF!</definedName>
    <definedName name="manera" localSheetId="12">#REF!</definedName>
    <definedName name="manera" localSheetId="13">#REF!</definedName>
    <definedName name="manera" localSheetId="14">#REF!</definedName>
    <definedName name="manera">#REF!</definedName>
    <definedName name="marina" localSheetId="1">#REF!</definedName>
    <definedName name="marina" localSheetId="0">#REF!</definedName>
    <definedName name="marina" localSheetId="5">#REF!</definedName>
    <definedName name="marina" localSheetId="15">#REF!</definedName>
    <definedName name="marina" localSheetId="6">#REF!</definedName>
    <definedName name="marina" localSheetId="7">#REF!</definedName>
    <definedName name="marina" localSheetId="8">#REF!</definedName>
    <definedName name="marina" localSheetId="9">#REF!</definedName>
    <definedName name="marina" localSheetId="10">#REF!</definedName>
    <definedName name="marina" localSheetId="12">#REF!</definedName>
    <definedName name="marina" localSheetId="13">#REF!</definedName>
    <definedName name="marina" localSheetId="14">#REF!</definedName>
    <definedName name="marina">#REF!</definedName>
    <definedName name="marta" localSheetId="1">#REF!</definedName>
    <definedName name="marta" localSheetId="0">#REF!</definedName>
    <definedName name="marta" localSheetId="5">#REF!</definedName>
    <definedName name="marta" localSheetId="15">#REF!</definedName>
    <definedName name="marta" localSheetId="6">#REF!</definedName>
    <definedName name="marta" localSheetId="7">#REF!</definedName>
    <definedName name="marta" localSheetId="8">#REF!</definedName>
    <definedName name="marta" localSheetId="9">#REF!</definedName>
    <definedName name="marta" localSheetId="10">#REF!</definedName>
    <definedName name="marta" localSheetId="12">#REF!</definedName>
    <definedName name="marta" localSheetId="13">#REF!</definedName>
    <definedName name="marta" localSheetId="14">#REF!</definedName>
    <definedName name="marta">#REF!</definedName>
    <definedName name="mundo" localSheetId="1">#REF!</definedName>
    <definedName name="mundo" localSheetId="0">#REF!</definedName>
    <definedName name="mundo" localSheetId="5">#REF!</definedName>
    <definedName name="mundo" localSheetId="15">#REF!</definedName>
    <definedName name="mundo" localSheetId="6">#REF!</definedName>
    <definedName name="mundo" localSheetId="7">#REF!</definedName>
    <definedName name="mundo" localSheetId="8">#REF!</definedName>
    <definedName name="mundo" localSheetId="9">#REF!</definedName>
    <definedName name="mundo" localSheetId="10">#REF!</definedName>
    <definedName name="mundo" localSheetId="12">#REF!</definedName>
    <definedName name="mundo" localSheetId="13">#REF!</definedName>
    <definedName name="mundo" localSheetId="14">#REF!</definedName>
    <definedName name="mundo">#REF!</definedName>
    <definedName name="Nada" localSheetId="1">#REF!</definedName>
    <definedName name="Nada" localSheetId="0">#REF!</definedName>
    <definedName name="Nada" localSheetId="5">#REF!</definedName>
    <definedName name="Nada" localSheetId="15">#REF!</definedName>
    <definedName name="Nada" localSheetId="6">#REF!</definedName>
    <definedName name="Nada" localSheetId="7">#REF!</definedName>
    <definedName name="Nada" localSheetId="8">#REF!</definedName>
    <definedName name="Nada" localSheetId="9">#REF!</definedName>
    <definedName name="Nada" localSheetId="10">#REF!</definedName>
    <definedName name="Nada" localSheetId="12">#REF!</definedName>
    <definedName name="Nada" localSheetId="13">#REF!</definedName>
    <definedName name="Nada" localSheetId="14">#REF!</definedName>
    <definedName name="Nada">#REF!</definedName>
    <definedName name="Naturaleza1" localSheetId="1">#REF!</definedName>
    <definedName name="Naturaleza1" localSheetId="0">#REF!</definedName>
    <definedName name="Naturaleza1" localSheetId="5">#REF!</definedName>
    <definedName name="Naturaleza1" localSheetId="15">#REF!</definedName>
    <definedName name="Naturaleza1" localSheetId="6">#REF!</definedName>
    <definedName name="Naturaleza1" localSheetId="7">#REF!</definedName>
    <definedName name="Naturaleza1" localSheetId="8">#REF!</definedName>
    <definedName name="Naturaleza1" localSheetId="9">#REF!</definedName>
    <definedName name="Naturaleza1" localSheetId="10">#REF!</definedName>
    <definedName name="Naturaleza1" localSheetId="12">#REF!</definedName>
    <definedName name="Naturaleza1" localSheetId="13">#REF!</definedName>
    <definedName name="Naturaleza1" localSheetId="14">#REF!</definedName>
    <definedName name="Naturaleza1">#REF!</definedName>
    <definedName name="necesito" localSheetId="1">#REF!</definedName>
    <definedName name="necesito" localSheetId="0">#REF!</definedName>
    <definedName name="necesito" localSheetId="5">#REF!</definedName>
    <definedName name="necesito" localSheetId="15">#REF!</definedName>
    <definedName name="necesito" localSheetId="6">#REF!</definedName>
    <definedName name="necesito" localSheetId="7">#REF!</definedName>
    <definedName name="necesito" localSheetId="8">#REF!</definedName>
    <definedName name="necesito" localSheetId="9">#REF!</definedName>
    <definedName name="necesito" localSheetId="10">#REF!</definedName>
    <definedName name="necesito" localSheetId="12">#REF!</definedName>
    <definedName name="necesito" localSheetId="13">#REF!</definedName>
    <definedName name="necesito" localSheetId="14">#REF!</definedName>
    <definedName name="necesito">#REF!</definedName>
    <definedName name="ninguna" localSheetId="1">#REF!</definedName>
    <definedName name="ninguna" localSheetId="0">#REF!</definedName>
    <definedName name="ninguna" localSheetId="5">#REF!</definedName>
    <definedName name="ninguna" localSheetId="15">#REF!</definedName>
    <definedName name="ninguna" localSheetId="6">#REF!</definedName>
    <definedName name="ninguna" localSheetId="7">#REF!</definedName>
    <definedName name="ninguna" localSheetId="8">#REF!</definedName>
    <definedName name="ninguna" localSheetId="9">#REF!</definedName>
    <definedName name="ninguna" localSheetId="10">#REF!</definedName>
    <definedName name="ninguna" localSheetId="12">#REF!</definedName>
    <definedName name="ninguna" localSheetId="13">#REF!</definedName>
    <definedName name="ninguna" localSheetId="14">#REF!</definedName>
    <definedName name="ninguna">#REF!</definedName>
    <definedName name="Noto" localSheetId="1">#REF!</definedName>
    <definedName name="Noto" localSheetId="0">#REF!</definedName>
    <definedName name="Noto" localSheetId="5">#REF!</definedName>
    <definedName name="Noto" localSheetId="15">#REF!</definedName>
    <definedName name="Noto" localSheetId="6">#REF!</definedName>
    <definedName name="Noto" localSheetId="7">#REF!</definedName>
    <definedName name="Noto" localSheetId="8">#REF!</definedName>
    <definedName name="Noto" localSheetId="9">#REF!</definedName>
    <definedName name="Noto" localSheetId="10">#REF!</definedName>
    <definedName name="Noto" localSheetId="12">#REF!</definedName>
    <definedName name="Noto" localSheetId="13">#REF!</definedName>
    <definedName name="Noto" localSheetId="14">#REF!</definedName>
    <definedName name="Noto">#REF!</definedName>
    <definedName name="Notorio" localSheetId="1">#REF!</definedName>
    <definedName name="Notorio" localSheetId="0">#REF!</definedName>
    <definedName name="Notorio" localSheetId="5">#REF!</definedName>
    <definedName name="Notorio" localSheetId="15">#REF!</definedName>
    <definedName name="Notorio" localSheetId="6">#REF!</definedName>
    <definedName name="Notorio" localSheetId="7">#REF!</definedName>
    <definedName name="Notorio" localSheetId="8">#REF!</definedName>
    <definedName name="Notorio" localSheetId="9">#REF!</definedName>
    <definedName name="Notorio" localSheetId="10">#REF!</definedName>
    <definedName name="Notorio" localSheetId="12">#REF!</definedName>
    <definedName name="Notorio" localSheetId="13">#REF!</definedName>
    <definedName name="Notorio" localSheetId="14">#REF!</definedName>
    <definedName name="Notorio">#REF!</definedName>
    <definedName name="otro" localSheetId="1">#REF!</definedName>
    <definedName name="otro" localSheetId="0">#REF!</definedName>
    <definedName name="otro" localSheetId="5">#REF!</definedName>
    <definedName name="otro" localSheetId="15">#REF!</definedName>
    <definedName name="otro" localSheetId="6">#REF!</definedName>
    <definedName name="otro" localSheetId="7">#REF!</definedName>
    <definedName name="otro" localSheetId="8">#REF!</definedName>
    <definedName name="otro" localSheetId="9">#REF!</definedName>
    <definedName name="otro" localSheetId="10">#REF!</definedName>
    <definedName name="otro" localSheetId="12">#REF!</definedName>
    <definedName name="otro" localSheetId="13">#REF!</definedName>
    <definedName name="otro" localSheetId="14">#REF!</definedName>
    <definedName name="otro">#REF!</definedName>
    <definedName name="paises" localSheetId="1">[4]COD!$A$1:$B$275</definedName>
    <definedName name="paises">[5]COD!$A$1:$B$275</definedName>
    <definedName name="pasara" localSheetId="1">#REF!</definedName>
    <definedName name="pasara" localSheetId="0">#REF!</definedName>
    <definedName name="pasara" localSheetId="5">#REF!</definedName>
    <definedName name="pasara" localSheetId="15">#REF!</definedName>
    <definedName name="pasara" localSheetId="6">#REF!</definedName>
    <definedName name="pasara" localSheetId="7">#REF!</definedName>
    <definedName name="pasara" localSheetId="8">#REF!</definedName>
    <definedName name="pasara" localSheetId="9">#REF!</definedName>
    <definedName name="pasara" localSheetId="10">#REF!</definedName>
    <definedName name="pasara" localSheetId="12">#REF!</definedName>
    <definedName name="pasara" localSheetId="13">#REF!</definedName>
    <definedName name="pasara" localSheetId="14">#REF!</definedName>
    <definedName name="pasara" localSheetId="2">#REF!</definedName>
    <definedName name="pasara">#REF!</definedName>
    <definedName name="pastor" localSheetId="1">#REF!</definedName>
    <definedName name="pastor" localSheetId="0">#REF!</definedName>
    <definedName name="pastor" localSheetId="5">#REF!</definedName>
    <definedName name="pastor" localSheetId="15">#REF!</definedName>
    <definedName name="pastor" localSheetId="6">#REF!</definedName>
    <definedName name="pastor" localSheetId="7">#REF!</definedName>
    <definedName name="pastor" localSheetId="8">#REF!</definedName>
    <definedName name="pastor" localSheetId="9">#REF!</definedName>
    <definedName name="pastor" localSheetId="10">#REF!</definedName>
    <definedName name="pastor" localSheetId="12">#REF!</definedName>
    <definedName name="pastor" localSheetId="13">#REF!</definedName>
    <definedName name="pastor" localSheetId="14">#REF!</definedName>
    <definedName name="pastor">#REF!</definedName>
    <definedName name="pensando" localSheetId="1">#REF!</definedName>
    <definedName name="pensando" localSheetId="0">#REF!</definedName>
    <definedName name="pensando" localSheetId="5">#REF!</definedName>
    <definedName name="pensando" localSheetId="15">#REF!</definedName>
    <definedName name="pensando" localSheetId="6">#REF!</definedName>
    <definedName name="pensando" localSheetId="7">#REF!</definedName>
    <definedName name="pensando" localSheetId="8">#REF!</definedName>
    <definedName name="pensando" localSheetId="9">#REF!</definedName>
    <definedName name="pensando" localSheetId="10">#REF!</definedName>
    <definedName name="pensando" localSheetId="12">#REF!</definedName>
    <definedName name="pensando" localSheetId="13">#REF!</definedName>
    <definedName name="pensando" localSheetId="14">#REF!</definedName>
    <definedName name="pensando">#REF!</definedName>
    <definedName name="PERIODO" localSheetId="1">#REF!</definedName>
    <definedName name="PERIODO" localSheetId="0">#REF!</definedName>
    <definedName name="PERIODO" localSheetId="5">#REF!</definedName>
    <definedName name="PERIODO" localSheetId="15">#REF!</definedName>
    <definedName name="PERIODO" localSheetId="6">#REF!</definedName>
    <definedName name="PERIODO" localSheetId="7">#REF!</definedName>
    <definedName name="PERIODO" localSheetId="8">#REF!</definedName>
    <definedName name="PERIODO" localSheetId="9">#REF!</definedName>
    <definedName name="PERIODO" localSheetId="10">#REF!</definedName>
    <definedName name="PERIODO" localSheetId="12">#REF!</definedName>
    <definedName name="PERIODO" localSheetId="13">#REF!</definedName>
    <definedName name="PERIODO" localSheetId="14">#REF!</definedName>
    <definedName name="PERIODO">#REF!</definedName>
    <definedName name="piso" localSheetId="1">#REF!</definedName>
    <definedName name="piso" localSheetId="0">#REF!</definedName>
    <definedName name="piso" localSheetId="5">#REF!</definedName>
    <definedName name="piso" localSheetId="15">#REF!</definedName>
    <definedName name="piso" localSheetId="6">#REF!</definedName>
    <definedName name="piso" localSheetId="7">#REF!</definedName>
    <definedName name="piso" localSheetId="8">#REF!</definedName>
    <definedName name="piso" localSheetId="9">#REF!</definedName>
    <definedName name="piso" localSheetId="10">#REF!</definedName>
    <definedName name="piso" localSheetId="12">#REF!</definedName>
    <definedName name="piso" localSheetId="13">#REF!</definedName>
    <definedName name="piso" localSheetId="14">#REF!</definedName>
    <definedName name="piso">#REF!</definedName>
    <definedName name="PRODUCCION" localSheetId="1">#REF!</definedName>
    <definedName name="PRODUCCION" localSheetId="0">#REF!</definedName>
    <definedName name="PRODUCCION" localSheetId="5">#REF!</definedName>
    <definedName name="PRODUCCION" localSheetId="15">#REF!</definedName>
    <definedName name="PRODUCCION" localSheetId="6">#REF!</definedName>
    <definedName name="PRODUCCION" localSheetId="7">#REF!</definedName>
    <definedName name="PRODUCCION" localSheetId="8">#REF!</definedName>
    <definedName name="PRODUCCION" localSheetId="9">#REF!</definedName>
    <definedName name="PRODUCCION" localSheetId="10">#REF!</definedName>
    <definedName name="PRODUCCION" localSheetId="12">#REF!</definedName>
    <definedName name="PRODUCCION" localSheetId="13">#REF!</definedName>
    <definedName name="PRODUCCION" localSheetId="14">#REF!</definedName>
    <definedName name="PRODUCCION">#REF!</definedName>
    <definedName name="PROGRAMAS" localSheetId="1">'[6]SECTORES,PROGRAMAS Y SUBPROGRAM'!$C$4:$D$166</definedName>
    <definedName name="PROGRAMAS" localSheetId="2">'[7]Sectores, programas, subprogram'!$C$8:$D$181</definedName>
    <definedName name="PROGRAMAS">'[8]SECTORES,PROGRAMAS Y SUBPROGRAM'!$C$4:$D$171</definedName>
    <definedName name="puntilla" localSheetId="1">#REF!</definedName>
    <definedName name="puntilla" localSheetId="0">#REF!</definedName>
    <definedName name="puntilla" localSheetId="5">#REF!</definedName>
    <definedName name="puntilla" localSheetId="15">#REF!</definedName>
    <definedName name="puntilla" localSheetId="6">#REF!</definedName>
    <definedName name="puntilla" localSheetId="7">#REF!</definedName>
    <definedName name="puntilla" localSheetId="8">#REF!</definedName>
    <definedName name="puntilla" localSheetId="9">#REF!</definedName>
    <definedName name="puntilla" localSheetId="10">#REF!</definedName>
    <definedName name="puntilla" localSheetId="12">#REF!</definedName>
    <definedName name="puntilla" localSheetId="13">#REF!</definedName>
    <definedName name="puntilla" localSheetId="14">#REF!</definedName>
    <definedName name="puntilla" localSheetId="2">#REF!</definedName>
    <definedName name="puntilla">#REF!</definedName>
    <definedName name="quizas" localSheetId="1">#REF!</definedName>
    <definedName name="quizas" localSheetId="0">#REF!</definedName>
    <definedName name="quizas" localSheetId="5">#REF!</definedName>
    <definedName name="quizas" localSheetId="15">#REF!</definedName>
    <definedName name="quizas" localSheetId="6">#REF!</definedName>
    <definedName name="quizas" localSheetId="7">#REF!</definedName>
    <definedName name="quizas" localSheetId="8">#REF!</definedName>
    <definedName name="quizas" localSheetId="9">#REF!</definedName>
    <definedName name="quizas" localSheetId="10">#REF!</definedName>
    <definedName name="quizas" localSheetId="12">#REF!</definedName>
    <definedName name="quizas" localSheetId="13">#REF!</definedName>
    <definedName name="quizas" localSheetId="14">#REF!</definedName>
    <definedName name="quizas">#REF!</definedName>
    <definedName name="Rama1" localSheetId="1">#REF!</definedName>
    <definedName name="Rama1" localSheetId="0">#REF!</definedName>
    <definedName name="Rama1" localSheetId="5">#REF!</definedName>
    <definedName name="Rama1" localSheetId="15">#REF!</definedName>
    <definedName name="Rama1" localSheetId="6">#REF!</definedName>
    <definedName name="Rama1" localSheetId="7">#REF!</definedName>
    <definedName name="Rama1" localSheetId="8">#REF!</definedName>
    <definedName name="Rama1" localSheetId="9">#REF!</definedName>
    <definedName name="Rama1" localSheetId="10">#REF!</definedName>
    <definedName name="Rama1" localSheetId="12">#REF!</definedName>
    <definedName name="Rama1" localSheetId="13">#REF!</definedName>
    <definedName name="Rama1" localSheetId="14">#REF!</definedName>
    <definedName name="Rama1">#REF!</definedName>
    <definedName name="RangoCriterio2">[9]Detalle!$K:$K</definedName>
    <definedName name="RangoValor">[9]Detalle!$I:$I</definedName>
    <definedName name="RENDIMIENTO" localSheetId="1">#REF!</definedName>
    <definedName name="RENDIMIENTO" localSheetId="0">#REF!</definedName>
    <definedName name="RENDIMIENTO" localSheetId="5">#REF!</definedName>
    <definedName name="RENDIMIENTO" localSheetId="15">#REF!</definedName>
    <definedName name="RENDIMIENTO" localSheetId="6">#REF!</definedName>
    <definedName name="RENDIMIENTO" localSheetId="7">#REF!</definedName>
    <definedName name="RENDIMIENTO" localSheetId="8">#REF!</definedName>
    <definedName name="RENDIMIENTO" localSheetId="9">#REF!</definedName>
    <definedName name="RENDIMIENTO" localSheetId="10">#REF!</definedName>
    <definedName name="RENDIMIENTO" localSheetId="12">#REF!</definedName>
    <definedName name="RENDIMIENTO" localSheetId="13">#REF!</definedName>
    <definedName name="RENDIMIENTO" localSheetId="14">#REF!</definedName>
    <definedName name="RENDIMIENTO" localSheetId="2">#REF!</definedName>
    <definedName name="RENDIMIENTO">#REF!</definedName>
    <definedName name="Ruta_Critica_1" localSheetId="1">#REF!</definedName>
    <definedName name="Ruta_Critica_1" localSheetId="0">#REF!</definedName>
    <definedName name="Ruta_Critica_1" localSheetId="5">#REF!</definedName>
    <definedName name="Ruta_Critica_1" localSheetId="15">#REF!</definedName>
    <definedName name="Ruta_Critica_1" localSheetId="6">#REF!</definedName>
    <definedName name="Ruta_Critica_1" localSheetId="7">#REF!</definedName>
    <definedName name="Ruta_Critica_1" localSheetId="8">#REF!</definedName>
    <definedName name="Ruta_Critica_1" localSheetId="9">#REF!</definedName>
    <definedName name="Ruta_Critica_1" localSheetId="10">#REF!</definedName>
    <definedName name="Ruta_Critica_1" localSheetId="12">#REF!</definedName>
    <definedName name="Ruta_Critica_1" localSheetId="13">#REF!</definedName>
    <definedName name="Ruta_Critica_1" localSheetId="14">#REF!</definedName>
    <definedName name="Ruta_Critica_1">#REF!</definedName>
    <definedName name="santa" localSheetId="1">#REF!</definedName>
    <definedName name="santa" localSheetId="0">#REF!</definedName>
    <definedName name="santa" localSheetId="5">#REF!</definedName>
    <definedName name="santa" localSheetId="15">#REF!</definedName>
    <definedName name="santa" localSheetId="6">#REF!</definedName>
    <definedName name="santa" localSheetId="7">#REF!</definedName>
    <definedName name="santa" localSheetId="8">#REF!</definedName>
    <definedName name="santa" localSheetId="9">#REF!</definedName>
    <definedName name="santa" localSheetId="10">#REF!</definedName>
    <definedName name="santa" localSheetId="12">#REF!</definedName>
    <definedName name="santa" localSheetId="13">#REF!</definedName>
    <definedName name="santa" localSheetId="14">#REF!</definedName>
    <definedName name="santa">#REF!</definedName>
    <definedName name="secores">'[10]Sectores y Programas'!$H$5:$I$34</definedName>
    <definedName name="Sector1">[11]Cuentas_Corrientes!$A$133:$I$133</definedName>
    <definedName name="Sector3" localSheetId="1">#REF!</definedName>
    <definedName name="Sector3" localSheetId="0">#REF!</definedName>
    <definedName name="Sector3" localSheetId="5">#REF!</definedName>
    <definedName name="Sector3" localSheetId="15">#REF!</definedName>
    <definedName name="Sector3" localSheetId="6">#REF!</definedName>
    <definedName name="Sector3" localSheetId="7">#REF!</definedName>
    <definedName name="Sector3" localSheetId="8">#REF!</definedName>
    <definedName name="Sector3" localSheetId="9">#REF!</definedName>
    <definedName name="Sector3" localSheetId="10">#REF!</definedName>
    <definedName name="Sector3" localSheetId="12">#REF!</definedName>
    <definedName name="Sector3" localSheetId="13">#REF!</definedName>
    <definedName name="Sector3" localSheetId="14">#REF!</definedName>
    <definedName name="Sector3" localSheetId="2">#REF!</definedName>
    <definedName name="Sector3">#REF!</definedName>
    <definedName name="Sector4" localSheetId="1">#REF!</definedName>
    <definedName name="Sector4" localSheetId="0">#REF!</definedName>
    <definedName name="Sector4" localSheetId="5">#REF!</definedName>
    <definedName name="Sector4" localSheetId="15">#REF!</definedName>
    <definedName name="Sector4" localSheetId="6">#REF!</definedName>
    <definedName name="Sector4" localSheetId="7">#REF!</definedName>
    <definedName name="Sector4" localSheetId="8">#REF!</definedName>
    <definedName name="Sector4" localSheetId="9">#REF!</definedName>
    <definedName name="Sector4" localSheetId="10">#REF!</definedName>
    <definedName name="Sector4" localSheetId="12">#REF!</definedName>
    <definedName name="Sector4" localSheetId="13">#REF!</definedName>
    <definedName name="Sector4" localSheetId="14">#REF!</definedName>
    <definedName name="Sector4">#REF!</definedName>
    <definedName name="SECTORES" localSheetId="2">[7]!SECTOR[#Data]</definedName>
    <definedName name="SECTORES">[8]!SECTOR[[#All],[Codigo ]:[Nombre ]]</definedName>
    <definedName name="septico" localSheetId="1">#REF!</definedName>
    <definedName name="septico" localSheetId="0">#REF!</definedName>
    <definedName name="septico" localSheetId="5">#REF!</definedName>
    <definedName name="septico" localSheetId="15">#REF!</definedName>
    <definedName name="septico" localSheetId="6">#REF!</definedName>
    <definedName name="septico" localSheetId="7">#REF!</definedName>
    <definedName name="septico" localSheetId="8">#REF!</definedName>
    <definedName name="septico" localSheetId="9">#REF!</definedName>
    <definedName name="septico" localSheetId="10">#REF!</definedName>
    <definedName name="septico" localSheetId="12">#REF!</definedName>
    <definedName name="septico" localSheetId="13">#REF!</definedName>
    <definedName name="septico" localSheetId="14">#REF!</definedName>
    <definedName name="septico" localSheetId="2">#REF!</definedName>
    <definedName name="septico">#REF!</definedName>
    <definedName name="suerte" localSheetId="1">#REF!</definedName>
    <definedName name="suerte" localSheetId="0">#REF!</definedName>
    <definedName name="suerte" localSheetId="5">#REF!</definedName>
    <definedName name="suerte" localSheetId="15">#REF!</definedName>
    <definedName name="suerte" localSheetId="6">#REF!</definedName>
    <definedName name="suerte" localSheetId="7">#REF!</definedName>
    <definedName name="suerte" localSheetId="8">#REF!</definedName>
    <definedName name="suerte" localSheetId="9">#REF!</definedName>
    <definedName name="suerte" localSheetId="10">#REF!</definedName>
    <definedName name="suerte" localSheetId="12">#REF!</definedName>
    <definedName name="suerte" localSheetId="13">#REF!</definedName>
    <definedName name="suerte" localSheetId="14">#REF!</definedName>
    <definedName name="suerte">#REF!</definedName>
    <definedName name="Tabla_asignación" localSheetId="1">#REF!</definedName>
    <definedName name="Tabla_asignación" localSheetId="0">#REF!</definedName>
    <definedName name="Tabla_asignación" localSheetId="5">#REF!</definedName>
    <definedName name="Tabla_asignación" localSheetId="15">#REF!</definedName>
    <definedName name="Tabla_asignación" localSheetId="6">#REF!</definedName>
    <definedName name="Tabla_asignación" localSheetId="7">#REF!</definedName>
    <definedName name="Tabla_asignación" localSheetId="8">#REF!</definedName>
    <definedName name="Tabla_asignación" localSheetId="9">#REF!</definedName>
    <definedName name="Tabla_asignación" localSheetId="10">#REF!</definedName>
    <definedName name="Tabla_asignación" localSheetId="12">#REF!</definedName>
    <definedName name="Tabla_asignación" localSheetId="13">#REF!</definedName>
    <definedName name="Tabla_asignación" localSheetId="14">#REF!</definedName>
    <definedName name="Tabla_asignación">#REF!</definedName>
    <definedName name="Tabla_Recursos" localSheetId="1">#REF!</definedName>
    <definedName name="Tabla_Recursos" localSheetId="0">#REF!</definedName>
    <definedName name="Tabla_Recursos" localSheetId="5">#REF!</definedName>
    <definedName name="Tabla_Recursos" localSheetId="15">#REF!</definedName>
    <definedName name="Tabla_Recursos" localSheetId="6">#REF!</definedName>
    <definedName name="Tabla_Recursos" localSheetId="7">#REF!</definedName>
    <definedName name="Tabla_Recursos" localSheetId="8">#REF!</definedName>
    <definedName name="Tabla_Recursos" localSheetId="9">#REF!</definedName>
    <definedName name="Tabla_Recursos" localSheetId="10">#REF!</definedName>
    <definedName name="Tabla_Recursos" localSheetId="12">#REF!</definedName>
    <definedName name="Tabla_Recursos" localSheetId="13">#REF!</definedName>
    <definedName name="Tabla_Recursos" localSheetId="14">#REF!</definedName>
    <definedName name="Tabla_Recursos">#REF!</definedName>
    <definedName name="tendre" localSheetId="1">#REF!</definedName>
    <definedName name="tendre" localSheetId="0">#REF!</definedName>
    <definedName name="tendre" localSheetId="5">#REF!</definedName>
    <definedName name="tendre" localSheetId="15">#REF!</definedName>
    <definedName name="tendre" localSheetId="6">#REF!</definedName>
    <definedName name="tendre" localSheetId="7">#REF!</definedName>
    <definedName name="tendre" localSheetId="8">#REF!</definedName>
    <definedName name="tendre" localSheetId="9">#REF!</definedName>
    <definedName name="tendre" localSheetId="10">#REF!</definedName>
    <definedName name="tendre" localSheetId="12">#REF!</definedName>
    <definedName name="tendre" localSheetId="13">#REF!</definedName>
    <definedName name="tendre" localSheetId="14">#REF!</definedName>
    <definedName name="tendre">#REF!</definedName>
    <definedName name="tener" localSheetId="1">#REF!</definedName>
    <definedName name="tener" localSheetId="0">#REF!</definedName>
    <definedName name="tener" localSheetId="5">#REF!</definedName>
    <definedName name="tener" localSheetId="15">#REF!</definedName>
    <definedName name="tener" localSheetId="6">#REF!</definedName>
    <definedName name="tener" localSheetId="7">#REF!</definedName>
    <definedName name="tener" localSheetId="8">#REF!</definedName>
    <definedName name="tener" localSheetId="9">#REF!</definedName>
    <definedName name="tener" localSheetId="10">#REF!</definedName>
    <definedName name="tener" localSheetId="12">#REF!</definedName>
    <definedName name="tener" localSheetId="13">#REF!</definedName>
    <definedName name="tener" localSheetId="14">#REF!</definedName>
    <definedName name="tener">#REF!</definedName>
    <definedName name="tierra" localSheetId="1">#REF!</definedName>
    <definedName name="tierra" localSheetId="0">#REF!</definedName>
    <definedName name="tierra" localSheetId="5">#REF!</definedName>
    <definedName name="tierra" localSheetId="15">#REF!</definedName>
    <definedName name="tierra" localSheetId="6">#REF!</definedName>
    <definedName name="tierra" localSheetId="7">#REF!</definedName>
    <definedName name="tierra" localSheetId="8">#REF!</definedName>
    <definedName name="tierra" localSheetId="9">#REF!</definedName>
    <definedName name="tierra" localSheetId="10">#REF!</definedName>
    <definedName name="tierra" localSheetId="12">#REF!</definedName>
    <definedName name="tierra" localSheetId="13">#REF!</definedName>
    <definedName name="tierra" localSheetId="14">#REF!</definedName>
    <definedName name="tierra">#REF!</definedName>
    <definedName name="TIR" localSheetId="1">#REF!</definedName>
    <definedName name="TIR" localSheetId="0">#REF!</definedName>
    <definedName name="TIR" localSheetId="5">#REF!</definedName>
    <definedName name="TIR" localSheetId="15">#REF!</definedName>
    <definedName name="TIR" localSheetId="6">#REF!</definedName>
    <definedName name="TIR" localSheetId="7">#REF!</definedName>
    <definedName name="TIR" localSheetId="8">#REF!</definedName>
    <definedName name="TIR" localSheetId="9">#REF!</definedName>
    <definedName name="TIR" localSheetId="10">#REF!</definedName>
    <definedName name="TIR" localSheetId="12">#REF!</definedName>
    <definedName name="TIR" localSheetId="13">#REF!</definedName>
    <definedName name="TIR" localSheetId="14">#REF!</definedName>
    <definedName name="TIR">#REF!</definedName>
    <definedName name="TITULO" localSheetId="1">#REF!</definedName>
    <definedName name="TITULO" localSheetId="0">#REF!</definedName>
    <definedName name="TITULO" localSheetId="5">#REF!</definedName>
    <definedName name="TITULO" localSheetId="15">#REF!</definedName>
    <definedName name="TITULO" localSheetId="6">#REF!</definedName>
    <definedName name="TITULO" localSheetId="7">#REF!</definedName>
    <definedName name="TITULO" localSheetId="8">#REF!</definedName>
    <definedName name="TITULO" localSheetId="9">#REF!</definedName>
    <definedName name="TITULO" localSheetId="10">#REF!</definedName>
    <definedName name="TITULO" localSheetId="12">#REF!</definedName>
    <definedName name="TITULO" localSheetId="13">#REF!</definedName>
    <definedName name="TITULO" localSheetId="14">#REF!</definedName>
    <definedName name="TITULO">#REF!</definedName>
    <definedName name="_xlnm.Print_Titles" localSheetId="1">#REF!,#REF!</definedName>
    <definedName name="_xlnm.Print_Titles" localSheetId="0">#REF!,#REF!</definedName>
    <definedName name="_xlnm.Print_Titles" localSheetId="5">#REF!,#REF!</definedName>
    <definedName name="_xlnm.Print_Titles" localSheetId="15">#REF!,#REF!</definedName>
    <definedName name="_xlnm.Print_Titles" localSheetId="6">#REF!,#REF!</definedName>
    <definedName name="_xlnm.Print_Titles" localSheetId="7">#REF!,#REF!</definedName>
    <definedName name="_xlnm.Print_Titles" localSheetId="8">#REF!,#REF!</definedName>
    <definedName name="_xlnm.Print_Titles" localSheetId="9">#REF!,#REF!</definedName>
    <definedName name="_xlnm.Print_Titles" localSheetId="10">#REF!,#REF!</definedName>
    <definedName name="_xlnm.Print_Titles" localSheetId="12">#REF!,#REF!</definedName>
    <definedName name="_xlnm.Print_Titles" localSheetId="13">#REF!,#REF!</definedName>
    <definedName name="_xlnm.Print_Titles" localSheetId="14">#REF!,#REF!</definedName>
    <definedName name="_xlnm.Print_Titles" localSheetId="2">#REF!,#REF!</definedName>
    <definedName name="_xlnm.Print_Titles">#REF!,#REF!</definedName>
    <definedName name="Ton">[12]Parámetros!$B$4</definedName>
    <definedName name="Totaldepto" localSheetId="1">#REF!</definedName>
    <definedName name="Totaldepto" localSheetId="0">#REF!</definedName>
    <definedName name="Totaldepto" localSheetId="5">#REF!</definedName>
    <definedName name="Totaldepto" localSheetId="15">#REF!</definedName>
    <definedName name="Totaldepto" localSheetId="6">#REF!</definedName>
    <definedName name="Totaldepto" localSheetId="7">#REF!</definedName>
    <definedName name="Totaldepto" localSheetId="8">#REF!</definedName>
    <definedName name="Totaldepto" localSheetId="9">#REF!</definedName>
    <definedName name="Totaldepto" localSheetId="10">#REF!</definedName>
    <definedName name="Totaldepto" localSheetId="12">#REF!</definedName>
    <definedName name="Totaldepto" localSheetId="13">#REF!</definedName>
    <definedName name="Totaldepto" localSheetId="14">#REF!</definedName>
    <definedName name="Totaldepto" localSheetId="2">#REF!</definedName>
    <definedName name="Totaldepto">#REF!</definedName>
    <definedName name="Transaccion1" localSheetId="1">#REF!</definedName>
    <definedName name="Transaccion1" localSheetId="0">#REF!</definedName>
    <definedName name="Transaccion1" localSheetId="5">#REF!</definedName>
    <definedName name="Transaccion1" localSheetId="15">#REF!</definedName>
    <definedName name="Transaccion1" localSheetId="6">#REF!</definedName>
    <definedName name="Transaccion1" localSheetId="7">#REF!</definedName>
    <definedName name="Transaccion1" localSheetId="8">#REF!</definedName>
    <definedName name="Transaccion1" localSheetId="9">#REF!</definedName>
    <definedName name="Transaccion1" localSheetId="10">#REF!</definedName>
    <definedName name="Transaccion1" localSheetId="12">#REF!</definedName>
    <definedName name="Transaccion1" localSheetId="13">#REF!</definedName>
    <definedName name="Transaccion1" localSheetId="14">#REF!</definedName>
    <definedName name="Transaccion1">#REF!</definedName>
    <definedName name="Valoracion1" localSheetId="1">#REF!</definedName>
    <definedName name="Valoracion1" localSheetId="0">#REF!</definedName>
    <definedName name="Valoracion1" localSheetId="5">#REF!</definedName>
    <definedName name="Valoracion1" localSheetId="15">#REF!</definedName>
    <definedName name="Valoracion1" localSheetId="6">#REF!</definedName>
    <definedName name="Valoracion1" localSheetId="7">#REF!</definedName>
    <definedName name="Valoracion1" localSheetId="8">#REF!</definedName>
    <definedName name="Valoracion1" localSheetId="9">#REF!</definedName>
    <definedName name="Valoracion1" localSheetId="10">#REF!</definedName>
    <definedName name="Valoracion1" localSheetId="12">#REF!</definedName>
    <definedName name="Valoracion1" localSheetId="13">#REF!</definedName>
    <definedName name="Valoracion1" localSheetId="14">#REF!</definedName>
    <definedName name="Valoracion1">#REF!</definedName>
    <definedName name="vives" localSheetId="1">#REF!</definedName>
    <definedName name="vives" localSheetId="0">#REF!</definedName>
    <definedName name="vives" localSheetId="5">#REF!</definedName>
    <definedName name="vives" localSheetId="15">#REF!</definedName>
    <definedName name="vives" localSheetId="6">#REF!</definedName>
    <definedName name="vives" localSheetId="7">#REF!</definedName>
    <definedName name="vives" localSheetId="8">#REF!</definedName>
    <definedName name="vives" localSheetId="9">#REF!</definedName>
    <definedName name="vives" localSheetId="10">#REF!</definedName>
    <definedName name="vives" localSheetId="12">#REF!</definedName>
    <definedName name="vives" localSheetId="13">#REF!</definedName>
    <definedName name="vives" localSheetId="14">#REF!</definedName>
    <definedName name="viv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7" i="15" l="1"/>
  <c r="B108" i="15"/>
  <c r="B109" i="15"/>
  <c r="B110" i="15"/>
  <c r="B111" i="15"/>
  <c r="B112" i="15"/>
  <c r="B113" i="15"/>
  <c r="B114" i="15"/>
  <c r="B115" i="15"/>
  <c r="B116" i="15"/>
  <c r="B106" i="15"/>
  <c r="B67" i="15"/>
  <c r="B68" i="15"/>
  <c r="B69" i="15"/>
  <c r="B70" i="15"/>
  <c r="B71" i="15"/>
  <c r="B72" i="15"/>
  <c r="B66" i="15"/>
  <c r="B44" i="15"/>
  <c r="B45" i="15"/>
  <c r="B43" i="15"/>
  <c r="B22" i="15"/>
  <c r="B18" i="15"/>
  <c r="B19" i="15"/>
  <c r="B20" i="15"/>
  <c r="B21" i="15"/>
  <c r="B17" i="15"/>
  <c r="B11" i="15"/>
  <c r="A44" i="20" s="1"/>
  <c r="A44" i="23" s="1"/>
  <c r="A44" i="26" s="1"/>
  <c r="B10" i="15"/>
  <c r="A43" i="20" s="1"/>
  <c r="A43" i="23" s="1"/>
  <c r="A43" i="26" s="1"/>
  <c r="B9" i="15"/>
  <c r="A42" i="20" s="1"/>
  <c r="A42" i="23" s="1"/>
  <c r="A42" i="26" s="1"/>
  <c r="B8" i="15"/>
  <c r="A41" i="20" s="1"/>
  <c r="A41" i="23" s="1"/>
  <c r="A41" i="26" s="1"/>
  <c r="B4" i="15"/>
  <c r="A40" i="20" s="1"/>
  <c r="A40" i="23" s="1"/>
  <c r="A40" i="26" s="1"/>
  <c r="B44" i="16"/>
  <c r="B45" i="16"/>
  <c r="B46" i="16"/>
  <c r="B47" i="16"/>
  <c r="B43" i="16"/>
  <c r="B16" i="16"/>
  <c r="B17" i="16"/>
  <c r="B18" i="16"/>
  <c r="B19" i="16"/>
  <c r="B20" i="16"/>
  <c r="B15" i="16"/>
  <c r="B4" i="16"/>
  <c r="A37" i="20" s="1"/>
  <c r="A37" i="23" s="1"/>
  <c r="A37" i="26" s="1"/>
  <c r="B9" i="16"/>
  <c r="A39" i="20" s="1"/>
  <c r="A39" i="23" s="1"/>
  <c r="A39" i="26" s="1"/>
  <c r="B8" i="16"/>
  <c r="A38" i="20" s="1"/>
  <c r="A38" i="23" s="1"/>
  <c r="A38" i="26" s="1"/>
  <c r="B124" i="29"/>
  <c r="B125" i="29"/>
  <c r="B126" i="29"/>
  <c r="B127" i="29"/>
  <c r="B128" i="29"/>
  <c r="B123" i="29"/>
  <c r="B87" i="29"/>
  <c r="B88" i="29"/>
  <c r="B89" i="29"/>
  <c r="B90" i="29"/>
  <c r="B91" i="29"/>
  <c r="B92" i="29"/>
  <c r="B93" i="29"/>
  <c r="B86" i="29"/>
  <c r="B49" i="29"/>
  <c r="B50" i="29"/>
  <c r="B51" i="29"/>
  <c r="B52" i="29"/>
  <c r="B53" i="29"/>
  <c r="B48" i="29"/>
  <c r="B17" i="29"/>
  <c r="B18" i="29"/>
  <c r="B19" i="29"/>
  <c r="B20" i="29"/>
  <c r="B16" i="29"/>
  <c r="B11" i="29"/>
  <c r="A36" i="20" s="1"/>
  <c r="A36" i="23" s="1"/>
  <c r="A36" i="26" s="1"/>
  <c r="B10" i="29"/>
  <c r="A35" i="20" s="1"/>
  <c r="A35" i="23" s="1"/>
  <c r="A35" i="26" s="1"/>
  <c r="B9" i="29"/>
  <c r="A34" i="20" s="1"/>
  <c r="A34" i="23" s="1"/>
  <c r="A34" i="26" s="1"/>
  <c r="B8" i="29"/>
  <c r="A33" i="20" s="1"/>
  <c r="A33" i="23" s="1"/>
  <c r="A33" i="26" s="1"/>
  <c r="B4" i="29"/>
  <c r="A32" i="20" s="1"/>
  <c r="A32" i="23" s="1"/>
  <c r="A32" i="26" s="1"/>
  <c r="B19" i="28"/>
  <c r="B18" i="28"/>
  <c r="B17" i="28"/>
  <c r="B16" i="28"/>
  <c r="B15" i="28"/>
  <c r="B14" i="28"/>
  <c r="B13" i="28"/>
  <c r="B8" i="28"/>
  <c r="A31" i="20" s="1"/>
  <c r="A31" i="23" s="1"/>
  <c r="A31" i="26" s="1"/>
  <c r="B4" i="28"/>
  <c r="A30" i="20" s="1"/>
  <c r="A30" i="23" s="1"/>
  <c r="A30" i="26" s="1"/>
  <c r="B56" i="27"/>
  <c r="B57" i="27"/>
  <c r="B55" i="27"/>
  <c r="B15" i="27"/>
  <c r="B16" i="27"/>
  <c r="B17" i="27"/>
  <c r="B14" i="27"/>
  <c r="B9" i="27"/>
  <c r="A29" i="20" s="1"/>
  <c r="A29" i="23" s="1"/>
  <c r="A29" i="26" s="1"/>
  <c r="B8" i="27"/>
  <c r="A28" i="20" s="1"/>
  <c r="A28" i="23" s="1"/>
  <c r="A28" i="26" s="1"/>
  <c r="B4" i="27"/>
  <c r="A27" i="20" s="1"/>
  <c r="A27" i="23" s="1"/>
  <c r="A27" i="26" s="1"/>
  <c r="B115" i="22"/>
  <c r="B116" i="22"/>
  <c r="B117" i="22"/>
  <c r="B114" i="22"/>
  <c r="B88" i="22"/>
  <c r="B89" i="22"/>
  <c r="B90" i="22"/>
  <c r="B87" i="22"/>
  <c r="B55" i="22"/>
  <c r="B56" i="22"/>
  <c r="B54" i="22"/>
  <c r="B17" i="22"/>
  <c r="B18" i="22"/>
  <c r="B19" i="22"/>
  <c r="B16" i="22"/>
  <c r="B11" i="22"/>
  <c r="A26" i="20" s="1"/>
  <c r="A26" i="23" s="1"/>
  <c r="A26" i="26" s="1"/>
  <c r="B10" i="22"/>
  <c r="A25" i="20" s="1"/>
  <c r="A25" i="23" s="1"/>
  <c r="A25" i="26" s="1"/>
  <c r="B9" i="22"/>
  <c r="A24" i="20" s="1"/>
  <c r="A24" i="23" s="1"/>
  <c r="A24" i="26" s="1"/>
  <c r="B8" i="22"/>
  <c r="A23" i="20" s="1"/>
  <c r="A23" i="23" s="1"/>
  <c r="A23" i="26" s="1"/>
  <c r="B4" i="22"/>
  <c r="A22" i="20" s="1"/>
  <c r="A22" i="23" s="1"/>
  <c r="A22" i="26" s="1"/>
  <c r="B51" i="21"/>
  <c r="B52" i="21"/>
  <c r="B50" i="21"/>
  <c r="B15" i="21"/>
  <c r="B16" i="21"/>
  <c r="B17" i="21"/>
  <c r="B18" i="21"/>
  <c r="B19" i="21"/>
  <c r="B14" i="21"/>
  <c r="B9" i="21"/>
  <c r="A21" i="20" s="1"/>
  <c r="A21" i="23" s="1"/>
  <c r="A21" i="26" s="1"/>
  <c r="B8" i="21"/>
  <c r="A20" i="20" s="1"/>
  <c r="A20" i="23" s="1"/>
  <c r="A20" i="26" s="1"/>
  <c r="B4" i="21"/>
  <c r="A19" i="20" s="1"/>
  <c r="A19" i="23" s="1"/>
  <c r="A19" i="26" s="1"/>
  <c r="B153" i="9"/>
  <c r="B154" i="9"/>
  <c r="B148" i="9"/>
  <c r="B149" i="9"/>
  <c r="B150" i="9"/>
  <c r="B151" i="9"/>
  <c r="B152" i="9"/>
  <c r="B147" i="9"/>
  <c r="B114" i="9"/>
  <c r="B115" i="9"/>
  <c r="B116" i="9"/>
  <c r="B117" i="9"/>
  <c r="B113" i="9"/>
  <c r="B73" i="9"/>
  <c r="B74" i="9"/>
  <c r="B75" i="9"/>
  <c r="B76" i="9"/>
  <c r="B77" i="9"/>
  <c r="B72" i="9"/>
  <c r="B17" i="9"/>
  <c r="B18" i="9"/>
  <c r="B16" i="9"/>
  <c r="B11" i="9"/>
  <c r="A18" i="20" s="1"/>
  <c r="A18" i="23" s="1"/>
  <c r="A18" i="26" s="1"/>
  <c r="B10" i="9"/>
  <c r="A17" i="20" s="1"/>
  <c r="A17" i="23" s="1"/>
  <c r="A17" i="26" s="1"/>
  <c r="B9" i="9"/>
  <c r="A16" i="20" s="1"/>
  <c r="A16" i="23" s="1"/>
  <c r="A16" i="26" s="1"/>
  <c r="B8" i="9"/>
  <c r="A15" i="20" s="1"/>
  <c r="A15" i="23" s="1"/>
  <c r="A15" i="26" s="1"/>
  <c r="B4" i="9" a="1"/>
  <c r="B4" i="9" s="1"/>
  <c r="A14" i="20" s="1"/>
  <c r="A14" i="23" s="1"/>
  <c r="A14" i="26" s="1"/>
  <c r="B4" i="25"/>
  <c r="A10" i="20" s="1"/>
  <c r="A10" i="23" s="1"/>
  <c r="A10" i="26" s="1"/>
  <c r="B4" i="24"/>
  <c r="A6" i="20" s="1"/>
  <c r="A6" i="23" s="1"/>
  <c r="A6" i="26" s="1"/>
  <c r="B10" i="25"/>
  <c r="A13" i="20" s="1"/>
  <c r="A13" i="23" s="1"/>
  <c r="A13" i="26" s="1"/>
  <c r="B9" i="25"/>
  <c r="A12" i="20" s="1"/>
  <c r="A12" i="23" s="1"/>
  <c r="A12" i="26" s="1"/>
  <c r="B8" i="25"/>
  <c r="A11" i="20" s="1"/>
  <c r="A11" i="23" s="1"/>
  <c r="A11" i="26" s="1"/>
  <c r="B10" i="24"/>
  <c r="A9" i="20" s="1"/>
  <c r="A9" i="23" s="1"/>
  <c r="A9" i="26" s="1"/>
  <c r="B8" i="24"/>
  <c r="A7" i="20" s="1"/>
  <c r="A7" i="23" s="1"/>
  <c r="A7" i="26" s="1"/>
  <c r="B9" i="24"/>
  <c r="A8" i="20" s="1"/>
  <c r="A8" i="23" s="1"/>
  <c r="A8" i="26" s="1"/>
  <c r="B121" i="25"/>
  <c r="B122" i="25"/>
  <c r="B123" i="25"/>
  <c r="B120" i="25"/>
  <c r="B61" i="25"/>
  <c r="B62" i="25"/>
  <c r="B63" i="25"/>
  <c r="B64" i="25"/>
  <c r="B65" i="25"/>
  <c r="B60" i="25"/>
  <c r="B16" i="25"/>
  <c r="B17" i="25"/>
  <c r="B18" i="25"/>
  <c r="B19" i="25"/>
  <c r="B15" i="25"/>
  <c r="B125" i="24"/>
  <c r="B126" i="24"/>
  <c r="B127" i="24"/>
  <c r="B124" i="24"/>
  <c r="B69" i="24"/>
  <c r="B70" i="24"/>
  <c r="B71" i="24"/>
  <c r="B72" i="24"/>
  <c r="B73" i="24"/>
  <c r="B74" i="24"/>
  <c r="B68" i="24"/>
  <c r="B16" i="24"/>
  <c r="B17" i="24"/>
  <c r="B18" i="24"/>
  <c r="B19" i="24"/>
  <c r="B20" i="24"/>
  <c r="B21" i="24"/>
  <c r="B15" i="24"/>
  <c r="C487" i="1"/>
  <c r="C513" i="1"/>
  <c r="B65" i="15" l="1"/>
  <c r="E43" i="27"/>
  <c r="E42" i="27"/>
  <c r="D856" i="1"/>
  <c r="F856" i="1" s="1"/>
  <c r="H856" i="1" s="1"/>
  <c r="E103" i="29" s="1"/>
  <c r="C846" i="1"/>
  <c r="C845" i="1"/>
  <c r="C844" i="1"/>
  <c r="C843" i="1"/>
  <c r="D837" i="1"/>
  <c r="F837" i="1" s="1"/>
  <c r="H837" i="1" s="1"/>
  <c r="E67" i="29" s="1"/>
  <c r="D836" i="1"/>
  <c r="F836" i="1" s="1"/>
  <c r="H836" i="1" s="1"/>
  <c r="E66" i="29" s="1"/>
  <c r="E831" i="1"/>
  <c r="E43" i="28" s="1"/>
  <c r="F823" i="1"/>
  <c r="H823" i="1" s="1"/>
  <c r="F822" i="1"/>
  <c r="H822" i="1" s="1"/>
  <c r="E37" i="28" s="1"/>
  <c r="C814" i="1"/>
  <c r="E36" i="28" s="1"/>
  <c r="C847" i="1" l="1"/>
  <c r="C849" i="1" s="1"/>
  <c r="C850" i="1" s="1"/>
  <c r="E68" i="29" s="1"/>
  <c r="D857" i="1"/>
  <c r="F857" i="1" s="1"/>
  <c r="H857" i="1" s="1"/>
  <c r="E104" i="29" s="1"/>
  <c r="D858" i="1"/>
  <c r="F858" i="1" s="1"/>
  <c r="H858" i="1" s="1"/>
  <c r="E105" i="29" s="1"/>
  <c r="E80" i="27" l="1"/>
  <c r="C43" i="27"/>
  <c r="C42" i="27"/>
  <c r="C777" i="1"/>
  <c r="C778" i="1"/>
  <c r="E41" i="27"/>
  <c r="C804" i="1"/>
  <c r="C805" i="1" s="1"/>
  <c r="C80" i="27" s="1"/>
  <c r="F795" i="1"/>
  <c r="D795" i="1"/>
  <c r="C795" i="1"/>
  <c r="E794" i="1"/>
  <c r="G793" i="1"/>
  <c r="E793" i="1"/>
  <c r="G792" i="1"/>
  <c r="E792" i="1"/>
  <c r="C770" i="1"/>
  <c r="C772" i="1" s="1"/>
  <c r="C773" i="1" s="1"/>
  <c r="C40" i="27" s="1"/>
  <c r="C782" i="1"/>
  <c r="C783" i="1" s="1"/>
  <c r="C785" i="1" s="1"/>
  <c r="C786" i="1" s="1"/>
  <c r="C41" i="27" s="1"/>
  <c r="C779" i="1" l="1"/>
  <c r="C774" i="1" s="1"/>
  <c r="E40" i="27" s="1"/>
  <c r="E795" i="1"/>
  <c r="E76" i="22" l="1"/>
  <c r="E75" i="22"/>
  <c r="E45" i="9"/>
  <c r="C353" i="1"/>
  <c r="C696" i="1" l="1"/>
  <c r="C698" i="1" s="1"/>
  <c r="C43" i="25"/>
  <c r="C42" i="25"/>
  <c r="C41" i="25"/>
  <c r="N40" i="26"/>
  <c r="P40" i="26"/>
  <c r="H37" i="26"/>
  <c r="P19" i="26"/>
  <c r="N14" i="26"/>
  <c r="E45" i="25" l="1"/>
  <c r="E46" i="25"/>
  <c r="E107" i="24"/>
  <c r="E105" i="24"/>
  <c r="E103" i="24"/>
  <c r="E102" i="24"/>
  <c r="E95" i="24"/>
  <c r="E94" i="24"/>
  <c r="E93" i="24"/>
  <c r="E92" i="24"/>
  <c r="E91" i="24"/>
  <c r="E90" i="24"/>
  <c r="E88" i="24"/>
  <c r="E85" i="24"/>
  <c r="E84" i="24"/>
  <c r="E83" i="24"/>
  <c r="E82" i="24"/>
  <c r="E57" i="24"/>
  <c r="E54" i="24"/>
  <c r="E52" i="24"/>
  <c r="E51" i="24"/>
  <c r="E47" i="24"/>
  <c r="E46" i="24"/>
  <c r="E43" i="24"/>
  <c r="E42" i="24"/>
  <c r="E41" i="24"/>
  <c r="E40" i="24"/>
  <c r="E39" i="24"/>
  <c r="E38" i="24"/>
  <c r="E36" i="24"/>
  <c r="E35" i="24"/>
  <c r="E87" i="24" s="1"/>
  <c r="E33" i="24"/>
  <c r="E32" i="24"/>
  <c r="E31" i="24"/>
  <c r="E30" i="24"/>
  <c r="C727" i="1"/>
  <c r="D710" i="1"/>
  <c r="E42" i="25"/>
  <c r="E41" i="25"/>
  <c r="C46" i="25"/>
  <c r="C45" i="25"/>
  <c r="E44" i="25" l="1"/>
  <c r="B35" i="20" l="1"/>
  <c r="H153" i="29"/>
  <c r="H152" i="29"/>
  <c r="H151" i="29" s="1"/>
  <c r="H150" i="29" s="1"/>
  <c r="H149" i="29"/>
  <c r="H148" i="29" s="1"/>
  <c r="H147" i="29" s="1"/>
  <c r="H146" i="29" s="1"/>
  <c r="H145" i="29"/>
  <c r="C144" i="29"/>
  <c r="H143" i="29" s="1"/>
  <c r="C142" i="29"/>
  <c r="H142" i="29" s="1"/>
  <c r="H141" i="29"/>
  <c r="C140" i="29"/>
  <c r="H140" i="29" s="1"/>
  <c r="H139" i="29" s="1"/>
  <c r="H138" i="29"/>
  <c r="H137" i="29" s="1"/>
  <c r="C136" i="29"/>
  <c r="H136" i="29" s="1"/>
  <c r="H135" i="29" s="1"/>
  <c r="H134" i="29" s="1"/>
  <c r="H133" i="29"/>
  <c r="H112" i="29"/>
  <c r="H111" i="29"/>
  <c r="H110" i="29"/>
  <c r="H109" i="29" s="1"/>
  <c r="H108" i="29"/>
  <c r="H107" i="29"/>
  <c r="H106" i="29" s="1"/>
  <c r="H105" i="29" s="1"/>
  <c r="H104" i="29"/>
  <c r="H103" i="29"/>
  <c r="H102" i="29" s="1"/>
  <c r="H101" i="29"/>
  <c r="C100" i="29"/>
  <c r="H100" i="29" s="1"/>
  <c r="C99" i="29"/>
  <c r="H99" i="29" s="1"/>
  <c r="H98" i="29"/>
  <c r="H97" i="29"/>
  <c r="H72" i="29" s="1"/>
  <c r="H71" i="29"/>
  <c r="H70" i="29"/>
  <c r="H69" i="29" s="1"/>
  <c r="H68" i="29" s="1"/>
  <c r="H67" i="29"/>
  <c r="H66" i="29"/>
  <c r="H65" i="29" s="1"/>
  <c r="H64" i="29" s="1"/>
  <c r="H63" i="29"/>
  <c r="H62" i="29" s="1"/>
  <c r="H61" i="29"/>
  <c r="H60" i="29"/>
  <c r="H59" i="29" s="1"/>
  <c r="H58" i="29" s="1"/>
  <c r="H57" i="29"/>
  <c r="H37" i="29"/>
  <c r="H36" i="29" s="1"/>
  <c r="H35" i="29" s="1"/>
  <c r="H34" i="29" s="1"/>
  <c r="H33" i="29"/>
  <c r="H32" i="29" s="1"/>
  <c r="H31" i="29" s="1"/>
  <c r="H30" i="29" s="1"/>
  <c r="H29" i="29"/>
  <c r="C28" i="29"/>
  <c r="H28" i="29" s="1"/>
  <c r="H27" i="29" s="1"/>
  <c r="H26" i="29" s="1"/>
  <c r="H25" i="29"/>
  <c r="B122" i="29" s="1"/>
  <c r="B85" i="29" s="1"/>
  <c r="B46" i="29" s="1"/>
  <c r="B14" i="29" s="1"/>
  <c r="H43" i="28" s="1"/>
  <c r="H42" i="28"/>
  <c r="H41" i="28"/>
  <c r="H40" i="28"/>
  <c r="H39" i="28"/>
  <c r="H38" i="28"/>
  <c r="H37" i="28" s="1"/>
  <c r="H36" i="28" s="1"/>
  <c r="C36" i="28"/>
  <c r="H35" i="28" s="1"/>
  <c r="H34" i="28" s="1"/>
  <c r="C33" i="28"/>
  <c r="H33" i="28" s="1"/>
  <c r="C32" i="28"/>
  <c r="H31" i="28" s="1"/>
  <c r="H30" i="28" s="1"/>
  <c r="H29" i="28" s="1"/>
  <c r="H28" i="28"/>
  <c r="H27" i="28"/>
  <c r="H26" i="28" s="1"/>
  <c r="H25" i="28" s="1"/>
  <c r="H24" i="28" s="1"/>
  <c r="B11" i="28"/>
  <c r="H144" i="29" l="1"/>
  <c r="H32" i="28"/>
  <c r="H49" i="28" s="1"/>
  <c r="F8" i="28" s="1"/>
  <c r="C31" i="20" s="1"/>
  <c r="C30" i="20" s="1"/>
  <c r="H117" i="29"/>
  <c r="H155" i="29"/>
  <c r="H78" i="29"/>
  <c r="H79" i="29" s="1"/>
  <c r="E9" i="29" s="1"/>
  <c r="B34" i="20" s="1"/>
  <c r="H44" i="29"/>
  <c r="H114" i="29"/>
  <c r="H43" i="29"/>
  <c r="F8" i="29" s="1"/>
  <c r="C33" i="20" s="1"/>
  <c r="H118" i="29"/>
  <c r="H80" i="29"/>
  <c r="H81" i="29"/>
  <c r="H40" i="29"/>
  <c r="H41" i="29"/>
  <c r="H42" i="29" s="1"/>
  <c r="E8" i="29" s="1"/>
  <c r="B33" i="20" s="1"/>
  <c r="H115" i="29"/>
  <c r="H116" i="29" s="1"/>
  <c r="F10" i="29" s="1"/>
  <c r="C35" i="20" s="1"/>
  <c r="H77" i="29"/>
  <c r="H47" i="28"/>
  <c r="H48" i="28" s="1"/>
  <c r="E8" i="28" s="1"/>
  <c r="B31" i="20" s="1"/>
  <c r="H51" i="28"/>
  <c r="H50" i="28"/>
  <c r="H46" i="28"/>
  <c r="B30" i="20" l="1"/>
  <c r="H9" i="29"/>
  <c r="E34" i="20" s="1"/>
  <c r="G9" i="29"/>
  <c r="D34" i="20" s="1"/>
  <c r="F9" i="29"/>
  <c r="C34" i="20" s="1"/>
  <c r="L9" i="29"/>
  <c r="I34" i="20" s="1"/>
  <c r="J9" i="29"/>
  <c r="G34" i="20" s="1"/>
  <c r="K9" i="29"/>
  <c r="H34" i="20" s="1"/>
  <c r="I9" i="29"/>
  <c r="F34" i="20" s="1"/>
  <c r="Q10" i="29"/>
  <c r="N35" i="20" s="1"/>
  <c r="T10" i="29"/>
  <c r="Q35" i="20" s="1"/>
  <c r="L10" i="29"/>
  <c r="I35" i="20" s="1"/>
  <c r="X10" i="29"/>
  <c r="U35" i="20" s="1"/>
  <c r="P10" i="29"/>
  <c r="M35" i="20" s="1"/>
  <c r="W10" i="29"/>
  <c r="T35" i="20" s="1"/>
  <c r="O10" i="29"/>
  <c r="L35" i="20" s="1"/>
  <c r="S10" i="29"/>
  <c r="P35" i="20" s="1"/>
  <c r="V10" i="29"/>
  <c r="S35" i="20" s="1"/>
  <c r="N10" i="29"/>
  <c r="K35" i="20" s="1"/>
  <c r="U10" i="29"/>
  <c r="R35" i="20" s="1"/>
  <c r="M10" i="29"/>
  <c r="J35" i="20" s="1"/>
  <c r="R10" i="29"/>
  <c r="O35" i="20" s="1"/>
  <c r="X8" i="29"/>
  <c r="U33" i="20" s="1"/>
  <c r="P8" i="29"/>
  <c r="M33" i="20" s="1"/>
  <c r="H8" i="29"/>
  <c r="E33" i="20" s="1"/>
  <c r="W8" i="29"/>
  <c r="T33" i="20" s="1"/>
  <c r="T32" i="20" s="1"/>
  <c r="O8" i="29"/>
  <c r="L33" i="20" s="1"/>
  <c r="L32" i="20" s="1"/>
  <c r="G8" i="29"/>
  <c r="D33" i="20" s="1"/>
  <c r="C33" i="23" s="1"/>
  <c r="V8" i="29"/>
  <c r="S33" i="20" s="1"/>
  <c r="S32" i="20" s="1"/>
  <c r="N8" i="29"/>
  <c r="K33" i="20" s="1"/>
  <c r="K32" i="20" s="1"/>
  <c r="R8" i="29"/>
  <c r="O33" i="20" s="1"/>
  <c r="J8" i="29"/>
  <c r="G33" i="20" s="1"/>
  <c r="T8" i="29"/>
  <c r="Q33" i="20" s="1"/>
  <c r="L8" i="29"/>
  <c r="I33" i="20" s="1"/>
  <c r="U8" i="29"/>
  <c r="R33" i="20" s="1"/>
  <c r="R32" i="20" s="1"/>
  <c r="M8" i="29"/>
  <c r="J33" i="20" s="1"/>
  <c r="J32" i="20" s="1"/>
  <c r="Q8" i="29"/>
  <c r="N33" i="20" s="1"/>
  <c r="I8" i="29"/>
  <c r="F33" i="20" s="1"/>
  <c r="S8" i="29"/>
  <c r="P33" i="20" s="1"/>
  <c r="P32" i="20" s="1"/>
  <c r="K8" i="29"/>
  <c r="H33" i="20" s="1"/>
  <c r="E7" i="29"/>
  <c r="E12" i="29"/>
  <c r="H156" i="29"/>
  <c r="E11" i="29" s="1"/>
  <c r="B36" i="20" s="1"/>
  <c r="L11" i="29"/>
  <c r="I36" i="20" s="1"/>
  <c r="X11" i="29"/>
  <c r="U36" i="20" s="1"/>
  <c r="P11" i="29"/>
  <c r="M36" i="20" s="1"/>
  <c r="H11" i="29"/>
  <c r="E36" i="20" s="1"/>
  <c r="W11" i="29"/>
  <c r="T36" i="20" s="1"/>
  <c r="O11" i="29"/>
  <c r="L36" i="20" s="1"/>
  <c r="G11" i="29"/>
  <c r="D36" i="20" s="1"/>
  <c r="V11" i="29"/>
  <c r="S36" i="20" s="1"/>
  <c r="N11" i="29"/>
  <c r="K36" i="20" s="1"/>
  <c r="F11" i="29"/>
  <c r="C36" i="20" s="1"/>
  <c r="U11" i="29"/>
  <c r="R36" i="20" s="1"/>
  <c r="M11" i="29"/>
  <c r="J36" i="20" s="1"/>
  <c r="T11" i="29"/>
  <c r="Q36" i="20" s="1"/>
  <c r="S11" i="29"/>
  <c r="P36" i="20" s="1"/>
  <c r="K11" i="29"/>
  <c r="H36" i="20" s="1"/>
  <c r="R11" i="29"/>
  <c r="O36" i="20" s="1"/>
  <c r="J11" i="29"/>
  <c r="G36" i="20" s="1"/>
  <c r="Q11" i="29"/>
  <c r="N36" i="20" s="1"/>
  <c r="E36" i="23" s="1"/>
  <c r="I11" i="29"/>
  <c r="F36" i="20" s="1"/>
  <c r="X9" i="29"/>
  <c r="U34" i="20" s="1"/>
  <c r="P9" i="29"/>
  <c r="M34" i="20" s="1"/>
  <c r="W9" i="29"/>
  <c r="T34" i="20" s="1"/>
  <c r="O9" i="29"/>
  <c r="L34" i="20" s="1"/>
  <c r="V9" i="29"/>
  <c r="S34" i="20" s="1"/>
  <c r="N9" i="29"/>
  <c r="K34" i="20" s="1"/>
  <c r="T9" i="29"/>
  <c r="Q34" i="20" s="1"/>
  <c r="R9" i="29"/>
  <c r="O34" i="20" s="1"/>
  <c r="U9" i="29"/>
  <c r="R34" i="20" s="1"/>
  <c r="M9" i="29"/>
  <c r="J34" i="20" s="1"/>
  <c r="S9" i="29"/>
  <c r="P34" i="20" s="1"/>
  <c r="Q9" i="29"/>
  <c r="N34" i="20" s="1"/>
  <c r="I10" i="29"/>
  <c r="F35" i="20" s="1"/>
  <c r="H10" i="29"/>
  <c r="E35" i="20" s="1"/>
  <c r="G10" i="29"/>
  <c r="K10" i="29"/>
  <c r="H35" i="20" s="1"/>
  <c r="J10" i="29"/>
  <c r="G35" i="20" s="1"/>
  <c r="M8" i="28"/>
  <c r="J31" i="20" s="1"/>
  <c r="J30" i="20" s="1"/>
  <c r="K8" i="28"/>
  <c r="H31" i="20" s="1"/>
  <c r="H30" i="20" s="1"/>
  <c r="H8" i="28"/>
  <c r="E31" i="20" s="1"/>
  <c r="E30" i="20" s="1"/>
  <c r="G8" i="28"/>
  <c r="J8" i="28"/>
  <c r="G31" i="20" s="1"/>
  <c r="G30" i="20" s="1"/>
  <c r="I8" i="28"/>
  <c r="F31" i="20" s="1"/>
  <c r="L8" i="28"/>
  <c r="I31" i="20" s="1"/>
  <c r="I30" i="20" s="1"/>
  <c r="U8" i="28"/>
  <c r="R31" i="20" s="1"/>
  <c r="R30" i="20" s="1"/>
  <c r="S8" i="28"/>
  <c r="P31" i="20" s="1"/>
  <c r="P30" i="20" s="1"/>
  <c r="X8" i="28"/>
  <c r="U31" i="20" s="1"/>
  <c r="U30" i="20" s="1"/>
  <c r="W8" i="28"/>
  <c r="T31" i="20" s="1"/>
  <c r="T30" i="20" s="1"/>
  <c r="O8" i="28"/>
  <c r="L31" i="20" s="1"/>
  <c r="L30" i="20" s="1"/>
  <c r="R8" i="28"/>
  <c r="O31" i="20" s="1"/>
  <c r="O30" i="20" s="1"/>
  <c r="Q8" i="28"/>
  <c r="N31" i="20" s="1"/>
  <c r="P8" i="28"/>
  <c r="M31" i="20" s="1"/>
  <c r="M30" i="20" s="1"/>
  <c r="N8" i="28"/>
  <c r="K31" i="20" s="1"/>
  <c r="K30" i="20" s="1"/>
  <c r="V8" i="28"/>
  <c r="S31" i="20" s="1"/>
  <c r="S30" i="20" s="1"/>
  <c r="T8" i="28"/>
  <c r="Q31" i="20" s="1"/>
  <c r="Q30" i="20" s="1"/>
  <c r="F9" i="28"/>
  <c r="F7" i="28"/>
  <c r="E7" i="28"/>
  <c r="E9" i="28"/>
  <c r="U32" i="20" l="1"/>
  <c r="D36" i="23"/>
  <c r="D33" i="23"/>
  <c r="F33" i="23" s="1"/>
  <c r="E33" i="23"/>
  <c r="Q32" i="20"/>
  <c r="E32" i="23" s="1"/>
  <c r="E35" i="23"/>
  <c r="O32" i="20"/>
  <c r="I32" i="20"/>
  <c r="N32" i="20"/>
  <c r="E34" i="23"/>
  <c r="C36" i="23"/>
  <c r="F36" i="23" s="1"/>
  <c r="M32" i="20"/>
  <c r="B32" i="20"/>
  <c r="F12" i="29"/>
  <c r="F7" i="29"/>
  <c r="H32" i="20"/>
  <c r="E32" i="20"/>
  <c r="Y10" i="29"/>
  <c r="V35" i="20" s="1"/>
  <c r="D35" i="20"/>
  <c r="C35" i="23" s="1"/>
  <c r="G32" i="20"/>
  <c r="D35" i="23"/>
  <c r="Y9" i="29"/>
  <c r="V34" i="20" s="1"/>
  <c r="D34" i="23"/>
  <c r="F32" i="20"/>
  <c r="C32" i="20"/>
  <c r="C34" i="23"/>
  <c r="N30" i="20"/>
  <c r="E30" i="23" s="1"/>
  <c r="E31" i="23"/>
  <c r="F30" i="20"/>
  <c r="D30" i="23" s="1"/>
  <c r="D31" i="23"/>
  <c r="Y8" i="28"/>
  <c r="V31" i="20" s="1"/>
  <c r="D31" i="20"/>
  <c r="J12" i="29"/>
  <c r="J7" i="29"/>
  <c r="S12" i="29"/>
  <c r="S7" i="29"/>
  <c r="N7" i="29"/>
  <c r="N12" i="29"/>
  <c r="Y11" i="29"/>
  <c r="V36" i="20" s="1"/>
  <c r="U7" i="29"/>
  <c r="U12" i="29"/>
  <c r="K12" i="29"/>
  <c r="K7" i="29"/>
  <c r="P12" i="29"/>
  <c r="P7" i="29"/>
  <c r="R12" i="29"/>
  <c r="R7" i="29"/>
  <c r="X7" i="29"/>
  <c r="X12" i="29"/>
  <c r="I12" i="29"/>
  <c r="I7" i="29"/>
  <c r="Q12" i="29"/>
  <c r="Q7" i="29"/>
  <c r="V7" i="29"/>
  <c r="V12" i="29"/>
  <c r="M7" i="29"/>
  <c r="M12" i="29"/>
  <c r="G12" i="29"/>
  <c r="G7" i="29"/>
  <c r="Y8" i="29"/>
  <c r="V33" i="20" s="1"/>
  <c r="O12" i="29"/>
  <c r="O7" i="29"/>
  <c r="L7" i="29"/>
  <c r="L12" i="29"/>
  <c r="W7" i="29"/>
  <c r="W12" i="29"/>
  <c r="T7" i="29"/>
  <c r="T12" i="29"/>
  <c r="H7" i="29"/>
  <c r="H12" i="29"/>
  <c r="N9" i="28"/>
  <c r="N7" i="28"/>
  <c r="U7" i="28"/>
  <c r="U9" i="28"/>
  <c r="P9" i="28"/>
  <c r="P7" i="28"/>
  <c r="L9" i="28"/>
  <c r="L7" i="28"/>
  <c r="V9" i="28"/>
  <c r="V7" i="28"/>
  <c r="Q9" i="28"/>
  <c r="Q7" i="28"/>
  <c r="I9" i="28"/>
  <c r="I7" i="28"/>
  <c r="R7" i="28"/>
  <c r="R9" i="28"/>
  <c r="J7" i="28"/>
  <c r="J9" i="28"/>
  <c r="W7" i="28"/>
  <c r="W9" i="28"/>
  <c r="H9" i="28"/>
  <c r="H7" i="28"/>
  <c r="S9" i="28"/>
  <c r="S7" i="28"/>
  <c r="M9" i="28"/>
  <c r="M7" i="28"/>
  <c r="O9" i="28"/>
  <c r="O7" i="28"/>
  <c r="G9" i="28"/>
  <c r="G7" i="28"/>
  <c r="T7" i="28"/>
  <c r="T9" i="28"/>
  <c r="X9" i="28"/>
  <c r="X7" i="28"/>
  <c r="K9" i="28"/>
  <c r="K7" i="28"/>
  <c r="B36" i="23" l="1"/>
  <c r="B36" i="26"/>
  <c r="G36" i="23"/>
  <c r="B33" i="26"/>
  <c r="B33" i="23"/>
  <c r="G33" i="23" s="1"/>
  <c r="D32" i="20"/>
  <c r="C32" i="23" s="1"/>
  <c r="D32" i="23"/>
  <c r="F35" i="23"/>
  <c r="B35" i="23"/>
  <c r="B35" i="26"/>
  <c r="F34" i="23"/>
  <c r="B34" i="23"/>
  <c r="V32" i="20"/>
  <c r="B34" i="26"/>
  <c r="Y7" i="28"/>
  <c r="Y9" i="28"/>
  <c r="D30" i="20"/>
  <c r="C30" i="23" s="1"/>
  <c r="F30" i="23" s="1"/>
  <c r="C31" i="23"/>
  <c r="F31" i="23" s="1"/>
  <c r="V30" i="20"/>
  <c r="B31" i="26"/>
  <c r="B31" i="23"/>
  <c r="Y12" i="29"/>
  <c r="Y7" i="29"/>
  <c r="G33" i="26" l="1"/>
  <c r="F33" i="26"/>
  <c r="H33" i="26"/>
  <c r="G36" i="26"/>
  <c r="F36" i="26"/>
  <c r="H36" i="26"/>
  <c r="F32" i="23"/>
  <c r="G35" i="26"/>
  <c r="H35" i="26"/>
  <c r="F35" i="26"/>
  <c r="G35" i="23"/>
  <c r="G34" i="23"/>
  <c r="F34" i="26"/>
  <c r="G34" i="26"/>
  <c r="H34" i="26"/>
  <c r="B32" i="26"/>
  <c r="B32" i="23"/>
  <c r="G31" i="23"/>
  <c r="H31" i="26"/>
  <c r="H30" i="26" s="1"/>
  <c r="G31" i="26"/>
  <c r="G30" i="26" s="1"/>
  <c r="F31" i="26"/>
  <c r="B30" i="23"/>
  <c r="G30" i="23" s="1"/>
  <c r="B30" i="26"/>
  <c r="J29" i="20"/>
  <c r="K29" i="20"/>
  <c r="M29" i="20"/>
  <c r="N29" i="20"/>
  <c r="P29" i="20"/>
  <c r="Q29" i="20"/>
  <c r="S29" i="20"/>
  <c r="T29" i="20"/>
  <c r="H79" i="27"/>
  <c r="C79" i="27"/>
  <c r="C78" i="27"/>
  <c r="H78" i="27" s="1"/>
  <c r="H77" i="27"/>
  <c r="H76" i="27"/>
  <c r="H75" i="27"/>
  <c r="H74" i="27"/>
  <c r="H73" i="27"/>
  <c r="H72" i="27"/>
  <c r="H71" i="27"/>
  <c r="C71" i="27"/>
  <c r="C70" i="27"/>
  <c r="H70" i="27" s="1"/>
  <c r="C69" i="27"/>
  <c r="H69" i="27" s="1"/>
  <c r="H68" i="27"/>
  <c r="C68" i="27"/>
  <c r="C67" i="27"/>
  <c r="H67" i="27" s="1"/>
  <c r="C66" i="27"/>
  <c r="H66" i="27" s="1"/>
  <c r="C65" i="27"/>
  <c r="H65" i="27" s="1"/>
  <c r="C64" i="27"/>
  <c r="H64" i="27" s="1"/>
  <c r="C63" i="27"/>
  <c r="H63" i="27" s="1"/>
  <c r="C62" i="27"/>
  <c r="H62" i="27" s="1"/>
  <c r="B52" i="27"/>
  <c r="H43" i="27"/>
  <c r="H42" i="27"/>
  <c r="H40" i="27"/>
  <c r="C39" i="27"/>
  <c r="H39" i="27" s="1"/>
  <c r="C38" i="27"/>
  <c r="H38" i="27" s="1"/>
  <c r="H37" i="27"/>
  <c r="H36" i="27"/>
  <c r="H35" i="27"/>
  <c r="H34" i="27"/>
  <c r="H33" i="27"/>
  <c r="H32" i="27"/>
  <c r="C31" i="27"/>
  <c r="H31" i="27" s="1"/>
  <c r="C30" i="27"/>
  <c r="H30" i="27" s="1"/>
  <c r="C29" i="27"/>
  <c r="H29" i="27" s="1"/>
  <c r="C28" i="27"/>
  <c r="H28" i="27" s="1"/>
  <c r="C27" i="27"/>
  <c r="H27" i="27" s="1"/>
  <c r="C26" i="27"/>
  <c r="H26" i="27" s="1"/>
  <c r="C25" i="27"/>
  <c r="H25" i="27" s="1"/>
  <c r="C24" i="27"/>
  <c r="H24" i="27" s="1"/>
  <c r="H23" i="27"/>
  <c r="C22" i="27"/>
  <c r="H22" i="27" s="1"/>
  <c r="B12" i="27"/>
  <c r="O36" i="26" l="1"/>
  <c r="P36" i="26"/>
  <c r="N36" i="26"/>
  <c r="M36" i="26"/>
  <c r="N33" i="26"/>
  <c r="M33" i="26"/>
  <c r="P33" i="26"/>
  <c r="O33" i="26"/>
  <c r="G32" i="23"/>
  <c r="G32" i="26"/>
  <c r="D32" i="26" s="1"/>
  <c r="H32" i="26"/>
  <c r="E32" i="26" s="1"/>
  <c r="N35" i="26"/>
  <c r="O35" i="26"/>
  <c r="P35" i="26"/>
  <c r="M35" i="26"/>
  <c r="P34" i="26"/>
  <c r="F32" i="26"/>
  <c r="C32" i="26" s="1"/>
  <c r="N34" i="26"/>
  <c r="M34" i="26"/>
  <c r="O34" i="26"/>
  <c r="D30" i="26"/>
  <c r="F30" i="26"/>
  <c r="C30" i="26" s="1"/>
  <c r="M31" i="26"/>
  <c r="M30" i="26" s="1"/>
  <c r="P31" i="26"/>
  <c r="P30" i="26" s="1"/>
  <c r="O31" i="26"/>
  <c r="O30" i="26" s="1"/>
  <c r="N31" i="26"/>
  <c r="N30" i="26" s="1"/>
  <c r="E30" i="26"/>
  <c r="H41" i="27"/>
  <c r="H47" i="27" s="1"/>
  <c r="N8" i="27" s="1"/>
  <c r="H45" i="27"/>
  <c r="I45" i="27" s="1"/>
  <c r="E8" i="27" s="1"/>
  <c r="B28" i="20" s="1"/>
  <c r="H80" i="27" s="1"/>
  <c r="H86" i="27" s="1"/>
  <c r="H81" i="27"/>
  <c r="H85" i="27" l="1"/>
  <c r="H84" i="27"/>
  <c r="F9" i="27" s="1"/>
  <c r="C29" i="20" s="1"/>
  <c r="P32" i="26"/>
  <c r="L32" i="26" s="1"/>
  <c r="M32" i="26"/>
  <c r="I32" i="26" s="1"/>
  <c r="O32" i="26"/>
  <c r="K32" i="26" s="1"/>
  <c r="N32" i="26"/>
  <c r="J32" i="26" s="1"/>
  <c r="J30" i="26"/>
  <c r="K30" i="26"/>
  <c r="L30" i="26"/>
  <c r="I30" i="26"/>
  <c r="H48" i="27"/>
  <c r="X8" i="27" s="1"/>
  <c r="U28" i="20" s="1"/>
  <c r="H46" i="27"/>
  <c r="F8" i="27" s="1"/>
  <c r="C28" i="20" s="1"/>
  <c r="C27" i="20" s="1"/>
  <c r="H49" i="27"/>
  <c r="T8" i="27" s="1"/>
  <c r="Q28" i="20" s="1"/>
  <c r="Q27" i="20" s="1"/>
  <c r="K28" i="20"/>
  <c r="K27" i="20" s="1"/>
  <c r="M8" i="27"/>
  <c r="J28" i="20" s="1"/>
  <c r="J27" i="20" s="1"/>
  <c r="N7" i="27"/>
  <c r="P8" i="27"/>
  <c r="M28" i="20" s="1"/>
  <c r="M27" i="20" s="1"/>
  <c r="N10" i="27"/>
  <c r="I9" i="27"/>
  <c r="F29" i="20" s="1"/>
  <c r="G9" i="27"/>
  <c r="D29" i="20" s="1"/>
  <c r="H9" i="27"/>
  <c r="E29" i="20" s="1"/>
  <c r="I86" i="27"/>
  <c r="E9" i="27" s="1"/>
  <c r="B29" i="20" s="1"/>
  <c r="U9" i="27"/>
  <c r="R29" i="20" s="1"/>
  <c r="X9" i="27"/>
  <c r="U29" i="20" s="1"/>
  <c r="R9" i="27"/>
  <c r="O29" i="20" s="1"/>
  <c r="O9" i="27"/>
  <c r="L29" i="20" s="1"/>
  <c r="L9" i="27"/>
  <c r="I29" i="20" s="1"/>
  <c r="J9" i="27"/>
  <c r="G29" i="20" s="1"/>
  <c r="K9" i="27"/>
  <c r="H29" i="20" s="1"/>
  <c r="D29" i="23" l="1"/>
  <c r="U27" i="20"/>
  <c r="U8" i="27"/>
  <c r="R28" i="20" s="1"/>
  <c r="R27" i="20" s="1"/>
  <c r="H8" i="27"/>
  <c r="E28" i="20" s="1"/>
  <c r="E27" i="20" s="1"/>
  <c r="K8" i="27"/>
  <c r="H28" i="20" s="1"/>
  <c r="H27" i="20" s="1"/>
  <c r="F10" i="27"/>
  <c r="G8" i="27"/>
  <c r="D28" i="20" s="1"/>
  <c r="D27" i="20" s="1"/>
  <c r="I8" i="27"/>
  <c r="F28" i="20" s="1"/>
  <c r="F27" i="20" s="1"/>
  <c r="L8" i="27"/>
  <c r="I28" i="20" s="1"/>
  <c r="I27" i="20" s="1"/>
  <c r="F7" i="27"/>
  <c r="J8" i="27"/>
  <c r="G28" i="20" s="1"/>
  <c r="G27" i="20" s="1"/>
  <c r="W8" i="27"/>
  <c r="T28" i="20" s="1"/>
  <c r="T27" i="20" s="1"/>
  <c r="V8" i="27"/>
  <c r="S28" i="20" s="1"/>
  <c r="S27" i="20" s="1"/>
  <c r="M10" i="27"/>
  <c r="M7" i="27"/>
  <c r="E7" i="27"/>
  <c r="E10" i="27"/>
  <c r="C29" i="23"/>
  <c r="B27" i="20"/>
  <c r="Q8" i="27"/>
  <c r="N28" i="20" s="1"/>
  <c r="E29" i="23"/>
  <c r="P10" i="27"/>
  <c r="P7" i="27"/>
  <c r="T10" i="27"/>
  <c r="T7" i="27"/>
  <c r="X7" i="27"/>
  <c r="X10" i="27"/>
  <c r="Y9" i="27"/>
  <c r="V29" i="20" s="1"/>
  <c r="H10" i="27" l="1"/>
  <c r="F29" i="23"/>
  <c r="O8" i="27"/>
  <c r="L28" i="20" s="1"/>
  <c r="L27" i="20" s="1"/>
  <c r="D27" i="23" s="1"/>
  <c r="I10" i="27"/>
  <c r="I7" i="27"/>
  <c r="L7" i="27"/>
  <c r="L10" i="27"/>
  <c r="J7" i="27"/>
  <c r="U7" i="27"/>
  <c r="U10" i="27"/>
  <c r="J10" i="27"/>
  <c r="C27" i="23"/>
  <c r="K10" i="27"/>
  <c r="G10" i="27"/>
  <c r="H7" i="27"/>
  <c r="K7" i="27"/>
  <c r="G7" i="27"/>
  <c r="C28" i="23"/>
  <c r="V7" i="27"/>
  <c r="W10" i="27"/>
  <c r="W7" i="27"/>
  <c r="V10" i="27"/>
  <c r="N27" i="20"/>
  <c r="Q10" i="27"/>
  <c r="S8" i="27"/>
  <c r="P28" i="20" s="1"/>
  <c r="P27" i="20" s="1"/>
  <c r="Q7" i="27"/>
  <c r="B29" i="23"/>
  <c r="B29" i="26"/>
  <c r="G29" i="23" l="1"/>
  <c r="D28" i="23"/>
  <c r="O10" i="27"/>
  <c r="R8" i="27"/>
  <c r="O28" i="20" s="1"/>
  <c r="O27" i="20" s="1"/>
  <c r="E27" i="23" s="1"/>
  <c r="F27" i="23" s="1"/>
  <c r="O7" i="27"/>
  <c r="F29" i="26"/>
  <c r="G29" i="26"/>
  <c r="H29" i="26"/>
  <c r="S10" i="27"/>
  <c r="S7" i="27"/>
  <c r="Y8" i="27" l="1"/>
  <c r="V28" i="20" s="1"/>
  <c r="V27" i="20" s="1"/>
  <c r="B27" i="26" s="1"/>
  <c r="R7" i="27"/>
  <c r="R10" i="27"/>
  <c r="E28" i="23"/>
  <c r="F28" i="23" s="1"/>
  <c r="M29" i="26"/>
  <c r="N29" i="26"/>
  <c r="O29" i="26"/>
  <c r="P29" i="26"/>
  <c r="C63" i="1"/>
  <c r="C99" i="24" s="1"/>
  <c r="C85" i="24"/>
  <c r="C33" i="24"/>
  <c r="C51" i="24"/>
  <c r="C98" i="24"/>
  <c r="E137" i="24"/>
  <c r="B28" i="26" l="1"/>
  <c r="H28" i="26" s="1"/>
  <c r="H27" i="26" s="1"/>
  <c r="E27" i="26" s="1"/>
  <c r="Y10" i="27"/>
  <c r="B27" i="23"/>
  <c r="G27" i="23" s="1"/>
  <c r="B28" i="23"/>
  <c r="G28" i="23" s="1"/>
  <c r="Y7" i="27"/>
  <c r="E34" i="24"/>
  <c r="E86" i="24" s="1"/>
  <c r="F28" i="26" l="1"/>
  <c r="O28" i="26" s="1"/>
  <c r="O27" i="26" s="1"/>
  <c r="G28" i="26"/>
  <c r="G27" i="26" s="1"/>
  <c r="D27" i="26" s="1"/>
  <c r="B12" i="20"/>
  <c r="B13" i="20"/>
  <c r="B11" i="20"/>
  <c r="C7" i="20"/>
  <c r="C8" i="20"/>
  <c r="B8" i="20"/>
  <c r="B9" i="20"/>
  <c r="B7" i="20"/>
  <c r="H158" i="25"/>
  <c r="H157" i="25" s="1"/>
  <c r="H155" i="25" s="1"/>
  <c r="H154" i="25" s="1"/>
  <c r="H153" i="25" s="1"/>
  <c r="H152" i="25" s="1"/>
  <c r="H151" i="25" s="1"/>
  <c r="H150" i="25" s="1"/>
  <c r="C144" i="25"/>
  <c r="C143" i="25"/>
  <c r="C142" i="25"/>
  <c r="H142" i="25" s="1"/>
  <c r="H141" i="25" s="1"/>
  <c r="H140" i="25" s="1"/>
  <c r="H139" i="25" s="1"/>
  <c r="H138" i="25" s="1"/>
  <c r="H137" i="25" s="1"/>
  <c r="H136" i="25" s="1"/>
  <c r="H135" i="25"/>
  <c r="H134" i="25" s="1"/>
  <c r="H133" i="25" s="1"/>
  <c r="H132" i="25" s="1"/>
  <c r="H131" i="25"/>
  <c r="H130" i="25" s="1"/>
  <c r="H129" i="25" s="1"/>
  <c r="H128" i="25" s="1"/>
  <c r="H127" i="25"/>
  <c r="B119" i="25"/>
  <c r="H110" i="25" s="1"/>
  <c r="H109" i="25"/>
  <c r="H108" i="25" s="1"/>
  <c r="H107" i="25" s="1"/>
  <c r="H106" i="25" s="1"/>
  <c r="H105" i="25" s="1"/>
  <c r="C103" i="25"/>
  <c r="H102" i="25" s="1"/>
  <c r="C101" i="25"/>
  <c r="C100" i="25"/>
  <c r="H96" i="25"/>
  <c r="H95" i="25" s="1"/>
  <c r="H94" i="25" s="1"/>
  <c r="H93" i="25" s="1"/>
  <c r="H92" i="25" s="1"/>
  <c r="H87" i="25"/>
  <c r="H86" i="25"/>
  <c r="H85" i="25" s="1"/>
  <c r="H84" i="25" s="1"/>
  <c r="H83" i="25" s="1"/>
  <c r="H82" i="25" s="1"/>
  <c r="H81" i="25" s="1"/>
  <c r="H80" i="25" s="1"/>
  <c r="H79" i="25"/>
  <c r="H78" i="25" s="1"/>
  <c r="H77" i="25" s="1"/>
  <c r="H76" i="25" s="1"/>
  <c r="H75" i="25"/>
  <c r="H74" i="25"/>
  <c r="H73" i="25" s="1"/>
  <c r="H72" i="25" s="1"/>
  <c r="H71" i="25" s="1"/>
  <c r="H70" i="25" s="1"/>
  <c r="B58" i="25"/>
  <c r="H50" i="25" s="1"/>
  <c r="H49" i="25"/>
  <c r="C48" i="25"/>
  <c r="H48" i="25" s="1"/>
  <c r="C47" i="25"/>
  <c r="H47" i="25" s="1"/>
  <c r="H44" i="25" s="1"/>
  <c r="C40" i="25"/>
  <c r="H40" i="25" s="1"/>
  <c r="C39" i="25"/>
  <c r="H39" i="25" s="1"/>
  <c r="H38" i="25" s="1"/>
  <c r="H37" i="25" s="1"/>
  <c r="H36" i="25" s="1"/>
  <c r="H35" i="25" s="1"/>
  <c r="H34" i="25" s="1"/>
  <c r="H33" i="25" s="1"/>
  <c r="H32" i="25"/>
  <c r="C31" i="25"/>
  <c r="C30" i="25"/>
  <c r="H30" i="25" s="1"/>
  <c r="H29" i="25" s="1"/>
  <c r="H28" i="25"/>
  <c r="H27" i="25"/>
  <c r="H26" i="25" s="1"/>
  <c r="H25" i="25" s="1"/>
  <c r="H24" i="25" s="1"/>
  <c r="B13" i="25"/>
  <c r="E11" i="25"/>
  <c r="E7" i="25"/>
  <c r="H158" i="24" s="1"/>
  <c r="H157" i="24" s="1"/>
  <c r="H156" i="24" s="1"/>
  <c r="H155" i="24" s="1"/>
  <c r="H154" i="24" s="1"/>
  <c r="H153" i="24" s="1"/>
  <c r="H152" i="24"/>
  <c r="H151" i="24" s="1"/>
  <c r="H150" i="24" s="1"/>
  <c r="C147" i="24"/>
  <c r="H147" i="24" s="1"/>
  <c r="C146" i="24"/>
  <c r="H146" i="24" s="1"/>
  <c r="H145" i="24"/>
  <c r="H144" i="24" s="1"/>
  <c r="H143" i="24" s="1"/>
  <c r="H142" i="24" s="1"/>
  <c r="H141" i="24"/>
  <c r="H140" i="24" s="1"/>
  <c r="H139" i="24"/>
  <c r="H138" i="24" s="1"/>
  <c r="H137" i="24" s="1"/>
  <c r="H135" i="24"/>
  <c r="H134" i="24" s="1"/>
  <c r="H133" i="24"/>
  <c r="H132" i="24"/>
  <c r="H131" i="24"/>
  <c r="B123" i="24"/>
  <c r="C114" i="24"/>
  <c r="C112" i="24"/>
  <c r="C111" i="24"/>
  <c r="C110" i="24"/>
  <c r="C109" i="24"/>
  <c r="C106" i="24"/>
  <c r="C105" i="24"/>
  <c r="H105" i="24" s="1"/>
  <c r="H102" i="24"/>
  <c r="H95" i="24"/>
  <c r="H94" i="24"/>
  <c r="H93" i="24"/>
  <c r="H92" i="24" s="1"/>
  <c r="C91" i="24"/>
  <c r="H90" i="24" s="1"/>
  <c r="H89" i="24"/>
  <c r="H88" i="24" s="1"/>
  <c r="H87" i="24" s="1"/>
  <c r="H86" i="24" s="1"/>
  <c r="H85" i="24" s="1"/>
  <c r="H84" i="24" s="1"/>
  <c r="H83" i="24"/>
  <c r="H82" i="24" s="1"/>
  <c r="C59" i="24"/>
  <c r="C56" i="24"/>
  <c r="C54" i="24"/>
  <c r="H54" i="24" s="1"/>
  <c r="C53" i="24"/>
  <c r="H52" i="24"/>
  <c r="C48" i="24"/>
  <c r="C45" i="24"/>
  <c r="C44" i="24"/>
  <c r="H43" i="24"/>
  <c r="H42" i="24"/>
  <c r="H41" i="24"/>
  <c r="H40" i="24"/>
  <c r="C38" i="24"/>
  <c r="H38" i="24" s="1"/>
  <c r="H37" i="24"/>
  <c r="F36" i="24"/>
  <c r="H36" i="24" s="1"/>
  <c r="H35" i="24"/>
  <c r="C34" i="24"/>
  <c r="H34" i="24" s="1"/>
  <c r="H33" i="24" s="1"/>
  <c r="H32" i="24"/>
  <c r="H31" i="24"/>
  <c r="H30" i="24"/>
  <c r="C29" i="24"/>
  <c r="C27" i="24"/>
  <c r="B13" i="24"/>
  <c r="E11" i="24"/>
  <c r="E7" i="24"/>
  <c r="B6" i="20" l="1"/>
  <c r="M28" i="26"/>
  <c r="M27" i="26" s="1"/>
  <c r="P28" i="26"/>
  <c r="P27" i="26" s="1"/>
  <c r="F27" i="26"/>
  <c r="C27" i="26" s="1"/>
  <c r="N28" i="26"/>
  <c r="N27" i="26" s="1"/>
  <c r="H136" i="24"/>
  <c r="H51" i="24"/>
  <c r="H144" i="25"/>
  <c r="H91" i="24"/>
  <c r="C39" i="24"/>
  <c r="H39" i="24" s="1"/>
  <c r="H103" i="25"/>
  <c r="H143" i="25"/>
  <c r="H101" i="25"/>
  <c r="H31" i="25"/>
  <c r="H53" i="25" s="1"/>
  <c r="H41" i="25"/>
  <c r="H42" i="25"/>
  <c r="H100" i="25"/>
  <c r="H45" i="25"/>
  <c r="J27" i="26" l="1"/>
  <c r="K27" i="26"/>
  <c r="I27" i="26"/>
  <c r="L27" i="26"/>
  <c r="I53" i="25"/>
  <c r="F8" i="25" s="1"/>
  <c r="C11" i="20" s="1"/>
  <c r="V8" i="25"/>
  <c r="S11" i="20" s="1"/>
  <c r="W8" i="25" l="1"/>
  <c r="T11" i="20" s="1"/>
  <c r="X8" i="25" l="1"/>
  <c r="U11" i="20" s="1"/>
  <c r="B16" i="20" l="1"/>
  <c r="E44" i="20"/>
  <c r="F44" i="20"/>
  <c r="G44" i="20"/>
  <c r="H44" i="20"/>
  <c r="I44" i="20"/>
  <c r="J44" i="20"/>
  <c r="K44" i="20"/>
  <c r="L44" i="20"/>
  <c r="M44" i="20"/>
  <c r="N44" i="20"/>
  <c r="O44" i="20"/>
  <c r="P44" i="20"/>
  <c r="Q44" i="20"/>
  <c r="R44" i="20"/>
  <c r="S44" i="20"/>
  <c r="T44" i="20"/>
  <c r="U44" i="20"/>
  <c r="J23" i="20"/>
  <c r="K23" i="20"/>
  <c r="M23" i="20"/>
  <c r="N23" i="20"/>
  <c r="P23" i="20"/>
  <c r="Q23" i="20"/>
  <c r="S23" i="20"/>
  <c r="T23" i="20"/>
  <c r="B20" i="20"/>
  <c r="C134" i="22"/>
  <c r="H133" i="22"/>
  <c r="C132" i="22"/>
  <c r="H131" i="22" s="1"/>
  <c r="H130" i="22"/>
  <c r="H129" i="22"/>
  <c r="H128" i="22"/>
  <c r="H127" i="22"/>
  <c r="C126" i="22"/>
  <c r="H126" i="22" s="1"/>
  <c r="H125" i="22"/>
  <c r="C124" i="22"/>
  <c r="H124" i="22" s="1"/>
  <c r="C123" i="22"/>
  <c r="H123" i="22" s="1"/>
  <c r="H122" i="22"/>
  <c r="C121" i="22"/>
  <c r="H121" i="22" s="1"/>
  <c r="B112" i="22"/>
  <c r="C105" i="22"/>
  <c r="H104" i="22"/>
  <c r="H103" i="22" s="1"/>
  <c r="H102" i="22"/>
  <c r="H101" i="22"/>
  <c r="H100" i="22"/>
  <c r="H99" i="22"/>
  <c r="H98" i="22"/>
  <c r="C97" i="22"/>
  <c r="H97" i="22" s="1"/>
  <c r="C96" i="22"/>
  <c r="H96" i="22" s="1"/>
  <c r="H95" i="22"/>
  <c r="C94" i="22"/>
  <c r="H94" i="22" s="1"/>
  <c r="B85" i="22"/>
  <c r="H76" i="22"/>
  <c r="H75" i="22"/>
  <c r="C74" i="22"/>
  <c r="H73" i="22"/>
  <c r="C72" i="22"/>
  <c r="H72" i="22" s="1"/>
  <c r="C71" i="22"/>
  <c r="H70" i="22"/>
  <c r="H69" i="22"/>
  <c r="H68" i="22"/>
  <c r="H67" i="22"/>
  <c r="H66" i="22"/>
  <c r="H65" i="22"/>
  <c r="H64" i="22"/>
  <c r="H63" i="22"/>
  <c r="C62" i="22"/>
  <c r="H62" i="22" s="1"/>
  <c r="H61" i="22"/>
  <c r="C60" i="22"/>
  <c r="H60" i="22" s="1"/>
  <c r="B52" i="22"/>
  <c r="C45" i="22"/>
  <c r="H45" i="22" s="1"/>
  <c r="C44" i="22"/>
  <c r="H43" i="22"/>
  <c r="H42" i="22"/>
  <c r="C41" i="22"/>
  <c r="H41" i="22" s="1"/>
  <c r="C40" i="22"/>
  <c r="H40" i="22" s="1"/>
  <c r="C39" i="22"/>
  <c r="H39" i="22" s="1"/>
  <c r="C38" i="22"/>
  <c r="H38" i="22" s="1"/>
  <c r="C37" i="22"/>
  <c r="H37" i="22" s="1"/>
  <c r="C36" i="22"/>
  <c r="H36" i="22" s="1"/>
  <c r="H35" i="22" s="1"/>
  <c r="H34" i="22" s="1"/>
  <c r="H33" i="22" s="1"/>
  <c r="H32" i="22" s="1"/>
  <c r="H31" i="22" s="1"/>
  <c r="H30" i="22" s="1"/>
  <c r="C29" i="22"/>
  <c r="C28" i="22"/>
  <c r="H28" i="22" s="1"/>
  <c r="C27" i="22"/>
  <c r="H27" i="22" s="1"/>
  <c r="H26" i="22"/>
  <c r="C25" i="22"/>
  <c r="H25" i="22" s="1"/>
  <c r="B14" i="22"/>
  <c r="N8" i="22"/>
  <c r="M8" i="22"/>
  <c r="H69" i="21"/>
  <c r="C68" i="21"/>
  <c r="H68" i="21" s="1"/>
  <c r="C67" i="21"/>
  <c r="H67" i="21" s="1"/>
  <c r="H66" i="21"/>
  <c r="H65" i="21"/>
  <c r="H64" i="21"/>
  <c r="H63" i="21"/>
  <c r="H62" i="21"/>
  <c r="H61" i="21"/>
  <c r="H60" i="21"/>
  <c r="C59" i="21"/>
  <c r="H59" i="21" s="1"/>
  <c r="H58" i="21"/>
  <c r="H57" i="21"/>
  <c r="B48" i="21"/>
  <c r="C40" i="21"/>
  <c r="H40" i="21" s="1"/>
  <c r="C39" i="21"/>
  <c r="H39" i="21" s="1"/>
  <c r="C38" i="21"/>
  <c r="H38" i="21" s="1"/>
  <c r="H37" i="21"/>
  <c r="H45" i="21" s="1"/>
  <c r="N8" i="21" s="1"/>
  <c r="K20" i="20" s="1"/>
  <c r="H36" i="21"/>
  <c r="C35" i="21"/>
  <c r="H35" i="21" s="1"/>
  <c r="H34" i="21"/>
  <c r="H33" i="21"/>
  <c r="H32" i="21"/>
  <c r="H31" i="21"/>
  <c r="H30" i="21"/>
  <c r="C29" i="21"/>
  <c r="C28" i="21"/>
  <c r="H28" i="21" s="1"/>
  <c r="C27" i="21"/>
  <c r="H27" i="21" s="1"/>
  <c r="H26" i="21"/>
  <c r="C25" i="21"/>
  <c r="H25" i="21" s="1"/>
  <c r="B12" i="21"/>
  <c r="H105" i="22" l="1"/>
  <c r="E44" i="23"/>
  <c r="F44" i="23" s="1"/>
  <c r="H72" i="21"/>
  <c r="H74" i="21" s="1"/>
  <c r="H73" i="21"/>
  <c r="H109" i="22"/>
  <c r="M10" i="22" s="1"/>
  <c r="J25" i="20" s="1"/>
  <c r="H44" i="22"/>
  <c r="H71" i="22"/>
  <c r="H132" i="22"/>
  <c r="H137" i="22" s="1"/>
  <c r="H134" i="22"/>
  <c r="N10" i="22"/>
  <c r="K25" i="20" s="1"/>
  <c r="Q10" i="22"/>
  <c r="N25" i="20" s="1"/>
  <c r="W10" i="22"/>
  <c r="T25" i="20" s="1"/>
  <c r="T10" i="22"/>
  <c r="Q25" i="20" s="1"/>
  <c r="S10" i="22"/>
  <c r="P25" i="20" s="1"/>
  <c r="H108" i="22"/>
  <c r="O8" i="21"/>
  <c r="L20" i="20" s="1"/>
  <c r="L19" i="20" s="1"/>
  <c r="S9" i="21"/>
  <c r="P21" i="20" s="1"/>
  <c r="T9" i="21"/>
  <c r="Q21" i="20" s="1"/>
  <c r="Q9" i="21"/>
  <c r="N21" i="20" s="1"/>
  <c r="E21" i="23" s="1"/>
  <c r="P9" i="21"/>
  <c r="M21" i="20" s="1"/>
  <c r="W9" i="21"/>
  <c r="T21" i="20" s="1"/>
  <c r="V9" i="21"/>
  <c r="S21" i="20" s="1"/>
  <c r="N9" i="21"/>
  <c r="M9" i="21"/>
  <c r="J21" i="20" s="1"/>
  <c r="H44" i="21"/>
  <c r="H43" i="21"/>
  <c r="I43" i="21" s="1"/>
  <c r="F8" i="21" s="1"/>
  <c r="C20" i="20" s="1"/>
  <c r="I72" i="21"/>
  <c r="E9" i="21" s="1"/>
  <c r="B21" i="20" s="1"/>
  <c r="K9" i="21"/>
  <c r="H21" i="20" s="1"/>
  <c r="R9" i="21"/>
  <c r="O21" i="20" s="1"/>
  <c r="J9" i="21"/>
  <c r="G21" i="20" s="1"/>
  <c r="I9" i="21"/>
  <c r="F21" i="20" s="1"/>
  <c r="X9" i="21"/>
  <c r="U21" i="20" s="1"/>
  <c r="H9" i="21"/>
  <c r="E21" i="20" s="1"/>
  <c r="O9" i="21"/>
  <c r="L21" i="20" s="1"/>
  <c r="G9" i="21"/>
  <c r="D21" i="20" s="1"/>
  <c r="F9" i="21"/>
  <c r="C21" i="20" s="1"/>
  <c r="U9" i="21"/>
  <c r="R21" i="20" s="1"/>
  <c r="L9" i="21"/>
  <c r="I21" i="20" s="1"/>
  <c r="N10" i="21" l="1"/>
  <c r="K21" i="20"/>
  <c r="K19" i="20" s="1"/>
  <c r="C21" i="23"/>
  <c r="B19" i="20"/>
  <c r="C19" i="20"/>
  <c r="V10" i="22"/>
  <c r="S25" i="20" s="1"/>
  <c r="P10" i="22"/>
  <c r="M25" i="20" s="1"/>
  <c r="H138" i="22"/>
  <c r="Q11" i="22" s="1"/>
  <c r="N26" i="20" s="1"/>
  <c r="U11" i="22"/>
  <c r="R26" i="20" s="1"/>
  <c r="K11" i="22"/>
  <c r="H26" i="20" s="1"/>
  <c r="J11" i="22"/>
  <c r="G26" i="20" s="1"/>
  <c r="I11" i="22"/>
  <c r="F26" i="20" s="1"/>
  <c r="I137" i="22"/>
  <c r="E11" i="22" s="1"/>
  <c r="B26" i="20" s="1"/>
  <c r="L11" i="22"/>
  <c r="I26" i="20" s="1"/>
  <c r="R11" i="22"/>
  <c r="O26" i="20" s="1"/>
  <c r="O11" i="22"/>
  <c r="L26" i="20" s="1"/>
  <c r="G11" i="22"/>
  <c r="D26" i="20" s="1"/>
  <c r="F11" i="22"/>
  <c r="C26" i="20" s="1"/>
  <c r="X11" i="22"/>
  <c r="U26" i="20" s="1"/>
  <c r="H11" i="22"/>
  <c r="E26" i="20" s="1"/>
  <c r="R10" i="22"/>
  <c r="O25" i="20" s="1"/>
  <c r="E25" i="23" s="1"/>
  <c r="J10" i="22"/>
  <c r="G25" i="20" s="1"/>
  <c r="X10" i="22"/>
  <c r="U25" i="20" s="1"/>
  <c r="H10" i="22"/>
  <c r="E25" i="20" s="1"/>
  <c r="O10" i="22"/>
  <c r="L25" i="20" s="1"/>
  <c r="I10" i="22"/>
  <c r="F25" i="20" s="1"/>
  <c r="G10" i="22"/>
  <c r="D25" i="20" s="1"/>
  <c r="L10" i="22"/>
  <c r="I25" i="20" s="1"/>
  <c r="I108" i="22"/>
  <c r="E10" i="22" s="1"/>
  <c r="B25" i="20" s="1"/>
  <c r="C25" i="23" s="1"/>
  <c r="K10" i="22"/>
  <c r="H25" i="20" s="1"/>
  <c r="F10" i="22"/>
  <c r="C25" i="20" s="1"/>
  <c r="U10" i="22"/>
  <c r="R25" i="20" s="1"/>
  <c r="H8" i="21"/>
  <c r="E20" i="20" s="1"/>
  <c r="E19" i="20" s="1"/>
  <c r="I8" i="21"/>
  <c r="F20" i="20" s="1"/>
  <c r="G8" i="21"/>
  <c r="D20" i="20" s="1"/>
  <c r="M8" i="21"/>
  <c r="J20" i="20" s="1"/>
  <c r="J19" i="20" s="1"/>
  <c r="L8" i="21"/>
  <c r="I20" i="20" s="1"/>
  <c r="I19" i="20" s="1"/>
  <c r="K8" i="21"/>
  <c r="H20" i="20" s="1"/>
  <c r="H19" i="20" s="1"/>
  <c r="J8" i="21"/>
  <c r="G20" i="20" s="1"/>
  <c r="G19" i="20" s="1"/>
  <c r="O10" i="21"/>
  <c r="Q8" i="21"/>
  <c r="N20" i="20" s="1"/>
  <c r="O7" i="21"/>
  <c r="E7" i="21"/>
  <c r="E10" i="21"/>
  <c r="Y9" i="21"/>
  <c r="V21" i="20" s="1"/>
  <c r="N7" i="21"/>
  <c r="F10" i="21"/>
  <c r="F7" i="21"/>
  <c r="D25" i="23" l="1"/>
  <c r="F25" i="23" s="1"/>
  <c r="B21" i="26"/>
  <c r="B21" i="23"/>
  <c r="D19" i="20"/>
  <c r="C20" i="23"/>
  <c r="N19" i="20"/>
  <c r="F19" i="20"/>
  <c r="C26" i="23"/>
  <c r="C19" i="23"/>
  <c r="N11" i="22"/>
  <c r="K26" i="20" s="1"/>
  <c r="D26" i="23" s="1"/>
  <c r="V11" i="22"/>
  <c r="S26" i="20" s="1"/>
  <c r="W11" i="22"/>
  <c r="T26" i="20" s="1"/>
  <c r="D21" i="23"/>
  <c r="F21" i="23" s="1"/>
  <c r="G21" i="23" s="1"/>
  <c r="S11" i="22"/>
  <c r="P26" i="20" s="1"/>
  <c r="E26" i="23" s="1"/>
  <c r="M11" i="22"/>
  <c r="J26" i="20" s="1"/>
  <c r="T11" i="22"/>
  <c r="Q26" i="20" s="1"/>
  <c r="P11" i="22"/>
  <c r="M26" i="20" s="1"/>
  <c r="Y10" i="22"/>
  <c r="V25" i="20" s="1"/>
  <c r="K7" i="21"/>
  <c r="K10" i="21"/>
  <c r="L7" i="21"/>
  <c r="L10" i="21"/>
  <c r="P8" i="21"/>
  <c r="M20" i="20" s="1"/>
  <c r="M19" i="20" s="1"/>
  <c r="M7" i="21"/>
  <c r="M10" i="21"/>
  <c r="G7" i="21"/>
  <c r="G10" i="21"/>
  <c r="J7" i="21"/>
  <c r="J10" i="21"/>
  <c r="I7" i="21"/>
  <c r="I10" i="21"/>
  <c r="Q7" i="21"/>
  <c r="T8" i="21"/>
  <c r="Q20" i="20" s="1"/>
  <c r="Q19" i="20" s="1"/>
  <c r="Q10" i="21"/>
  <c r="R8" i="21"/>
  <c r="O20" i="20" s="1"/>
  <c r="O19" i="20" s="1"/>
  <c r="H10" i="21"/>
  <c r="H7" i="21"/>
  <c r="B25" i="23" l="1"/>
  <c r="G25" i="23" s="1"/>
  <c r="B25" i="26"/>
  <c r="D19" i="23"/>
  <c r="Y11" i="22"/>
  <c r="V26" i="20" s="1"/>
  <c r="D20" i="23"/>
  <c r="F26" i="23"/>
  <c r="F21" i="26"/>
  <c r="G21" i="26"/>
  <c r="H21" i="26"/>
  <c r="P7" i="21"/>
  <c r="S8" i="21"/>
  <c r="P20" i="20" s="1"/>
  <c r="P19" i="20" s="1"/>
  <c r="P10" i="21"/>
  <c r="T7" i="21"/>
  <c r="T10" i="21"/>
  <c r="U8" i="21"/>
  <c r="R20" i="20" s="1"/>
  <c r="R19" i="20" s="1"/>
  <c r="R7" i="21"/>
  <c r="R10" i="21"/>
  <c r="O21" i="26" l="1"/>
  <c r="N21" i="26"/>
  <c r="M21" i="26"/>
  <c r="B26" i="26"/>
  <c r="B26" i="23"/>
  <c r="G26" i="23" s="1"/>
  <c r="F25" i="26"/>
  <c r="G25" i="26"/>
  <c r="H25" i="26"/>
  <c r="U7" i="21"/>
  <c r="U10" i="21"/>
  <c r="W8" i="21"/>
  <c r="T20" i="20" s="1"/>
  <c r="T19" i="20" s="1"/>
  <c r="S7" i="21"/>
  <c r="V8" i="21"/>
  <c r="S20" i="20" s="1"/>
  <c r="S19" i="20" s="1"/>
  <c r="S10" i="21"/>
  <c r="O25" i="26" l="1"/>
  <c r="M25" i="26"/>
  <c r="P25" i="26"/>
  <c r="N25" i="26"/>
  <c r="G26" i="26"/>
  <c r="H26" i="26"/>
  <c r="F26" i="26"/>
  <c r="V10" i="21"/>
  <c r="V7" i="21"/>
  <c r="X8" i="21"/>
  <c r="U20" i="20" s="1"/>
  <c r="U19" i="20" s="1"/>
  <c r="E19" i="23" s="1"/>
  <c r="F19" i="23" s="1"/>
  <c r="W7" i="21"/>
  <c r="W10" i="21"/>
  <c r="N26" i="26" l="1"/>
  <c r="O26" i="26"/>
  <c r="M26" i="26"/>
  <c r="P26" i="26"/>
  <c r="E20" i="23"/>
  <c r="F20" i="23" s="1"/>
  <c r="X10" i="21"/>
  <c r="X7" i="21"/>
  <c r="Y8" i="21"/>
  <c r="V20" i="20" s="1"/>
  <c r="V19" i="20" l="1"/>
  <c r="B20" i="26"/>
  <c r="B20" i="23"/>
  <c r="G20" i="23" s="1"/>
  <c r="Y10" i="21"/>
  <c r="Y7" i="21"/>
  <c r="F20" i="26" l="1"/>
  <c r="H20" i="26"/>
  <c r="H19" i="26" s="1"/>
  <c r="G20" i="26"/>
  <c r="G19" i="26" s="1"/>
  <c r="D19" i="26" s="1"/>
  <c r="B19" i="23"/>
  <c r="G19" i="23" s="1"/>
  <c r="B19" i="26"/>
  <c r="H177" i="9"/>
  <c r="E176" i="9"/>
  <c r="H176" i="9" s="1"/>
  <c r="E167" i="9"/>
  <c r="B10" i="20"/>
  <c r="E19" i="26" l="1"/>
  <c r="M20" i="26"/>
  <c r="M19" i="26" s="1"/>
  <c r="F19" i="26"/>
  <c r="C19" i="26" s="1"/>
  <c r="O20" i="26"/>
  <c r="O19" i="26" s="1"/>
  <c r="K19" i="26" s="1"/>
  <c r="N20" i="26"/>
  <c r="N19" i="26" s="1"/>
  <c r="C57" i="16"/>
  <c r="E55" i="16"/>
  <c r="H55" i="16" s="1"/>
  <c r="B33" i="16"/>
  <c r="B32" i="16"/>
  <c r="E29" i="16"/>
  <c r="H29" i="16" s="1"/>
  <c r="D9" i="16"/>
  <c r="C9" i="16"/>
  <c r="D8" i="16"/>
  <c r="C8" i="16"/>
  <c r="B41" i="16"/>
  <c r="B12" i="16"/>
  <c r="H56" i="16"/>
  <c r="H54" i="16"/>
  <c r="C53" i="16"/>
  <c r="H53" i="16" s="1"/>
  <c r="H52" i="16"/>
  <c r="H51" i="16"/>
  <c r="E28" i="16"/>
  <c r="H28" i="16" s="1"/>
  <c r="C31" i="16"/>
  <c r="H31" i="16" s="1"/>
  <c r="H30" i="16"/>
  <c r="C27" i="16"/>
  <c r="H27" i="16" s="1"/>
  <c r="H26" i="16"/>
  <c r="H25" i="16"/>
  <c r="H24" i="16"/>
  <c r="H167" i="9"/>
  <c r="E126" i="15"/>
  <c r="H126" i="15" s="1"/>
  <c r="C123" i="15"/>
  <c r="B125" i="15"/>
  <c r="B124" i="15"/>
  <c r="H94" i="15"/>
  <c r="H82" i="15"/>
  <c r="E87" i="15"/>
  <c r="H87" i="15" s="1"/>
  <c r="E92" i="15"/>
  <c r="H92" i="15" s="1"/>
  <c r="E91" i="15"/>
  <c r="H91" i="15" s="1"/>
  <c r="E90" i="15"/>
  <c r="H90" i="15" s="1"/>
  <c r="E89" i="15"/>
  <c r="H89" i="15" s="1"/>
  <c r="E88" i="15"/>
  <c r="H88" i="15" s="1"/>
  <c r="E93" i="15"/>
  <c r="H93" i="15" s="1"/>
  <c r="C84" i="15"/>
  <c r="E84" i="15"/>
  <c r="C79" i="15"/>
  <c r="H79" i="15" s="1"/>
  <c r="E85" i="15"/>
  <c r="H85" i="15" s="1"/>
  <c r="E81" i="15"/>
  <c r="C81" i="15"/>
  <c r="E56" i="15"/>
  <c r="C56" i="15"/>
  <c r="E54" i="15"/>
  <c r="H54" i="15" s="1"/>
  <c r="E55" i="15"/>
  <c r="H55" i="15" s="1"/>
  <c r="E34" i="15"/>
  <c r="H34" i="15" s="1"/>
  <c r="C33" i="15"/>
  <c r="E33" i="15"/>
  <c r="E32" i="15"/>
  <c r="H32" i="15" s="1"/>
  <c r="H30" i="15"/>
  <c r="H26" i="15"/>
  <c r="C31" i="15"/>
  <c r="H31" i="15" s="1"/>
  <c r="C29" i="15"/>
  <c r="H29" i="15" s="1"/>
  <c r="C27" i="15"/>
  <c r="H27" i="15" s="1"/>
  <c r="H123" i="15"/>
  <c r="C122" i="15"/>
  <c r="H122" i="15" s="1"/>
  <c r="H121" i="15"/>
  <c r="H120" i="15"/>
  <c r="H80" i="15"/>
  <c r="H86" i="15"/>
  <c r="H83" i="15"/>
  <c r="B83" i="15"/>
  <c r="C78" i="15"/>
  <c r="H78" i="15" s="1"/>
  <c r="H77" i="15"/>
  <c r="H76" i="15"/>
  <c r="D11" i="15"/>
  <c r="C11" i="15"/>
  <c r="D10" i="15"/>
  <c r="D9" i="15"/>
  <c r="C10" i="15"/>
  <c r="C9" i="15"/>
  <c r="D8" i="15"/>
  <c r="C8" i="15"/>
  <c r="B104" i="15"/>
  <c r="B41" i="15"/>
  <c r="B14" i="15"/>
  <c r="H53" i="15"/>
  <c r="H52" i="15"/>
  <c r="C51" i="15"/>
  <c r="H51" i="15" s="1"/>
  <c r="H50" i="15"/>
  <c r="H49" i="15"/>
  <c r="H28" i="15"/>
  <c r="I19" i="26" l="1"/>
  <c r="H84" i="15"/>
  <c r="H81" i="15"/>
  <c r="H56" i="15"/>
  <c r="H33" i="15"/>
  <c r="H99" i="15" l="1"/>
  <c r="H101" i="15" s="1"/>
  <c r="I10" i="15" s="1"/>
  <c r="H59" i="15"/>
  <c r="H60" i="15" s="1"/>
  <c r="H61" i="15"/>
  <c r="F9" i="15" s="1"/>
  <c r="H36" i="15"/>
  <c r="I99" i="15" l="1"/>
  <c r="H98" i="15" s="1"/>
  <c r="E10" i="15" s="1"/>
  <c r="B43" i="20" s="1"/>
  <c r="F10" i="15"/>
  <c r="C43" i="20" s="1"/>
  <c r="G10" i="15"/>
  <c r="D43" i="20" s="1"/>
  <c r="H100" i="15"/>
  <c r="O10" i="15" s="1"/>
  <c r="L43" i="20" s="1"/>
  <c r="M10" i="15"/>
  <c r="F43" i="20"/>
  <c r="G9" i="15"/>
  <c r="C42" i="20"/>
  <c r="I59" i="15"/>
  <c r="E9" i="15" s="1"/>
  <c r="I36" i="15"/>
  <c r="H37" i="15"/>
  <c r="F8" i="15" s="1"/>
  <c r="C41" i="20" s="1"/>
  <c r="E8" i="15"/>
  <c r="B41" i="20" s="1"/>
  <c r="H10" i="15" l="1"/>
  <c r="E43" i="20" s="1"/>
  <c r="C43" i="23" s="1"/>
  <c r="B42" i="20"/>
  <c r="H9" i="15"/>
  <c r="D42" i="20"/>
  <c r="Q10" i="15"/>
  <c r="J43" i="20"/>
  <c r="G8" i="15"/>
  <c r="D41" i="20" s="1"/>
  <c r="J10" i="15" l="1"/>
  <c r="G43" i="20" s="1"/>
  <c r="K10" i="15"/>
  <c r="L10" i="15" s="1"/>
  <c r="I43" i="20" s="1"/>
  <c r="I9" i="15"/>
  <c r="E42" i="20"/>
  <c r="C42" i="23" s="1"/>
  <c r="U10" i="15"/>
  <c r="R43" i="20" s="1"/>
  <c r="N43" i="20"/>
  <c r="H8" i="15"/>
  <c r="E41" i="20" s="1"/>
  <c r="C41" i="23" s="1"/>
  <c r="N10" i="15" l="1"/>
  <c r="K43" i="20" s="1"/>
  <c r="H43" i="20"/>
  <c r="E40" i="20"/>
  <c r="J9" i="15"/>
  <c r="F42" i="20"/>
  <c r="I8" i="15"/>
  <c r="F41" i="20" s="1"/>
  <c r="H12" i="15"/>
  <c r="H7" i="15"/>
  <c r="P10" i="15" l="1"/>
  <c r="R10" i="15" s="1"/>
  <c r="F40" i="20"/>
  <c r="K9" i="15"/>
  <c r="G42" i="20"/>
  <c r="J8" i="15"/>
  <c r="G41" i="20" s="1"/>
  <c r="I12" i="15"/>
  <c r="I7" i="15"/>
  <c r="M43" i="20" l="1"/>
  <c r="D43" i="23" s="1"/>
  <c r="G40" i="20"/>
  <c r="S10" i="15"/>
  <c r="O43" i="20"/>
  <c r="L9" i="15"/>
  <c r="H42" i="20"/>
  <c r="K8" i="15"/>
  <c r="H41" i="20" s="1"/>
  <c r="J7" i="15"/>
  <c r="J12" i="15"/>
  <c r="H40" i="20" l="1"/>
  <c r="M9" i="15"/>
  <c r="I42" i="20"/>
  <c r="T10" i="15"/>
  <c r="P43" i="20"/>
  <c r="L8" i="15"/>
  <c r="I41" i="20" s="1"/>
  <c r="K7" i="15"/>
  <c r="K12" i="15"/>
  <c r="I40" i="20" l="1"/>
  <c r="V10" i="15"/>
  <c r="S43" i="20" s="1"/>
  <c r="Q43" i="20"/>
  <c r="W10" i="15"/>
  <c r="N9" i="15"/>
  <c r="J42" i="20"/>
  <c r="M8" i="15"/>
  <c r="J41" i="20" s="1"/>
  <c r="L7" i="15"/>
  <c r="L12" i="15"/>
  <c r="J40" i="20" l="1"/>
  <c r="X10" i="15"/>
  <c r="T43" i="20"/>
  <c r="O9" i="15"/>
  <c r="K42" i="20"/>
  <c r="N8" i="15"/>
  <c r="K41" i="20" s="1"/>
  <c r="M7" i="15"/>
  <c r="M12" i="15"/>
  <c r="K40" i="20" l="1"/>
  <c r="Y10" i="15"/>
  <c r="U43" i="20"/>
  <c r="E43" i="23" s="1"/>
  <c r="F43" i="23" s="1"/>
  <c r="P9" i="15"/>
  <c r="L42" i="20"/>
  <c r="O8" i="15"/>
  <c r="L41" i="20" s="1"/>
  <c r="N12" i="15"/>
  <c r="N7" i="15"/>
  <c r="E65" i="1"/>
  <c r="D756" i="1"/>
  <c r="D755" i="1"/>
  <c r="D705" i="1"/>
  <c r="D704" i="1"/>
  <c r="J683" i="1"/>
  <c r="J684" i="1"/>
  <c r="F686" i="1"/>
  <c r="E684" i="1"/>
  <c r="E685" i="1"/>
  <c r="E683" i="1"/>
  <c r="D691" i="1"/>
  <c r="C691" i="1"/>
  <c r="C692" i="1" s="1"/>
  <c r="G685" i="1"/>
  <c r="H685" i="1" s="1"/>
  <c r="C686" i="1"/>
  <c r="C87" i="9"/>
  <c r="E57" i="9"/>
  <c r="C25" i="9"/>
  <c r="E64" i="9"/>
  <c r="H64" i="9" s="1"/>
  <c r="E63" i="9"/>
  <c r="H63" i="9" s="1"/>
  <c r="E62" i="9"/>
  <c r="H62" i="9" s="1"/>
  <c r="E61" i="9"/>
  <c r="H61" i="9" s="1"/>
  <c r="E60" i="9"/>
  <c r="E59" i="9"/>
  <c r="H58" i="9"/>
  <c r="C59" i="9"/>
  <c r="C60" i="9" s="1"/>
  <c r="D686" i="1"/>
  <c r="E43" i="25" l="1"/>
  <c r="H43" i="25" s="1"/>
  <c r="L40" i="20"/>
  <c r="H46" i="25"/>
  <c r="V43" i="20"/>
  <c r="Q9" i="15"/>
  <c r="M42" i="20"/>
  <c r="D42" i="23" s="1"/>
  <c r="O12" i="15"/>
  <c r="O7" i="15"/>
  <c r="P8" i="15"/>
  <c r="M41" i="20" s="1"/>
  <c r="D41" i="23" s="1"/>
  <c r="E686" i="1"/>
  <c r="H59" i="9"/>
  <c r="H60" i="9"/>
  <c r="H54" i="25" l="1"/>
  <c r="G8" i="25" s="1"/>
  <c r="B43" i="26"/>
  <c r="B43" i="23"/>
  <c r="G43" i="23" s="1"/>
  <c r="M40" i="20"/>
  <c r="D40" i="23" s="1"/>
  <c r="R9" i="15"/>
  <c r="N42" i="20"/>
  <c r="Q8" i="15"/>
  <c r="N41" i="20" s="1"/>
  <c r="P12" i="15"/>
  <c r="P7" i="15"/>
  <c r="D669" i="1"/>
  <c r="C710" i="1" s="1"/>
  <c r="F659" i="1"/>
  <c r="F658" i="1"/>
  <c r="F657" i="1"/>
  <c r="C656" i="1"/>
  <c r="F656" i="1" s="1"/>
  <c r="C199" i="1"/>
  <c r="C191" i="1"/>
  <c r="H55" i="25" l="1"/>
  <c r="Q8" i="25" s="1"/>
  <c r="R8" i="25" s="1"/>
  <c r="F43" i="26"/>
  <c r="G43" i="26"/>
  <c r="H43" i="26"/>
  <c r="D727" i="1"/>
  <c r="D712" i="1"/>
  <c r="D713" i="1"/>
  <c r="D714" i="1"/>
  <c r="D11" i="20"/>
  <c r="H8" i="25"/>
  <c r="O8" i="25"/>
  <c r="N40" i="20"/>
  <c r="S9" i="15"/>
  <c r="O42" i="20"/>
  <c r="Q12" i="15"/>
  <c r="Q7" i="15"/>
  <c r="R8" i="15"/>
  <c r="O41" i="20" s="1"/>
  <c r="D674" i="1"/>
  <c r="D672" i="1"/>
  <c r="F672" i="1" s="1"/>
  <c r="H672" i="1" s="1"/>
  <c r="E29" i="22" s="1"/>
  <c r="H29" i="22" s="1"/>
  <c r="H48" i="22" s="1"/>
  <c r="D673" i="1"/>
  <c r="F673" i="1" s="1"/>
  <c r="H673" i="1" s="1"/>
  <c r="F661" i="1"/>
  <c r="F662" i="1" s="1"/>
  <c r="E110" i="24" s="1"/>
  <c r="H110" i="24" s="1"/>
  <c r="N11" i="20" l="1"/>
  <c r="H8" i="22"/>
  <c r="E23" i="20" s="1"/>
  <c r="I8" i="22"/>
  <c r="F23" i="20" s="1"/>
  <c r="L8" i="22"/>
  <c r="G8" i="22"/>
  <c r="D23" i="20" s="1"/>
  <c r="F8" i="22"/>
  <c r="C23" i="20" s="1"/>
  <c r="J8" i="22"/>
  <c r="G23" i="20" s="1"/>
  <c r="K8" i="22"/>
  <c r="H23" i="20" s="1"/>
  <c r="I48" i="22"/>
  <c r="E8" i="22" s="1"/>
  <c r="E146" i="25"/>
  <c r="H146" i="25" s="1"/>
  <c r="E148" i="24"/>
  <c r="E90" i="25"/>
  <c r="E147" i="25"/>
  <c r="H147" i="25" s="1"/>
  <c r="E91" i="25"/>
  <c r="H91" i="25" s="1"/>
  <c r="E149" i="24"/>
  <c r="H149" i="24" s="1"/>
  <c r="O43" i="26"/>
  <c r="M43" i="26"/>
  <c r="D736" i="1"/>
  <c r="F736" i="1" s="1"/>
  <c r="H736" i="1" s="1"/>
  <c r="D737" i="1"/>
  <c r="F737" i="1" s="1"/>
  <c r="H737" i="1" s="1"/>
  <c r="F713" i="1"/>
  <c r="H713" i="1" s="1"/>
  <c r="F712" i="1"/>
  <c r="H712" i="1" s="1"/>
  <c r="D731" i="1"/>
  <c r="D730" i="1"/>
  <c r="F730" i="1" s="1"/>
  <c r="H730" i="1" s="1"/>
  <c r="D729" i="1"/>
  <c r="F729" i="1" s="1"/>
  <c r="H729" i="1" s="1"/>
  <c r="H145" i="25"/>
  <c r="E11" i="20"/>
  <c r="C11" i="23" s="1"/>
  <c r="I8" i="25"/>
  <c r="L11" i="20"/>
  <c r="P8" i="25"/>
  <c r="O11" i="20"/>
  <c r="S8" i="25"/>
  <c r="O40" i="20"/>
  <c r="T9" i="15"/>
  <c r="P42" i="20"/>
  <c r="R7" i="15"/>
  <c r="R12" i="15"/>
  <c r="S8" i="15"/>
  <c r="P41" i="20" s="1"/>
  <c r="D635" i="1"/>
  <c r="D634" i="1"/>
  <c r="D60" i="1"/>
  <c r="E63" i="1" s="1"/>
  <c r="C60" i="1"/>
  <c r="C61" i="1" s="1"/>
  <c r="R60" i="1"/>
  <c r="Q60" i="1"/>
  <c r="P60" i="1"/>
  <c r="L58" i="1"/>
  <c r="F58" i="1"/>
  <c r="M58" i="1" s="1"/>
  <c r="K58" i="1" s="1"/>
  <c r="L57" i="1"/>
  <c r="N57" i="1" s="1"/>
  <c r="F57" i="1"/>
  <c r="M57" i="1" s="1"/>
  <c r="K57" i="1" s="1"/>
  <c r="L56" i="1"/>
  <c r="N56" i="1" s="1"/>
  <c r="F56" i="1"/>
  <c r="M56" i="1" s="1"/>
  <c r="K56" i="1" s="1"/>
  <c r="L55" i="1"/>
  <c r="N55" i="1" s="1"/>
  <c r="F55" i="1"/>
  <c r="G55" i="1" s="1"/>
  <c r="L54" i="1"/>
  <c r="N54" i="1" s="1"/>
  <c r="F54" i="1"/>
  <c r="L53" i="1"/>
  <c r="N53" i="1" s="1"/>
  <c r="F53" i="1"/>
  <c r="G53" i="1" s="1"/>
  <c r="L52" i="1"/>
  <c r="F52" i="1"/>
  <c r="G52" i="1" s="1"/>
  <c r="L51" i="1"/>
  <c r="N51" i="1" s="1"/>
  <c r="F51" i="1"/>
  <c r="L50" i="1"/>
  <c r="F50" i="1"/>
  <c r="M50" i="1" s="1"/>
  <c r="K50" i="1" s="1"/>
  <c r="L49" i="1"/>
  <c r="N49" i="1" s="1"/>
  <c r="F49" i="1"/>
  <c r="M49" i="1" s="1"/>
  <c r="L48" i="1"/>
  <c r="N48" i="1" s="1"/>
  <c r="F48" i="1"/>
  <c r="L47" i="1"/>
  <c r="N47" i="1" s="1"/>
  <c r="F47" i="1"/>
  <c r="G47" i="1" s="1"/>
  <c r="L46" i="1"/>
  <c r="F46" i="1"/>
  <c r="C322" i="1"/>
  <c r="C317" i="1"/>
  <c r="C320" i="1"/>
  <c r="D757" i="1"/>
  <c r="F757" i="1" s="1"/>
  <c r="H757" i="1" s="1"/>
  <c r="E173" i="9" s="1"/>
  <c r="H173" i="9" s="1"/>
  <c r="F756" i="1"/>
  <c r="H756" i="1" s="1"/>
  <c r="E172" i="9" s="1"/>
  <c r="H172" i="9" s="1"/>
  <c r="F755" i="1"/>
  <c r="E174" i="9"/>
  <c r="H174" i="9" s="1"/>
  <c r="B169" i="9"/>
  <c r="B165" i="9"/>
  <c r="B164" i="9"/>
  <c r="E163" i="9"/>
  <c r="H163" i="9" s="1"/>
  <c r="H162" i="9"/>
  <c r="B160" i="9"/>
  <c r="E102" i="9"/>
  <c r="H102" i="9" s="1"/>
  <c r="C134" i="9"/>
  <c r="B126" i="9"/>
  <c r="B125" i="9"/>
  <c r="H142" i="9"/>
  <c r="E140" i="9"/>
  <c r="H140" i="9" s="1"/>
  <c r="C139" i="9"/>
  <c r="E138" i="9"/>
  <c r="H138" i="9" s="1"/>
  <c r="C721" i="1"/>
  <c r="C722" i="1" s="1"/>
  <c r="F705" i="1"/>
  <c r="F704" i="1"/>
  <c r="E131" i="9"/>
  <c r="H131" i="9" s="1"/>
  <c r="B130" i="9"/>
  <c r="E129" i="9"/>
  <c r="H129" i="9" s="1"/>
  <c r="B129" i="9"/>
  <c r="B123" i="9"/>
  <c r="D744" i="1"/>
  <c r="E744" i="1" s="1"/>
  <c r="F744" i="1" s="1"/>
  <c r="G744" i="1" s="1"/>
  <c r="G743" i="1"/>
  <c r="F743" i="1"/>
  <c r="E743" i="1"/>
  <c r="D743" i="1"/>
  <c r="C743" i="1"/>
  <c r="E95" i="9"/>
  <c r="H95" i="9" s="1"/>
  <c r="B95" i="9"/>
  <c r="E92" i="9"/>
  <c r="H92" i="9" s="1"/>
  <c r="B92" i="9"/>
  <c r="G746" i="1"/>
  <c r="F746" i="1"/>
  <c r="E746" i="1"/>
  <c r="D746" i="1"/>
  <c r="C746" i="1"/>
  <c r="B23" i="20" l="1"/>
  <c r="C23" i="23" s="1"/>
  <c r="I23" i="20"/>
  <c r="O8" i="22"/>
  <c r="L23" i="20" s="1"/>
  <c r="R8" i="22"/>
  <c r="E98" i="25"/>
  <c r="H98" i="25" s="1"/>
  <c r="H97" i="25" s="1"/>
  <c r="E99" i="25"/>
  <c r="H99" i="25" s="1"/>
  <c r="E148" i="25"/>
  <c r="H148" i="25" s="1"/>
  <c r="E149" i="25"/>
  <c r="H149" i="25" s="1"/>
  <c r="E56" i="24"/>
  <c r="H56" i="24" s="1"/>
  <c r="H148" i="24"/>
  <c r="H161" i="24" s="1"/>
  <c r="G10" i="24" s="1"/>
  <c r="H90" i="25"/>
  <c r="E49" i="24"/>
  <c r="E97" i="24"/>
  <c r="M11" i="20"/>
  <c r="F11" i="20"/>
  <c r="J8" i="25"/>
  <c r="P11" i="20"/>
  <c r="T8" i="25"/>
  <c r="P40" i="20"/>
  <c r="U9" i="15"/>
  <c r="Q42" i="20"/>
  <c r="D63" i="1"/>
  <c r="D64" i="1" s="1"/>
  <c r="S7" i="15"/>
  <c r="S12" i="15"/>
  <c r="T8" i="15"/>
  <c r="Q41" i="20" s="1"/>
  <c r="M52" i="1"/>
  <c r="K52" i="1" s="1"/>
  <c r="O51" i="1"/>
  <c r="G56" i="1"/>
  <c r="M47" i="1"/>
  <c r="K47" i="1" s="1"/>
  <c r="M53" i="1"/>
  <c r="K53" i="1" s="1"/>
  <c r="O55" i="1"/>
  <c r="G58" i="1"/>
  <c r="O48" i="1"/>
  <c r="O58" i="1"/>
  <c r="O54" i="1"/>
  <c r="F60" i="1"/>
  <c r="G54" i="1"/>
  <c r="O49" i="1"/>
  <c r="O52" i="1"/>
  <c r="G50" i="1"/>
  <c r="G46" i="1"/>
  <c r="G48" i="1"/>
  <c r="O50" i="1"/>
  <c r="O46" i="1"/>
  <c r="M46" i="1"/>
  <c r="K46" i="1" s="1"/>
  <c r="M55" i="1"/>
  <c r="K55" i="1" s="1"/>
  <c r="O57" i="1"/>
  <c r="M48" i="1"/>
  <c r="K48" i="1" s="1"/>
  <c r="G51" i="1"/>
  <c r="M54" i="1"/>
  <c r="K54" i="1" s="1"/>
  <c r="O56" i="1"/>
  <c r="G57" i="1"/>
  <c r="N46" i="1"/>
  <c r="O47" i="1"/>
  <c r="M51" i="1"/>
  <c r="K51" i="1" s="1"/>
  <c r="N52" i="1"/>
  <c r="O53" i="1"/>
  <c r="L60" i="1"/>
  <c r="N50" i="1"/>
  <c r="N58" i="1"/>
  <c r="E94" i="9"/>
  <c r="H94" i="9" s="1"/>
  <c r="H705" i="1"/>
  <c r="H704" i="1"/>
  <c r="C723" i="1"/>
  <c r="C724" i="1"/>
  <c r="D745" i="1"/>
  <c r="D748" i="1" s="1"/>
  <c r="K106" i="9" s="1"/>
  <c r="G745" i="1"/>
  <c r="G748" i="1" s="1"/>
  <c r="N106" i="9" s="1"/>
  <c r="E745" i="1"/>
  <c r="E748" i="1" s="1"/>
  <c r="L106" i="9" s="1"/>
  <c r="E100" i="9"/>
  <c r="H100" i="9" s="1"/>
  <c r="E99" i="9"/>
  <c r="H99" i="9" s="1"/>
  <c r="E97" i="9"/>
  <c r="H97" i="9" s="1"/>
  <c r="B91" i="9"/>
  <c r="B90" i="9"/>
  <c r="B89" i="9"/>
  <c r="B88" i="9"/>
  <c r="B87" i="9"/>
  <c r="B83" i="9"/>
  <c r="D11" i="9"/>
  <c r="C11" i="9"/>
  <c r="D10" i="9"/>
  <c r="C10" i="9"/>
  <c r="D9" i="9"/>
  <c r="C9" i="9"/>
  <c r="D8" i="9"/>
  <c r="C8" i="9"/>
  <c r="D23" i="23" l="1"/>
  <c r="H159" i="25"/>
  <c r="H160" i="25" s="1"/>
  <c r="P10" i="25" s="1"/>
  <c r="Q10" i="25" s="1"/>
  <c r="O23" i="20"/>
  <c r="U8" i="22"/>
  <c r="E104" i="25"/>
  <c r="H104" i="25" s="1"/>
  <c r="E88" i="25"/>
  <c r="H88" i="25" s="1"/>
  <c r="E89" i="25"/>
  <c r="H89" i="25" s="1"/>
  <c r="H162" i="24"/>
  <c r="O10" i="24" s="1"/>
  <c r="L9" i="20" s="1"/>
  <c r="I161" i="24"/>
  <c r="F10" i="24" s="1"/>
  <c r="C9" i="20" s="1"/>
  <c r="H10" i="24"/>
  <c r="D9" i="20"/>
  <c r="G11" i="20"/>
  <c r="K8" i="25"/>
  <c r="Q11" i="20"/>
  <c r="U8" i="25"/>
  <c r="Q40" i="20"/>
  <c r="V9" i="15"/>
  <c r="R42" i="20"/>
  <c r="T7" i="15"/>
  <c r="T12" i="15"/>
  <c r="U8" i="15"/>
  <c r="R41" i="20" s="1"/>
  <c r="E134" i="9"/>
  <c r="H134" i="9" s="1"/>
  <c r="E127" i="9"/>
  <c r="H127" i="9" s="1"/>
  <c r="E128" i="9"/>
  <c r="H128" i="9" s="1"/>
  <c r="F745" i="1"/>
  <c r="F748" i="1" s="1"/>
  <c r="M106" i="9" s="1"/>
  <c r="E50" i="9"/>
  <c r="H112" i="25" l="1"/>
  <c r="H113" i="25" s="1"/>
  <c r="M13" i="20"/>
  <c r="I159" i="25"/>
  <c r="F10" i="25" s="1"/>
  <c r="C13" i="20" s="1"/>
  <c r="G10" i="25"/>
  <c r="H10" i="25" s="1"/>
  <c r="E13" i="20" s="1"/>
  <c r="R23" i="20"/>
  <c r="X8" i="22"/>
  <c r="P10" i="24"/>
  <c r="M9" i="20" s="1"/>
  <c r="F7" i="24"/>
  <c r="F11" i="24"/>
  <c r="E9" i="20"/>
  <c r="C9" i="23" s="1"/>
  <c r="I10" i="24"/>
  <c r="C6" i="20"/>
  <c r="R10" i="25"/>
  <c r="N13" i="20"/>
  <c r="R11" i="20"/>
  <c r="E11" i="23" s="1"/>
  <c r="H11" i="20"/>
  <c r="L8" i="25"/>
  <c r="R40" i="20"/>
  <c r="W9" i="15"/>
  <c r="S42" i="20"/>
  <c r="U7" i="15"/>
  <c r="U12" i="15"/>
  <c r="V8" i="15"/>
  <c r="S41" i="20" s="1"/>
  <c r="E27" i="9"/>
  <c r="H27" i="9" s="1"/>
  <c r="H26" i="9"/>
  <c r="B51" i="9"/>
  <c r="B49" i="9"/>
  <c r="B50" i="9"/>
  <c r="B48" i="9"/>
  <c r="B47" i="9"/>
  <c r="B46" i="9"/>
  <c r="B45" i="9"/>
  <c r="B44" i="9"/>
  <c r="B43" i="9"/>
  <c r="B42" i="9"/>
  <c r="B41" i="9"/>
  <c r="B40" i="9"/>
  <c r="B39" i="9"/>
  <c r="B38" i="9"/>
  <c r="B37" i="9"/>
  <c r="B36" i="9"/>
  <c r="B35" i="9"/>
  <c r="B34" i="9"/>
  <c r="B33" i="9"/>
  <c r="B32" i="9"/>
  <c r="B31" i="9"/>
  <c r="B30" i="9"/>
  <c r="B29" i="9"/>
  <c r="B28" i="9"/>
  <c r="E56" i="9"/>
  <c r="H56" i="9" s="1"/>
  <c r="E54" i="9"/>
  <c r="H54" i="9" s="1"/>
  <c r="E52" i="9"/>
  <c r="G9" i="25" l="1"/>
  <c r="H9" i="25" s="1"/>
  <c r="I10" i="25"/>
  <c r="I112" i="25"/>
  <c r="F9" i="25" s="1"/>
  <c r="F11" i="25" s="1"/>
  <c r="H114" i="25"/>
  <c r="P9" i="25" s="1"/>
  <c r="P11" i="25" s="1"/>
  <c r="D13" i="20"/>
  <c r="C13" i="23" s="1"/>
  <c r="U23" i="20"/>
  <c r="E23" i="23" s="1"/>
  <c r="F23" i="23" s="1"/>
  <c r="Y8" i="22"/>
  <c r="V23" i="20" s="1"/>
  <c r="Q10" i="24"/>
  <c r="R10" i="24" s="1"/>
  <c r="J10" i="24"/>
  <c r="F9" i="20"/>
  <c r="F13" i="20"/>
  <c r="J10" i="25"/>
  <c r="S10" i="25"/>
  <c r="O13" i="20"/>
  <c r="Q9" i="25"/>
  <c r="C12" i="20"/>
  <c r="F7" i="25"/>
  <c r="I11" i="20"/>
  <c r="M8" i="25"/>
  <c r="S40" i="20"/>
  <c r="X9" i="15"/>
  <c r="T42" i="20"/>
  <c r="V12" i="15"/>
  <c r="V7" i="15"/>
  <c r="W8" i="15"/>
  <c r="T41" i="20" s="1"/>
  <c r="H52" i="9"/>
  <c r="M12" i="20" l="1"/>
  <c r="G11" i="25"/>
  <c r="D12" i="20"/>
  <c r="G7" i="25"/>
  <c r="P7" i="25"/>
  <c r="B23" i="26"/>
  <c r="B23" i="23"/>
  <c r="G23" i="23" s="1"/>
  <c r="N9" i="20"/>
  <c r="K10" i="24"/>
  <c r="G9" i="20"/>
  <c r="O9" i="20"/>
  <c r="S10" i="24"/>
  <c r="T10" i="25"/>
  <c r="P13" i="20"/>
  <c r="G13" i="20"/>
  <c r="K10" i="25"/>
  <c r="E12" i="20"/>
  <c r="I9" i="25"/>
  <c r="H7" i="25"/>
  <c r="H11" i="25"/>
  <c r="R9" i="25"/>
  <c r="N12" i="20"/>
  <c r="Q11" i="25"/>
  <c r="Q7" i="25"/>
  <c r="J11" i="20"/>
  <c r="N8" i="25"/>
  <c r="Y8" i="25" s="1"/>
  <c r="T40" i="20"/>
  <c r="U42" i="20"/>
  <c r="E42" i="23" s="1"/>
  <c r="F42" i="23" s="1"/>
  <c r="Y9" i="15"/>
  <c r="W12" i="15"/>
  <c r="W7" i="15"/>
  <c r="X8" i="15"/>
  <c r="U41" i="20" s="1"/>
  <c r="E41" i="23" s="1"/>
  <c r="F41" i="23" s="1"/>
  <c r="E51" i="9"/>
  <c r="H50" i="9"/>
  <c r="E46" i="9"/>
  <c r="H46" i="9" s="1"/>
  <c r="E44" i="9"/>
  <c r="H44" i="9" s="1"/>
  <c r="E43" i="9"/>
  <c r="H43" i="9" s="1"/>
  <c r="E40" i="9"/>
  <c r="H40" i="9" s="1"/>
  <c r="E39" i="9"/>
  <c r="H39" i="9" s="1"/>
  <c r="E35" i="9"/>
  <c r="H35" i="9" s="1"/>
  <c r="E33" i="9"/>
  <c r="H33" i="9" s="1"/>
  <c r="B24" i="9"/>
  <c r="B146" i="9"/>
  <c r="B112" i="9"/>
  <c r="B70" i="9"/>
  <c r="B14" i="9"/>
  <c r="C12" i="23" l="1"/>
  <c r="F23" i="26"/>
  <c r="G23" i="26"/>
  <c r="H23" i="26"/>
  <c r="T10" i="24"/>
  <c r="P9" i="20"/>
  <c r="L10" i="24"/>
  <c r="H9" i="20"/>
  <c r="H13" i="20"/>
  <c r="L10" i="25"/>
  <c r="U10" i="25"/>
  <c r="Q13" i="20"/>
  <c r="F12" i="20"/>
  <c r="J9" i="25"/>
  <c r="I7" i="25"/>
  <c r="I11" i="25"/>
  <c r="S9" i="25"/>
  <c r="O12" i="20"/>
  <c r="R11" i="25"/>
  <c r="R7" i="25"/>
  <c r="V11" i="20"/>
  <c r="K11" i="20"/>
  <c r="D11" i="23" s="1"/>
  <c r="F11" i="23" s="1"/>
  <c r="U40" i="20"/>
  <c r="E40" i="23" s="1"/>
  <c r="V42" i="20"/>
  <c r="X12" i="15"/>
  <c r="X7" i="15"/>
  <c r="Y8" i="15"/>
  <c r="H51" i="9"/>
  <c r="O23" i="26" l="1"/>
  <c r="N23" i="26"/>
  <c r="M23" i="26"/>
  <c r="P23" i="26"/>
  <c r="M10" i="24"/>
  <c r="I9" i="20"/>
  <c r="Q9" i="20"/>
  <c r="U10" i="24"/>
  <c r="I13" i="20"/>
  <c r="M10" i="25"/>
  <c r="V10" i="25"/>
  <c r="R13" i="20"/>
  <c r="T9" i="25"/>
  <c r="P12" i="20"/>
  <c r="S11" i="25"/>
  <c r="S7" i="25"/>
  <c r="K9" i="25"/>
  <c r="G12" i="20"/>
  <c r="J11" i="25"/>
  <c r="J7" i="25"/>
  <c r="B11" i="26"/>
  <c r="F11" i="26" s="1"/>
  <c r="B11" i="23"/>
  <c r="B42" i="26"/>
  <c r="B42" i="23"/>
  <c r="G42" i="23" s="1"/>
  <c r="V41" i="20"/>
  <c r="C359" i="1"/>
  <c r="C356" i="1"/>
  <c r="E48" i="9" s="1"/>
  <c r="H48" i="9" s="1"/>
  <c r="C355" i="1"/>
  <c r="H45" i="9"/>
  <c r="C350" i="1"/>
  <c r="C344" i="1"/>
  <c r="E114" i="24" s="1"/>
  <c r="H114" i="24" s="1"/>
  <c r="C342" i="1"/>
  <c r="E34" i="9" s="1"/>
  <c r="H34" i="9" s="1"/>
  <c r="E369" i="1"/>
  <c r="E368" i="1"/>
  <c r="C339" i="1"/>
  <c r="C338" i="1"/>
  <c r="E30" i="9" s="1"/>
  <c r="H30" i="9" s="1"/>
  <c r="C337" i="1"/>
  <c r="E113" i="24" s="1"/>
  <c r="H113" i="24" s="1"/>
  <c r="C336" i="1"/>
  <c r="E28" i="9" s="1"/>
  <c r="H28" i="9" s="1"/>
  <c r="V10" i="24" l="1"/>
  <c r="R9" i="20"/>
  <c r="N10" i="24"/>
  <c r="J9" i="20"/>
  <c r="E115" i="24"/>
  <c r="H115" i="24" s="1"/>
  <c r="E58" i="24"/>
  <c r="H58" i="24" s="1"/>
  <c r="H57" i="24" s="1"/>
  <c r="E59" i="24"/>
  <c r="H59" i="24" s="1"/>
  <c r="E112" i="24"/>
  <c r="H112" i="24" s="1"/>
  <c r="G42" i="26"/>
  <c r="F42" i="26"/>
  <c r="H42" i="26"/>
  <c r="P11" i="26"/>
  <c r="N11" i="26"/>
  <c r="M11" i="26"/>
  <c r="O11" i="26"/>
  <c r="W10" i="25"/>
  <c r="S13" i="20"/>
  <c r="J13" i="20"/>
  <c r="N10" i="25"/>
  <c r="L9" i="25"/>
  <c r="H12" i="20"/>
  <c r="K7" i="25"/>
  <c r="K11" i="25"/>
  <c r="U9" i="25"/>
  <c r="Q12" i="20"/>
  <c r="T7" i="25"/>
  <c r="T11" i="25"/>
  <c r="G11" i="26"/>
  <c r="H11" i="26"/>
  <c r="B41" i="23"/>
  <c r="G41" i="23" s="1"/>
  <c r="B41" i="26"/>
  <c r="F41" i="26" s="1"/>
  <c r="E33" i="16"/>
  <c r="H33" i="16" s="1"/>
  <c r="E32" i="16"/>
  <c r="H32" i="16" s="1"/>
  <c r="E124" i="15"/>
  <c r="H124" i="15" s="1"/>
  <c r="E125" i="15"/>
  <c r="H125" i="15" s="1"/>
  <c r="E126" i="9"/>
  <c r="H126" i="9" s="1"/>
  <c r="E36" i="9"/>
  <c r="H36" i="9" s="1"/>
  <c r="E42" i="9"/>
  <c r="H42" i="9" s="1"/>
  <c r="E93" i="9"/>
  <c r="H93" i="9" s="1"/>
  <c r="E88" i="9"/>
  <c r="H88" i="9" s="1"/>
  <c r="E125" i="9"/>
  <c r="H125" i="9" s="1"/>
  <c r="E90" i="9"/>
  <c r="H90" i="9" s="1"/>
  <c r="E29" i="9"/>
  <c r="H29" i="9" s="1"/>
  <c r="E91" i="9"/>
  <c r="H91" i="9" s="1"/>
  <c r="E47" i="9"/>
  <c r="H47" i="9" s="1"/>
  <c r="E89" i="9"/>
  <c r="H89" i="9" s="1"/>
  <c r="E31" i="9"/>
  <c r="H31" i="9" s="1"/>
  <c r="H36" i="16" l="1"/>
  <c r="F8" i="16" s="1"/>
  <c r="C38" i="20" s="1"/>
  <c r="K9" i="20"/>
  <c r="D9" i="23" s="1"/>
  <c r="W10" i="24"/>
  <c r="S9" i="20"/>
  <c r="M42" i="26"/>
  <c r="O42" i="26"/>
  <c r="O41" i="26"/>
  <c r="M41" i="26"/>
  <c r="O10" i="25"/>
  <c r="K13" i="20"/>
  <c r="X10" i="25"/>
  <c r="U13" i="20" s="1"/>
  <c r="T13" i="20"/>
  <c r="V9" i="25"/>
  <c r="R12" i="20"/>
  <c r="U11" i="25"/>
  <c r="U7" i="25"/>
  <c r="I12" i="20"/>
  <c r="M9" i="25"/>
  <c r="L7" i="25"/>
  <c r="L11" i="25"/>
  <c r="H132" i="15"/>
  <c r="B248" i="1"/>
  <c r="B57" i="16" s="1"/>
  <c r="B247" i="1"/>
  <c r="C251" i="1"/>
  <c r="E451" i="1"/>
  <c r="E401" i="1"/>
  <c r="I36" i="16" l="1"/>
  <c r="E8" i="16" s="1"/>
  <c r="B38" i="20" s="1"/>
  <c r="X10" i="24"/>
  <c r="T9" i="20"/>
  <c r="E13" i="23"/>
  <c r="L13" i="20"/>
  <c r="D13" i="23" s="1"/>
  <c r="Y10" i="25"/>
  <c r="V13" i="20" s="1"/>
  <c r="J12" i="20"/>
  <c r="N9" i="25"/>
  <c r="M7" i="25"/>
  <c r="M11" i="25"/>
  <c r="S12" i="20"/>
  <c r="V7" i="25"/>
  <c r="V11" i="25"/>
  <c r="W9" i="25"/>
  <c r="G8" i="16"/>
  <c r="D38" i="20" s="1"/>
  <c r="I132" i="15"/>
  <c r="E11" i="15" s="1"/>
  <c r="B44" i="20" s="1"/>
  <c r="F11" i="15"/>
  <c r="C44" i="20" s="1"/>
  <c r="C40" i="20" s="1"/>
  <c r="B124" i="9"/>
  <c r="B161" i="9"/>
  <c r="B84" i="9"/>
  <c r="B25" i="9"/>
  <c r="C349" i="1"/>
  <c r="E41" i="9" s="1"/>
  <c r="H41" i="9" s="1"/>
  <c r="C653" i="1"/>
  <c r="C664" i="1"/>
  <c r="E111" i="24" s="1"/>
  <c r="H111" i="24" s="1"/>
  <c r="X8" i="16" l="1"/>
  <c r="U38" i="20" s="1"/>
  <c r="U9" i="20"/>
  <c r="E9" i="23" s="1"/>
  <c r="F9" i="23" s="1"/>
  <c r="Y10" i="24"/>
  <c r="V9" i="20" s="1"/>
  <c r="F13" i="23"/>
  <c r="B13" i="26"/>
  <c r="F13" i="26" s="1"/>
  <c r="B13" i="23"/>
  <c r="O9" i="25"/>
  <c r="K12" i="20"/>
  <c r="N7" i="25"/>
  <c r="N11" i="25"/>
  <c r="X9" i="25"/>
  <c r="T12" i="20"/>
  <c r="W11" i="25"/>
  <c r="W7" i="25"/>
  <c r="B40" i="20"/>
  <c r="E7" i="15"/>
  <c r="E12" i="15"/>
  <c r="H8" i="16"/>
  <c r="E38" i="20" s="1"/>
  <c r="C38" i="23" s="1"/>
  <c r="G11" i="15"/>
  <c r="D44" i="20" s="1"/>
  <c r="D40" i="20" s="1"/>
  <c r="F12" i="15"/>
  <c r="F7" i="15"/>
  <c r="F643" i="1"/>
  <c r="D653" i="1"/>
  <c r="E109" i="24" s="1"/>
  <c r="H109" i="24" s="1"/>
  <c r="C340" i="1"/>
  <c r="E32" i="9" s="1"/>
  <c r="H32" i="9" s="1"/>
  <c r="D457" i="1"/>
  <c r="E165" i="9" s="1"/>
  <c r="H165" i="9" s="1"/>
  <c r="D456" i="1"/>
  <c r="E400" i="1"/>
  <c r="E425" i="1"/>
  <c r="E415" i="1"/>
  <c r="B9" i="26" l="1"/>
  <c r="B9" i="23"/>
  <c r="M13" i="26"/>
  <c r="P13" i="26"/>
  <c r="O13" i="26"/>
  <c r="N13" i="26"/>
  <c r="G13" i="26"/>
  <c r="H13" i="26"/>
  <c r="X7" i="25"/>
  <c r="X11" i="25"/>
  <c r="U12" i="20"/>
  <c r="E12" i="23" s="1"/>
  <c r="Y9" i="25"/>
  <c r="L12" i="20"/>
  <c r="D12" i="23" s="1"/>
  <c r="O11" i="25"/>
  <c r="O7" i="25"/>
  <c r="C40" i="23"/>
  <c r="F40" i="23" s="1"/>
  <c r="I8" i="16"/>
  <c r="F38" i="20" s="1"/>
  <c r="G12" i="15"/>
  <c r="G7" i="15"/>
  <c r="Y11" i="15"/>
  <c r="E164" i="9"/>
  <c r="H164" i="9" s="1"/>
  <c r="D465" i="1"/>
  <c r="E426" i="1"/>
  <c r="D611" i="1"/>
  <c r="D610" i="1"/>
  <c r="D609" i="1"/>
  <c r="D598" i="1"/>
  <c r="D597" i="1"/>
  <c r="D596" i="1"/>
  <c r="D605" i="1"/>
  <c r="D604" i="1"/>
  <c r="D603" i="1"/>
  <c r="C483" i="1"/>
  <c r="B251" i="1"/>
  <c r="C250" i="1"/>
  <c r="B250" i="1"/>
  <c r="B249" i="1"/>
  <c r="B245" i="1"/>
  <c r="B244" i="1"/>
  <c r="C208" i="1"/>
  <c r="E221" i="1"/>
  <c r="F213" i="1" s="1"/>
  <c r="D221" i="1"/>
  <c r="C678" i="1"/>
  <c r="C679" i="1" s="1"/>
  <c r="F638" i="1"/>
  <c r="F639" i="1"/>
  <c r="F640" i="1"/>
  <c r="F641" i="1"/>
  <c r="F642" i="1"/>
  <c r="F625" i="1"/>
  <c r="F619" i="1"/>
  <c r="F620" i="1"/>
  <c r="F621" i="1"/>
  <c r="F622" i="1"/>
  <c r="F618" i="1"/>
  <c r="D586" i="1"/>
  <c r="C269" i="1"/>
  <c r="C270" i="1"/>
  <c r="C271" i="1"/>
  <c r="C272" i="1"/>
  <c r="C257" i="1"/>
  <c r="C258" i="1" s="1"/>
  <c r="C569" i="1"/>
  <c r="C573" i="1" s="1"/>
  <c r="C560" i="1"/>
  <c r="C564" i="1" s="1"/>
  <c r="D538" i="1"/>
  <c r="E74" i="22" s="1"/>
  <c r="H74" i="22" s="1"/>
  <c r="H79" i="22" s="1"/>
  <c r="E537" i="1"/>
  <c r="E545" i="1"/>
  <c r="E544" i="1"/>
  <c r="E543" i="1"/>
  <c r="C529" i="1"/>
  <c r="C178" i="1"/>
  <c r="C522" i="1"/>
  <c r="C521" i="1"/>
  <c r="C133" i="1"/>
  <c r="C492" i="1"/>
  <c r="C494" i="1"/>
  <c r="C495" i="1"/>
  <c r="C498" i="1"/>
  <c r="C288" i="1"/>
  <c r="C289" i="1"/>
  <c r="C291" i="1"/>
  <c r="C292" i="1"/>
  <c r="C293" i="1"/>
  <c r="C278" i="1"/>
  <c r="C279" i="1"/>
  <c r="C280" i="1"/>
  <c r="C281" i="1"/>
  <c r="C301" i="1"/>
  <c r="C315" i="1" s="1"/>
  <c r="C302" i="1"/>
  <c r="C316" i="1" s="1"/>
  <c r="C304" i="1"/>
  <c r="C318" i="1" s="1"/>
  <c r="C305" i="1"/>
  <c r="C319" i="1" s="1"/>
  <c r="D156" i="1"/>
  <c r="C160" i="1" s="1"/>
  <c r="D145" i="1"/>
  <c r="D146" i="1"/>
  <c r="D153" i="1"/>
  <c r="D154" i="1"/>
  <c r="D139" i="1"/>
  <c r="C580" i="1"/>
  <c r="C556" i="1"/>
  <c r="E542" i="1"/>
  <c r="E540" i="1"/>
  <c r="D329" i="1"/>
  <c r="C329" i="1"/>
  <c r="C507" i="1"/>
  <c r="C484" i="1" s="1"/>
  <c r="E169" i="9"/>
  <c r="H169" i="9" s="1"/>
  <c r="C486" i="1"/>
  <c r="E87" i="9" s="1"/>
  <c r="H87" i="9" s="1"/>
  <c r="C485" i="1"/>
  <c r="B485" i="1"/>
  <c r="B484" i="1"/>
  <c r="B483" i="1"/>
  <c r="C346" i="1"/>
  <c r="E38" i="9" s="1"/>
  <c r="H38" i="9" s="1"/>
  <c r="C345" i="1"/>
  <c r="E37" i="9" s="1"/>
  <c r="H37" i="9" s="1"/>
  <c r="C264" i="1"/>
  <c r="E175" i="9" l="1"/>
  <c r="H175" i="9" s="1"/>
  <c r="C512" i="1"/>
  <c r="C515" i="1" s="1"/>
  <c r="I79" i="22"/>
  <c r="E9" i="22" s="1"/>
  <c r="G9" i="22"/>
  <c r="F9" i="22"/>
  <c r="K9" i="22"/>
  <c r="J9" i="22"/>
  <c r="V9" i="22"/>
  <c r="U9" i="22"/>
  <c r="L9" i="22"/>
  <c r="R9" i="22"/>
  <c r="P9" i="22"/>
  <c r="O9" i="22"/>
  <c r="M9" i="22"/>
  <c r="T9" i="22"/>
  <c r="Q9" i="22"/>
  <c r="S9" i="22"/>
  <c r="I9" i="22"/>
  <c r="X9" i="22"/>
  <c r="H9" i="22"/>
  <c r="W9" i="22"/>
  <c r="N9" i="22"/>
  <c r="E106" i="24"/>
  <c r="H106" i="24" s="1"/>
  <c r="E53" i="24"/>
  <c r="H53" i="24" s="1"/>
  <c r="E98" i="24"/>
  <c r="H98" i="24" s="1"/>
  <c r="E50" i="24"/>
  <c r="H50" i="24" s="1"/>
  <c r="H49" i="24" s="1"/>
  <c r="E55" i="24"/>
  <c r="H55" i="24" s="1"/>
  <c r="E108" i="24"/>
  <c r="H108" i="24" s="1"/>
  <c r="H107" i="24" s="1"/>
  <c r="E48" i="24"/>
  <c r="H48" i="24" s="1"/>
  <c r="H47" i="24" s="1"/>
  <c r="H46" i="24" s="1"/>
  <c r="E96" i="24"/>
  <c r="H9" i="26"/>
  <c r="F9" i="26"/>
  <c r="G9" i="26"/>
  <c r="F12" i="23"/>
  <c r="Y7" i="25"/>
  <c r="V12" i="20"/>
  <c r="Y11" i="25"/>
  <c r="V44" i="20"/>
  <c r="C245" i="1"/>
  <c r="Y7" i="15"/>
  <c r="Y12" i="15"/>
  <c r="J8" i="16"/>
  <c r="G38" i="20" s="1"/>
  <c r="E96" i="9"/>
  <c r="H96" i="9" s="1"/>
  <c r="G683" i="1"/>
  <c r="G684" i="1"/>
  <c r="E171" i="9"/>
  <c r="H171" i="9" s="1"/>
  <c r="B171" i="9"/>
  <c r="B170" i="9"/>
  <c r="E170" i="9"/>
  <c r="H170" i="9" s="1"/>
  <c r="C165" i="1"/>
  <c r="E53" i="9"/>
  <c r="H53" i="9" s="1"/>
  <c r="E139" i="9"/>
  <c r="H139" i="9" s="1"/>
  <c r="E130" i="9"/>
  <c r="H130" i="9" s="1"/>
  <c r="C321" i="1"/>
  <c r="B137" i="9"/>
  <c r="B168" i="9"/>
  <c r="E137" i="9"/>
  <c r="H137" i="9" s="1"/>
  <c r="E168" i="9"/>
  <c r="H168" i="9" s="1"/>
  <c r="B86" i="9"/>
  <c r="B136" i="9"/>
  <c r="B85" i="9"/>
  <c r="B135" i="9"/>
  <c r="E85" i="9"/>
  <c r="H85" i="9" s="1"/>
  <c r="E135" i="9"/>
  <c r="H135" i="9" s="1"/>
  <c r="E86" i="9"/>
  <c r="H86" i="9" s="1"/>
  <c r="E136" i="9"/>
  <c r="H136" i="9" s="1"/>
  <c r="B121" i="9"/>
  <c r="B158" i="9"/>
  <c r="B122" i="9"/>
  <c r="B159" i="9"/>
  <c r="C358" i="1"/>
  <c r="E49" i="9" s="1"/>
  <c r="H49" i="9" s="1"/>
  <c r="E166" i="9"/>
  <c r="H166" i="9" s="1"/>
  <c r="E55" i="9"/>
  <c r="H55" i="9" s="1"/>
  <c r="E132" i="9"/>
  <c r="H132" i="9" s="1"/>
  <c r="E101" i="9"/>
  <c r="H101" i="9" s="1"/>
  <c r="E538" i="1"/>
  <c r="E98" i="9"/>
  <c r="H98" i="9" s="1"/>
  <c r="B81" i="9"/>
  <c r="B22" i="9"/>
  <c r="B82" i="9"/>
  <c r="B23" i="9"/>
  <c r="C523" i="1"/>
  <c r="C491" i="1"/>
  <c r="C499" i="1" s="1"/>
  <c r="C244" i="1"/>
  <c r="F220" i="1"/>
  <c r="F219" i="1"/>
  <c r="F218" i="1"/>
  <c r="F217" i="1"/>
  <c r="F216" i="1"/>
  <c r="F215" i="1"/>
  <c r="F214" i="1"/>
  <c r="D155" i="1"/>
  <c r="C528" i="1"/>
  <c r="C530" i="1" s="1"/>
  <c r="C295" i="1"/>
  <c r="C249" i="1" s="1"/>
  <c r="D148" i="1"/>
  <c r="C161" i="1" s="1"/>
  <c r="C163" i="1" s="1"/>
  <c r="C283" i="1"/>
  <c r="C248" i="1" s="1"/>
  <c r="C273" i="1"/>
  <c r="F627" i="1"/>
  <c r="C307" i="1"/>
  <c r="F645" i="1"/>
  <c r="E99" i="24" s="1"/>
  <c r="P24" i="20" l="1"/>
  <c r="P22" i="20" s="1"/>
  <c r="S7" i="22"/>
  <c r="S12" i="22"/>
  <c r="R24" i="20"/>
  <c r="R22" i="20" s="1"/>
  <c r="U7" i="22"/>
  <c r="U12" i="22"/>
  <c r="F24" i="20"/>
  <c r="I12" i="22"/>
  <c r="I7" i="22"/>
  <c r="I24" i="20"/>
  <c r="I22" i="20" s="1"/>
  <c r="L7" i="22"/>
  <c r="L12" i="22"/>
  <c r="N24" i="20"/>
  <c r="Q7" i="22"/>
  <c r="Q12" i="22"/>
  <c r="S24" i="20"/>
  <c r="S22" i="20" s="1"/>
  <c r="V7" i="22"/>
  <c r="V12" i="22"/>
  <c r="Q24" i="20"/>
  <c r="Q22" i="20" s="1"/>
  <c r="T7" i="22"/>
  <c r="T12" i="22"/>
  <c r="G24" i="20"/>
  <c r="G22" i="20" s="1"/>
  <c r="J7" i="22"/>
  <c r="J12" i="22"/>
  <c r="K24" i="20"/>
  <c r="K22" i="20" s="1"/>
  <c r="N7" i="22"/>
  <c r="N12" i="22"/>
  <c r="J24" i="20"/>
  <c r="J22" i="20" s="1"/>
  <c r="M12" i="22"/>
  <c r="M7" i="22"/>
  <c r="H24" i="20"/>
  <c r="H22" i="20" s="1"/>
  <c r="K12" i="22"/>
  <c r="K7" i="22"/>
  <c r="T24" i="20"/>
  <c r="T22" i="20" s="1"/>
  <c r="W12" i="22"/>
  <c r="W7" i="22"/>
  <c r="L24" i="20"/>
  <c r="L22" i="20" s="1"/>
  <c r="O7" i="22"/>
  <c r="O12" i="22"/>
  <c r="C24" i="20"/>
  <c r="C22" i="20" s="1"/>
  <c r="F7" i="22"/>
  <c r="F12" i="22"/>
  <c r="E24" i="20"/>
  <c r="E22" i="20" s="1"/>
  <c r="H12" i="22"/>
  <c r="H7" i="22"/>
  <c r="M24" i="20"/>
  <c r="M22" i="20" s="1"/>
  <c r="P12" i="22"/>
  <c r="P7" i="22"/>
  <c r="D24" i="20"/>
  <c r="D22" i="20" s="1"/>
  <c r="G12" i="22"/>
  <c r="G7" i="22"/>
  <c r="U24" i="20"/>
  <c r="U22" i="20" s="1"/>
  <c r="X12" i="22"/>
  <c r="X7" i="22"/>
  <c r="O24" i="20"/>
  <c r="O22" i="20" s="1"/>
  <c r="R7" i="22"/>
  <c r="R12" i="22"/>
  <c r="B24" i="20"/>
  <c r="E7" i="22"/>
  <c r="Y9" i="22"/>
  <c r="E12" i="22"/>
  <c r="E79" i="24"/>
  <c r="E26" i="24"/>
  <c r="E45" i="24"/>
  <c r="H45" i="24" s="1"/>
  <c r="E104" i="24"/>
  <c r="H104" i="24" s="1"/>
  <c r="H103" i="24" s="1"/>
  <c r="E101" i="24"/>
  <c r="H101" i="24" s="1"/>
  <c r="E44" i="24"/>
  <c r="H44" i="24" s="1"/>
  <c r="O9" i="26"/>
  <c r="M9" i="26"/>
  <c r="N9" i="26"/>
  <c r="P9" i="26"/>
  <c r="E28" i="24"/>
  <c r="H28" i="24" s="1"/>
  <c r="E80" i="24"/>
  <c r="B12" i="26"/>
  <c r="F12" i="26" s="1"/>
  <c r="B12" i="23"/>
  <c r="B44" i="26"/>
  <c r="B44" i="23"/>
  <c r="V40" i="20"/>
  <c r="E23" i="9"/>
  <c r="H23" i="9" s="1"/>
  <c r="E82" i="9"/>
  <c r="H82" i="9" s="1"/>
  <c r="E141" i="9"/>
  <c r="H141" i="9" s="1"/>
  <c r="E159" i="9"/>
  <c r="H159" i="9" s="1"/>
  <c r="E122" i="9"/>
  <c r="H122" i="9" s="1"/>
  <c r="K8" i="16"/>
  <c r="H38" i="20" s="1"/>
  <c r="E57" i="16"/>
  <c r="H57" i="16" s="1"/>
  <c r="E133" i="9"/>
  <c r="H133" i="9" s="1"/>
  <c r="E121" i="9"/>
  <c r="H121" i="9" s="1"/>
  <c r="E158" i="9"/>
  <c r="H158" i="9" s="1"/>
  <c r="H57" i="9"/>
  <c r="E103" i="9"/>
  <c r="H103" i="9" s="1"/>
  <c r="C246" i="1"/>
  <c r="E81" i="9"/>
  <c r="H81" i="9" s="1"/>
  <c r="E22" i="9"/>
  <c r="H22" i="9" s="1"/>
  <c r="C247" i="1"/>
  <c r="F221" i="1"/>
  <c r="Y7" i="22" l="1"/>
  <c r="E24" i="23"/>
  <c r="N22" i="20"/>
  <c r="E22" i="23" s="1"/>
  <c r="V24" i="20"/>
  <c r="Y12" i="22"/>
  <c r="D24" i="23"/>
  <c r="F22" i="20"/>
  <c r="D22" i="23" s="1"/>
  <c r="B22" i="20"/>
  <c r="C22" i="23" s="1"/>
  <c r="C24" i="23"/>
  <c r="E81" i="24"/>
  <c r="H81" i="24" s="1"/>
  <c r="H80" i="24" s="1"/>
  <c r="H79" i="24" s="1"/>
  <c r="E27" i="24"/>
  <c r="H27" i="24" s="1"/>
  <c r="H26" i="24" s="1"/>
  <c r="E29" i="24"/>
  <c r="H29" i="24" s="1"/>
  <c r="E100" i="24"/>
  <c r="H100" i="24" s="1"/>
  <c r="H99" i="24" s="1"/>
  <c r="H97" i="24" s="1"/>
  <c r="H96" i="24" s="1"/>
  <c r="O12" i="26"/>
  <c r="O10" i="26" s="1"/>
  <c r="P12" i="26"/>
  <c r="P10" i="26" s="1"/>
  <c r="M12" i="26"/>
  <c r="M10" i="26" s="1"/>
  <c r="N12" i="26"/>
  <c r="N10" i="26" s="1"/>
  <c r="F10" i="26"/>
  <c r="H44" i="26"/>
  <c r="H40" i="26" s="1"/>
  <c r="F44" i="26"/>
  <c r="G44" i="26"/>
  <c r="G40" i="26" s="1"/>
  <c r="G12" i="26"/>
  <c r="G10" i="26" s="1"/>
  <c r="H12" i="26"/>
  <c r="H10" i="26" s="1"/>
  <c r="B40" i="23"/>
  <c r="G40" i="23" s="1"/>
  <c r="B40" i="26"/>
  <c r="H60" i="16"/>
  <c r="H61" i="16" s="1"/>
  <c r="L8" i="16"/>
  <c r="I38" i="20" s="1"/>
  <c r="E124" i="9"/>
  <c r="H124" i="9" s="1"/>
  <c r="E161" i="9"/>
  <c r="H161" i="9" s="1"/>
  <c r="E123" i="9"/>
  <c r="H123" i="9" s="1"/>
  <c r="E160" i="9"/>
  <c r="H160" i="9" s="1"/>
  <c r="E84" i="9"/>
  <c r="H84" i="9" s="1"/>
  <c r="E25" i="9"/>
  <c r="H25" i="9" s="1"/>
  <c r="E83" i="9"/>
  <c r="H83" i="9" s="1"/>
  <c r="E24" i="9"/>
  <c r="H24" i="9" s="1"/>
  <c r="F22" i="23" l="1"/>
  <c r="B24" i="26"/>
  <c r="V22" i="20"/>
  <c r="B24" i="23"/>
  <c r="F24" i="23"/>
  <c r="H62" i="24"/>
  <c r="H8" i="24" s="1"/>
  <c r="H118" i="24"/>
  <c r="J10" i="26"/>
  <c r="E40" i="26"/>
  <c r="I10" i="26"/>
  <c r="L10" i="26"/>
  <c r="D40" i="26"/>
  <c r="O44" i="26"/>
  <c r="O40" i="26" s="1"/>
  <c r="M44" i="26"/>
  <c r="M40" i="26" s="1"/>
  <c r="F40" i="26"/>
  <c r="K10" i="26"/>
  <c r="H179" i="9"/>
  <c r="F11" i="9" s="1"/>
  <c r="H180" i="9"/>
  <c r="G11" i="9" s="1"/>
  <c r="M8" i="16"/>
  <c r="J38" i="20" s="1"/>
  <c r="F9" i="16"/>
  <c r="C39" i="20" s="1"/>
  <c r="C37" i="20" s="1"/>
  <c r="I60" i="16"/>
  <c r="E9" i="16" s="1"/>
  <c r="B39" i="20" s="1"/>
  <c r="H143" i="9"/>
  <c r="F10" i="9" s="1"/>
  <c r="C17" i="20" s="1"/>
  <c r="H106" i="9"/>
  <c r="I106" i="9" s="1"/>
  <c r="F9" i="9" s="1"/>
  <c r="H67" i="9"/>
  <c r="M8" i="9" s="1"/>
  <c r="G24" i="23" l="1"/>
  <c r="B22" i="23"/>
  <c r="G22" i="23" s="1"/>
  <c r="B22" i="26"/>
  <c r="F24" i="26"/>
  <c r="G24" i="26"/>
  <c r="G22" i="26" s="1"/>
  <c r="H24" i="26"/>
  <c r="H22" i="26" s="1"/>
  <c r="I62" i="24"/>
  <c r="G8" i="24" s="1"/>
  <c r="I118" i="24"/>
  <c r="H9" i="24"/>
  <c r="H11" i="24" s="1"/>
  <c r="I40" i="26"/>
  <c r="E7" i="20"/>
  <c r="I8" i="24"/>
  <c r="H119" i="24"/>
  <c r="C40" i="26"/>
  <c r="J40" i="26"/>
  <c r="K40" i="26"/>
  <c r="J11" i="9"/>
  <c r="D18" i="20"/>
  <c r="C16" i="20"/>
  <c r="B37" i="20"/>
  <c r="J15" i="20"/>
  <c r="H11" i="9"/>
  <c r="E18" i="20" s="1"/>
  <c r="C18" i="20"/>
  <c r="E10" i="16"/>
  <c r="E7" i="16"/>
  <c r="G9" i="16"/>
  <c r="D39" i="20" s="1"/>
  <c r="D37" i="20" s="1"/>
  <c r="F10" i="16"/>
  <c r="F7" i="16"/>
  <c r="N8" i="16"/>
  <c r="K38" i="20" s="1"/>
  <c r="I179" i="9"/>
  <c r="E11" i="9" s="1"/>
  <c r="I143" i="9"/>
  <c r="E10" i="9" s="1"/>
  <c r="G10" i="9"/>
  <c r="D17" i="20" s="1"/>
  <c r="I9" i="9"/>
  <c r="F16" i="20" s="1"/>
  <c r="H9" i="9"/>
  <c r="E16" i="20" s="1"/>
  <c r="M9" i="9"/>
  <c r="J16" i="20" s="1"/>
  <c r="K9" i="9"/>
  <c r="H16" i="20" s="1"/>
  <c r="L9" i="9"/>
  <c r="I16" i="20" s="1"/>
  <c r="J9" i="9"/>
  <c r="G16" i="20" s="1"/>
  <c r="I8" i="9"/>
  <c r="H68" i="9"/>
  <c r="L8" i="9" s="1"/>
  <c r="G8" i="9"/>
  <c r="F8" i="9"/>
  <c r="I67" i="9"/>
  <c r="X8" i="9" s="1"/>
  <c r="H107" i="9"/>
  <c r="N8" i="9"/>
  <c r="E22" i="26" l="1"/>
  <c r="D22" i="26"/>
  <c r="N24" i="26"/>
  <c r="N22" i="26" s="1"/>
  <c r="M24" i="26"/>
  <c r="M22" i="26" s="1"/>
  <c r="F22" i="26"/>
  <c r="C22" i="26" s="1"/>
  <c r="P24" i="26"/>
  <c r="P22" i="26" s="1"/>
  <c r="L22" i="26" s="1"/>
  <c r="O24" i="26"/>
  <c r="O22" i="26" s="1"/>
  <c r="K22" i="26" s="1"/>
  <c r="G9" i="24"/>
  <c r="D8" i="20" s="1"/>
  <c r="F7" i="20"/>
  <c r="J8" i="24"/>
  <c r="D7" i="20"/>
  <c r="I9" i="24"/>
  <c r="E8" i="20"/>
  <c r="E6" i="20" s="1"/>
  <c r="H7" i="24"/>
  <c r="D15" i="20"/>
  <c r="B17" i="20"/>
  <c r="B18" i="20"/>
  <c r="C18" i="23" s="1"/>
  <c r="F15" i="20"/>
  <c r="U15" i="20"/>
  <c r="M11" i="9"/>
  <c r="G18" i="20"/>
  <c r="I15" i="20"/>
  <c r="K15" i="20"/>
  <c r="C15" i="20"/>
  <c r="C14" i="20" s="1"/>
  <c r="F7" i="9"/>
  <c r="F12" i="9"/>
  <c r="H10" i="9"/>
  <c r="E17" i="20" s="1"/>
  <c r="N9" i="9"/>
  <c r="K16" i="20" s="1"/>
  <c r="C10" i="20"/>
  <c r="H9" i="16"/>
  <c r="E39" i="20" s="1"/>
  <c r="G7" i="16"/>
  <c r="G10" i="16"/>
  <c r="O8" i="16"/>
  <c r="L38" i="20" s="1"/>
  <c r="H8" i="9"/>
  <c r="J8" i="9"/>
  <c r="E8" i="9"/>
  <c r="P8" i="9"/>
  <c r="O8" i="9"/>
  <c r="I22" i="26" l="1"/>
  <c r="G7" i="24"/>
  <c r="G11" i="24"/>
  <c r="C8" i="23"/>
  <c r="J9" i="24"/>
  <c r="J7" i="24" s="1"/>
  <c r="F8" i="20"/>
  <c r="F6" i="20" s="1"/>
  <c r="I11" i="24"/>
  <c r="C7" i="23"/>
  <c r="D6" i="20"/>
  <c r="I7" i="24"/>
  <c r="G7" i="20"/>
  <c r="K8" i="24"/>
  <c r="C17" i="23"/>
  <c r="E37" i="20"/>
  <c r="C37" i="23" s="1"/>
  <c r="C39" i="23"/>
  <c r="L15" i="20"/>
  <c r="M15" i="20"/>
  <c r="E12" i="9"/>
  <c r="B15" i="20"/>
  <c r="E7" i="9"/>
  <c r="G15" i="20"/>
  <c r="H12" i="9"/>
  <c r="E15" i="20"/>
  <c r="E14" i="20" s="1"/>
  <c r="H7" i="9"/>
  <c r="P11" i="9"/>
  <c r="J18" i="20"/>
  <c r="C45" i="20"/>
  <c r="D10" i="20"/>
  <c r="O9" i="9"/>
  <c r="L16" i="20" s="1"/>
  <c r="M10" i="20"/>
  <c r="T8" i="9"/>
  <c r="I11" i="9"/>
  <c r="I10" i="9"/>
  <c r="N10" i="20"/>
  <c r="P8" i="16"/>
  <c r="M38" i="20" s="1"/>
  <c r="D38" i="23" s="1"/>
  <c r="I9" i="16"/>
  <c r="F39" i="20" s="1"/>
  <c r="H7" i="16"/>
  <c r="H10" i="16"/>
  <c r="K8" i="9"/>
  <c r="Q8" i="9"/>
  <c r="J11" i="24" l="1"/>
  <c r="H7" i="20"/>
  <c r="L8" i="24"/>
  <c r="G8" i="20"/>
  <c r="G6" i="20" s="1"/>
  <c r="K9" i="24"/>
  <c r="K7" i="24" s="1"/>
  <c r="C15" i="23"/>
  <c r="Q15" i="20"/>
  <c r="B14" i="20"/>
  <c r="F37" i="20"/>
  <c r="K11" i="9"/>
  <c r="H18" i="20" s="1"/>
  <c r="F18" i="20"/>
  <c r="N15" i="20"/>
  <c r="H15" i="20"/>
  <c r="D15" i="23" s="1"/>
  <c r="S11" i="9"/>
  <c r="M18" i="20"/>
  <c r="F17" i="20"/>
  <c r="I12" i="9"/>
  <c r="I7" i="9"/>
  <c r="E10" i="20"/>
  <c r="E45" i="20" s="1"/>
  <c r="C6" i="23"/>
  <c r="P9" i="9"/>
  <c r="J10" i="9"/>
  <c r="O10" i="20"/>
  <c r="J9" i="16"/>
  <c r="G39" i="20" s="1"/>
  <c r="G37" i="20" s="1"/>
  <c r="I7" i="16"/>
  <c r="I10" i="16"/>
  <c r="Q8" i="16"/>
  <c r="N38" i="20" s="1"/>
  <c r="R8" i="9"/>
  <c r="K11" i="24" l="1"/>
  <c r="I7" i="20"/>
  <c r="M8" i="24"/>
  <c r="H8" i="20"/>
  <c r="L9" i="24"/>
  <c r="L11" i="24" s="1"/>
  <c r="C10" i="23"/>
  <c r="G17" i="20"/>
  <c r="G14" i="20" s="1"/>
  <c r="J12" i="9"/>
  <c r="J7" i="9"/>
  <c r="B45" i="20"/>
  <c r="M16" i="20"/>
  <c r="D16" i="23" s="1"/>
  <c r="V11" i="9"/>
  <c r="S18" i="20" s="1"/>
  <c r="P18" i="20"/>
  <c r="O15" i="20"/>
  <c r="F14" i="20"/>
  <c r="K10" i="9"/>
  <c r="Q9" i="9"/>
  <c r="F10" i="20"/>
  <c r="P10" i="20"/>
  <c r="R8" i="16"/>
  <c r="O38" i="20" s="1"/>
  <c r="K9" i="16"/>
  <c r="H39" i="20" s="1"/>
  <c r="H37" i="20" s="1"/>
  <c r="J7" i="16"/>
  <c r="J10" i="16"/>
  <c r="S8" i="9"/>
  <c r="H6" i="20" l="1"/>
  <c r="L7" i="24"/>
  <c r="M9" i="24"/>
  <c r="M11" i="24" s="1"/>
  <c r="I8" i="20"/>
  <c r="I6" i="20" s="1"/>
  <c r="J7" i="20"/>
  <c r="N8" i="24"/>
  <c r="N16" i="20"/>
  <c r="H17" i="20"/>
  <c r="K7" i="9"/>
  <c r="K12" i="9"/>
  <c r="P15" i="20"/>
  <c r="F45" i="20"/>
  <c r="G10" i="20"/>
  <c r="G45" i="20" s="1"/>
  <c r="R9" i="9"/>
  <c r="U8" i="9"/>
  <c r="L11" i="9"/>
  <c r="L10" i="9"/>
  <c r="Q10" i="20"/>
  <c r="L9" i="16"/>
  <c r="I39" i="20" s="1"/>
  <c r="I37" i="20" s="1"/>
  <c r="K10" i="16"/>
  <c r="K7" i="16"/>
  <c r="S8" i="16"/>
  <c r="P38" i="20" s="1"/>
  <c r="J8" i="20" l="1"/>
  <c r="J6" i="20" s="1"/>
  <c r="N9" i="24"/>
  <c r="N11" i="24" s="1"/>
  <c r="K7" i="20"/>
  <c r="O8" i="24"/>
  <c r="M7" i="24"/>
  <c r="O16" i="20"/>
  <c r="N11" i="9"/>
  <c r="K18" i="20" s="1"/>
  <c r="I18" i="20"/>
  <c r="R15" i="20"/>
  <c r="H14" i="20"/>
  <c r="I17" i="20"/>
  <c r="L7" i="9"/>
  <c r="L12" i="9"/>
  <c r="H10" i="20"/>
  <c r="R10" i="20"/>
  <c r="V8" i="9"/>
  <c r="M10" i="9"/>
  <c r="S9" i="9"/>
  <c r="T8" i="16"/>
  <c r="Q38" i="20" s="1"/>
  <c r="M9" i="16"/>
  <c r="J39" i="20" s="1"/>
  <c r="L7" i="16"/>
  <c r="L10" i="16"/>
  <c r="N7" i="24" l="1"/>
  <c r="L7" i="20"/>
  <c r="P8" i="24"/>
  <c r="O9" i="24"/>
  <c r="K8" i="20"/>
  <c r="K6" i="20" s="1"/>
  <c r="H45" i="20"/>
  <c r="I14" i="20"/>
  <c r="J37" i="20"/>
  <c r="J17" i="20"/>
  <c r="M7" i="9"/>
  <c r="M12" i="9"/>
  <c r="P16" i="20"/>
  <c r="S15" i="20"/>
  <c r="I10" i="20"/>
  <c r="S10" i="20"/>
  <c r="T9" i="9"/>
  <c r="N10" i="9"/>
  <c r="N9" i="16"/>
  <c r="K39" i="20" s="1"/>
  <c r="K37" i="20" s="1"/>
  <c r="M10" i="16"/>
  <c r="M7" i="16"/>
  <c r="U8" i="16"/>
  <c r="R38" i="20" s="1"/>
  <c r="W8" i="9"/>
  <c r="L8" i="20" l="1"/>
  <c r="L6" i="20" s="1"/>
  <c r="P9" i="24"/>
  <c r="P7" i="24" s="1"/>
  <c r="O11" i="24"/>
  <c r="M7" i="20"/>
  <c r="Q8" i="24"/>
  <c r="O7" i="24"/>
  <c r="K17" i="20"/>
  <c r="K14" i="20" s="1"/>
  <c r="N12" i="9"/>
  <c r="N7" i="9"/>
  <c r="Q16" i="20"/>
  <c r="J14" i="20"/>
  <c r="T15" i="20"/>
  <c r="E15" i="23" s="1"/>
  <c r="F15" i="23" s="1"/>
  <c r="Y8" i="9"/>
  <c r="I45" i="20"/>
  <c r="J10" i="20"/>
  <c r="T10" i="20"/>
  <c r="U9" i="9"/>
  <c r="O10" i="9"/>
  <c r="K10" i="20"/>
  <c r="O11" i="9"/>
  <c r="U10" i="20"/>
  <c r="V8" i="16"/>
  <c r="S38" i="20" s="1"/>
  <c r="O9" i="16"/>
  <c r="L39" i="20" s="1"/>
  <c r="L37" i="20" s="1"/>
  <c r="N10" i="16"/>
  <c r="N7" i="16"/>
  <c r="C745" i="1"/>
  <c r="P11" i="24" l="1"/>
  <c r="N7" i="20"/>
  <c r="R8" i="24"/>
  <c r="D7" i="23"/>
  <c r="M8" i="20"/>
  <c r="D8" i="23" s="1"/>
  <c r="Q9" i="24"/>
  <c r="E10" i="23"/>
  <c r="J45" i="20"/>
  <c r="L17" i="20"/>
  <c r="O7" i="9"/>
  <c r="O12" i="9"/>
  <c r="Q11" i="9"/>
  <c r="N18" i="20" s="1"/>
  <c r="L18" i="20"/>
  <c r="D18" i="23" s="1"/>
  <c r="R16" i="20"/>
  <c r="G12" i="23"/>
  <c r="V10" i="20"/>
  <c r="G11" i="23"/>
  <c r="V9" i="9"/>
  <c r="K45" i="20"/>
  <c r="P10" i="9"/>
  <c r="L10" i="20"/>
  <c r="D10" i="23" s="1"/>
  <c r="C748" i="1"/>
  <c r="J106" i="9" s="1"/>
  <c r="G9" i="9" s="1"/>
  <c r="P9" i="16"/>
  <c r="M39" i="20" s="1"/>
  <c r="D39" i="23" s="1"/>
  <c r="O7" i="16"/>
  <c r="O10" i="16"/>
  <c r="W8" i="16"/>
  <c r="T38" i="20" s="1"/>
  <c r="E38" i="23" s="1"/>
  <c r="F38" i="23" s="1"/>
  <c r="M6" i="20" l="1"/>
  <c r="D6" i="23" s="1"/>
  <c r="N8" i="20"/>
  <c r="N6" i="20" s="1"/>
  <c r="R9" i="24"/>
  <c r="R7" i="24" s="1"/>
  <c r="Q7" i="24"/>
  <c r="O7" i="20"/>
  <c r="S8" i="24"/>
  <c r="Q11" i="24"/>
  <c r="F10" i="23"/>
  <c r="B10" i="26"/>
  <c r="B10" i="23"/>
  <c r="M17" i="20"/>
  <c r="P7" i="9"/>
  <c r="P12" i="9"/>
  <c r="S16" i="20"/>
  <c r="L14" i="20"/>
  <c r="L45" i="20" s="1"/>
  <c r="M37" i="20"/>
  <c r="D37" i="23" s="1"/>
  <c r="D16" i="20"/>
  <c r="C16" i="23" s="1"/>
  <c r="G12" i="9"/>
  <c r="G7" i="9"/>
  <c r="G13" i="23"/>
  <c r="G9" i="23"/>
  <c r="Q10" i="9"/>
  <c r="W9" i="9"/>
  <c r="Y8" i="16"/>
  <c r="Q9" i="16"/>
  <c r="N39" i="20" s="1"/>
  <c r="P10" i="16"/>
  <c r="P7" i="16"/>
  <c r="R11" i="24" l="1"/>
  <c r="P7" i="20"/>
  <c r="T8" i="24"/>
  <c r="S9" i="24"/>
  <c r="O8" i="20"/>
  <c r="O6" i="20" s="1"/>
  <c r="D10" i="26"/>
  <c r="C10" i="26"/>
  <c r="E10" i="26"/>
  <c r="M14" i="20"/>
  <c r="D14" i="23" s="1"/>
  <c r="D17" i="23"/>
  <c r="N37" i="20"/>
  <c r="V38" i="20"/>
  <c r="N17" i="20"/>
  <c r="Q7" i="9"/>
  <c r="Q12" i="9"/>
  <c r="T16" i="20"/>
  <c r="D14" i="20"/>
  <c r="C14" i="23" s="1"/>
  <c r="G10" i="23"/>
  <c r="R11" i="9"/>
  <c r="X9" i="9"/>
  <c r="Y9" i="9" s="1"/>
  <c r="R10" i="9"/>
  <c r="R9" i="16"/>
  <c r="O39" i="20" s="1"/>
  <c r="O37" i="20" s="1"/>
  <c r="Q7" i="16"/>
  <c r="Q10" i="16"/>
  <c r="M45" i="20" l="1"/>
  <c r="D45" i="23" s="1"/>
  <c r="T9" i="24"/>
  <c r="T7" i="24" s="1"/>
  <c r="P8" i="20"/>
  <c r="S11" i="24"/>
  <c r="S7" i="24"/>
  <c r="Q7" i="20"/>
  <c r="U8" i="24"/>
  <c r="B38" i="26"/>
  <c r="F38" i="26" s="1"/>
  <c r="B38" i="23"/>
  <c r="G38" i="23" s="1"/>
  <c r="T11" i="9"/>
  <c r="Q18" i="20" s="1"/>
  <c r="O18" i="20"/>
  <c r="V16" i="20"/>
  <c r="O17" i="20"/>
  <c r="R12" i="9"/>
  <c r="R7" i="9"/>
  <c r="U16" i="20"/>
  <c r="E16" i="23" s="1"/>
  <c r="F16" i="23" s="1"/>
  <c r="D45" i="20"/>
  <c r="C45" i="23" s="1"/>
  <c r="N14" i="20"/>
  <c r="S10" i="9"/>
  <c r="S9" i="16"/>
  <c r="P39" i="20" s="1"/>
  <c r="P37" i="20" s="1"/>
  <c r="R7" i="16"/>
  <c r="R10" i="16"/>
  <c r="T11" i="24" l="1"/>
  <c r="R7" i="20"/>
  <c r="V8" i="24"/>
  <c r="P6" i="20"/>
  <c r="Q8" i="20"/>
  <c r="Q6" i="20" s="1"/>
  <c r="U9" i="24"/>
  <c r="U7" i="24" s="1"/>
  <c r="O38" i="26"/>
  <c r="N38" i="26"/>
  <c r="M38" i="26"/>
  <c r="P38" i="26"/>
  <c r="P37" i="26" s="1"/>
  <c r="B16" i="26"/>
  <c r="B16" i="23"/>
  <c r="N45" i="20"/>
  <c r="O14" i="20"/>
  <c r="P17" i="20"/>
  <c r="S12" i="9"/>
  <c r="S7" i="9"/>
  <c r="T10" i="9"/>
  <c r="T9" i="16"/>
  <c r="Q39" i="20" s="1"/>
  <c r="S10" i="16"/>
  <c r="S7" i="16"/>
  <c r="S7" i="20" l="1"/>
  <c r="W8" i="24"/>
  <c r="U11" i="24"/>
  <c r="V9" i="24"/>
  <c r="R8" i="20"/>
  <c r="R6" i="20" s="1"/>
  <c r="F16" i="26"/>
  <c r="G16" i="26"/>
  <c r="H16" i="26"/>
  <c r="G16" i="23"/>
  <c r="Q37" i="20"/>
  <c r="P14" i="20"/>
  <c r="O45" i="20"/>
  <c r="Q17" i="20"/>
  <c r="Q14" i="20" s="1"/>
  <c r="T7" i="9"/>
  <c r="T12" i="9"/>
  <c r="U10" i="9"/>
  <c r="U11" i="9"/>
  <c r="U9" i="16"/>
  <c r="R39" i="20" s="1"/>
  <c r="R37" i="20" s="1"/>
  <c r="T7" i="16"/>
  <c r="T10" i="16"/>
  <c r="W9" i="24" l="1"/>
  <c r="W11" i="24" s="1"/>
  <c r="S8" i="20"/>
  <c r="V7" i="24"/>
  <c r="V11" i="24"/>
  <c r="T7" i="20"/>
  <c r="X8" i="24"/>
  <c r="M16" i="26"/>
  <c r="P16" i="26"/>
  <c r="O16" i="26"/>
  <c r="R17" i="20"/>
  <c r="U12" i="9"/>
  <c r="U7" i="9"/>
  <c r="W11" i="9"/>
  <c r="T18" i="20" s="1"/>
  <c r="R18" i="20"/>
  <c r="P45" i="20"/>
  <c r="Q45" i="20"/>
  <c r="V10" i="9"/>
  <c r="V9" i="16"/>
  <c r="S39" i="20" s="1"/>
  <c r="U7" i="16"/>
  <c r="U10" i="16"/>
  <c r="W7" i="24" l="1"/>
  <c r="U7" i="20"/>
  <c r="Y8" i="24"/>
  <c r="S6" i="20"/>
  <c r="X9" i="24"/>
  <c r="X7" i="24" s="1"/>
  <c r="T8" i="20"/>
  <c r="T6" i="20" s="1"/>
  <c r="S37" i="20"/>
  <c r="S17" i="20"/>
  <c r="S14" i="20" s="1"/>
  <c r="V12" i="9"/>
  <c r="V7" i="9"/>
  <c r="R14" i="20"/>
  <c r="R45" i="20" s="1"/>
  <c r="W10" i="9"/>
  <c r="W9" i="16"/>
  <c r="T39" i="20" s="1"/>
  <c r="T37" i="20" s="1"/>
  <c r="V10" i="16"/>
  <c r="V7" i="16"/>
  <c r="V7" i="20" l="1"/>
  <c r="U8" i="20"/>
  <c r="E8" i="23" s="1"/>
  <c r="F8" i="23" s="1"/>
  <c r="Y9" i="24"/>
  <c r="V8" i="20" s="1"/>
  <c r="X11" i="24"/>
  <c r="E7" i="23"/>
  <c r="F7" i="23" s="1"/>
  <c r="T17" i="20"/>
  <c r="T14" i="20" s="1"/>
  <c r="W12" i="9"/>
  <c r="W7" i="9"/>
  <c r="X10" i="9"/>
  <c r="X11" i="9"/>
  <c r="S45" i="20"/>
  <c r="X9" i="16"/>
  <c r="U39" i="20" s="1"/>
  <c r="W7" i="16"/>
  <c r="W10" i="16"/>
  <c r="Y11" i="24" l="1"/>
  <c r="Y7" i="24"/>
  <c r="B7" i="26"/>
  <c r="B7" i="23"/>
  <c r="G7" i="23" s="1"/>
  <c r="V6" i="20"/>
  <c r="B8" i="26"/>
  <c r="B8" i="23"/>
  <c r="G8" i="23" s="1"/>
  <c r="U6" i="20"/>
  <c r="E6" i="23" s="1"/>
  <c r="F6" i="23" s="1"/>
  <c r="U37" i="20"/>
  <c r="E37" i="23" s="1"/>
  <c r="F37" i="23" s="1"/>
  <c r="E39" i="23"/>
  <c r="F39" i="23" s="1"/>
  <c r="U18" i="20"/>
  <c r="E18" i="23" s="1"/>
  <c r="F18" i="23" s="1"/>
  <c r="Y11" i="9"/>
  <c r="V18" i="20" s="1"/>
  <c r="U17" i="20"/>
  <c r="E17" i="23" s="1"/>
  <c r="F17" i="23" s="1"/>
  <c r="Y10" i="9"/>
  <c r="X12" i="9"/>
  <c r="X7" i="9"/>
  <c r="Y7" i="9" s="1"/>
  <c r="T45" i="20"/>
  <c r="X7" i="16"/>
  <c r="X10" i="16"/>
  <c r="Y9" i="16"/>
  <c r="B6" i="23" l="1"/>
  <c r="G6" i="23" s="1"/>
  <c r="B6" i="26"/>
  <c r="F7" i="26"/>
  <c r="H7" i="26"/>
  <c r="G7" i="26"/>
  <c r="H8" i="26"/>
  <c r="F8" i="26"/>
  <c r="G8" i="26"/>
  <c r="B18" i="26"/>
  <c r="B18" i="23"/>
  <c r="G18" i="23" s="1"/>
  <c r="V17" i="20"/>
  <c r="Y12" i="9"/>
  <c r="V39" i="20"/>
  <c r="U14" i="20"/>
  <c r="E14" i="23" s="1"/>
  <c r="F14" i="23" s="1"/>
  <c r="Y10" i="16"/>
  <c r="Y7" i="16"/>
  <c r="V15" i="20"/>
  <c r="H6" i="26" l="1"/>
  <c r="E6" i="26" s="1"/>
  <c r="G6" i="26"/>
  <c r="P7" i="26"/>
  <c r="F6" i="26"/>
  <c r="C6" i="26" s="1"/>
  <c r="M7" i="26"/>
  <c r="O7" i="26"/>
  <c r="N7" i="26"/>
  <c r="N8" i="26"/>
  <c r="O8" i="26"/>
  <c r="P8" i="26"/>
  <c r="M8" i="26"/>
  <c r="B39" i="23"/>
  <c r="G39" i="23" s="1"/>
  <c r="B39" i="26"/>
  <c r="B17" i="26"/>
  <c r="B17" i="23"/>
  <c r="G17" i="23" s="1"/>
  <c r="B15" i="26"/>
  <c r="B15" i="23"/>
  <c r="G15" i="23" s="1"/>
  <c r="F18" i="26"/>
  <c r="G18" i="26"/>
  <c r="H18" i="26"/>
  <c r="U45" i="20"/>
  <c r="E45" i="23" s="1"/>
  <c r="V37" i="20"/>
  <c r="V14" i="20"/>
  <c r="D6" i="26" l="1"/>
  <c r="M6" i="26"/>
  <c r="I6" i="26" s="1"/>
  <c r="P6" i="26"/>
  <c r="L6" i="26" s="1"/>
  <c r="O6" i="26"/>
  <c r="K6" i="26" s="1"/>
  <c r="F45" i="23"/>
  <c r="N6" i="26"/>
  <c r="J6" i="26" s="1"/>
  <c r="G39" i="26"/>
  <c r="G37" i="26" s="1"/>
  <c r="F39" i="26"/>
  <c r="M18" i="26"/>
  <c r="O18" i="26"/>
  <c r="P18" i="26"/>
  <c r="B14" i="23"/>
  <c r="B14" i="26"/>
  <c r="H15" i="26"/>
  <c r="G15" i="26"/>
  <c r="F15" i="26"/>
  <c r="G17" i="26"/>
  <c r="H17" i="26"/>
  <c r="F17" i="26"/>
  <c r="B37" i="26"/>
  <c r="B37" i="23"/>
  <c r="G37" i="23" s="1"/>
  <c r="V45" i="20"/>
  <c r="B45" i="23" s="1"/>
  <c r="D46" i="23" l="1"/>
  <c r="C46" i="23"/>
  <c r="E46" i="23"/>
  <c r="H14" i="26"/>
  <c r="E14" i="26" s="1"/>
  <c r="G14" i="26"/>
  <c r="F14" i="26"/>
  <c r="M39" i="26"/>
  <c r="M37" i="26" s="1"/>
  <c r="N39" i="26"/>
  <c r="N37" i="26" s="1"/>
  <c r="O39" i="26"/>
  <c r="O37" i="26" s="1"/>
  <c r="F37" i="26"/>
  <c r="C37" i="26" s="1"/>
  <c r="L37" i="26" s="1"/>
  <c r="B45" i="26"/>
  <c r="D37" i="26"/>
  <c r="P17" i="26"/>
  <c r="M17" i="26"/>
  <c r="O17" i="26"/>
  <c r="P15" i="26"/>
  <c r="O15" i="26"/>
  <c r="M15" i="26"/>
  <c r="W16" i="20"/>
  <c r="W24" i="20"/>
  <c r="W32" i="20"/>
  <c r="W40" i="20"/>
  <c r="W17" i="20"/>
  <c r="W25" i="20"/>
  <c r="W33" i="20"/>
  <c r="W41" i="20"/>
  <c r="W10" i="20"/>
  <c r="W18" i="20"/>
  <c r="W26" i="20"/>
  <c r="W34" i="20"/>
  <c r="W42" i="20"/>
  <c r="W11" i="20"/>
  <c r="W19" i="20"/>
  <c r="W27" i="20"/>
  <c r="W35" i="20"/>
  <c r="W43" i="20"/>
  <c r="W12" i="20"/>
  <c r="W20" i="20"/>
  <c r="W28" i="20"/>
  <c r="W36" i="20"/>
  <c r="W44" i="20"/>
  <c r="W13" i="20"/>
  <c r="W21" i="20"/>
  <c r="W29" i="20"/>
  <c r="W37" i="20"/>
  <c r="W45" i="20"/>
  <c r="W23" i="20"/>
  <c r="W39" i="20"/>
  <c r="W14" i="20"/>
  <c r="W22" i="20"/>
  <c r="W30" i="20"/>
  <c r="W38" i="20"/>
  <c r="W31" i="20"/>
  <c r="W15" i="20"/>
  <c r="W8" i="20"/>
  <c r="W7" i="20"/>
  <c r="W9" i="20"/>
  <c r="G45" i="23"/>
  <c r="G14" i="23"/>
  <c r="W6" i="20"/>
  <c r="B46" i="23" l="1"/>
  <c r="D14" i="26"/>
  <c r="G45" i="26"/>
  <c r="D45" i="26" s="1"/>
  <c r="H45" i="26"/>
  <c r="E45" i="26" s="1"/>
  <c r="O14" i="26"/>
  <c r="O45" i="26" s="1"/>
  <c r="P14" i="26"/>
  <c r="L14" i="26" s="1"/>
  <c r="K37" i="26"/>
  <c r="J37" i="26"/>
  <c r="N45" i="26"/>
  <c r="I37" i="26"/>
  <c r="C14" i="26"/>
  <c r="J14" i="26"/>
  <c r="F45" i="26"/>
  <c r="C45" i="26" s="1"/>
  <c r="M14" i="26"/>
  <c r="K45" i="26" l="1"/>
  <c r="K14" i="26"/>
  <c r="J45" i="26"/>
  <c r="P45" i="26"/>
  <c r="L45" i="26" s="1"/>
  <c r="I14" i="26"/>
  <c r="M45" i="26"/>
  <c r="I45" i="2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DIANA</author>
  </authors>
  <commentList>
    <comment ref="P15" authorId="0" shapeId="0" xr:uid="{255FBB1B-AA6F-4EFE-8A46-3EC82FF38D0C}">
      <text>
        <r>
          <rPr>
            <b/>
            <sz val="9"/>
            <color indexed="81"/>
            <rFont val="Tahoma"/>
            <family val="2"/>
          </rPr>
          <t xml:space="preserve">DPMP: </t>
        </r>
        <r>
          <rPr>
            <sz val="9"/>
            <color indexed="81"/>
            <rFont val="Tahoma"/>
            <family val="2"/>
          </rPr>
          <t xml:space="preserve">Espera avances en la actividad 8.2.4., sin precedencia por relacionamiento </t>
        </r>
      </text>
    </comment>
    <comment ref="P43" authorId="0" shapeId="0" xr:uid="{87586500-7432-4789-BDEF-3C656A3AECD1}">
      <text>
        <r>
          <rPr>
            <b/>
            <sz val="9"/>
            <color indexed="81"/>
            <rFont val="Tahoma"/>
            <family val="2"/>
          </rPr>
          <t xml:space="preserve">DPMP: </t>
        </r>
        <r>
          <rPr>
            <sz val="9"/>
            <color indexed="81"/>
            <rFont val="Tahoma"/>
            <family val="2"/>
          </rPr>
          <t>Actividad  asociada a los avance de 10.4,5, no precedencia, relacionada, por eso se propone el comienzo en el año 3</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<sst xmlns="http://schemas.openxmlformats.org/spreadsheetml/2006/main" count="4361" uniqueCount="1762">
  <si>
    <t>Categorías de Costos</t>
  </si>
  <si>
    <t>1. Costos de personal</t>
  </si>
  <si>
    <t>a. Honorarios</t>
  </si>
  <si>
    <t>Tabla de Honorarios Contratos de Prestación de Servicios</t>
  </si>
  <si>
    <t>Categorías</t>
  </si>
  <si>
    <t>Descripción</t>
  </si>
  <si>
    <t>Valor</t>
  </si>
  <si>
    <t>Unidad</t>
  </si>
  <si>
    <t>Consultor Categoría III Nivel 8</t>
  </si>
  <si>
    <t>TP+MA+70 -79 ME</t>
  </si>
  <si>
    <t>$/mes</t>
  </si>
  <si>
    <t>Consultor Categoría III Nivel 7</t>
  </si>
  <si>
    <t>TP+MA + 60 - 69 ME</t>
  </si>
  <si>
    <t>Consultor Categoría III Nivel 6</t>
  </si>
  <si>
    <t>TP+MA + 50 - 59 ME</t>
  </si>
  <si>
    <t>Consultor Categoría III Nivel 5</t>
  </si>
  <si>
    <t>TP+MA + 40 - 49 ME</t>
  </si>
  <si>
    <t>Consultor Categoría III Nivel 4</t>
  </si>
  <si>
    <t>TP+E+ 46 - 51 ME</t>
  </si>
  <si>
    <t>Consultor Categoría III Nivel 3</t>
  </si>
  <si>
    <t>TP+E+ 41 - 45 ME</t>
  </si>
  <si>
    <t>Consultor Categoría III Nivel 2</t>
  </si>
  <si>
    <t>TP+E+ 35 - 40 ME</t>
  </si>
  <si>
    <t>Abreviaciones:</t>
  </si>
  <si>
    <t>Consultor Categoría III Nivel 1</t>
  </si>
  <si>
    <t>TP+E+ 29 - 34 ME</t>
  </si>
  <si>
    <t>Consultor Categoría II Nivel 8</t>
  </si>
  <si>
    <t>TP+E+ 23 - 28 ME</t>
  </si>
  <si>
    <t>TB</t>
  </si>
  <si>
    <t>Titulo de bachiller o diploma de bachiller</t>
  </si>
  <si>
    <t>Consultor Categoría II Nivel 7</t>
  </si>
  <si>
    <t>TP+E+ 17 - 22 ME</t>
  </si>
  <si>
    <t>TFTP</t>
  </si>
  <si>
    <t>Título de formación técnica profesional</t>
  </si>
  <si>
    <t>Consultor Categoría II Nivel 6</t>
  </si>
  <si>
    <t>TP+E+ 11 - 16 ME</t>
  </si>
  <si>
    <t>TFT</t>
  </si>
  <si>
    <t>Titulo de formación tecnológica</t>
  </si>
  <si>
    <t>Consultor Categoría II Nivel 5</t>
  </si>
  <si>
    <t>TP+E+ 5 - 10 ME</t>
  </si>
  <si>
    <t>TP</t>
  </si>
  <si>
    <t>Titulo Profesional</t>
  </si>
  <si>
    <t>Consultor Categoría II Nivel 4</t>
  </si>
  <si>
    <t>TP + 25 - 33 ME</t>
  </si>
  <si>
    <t>E</t>
  </si>
  <si>
    <t>Titulo de Posgrado en la modalidad de especialización</t>
  </si>
  <si>
    <t>Consultor Categoría II Nivel 3</t>
  </si>
  <si>
    <t>TP + 18 - 24 ME</t>
  </si>
  <si>
    <t>MA</t>
  </si>
  <si>
    <t>Titulo de posgrado en la modalidad de maestría</t>
  </si>
  <si>
    <t>Consultor Categoría II Nivel 2</t>
  </si>
  <si>
    <t>TP + 10 - 17 ME</t>
  </si>
  <si>
    <t>ME</t>
  </si>
  <si>
    <t>Meses de Experiencia</t>
  </si>
  <si>
    <t>Consultor Categoría II Nivel 1</t>
  </si>
  <si>
    <t>Consultor Categoría I Nivel 8</t>
  </si>
  <si>
    <t>Consultor Categoría I Nivel 7</t>
  </si>
  <si>
    <t>Consultor Categoría I Nivel 6</t>
  </si>
  <si>
    <t>Consultor Categoría I Nivel 5</t>
  </si>
  <si>
    <t>Consultor Categoría I Nivel 4</t>
  </si>
  <si>
    <t>Consultor Categoría I Nivel 3</t>
  </si>
  <si>
    <t>Consultor Categoría I Nivel 2</t>
  </si>
  <si>
    <t>Consultor Categoría I Nivel 1</t>
  </si>
  <si>
    <t>2. Costos de desplazamiento a región</t>
  </si>
  <si>
    <t>a. Viáticos</t>
  </si>
  <si>
    <t>2. Tabla de viáticos  Contratos de Prestación de Servicios</t>
  </si>
  <si>
    <t>Honorarios</t>
  </si>
  <si>
    <t>Nota: Cubre Alojamiento y Alimentación</t>
  </si>
  <si>
    <t>Viáticos/ Tabla de base de liquidación.</t>
  </si>
  <si>
    <t>COMISIONES DE SERVICIO EN EL INTERIOR DEL PAÍS</t>
  </si>
  <si>
    <t>BASE DE LIQUIDACIÓN</t>
  </si>
  <si>
    <t>VIÁTICOS DIARIOS EN PESOS</t>
  </si>
  <si>
    <t>Viáticos diarios en pesos</t>
  </si>
  <si>
    <t>Hasta $0 a $1.228.413</t>
  </si>
  <si>
    <t>Hasta</t>
  </si>
  <si>
    <t>De $1.228.414 a $1.930.333</t>
  </si>
  <si>
    <t xml:space="preserve">De  $1.930.334 a $2.577.679 </t>
  </si>
  <si>
    <t>De  $2.577.680 a $3.269.437</t>
  </si>
  <si>
    <t>De  $3.269.438 a $3.948.523</t>
  </si>
  <si>
    <t>De  $3.948.524 a $5.954.970</t>
  </si>
  <si>
    <t>De  $5.954.971 a $8.322.997</t>
  </si>
  <si>
    <t>De  $8.322.998 a $9.882.403</t>
  </si>
  <si>
    <t>De  $9.882.404 a12.165.606</t>
  </si>
  <si>
    <t>De $12.165.607 a $14.710.550</t>
  </si>
  <si>
    <t>De $14.710.551  en adelante</t>
  </si>
  <si>
    <t>b. Tiquetes Nacionales aéreos</t>
  </si>
  <si>
    <t>Bogotá- Pasto</t>
  </si>
  <si>
    <t>Bogotá -Medellín</t>
  </si>
  <si>
    <t>Valor promedio ida y regreso</t>
  </si>
  <si>
    <t xml:space="preserve">Valor promedio ida y regreso. </t>
  </si>
  <si>
    <t xml:space="preserve">Nota: Corresponde a un valor promedio simple  del costo de vuelos de rutas nacionales. </t>
  </si>
  <si>
    <t>Combustible</t>
  </si>
  <si>
    <t>Criterio de Cálculo</t>
  </si>
  <si>
    <t>Galón de gasolina</t>
  </si>
  <si>
    <t>Km por Galón</t>
  </si>
  <si>
    <t>35 km por galón</t>
  </si>
  <si>
    <t>Valor aprox Combustible</t>
  </si>
  <si>
    <t>Aproximación a número mayor</t>
  </si>
  <si>
    <t>Peajes</t>
  </si>
  <si>
    <t>Rodamiento</t>
  </si>
  <si>
    <t>Países De referencia</t>
  </si>
  <si>
    <t>Valor tiquetes</t>
  </si>
  <si>
    <t xml:space="preserve">Nota: Corresponde a un valor promedio simple del costo de vuelos  directos a dichos destinos. </t>
  </si>
  <si>
    <t>Tomado del documento de Regionalización. UPRA 2022</t>
  </si>
  <si>
    <t>Nota: Las mesas ,eventos y talleres virtuales corresponden al 20% del valor estimado de forma presencial</t>
  </si>
  <si>
    <t>(Se calculan mesas de trabajo de 20 personas)</t>
  </si>
  <si>
    <t>Refrigerio</t>
  </si>
  <si>
    <t>Costo estimado</t>
  </si>
  <si>
    <t>Se calcula asistencia 25 personas</t>
  </si>
  <si>
    <t>Auditorio</t>
  </si>
  <si>
    <t>Material de divulgación y promocional</t>
  </si>
  <si>
    <t>Talleres Nacionales</t>
  </si>
  <si>
    <t>Nota: Auditorio incluye video beam. 25 personas</t>
  </si>
  <si>
    <t>Nota: Auditorio incluye video beam</t>
  </si>
  <si>
    <t>Almuerzo</t>
  </si>
  <si>
    <t>Materia de divulgación y promocional</t>
  </si>
  <si>
    <t>Desplazamiento personas/transporte</t>
  </si>
  <si>
    <t>Consumibles y/o otros</t>
  </si>
  <si>
    <t>Total</t>
  </si>
  <si>
    <t>Se estima que las personas provean sus propios medios para llegar a los puntos de encuentro</t>
  </si>
  <si>
    <t>Semilla</t>
  </si>
  <si>
    <t>Fertilizantes</t>
  </si>
  <si>
    <t>Fitosanitarios</t>
  </si>
  <si>
    <t>Labores</t>
  </si>
  <si>
    <t>Aprox Mayor Valor</t>
  </si>
  <si>
    <t xml:space="preserve">Nota: No se tienen en cuenta los costos de financiación, administrativos, arrendamiento, transporte.  </t>
  </si>
  <si>
    <t>Aprox</t>
  </si>
  <si>
    <t>Pesos por Dólar</t>
  </si>
  <si>
    <t>Pesos Por Euro</t>
  </si>
  <si>
    <t xml:space="preserve">Promedio simple del período contemplado </t>
  </si>
  <si>
    <t>Ítem</t>
  </si>
  <si>
    <t>Cantidad</t>
  </si>
  <si>
    <t>Equipo organizador</t>
  </si>
  <si>
    <t>f. Misión comercial internacional</t>
  </si>
  <si>
    <t>a. Rueda de negocio presencial</t>
  </si>
  <si>
    <t>10 empresas</t>
  </si>
  <si>
    <t>Montaje</t>
  </si>
  <si>
    <t>Almuerzos</t>
  </si>
  <si>
    <t>Pautas en redes sociales</t>
  </si>
  <si>
    <t>Promoción y divulgación</t>
  </si>
  <si>
    <t xml:space="preserve">Rueda de negocio </t>
  </si>
  <si>
    <t>Se supone que la duración de la rueda son dos días, una noche. (10 asistentes)</t>
  </si>
  <si>
    <t>b Rueda de negocio  virtual</t>
  </si>
  <si>
    <t>Pautas en redes sociales/promoción y divulgación</t>
  </si>
  <si>
    <t>20 asistentes</t>
  </si>
  <si>
    <t>Inscripciones</t>
  </si>
  <si>
    <t>Persona  (tiquete)</t>
  </si>
  <si>
    <t xml:space="preserve">Stand </t>
  </si>
  <si>
    <t>Participación en ferias comerciales internacionales</t>
  </si>
  <si>
    <t>Cuñas radiales (2)</t>
  </si>
  <si>
    <t>Stands</t>
  </si>
  <si>
    <t>Transporte de acuerdo a requerimiento</t>
  </si>
  <si>
    <t>Participación en mercados campesinos</t>
  </si>
  <si>
    <t>Gastos de representación</t>
  </si>
  <si>
    <t>Misiones comerciales internacionales</t>
  </si>
  <si>
    <t xml:space="preserve"> a. Cursos cortos</t>
  </si>
  <si>
    <t>b. Cursos cortos virtuales</t>
  </si>
  <si>
    <t>Se estima honorarios de capacitador, medios para realizarla. Se calculó como un 30% del valor del cursos corto presencial.</t>
  </si>
  <si>
    <t>c. Cursos libres</t>
  </si>
  <si>
    <t>Valor persona capacitada</t>
  </si>
  <si>
    <t>d. Cursos libres virtuales</t>
  </si>
  <si>
    <t>Valor persona capacitada, se calculo como un 30% del valor del curso libre presencial.</t>
  </si>
  <si>
    <t>e. Diplomado</t>
  </si>
  <si>
    <t>f. Diplomado virtual</t>
  </si>
  <si>
    <t>Valor persona capacitada, se calculo como un 30% del valor del  diplomado  presencial.</t>
  </si>
  <si>
    <t>g. Formación tecnológica y/o universitaria</t>
  </si>
  <si>
    <t>h.Especialización</t>
  </si>
  <si>
    <t>h. Maestría</t>
  </si>
  <si>
    <t>i. Doctorado</t>
  </si>
  <si>
    <t>Fuente: Experto
Nota: El valor estimado corresponde al apoyo asignado para educación, ítems d, e f.</t>
  </si>
  <si>
    <t xml:space="preserve">a. Certificaciones  BPA </t>
  </si>
  <si>
    <t>Consultoría</t>
  </si>
  <si>
    <t>Implementos y equipamiento para mejoras</t>
  </si>
  <si>
    <t>Total costo certificaciones</t>
  </si>
  <si>
    <t xml:space="preserve">Fuente. Experto </t>
  </si>
  <si>
    <t>b. Certificaciones BPM (Buenas Prácticas de Manufacturas)</t>
  </si>
  <si>
    <t>Costo Certificaciones diferenciadores</t>
  </si>
  <si>
    <t>Observaciones</t>
  </si>
  <si>
    <t>Fuente</t>
  </si>
  <si>
    <t>Por muestra</t>
  </si>
  <si>
    <t>Universidad Jorge Tadeo Lozano</t>
  </si>
  <si>
    <t>Fuente Experto</t>
  </si>
  <si>
    <t>Clasificación DIAN</t>
  </si>
  <si>
    <t>Valor de los ingresos</t>
  </si>
  <si>
    <t>Valor estimado</t>
  </si>
  <si>
    <t xml:space="preserve">Microempresas </t>
  </si>
  <si>
    <t>Pequeñas Empresas</t>
  </si>
  <si>
    <t>Medianas Empresas</t>
  </si>
  <si>
    <t>Bogotá- Pereira</t>
  </si>
  <si>
    <t>Bogotá- Cali</t>
  </si>
  <si>
    <t>Bogotá- Popayán</t>
  </si>
  <si>
    <t>Bogotá- Neiva</t>
  </si>
  <si>
    <t>Nota. Actualizado el 7 de marzo de 2023.</t>
  </si>
  <si>
    <t>Combustible Región 2. Lejano /150 ( Isnos- Huila)</t>
  </si>
  <si>
    <t>El rubro de combustible se utiliza el valor promedio hallado, es decir $540.000</t>
  </si>
  <si>
    <t xml:space="preserve">Nota: Corresponde a un valor global simple  del costo promedio de peajes entre regiones lejanas y cercanas. </t>
  </si>
  <si>
    <t>Valor por cantidad</t>
  </si>
  <si>
    <t>% Reconocido Mantenimiento por viaje</t>
  </si>
  <si>
    <t>c. Valor dado al desplazamiento Terrestre por persona en transporte público/promedio (3 días)</t>
  </si>
  <si>
    <t>TP + 1 - 9 ME</t>
  </si>
  <si>
    <t>TP + 0 ME</t>
  </si>
  <si>
    <t>TFT + 15 - 18 ME</t>
  </si>
  <si>
    <t>TFT + 6 - 14 ME</t>
  </si>
  <si>
    <t>Consultor Categoría II Nivel 0</t>
  </si>
  <si>
    <t>TFT + 12 - 14 ME</t>
  </si>
  <si>
    <t>TFT+3-11 ME</t>
  </si>
  <si>
    <t>TFTP + 3-11 ME</t>
  </si>
  <si>
    <t>TFTP + 0  - 3 ME</t>
  </si>
  <si>
    <t>TFTP +9-12 ME</t>
  </si>
  <si>
    <t>TFTP + 0 -5 ME</t>
  </si>
  <si>
    <t>TFTP +3-6 ME</t>
  </si>
  <si>
    <t>TB + 25-36 ME</t>
  </si>
  <si>
    <t>TB +13-24 ME</t>
  </si>
  <si>
    <t>TB +0 -12 ME</t>
  </si>
  <si>
    <t>Consultor Categoría I Nivel 0</t>
  </si>
  <si>
    <t>Consultor Categoría II Nivel 9</t>
  </si>
  <si>
    <t>Consultor Categoría III Nivel 9</t>
  </si>
  <si>
    <t>https://colaboracion.dnp.gov.co/CDT/Contratacion/Resoluci%c3%b3n%203483%20de%202022.pdf?</t>
  </si>
  <si>
    <t xml:space="preserve">Fuente: Fedepanela </t>
  </si>
  <si>
    <t>Refrigerio y Café</t>
  </si>
  <si>
    <t>Otros</t>
  </si>
  <si>
    <t>Estación de panela/café/agua  y otros</t>
  </si>
  <si>
    <t xml:space="preserve">Refrigerio </t>
  </si>
  <si>
    <t>Se calcula asistencia 45 personas</t>
  </si>
  <si>
    <t xml:space="preserve"> </t>
  </si>
  <si>
    <t>1/4  hectárea</t>
  </si>
  <si>
    <t>Total 1/4 ha</t>
  </si>
  <si>
    <t>Corte, alce, transporte (CAT)</t>
  </si>
  <si>
    <t>Procesamiento</t>
  </si>
  <si>
    <t xml:space="preserve">Nota: No se tienen en cuenta los costos de financiación, administrativos, arrendamiento.  </t>
  </si>
  <si>
    <t>Corte, empaquetado</t>
  </si>
  <si>
    <t>Tokio- Japón</t>
  </si>
  <si>
    <t>Toronto- Canadá</t>
  </si>
  <si>
    <t>Madrid- España</t>
  </si>
  <si>
    <t>Nueva York- USA</t>
  </si>
  <si>
    <t>Estación de panela/aromática/ café y agua</t>
  </si>
  <si>
    <t>Material promocional</t>
  </si>
  <si>
    <t>Aprox Mayor valor</t>
  </si>
  <si>
    <t>Tiquetes persona nacional (tiquete, hospedaje)</t>
  </si>
  <si>
    <t>Tiquetes persona internacional</t>
  </si>
  <si>
    <t>Valor promedio</t>
  </si>
  <si>
    <t>Se estima la participación de 2 personas a la feria internacional</t>
  </si>
  <si>
    <t xml:space="preserve">Se prevé paquete de  cuñas radiales, stands y transporte para 10  agricultores ida y vuelta. </t>
  </si>
  <si>
    <t>Tiquete y hospedaje</t>
  </si>
  <si>
    <t>5 personas/empresas</t>
  </si>
  <si>
    <t xml:space="preserve">Se prevé una misión comercial de 7 días en total, de los cuales 5 días son comerciales. Se prevé gastos de representación y transporte al interior del país visitado  Se estiman 5 personas viajando. </t>
  </si>
  <si>
    <t>Consumibles</t>
  </si>
  <si>
    <t>Se estima que un capacitador cobre 800.000 por jornada de capacitada, se estima un promedio de 25 personas por curso corto. Incluye refrigerio, material de divulgación, auditorio.</t>
  </si>
  <si>
    <t>Por persona</t>
  </si>
  <si>
    <t>Valor total</t>
  </si>
  <si>
    <t>Análisis de agua, suelos, foliar</t>
  </si>
  <si>
    <t>Certificación</t>
  </si>
  <si>
    <t xml:space="preserve">Fuente. Fedepanela- Experto </t>
  </si>
  <si>
    <t>Aproximación mayor valor</t>
  </si>
  <si>
    <t xml:space="preserve">c. Certificaciones  HACCP </t>
  </si>
  <si>
    <t>9/03/2023. Fuente Despegar.</t>
  </si>
  <si>
    <t xml:space="preserve"> Promedio simple anual para los años 2020 , 2021  y 2022.</t>
  </si>
  <si>
    <t>d. Análisis de Producto/ Bromatológico</t>
  </si>
  <si>
    <t xml:space="preserve">a. Análisis  de suelo </t>
  </si>
  <si>
    <t>b. Análisis biológicos de suelos</t>
  </si>
  <si>
    <t>d. Análisis de agua</t>
  </si>
  <si>
    <t>(a+b) Análisis suelo, fertilidad  y biológico</t>
  </si>
  <si>
    <t>Manguera</t>
  </si>
  <si>
    <t>Bolsas</t>
  </si>
  <si>
    <t>Material de control biológico</t>
  </si>
  <si>
    <t>Herramientas menores</t>
  </si>
  <si>
    <t>Guadaña</t>
  </si>
  <si>
    <t>Valor Unitario</t>
  </si>
  <si>
    <t>Rollo</t>
  </si>
  <si>
    <t>Bultos</t>
  </si>
  <si>
    <t>Global</t>
  </si>
  <si>
    <t>Pulgadas cuadradas</t>
  </si>
  <si>
    <t>Valor Aproximado Mayor</t>
  </si>
  <si>
    <t>Semillas</t>
  </si>
  <si>
    <t>toneladas/ ha</t>
  </si>
  <si>
    <t>Enmiendas/ correctores de acidez</t>
  </si>
  <si>
    <t>Acondicionadores de suelo</t>
  </si>
  <si>
    <t>Mecanización</t>
  </si>
  <si>
    <t>Total Paquete Medianos</t>
  </si>
  <si>
    <t>Implementos preparación de suelos</t>
  </si>
  <si>
    <t xml:space="preserve">d. Sellos diferenciadores </t>
  </si>
  <si>
    <t xml:space="preserve">a. Regiones </t>
  </si>
  <si>
    <t>Trapiches mejorados</t>
  </si>
  <si>
    <t>Costo total</t>
  </si>
  <si>
    <t>Costo por trapiche</t>
  </si>
  <si>
    <t>Tomado del 2021/Implementación del Plan de Mejoramiento para la Reconversión de Hornos, Adecuación de Maquinaria y Extracción de Trapiches de Economía Campesina o Étnica 2021 - 2036</t>
  </si>
  <si>
    <t>Número de municipios</t>
  </si>
  <si>
    <t>Total producción t 2021</t>
  </si>
  <si>
    <t>Zona del Río Suárez y Aledaños</t>
  </si>
  <si>
    <t>Cundinamarca, Eje Cafetero y Centro</t>
  </si>
  <si>
    <t>Antioquia</t>
  </si>
  <si>
    <t>Andina Sur</t>
  </si>
  <si>
    <t>Tolima y Huila</t>
  </si>
  <si>
    <t>Valle Río Cauca</t>
  </si>
  <si>
    <t>Santanderes</t>
  </si>
  <si>
    <t>Resto</t>
  </si>
  <si>
    <t># Regiones</t>
  </si>
  <si>
    <t>Nombre de Regiones</t>
  </si>
  <si>
    <t>Part en el total de producción</t>
  </si>
  <si>
    <t xml:space="preserve">UVT (Unidad de Valor Tributario- DIAN 2023) </t>
  </si>
  <si>
    <t>Resolución 001264 de 2022, mediante la cual fijó el valor de la UVT</t>
  </si>
  <si>
    <t>Empresas sector Comercio</t>
  </si>
  <si>
    <t>Microempresa: Aquella cuyos ingresos por actividades ordinarias anuales sean inferiores o iguales a 44.769 UVT.
Pequeña empresa: Aquella cuyos ingresos por actividades ordinarias anuales sean superiores a 44.769 UVT, e inferiores o iguales a 431.196 UVT.
Mediana empresa: Aquella cuyos ingresos por actividades ordinarias anuales sean superiores a 431.196 UVT, e inferiores o iguales a 2.160.692 UVT.
Gran empresa: Aquella cuyos ingresos por actividades ordinarias anuales sean superiores a 2.160.692 UVT.</t>
  </si>
  <si>
    <t>Empresas sector Servicios</t>
  </si>
  <si>
    <t>Microempresa: Aquella cuyos ingresos por actividades ordinarias anuales sean inferiores o iguales a 32.988 UVT.
Pequeña empresa: Aquella cuyos ingresos por actividades ordinarias anuales sean superiores a 32.988 UVT, e inferiores o iguales a 131.951 UVT.
Mediana empresa: Aquella cuyos ingresos por actividades ordinarias anuales sean superiores a 131.951 UVT, e inferiores o iguales a 483.034 UVT.
Gran empresa: Aquella cuyos ingresos por actividades ordinarias anuales sean superiores a 483.034 UVT.</t>
  </si>
  <si>
    <t>Microempresa: Aquella cuyos ingresos por actividades ordinarias anuales sean inferiores o iguales a 23.563 UVT.
Pequeña empresa: Aquella cuyos ingresos por actividades ordinarias anuales sean superiores a 23.563 UVT, e inferiores o iguales a 204.995 UVT.
Mediana empresa: Aquella cuyos ingresos por actividades ordinarias anuales sean superiores a 204.995 UVT, e inferiores o iguales a 1.736.565 UVT.
Gran empresa: Aquella cuyos ingresos por actividades ordinarias anuales sean superiores a 1.736.565 UVT.</t>
  </si>
  <si>
    <t>Empresas sector Manufacturas</t>
  </si>
  <si>
    <t xml:space="preserve">Producción de cocina  25 programas </t>
  </si>
  <si>
    <t>Publicación en medios masivos</t>
  </si>
  <si>
    <t>Actividad</t>
  </si>
  <si>
    <t>Precio</t>
  </si>
  <si>
    <t>Incremento 2023</t>
  </si>
  <si>
    <t>Redes sociales</t>
  </si>
  <si>
    <t>Gestión de redes sociales (FB, TW, IG,Youtube</t>
  </si>
  <si>
    <t>12 meses</t>
  </si>
  <si>
    <t>Creación de contenidos en redes sociales</t>
  </si>
  <si>
    <t>Pauta en redes sociales</t>
  </si>
  <si>
    <t>11 meses</t>
  </si>
  <si>
    <t>TOTAL</t>
  </si>
  <si>
    <t>Pagina web</t>
  </si>
  <si>
    <t>Diseño web</t>
  </si>
  <si>
    <t>Dominio, hosting, plugins y complementos</t>
  </si>
  <si>
    <t>Marketing y SEO</t>
  </si>
  <si>
    <t>Mantenimiento</t>
  </si>
  <si>
    <t>Producción de contenidos</t>
  </si>
  <si>
    <t>Incremento del año 2023</t>
  </si>
  <si>
    <t>Incremento</t>
  </si>
  <si>
    <t>TOTAL 2022</t>
  </si>
  <si>
    <t>Plataforma de e- mail marketing envío de correos masivos</t>
  </si>
  <si>
    <t>Alquiler de plataforma Mailchimp</t>
  </si>
  <si>
    <t>Gestión de la plataforma</t>
  </si>
  <si>
    <t>Producción de contenidos y envío de correos a la base de datos</t>
  </si>
  <si>
    <t>Creación base de datos</t>
  </si>
  <si>
    <t>Impacto de comunicación ( alcance/ personas)</t>
  </si>
  <si>
    <t>Diseño y creación del programa</t>
  </si>
  <si>
    <t>Producción y realización</t>
  </si>
  <si>
    <t>Programas especiales de promoción al consumo: Programa con Sabor a panela</t>
  </si>
  <si>
    <t>Videos Clips Testimoniales</t>
  </si>
  <si>
    <t>Fedepanela</t>
  </si>
  <si>
    <t>Diseño y estructuración del proyecto</t>
  </si>
  <si>
    <t>Coordinación y supervisión programas</t>
  </si>
  <si>
    <t>Emisión de los programas en radio regional</t>
  </si>
  <si>
    <t>Emisión de los programas en plataformas digitales</t>
  </si>
  <si>
    <t>Estimación futura, basadas en valores actuales</t>
  </si>
  <si>
    <t>Costo</t>
  </si>
  <si>
    <t>Equipo de Arado de disco (4 discos) y/o arado de cincel (3 cinceles)</t>
  </si>
  <si>
    <t>Surcadora (3 rejas y 2 vigas)</t>
  </si>
  <si>
    <t>Tractor de 95 hp</t>
  </si>
  <si>
    <t>Fuente: Experto</t>
  </si>
  <si>
    <t>Total Paquete mecanización</t>
  </si>
  <si>
    <t>Seguimiento Impacto de comunicación (Alcance- Personas y seguidores)</t>
  </si>
  <si>
    <t>Valor aprox</t>
  </si>
  <si>
    <t>Activaciones</t>
  </si>
  <si>
    <t>Transmisión de programas en vivo</t>
  </si>
  <si>
    <t>Corresponde al costo de eventos en vivo digitales, pago de plataformas de streming.</t>
  </si>
  <si>
    <t>Costo relacionado con el programa de recetas de cocina, incluye el material de  cocina, se trabaja en 2 formatos: horizontal y vertical.</t>
  </si>
  <si>
    <t>Panela Lovers</t>
  </si>
  <si>
    <t>Periodista y su equipo que graba en un establecimiento comercial y pago del plato a grabar, 13 videos.</t>
  </si>
  <si>
    <t>Cundinamarca</t>
  </si>
  <si>
    <t>Boyacá</t>
  </si>
  <si>
    <t>Santander</t>
  </si>
  <si>
    <t>Norte de Santander</t>
  </si>
  <si>
    <t>Tolima</t>
  </si>
  <si>
    <t>Nariño</t>
  </si>
  <si>
    <t>Huila y Caquetá</t>
  </si>
  <si>
    <t>Cauca</t>
  </si>
  <si>
    <t>Valle del Cauca</t>
  </si>
  <si>
    <t>Caldas</t>
  </si>
  <si>
    <t>b. Departamentos Paneleros</t>
  </si>
  <si>
    <t>c. Mesas de trabajo virtuales</t>
  </si>
  <si>
    <t>a. Mesas de trabajo presenciales básicas</t>
  </si>
  <si>
    <t>b. Mesas de trabajo presenciales ampliadas</t>
  </si>
  <si>
    <t>(Se calculan mesas de trabajo de 10 personas)</t>
  </si>
  <si>
    <t>a. Notas en Televisión Nacional</t>
  </si>
  <si>
    <t>b. Notas en Televisión Regional</t>
  </si>
  <si>
    <t>c. Notas en Prensa Nacional</t>
  </si>
  <si>
    <t>d. Notas en Prensa Regional</t>
  </si>
  <si>
    <t>e. Pautas  de  Radio nacional</t>
  </si>
  <si>
    <t>f. Pautas  de  Radio Regional</t>
  </si>
  <si>
    <t>g. Pauta tv Nacional</t>
  </si>
  <si>
    <t>Presupuesto ejecutado en el 2022</t>
  </si>
  <si>
    <t>Total estimado herramientas de promoción</t>
  </si>
  <si>
    <t>sueldo del productor de radio de 55 programas radiales, pago de pauta radial en 14 dptos. 3 meses. AM y FM</t>
  </si>
  <si>
    <t xml:space="preserve">Comunicación productores </t>
  </si>
  <si>
    <t>c. Participación en ferias comerciales internacionales</t>
  </si>
  <si>
    <t xml:space="preserve">d. Participación en mercados campesinos/ Circuitos cortos de comercialización </t>
  </si>
  <si>
    <t>FRECUENCIA (ÚNICA VEZ, RECURRENTE o PERMANENTE)</t>
  </si>
  <si>
    <t>DURACIÓN ÚNICA VEZ (MESES)</t>
  </si>
  <si>
    <t>DURACIÓN RECURRENTE O PERMANENTE (MESES Y PERIODOS DE IMPLEMENTACIÓN)</t>
  </si>
  <si>
    <t>DURACIÓN ACTIVIDAD MESES RECURRENTE O PERMANENTE 
 (EN UNAÑO)</t>
  </si>
  <si>
    <t>ORDEN DE IMPLEMENTACIÓN DE LA IE</t>
  </si>
  <si>
    <t>FECHA DE INICIO DE LA IE</t>
  </si>
  <si>
    <t>FECHA DE TERMINACIÓN DE LA IE</t>
  </si>
  <si>
    <t>PERIODO DE IMPLEMENTACIÓN IE</t>
  </si>
  <si>
    <t>FECHA DE INICIO DE LA ACTIVIDAD</t>
  </si>
  <si>
    <t>FECHA DE TERMINACIÓN DE LA ACTIVIDAD</t>
  </si>
  <si>
    <t>PERIODO DE IMPLEMENTACIÓN  ACTIVIDAD</t>
  </si>
  <si>
    <t>DIAGRAMA DE GANTT</t>
  </si>
  <si>
    <t>EJE ESTRUCTURAL</t>
  </si>
  <si>
    <t>OBJETIVO ESTRATÉGICO</t>
  </si>
  <si>
    <t>PROGRAMA</t>
  </si>
  <si>
    <t>INICIATIVA ESTRATÉGICA</t>
  </si>
  <si>
    <t>EE1. Productividad y competitividad</t>
  </si>
  <si>
    <t>OE1. Incrementar la productividad y eficiencia de la cadena</t>
  </si>
  <si>
    <t>1. Aumento de la productividad en el cultivo de caña de azúcar para la producción de panela</t>
  </si>
  <si>
    <t>1.1. Incremento de la productividad en el cultivo del sistema tradicional</t>
  </si>
  <si>
    <t xml:space="preserve">Independiente </t>
  </si>
  <si>
    <t xml:space="preserve">Recurrente </t>
  </si>
  <si>
    <t>4 meses cada cuatro años</t>
  </si>
  <si>
    <t xml:space="preserve">Tercer Nivel </t>
  </si>
  <si>
    <t>Mes 3 del año 3</t>
  </si>
  <si>
    <t>Mes 12 del año 20</t>
  </si>
  <si>
    <t>Año 3 al año 20</t>
  </si>
  <si>
    <t>Mes 7 del año 19</t>
  </si>
  <si>
    <t>Años 3, 7, 11, 15 y 19</t>
  </si>
  <si>
    <t xml:space="preserve">Dependiente 1.1.1 </t>
  </si>
  <si>
    <t xml:space="preserve">Permanente </t>
  </si>
  <si>
    <t xml:space="preserve">12 meses cada año </t>
  </si>
  <si>
    <t>Mes 7 del año 3</t>
  </si>
  <si>
    <t>1.1.3. Brindar extensión  agropecuaria y asistencia técnica a los productores u organizaciones de productores del sistema tradicional del cultivo de caña de azúcar para la producción de panela, fomentando la aplicación de las Buenas Prácticas Agrícolas (BPA), que incluyan manejo integrado de plagas y enfermedades con énfasis en control biológico, control de arvenses, uso de semilla registrada de variedades adaptadas a las condiciones agroecológicas de cada región, semilleros en finca para renovación y repoblamiento, prácticas de fertilización, sistemas de siembra y sistemas de corte, época óptima de cosecha, renovación y/o repoblamiento de cultivos, que permitan incrementos sostenibles en la productividad, considerando la aplicación de principios de la agroecología y fomentando la cultura de registro de datos.</t>
  </si>
  <si>
    <t xml:space="preserve">Dependiente 1.1.1. </t>
  </si>
  <si>
    <t>1.1.4. Capacitar y brindar acompañamiento técnico y financiero a los productores  u organizaciones de productores del sistema tradicional del cultivo de caña de azúcar para producción de panela, en optimizar los tiempos durante las labores de campo, con el fin de disminuir los costos de personal en el manejo del cultivo.</t>
  </si>
  <si>
    <t>Dependiente 1.1.1</t>
  </si>
  <si>
    <t xml:space="preserve">Dependiente 1.1.1.  </t>
  </si>
  <si>
    <t>1.1.6. Realizar acompañamiento técnico a los productores del sistema tradicional, para fortalecer alianzas, trabajo colectivo, o esquemas asociativos, que permitan generar economías de escala en la adquisición de insumos, equipos, etc., contribuyendo en la disminución de costos de producción y aumentando la eficiencia en el sistema tradicional, en articulación con los avances de la iniciativa 5.1. sobre esquemas asociativos e integración.</t>
  </si>
  <si>
    <t>Dependiente 1.1.1.</t>
  </si>
  <si>
    <t>1.1.7. Impulsar el uso de las TIC e instrumentos masivos de capacitación dirigidos a los productores u organizaciones de productores del sistema tradicional del cultivo de caña de azúcar para la producción de panela, tales como plataformas de información, aplicaciones tecnológicas, software, sistemas expertos, emisoras comunitarias, entre otras, con el fin de apoyar al productor en la toma de decisiones que resulten en la mejora de la productividad y rentabilidad de su cultivo, en concordancia con los avances de la iniciativa 5.1. sobre esquemas asociativos e integración.</t>
  </si>
  <si>
    <t>1.2. Incremento de la productividad del cultivo del sistema tecnificado</t>
  </si>
  <si>
    <t>Mes 3 del año 19</t>
  </si>
  <si>
    <t xml:space="preserve">Dependiente 1.2.1. </t>
  </si>
  <si>
    <t xml:space="preserve">1.2.3.  Implementar los planes integrales sanitarios (Plagas, enfermedades, arvenses) con énfasis en control biológico, del cultivo de caña de azúcar para la producción de panela dirigidos a los productores del sistema tecnificado, fortaleciendo su cumplimiento, en concordancia con la actividad anterior (1.2.2) </t>
  </si>
  <si>
    <t>12 meses los primeros 5 años y luego 12 meses cada 3 años</t>
  </si>
  <si>
    <t>Mes 12 del año 19</t>
  </si>
  <si>
    <t>Años 3 al 7 y 10, 13, 16 y 19</t>
  </si>
  <si>
    <t>1.2.4. Realizar acompañamiento técnico a los productores del sistema tecnificado, para fortalecer alianzas, trabajo colectivo, o esquemas asociativos, que permitan generar economías de escala en la adquisición de insumos, equipos, etc., contribuyendo en la disminución de costos de producción y aumentando la eficiencia en el sistema tradicional, en articulación con los avances de la iniciativa 5.1. sobre esquemas asociativos e integración.</t>
  </si>
  <si>
    <t>1.2.5. Promover inversiones de los productores u organizaciones de productores del sistema tecnificado en procesos de adecuación, mejoramiento y sostenimiento de la fertilidad de los suelos (compra y/o transporte de insumos  y/o acondicionadores de suelos), a través de instrumentos financieros e incentivos.</t>
  </si>
  <si>
    <t>12 meses a partir del año 4 durante 5 años y luego 12 meses cada 3 años</t>
  </si>
  <si>
    <t>Mes 1 del año 4</t>
  </si>
  <si>
    <t>Años 4 al 8 y 11, 14, 17 y 20</t>
  </si>
  <si>
    <t>1.2.7. Implementar una agenda de fortalecimiento de capacidades dirigidas a los productores del sistema tecnificado, incorporando el uso de las TIC, teniendo en cuenta las diferencias regionales y experiencias exitosas replicables, en temas tales como el manejo integral del cultivo, sanidad, semillas, fertilización, asociatividad, costos, financiamiento, educación financiera, instrumentos de aseguramiento, plataformas de información, aplicaciones tecnológicas, software, sistemas expertos, entre otros, con el fin de apoyar y actualizar  al productor en temas relacionados con su actividad.</t>
  </si>
  <si>
    <t>1.3. Fortalecimiento de la oferta de insumos y servicios asociados al cultivo de caña de azúcar para la obtención de panela</t>
  </si>
  <si>
    <t>1.3.1. Incentivar el aumento de la producción de semilla registrada de caña de azúcar para la producción de panela, teniendo cuenta tipologías de productor y necesidades regionales, a través de acompañamiento técnico y financiero para crear empresas que se dediquen a esta actividad, orientar a las ya existentes, y conformar redes de semilleristas, con el fin de mejorar el acceso, costo y adopción de semillas de calidad y de variedades promisorias, por parte de los productores.</t>
  </si>
  <si>
    <t>Única vez</t>
  </si>
  <si>
    <t xml:space="preserve">Segundo Nivel </t>
  </si>
  <si>
    <t>Mes 3 del año 2</t>
  </si>
  <si>
    <t>Año 2 al año 20</t>
  </si>
  <si>
    <t>Mes 12 del año 6</t>
  </si>
  <si>
    <t xml:space="preserve">Años 2 al 6  </t>
  </si>
  <si>
    <t>1.3.2. Aumento de la oferta de insumos y agro insumos necesarios para la producción de caña de azúcar para la obtención de panela adaptados a las necesidades regionales y por tipo de productor, con preferencia de origen biológico y/o sostenibles con el medio ambiente.</t>
  </si>
  <si>
    <t>1.3.3. Promover alianzas estratégicas entre productores u organizaciones de productores con proveedores de insumos y servicios para el cultivo, buscando generar economías de escala y sinergias que permitan mayor eficiencia y rentabilidad en el cultivo, en articulación con la Resolución 101 de 2022 de Minagricultura, (Ley 2183 de 2022), relacionado con las operaciones autorizadas al Fondo para el acceso a los insumos agropecuarios.</t>
  </si>
  <si>
    <t>12 meses los primeros 4 años y luego 12 meses cada 3 años</t>
  </si>
  <si>
    <t>Años 1 al 6 y 8, 11, 14, 17, 20</t>
  </si>
  <si>
    <t>1.3.4. Fomentar la creación y fortalecimiento de empresas especializadas proveedoras de bienes y servicios para el cultivo de caña de azúcar para la obtención de panela (insumos, bioinsumos, control biológico, maquinaria agrícola, agricultura de precisión, labores especializadas de cultivo, transporte de caña etc.), a través de acompañamiento técnico y de la divulgación de los instrumentos financieros disponibles.</t>
  </si>
  <si>
    <t>2. Mejora de la oferta de panela y sus derivados, con valor agregado</t>
  </si>
  <si>
    <t>2.1.  Mejora y optimización de la capacidad instalada en el  procesamiento agro industrial para la obtención de panela</t>
  </si>
  <si>
    <t>2.1.1. Clasificar y priorizar a nivel regional, productores y organizaciones agroindustriales para la obtención de panela, según su escala de producción, nivel tecnológico, de mecanización y  dinámica productiva, estableciendo criterios de viabilidad técnica y financiera de los trapiches existentes, teniendo en cuenta la caracterización regional de la actividad 10.3.6 y los avances de la iniciativa 5.1. sobre esquemas asociativos e integración.</t>
  </si>
  <si>
    <t>6 meses cada cuatro años</t>
  </si>
  <si>
    <t>Mes 9 del año 18</t>
  </si>
  <si>
    <t>Años 1 y 2, 6, 10,14 y 18</t>
  </si>
  <si>
    <t xml:space="preserve">Dependiente 2.1.1. </t>
  </si>
  <si>
    <t>Mes 9 del año 2</t>
  </si>
  <si>
    <t xml:space="preserve">2.1.3. Incentivar  la inversión privada orientada a la reconversión tecnológica del procesamiento agroindustrial de la panela (trapiches),  a través del fortalecimiento de instrumentos financieros e incentivos gubernamentales, dirigidos tanto a inversionistas privados, integraciones entre productores, alianzas estratégicas, asociaciones, organizaciones comunitarias, entre otras, con el fin de consolidar la especialización en el proceso de transformación al interior de la cadena. </t>
  </si>
  <si>
    <t>2.1.4. Desarrollar una agenda de capacitaciones a los productores y organizaciones agroindustriales en temas relacionados con optimización y estandarización de procesos, cualificación de mano de obra, Buenas Prácticas de Manufactura y ambientales, eficiencia logística, entre otras, con el fin de cumplir con la normatividad sanitaria y ambiental vigente, mejorar la calidad del producto, disminuir costos y mejorar la eficiencia en los procesos de transformación, en articulación con la actividad 8.3.6. sobre el diseño de una agenda de fortalecimiento de capacidades.</t>
  </si>
  <si>
    <t>2.1.5. Implementar un mecanismo de monitoreo que permita evaluar los avances obtenidos en la reconversión de trapiches y en la efectividad del acompañamiento realizado a los productores y organizaciones agroindustriales para la obtención de panela, que incluya mediciones en productividad, incrementos en escala de producción, nivel tecnológico, mecanización y  dinámica productiva, teniendo en cuenta la caracterización regional de la actividad 10.3.6.</t>
  </si>
  <si>
    <t xml:space="preserve">Dependiente 2.1.2., 2.1.3. y 2.1.4. </t>
  </si>
  <si>
    <t>Mes 9 del año 3</t>
  </si>
  <si>
    <t>Año 3 al 20</t>
  </si>
  <si>
    <t xml:space="preserve">2. Mejora de la oferta de panela y sus derivados, con valor agregado. </t>
  </si>
  <si>
    <t>2.2. Promoción del desarrollo y la innovación de la cadena, en diversidad y diferenciales de producto, presentaciones y usos industriales</t>
  </si>
  <si>
    <t>2.2.1. Identificar y seleccionar productores y organizaciones que requieran acompañamiento técnico para el fortalecimiento de sus capacidades empresariales, de innovación, diversificación,  cumplimiento  normativo,  formalización e implementación de mejores prácticas en sus procesos agro industriales, entre otros elementos requeridos para cumplir con las exigencias de los mercados objetivos.</t>
  </si>
  <si>
    <t>Mes 7 del año 18</t>
  </si>
  <si>
    <t>Años  2, 6, 10,14 y 18</t>
  </si>
  <si>
    <t xml:space="preserve">2.2.2. Acompañar técnica y financieramente los procesos de agregación de valor e innovación en la producción de panela y sus derivados, incluyendo empaques, así como su uso en otras industrias (tales como producción de licores artesanales, cosmética, aplicaciones médicas, alimentación animal, entre otros) y otras actividades complementarias como por ejemplo ecoturismo, a través de procesos de capacitación en elementos diferenciadores, de acuerdo con los avances público - privados en I+D+i de la iniciativa estratégica 8.2. </t>
  </si>
  <si>
    <t xml:space="preserve">Dependiente 2.2.1. </t>
  </si>
  <si>
    <t>Mes 7 del año 2</t>
  </si>
  <si>
    <t xml:space="preserve">2.2.3. Fomentar la especialización de los procesos de transformación agroindustrial de la panela, como estrategia en la generación de valor agregado de los productos, a través de la socialización de experiencias exitosas y acompañamiento técnico y comercial, en concordancia con los avances de la actividad 4.1.6 sobre consolidación de clústeres. </t>
  </si>
  <si>
    <t>2.2.4. Mejorar la eficiencia de la cadena, la agregación de valor y las condiciones de oferta, mediante el fomento de la integración vertical, horizontal, desarrollo de proveedores, y/o los diferentes tipos de alianzas estratégicas y encadenamientos productivos, de manera que se aproveche y complemente la experiencia y volúmenes de cada aliado, en concordancia con los avances de la iniciativa 5.1. sobre esquemas asociativos e integración.</t>
  </si>
  <si>
    <t>2.2.5. Realizar capacitación y acompañamiento continuado a productores y  organizaciones agroindustriales que se enfoquen en el cumplimiento de las normas de calidad e inocuidad aplicables a la cadena, para mejorar el  acceso y posicionamiento de la panela y sus derivados, en los mercados actuales y potenciales, en concordancia con los avances de la actividad 9.2.2. sobre definición y complemento de estándares para la calidad de la panela.</t>
  </si>
  <si>
    <t>2. Mejora  de la oferta de panela y sus derivados, con valor agregado</t>
  </si>
  <si>
    <t>2.3. Fortalecimiento de la oferta de insumos y servicios asociados al proceso de transformación agroindustrial de la panela</t>
  </si>
  <si>
    <t>2.3.1. Promover alianzas estratégicas entre productores y organizaciones agroindustriales para la obtención de panela con proveedores de insumos y servicios para la cadena, para lograr economías de escala y sinergias que permitan mayor eficiencia y rentabilidad en los procesos.</t>
  </si>
  <si>
    <t>Año  2 al año 20</t>
  </si>
  <si>
    <t>Años 2 al 5 y 8, 11, 14, 17, 20</t>
  </si>
  <si>
    <t>12 meses los primeros 3 años y luego 12 meses cada 3 años</t>
  </si>
  <si>
    <t>Años 2 al 4 y 7, 10, 13, 16 y 19</t>
  </si>
  <si>
    <t>2.3.4. Promover la disminución de costos por concepto de transporte entre las unidades productoras y los centros de acopio y/o comercialización, mediante el acercamiento y  acompañamiento a las empresas oferentes de transporte y a los productores de panela, una vez se den los avances en la actividad 5.3.4 que contempla la gestión y promoción de la oferta institucional para la conectividad vial.</t>
  </si>
  <si>
    <t>12 meses los primeros 3 años y luego 12 meses cada 4 años</t>
  </si>
  <si>
    <t>Año 2 al 4 y 8, 12, 16 y 20</t>
  </si>
  <si>
    <t>OE2. Incrementar el mercado de panela y sus derivados</t>
  </si>
  <si>
    <t>3. Aumento del consumo de panela y sus derivados en el mercado nacional e internacional</t>
  </si>
  <si>
    <t>3.1. Desarrollo de estrategias para fomentar el consumo interno de panela y sus derivados</t>
  </si>
  <si>
    <t>3.1.1. Identificar ventanas de oportunidad para incursionar y ampliar mercados formales de panela y sus derivados a nivel interno, con base en el análisis de la información sobre tendencias de consumo, productos alternativos o sustitutos, nichos, dinámica de precios, canales de comercialización, segmentos de mercado, eficiencia en los procesos agro logísticos, entre otros, en concordancia con los avances sobre estudios de mercado de la actividad 10.3.7.</t>
  </si>
  <si>
    <t>4 meses cada año</t>
  </si>
  <si>
    <t>Mes 1 del año 2</t>
  </si>
  <si>
    <t>Mes 10 del año 20</t>
  </si>
  <si>
    <t>Mes 4 del año 20</t>
  </si>
  <si>
    <t>3.1.2. Implementar campañas integrales permanentes (material promocional, degustaciones, entre otros) para fomentar el consumo interno de panela y sus derivados, incorporando acciones de educación al consumidor que permitan mejorar el nivel de  información del producto y derivados, resaltando sus atributos diferenciadores nutricionales, energéticos y organolépticos frente a productos sustitutos, con respaldo científico, teniendo en cuenta los diferentes segmentos de mercado, perfiles de consumidores, canales de comercialización, y usos del producto, entre otros factores.</t>
  </si>
  <si>
    <t>8  meses cada año</t>
  </si>
  <si>
    <t>Mes 8 del año 20</t>
  </si>
  <si>
    <t>3.1.3. Desarrollar, articular y fomentar  conjuntamente con actores públicos y privados, acciones de promoción (eventos, degustaciones, experiencias exitosas, entre otros) dirigidas al mercado interno para incursionar y posicionar la panela y sus derivados en nichos y segmentos de mercado específicos, en concordancia con la información generada en la actividad 3.1.1.</t>
  </si>
  <si>
    <t>10 meses cada año</t>
  </si>
  <si>
    <t>3.2. Fortalecimiento de los mecanismos y canales de comercialización de la panela y sus derivados, en el mercado interno</t>
  </si>
  <si>
    <t>2 meses cada dos años</t>
  </si>
  <si>
    <t>Mes 5 del año 20</t>
  </si>
  <si>
    <t>Años 2, 4, 6, 8, 10, 12, 14, 16, 18, 20</t>
  </si>
  <si>
    <t>3.2.2. Impulsar y consolidar espacios de comercialización como ferias comerciales, ruedas de negocios, circuitos cortos de comercialización, entre otros, dirigidos a comercializadores ubicados en sitios fijos (supermercados, retails, tenderos, industrias de alimentos, entre otras), con el fin de promover y consolidar negocios a nivel regional y nacional, incorporando elementos que aseguren el cumplimiento de las condiciones pactadas, por ejemplo, contratos de suministro.</t>
  </si>
  <si>
    <t>Dependiente 3.2.1</t>
  </si>
  <si>
    <t>Mes 5 del año 2</t>
  </si>
  <si>
    <t>3.2.3. Promover la implementación de canales de comercialización electrónico (ruedas de negocios y ferias virtuales, plataformas electrónicas, entre otros) con garantías de transacción, a través de acompañamiento y capacitación a los productores en el uso de las Tecnologías de Información y Comunicaciones (TIC), que facilite la comercialización de sus productos.</t>
  </si>
  <si>
    <t>9  meses cada año</t>
  </si>
  <si>
    <t>Mes 9 del año 20</t>
  </si>
  <si>
    <t>3.2.4. Promover el escalamiento y desarrollo comercial de productos innovadores, de acuerdo con la demanda del mercado, a través de la divulgación de la oferta institucional dirigida al emprendimiento y financiamiento, así como del acercamiento con posibles aliados comerciales, en concordancia con la iniciativa 2.2 y los avances de la actividad 8.2.5 sobre I+D+i.</t>
  </si>
  <si>
    <t>12 meses cada año</t>
  </si>
  <si>
    <t xml:space="preserve">3.2.5. Promover la compraventa de los productos y derivados, mediante la socialización, divulgación e implementación de mecanismos alternativos de comercialización y financiamiento, tales como: contratos con entregas futuras y anticipo de recursos, factoring, cesión de derechos económicos a favor de financiadores y/o cuyos riesgos puedan ser mitigados a través de garantías FAG, complementarias, u otros instrumentos, con el fin de dinamizar el mercado, en concordancia con los avances en la actividad 10.4.5. </t>
  </si>
  <si>
    <t xml:space="preserve">3.3.1. Promover  y realizar acompañamiento técnico a los productores, organizaciones de productores, empresas transformadoras y comercializadoras, relacionado con el cumplimiento de estándares de calidad y la agregación de valor al producto, como elementos fundamentales y diferenciadores en la formación de precios, comercialización formal  del producto y poder de negociación, en concordancia con los avances en la actividad 9.2.2 sobre determinación y cumplimiento de estándares de calidad de la panela. </t>
  </si>
  <si>
    <t xml:space="preserve">Primer Nivel </t>
  </si>
  <si>
    <t>Mes 7 del año 1</t>
  </si>
  <si>
    <t>Año 1 al año 20</t>
  </si>
  <si>
    <t>3.3.2. Realizar capacitación y acompañamiento técnico en planeación estratégica a lo largo de la cadena de suministro (productores, proveedores, empresas transformadoras y comercializadoras), para mitigar riesgos inherentes a la actividad productiva (climáticos, financieros, de cumplimiento, desabastecimiento, calidad, etc.) que redunden en la materialización de acuerdos de compra y el desarrollo de mercados.</t>
  </si>
  <si>
    <t>6 meses cada dos años</t>
  </si>
  <si>
    <t>Años 1, 3, 5, 7, 9, 11, 13, 15, 17 y 19</t>
  </si>
  <si>
    <t xml:space="preserve">3.3.3. Realizar acompañamiento técnico y financiero para realizar alianzas estratégicas y comerciales, entre productores y/u organizaciones de productores, procesadores, y comercializadores, con el fin de generar mayores volúmenes ofertados, cumplir con características de calidad unificadas y requeridas por los mercados y que redunden en mayor eficiencia comercial y agrologística en la cadena. </t>
  </si>
  <si>
    <t>Dependiente 3.3.1 y 3.3.2</t>
  </si>
  <si>
    <t>Año 2 al  año 20</t>
  </si>
  <si>
    <t>3.3.5. Realizar acompañamiento técnico dirigido a los productores, organizaciones de productores y comercializadores con el fin de establecer convenios público - privados, para aumentar las compras de panela y derivados que cumplan las normas de calidad, a través de los programas oficiales de alimentación a nivel municipal, departamental y nacional.</t>
  </si>
  <si>
    <t>3.4. Incursión y posicionamiento de la panela y sus derivados en el mercado internacional</t>
  </si>
  <si>
    <t>3.4.1. Identificar ventanas de oportunidad para incursionar y ampliar mercados de panela y sus derivados a nivel externo, con base en el análisis de información sobre tendencias de consumo, nichos de mercado, canales de comercialización, segmentos de mercado, entre otros, teniendo en cuenta la normatividad y requerimientos establecidos en los países de destino, y en concordancia con los avances sobre estudios de mercado de la actividad 10.3.7.</t>
  </si>
  <si>
    <t>3.4.2. Generar y actualizar el portafolio de productos de panela y sus derivados, incorporando las organizaciones de productores y empresas exportadoras, las fichas técnicas de producto, así como marcas y signos distintivos, certificaciones, etc., con el propósito de aumentar su posicionamiento comercial en el mercado actual e incursionar en nuevos nichos de mercado.</t>
  </si>
  <si>
    <t>4 meses cada 2 años</t>
  </si>
  <si>
    <t>Mes 10 del año 19</t>
  </si>
  <si>
    <t>Años 1,3,5,7,9,11,13,15,17,19</t>
  </si>
  <si>
    <t xml:space="preserve">3.4.3. Diseñar, realizar y socializar material promocional que contenga información de panela y sus derivados, resaltando sus características nutricionales y energéticas, atributos diferenciales que permitan implementar acciones de educación al consumidor en el mercado externo, teniendo en cuenta los diferentes perfiles de consumidores, segmentos de mercado, canales de comercialización y usos del producto. </t>
  </si>
  <si>
    <t>6 meses cada 2 años</t>
  </si>
  <si>
    <t>3.4.4. Identificar y realizar acompañamiento técnico, comercial, financiero, legal, normativo, entre otros, a los productores y  organizaciones de productores y empresas exportadoras actuales y potenciales, y su cadena de suministro, para aumentar la exportación de panela y sus derivados, divulgando los instrumentos, mecanismos, e incentivos existentes para los exportadores.</t>
  </si>
  <si>
    <t>Dependiente 3.4.2</t>
  </si>
  <si>
    <t xml:space="preserve">3.4.5. Fortalecer financieramente las acciones de promoción y comercialización lideradas por ProColombia dirigidas a  los productores y  organizaciones de productores y empresas exportadoras, que permitan posicionar y consolidar los mercados de exportación de panela y sus derivados, a través de macro ruedas de negocios, ferias internacionales, misiones exploratorias, canales de comercialización electrónico y otros espacios que incentiven la exportación. </t>
  </si>
  <si>
    <t>Año 1  al año 20</t>
  </si>
  <si>
    <t xml:space="preserve">3.4.6. Promover alianzas entre empresas exportadoras de panela y sus derivados, actuales y potenciales, con el objetivo de aprovechar oportunidades en el mercado internacional, en concordancia con la estrategia de consorcios de exportación. </t>
  </si>
  <si>
    <t>Dependiente 3.4.1 y 3.4.5</t>
  </si>
  <si>
    <t>3.4.7. Adoptar instrumentos de comercialización para el mercado externo (coberturas cambiarias, preferencias arancelarias, entre otras), de acuerdo con los avances de la actividad 10.4.4 sobre diseño y/o mejora de instrumentos de comercialización, a partir de incentivos y cofinanciación específica para la cadena agroindustrial de panela.</t>
  </si>
  <si>
    <t>3.4.8. Promover la generación de espacios de concertación para revisar los procedimientos operativos internos de inspección de estupefacientes requeridos para exportar y proponer acciones que minimicen los riesgos inherentes a pérdidas o afectación del producto.</t>
  </si>
  <si>
    <t>6 meses cada 3 años</t>
  </si>
  <si>
    <t>Año 1, 4, 7, 10, 13, 16 y 19</t>
  </si>
  <si>
    <t>EE2. Cohesión social y territorial</t>
  </si>
  <si>
    <t xml:space="preserve">OE3. Contribuir al ordenamiento productivo y al mejoramiento del entorno social de la cadena </t>
  </si>
  <si>
    <t>4. Contribución al ordenamiento productivo y social de los predios vinculados al cultivo de caña de azúcar para la producción de panela</t>
  </si>
  <si>
    <t>4.1. Promoción de la articulación con las políticas de ordenamiento productivo, en las regiones paneleras</t>
  </si>
  <si>
    <t>Año 2</t>
  </si>
  <si>
    <t>Dependiente 4.1.1.</t>
  </si>
  <si>
    <t>10 meses los primeros 8 años, luego 10 meses cada 3 años</t>
  </si>
  <si>
    <t>Mes 10 del año 18</t>
  </si>
  <si>
    <t>Año 2 al 9 y 12, 15 y 18</t>
  </si>
  <si>
    <t>4.1.3. Realizar capacitación y/o acompañamiento a los pequeños productores de panela y sus familias para el uso y aprovechamiento de los recursos generados en la unidad productiva y en la incorporación de otras alternativas dentro del sistema productivo (producción de forraje, producción pecuaria) que contribuya a la seguridad alimentaria y de la mejora en ingresos a partir de la diversificación productiva.</t>
  </si>
  <si>
    <t xml:space="preserve">4.1.4. Promover la formalización de acuerdos entre las autoridades ambientales y los productores de panela, para el desarrollo de procesos graduales de sustitución del cultivo en áreas de importancia ambiental fuera de la frontera agrícola en las cuales se desarrolle la producción. </t>
  </si>
  <si>
    <t>Año 1 al Año 20</t>
  </si>
  <si>
    <t xml:space="preserve">4.1.6. Promover la consolidación de clústeres productivos para la producción de panela, orientando la inversión del sector privado, la oferta permanente y de calidad del producto, la concentración y especialización del cultivo en áreas con aptitud al interior de la frontera agrícola, la reconversión tecnológica y especialización del procesamiento agroindustrial de la panela, con el fin de mejorar la eficiencia productiva y cumplir con los requerimientos de los mercados, a partir de instrumentos financieros e incentivos, y en concordancia con los esquemas asociativos y de integración de la iniciativa estratégica 5.1. </t>
  </si>
  <si>
    <t xml:space="preserve">Dependiente 4.1.1. </t>
  </si>
  <si>
    <t>4.2. Contribución al acceso a la tierra para producción de panela</t>
  </si>
  <si>
    <t>6 meses los primeros 8 años, luego 6 meses cada 3 años</t>
  </si>
  <si>
    <t>Año 1 al 8 y 11, 14, 17 y 20</t>
  </si>
  <si>
    <t xml:space="preserve">4.2.2. Brindar acompañamiento técnico y divulgación entre los productores de panela de otras formas complementarias de acceso a tierras, tales como: el subsidio integral para acceso a tierras (Resolución 000239 de 2021), contratos de arrendamiento, riesgo compartido, sociedades de siembra, entre otras, teniendo en cuenta las minutas de contratos de arrendamiento recomendadas por la UPRA, y otros instrumentos que se consideren pertinentes, vinculando principalmente  los sistemas productivos de Agricultura Campesina, Familiar y Comunitaria (ACFC). </t>
  </si>
  <si>
    <t>8 meses los primeros 8 años, luego 8 meses cada 3 años</t>
  </si>
  <si>
    <t>4.2.3. Promover la transparencia del mercado de tierras en las regiones paneleras, a partir de la divulgación de información relacionada con costos de arriendo y precio de la tierra, entre los productores y procesadores, articulado con las estrategias de socialización del Observatorio de Tierras Rurales operado por la Agencia Nacional de Tierras ANT y el Sistema de Información para la Planificación Rural Agropecuaria (SIPRA), entre otros, y en concordancia con los alcances  y avances en gestión de la Información de la cadena, definidos en la iniciativa estratégica 10.3.</t>
  </si>
  <si>
    <t>5. Contribución al mejoramiento del entorno social de la cadena</t>
  </si>
  <si>
    <t>5.1. Promoción de los esquemas asociativos y de integración, en la cadena agroindustrial de la panela</t>
  </si>
  <si>
    <t xml:space="preserve">5.1.1. Socializar y difundir la oferta institucional para la asociatividad rural productiva y otros modelos asociativos de base social en la cadena agroindustrial de la panela, así como promover la participación en los diferentes espacios de articulación institucional que se desarrollen a nivel de las regiones paneleras, liderados por las entidades competentes, en concordancia con los lineamientos de política pública para la asociatividad rural (Resolución 161 del 2021 del Minagricultura), el  Plan Nacional de Fomento a la Economía Solidaria y Cooperativa Rural - PLANFES (Resolución No 2950 de 2020 de Mintrabajo) y demás instrumentos que se constituyan para tal fin. </t>
  </si>
  <si>
    <t>2 meses los primeros 8 años, luego 2 meses cada 3 años</t>
  </si>
  <si>
    <t>Mes 3 año 20</t>
  </si>
  <si>
    <t>5.1.2. Incentivar y acompañar técnica y financieramente a los agentes de la cadena, en el fomento, formalización, fortalecimiento y crecimiento de la asociatividad rural productiva y otros modelos asociativos de base social, con enfoque diferencial,  promoviendo la cultura asociativa (reconociendo  ventajas y responsabilidades),  la autogestión y gobernanza, contribuyendo con el aumento de capacidades organizacionales y de la competitividad territorial, en concordancia con el diseño y mejora de los instrumentos previstos en  la actividad 10.4.7 sobre asociatividad.</t>
  </si>
  <si>
    <t>Dependiente 5.1.1.</t>
  </si>
  <si>
    <t>Mes 12 año 20</t>
  </si>
  <si>
    <t>5.1.3. Fortalecer la formación y capacitación con enfoque diferencial y de género de las organizaciones de productores, procesadores y comercializadores de panela en diferentes competencias y capacidades, tales como: sistemas de integración vertical y horizontal,  modelos de asociatividad rural productiva, cultura organizacional (reglamentación interna, planeación, participación, y rendición de cuentas), cultura empresarial (procesos y procedimientos, control interno en la cadena productiva y comercial, control de calidad, registro Invima, marcas, e imagen institucional), conocimientos administrativos y financieros (obligaciones tributarias y empresariales, manejo contable con cuentas de resultado y políticas de distribución de excedentes), gestión y alianzas estratégicas para el desarrollo comercial y los negocios con enfoque territorial, integradores de crédito asociativo, esquemas de riesgo compartido, desarrollo de proveedores, entre otros, aumentando la generación de valor y la oferta permanente y de calidad del producto.</t>
  </si>
  <si>
    <t>5.1.4. Socializar y replicar los modelos de esquemas asociativos y de integración, exitosos, en las diferentes regiones paneleras a lo largo de la cadena.</t>
  </si>
  <si>
    <t xml:space="preserve">Dependiente 5.1.2. y 5.1.3. </t>
  </si>
  <si>
    <t>4 meses los primeros 8 años, luego 4 meses cada 3 años</t>
  </si>
  <si>
    <t>Mes 2  del año  2</t>
  </si>
  <si>
    <t>Mes 12 año 18</t>
  </si>
  <si>
    <t>5.2.1. Promover convenios con las entidades competentes y establecer una red colaborativa, para fomentar el acceso a programas de educación básica primaria, secundaria y superior de los productores de panela, en articulación con las Estrategias del Plan Especial de Educación Rural (Resolución 021598 de 2021 de Mineducación).</t>
  </si>
  <si>
    <t xml:space="preserve">6 meses cada año </t>
  </si>
  <si>
    <t>Mes 7 del año 20</t>
  </si>
  <si>
    <t>Mes 7 año 20</t>
  </si>
  <si>
    <t>5.2.2. Promover y masificar, con enfoque regional, la participación de los productores de la panela en los programas de formación (incluidas las habilidades blandas), cursos complementarios, procesos de certificación en competencias laborales, entre otros, impartidos por el SENA y otras instituciones, contribuyendo en la transferencia efectiva del conocimiento y la cualificación de la mano de obra.</t>
  </si>
  <si>
    <t xml:space="preserve">5.2.3. Fomentar la articulación con entidades gubernamentales, del ámbito local, regional y nacional, para mejorar el acceso tanto a equipos de cómputo como a la conectividad, con el fin de impulsar y fomentar el uso de las TIC por parte de los productores de panela, estimulando la permanencia de la población joven asociada a la cadena. </t>
  </si>
  <si>
    <t>OE3. Contribuir al ordenamiento productivo y al mejoramiento del entorno social de la cadena</t>
  </si>
  <si>
    <t>Mes 7 del  año 1</t>
  </si>
  <si>
    <t xml:space="preserve">5.3.2. Contribuir con la promoción, divulgación, y articulación de los programas alimentarios pertinentes, la educación alimentaria y nutricional, la promoción de hábitos alimentarios saludables, la recuperación de la memoria alimentaria, la promoción de prácticas productivas agroecológicas de autoconsumo con enfoque diferencial y territorial, etc., entre los productores de panela y sus familias, para propender por el reconocimiento del derecho a la alimentación sana, nutritiva y culturalmente apropiada, en el marco de la implementación del Plan Nacional Rural del Sistema para la Garantía Progresiva del Derecho a la Alimentación (Resolución 00213 de 2022 de Minagricultura, Mincomercio y Minsalud). </t>
  </si>
  <si>
    <t>Mes 4 año 20</t>
  </si>
  <si>
    <t xml:space="preserve">5.3.4. Promover la gestión y articulación de las necesidades de mejoramiento de infraestructura vial de la cadena, en las instancias competentes, y contribuir con la promoción y divulgación a los productores de panela, de la oferta institucional para el mejoramientos de las condiciones de conectividad vial en las regiones paneleras, favoreciendo entre otros aspectos, la disminución de costos de transporte y la comercialización de los productos, en el marco de los Planes Nacionales para la Reforma Rural Integral.  </t>
  </si>
  <si>
    <t>Mes 6 año 20</t>
  </si>
  <si>
    <t xml:space="preserve">5.4. Promoción de la formalización empresarial y laboral en la cadena agroindustrial de la panela </t>
  </si>
  <si>
    <t>5.4.1. Capacitar y brindar acompañamiento técnico a los actores vinculados a la cadena agroindustrial de la panela, en constitución empresarial, aspectos laborales, financieros, tributarios y cumplimiento de normatividad laboral, acorde con la dinámica de la Red Nacional de Formalización laboral, la oferta de programas de emprendimiento, en el marco de la Política Pública de Emprendimiento y empresarismo (CONPES 4011 de 2020),  el Plan Progresivo de Protección Social y de Garantía de Derechos de los trabajadores y trabajadoras rurales (Resolución 2951 de 2020 de Mintrabajo) y demás instrumentos que se adopten, para tal fin.</t>
  </si>
  <si>
    <t xml:space="preserve">5.4.2. Promover la ruta de empleo, de las agencia de empleo público del SENA y las diferentes cajas  de compensación familiar que presten el servicio, como mecanismos para la inserción en el mercado laboral formal de la mano de obra calificada, semicualificada o no cualificada en las regiones paneleras. </t>
  </si>
  <si>
    <t xml:space="preserve">5.4.3. Promover la participación de los productores y empresas de la cadena, en las actividades de difusión y sensibilización para trabajadores y empleadores rurales vinculados, a través de la Red Nacional de Formalización Laboral, en materia de buenas prácticas de trabajo decente, acceso a la seguridad social de los trabajadores, y la cultura de formalización laboral, teniendo en cuenta los beneficios de la seguridad social e instrumentos existentes en la normatividad laboral, y los posibles mecanismos alternativos de formalización que se ajusten a los esquemas de trabajo particulares de la actividad productiva, en articulación con el Plan Progresivo de Protección Social y de Garantía de Derechos (Resolución 2951 de 2020 de Mintrabajo), como estrategia para la protección social para el trabajador y su familia, estimulando la permanencia de la población joven y la mujer rural asociada a la cadena y la integración generacional del productor. </t>
  </si>
  <si>
    <t>Dependiente 5.4.1.</t>
  </si>
  <si>
    <t>Mes 1 del  año 2</t>
  </si>
  <si>
    <t>Mes 10 año 18</t>
  </si>
  <si>
    <t>Año 2 al 9 y  12, 15 y 18</t>
  </si>
  <si>
    <t xml:space="preserve">5.4.6. Promover e implementar incentivos e instrumentos financieros que fomenten la formalización empresarial y laboral de la cadena agroindustrial de la panela, en concordancia con el diseño y mejora de dichos instrumentos, según lo previsto en  la actividad 10.4.8. </t>
  </si>
  <si>
    <t xml:space="preserve">Mes 1 del año 2 </t>
  </si>
  <si>
    <t xml:space="preserve">EE3. Compromiso ambiental </t>
  </si>
  <si>
    <t>OE4. Mejorar la gestión ambiental de la cadena</t>
  </si>
  <si>
    <t>6. Mejora de la gestión integral y aprovechamiento de los recursos agua, suelo y flora, a lo largo de la cadena</t>
  </si>
  <si>
    <t xml:space="preserve">6.1. Optimización del uso del recurso hídrico a lo largo de la cadena agroindustrial de la panela </t>
  </si>
  <si>
    <t>6.1.1. Promover la implementación de los programas para el Uso eficiente y Ahorro del Agua (PUEAA) en el eslabón primario y de transformación de la cadena agroindustrial de la panela, aplicando prácticas de reúso, la recirculación, el uso de aguas lluvias, el control de pérdidas, la reconversión de tecnologías, entre otras, en el marco de la Política Nacional para la Gestión Integral del Recurso Hídrico y la normatividad vigente frente al tema (Decreto 1090 de 2018 "Programa para el Uso Eficiente y Ahorro de Agua (...)", las Resoluciones 1257 de 2018 y 1256 de 2021  de Minambiente, etc.), así como la Guía Ambiental del Subsector Panelero y sus actualizaciones.</t>
  </si>
  <si>
    <t>8 meses los primeros 8 años, luego  8 meses cada 4 años</t>
  </si>
  <si>
    <t>Mes 8 año 20</t>
  </si>
  <si>
    <t>Año 1 al 8 y 12, 16 y 20</t>
  </si>
  <si>
    <t>6.1.2. Fomentar la financiación y cofinanciación, alianzas público privadas, inversión privada, entre otros, para el aumento de la capacidad de captación, almacenamiento y aprovechamiento del agua en soluciones individuales o colectivas, tanto para el eslabón primario como para el eslabón transformador, incluyendo acciones para la rehabilitación, conservación y mantenimiento de los distritos de pequeña escala existentes, considerando el potencial de irrigación de las regiones paneleras.</t>
  </si>
  <si>
    <t>8 meses los primeros 8 años, luego 8 meses cada 4 años</t>
  </si>
  <si>
    <t>6.1.3. Realizar acompañamiento técnico y financiero para adecuar y construir sistemas de manejo de aguas residuales resultantes del proceso de producción de panela en el trapiche, permitiendo el reúso del recurso hídrico en otras actividades del eslabón primario, conforme a la  Resolución 1256 de 2021  de Minambiente (uso de aguas residuales) y demás normas vigentes aplicables.</t>
  </si>
  <si>
    <t xml:space="preserve">6.1.4. Fortalecer las acciones de formación dirigidas a productores y procesadores de panela, con criterios de educación ambiental, para la gestión colectiva e individual del agua y el cumplimiento normativo relacionado, contribuyendo con una mejor interacción  de la actividad productiva con el entorno natural.  </t>
  </si>
  <si>
    <t>6.2.1. Realizar el acompañamiento técnico a los productores de panela, para la implementación de prácticas de manejo y conservación de suelo en el cultivo, tales como: mayor densificación de siembra, uso eficiente de fertilizantes derivados de síntesis química, acondicionamiento y uso eficiente de la biomasa residual del cultivo y proceso, labranza de conservación cuando se realice renovación de cultivo, uso de bioinsumos, entre otras, que contribuyan a disminuir los procesos de degradación del suelo en la actividad productiva, teniendo en cuenta  la Guía Ambiental del Subsector Panelero y sus actualizaciones.</t>
  </si>
  <si>
    <t>Mes 11 año 20</t>
  </si>
  <si>
    <t>6.2.2. Realizar capacitaciones y brindar asistencia técnica para proyectos de siembra de bancos dendroenergéticos y huertos de especies nativas aglutinantes, tanto al interior de los predios cultivados con caña de azúcar para la obtención de panela, como en las áreas aledañas a la producción, que permitan contribuir con la mitigación de efectos climáticos y productivos adversos, de acuerdo con la normatividad aplicable para tal fin.</t>
  </si>
  <si>
    <t xml:space="preserve">6.2.3. Divulgar y promover el uso de mecanismos financieros y no financieros tales como: Pago por Servicios Ambientales (PSA), LEC Sostenibilidad Agropecuaria, Negocios verdes y otros incentivos y/o instrumentos, dirigidos a la conservación de ecosistemas estratégicos y áreas de importancia ambiental, programas de reforestación productiva, aprovechamiento y valorización de biomasa residual del cultivo, entre otros, para la implementación de prácticas de manejo de suelo y de especies vegetales de importancia económica requeridas en la producción de panela, tanto en las áreas aledañas a la producción, como al interior de los predios cultivados con caña de azúcar para la obtención de panela. </t>
  </si>
  <si>
    <t>7.1.1. Promover la implementación de los instrumentos para la gestión climática en la cadena agroindustrial de la panela, principalmente lo relacionado con la NAMA Panelera y el Plan de Reconversión del Subsector Panelero para Trapiches de Economía Campesina, en el marco de las Directrices para la gestión de cambio climático (Ley 1931 de 2018), la Estrategia Colombia Carbono Neutral (ECCN), las metas y medidas de desarrollo bajo en carbono (Ley 2169 de 2021), el Plan Integral de Gestión de Cambio Climático para el sector agropecuario (Resolución 355 de 2021 de Minagricultura), y demás instrumentos que se adopten para la transición gradual hacia la producción carbono neutral.</t>
  </si>
  <si>
    <t>Independiente</t>
  </si>
  <si>
    <t>7.1.2. Desarrollar o implementar modelos, prácticas y tecnologías de producción bajas en carbono o carbono neutro, tanto en el eslabón primario como en el transformador, tales como la renovación de  áreas sembradas con variedades de caña mejoradas, resistentes a la variabilidad y al cambio climático, mayor producción de biomasa para utilizar el bagazo como fuente primaria de energía en las hornillas, entre otros, considerando las diferencias regionales y características del sistema productivo.</t>
  </si>
  <si>
    <t xml:space="preserve">7.1.3. Promover el uso adecuado de la información agroclimática disponible y actualizada, de acuerdo con las proyecciones climáticas, las características de las regiones paneleras y los riesgos climáticos, mediante capacitación y acompañamiento técnico, que permita orientar y favorecer la planificación de la actividad productiva, en articulación con las Mesas agroclimáticas regionales y otras instancias relacionadas. </t>
  </si>
  <si>
    <t xml:space="preserve">7.1.4. Realizar acompañamiento técnico y financiero a los productores, procesadores y comercializadores, para promover la adopción de modelos de economía circular, tanto en la valorización de los residuos de cultivo y proceso que puedan ser incorporados en el eslabón primario y en actividades complementarias pecuarias, como en la gestión ambiental de los residuos de envases y empaques, y de lubricantes, generados en la actividad productiva. </t>
  </si>
  <si>
    <t>Dependiente 7.1.2</t>
  </si>
  <si>
    <t>12 meses los primeros 8 años y luego 3 meses cada 3 años</t>
  </si>
  <si>
    <t>Mes 3 del año 18</t>
  </si>
  <si>
    <t xml:space="preserve">Años 2 al 9, 12, 15 y 18 </t>
  </si>
  <si>
    <t xml:space="preserve">7.1.5. Promover mecanismos financieros y no financieros dirigidos al desarrollo y escalamiento de modelos de producción bajos en carbono o carbono neutral, dirigidos a la optimización energética de las hornillas. </t>
  </si>
  <si>
    <t>3 meses cada año</t>
  </si>
  <si>
    <t>Mes 3 del año 20</t>
  </si>
  <si>
    <t>7.1.6. Realizar el acompañamiento técnico y financiero para implementar tecnologías orientadas al uso de energías alternativas, en el proceso de producción panelera, en concordancia con la normatividad aplicable.</t>
  </si>
  <si>
    <t xml:space="preserve">7.1.7. Promover el desarrollo e implementación de un mecanismo para la medición de la huella de carbono en la cadena agroindustrial de la panela, que facilite el registro, análisis y control de información de las iniciativas de reducción y remoción de emisiones de GEI, para monitorear el avance en la transición hacia el modelo de producción carbono neutral. </t>
  </si>
  <si>
    <t>Mes 1 del año 1</t>
  </si>
  <si>
    <t>EE4. Capacidades institucionales</t>
  </si>
  <si>
    <t>OE5. Fortalecer la gestión en Investigación, Desarrollo e Innovación en la cadena</t>
  </si>
  <si>
    <t xml:space="preserve">8. Fortalecimiento de la gestión y articulación en Investigación, Desarrollo e Innovación en la cadena </t>
  </si>
  <si>
    <t xml:space="preserve">8.1.2. Conformar y fortalecer redes colaborativas bajo esquemas de participación dinámica, conjunta y permanente entre los actores públicos y privados del ámbito regional, nacional e internacional, para la adquisición, modernización y aprovechamiento eficiente de la infraestructura, equipamientos y recursos dirigidos a I+D+i, extensión y asistencia técnica agropecuaria e industrial en la cadena, considerando las instancias, instrumentos y referentes internacionales, existentes en esta materia. </t>
  </si>
  <si>
    <t xml:space="preserve">8.1.3. Diseñar y ejecutar una estrategia de financiamiento para la articulación, concurrencia y gestión de fuentes de inversión y financiación públicas y privadas, así como de cooperación internacional, dirigidas a la implementación del modelo de I+D+i, extensión y asistencia técnica agropecuaria e industrial, para la cadena. </t>
  </si>
  <si>
    <t>Dependiente 8.1.1.</t>
  </si>
  <si>
    <t>Mes 2 del año 2</t>
  </si>
  <si>
    <t>12 meses el primer año, 
luego 3 meses cada año</t>
  </si>
  <si>
    <t xml:space="preserve">8.1.5. Diseñar y ejecutar mecanismos de monitoreo del nivel de adopción e impacto de las tecnologías generadas para esta cadena, armonizado con el SNIA (Ley 1876 de 2017) y los PDEA. </t>
  </si>
  <si>
    <t>8.2. Fortalecimiento de la ciencia, tecnología e innovación para la cadena</t>
  </si>
  <si>
    <t>8.2.1. Realizar un estudio de viabilidad técnica, operativa, financiera (incluidas las fuentes de financiamiento) y jurídica, que defina el esquema organizacional para liderar, coordinar, articular y ejecutar los desarrollos en ciencia, tecnología e innovación para la cadena agroindustrial de la panela en Colombia, y promover su implementación, bajo la orientación y participación de los actores públicos y privados.</t>
  </si>
  <si>
    <t>12 meses cada 5 años</t>
  </si>
  <si>
    <t>Mes 12 del año 16</t>
  </si>
  <si>
    <t>Año 1 al 2, 7, 12 y 17</t>
  </si>
  <si>
    <t xml:space="preserve">8.2.3. Promover mecanismos de participación y articulación de los actores de la cadena en las instancias de planificación departamental y municipal, para la priorización de la panela en los planes correspondientes, con el fin de aumentar la concurrencia de recursos financieros requeridos en ciencia, tecnología e innovación. </t>
  </si>
  <si>
    <t>3 meses cada 4 años</t>
  </si>
  <si>
    <t>Años 1 , 5, 9, 13 y 17</t>
  </si>
  <si>
    <t>Dependiente 8.2.1.</t>
  </si>
  <si>
    <t>Año 2, 6, 10, 14 y 18</t>
  </si>
  <si>
    <t>8.3.2. Caracterizar y priorizar productores, organizaciones, extensionistas y empresas de servicios, por regiones paneleras, que favorezcan la transferencia de tecnologías y conocimientos para la cadena.</t>
  </si>
  <si>
    <t>4 meses el primer año y luego 1 mes cada tres años</t>
  </si>
  <si>
    <t>Mes 1 del año 20</t>
  </si>
  <si>
    <t>Años 2, 5, 8, 11, 14, 17 y 20</t>
  </si>
  <si>
    <t>8.3.3. Impulsar la creación, desarrollo y/o fortalecimiento de empresas especializadas en la prestación de servicios de asistencia técnica y extensión agrícola e industrial, a través de instrumentos financieros y no financieros, de acuerdo con la identificación y caracterización de la actividad 8.3.2.</t>
  </si>
  <si>
    <t>Dependiente 8.3.2.</t>
  </si>
  <si>
    <r>
      <t xml:space="preserve">12 meses los primeros </t>
    </r>
    <r>
      <rPr>
        <sz val="12"/>
        <color theme="1"/>
        <rFont val="Arial"/>
        <family val="2"/>
      </rPr>
      <t>3 años, luego 6 meses cada 2 años</t>
    </r>
  </si>
  <si>
    <t>Mes 8 del año 2</t>
  </si>
  <si>
    <t>Mes 6 del año 19</t>
  </si>
  <si>
    <t>Años 2 al 4, 6, 8, 10, 12, 14, 16, 18, 20</t>
  </si>
  <si>
    <t>8.3.4. Promover alianzas entre organizaciones de productores, productores, la academia, los entes territoriales, y otras entidades de apoyo, para la concurrencia de recursos financieros que faciliten el acceso al servicio de extensión y asistencia técnica.</t>
  </si>
  <si>
    <t>Dependiente 8.3.1.</t>
  </si>
  <si>
    <t xml:space="preserve">12 meses los primeros 5 años y luego cada 3 años </t>
  </si>
  <si>
    <t>Mes 12 del año 18</t>
  </si>
  <si>
    <t>Años 2 al 6, 9, 12, 15 y 18</t>
  </si>
  <si>
    <t xml:space="preserve">8.3.6. Diseñar y concertar una agenda para el fortalecimiento de capacidades de los productores de panela según el tipo de sistema productivo (tradicional o tecnificado), teniendo en cuenta el enfoque de extensión agropecuaria en la prestación del servicio contenido en la Ley 1876 de 2017 (capacidades humanas, sociales y de fortalecimiento de la asociatividad, acceso y aprovechamiento efectivo de la información, gestión sostenible de los recursos naturales y habilidades para la participación de los productores en espacios de retroalimentación de la política pública sectorial) y las experiencias exitosas replicables. </t>
  </si>
  <si>
    <t>8 meses cada 3 años</t>
  </si>
  <si>
    <t>Mes 8 del año 19</t>
  </si>
  <si>
    <t>Año 2,  5, 8, 11, 14, 17 y 20</t>
  </si>
  <si>
    <t xml:space="preserve">8.3.7. Generar modelos técnicos acordes con la caracterización del productor y su escala de producción (actividad 10.3.6), en el marco de la prestación del servicio público de Extensión agropecuaria y/o de asistencia técnica, teniendo en cuenta los avances en I+D+i para las regiones paneleras.  </t>
  </si>
  <si>
    <t>12 meses los primeros 2 años, cada 10 años</t>
  </si>
  <si>
    <t>Mes 12 del año 14</t>
  </si>
  <si>
    <t>Años 2 al 3, 13 y 14</t>
  </si>
  <si>
    <t xml:space="preserve">8.3.8. Desarrollar instrumentos de seguimiento, monitoreo y evaluación del servicio de extensión y la asistencia técnica, que contengan indicadores, criterios, periodicidad, entre otros, en los diferentes momentos del proceso (solicitud y prestación), con el fin de realizar acciones permanentes de mejora o actualización. </t>
  </si>
  <si>
    <t>12 meses los primeros 2 años, y luego 2 meses cada año</t>
  </si>
  <si>
    <t>8.4.1. Identificar y evaluar la oferta de formación, capacitación y cobertura de investigadores, profesionales, técnicos y tecnólogos, realizando un análisis de brechas de formación con enfoque regional, en temas específicos requeridos por la cadena agroindustrial de la panela.</t>
  </si>
  <si>
    <t>12 meses el primer año y luego 6 meses cada 5 años</t>
  </si>
  <si>
    <t xml:space="preserve">Mes 7 del año 1 </t>
  </si>
  <si>
    <t>Años 1, 6, 11, y 16</t>
  </si>
  <si>
    <t>8.4.2. Promover acuerdos con instituciones educativas para fortalecer la formación formal en conocimientos básicos y especializados, enfocados hacia las necesidades de I+D+i, y extensión y asistencia técnica agropecuaria industrial de la cadena, así como para fomentar programas de apoyo financiero que estimulen la demanda de carreras afines a la actividad productiva.</t>
  </si>
  <si>
    <t>Dependiente 8.4.1.</t>
  </si>
  <si>
    <t xml:space="preserve">8.4.3. Promover el diseño, mejora, actualización y/o escalamiento de los programas de formación integral, cursos complementarios, procesos de certificación en competencias laborales, entre otros, para el desarrollo de habilidades de los extensionistas y asistentes técnicos agropecuarios e industriales, con enfoque regional, dirigidos a la adopción de los desarrollos tecnológicos generados para la cadena agroindustrial de la panela, en articulación con el Subsistema Nacional de Formación y Capacitación para la Innovación Agropecuaria (SNIA, Ley 1876 de 2017). </t>
  </si>
  <si>
    <t>12 meses cada 3 años</t>
  </si>
  <si>
    <t>8.4.5. Formar capital humano en competencias, habilidades y destrezas para estructuración y gestión de proyectos de I+D+i para la cadena.</t>
  </si>
  <si>
    <r>
      <t xml:space="preserve">12 meses los primeros 3 años y luego </t>
    </r>
    <r>
      <rPr>
        <sz val="12"/>
        <color theme="1"/>
        <rFont val="Arial"/>
        <family val="2"/>
      </rPr>
      <t>6 meses cada 2 años</t>
    </r>
  </si>
  <si>
    <t>Mes 6 del año 20</t>
  </si>
  <si>
    <t xml:space="preserve">8.4.6. Realizar capacitaciones a extensionistas y asistentes técnicos agropecuarios e industriales, en aspectos de andragogía, pedagogía y en general en habilidades blandas, así como en incorporación de las TIC, que apoyen los procesos de extensionismo, acorde con las características regionales, y en armonía con los Planes Departamentales de Extensión Agropecuaria (PDEA). </t>
  </si>
  <si>
    <t>EE4. Capacidades Institucionales</t>
  </si>
  <si>
    <t>OE6. Fortalecer la gestión institucional de la cadena</t>
  </si>
  <si>
    <t xml:space="preserve">9. Fortalecimiento de la institucionalidad para la sanidad, calidad e inocuidad de la panela y sus derivados </t>
  </si>
  <si>
    <t>9.1. Fortalecimiento de las entidades vinculadas al Sistema de Inspección, Vigilancia y Control a lo largo de la cadena</t>
  </si>
  <si>
    <t>9.1.1. Identificar las necesidades en aspectos técnicos, humanos, operativos y presupuestales, para el fortalecimiento de las autoridades sanitarias nacionales y territoriales, en concordancia con los resultados esperados en materia de sanidad e inocuidad, dentro del marco del POP para la cadena agroindustrial de la panela.</t>
  </si>
  <si>
    <t>2 meses cada año</t>
  </si>
  <si>
    <t>Mes 2 del año 20</t>
  </si>
  <si>
    <t>9.1.2. Articular y ajustar las acciones por parte del INVIMA y las Entidades Territoriales de Salud, para incluir las necesidades y particularidades regionales de la cadena y en concordancia con la normatividad que se encuentre vigente, con el propósito de prevenir riesgos físicos, químicos que mantengan las condiciones de inocuidad durante el procesamiento transporte y comercialización de panela.</t>
  </si>
  <si>
    <t>9.1.3. Fortalecer financieramente la operatividad de la comisión intersectorial para la vigilancia de la calidad de la panela para garantizar la continuidad en la gestión y articulación institucional para apoyar actividades de IVC en establecimientos de producción, comercialización, control a la adulteración, falsificación e importación de panela.</t>
  </si>
  <si>
    <t>1 mes cada año</t>
  </si>
  <si>
    <t>año 1 al año 20</t>
  </si>
  <si>
    <t>9.1.4. Desarrollar una estrategia de financiamiento permanente para garantizar la disponibilidad de los recursos requeridos por el Sistema Nacional de IVC, en correcta articulación interinstitucional, que permitan fortalecer la capacidad operativa de las autoridades sanitarias y de inocuidad tanto nacionales, como territoriales.</t>
  </si>
  <si>
    <t>Dependiente 9.1.1</t>
  </si>
  <si>
    <t>Mes 9 del año 1</t>
  </si>
  <si>
    <t>9.1.5. Fortalecer la capacidad operativa del Sistema de IVC, tanto en infraestructura de laboratorios e instalaciones, como en talento humano, para el efectivo control de la calidad e inocuidad de la panela y sus derivados, bajo criterios unificados, y para contar con trazabilidad a lo largo de  la cadena, en concordancia con la normatividad vigente sobre trazabilidad vegetal, trazabilidad de procesos, etiquetado de productos, certificaciones para acceder a mercados de exportación, entre otras.</t>
  </si>
  <si>
    <t>Dependiente 9.1.4</t>
  </si>
  <si>
    <t xml:space="preserve">9.1.6. Diseñar e implementar una estrategia de comunicación y divulgación de la normatividad del sistema IVC con acompañamiento técnico por parte de las entidades que lo conforman, dirigida a los diferentes actores de la cadena, de manera diferenciada según la región, el tipo de actividad y la capacidad instalada, con enfoque en la universalización de la gestión de IVC. </t>
  </si>
  <si>
    <t>4 meses cada tres años</t>
  </si>
  <si>
    <t xml:space="preserve">9.2. Revisión, actualización y mejora de la normatividad para la sanidad, calidad e inocuidad de la panela y sus derivados </t>
  </si>
  <si>
    <t>12 meses cada 10 años</t>
  </si>
  <si>
    <t>Mes 12 del año 12</t>
  </si>
  <si>
    <t>Año 1 al 2 y año 12</t>
  </si>
  <si>
    <t>Dependiente 9.2.1</t>
  </si>
  <si>
    <t>6 meses cada 10 años</t>
  </si>
  <si>
    <t>Mes 7 del año 12</t>
  </si>
  <si>
    <t>año 2 y año 12</t>
  </si>
  <si>
    <t xml:space="preserve">9.2.3. Promover la adopción de protocolos de calidad en todos los eslabones de la cadena de manera permanente para asegurar el cumplimento de los estándares de calidad e inocuidad definidos. </t>
  </si>
  <si>
    <t xml:space="preserve">11 meses cada año </t>
  </si>
  <si>
    <t>9.2.4. Promover la reglamentación e implementación de la Ley 2005 de 2019, que busca la reconversión y formalización de los trapiches.</t>
  </si>
  <si>
    <t>9.2.5. Capacitar, socializar, y brindar acompañamiento por parte de las instituciones de IVC a los actores técnicos tales como gobernaciones, gremios, organizaciones, entre otros; encargados de la implementación de las normas técnicas y/o la normatividad en la cadena productiva, para favorecer su cumplimiento.</t>
  </si>
  <si>
    <t>10. Mejora de la gestión y articulación institucional de la cadena</t>
  </si>
  <si>
    <t>10.1. Adopción, promoción y seguimiento de la política pública de ordenamiento productivo para la cadena agroindustrial de la panela</t>
  </si>
  <si>
    <t xml:space="preserve">10.1.1. Adoptar como marco de política pública el Plan de Ordenamiento Productivo para la cadena agroindustrial de la panela, mediante resolución expedida por el Minagricultura. </t>
  </si>
  <si>
    <t>Año 1</t>
  </si>
  <si>
    <t>10.1.2. Definir conjuntamente con los actores de la cadena, el esquema operativo y financiero para la gestión y ejecución del Plan de Ordenamiento Productivo para la cadena agroindustrial de la panela.</t>
  </si>
  <si>
    <t>Dependiente 10.1.1</t>
  </si>
  <si>
    <t>4 meses el primer año</t>
  </si>
  <si>
    <t>Mes 4 del año 1</t>
  </si>
  <si>
    <t>10.1.3. Establecer el cronograma anual detallado, para la implementación del Plan de Ordenamiento Productivo de la cadena agroindustrial de la panela</t>
  </si>
  <si>
    <t>Dependiente 10.1.2</t>
  </si>
  <si>
    <t>10.1.4. Socializar y divulgar el Plan de Ordenamiento Productivo para la cadena agroindustrial de la panela, a nivel nacional y regional, principalmente en departamentos y municipios con alta importancia para esta cadena.</t>
  </si>
  <si>
    <t xml:space="preserve">Dependiente 10.1.1 </t>
  </si>
  <si>
    <t>2 meses cada 4 años</t>
  </si>
  <si>
    <t>Mes 2 del año 17</t>
  </si>
  <si>
    <t>Año 1 al año 17</t>
  </si>
  <si>
    <t xml:space="preserve">10.1.5. Estructurar el presupuesto de este Plan de Acción, teniendo en cuenta la estimación de costos y fuentes de financiación del portafolio de programas, el cronograma de implementación, así como los actores líderes y aliados, y gestionar ante las entidades pertinentes, tanto nacionales como locales, los recursos requeridos para  su implementación. </t>
  </si>
  <si>
    <t xml:space="preserve">10.1.6. Diseñar e implementar, por parte de la UPRA, el sistema de seguimiento y evaluación del Plan de Ordenamiento Productivo para la cadena agroindustrial de la panela. </t>
  </si>
  <si>
    <t xml:space="preserve">2  Meses cada año </t>
  </si>
  <si>
    <t>10.2. Constitución y fortalecimiento de la Organización de la Cadena Agroindustrial de la Panela</t>
  </si>
  <si>
    <t xml:space="preserve">10.2.1. Gestionar el reconocimiento de la Organización de Cadena Agroindustrial de la panela, como órgano consultivo del gobierno, según lo establecido en la Ley 811 de 2003 y para fortalecer el marco institucional de la implementación del Plan de Ordenamiento Productivo. </t>
  </si>
  <si>
    <t>Mes 12 del año 1</t>
  </si>
  <si>
    <t>10.2.2. Crear, fortalecer y gestionar el funcionamiento de los comités regionales de la cadena agroindustrial de la panela, en el marco de la Ley 811 de 2003.</t>
  </si>
  <si>
    <t>Dependiente 10.2.1</t>
  </si>
  <si>
    <t>12 meses de cada año</t>
  </si>
  <si>
    <t>10.3. Fortalecimiento de la gestión de la información para la cadena agroindustrial de la panela</t>
  </si>
  <si>
    <t>10.3.1.  Identificar el estado del arte y los requerimientos de información de la cadena agroindustrial de la panela, enfocados en el monitoreo y análisis de la competitividad, la eficiencia, el desempeño productivo, la implementación de la política sectorial, determinando las fuentes y variables de información en sistemas existentes, entre otros criterios.</t>
  </si>
  <si>
    <t xml:space="preserve">10.3.2. Elaborar un estudio técnico, financiero (incluidas las fuentes de financiamiento), jurídico y operativo que permita seleccionar la mejor alternativa para la gestión de la información sectorial a nivel nacional y regional, teniendo en cuenta los requerimientos de información y su caracterización. </t>
  </si>
  <si>
    <t>Dependiente 10.3.1</t>
  </si>
  <si>
    <t>Mes 12 del año 2</t>
  </si>
  <si>
    <t>10.3.3. Promover la formulación y concertación del plan de tecnología de información para la cadena estableciendo una visión estratégica, tendencias, y dinámicas, en materia de TIC, realizando su actualización periódica, y promoviendo el fortalecimiento de las entidades que generan la información requerida por la cadena.</t>
  </si>
  <si>
    <t>Dependiente 10.3.2</t>
  </si>
  <si>
    <t>Mes 1 del año 3</t>
  </si>
  <si>
    <t>Año 3 al año 19</t>
  </si>
  <si>
    <t xml:space="preserve">10.3.4. Poner en funcionamiento el mecanismo o alternativa de gestión de información para la cadena, a partir del establecimiento de acuerdos con los actores generadores de información, en articulación con el Plan Estadístico Sectorial Agropecuario - PES Agropecuario  2022-2026 y con el Sistema Nacional Unificado de Información Rural y Agropecuaria (SNUIRA), realizando el levantamiento, procesamiento, análisis, monitoreo, actualización, publicación y divulgación de la información con diversos contenidos disponibles (producción, transformación, comercialización, mercados, riesgos agroclimáticos, etc.), de acuerdo con las necesidades de demanda de información de los actores. </t>
  </si>
  <si>
    <t>10.3.5. Socializar y difundir la oferta institucional relacionada con el uso y desarrollo de soluciones basadas en tecnología de información, promoviendo la generación de alianzas público-privadas que acerquen a los actores de la cadena y a las empresas prestadoras de servicios de tecnología e información, respondiendo a las demandas del sector en esta materia.</t>
  </si>
  <si>
    <t xml:space="preserve">4 meses cada año </t>
  </si>
  <si>
    <t>10.3.6. Caracterizar la producción de panela y sus derivados, a nivel regional, identificando los sistemas de producción, productores, procesadores, comercializadores, empresas, organizaciones, esquemas asociativos y de integración actuales, infraestructura de producción, su nivel tecnológico, capacidades empresariales, oferta de productos y nivel de desempeño, modelos de negocio exitosos a lo largo de la cadena, así como condiciones de calidad de vida, niveles formación básica y técnica de productores de panela, entre otros aspectos.</t>
  </si>
  <si>
    <t>8 meses cada 10 años</t>
  </si>
  <si>
    <t>Mes 8 año 11</t>
  </si>
  <si>
    <t>Año 1 y año 11</t>
  </si>
  <si>
    <t>10.3.7. Realizar un estudio del mercado nacional e internacional de la panela y sus derivados, incluidos los diferenciados, actualizando permanentemente la información sobre el comportamiento de su demanda, así como caracterizar los consumidores, tendencias de mercado, preferencias, segmentos de mercado, productos sustitutos, entre otros.</t>
  </si>
  <si>
    <t>6 meses cada 4 años</t>
  </si>
  <si>
    <t>Mes 6 del año 17</t>
  </si>
  <si>
    <t>Años 1, 5, 9, 13 y 17</t>
  </si>
  <si>
    <t xml:space="preserve">10.4. Fortalecimiento y creación de instrumentos de financiamiento, asociatividad rural productiva, empresarización, comercialización y gestión de riesgos, específicos para la cadena </t>
  </si>
  <si>
    <t xml:space="preserve">10.4.1. Revisar, diseñar y/o mejorar los instrumentos de financiamiento formales, para promover  el crecimiento, la cobertura y el acceso, individual o asociativo al crédito de fomento, así como profundizar en la implementación de garantías alternativas al crédito, tales como garantías mobiliarias, cesión de derechos, entre otros. </t>
  </si>
  <si>
    <t>Años 1, 5, 9, 11, 3, 15, 17 y 19</t>
  </si>
  <si>
    <t xml:space="preserve">10.4.2. Gestionar el aumento en la asignación de recursos dirigidos a las líneas especiales de crédito e incentivos que permitan mejorar el desempeño productivo, apalancar la inversión en activos y mitigar riesgos inherentes a la actividad, ofertando al mercado productos ajustados a las necesidades de la cadena agroindustrial de la panela. </t>
  </si>
  <si>
    <t xml:space="preserve">10.4.3. Adaptar y/o mejorar instrumentos y mecanismos alternativos de comercialización y financiamiento, tales como: contratos con entregas futuras y anticipo de recursos, factoring, cesión de derechos económicos a favor de financiadores y/o cuyos riesgos puedan ser mitigados a través de garantías FAG, complementarias, u otros instrumentos, para mejorar la liquidez de los actores de la cadena, mitigar riesgos y atraer inversionistas. </t>
  </si>
  <si>
    <t xml:space="preserve">4 meses cada 2 años </t>
  </si>
  <si>
    <t xml:space="preserve">10.4.5. Adaptar y/o mejorar los instrumentos para la gestión de riesgos climáticos, biológicos y de mercados, fomentando el uso de seguros agrícolas y cobertura de tasa de cambio, entre otros, en articulación con la Ley de seguridad jurídica y financiera del seguro agropecuario (Ley 2178 de 2021). </t>
  </si>
  <si>
    <t xml:space="preserve">10.4.9. Contribuir en el desarrollo de acciones que mejoren la gestión y el recaudo de la cuota de fomento panelero, acordes con lo establecido en la Ley 40 de 1990, por medio de la cual se creó el Fondo de Fomento Panelero y se establecen las normas para el recaudo y administración de los recursos. </t>
  </si>
  <si>
    <t>Años 1 al año 20</t>
  </si>
  <si>
    <t>10.4.10. Promover la reglamentación y puesta en marcha del Fondo de Estabilización de Precios de la Panela y mieles (Ley 2227 de 2022) como instrumento que contribuye a estabilizar el ingreso de los productores de panela.</t>
  </si>
  <si>
    <t>Mes 12 del año 3</t>
  </si>
  <si>
    <t>Año 1 al año 3</t>
  </si>
  <si>
    <t>10.4.11  Promover la revisión, actualización y ajuste de la metodología técnica para asignación de las cuotas de exportación de panela en el marco del Tratado de Libre Comercio con Estados Unidos de Norte América.</t>
  </si>
  <si>
    <t xml:space="preserve"> Estimación de Costos</t>
  </si>
  <si>
    <t>Concepto</t>
  </si>
  <si>
    <t>%/dedicación</t>
  </si>
  <si>
    <t>Meses</t>
  </si>
  <si>
    <t>Total año</t>
  </si>
  <si>
    <t>Plataformas de información</t>
  </si>
  <si>
    <t>Persona/promedio/mes</t>
  </si>
  <si>
    <t>Cursos libres virtuales</t>
  </si>
  <si>
    <t>Por definir</t>
  </si>
  <si>
    <t>Mensual</t>
  </si>
  <si>
    <t xml:space="preserve">Total año </t>
  </si>
  <si>
    <t>Iniciativa Estratégica</t>
  </si>
  <si>
    <t>Fecha de inicio  IE</t>
  </si>
  <si>
    <t>Fecha de finalización IE</t>
  </si>
  <si>
    <t>PRODUCTOS</t>
  </si>
  <si>
    <t>ACTIVIDADES</t>
  </si>
  <si>
    <t xml:space="preserve">Documentos técnicos de priorización y selección de productores y organizaciones de productores del sistema tradicional del cultivo de caña de azúcar para la obtención de panela 
Servicio de extensión agropecuaria para los productores u organizaciones de productores del sistema tradicional del cultivo de caña de azúcar para la obtención de panela 
Servicio de apoyo financiero para promover las inversiones de los productores u organizaciones de productores del sistema tradicional en el cultivo de caña de azúcar para la obtención de panela 
Servicio de asistencia técnica para la generación de alianzas o esquemas asociativos a los productores del sistema tradicional del cultivo de caña de azúcar para la obtención de panela  </t>
  </si>
  <si>
    <t xml:space="preserve">1.1.5. Implementar una agenda de fortalecimiento de capacidades dirigidas a los productores u organizaciones de productores del sistema  tradicional de caña de azúcar para la producción de panela, en temas como manejo integral del cultivo, sanidad, semillas, fertilización, asociatividad, costos, financiamiento, educación financiera, instrumentos de aseguramiento, entre otros, teniendo en cuenta las diferencias regionales y experiencias exitosas replicables. </t>
  </si>
  <si>
    <t xml:space="preserve">Documentos técnicos de priorización y selección de productores y organizaciones de productores del sistema tecnificado del cultivo de caña de azúcar para la obtención de panela 
Servicio de extensión agropecuaria para los productores u organizaciones de productores del sistema tecnificado del cultivo de caña de azúcar para la obtención de panela 
Servicio de apoyo financiero para promover las inversiones de los productores u organizaciones de productores del sistema tecnificado en el cultivo de caña de azúcar para la obtención de panela 
Servicio de apoyo para el acceso a activos productivos en el cultivo de caña de azúcar para la obtención de panela del sistema tecnificado
Servicio de asistencia técnica para la generación de alianzas o esquemas asociativos a los productores del sistema tecnificado del cultivo de caña de azúcar para la obtención de panela  </t>
  </si>
  <si>
    <t>1.2.6  Fomentar  la mecanización y el uso de tecnologías avanzadas (incluyendo información y comunicaciones), en la aplicación de insumos, preparación de suelos,  corte y transporte de caña, entre otras,  que posibiliten el aumento de escalas de producción, disminución de costos laborales e incremento en la productividad del cultivo, de acuerdo con los resultados en I+D+i relacionados con la actividad 8.2.4.</t>
  </si>
  <si>
    <t>Servicio de asistencia técnica y acompañamiento productivo y empresarial para la producción de semilla registrada de caña de azúcar para la obtención de panela
Servicio de apoyo financiero para el fomento y fortalecimiento de empresas de bienes y servicios para el cultivo de caña de azúcar para la obtención de panela
Servicio de asistencia técnica para la generación de alianzas estratégicas a lo largo de la cadena agroindustrial de la panela</t>
  </si>
  <si>
    <t>Documentos técnicos de clasificación y priorización de productores y organizaciones agroindustriales, incluidos los trapiches y plantas de producción para la obtención de panela  
Servicio de apoyo para la reconversión tecnológica del procesamiento agroindustrial de la panela
Servicio de asistencia técnica en procesamiento y poscosecha a los productores y organizaciones agroindustriales de panela 
Servicio de apoyo para el acceso a activos productivos en el proceso de transformación agroindustrial para la obtención de panela
Servicio de monitoreo a la reconversión tecnológica en el procesamiento agroindustrial de la panela</t>
  </si>
  <si>
    <t xml:space="preserve">Documentos técnicos de identificación y selección de productores y organizaciones agroindustriales para la obtención de panela 
Servicio de apoyo a los procesos de agregación de valor e innovación en la producción de panela y sus derivados
Servicio de apoyo para el fomento de alianzas y encadenamientos productivos </t>
  </si>
  <si>
    <t xml:space="preserve">Servicio de asistencia técnica para la generación de alianzas estratégicas en la cadena agroindustrial de la panela
Servicio de apoyo para el fomento y fortalecimiento de empresas de bienes y servicios en la transformación agroindustrial de la panela
Servicio de asistencia técnica para promover el uso de empaque y embalaje innovador y ecológico
 </t>
  </si>
  <si>
    <t>2.3.2. Fomentar la creación y fortalecimiento de empresas especializadas proveedoras de bienes y servicios para la transformación agroindustrial de la panela (insumos, labores de poscosecha, equipos de proceso industrial, logística, etc.), a través de acompañamiento técnico y comercial y la divulgación de los instrumentos financieros disponibles.</t>
  </si>
  <si>
    <r>
      <t>2.3.3. Promover el uso de empaque y embalaje innovador y/o ambientalmente amigable en la</t>
    </r>
    <r>
      <rPr>
        <strike/>
        <sz val="11"/>
        <color theme="1"/>
        <rFont val="Arial"/>
        <family val="2"/>
      </rPr>
      <t xml:space="preserve"> </t>
    </r>
    <r>
      <rPr>
        <sz val="11"/>
        <color theme="1"/>
        <rFont val="Arial"/>
        <family val="2"/>
      </rPr>
      <t xml:space="preserve">panela y sus derivados, a través de acompañamiento técnico y acercamiento con la oferta de estos insumos. </t>
    </r>
  </si>
  <si>
    <t>Servicio de monitoreo y seguimiento del consumo de panela, derivados y productos sustitutos en el mercado interno
Servicio de promoción y divulgación para fomentar el consumo interno de panela y sus derivados
Servicio de educación informal a los consumidores sobre los atributos de la panela y sus derivados</t>
  </si>
  <si>
    <t>Documentos técnicos sobre el portafolio de productos de panela y sus derivados para el mercado nacional
Servicio de apoyo a la comercialización de panela y sus derivados
Servicio de asistencia técnica en alianzas para la comercialización de panela y sus derivados
Servicio de promoción y divulgación de mecanismos alternativos de comercialización y financiamiento para la cadena agroindustrial de la panela
Servicio de fortalecimiento y desarrollo de unidades productivas para la comercialización de productos agroindustriales de la panela y sus derivados
Servicio de apoyo para la suscripción e implementación de acuerdos comerciales y de inversión</t>
  </si>
  <si>
    <t>3.2.1. Generar y actualizar el portafolio de productos de panela y sus derivados, incorporando las organizaciones de productores y empresas (en concordancia con la actividad 10.3.6), las fichas técnicas de producto, así como etiquetas para diferenciar productos terminados que incluyan la panela en su preparación, con el propósito de aumentar su posicionamiento comercial en el mercado actual e incursionar en nuevos nichos de mercado, resaltando atributos diferenciadores, propiedades nutricionales, formas de preparación, usos para la industria, entre otras.</t>
  </si>
  <si>
    <t>Servicio de apoyo a la comercialización de panela y sus derivados
Servicio de acompañamiento productivo y empresarial para la cadena de panela
Servicio de educación informal en planeación estratégica a lo largo de la cadena de suministro
Servicio de asistencia técnica para la generación de alianzas estratégicas a lo largo de la cadena agroindustrial de la panela
Servicio de apoyo para la suscripción e implementación de acuerdos comerciales y de inversión</t>
  </si>
  <si>
    <t>3.3.4. Fortalecer el acompañamiento comercial a los productores u organizaciones de productores, transformadoras, y comercializadores, para generar alianzas con empresas de la industria de alimentos nacionales, que permitan incursionar y consolidar segmentos de mercado específicos.</t>
  </si>
  <si>
    <t>Servicio de monitoreo y seguimiento del consumo de panela, derivados  y productos sustitutos en el mercado externo
Documentos técnicos sobre el portafolio de productos de panela y sus derivados para el mercado internacional
Servicio de promoción y difusión para promover el consumo externo de panela y sus derivados
Servicio de apoyo para la exportación de los productos de la cadena agroindustrial de la panela 
Servicio de apoyo para la suscripción e implementación de acuerdos comerciales y de inversión
Servicio de gestión y generación de espacios para la revisión de procedimientos operativos internos de inspección de estupefacientes requeridos para exportar</t>
  </si>
  <si>
    <t>Documentos de planificación de la identificación y priorización de los núcleos productivos  y/o clústeres productivos especializados en la producción de panela y sus derivados, en las regiones paneleras
Servicio de apoyo para la implementación de los Planes Maestros de Reconversión Productiva en las regiones paneleras
Servicio de apoyo a unidades productivas para la generación de ingresos
Servicio de apoyo en la formalización de acuerdos para el desarrollo de procesos graduales de sustitución del cultivo fuera de la frontera agrícola
Servicio de acompañamiento a la implementación de estrategias de participación en las instancias de ordenamiento y planificación territorial
Servicio de apoyo para la integración regional de la cadena agroindustrial de la panela</t>
  </si>
  <si>
    <t>4.1.2. Realizar acompañamiento técnico y financiero a los productores de panela para los procesos de reconversión productiva requeridos, a partir del trabajo articulado con actores públicos y privados, a través de la formulación e implementación de los Planes Maestros de Reconversión Productiva - PMRP, en sus diferentes enfoques (transformación e innovación tecnológica, agregación de valor, diversificación agropecuaria, cambios del sistema productivo según la aptitud de cada zona, producción en zonas condicionadas y recuperación de la capacidad productiva), considerando las particularidades regionales y el enfoque diferencial.</t>
  </si>
  <si>
    <t>Servicio de apoyo para la regularización de la propiedad  y seguridad jurídica en la tenencia de la tierra
Servicio de promoción y divulgación sobre formas complementarias de acceso a tierras
Servicio de divulgación de la información relacionada con costos de arriendo y precio de la tierra</t>
  </si>
  <si>
    <t xml:space="preserve">4.2.1. Promover la participación de los productores de panela en los procesos de implementación del Plan Nacional de Formalización Masiva de la Propiedad Rural (PNFMPR) (Resolución 000382 de 2021), beneficiando principalmente  los sistemas productivos de Agricultura Campesina, Familiar y Comunitaria (ACFC). </t>
  </si>
  <si>
    <t>Servicio de divulgación de la oferta institucional sobre la asociatividad rural productiva y otros modelos asociativos de base social
Servicio de apoyo para el fomento, formalización, fortalecimiento y crecimiento de la asociatividad rural productiva y otros modelos asociativos de base social
Servicio de educación informal y asesoría sobre asociatividad, integración, alianzas y aspectos organizacionales y empresariales</t>
  </si>
  <si>
    <t>Servicio de alianzas interinstitucionales para fomentar el acceso a programas de educación básica primaria, secundaria y superior de los productores de panela
Servicio de divulgación y socialización de los programas de formación, cursos complementarios, procesos de certificación en competencias laborales, entre otros, para los productores de panela
Servicio de asistencia técnica para promocionar la oferta institucional en TIC</t>
  </si>
  <si>
    <t>Servicio de divulgación y socialización de la oferta institucional relacionada con los servicios de salud en las regiones paneleras
Servicio de divulgación y socialización de la oferta institucional relacionada con el derecho a la alimentación a los productores de panela
Servicio de divulgación y socialización de la oferta institucional en aspectos de bienestar social (vivienda, agua potable, saneamiento básico, electrificación rural, y conectividad) en las regiones paneleras
Servicio de divulgación y socialización de la oferta institucional para el mejoramientos de las condiciones de conectividad vial en las regiones paneleras</t>
  </si>
  <si>
    <t xml:space="preserve">5.3.1. Contribuir con la promoción y divulgación a los productores de panela, de los programas a nivel local, regional y nacional, relacionados con la implementación de un modelo de atención integral en salud para las zonas rurales, el aumento en la cobertura del aseguramiento y la oferta de servicios de salud, en el marco de la implementación del Plan Nacional de Salud Rural. </t>
  </si>
  <si>
    <t>Servicio de asistencia técnica en aspectos empresariales, laborales, financieros y tributarios a los actores vinculados a la cadena agroindustrial de la panela
Servicio de asistencia técnica para el fortalecimiento de la Red de formalización laboral
Servicio de apoyo para fomentar la formalización empresarial y laboral de la cadena agroindustrial de la panela</t>
  </si>
  <si>
    <t>Servicio de asistencia técnica relacionado con calidad, uso y planificación del recurso hídrico
Servicio de apoyo para mejorar la capacidad de captación, almacenamiento, aprovechamiento y reúso del agua a lo largo de la cadena
Distritos de adecuación de tierras rehabilitados, complementados y modernizados</t>
  </si>
  <si>
    <t xml:space="preserve">Servicio de asistencia técnica para la implementación de prácticas de manejo y conservación de suelo en el cultivo
Servicio de asistencia técnica para proyectos de siembra de bancos dendroenergéticos y huertos de especies nativas aglutinantes
Servicio de promoción y divulgación de mecanismos financieros y no financieros para la implementación de prácticas de manejo de suelo y de especies vegetales de importancia económica requeridas en la producción de panela </t>
  </si>
  <si>
    <t>Servicio de apoyo para la implementación de acciones de mitigación y adaptación al cambio climático
Servicio de divulgación de la información en gestión del cambio climático para un desarrollo bajo en carbono y resiliente al clima
Servicio de apoyo para promover la adopción de modelos de economía circular
Servicio de apoyo para el desarrollo y escalamiento de modelos de producción bajos en carbono o carbono neutral
Servicio de educación informal en temas de eficiencia energética y el uso racional de la energía en el proceso de producción panelera
Servicio de medición de la huella de carbono en la cadena agroindustrial de la panela</t>
  </si>
  <si>
    <t>8.1. Diseño y ejecución de un modelo de gestión de I+D+i, extensión y asistencia técnica agroindustrial, específico para la cadena</t>
  </si>
  <si>
    <t>Documentos de planeación sobre el modelo de I+D+i, extensión y asistencia técnica agropecuaria e industrial, específico para la cadena agroindustrial de la panela
Servicio de apoyo para la conformación y fortalecimiento de redes colaborativas dirigidos a I+D+i, extensión y asistencia técnica agropecuaria e industrial en la cadena
Servicio de seguimiento y monitoreo de I+D+i y del nivel de adopción e impacto de las tecnologías disponibles para la cadena agroindustrial de la panela</t>
  </si>
  <si>
    <t>Documentos de planeación sobre el esquema organizacional para la articulación ejecución de los desarrollos en ciencia, tecnología e innovación para la cadena agroindustrial de la panela
Servicios para fortalecer la participación ciudadana en Ciencia, Tecnología e Innovación
Servicio de acompañamiento a la implementación de estrategias de participación en las instancias de planificación departamental y municipal
Servicio de investigación, desarrollo tecnológico e innovación para la cadena agroindustrial de la panela
Servicio de apoyo financiero para la investigación, desarrollo e innovación tecnológica en la cadena agroindustrial de la panela</t>
  </si>
  <si>
    <t>8.3. Fortalecimiento del servicio de extensión y asistencia técnica agroindustrial en la cadena</t>
  </si>
  <si>
    <t>Servicio de coordinación y articulación en la formulación de instrumentos de planeación en las regiones paneleras
Documentos técnicos de caracterización y priorización regional de productores, organizaciones, extensionistas y empresas de servicios para la transferencia de tecnologías y conocimientos
Servicio de Habilitación a las Entidades Prestadoras del Servicio de Extensión Agropecuaria -EPSEA para las regiones paneleras
Servicio de apoyo financiero  para la ampliación en la cobertura y calidad del servicio público de extensión agropecuaria
Documentos técnicos sobre la agenda para el fortalecimiento de capacidades de los productores de panela 
Servicio de acompañamiento para la generación de modelos técnicos para la cadena agroindustrial de la panela</t>
  </si>
  <si>
    <t>8.4. Fortalecimiento del talento humano en I+D+i, y en extensionismo, asistencia técnica agroindustrial</t>
  </si>
  <si>
    <t>Documentos técnicos sobre la oferta y análisis de brechas de formación en temas específicos requeridos por la cadena agroindustrial de la panela
Servicio de apoyo para la generación de acuerdos relacionados con el fortalecimiento de la formación formal en conocimientos básicos y especializados por la cadena agroindustrial de la panela
Servicio de apoyo para la formación integral de investigadores, profesionales, técnicos y tecnólogos para la cadena
Servicio de educación informal para los extensionistas y asistentes técnicos agroindustriales</t>
  </si>
  <si>
    <t>Documentos técnicos para el sistema de inspección, vigilancia y control de la cadena agroindustrial de la panela
Documentos de planeación para el sistema de inspección, vigilancia y control de la cadena agroindustrial de la panela
Servicio de apoyo para el fortalecimiento en la gestión de las autoridades sanitarias
Servicio de Inspección, Vigilancia y Control para la cadena agroindustrial de la panela</t>
  </si>
  <si>
    <t>Documento normativo para la adopción del POP para la cadena agroindustrial de la panela
Servicio de gestión e implementación el POP para la cadena agroindustrial de la panela
Documento de planeación del cronograma anual para la implementación del POP de la cadena agroindustrial de la panela
Servicio de divulgación del POP para la cadena agroindustrial de la panela
Documento de planeación presupuestal para la implementación del POP de la cadena agroindustrial de la panela
Servicio de seguimiento y evaluación del POP de la cadena agroindustrial de la panela</t>
  </si>
  <si>
    <t>Documento de inscripción de la organización y de los comités regionales de la cadena agroindustrial de la panela,
Servicio de gestión y fortalecimiento la organización nacional y los comités regionales de la cadena agroindustrial de la panela
Servicio de articulación institucional para el fortalecimiento de la cadena agroindustrial de la panela</t>
  </si>
  <si>
    <t>10.2.3. Gestionar la continuidad, operatividad y capacidad ejecutiva de la Organización de Cadena a nivel nacional, y de los comités regionales, para el cumplimiento de sus actividades misionales.</t>
  </si>
  <si>
    <t>Documentos técnicos del estado del arte y los requerimientos de información de la cadena agroindustrial de la panela
Documentos de planeación sobre la gestión de la información para de la cadena agroindustrial de la panela
Servicio de información para la cadena agroindustrial de la panela
Servicio de promoción y divulgación de la oferta institucional relacionada con el uso y desarrollo de soluciones basadas en tecnología de información
Documentos técnicos de caracterización regional de la producción de panela y sus derivados
Documentos técnicos sobre estudios de mercado nacional e internacional de la panela y sus derivados</t>
  </si>
  <si>
    <t>Servicio de evaluación de instrumentos de financiamiento, asociatividad rural productiva, empresarización, comercialización y gestión de riesgos
Servicio de diseño de instrumentos de financiamiento, asociatividad rural productiva, empresarización, comercialización y gestión de riesgos, específicos para la cadena 
Documentos de lineamientos técnicos de instrumentos de financiamiento, asociatividad rural productiva, empresarización, comercialización y gestión de riesgos, específicos para la cadena
Documento normativo con directrices para el cobro coactivo de la cuota de fomento panelero con el concurso de las entidades correspondientes.</t>
  </si>
  <si>
    <t>d. Talleres, talleres especializados y/ o eventos de divulgación nacionales y/o regionales</t>
  </si>
  <si>
    <t xml:space="preserve">f. Días de campo, taller de proceso, giras técnicas, visitas y/o demostraciones de método </t>
  </si>
  <si>
    <t>g. Parcelas demostrativas o lotes modelos (Costo promedio)</t>
  </si>
  <si>
    <t>h. Lotes modelos de semilla registrada (Costo promedio)</t>
  </si>
  <si>
    <t>Cursos libres</t>
  </si>
  <si>
    <t>Diplomados</t>
  </si>
  <si>
    <t>Diplomados virtuales</t>
  </si>
  <si>
    <t>Recurso Humano</t>
  </si>
  <si>
    <t>Otras formas de desarrollo</t>
  </si>
  <si>
    <t>Nota en televisión regional</t>
  </si>
  <si>
    <t>Pautas de radio regional (Paquete  10 salidas al mes)</t>
  </si>
  <si>
    <t>Plataformas para envio de correo masivos y mensajes de texto (mensual)</t>
  </si>
  <si>
    <t>Eventos de impacto Nacionales y/ Regionales</t>
  </si>
  <si>
    <t>Comunicación radial regional para productores 3 meses</t>
  </si>
  <si>
    <t>Costo global anual (USD$)</t>
  </si>
  <si>
    <t>Desarrollador y analista</t>
  </si>
  <si>
    <t>Valor mensual</t>
  </si>
  <si>
    <t>Total año 4, 8, 12,16,20</t>
  </si>
  <si>
    <t>Mes 7 del año  1</t>
  </si>
  <si>
    <t>4 meses cada año durante 10 años y luego cada 3 años</t>
  </si>
  <si>
    <t>Años 1 al 10 y 13, 16 y 19</t>
  </si>
  <si>
    <t xml:space="preserve">3 meses cada 2 años durante 10 años </t>
  </si>
  <si>
    <t>Cursos cortos</t>
  </si>
  <si>
    <t>30 personas</t>
  </si>
  <si>
    <t>Cursos cortos virtuales</t>
  </si>
  <si>
    <t>Equipo humano</t>
  </si>
  <si>
    <t>Desplazamientos, viáticos del equipo humano</t>
  </si>
  <si>
    <t>Tiquetes y viáticos</t>
  </si>
  <si>
    <t>Equipo en región</t>
  </si>
  <si>
    <t>Promedio salario</t>
  </si>
  <si>
    <t>20 empresas</t>
  </si>
  <si>
    <t>25 personas</t>
  </si>
  <si>
    <t>20 personas</t>
  </si>
  <si>
    <t>10 personas</t>
  </si>
  <si>
    <t>10 agricultores</t>
  </si>
  <si>
    <t>3 meses</t>
  </si>
  <si>
    <t>Por región</t>
  </si>
  <si>
    <t>Presupuesto global</t>
  </si>
  <si>
    <t>% Escalamiento productos</t>
  </si>
  <si>
    <t>Valor Escalamiento de productos</t>
  </si>
  <si>
    <t>% Incentivo Escalamiento productos</t>
  </si>
  <si>
    <t>Valor incentivo Escalamiento productos</t>
  </si>
  <si>
    <t>Otras formas de fortalecimiento</t>
  </si>
  <si>
    <t>Rubro</t>
  </si>
  <si>
    <t>Valor contratos</t>
  </si>
  <si>
    <t>comisión FAG</t>
  </si>
  <si>
    <t>Registro BMC vendedor</t>
  </si>
  <si>
    <t>Incentivo comisión FAG contratos 3.2</t>
  </si>
  <si>
    <t>Sellos diferenciadores</t>
  </si>
  <si>
    <t>Mensual/por región</t>
  </si>
  <si>
    <t>Valor comercial de una tonelada de panela</t>
  </si>
  <si>
    <t>Toneladas comercializadas de panela año</t>
  </si>
  <si>
    <t>% Comercializada</t>
  </si>
  <si>
    <t>Año 3</t>
  </si>
  <si>
    <t>Año 4</t>
  </si>
  <si>
    <t>Año 5</t>
  </si>
  <si>
    <t>Año 6</t>
  </si>
  <si>
    <t>Año 7</t>
  </si>
  <si>
    <t>Material de promoción y divulgación (Impresos,  llaveros, otros)</t>
  </si>
  <si>
    <t>Incentivo escalamiento productos microempresas</t>
  </si>
  <si>
    <t>Incentivo escalamiento productos pequeñas empresas</t>
  </si>
  <si>
    <t>% Dedicación</t>
  </si>
  <si>
    <t>Costos garantía  FAG  y registro BMC de contratos forward sin administración de garantías</t>
  </si>
  <si>
    <t>Global por dpto.</t>
  </si>
  <si>
    <t>Diplomado</t>
  </si>
  <si>
    <t xml:space="preserve">Regiones </t>
  </si>
  <si>
    <t>Diplomado virtual</t>
  </si>
  <si>
    <t>Incentivo a la calidad y agregación del producto micro</t>
  </si>
  <si>
    <t>Incentivo a la calidad y agregación del producto pequeños</t>
  </si>
  <si>
    <t>Empresa por región</t>
  </si>
  <si>
    <t>Gira técnica</t>
  </si>
  <si>
    <t>Precio panela corriente</t>
  </si>
  <si>
    <t>% de Dinero prestado para actividad productiva</t>
  </si>
  <si>
    <t>Precio de venta de 1000 toneladas de asociación</t>
  </si>
  <si>
    <t>Precio Toneladas</t>
  </si>
  <si>
    <t>Región panelera</t>
  </si>
  <si>
    <t>Región panelera año</t>
  </si>
  <si>
    <t>Otras formas de promoción</t>
  </si>
  <si>
    <t xml:space="preserve"> Estimación de Costos 3.3</t>
  </si>
  <si>
    <t xml:space="preserve"> Estimación de Costos 3.2</t>
  </si>
  <si>
    <t xml:space="preserve"> Estimación de Costos 3.1</t>
  </si>
  <si>
    <t>Diseñadores gráficos</t>
  </si>
  <si>
    <t>Herramientas para la promoción internacional</t>
  </si>
  <si>
    <t>g. Macro ruedas de negocios</t>
  </si>
  <si>
    <t>Incentivo  a la exportación  3.4</t>
  </si>
  <si>
    <t xml:space="preserve">% Exportación </t>
  </si>
  <si>
    <t xml:space="preserve">Valor ingresos para exportación </t>
  </si>
  <si>
    <t>Parcela</t>
  </si>
  <si>
    <t>Del año 3 al año 20</t>
  </si>
  <si>
    <t>Dedicación</t>
  </si>
  <si>
    <t xml:space="preserve">Se estima 12 mesas de trabajo presencial y virtuales, 4 talleres y/o eventos de divulgación nacionales, 2 talleres y/o eventos por región, 2 talleres y/o eventos prácticos por región. Se estima compra de plataformas de base de datos, 4 stands de promoción y divulgación nacional y 7 regionales, un monto global para pautas en redes sociales, 1 campaña publicitaria nacional, 2 ferias comerciales nacionales, 7 ruedas de negocios presenciales y 7 virtuales.  Se estima incentivar al desarrollo de marcas para 10 empresas anualmente, 5 micro, 3 pequeñas y 2 medianas empresas para intervenir 10 empresas anualmente, , el valor estimado se halla de acuerdo a la Resolución 957 del 2019  de la DIAN, relacionado con la clasificación de las empresas por el valor de ingresos, en micro, pequeñas y medianas, se tomó el valor de los ingresos  y se estimó un porcentaje del 3%, 1% y 0.2%, partiendo de este valor, se considero un incentivo de 40%, 25% y 20% respectivamente. Se considera por presupuestar otros mecanismos de posicionamiento. Se estima un equipo humano  de 5 personas con un salario promedio mensual de $5.464.475 por 12 meses, se estima desplazamientos de 10 viajes con sus tiquetes, viáticos y desplazamientos. </t>
  </si>
  <si>
    <t>Caquetá</t>
  </si>
  <si>
    <t>h. Semillero en finca (1000 mts cuadrados)</t>
  </si>
  <si>
    <t>Aprox mayor valor</t>
  </si>
  <si>
    <t>Desarrolladores software</t>
  </si>
  <si>
    <t>Asistentes técnicos sistema tecnificado</t>
  </si>
  <si>
    <t>Asistentes técnicos sistema tradicional</t>
  </si>
  <si>
    <t>Departamento</t>
  </si>
  <si>
    <t>Productores tecnificados</t>
  </si>
  <si>
    <t>Productores tradicionales</t>
  </si>
  <si>
    <t>Número de Trapiches</t>
  </si>
  <si>
    <t>Técnicos producción tecnificada/departamento</t>
  </si>
  <si>
    <t>Trapiches/técnico</t>
  </si>
  <si>
    <t>Participación de trapiches</t>
  </si>
  <si>
    <t>Téc/dpto</t>
  </si>
  <si>
    <t>Prod/tec</t>
  </si>
  <si>
    <t>Técnicos producción tradicional/departamento</t>
  </si>
  <si>
    <t>Productores/técnico p tecnific</t>
  </si>
  <si>
    <t>Productores/técnico p tradic</t>
  </si>
  <si>
    <t>Coordinador Departamental</t>
  </si>
  <si>
    <t>Coordinador Nacional</t>
  </si>
  <si>
    <t>Profesionales Apoyo Nacional</t>
  </si>
  <si>
    <t>Huila</t>
  </si>
  <si>
    <t>Risaralda - Quindío</t>
  </si>
  <si>
    <t>Valle</t>
  </si>
  <si>
    <t>Fuente. Fedepanela. Número de productores de panela y trapiches en los principales departamentos productores de Colombia 2017</t>
  </si>
  <si>
    <t>LEC  Asociativo  Compra de insumos</t>
  </si>
  <si>
    <t>Persona/promedio/mes+ rodamiento</t>
  </si>
  <si>
    <t>Valor Compra de insumos 30 has</t>
  </si>
  <si>
    <t>Subsidio de tasa anual</t>
  </si>
  <si>
    <t>c. Talleres, talleres especializados y/ o eventos de divulgación nacionales y/o regionales</t>
  </si>
  <si>
    <t>e. Parcelas demostrativas o lotes modelos (Costo promedio)</t>
  </si>
  <si>
    <t xml:space="preserve">d. Días de campo, taller de proceso, giras técnicas, visitas y/o demostraciones de método </t>
  </si>
  <si>
    <t>f. Lotes modelos de semilla registrada (Costo promedio)</t>
  </si>
  <si>
    <t>Desplazamientos y Viáticos coordinador dptal</t>
  </si>
  <si>
    <t>Desplazamientos y Viáticos coordinador nacional</t>
  </si>
  <si>
    <t>Promedio Desplazamiento Aéreo y terrestre</t>
  </si>
  <si>
    <t>Puesto de trabajo</t>
  </si>
  <si>
    <t>Portátil</t>
  </si>
  <si>
    <t>Impresora Multifuncional</t>
  </si>
  <si>
    <t>Combo teclado/ mouse</t>
  </si>
  <si>
    <t>Licencia software</t>
  </si>
  <si>
    <t>Valores Cotizados</t>
  </si>
  <si>
    <t>Promedio</t>
  </si>
  <si>
    <t>34109 - Portátil Gamer Asus TUF Gaming FX506LI15.6" Intel I5 10300H GTX</t>
  </si>
  <si>
    <t>34180 - Portátil Gamer Asus TUF Gaming A15FA507RE AMD Ryzen 7 6800H RTX</t>
  </si>
  <si>
    <t>34175 - Portátil Gamer ROG Zephyrus GA401Q G1414.0" FHD AMD Ryzen 9 590</t>
  </si>
  <si>
    <t>34179 - Portátil Gamer ROG Strix SCAR 15 G533Z IntelCore i9-12900H RTX</t>
  </si>
  <si>
    <t>PC Gamer Ryujin Intel Core i5 12400 GTX 1660 6GBRam 32GB SSD 960</t>
  </si>
  <si>
    <t>Equipo/mes</t>
  </si>
  <si>
    <t>Aprox Mayor</t>
  </si>
  <si>
    <t>Municipios tecnificados</t>
  </si>
  <si>
    <t>3 meses por región</t>
  </si>
  <si>
    <t>LEC Kit mecanización productores</t>
  </si>
  <si>
    <t>Enmiendas</t>
  </si>
  <si>
    <t>Acondicionador de Suelos</t>
  </si>
  <si>
    <t>Abono orgánico</t>
  </si>
  <si>
    <t>Costos</t>
  </si>
  <si>
    <t>Cantidad (Bultos)</t>
  </si>
  <si>
    <t>Cales bultos de 50 kilos</t>
  </si>
  <si>
    <t>Tierra de diatomeas en kilos</t>
  </si>
  <si>
    <t>Bultos por ha</t>
  </si>
  <si>
    <t>Abono compostado</t>
  </si>
  <si>
    <t>tonelada por  ha</t>
  </si>
  <si>
    <t>Total 1 ha</t>
  </si>
  <si>
    <t>Costos de transporte promedio</t>
  </si>
  <si>
    <t>Paquete de mejoramiento 20 has</t>
  </si>
  <si>
    <t>Promedio 30 has</t>
  </si>
  <si>
    <t>Mecanización y uso de tecnologías avanzadas</t>
  </si>
  <si>
    <t>Equipo humano  insumos y servicios</t>
  </si>
  <si>
    <t>% Emprendimiento</t>
  </si>
  <si>
    <t>Valor emprendimiento y fortalecimiento</t>
  </si>
  <si>
    <t>Valor Incentivo Emprendimiento y fortalecimiento</t>
  </si>
  <si>
    <t>10 años</t>
  </si>
  <si>
    <t>30 persona</t>
  </si>
  <si>
    <t>por persona</t>
  </si>
  <si>
    <t>Arrendamiento oficina</t>
  </si>
  <si>
    <t>Otras formas de incremento</t>
  </si>
  <si>
    <t>Total año 1 al 10</t>
  </si>
  <si>
    <t>Del año 11 al 20</t>
  </si>
  <si>
    <t>Dia campo</t>
  </si>
  <si>
    <t>Total año 2 al 11</t>
  </si>
  <si>
    <t>Pequeños</t>
  </si>
  <si>
    <t>Medianos</t>
  </si>
  <si>
    <t>Seguridad Alimentaria</t>
  </si>
  <si>
    <t>Total Trapiches</t>
  </si>
  <si>
    <t>Incremento de 20%</t>
  </si>
  <si>
    <t>Tipo de productor</t>
  </si>
  <si>
    <t>Costo   unitario de mejoramiento de trapiches</t>
  </si>
  <si>
    <t>Costo unitario</t>
  </si>
  <si>
    <t>Costo paquete</t>
  </si>
  <si>
    <t>Valor paquete mensual</t>
  </si>
  <si>
    <t>Valor global 4 años</t>
  </si>
  <si>
    <t>Valor anual</t>
  </si>
  <si>
    <t>Valor global anual</t>
  </si>
  <si>
    <t>valor canon mensual</t>
  </si>
  <si>
    <t>Valor por persona</t>
  </si>
  <si>
    <t>valor promedio por trapiche</t>
  </si>
  <si>
    <t>Aprox Valor Mayor</t>
  </si>
  <si>
    <t>Trapiches iniciales</t>
  </si>
  <si>
    <t>Meta de trapiches</t>
  </si>
  <si>
    <t>Trapiches a chatarrizar</t>
  </si>
  <si>
    <t>Costo   unitario de chatarrización</t>
  </si>
  <si>
    <t>Trapiches anuales</t>
  </si>
  <si>
    <t>15 años</t>
  </si>
  <si>
    <t>Apoyo técnico reconversión tecnológica</t>
  </si>
  <si>
    <t>Valor 25 personas</t>
  </si>
  <si>
    <t>Valor persona</t>
  </si>
  <si>
    <t>% Trapiches anuales alianzas</t>
  </si>
  <si>
    <t>LEC alianzas para mejoramiento trapiches pequeños</t>
  </si>
  <si>
    <t>LEC alianzas para mejoramiento trapiches medianos</t>
  </si>
  <si>
    <t>Profesional Monitoreo</t>
  </si>
  <si>
    <t>Desarrollador software</t>
  </si>
  <si>
    <t>1 vez cada 8 años</t>
  </si>
  <si>
    <t>Del año 3 al año 13</t>
  </si>
  <si>
    <t>Del año 14 al 17</t>
  </si>
  <si>
    <t>Incentivo a la calidad y valor agregado micro empresas</t>
  </si>
  <si>
    <t>Asistente técnico sistema tradicional  (cultivo- proceso)</t>
  </si>
  <si>
    <t>Incentivo al emprendimiento microempresas</t>
  </si>
  <si>
    <t>Incentivo al emprendimiento pequeñas empresas</t>
  </si>
  <si>
    <t>Desplazamientos viáticos Coordinador nacional</t>
  </si>
  <si>
    <t>Desplazamiento+ viáticos</t>
  </si>
  <si>
    <t>Desplazamiento + viáticos</t>
  </si>
  <si>
    <t>Desplazamiento+viáticos</t>
  </si>
  <si>
    <t>Por 3 meses</t>
  </si>
  <si>
    <t>%Integración</t>
  </si>
  <si>
    <t xml:space="preserve">Valor </t>
  </si>
  <si>
    <t xml:space="preserve">% Incentivo </t>
  </si>
  <si>
    <t>Valor Incentivo Integración</t>
  </si>
  <si>
    <t>Asistente técnico sistema tecnificado (cultivo- proceso)</t>
  </si>
  <si>
    <t>Incentivo a la calidad y valor agregado pequeñas empresas</t>
  </si>
  <si>
    <t>Incentivo a la integración vertical pequeñas</t>
  </si>
  <si>
    <t>Incentivo a la integración vertical micro</t>
  </si>
  <si>
    <t>Otras formas de mejora</t>
  </si>
  <si>
    <t>incentivo al empaque microempresas</t>
  </si>
  <si>
    <t>Incentivo al empaque pequeñas</t>
  </si>
  <si>
    <t>Empresas</t>
  </si>
  <si>
    <t>Año 2 al 11</t>
  </si>
  <si>
    <t>Año 12 al 20</t>
  </si>
  <si>
    <t>Persona año</t>
  </si>
  <si>
    <t>Paquete mensual</t>
  </si>
  <si>
    <t>Análisis</t>
  </si>
  <si>
    <t>Paquete por 3 meses</t>
  </si>
  <si>
    <t>Profesionales Apoyo Nacional Reconversión tecnológica</t>
  </si>
  <si>
    <t>Coordinador Departamental Reconversión tecnológica</t>
  </si>
  <si>
    <t>Desplazamientos y viáticos coordinador reconversión tecnológica</t>
  </si>
  <si>
    <t>Coordinador Reconversión Tecnológica</t>
  </si>
  <si>
    <t>Dptos. paneleros</t>
  </si>
  <si>
    <t>Desplazamiento+ Viáticos por dos días/personas</t>
  </si>
  <si>
    <t>Canon mensual</t>
  </si>
  <si>
    <t>Suministros y papelería</t>
  </si>
  <si>
    <t>Asistente técnico sistema tecnificado  (cultivo- proceso)</t>
  </si>
  <si>
    <t>Costo dpto. panelero</t>
  </si>
  <si>
    <t>valor promedio por alianza</t>
  </si>
  <si>
    <t>Empresa /organización de productores</t>
  </si>
  <si>
    <t xml:space="preserve">Muestra </t>
  </si>
  <si>
    <t>Total año 12 al 20</t>
  </si>
  <si>
    <t>Empresas Micro</t>
  </si>
  <si>
    <t>Empresas pequeñas</t>
  </si>
  <si>
    <t xml:space="preserve">Equipo humano nacional </t>
  </si>
  <si>
    <t>Valor promedio/persona/mes</t>
  </si>
  <si>
    <t xml:space="preserve">Desplazamientos terrestre y aéreo promedio, viáticos del equipo humano nacional </t>
  </si>
  <si>
    <t xml:space="preserve">Equipo humano región </t>
  </si>
  <si>
    <t xml:space="preserve">Desplazamientos terrestre y aéreo promedio, viáticos del equipo humano regional </t>
  </si>
  <si>
    <t xml:space="preserve">Otras formas de promoción </t>
  </si>
  <si>
    <t xml:space="preserve">Por definir </t>
  </si>
  <si>
    <t xml:space="preserve">Otras formas de contribución al acceso a la tierra </t>
  </si>
  <si>
    <t xml:space="preserve">Otras formas de promoción y replica de modelos </t>
  </si>
  <si>
    <t>Coordinador regional</t>
  </si>
  <si>
    <t>Implementación de planes de reconversión productiva</t>
  </si>
  <si>
    <t>Total año 2</t>
  </si>
  <si>
    <t>Años 3 al 9, 12, 15 y 18</t>
  </si>
  <si>
    <t>Años 10,11,13,14,16,17,19 y 20</t>
  </si>
  <si>
    <t>Total año 2 al 20</t>
  </si>
  <si>
    <t>Incentivo modelos asociativos</t>
  </si>
  <si>
    <t>8 años, cada 3 años</t>
  </si>
  <si>
    <t>Desplazamientos terrestre y aéreo promedio, viáticos coordinador</t>
  </si>
  <si>
    <t>Convenios de acceso a programas de educación</t>
  </si>
  <si>
    <t>Incentivo a las Tics 5.1</t>
  </si>
  <si>
    <t>Valor Tablet</t>
  </si>
  <si>
    <t>Incentivo conectividad 5.1</t>
  </si>
  <si>
    <t>Valor pago servicio internet anual</t>
  </si>
  <si>
    <t>Valor pago servicio internet mensual</t>
  </si>
  <si>
    <t>Valor incentivo</t>
  </si>
  <si>
    <t>Otras formas de contribución</t>
  </si>
  <si>
    <t>Año 1 al 8, 11, 14,17,20</t>
  </si>
  <si>
    <t>Año 9, 10, 12, 13, 15, 16,18 y 19</t>
  </si>
  <si>
    <t>Año 1 al 8, 11,14,17,20</t>
  </si>
  <si>
    <t>Años 9,10,12,13,15,16,18 y 19</t>
  </si>
  <si>
    <t xml:space="preserve">Implementación sistema de seguimiento  y presupuesto POP </t>
  </si>
  <si>
    <t>Otras formas de adopción</t>
  </si>
  <si>
    <t>Total año 1</t>
  </si>
  <si>
    <t>Secretario Nacional</t>
  </si>
  <si>
    <t>Coordinadores regionales</t>
  </si>
  <si>
    <t>Desplazamientos terrestre y aéreo promedio, viáticos del equipo humano nacional</t>
  </si>
  <si>
    <t>Desplazamiento+ 2 dias viáticos</t>
  </si>
  <si>
    <t>Desplazamiento + 2 d+ias viáticos</t>
  </si>
  <si>
    <t>Total año 1 al 20</t>
  </si>
  <si>
    <t xml:space="preserve">Equipo humano </t>
  </si>
  <si>
    <t>Funcionamiento del sistema</t>
  </si>
  <si>
    <t>Equipo humano nacional</t>
  </si>
  <si>
    <t>Anualidades</t>
  </si>
  <si>
    <t>Tercerización Censo Panelero</t>
  </si>
  <si>
    <t>Tercerización estudio de mercado nacional / internacional</t>
  </si>
  <si>
    <t>4 años</t>
  </si>
  <si>
    <t>Total año 2,3,4,6,7,8,10,12,14,15,16</t>
  </si>
  <si>
    <t>Años  11</t>
  </si>
  <si>
    <t>Año 5,9,13,17</t>
  </si>
  <si>
    <t xml:space="preserve"> Aumento Recursos dirigidos a las lineas especiales de crédito e incentivos para el sector panelero</t>
  </si>
  <si>
    <t xml:space="preserve"> Aumento Recursos dirigidos a mecanismos financieros y no financiaeros para mejorar y chatarrizar trapiches</t>
  </si>
  <si>
    <t>Fortalecimiento financiero instrumentos de politica asociatividad rural productiva</t>
  </si>
  <si>
    <t>Incentivo a la exportación pequeñas</t>
  </si>
  <si>
    <t>Incentivo a la exportación mediano</t>
  </si>
  <si>
    <t>Empresa</t>
  </si>
  <si>
    <t>Profesional comisión intersectorial</t>
  </si>
  <si>
    <t>Desplazamiento terrestres y viáticos</t>
  </si>
  <si>
    <t>Desplazamoiento+ viáticos dos dias</t>
  </si>
  <si>
    <t>Fortalecimiento capacidad operativa sistema IVC</t>
  </si>
  <si>
    <t>Regiones</t>
  </si>
  <si>
    <t>Coordinadores departamentales + rodamiento</t>
  </si>
  <si>
    <t xml:space="preserve"> Estimación de Costos - Iniciativa Estratégica 7.1</t>
  </si>
  <si>
    <t>% dedicación</t>
  </si>
  <si>
    <t>personas</t>
  </si>
  <si>
    <t>Microempresas</t>
  </si>
  <si>
    <t>Recurso humano nacional</t>
  </si>
  <si>
    <t>Desplazamiento y viáticos</t>
  </si>
  <si>
    <t>Desplazamiento+ Viáticos por 3 días/persona</t>
  </si>
  <si>
    <t>Recurso humano regional</t>
  </si>
  <si>
    <t>Recurso humano diseño del sistema de medición e indicadores</t>
  </si>
  <si>
    <t>Adquisición e instalación de equipos y software</t>
  </si>
  <si>
    <t>Registro, análisis y control de información</t>
  </si>
  <si>
    <t>Otras formas de apoyo</t>
  </si>
  <si>
    <t>Valor año 1</t>
  </si>
  <si>
    <t>Valor mensual año 1</t>
  </si>
  <si>
    <t>Valor año 2</t>
  </si>
  <si>
    <t>Valor del año 3 al 9</t>
  </si>
  <si>
    <t>Valor del año 10 al año 20</t>
  </si>
  <si>
    <t xml:space="preserve"> Estimación de Costos - Iniciativa estratégica 8.1</t>
  </si>
  <si>
    <t>Asesoría especializada</t>
  </si>
  <si>
    <t>Desplazamiento internacional y viáticos</t>
  </si>
  <si>
    <t>5 días/persona/promedio</t>
  </si>
  <si>
    <t>Diseño mecanismo de seguimiento y monitoreo</t>
  </si>
  <si>
    <t>Plataformas colaborativas</t>
  </si>
  <si>
    <t>Implementación de la estrategia de financiamiento del modelo</t>
  </si>
  <si>
    <t>Otras formas de conformación y fortalecimiento de redes colaborativas</t>
  </si>
  <si>
    <t>Valor del año 3 al 20</t>
  </si>
  <si>
    <t xml:space="preserve"> Estimación de Costos - Iniciativa Estratégica 8.2</t>
  </si>
  <si>
    <t>Incentivo a la innovación microempresas</t>
  </si>
  <si>
    <t>microempresas</t>
  </si>
  <si>
    <t>Incentivo a la innovación pequeñas empresas</t>
  </si>
  <si>
    <t>pequeñas empresas</t>
  </si>
  <si>
    <t>Váucher de innovación</t>
  </si>
  <si>
    <t>Otras necesidades para la implementación del esquema organizacional en CTI</t>
  </si>
  <si>
    <t>Fortalecimiento del desarrollo de nuevas variedades, insumos, prácticas, etc.</t>
  </si>
  <si>
    <t>Fortalecimiento de la investigación en el procesamiento agroindustrial</t>
  </si>
  <si>
    <t>Otras formas de fortalecimiento de CTI para la cadena</t>
  </si>
  <si>
    <t xml:space="preserve"> Estimación de Costos - Iniciativa estratégica 8.3</t>
  </si>
  <si>
    <t xml:space="preserve">Incentivo microempresas técnicas especializadas  </t>
  </si>
  <si>
    <t>micro empresas</t>
  </si>
  <si>
    <t xml:space="preserve">Incentivo pequeñas empresas técnicas especializadas  </t>
  </si>
  <si>
    <t xml:space="preserve">Incentivo  medianas empresas técnicas especializadas  </t>
  </si>
  <si>
    <t>medianas empresas</t>
  </si>
  <si>
    <t xml:space="preserve">Giras técnicas </t>
  </si>
  <si>
    <t>Otras formas de fortalecimiento del servicio de extensión y asistencia técnica agroindustrial</t>
  </si>
  <si>
    <t>Valor mensual año 2</t>
  </si>
  <si>
    <t>Valor del año 3 al 7</t>
  </si>
  <si>
    <t>Valor del año 8 al 20</t>
  </si>
  <si>
    <t>Se plantea realizar anualmente en cada uno de los 13 departamentos con producción panelera, mesas de trabajo presenciales básicas (10 personas), ampliadas (20 personas) y virtuales (30 personas),  y talleres especializados y/o eventos de divulgación regional (25 personas) 2 por cada región. También se prevé la realización de un curso corto presencial por región (25 personas) y uno virtual por departamento (25 personas) cada año. Asimismo, se estimó un incentivo para la creación y fortalecimiento de empresas especializadas de extensión agrícola e industrial, en total 24 empresas en 4 años, es decir 6 empresas por año, entre micro, mediana y pequeña empresa, a partir del valor de los ingresos para empresas manufactureras, según la clasificación de la DIAN para 2023, de la cual se estimó que el 10%, 5% y 3% de los ingresos de las microempresas, pequeñas empresas y medianas empresas, en su orden, se utilizará para fortalecimiento de servicios de extensión, y a este resultado se le aplicó un 10%, 5%, y 2% respectivamente para obtener el valor del incentivo de apoyo, que corresponde en el caso de las micro a $9,9M, para pequeñas empresas de $21,7M y para medianas empresas $44M. Además se prevé el desarrollo de una plataforma para promover la comunicación entre los actores. En cuanto al recurso humano nacional, se estima que 3 consultores de Categoría II Nivel 9 acompañarán y coordinarán el recurso humano regional y apoyarán el desarrollo de las diferentes actividades, para los cuales se prevé que visiten individualmente cada región una vez al año, con desplazamiento, viáticos y tiquetes aéreos o recorridos por tierra incluidos, y se estima un recurso para giras técnicas y viaje internacional por 5 días. A nivel regional, se estima la contratación de una persona por región panelera, es decir, un total de 8 profesionales, a quienes se les reconoce un rodamiento para el desarrollo de sus actividades. Finalmente, se considera "por definir" el costo asociado a otras formas de fortalecimiento del servicio de extensión y asistencia técnica agroindustrial</t>
  </si>
  <si>
    <t xml:space="preserve"> Estimación de Costos - Iniciativa estratégica 8.4</t>
  </si>
  <si>
    <t>Personas</t>
  </si>
  <si>
    <t>Se plantea realizar anualmente en cada uno de los 13 departamentos con producción panelera, mesas de trabajo presenciales básicas (10 personas), ampliadas (20 personas) y virtuales (30 personas), y días de campo, taller de proceso, giras técnicas, visitas y/o demostraciones de método, y parcelas demostrativas. Además se estima la realización de 3 talleres especializados y/o eventos de divulgación (25 personas) en cada una de las 8 regiones. También se prevé la realización de un curso corto presencial (25 personas) y dos virtuales por departamento (25 personas) cada año, un curso libre para 1 persona y virtual para 2 personas, así como un diplomado, igualmente presencial para una persona y virtual para 2 personas. De igual forma, se estima el costo anual de un apoyo de formación tecnológica y/o universitaria, especialización, maestría, y doctorado, en cada categoría para 1 persona por departamento. En cuanto al recurso humano nacional, se estima que 3 consultores de Categoría II Nivel 9 acompañarán y coordinarán el recurso humano regional y apoyarán el desarrollo de las diferentes actividades, para los cuales se prevé que visiten individualmente cada región una vez al año, con desplazamiento, viáticos y tiquetes aéreos o recorridos por tierra incluidos. A nivel regional, se estima la contratación de una persona por región panelera, es decir, un total de 8 profesionales, a quienes se les reconoce un rodamiento para el desarrollo de sus actividades. Finalmente, se considera "por definir" el costo asociado a otras formas de fortalecimiento del servicio de extensión y asistencia técnica agroindustrial.</t>
  </si>
  <si>
    <t>Incentivo escalamiento de modelos sostenibles</t>
  </si>
  <si>
    <t xml:space="preserve">Se estima realizar 12 mesas de trabajo presenciales básicas y 12 mesas de trabajo presenciales ampliadas, una por mes, también se estima la realización de dos mesas de trabajo virtuales por dpto, es decir 26 mesas en total. Se estima la realización de dos talleres y/o eventos de divulgación regionales. Se estima la contratación de un equipo de 4 profesionales  con un valor promedio de $8.256.00 para la identificación de los requerimientos de información,  Se presupuestan 26 desplazamientos de los profesionales del equipo a ciudades en sus diferentes momentos con un valor promedio de $1.589.042. Se presupuesta el alquiler de un espacio físico de trabajo para las actividades desarrolladas por los profesionales con un valor estimado de $6.000.000 mensuales, con dotación de puestos de trabajo, equipos de computo e impresión, papelería y software legal . Para la promoción del uso por parte de los usuarios de la cadena se presupuestan diferentes medios como material promocional por un valor de $5.000.000 por departamento panelero, se estima  pauta digital en redes con un valor mensual de  $12.000.000 por dos meses,también se estima la contratación anual de una plataforma de información para la obtención de información, por  un valor anual de $25.000.000 y una plataforma para el envío masivo de mensajes con un costo mensual de $5.000.000.  Se estima que la actividad de caracterización nacional de la producción y las actividades asociadas a la cadena, realizada a través de un censo, tenga un valor de $14.616.000.000, de acuerdo a dato de experto,  y será ejecutado por una empresa con experiencia y reconocimiento en este tipo de trabajos.  De la misma manera se presupuesta un valor de $4.000.000.000 para la realización de los estudios de mercado nacional e internacional ejecutado por una empresa con experiencia y reconocimiento en este tipo de trabajos. Se deja por definir el funcionamiento del sistema y otras formas de fortalecimiento.
</t>
  </si>
  <si>
    <t>Se estima realizar 6 mesas de trabajo presenciales para gestionar el reconocimiento de la organización de cadena a nivel nacional y 12 mesas de trabajo presenciales básicas, una cada mes para promover la creación de las organizaciones de cadena regionales.  Para apalancar la conformación y hacer seguimiento del avance de las organizaciones de cadena departamentales o regionales se plantean 26 mesas de trabajo virtuales.  Para definir la conformación de las organizaciones departamentales o regionales se presupuesta realizar un evento de divulgación por cada departamento o región.  Este trabajo contempla la contratación de un secretario técnico nacional  con un salario promedio de $10.402.000 y un secretario por cada departamento o región con un salario promedio d más rodamiento de $5.944.000. Se estima desplazamiento del secretario técnico dos veces al ño a caño dpto panelero, con un presupuesto de gastos de desplazamiento promedio de $1.479.416 para cada desplazamiento. Se deja por estimar las otras formas de fortalecimiento.</t>
  </si>
  <si>
    <t>Se estima realizar 8 mesas de trabajo presenciales para la definición del plan operativo, 8 mesas para el establecimiento del cronograma anual detallado con los actores y 8 mesas para estructurar el plan de acción.  Para apoyar las anteriores mesas de trabajo, se propone realizar 13 mesas ampliadas según se requiera durante estas etapa 16 mesas de trabajo virtuales para tener diversos espacios de trabajo y contacto con los departamentos más alejados. Para desarrollar estas actividades se propone la contratación de 4 profesionales con un salario promedio de $9.412.000;  los profesionales se desplazarán a cada departamento o región a divulgar el POP por lo cual se presupuesta un valor por evento de $2.150.000 y un valor de desplazamiento promedio de $1.479.416.  La divulgación del POP requiere disponer de una plataforma para envío de información virtual, la cual se estima tiene un valor de $5.000.000 al año.  Se presupuesta contar con material de divulgación para cada uno de los 13 departamentos o regiones por valor total de $60.000.000.  Para diseñar e implementar el sistema de seguimiento y evaluación del POP se presupuesta la contratación de 2 profesionales con un salario m ensual de $8.256.000  por un periodo de 4 meses. Se estima por definir otras formas de adopción.</t>
  </si>
  <si>
    <t>Años  1 al 8, 11, 14, 17 y 20</t>
  </si>
  <si>
    <t>Años 9, 10, 12, 13, 15, 16, 18 y 19</t>
  </si>
  <si>
    <t>$ / Ha</t>
  </si>
  <si>
    <t xml:space="preserve">UVT (Unidad de Valor Tributario- DIAN 2022) </t>
  </si>
  <si>
    <t>Empresas Manufactureras</t>
  </si>
  <si>
    <t>Incentivo</t>
  </si>
  <si>
    <t xml:space="preserve">Meta prospectiva  áreas con distrito de riego  </t>
  </si>
  <si>
    <t xml:space="preserve">Área sembrada (ha) aprox con irrigación </t>
  </si>
  <si>
    <t>Has apoyadas para irrigarlas año</t>
  </si>
  <si>
    <t>Área sembrada sin  potencial de irrigación</t>
  </si>
  <si>
    <t>Meta Prospectiva</t>
  </si>
  <si>
    <t>Área (ha) para irrigación durante el POP</t>
  </si>
  <si>
    <t xml:space="preserve">6.1  ICR soluciones individuales riego </t>
  </si>
  <si>
    <t>Se estima realizar 1 mesa de trabajo presencial con cada autoridad sanitaria para un total de 2, así como 1 mesa de trabajo ampliada con entidades nacionales de apoyo a cada autoridad sanitaria según su competencia para un total de 2.  De la misma manera se plantea realizar 1 mesa de trabajo virtual con autoridades de salud departamental para un total de 13.  Para la divulgación del plan de fortalecimiento se planea realizar un evento de divulgación con lideres y entidades de apoyo para IVC en cada departamento panelero, para un total de 13.  Por su parte se presupuesta la contratación de un profesional  con un salario promedio de $8.256.000 para realizar la secretaría técnica de la comisión intersectorial para la vigilancia de la calidad de la panela por un periodo de 11 meses, con presupuesto para realizar 33 desplazamientos de acompañamiento a la comisión por valor mensual de $1.226.028.  Como apoyo para complementar las buenas prácticas de procesamiento e inocuidad con las actividades de las autoridades de IVC, se presupuesta la contratación de una plataforma para el envío de información a los miembros de los eslabones comprometidos y para armonizar las actividades de las autoridades de IVC con los interesados.  De igual manera presupuesta emitir para los 13 departamentos paneleros 1 paquete de material promocional y pauta digital por un valor global de $5.000.000 por departamento. Para visibilizar el impacto en la gestión de las autoridades de IVC se presupuesta generar 5 notas de prensa regional en el año.  El presupuesto para el fortalecimiento de las capacidades  operativas de las entidades de IVC se definirá en las mesas de trabajo.</t>
  </si>
  <si>
    <t>Se estima realizar 12 mesas de trabajo presencial por cada departamento panelero, incluida una mesa para Risaralda y Quindío, así como 12 mesas de trabajo ampliadas en los mismos departamentos.  Se plantean 25 mesas de trabajo virtuales entre gremios y autoridades encargadas del ajuste de la normatividad en el nivel central.  Se plantea la contratación de 11 profesionales, 1 por departamento o región (Huila y Caquetá, Risaralda y Quindío, Santander y Nte Santander), con un promedio mensual de  $5.284.000 durante 11 meses, para coordinar y ejecutar los eventos de divulgación de los ajustes normativos, logística y operatividad de entrega del material promocional con los ajustes normativos  por un valor promediode $5.000.000 para ejecutarlo en los departamentos paneleros. Se estiman  2 días de campo por dpto panelero, para la unificación de criterios con los encargados de realizar las actividades de IVC en coordinación con las autoridades encargadas en territorio.  Se deja por definir otras formas de fortalecimiento, considerando que no se cuenta con información.</t>
  </si>
  <si>
    <t>Incentivos IE 7.1</t>
  </si>
  <si>
    <t>% Escalamiento Modelos</t>
  </si>
  <si>
    <t>Valor Escalamiento de Modelos</t>
  </si>
  <si>
    <t>% Incentivo Escalamiento modelos</t>
  </si>
  <si>
    <t>Mecanismo de medición huella de carbono IE 7.1</t>
  </si>
  <si>
    <t>Equipos</t>
  </si>
  <si>
    <t>Software</t>
  </si>
  <si>
    <t>Incentivo  a la innovación IE 8.2</t>
  </si>
  <si>
    <t xml:space="preserve">%  estimado para innovación </t>
  </si>
  <si>
    <t>% Estimado para apoyo a la innovación</t>
  </si>
  <si>
    <t>Incrementar la oferta de servicios de innovación</t>
  </si>
  <si>
    <t>Incrementar la demanda por servicios de innovación de las empresas</t>
  </si>
  <si>
    <t>Conectar la oferta y demanda de servicios de innovación</t>
  </si>
  <si>
    <t>Administración e interventoría</t>
  </si>
  <si>
    <t>Incentivo IE 8.3</t>
  </si>
  <si>
    <t xml:space="preserve">%  estimado para formalización </t>
  </si>
  <si>
    <t xml:space="preserve">Valor estimado para formalización </t>
  </si>
  <si>
    <t xml:space="preserve">% Estimado para formalización </t>
  </si>
  <si>
    <t>%</t>
  </si>
  <si>
    <t>Estimación de Costos  Plan de acción de la Cadena Agroindustrial de la Panela</t>
  </si>
  <si>
    <t>6.1  LEC Equipos sostenible para el manejo de agua - trapiches</t>
  </si>
  <si>
    <t>Valor trapiche mejoramiento manejo de agua trapiche pequeño</t>
  </si>
  <si>
    <t>Corresponde a un estanque tipo australiano para cosecha de agua</t>
  </si>
  <si>
    <t>Valor trapiche mejoramiento manejo de agua trapiche mediano</t>
  </si>
  <si>
    <t>Total años 3,6,9,12,15,18</t>
  </si>
  <si>
    <t>Total año 2,4,5,7,8,10,11,13,14,16,17,19,20</t>
  </si>
  <si>
    <t>Desplazamientos, viáticos equipo humano nacional</t>
  </si>
  <si>
    <t>Desplazamientos, viáticos equipo humano internacional</t>
  </si>
  <si>
    <t>Tiquetes + viáticos</t>
  </si>
  <si>
    <t>Año 1 al 20</t>
  </si>
  <si>
    <t>Corto Plazo
 (1 al 4 año)</t>
  </si>
  <si>
    <t>Mediano Plazo 
(5 al 12 año)</t>
  </si>
  <si>
    <t>Largo Plazo
 (13 al 20 año)</t>
  </si>
  <si>
    <t>Total Estimación Costos</t>
  </si>
  <si>
    <t>Validación</t>
  </si>
  <si>
    <t>Incentivo a las Tics 5.2</t>
  </si>
  <si>
    <t>Incentivo conectividad 5.2</t>
  </si>
  <si>
    <t>% Publico</t>
  </si>
  <si>
    <t>% Privado</t>
  </si>
  <si>
    <t>% Cooperación Internacional (CI)</t>
  </si>
  <si>
    <t>Valor Público</t>
  </si>
  <si>
    <t>Valor Privado</t>
  </si>
  <si>
    <t>Valor CI</t>
  </si>
  <si>
    <t>% Presupuesto General de la Nación (PGN)</t>
  </si>
  <si>
    <t>% Presupuesto Sistema General de Regalías</t>
  </si>
  <si>
    <t>%Recursos Entidades Territoriales</t>
  </si>
  <si>
    <t>%Otros Recursos</t>
  </si>
  <si>
    <t>Recursos Presupuesto General de la Nación (PGN)</t>
  </si>
  <si>
    <t xml:space="preserve"> Recursos Presupuesto Sistema General de Regalías</t>
  </si>
  <si>
    <t>Recursos Entidades Territoriales</t>
  </si>
  <si>
    <t>Otros Recursos</t>
  </si>
  <si>
    <r>
      <t>Se estima la realización de 13 mesas de trabajo presenciales básicas, 13 mesas de trabajo ampliadas y 13 mesas de trabajo virtuales (1 por departamento). Se estima contratar un equipo técnico que consta de 2 coordinadores nacionales contratados por 11,5 meses, por un valor mensual de $13.540.000 con cargo del 10% a esta iniciativa estratégica, 20 profesionales de apoyo nacional contratados por 11,5 meses, por un valor mensual de $ 4.788.000 con cargo del 10% a esta iniciativa estratégica, 13 coordinadores departamentales por 11 meses, por un valor de $ 6.935.000 con cargo del 10% a esta iniciativa estratégica y 8 asistentes técnicos para insumos y servicios por 11 meses por un valor mensual de $ 4.788.000 con cargo del 50% a esta iniciativa estratégica. Se estiman 13 días de viáticos mas desplazamientos para los 2 coordinadores nacionales (1 viaje por departamento) por un valor de $2.040.090 en promedio dos días. Se estima el arrendamiento de una oficina central por 12 meses por valor de $ 8.000.000 mensuales con cargo del 10% a esta iniciativa estratégica. En la oficina se estima contar con 22 puestos de trabajo para el personal coordinador nacional y de apoyo por un valor de $ 1.625.000 cada uno con  cargo del 20% a esta iniciativa estratégica, así como 22 equipos de cómputo portátiles por valor de $ 7.000.000 con cargo del 20% a esta iniciativa estratégica, 4 impresoras multifuncionales por valor de $5.700.000 cada una con cargo del 20% a esta iniciativa estratégica, 22 combos de teclado/mouse por $65.000 con cargo del 20% a esta iniciativa estratégica, 22 licencias de software por valor de $150.000 con cargo del 20% a esta iniciativa estratégica, 22 paquetes de suministros y papelería por valor de $150.000 cada uno con 10% a esta iniciativa estratégica. Se estima realizar 78 talleres, talleres especializados y/o eventos de divulgación nacional y/o regional para el caso de productores de semilla registrada en 3 sitios por departamento por cada semestre, con un costo unitario de $ 2.150.000. Se estima apoyar la implementación de 26 lotes modelo de semilla registrada (2 por departamento) con un costo de $ 5.000.000 cada una que incluye  el costo insumos y mano de obra para un cuarto de ha.</t>
    </r>
    <r>
      <rPr>
        <sz val="10"/>
        <color rgb="FFFF0000"/>
        <rFont val="Arial"/>
        <family val="2"/>
      </rPr>
      <t xml:space="preserve">   </t>
    </r>
    <r>
      <rPr>
        <sz val="10"/>
        <rFont val="Arial"/>
        <family val="2"/>
      </rPr>
      <t xml:space="preserve">Se estima apoyar a las empresas micro y pequeñas que oferten bienes y/o servicios para el cultivo de caña de azúcar para panela con un incentivo al emprendimiento y fortalecimiento el cual se calculó con base en el valor de los ingresos de las microempresas para empresas manufactureras, utilizando la clasificación de la DIAN para 2023, a partir de la cual se estimó que el 10% de los ingresos de las microempresas  y 5% para pequeñas, y se aplicó un 7% y 6% respectivamente, para obtener el valor del incentivo de apoyo, es decir  $9.793.609 y $16.788.917. Se estima realizar 13 ruedas de negocio presenciales, una por departamento por valor de $ 25.000.000 cada una y 13 ruedas de negocio virtuales también una por departamento con un valor unitario de $ 10.000.000. Se estima desarrollar 13 días de campo, talleres de proceso, giras técnicas, visitas y/o demostraciones de método uno por departamento por valor de $ 6.000.000 cada una. Se estima la participación en un evento de impacto nacional o regional por valor de $ 200.000.000. Se estima la realización de 13 cursos cortos (1 por departamento para 25 personas cada uno) por valor de $5.000.000 cada uno, 13 cursos cortos virtuales (1 por departamento para 25 personas cada uno) por valor de $ 1.500.000 cada uno, 13 personas capacitadas en cursos libres (1 por departamento) por valor de $ 1.000.000 cada una y 13 personas capacitadas en cursos libres virtuales (1 por departamento) por valor de $ 300.000 cada una. Se estima la contratación de pautas de radio regional (paquetes de 10 salidas al mes), una por departamento con un valor unitario  de $ 6.000.000. 
</t>
    </r>
  </si>
  <si>
    <t xml:space="preserve">Pauta Digital anual redes mensual (Facebook, Instagram, you tube) </t>
  </si>
  <si>
    <t>Plataformas para envió de correo masivos y mensajes de texto (mensual)</t>
  </si>
  <si>
    <t>Desplazamiento + viáticos coordinador nacional</t>
  </si>
  <si>
    <t>Plataformas para envío de correo masivos y mensajes de texto (mensual)</t>
  </si>
  <si>
    <t>Hectáreas</t>
  </si>
  <si>
    <t>LEC Sostenibilidad agropecuaria y negocios verdes (Equipos para el manejo sostenible del agua- trapiches pequeños)</t>
  </si>
  <si>
    <t>Trapiches pequeños</t>
  </si>
  <si>
    <t>LEC Sostenibilidad agropecuaria y negocios verdes (Equipos para el manejo sostenible del agua- trapiches  medianos)</t>
  </si>
  <si>
    <t>Trapiches medianos</t>
  </si>
  <si>
    <t xml:space="preserve">Otras formas de optimización </t>
  </si>
  <si>
    <t xml:space="preserve">Años  1 </t>
  </si>
  <si>
    <t>Años 2 al 8, 11,14,17 y 20</t>
  </si>
  <si>
    <t>Años 9, 10, 12, 13, 15</t>
  </si>
  <si>
    <t>Año 17 y 20</t>
  </si>
  <si>
    <t>Años 16, 18 y 19</t>
  </si>
  <si>
    <t xml:space="preserve">Valor por ha reforestada, mas mantenimiento </t>
  </si>
  <si>
    <t xml:space="preserve">Año 2 (viveros) </t>
  </si>
  <si>
    <t xml:space="preserve">Año 3 al 5 con viveros </t>
  </si>
  <si>
    <t>Años  6 al 8, 11, 14, 17 y 20 (Sin viveros)</t>
  </si>
  <si>
    <t>Asociaciones</t>
  </si>
  <si>
    <t>empresas</t>
  </si>
  <si>
    <t>Valor del año 2 al 8</t>
  </si>
  <si>
    <t>Valor del año 9 al 20</t>
  </si>
  <si>
    <t>Se plantea realizar anualmente en cada uno de los 13 departamentos con producción panelera, mesas de trabajo presenciales básicas (10 personas), ampliadas (20 personas) y virtuales (30 personas), giras técnicas (45 personas), y en cada una de las ocho regiones un taller especializado y/o evento de divulgación regional (25 personas). También se prevé el apoyo de una asesoría especializada para el estudio de viabilidad que defina el esquema organizacional en CTI de la cadena, con dos consultores de categoría III nivel 7 por seis meses, que contarían con desplazamiento y viáticos para dos viajes internacionales por cinco días. Además, se estima la realización de ocho ruedas de negocios presenciales y 13 virtuales para conectar oferta y demanda de servicios de innovación, asimismo, se estimó un incentivo a la innovación de microempresas y pequeñas empresas (1 por región cada año, durante 7 años), a partir del valor de los ingresos para empresas manufactureras, utilizando la clasificación de la DIAN para 2023, del cual se estimó que el 3% y el 2% de los ingresos de las microempresas y pequeñas empresas, en su orden, se utilizará para innovación, y a este resultado se le aplicó un 25% y 50%, respectivamente para obtener el valor del incentivo de apoyo, que corresponde en el caso de las micro a $28M y para pequeñas empresas de $43M. Además, de acuerdo con el mecanismo de cofinanciación a la innovación, se prevé un váucher de innovación para de 50 empresas por año durante 7 años, (asociaciones de productores, de transformadores, empresas de bienes y servicios, entre otras) con un valor por empresa de $80M, para incrementar la oferta y demanda de innovación, así como la conexión entre estas. En cuanto al recurso humano nacional, se estima que 3 consultores de Categoría II Nivel 9 acompañarán y coordinarán el recurso humano regional y apoyarán el desarrollo de las diferentes actividades, para los cuales se prevé que visiten individualmente cada región una vez al año, con desplazamiento, viáticos y tiquetes aéreos o recorridos por tierra incluidos. A nivel regional, se estima la contratación de una persona por región panelera, es decir, un total de 8 profesionales, a quienes se les reconoce un rodamiento para el desarrollo de sus actividades. Finalmente, se considera "por definir" el costo asociado otras necesidades para la implementación del esquema organizacional de CTI, el fortalecimiento en el desarrollo de nuevas variedades, insumos, prácticas, etc., el fortalecimiento de la investigación en el procesamiento agroindustrial y otras formas de fortalecimiento de CTI para la cadena.</t>
  </si>
  <si>
    <t>6.1. LEC adecuación de tierras con potencial de irrigación</t>
  </si>
  <si>
    <t xml:space="preserve">Solución individual </t>
  </si>
  <si>
    <t xml:space="preserve">1. Cosecha de agua promedio materiales sin mano de abra </t>
  </si>
  <si>
    <t xml:space="preserve">2. Reservorio para finca de 5 ha </t>
  </si>
  <si>
    <t xml:space="preserve">Promedio solución individual </t>
  </si>
  <si>
    <t>6.2  LEC bancos dendroenergéticos y huertos de especies nativas aglutinantes</t>
  </si>
  <si>
    <t xml:space="preserve">Área (ha) para restauración, reforestación y establecimiento de huertos de especies aglutinantes </t>
  </si>
  <si>
    <t xml:space="preserve">Meta anual de reforestación para 12 años </t>
  </si>
  <si>
    <t>Costo por hectárea</t>
  </si>
  <si>
    <t xml:space="preserve">Para el fortalecimiento a los procesos de formación dirigidos a productores y procesadores de panela, para la gestión colectiva e individual del agua y el cumplimiento normativo y la estrategia de socialización y actividades grupales se contemplan la realización de 2 mesas de trabajo presenciales básicas por región (16), 1 mesa de trabajo presenciales ampliada por región (8), 2 mesas de trabajo virtuales por región (8), 3 talleres especializados regionales (24),  2 días de campo por región (16), 2 parcelas demostrativas o lotes modelos (Costo promedio) por región (16), dos cursos cortos por región(16), 3 cursos cortos virtuales por región (24), 1 diplomado por región (8) y 2 diplomados virtuales  por región (16). La estrategia de comunicación se estima con una pauta de radio por región durante 4 meses y 1 pauta digitales de redes (Facebook, Instagram, you tube) por 4 meses y las plataformas para envió de correo masivos y mensajes de texto (mensual) por 4 meses, así como un global de material de promoción y divulgación (Impresos, llaveros, otros) por región (8). Se estima para la optimización del uso del recurso hídrico a lo largo de la cadena agroindustrial de la panela el acompañamiento técnico a los productores a través de un equipo humano en región, 1 por cada región panelera y otro profesional para atender otras zonas productoras no incluidas en las regiones, son profesionales con un promedio salarial de $5.944.000 y se incluye un rubro para el desplazamientos terrestre y/o aéreo promedio y viáticos del equipo humano regional (promedio 3 viajes al mes por persona), el equipo cuenta adicionalmente con un coordinador con un promedio salarial de $ 7.595.000 y se incluyen los viáticos y rodamiento calculando un promedio de un viaje por región al mes, el recurso humano en región tiene una dedicación del 50% del tiempo, porque se comparte con el desarrollo de las actividades contempladas en la iniciativa estratégica 6.2.  También se contemplan los incentivos para las soluciones individuales y/o colectivas de ahorro y uso eficiente del agua, a partir de un ICR de soluciones individuales para irrigación considerando el 75% del área sembrada (154.400 has) que se estima no tiene potencial de irrigación a través de ADT (tomando como referencia 206.000 ha según datos de Fedepanela para el 2021) y según meta establecida en el ejercicio de prospectiva del POP se establece un apoyo para el 13% de hectáreas, que corresponden a 20.086 ha, las cuales se distribuyen en 18 años; el costo promedio de las soluciones individuales es de $15.575.000, que contempla el promedio del costo de las soluciones de cosecha de agua y reservorios y  se estima un ICR de 20%.  Con respecto al 25% de áreas restantes con potencial de irrigación ( 51.500 ha), para el 18% de estas áreas según meta de prospectiva (9.270),y se distribuye en 18 años, con una  intervención anual de 515 ha,   por lo que  se propone un LEC para la adecuación de tierras con potencial de irrigación de 7,5% anual, considerando que son en su mayoría pequeños, es de $6.000.000 millones. Se establece un LEC Sostenibilidad agropecuaria y negocios verdes con el fin de apoyar la adquisición de equipos para manejo de aguas residuales para el 60% de trapiches medianos y pequeños ( de acuerdo con la meta de reconversión de 5.137 y 2.758 pequeños y medianos se intervendrían un total de 3.082 y 1.654 trapiches respectivamente, durante los 15 años, es decir anualmente se intervendrían  206 y 111 trapiches años, los cuales se intervendrá durante 15 años. El desarrollo de esta iniciativa se tiene contemplada por los 12 meses del año durante 8 años y posteriormente se repite cada tres años, no obstante, el acompañamiento técnico del equipo regional, el material de promoción y divulgación (Impresos, llaveros, otros), así como los LEC e ICR se garantizan durante los 20 años del POP.  Se deja por definir otras formas de optimización que se desprendan en la implementación de la iniciativa. </t>
  </si>
  <si>
    <t xml:space="preserve">Pauta Digital redes mensual (Facebook, Instagram, you tube) </t>
  </si>
  <si>
    <t>Para la promoción e implementación  de alternativas sostenibles para el manejo del suelo y de especies vegetales de importancia económica para la producción de panela, se plantea como estrategia de socialización y actividades grupales la realización de 2 mesas de trabajo presenciales básicas por región (16), 2 mesas de trabajo presenciales ampliada por región (16), 2 mesas de trabajo virtuales por región (16), 3 talleres especializados regionales (24),  2 días de campo por región (16), 2 parcelas demostrativas o lotes modelos (Costo promedio) por región (16), el fortalecimiento de formación a los productores y procesadores se plantea a partir de 3 cursos cortos por región(24), 6 cursos cortos virtuales por región (48), 2 diplomados por región (16) y 3 diplomados virtuales  por región (24). La estrategia de comunicación se estima con una pauta de radio por región durante 4 meses y 1 pauta digitales de redes (Facebook, Instagram, you tube) por 4 meses y las plataformas para envió de correo masivos y mensajes de texto (mensual) por 4 meses, así como un global de material de promoción y divulgación (Impresos, llaveros, otros) por región (8). Se estima el acompañamiento técnico a los productores a través de un equipo humano en región, 1 por cada región panelera y otro profesional para atender otras zonas productoras no incluidas en las regiones, son profesionales con un promedio salarial de $5.944.000 y se incluye un rubro para el desplazamientos terrestre y/o aéreo promedio y viáticos del equipo humano regional (promedio 3 viajes al mes por persona), el equipo cuenta adicionalmente con un coordinador con un promedio salarial de $ 7.595.000 y se incluyen los viáticos y rodamiento calculando un promedio de un viaje por región al mes, el recurso humano en región tiene una dedicación del 50% del tiempo, porque se comparte con el desarrollo de las actividades contempladas en la iniciativa estratégica 6.1.  También se contemplan los incentivos para la siembra de bancos dendroenergéticos y huertos de especies nativas aglutinantes , considerando las particularidades de los predios de caña panelera se estima que gran parte de estos huertos se realizan a través del enriquecimiento de cercas vivas, con un valor promedio por ha de $3.000.000 que incluyen el mantenimiento, estableciendo como área potencial para reforestación, restauración y/o establecimiento de huertos con especies aglutinantes el 1% del total del área sembrada (206.000 has) según dato de Fedepanela para el año 2021 arrojaría 2060 ha, distribuidas en 12 años arroja 172 has de meta para reforestar año;  con un valor promedio por ha de $3.000.000 que incluyen el mantenimiento, al cual se otorga un LEC del 7,5% considerando que son en su mayoría pequeños. También se promueve el establecimiento de 13 viveros departamentales para propagación de las especies aglutinantes y dendroenergéticas que se emplearan en esta iniciativa, la implementación de viveros se realizara durante 4 años, en el primer año se establecen 4 viveros, para el segundo, tercer y cuarto 3 viveros respectivamente, el valor de la implementación se calculó en $80 millones no se incluye mantenimiento, y se estima  un incentivo en el 50% de su costo,  con el fin de garantizar el material vegetal para el desarrollo de la iniciativa. La iniciativa se implementara durante 12 meses del año durante los primeros 8 años y posteriormente se repite cada 3 años.</t>
  </si>
  <si>
    <t>a. Cursos cortos</t>
  </si>
  <si>
    <t>LEC Sostenibilidad agopecuaria y negocios verdes</t>
  </si>
  <si>
    <t>Por dpto. panelero</t>
  </si>
  <si>
    <t>LEC a la comercialización de productos procedentes de alianzas o encadenamientos</t>
  </si>
  <si>
    <t xml:space="preserve">Se estima la realización de 12 mesas de trabajo  presenciales básicas y 12 ampliadas, que supone el trabajo con 10 y 20 personas- entidades,  también se supone la realización de reuniones virtuales a lo largo del año, una cada mes, para realizar acercamiento con los 13 departamentos paneleros. Se estima la realización de talleres especializados y/o eventos de divulgación nacionales y/o regionales, dos por dpto panelero.  Para promocionar  estos espacios se estimó el costo de la comunicación por  medios radiales para los productores en cada región panelera. También se estima la participación y realización de diferentes eventos de impacto nacionales y regionales, para  la cual se estimó un presupuesto global de $200 millones al año. Se estimó un incentivo a la calidad y agregación del producto para  micro y pequeñas empresas, el cual se calculó teniendo en cuenta el valor de los ingresos de micro empresas para empresas manufactureras, de acuerdo a la clasificación de la Dian realizada el 2023, a la cual se le estimó un porcentaje 20%  de los ingresos para microempresas para realizar escalamiento de productos y a este resultado se le calculó el 8% para hallar un incentivo para apoyar este escalamiento, para las pequeñas empresas el porcentaje se estimó en 10% de los ingresos para pequeñas empresas y a este se le estimó un incentivo del 5% , calculando un incentivo de $30.379.885  y $43.471.240 para micro y pequeñas empresas respectivamente para 8  microempresas  y 8 pequeñas empresas en las regiones a intervenir.  Como complemento al acompañamiento técnico y comercial a productores, organizaciones de productores, transformadores y comercializadores se estima la realización de 8 cursos libres virtuales por región, un curso corto por región de manera presencial y uno virtual, también la realización de un diplomado presencial y uno virtual por región; se estima la realización de  giras técnicas, 3 por región.  Se estima un LEC  para la comercialización de productos procedentes de encadenamientos, el cual se calculó suponiendo que 30 agricultores producen  1.000 toneladas al año, es decir en  promedio 83 toneladas al mes, y tienen un precio de venta de $3.500.000 tonelada, por ende, el monto comercializado anual es de $3.500  millones, se estima que se requiere el 30% para capital de trabajo, para temas administrativos, generación de valor, empaques, entre otros, por  $1.050 millones, que tendría una tasa de interés del DTF es decir 12% EA, y se estima  4% puntos de interés subsidiado de este valor a través del LEC, por un concepto de $42  millones año para dos encadenamientos, por región panelera. Se estima la realización de  ruedas de negocios presenciales y  ruedas virtuales en cada región panelera, participación en ferias comerciales internacionales de estos encadenamientos, dos por región.  Se estima un equipo humano de 2  personas a nivel nacional con un salario promedio mensual de $10.402.000 por 12 meses, se estima 16 desplazamiento con un promedio de tiquetes y viáticos de $2.431.624. Se estima equipo en región, con rodamiento, con una dedicación del 50% para desarrollar la iniciativa estratégica 3.2 y 3.3. Se deja por definir  otras formas de desarrollo. </t>
  </si>
  <si>
    <t>Costo anualidad en dólares</t>
  </si>
  <si>
    <t>Macro ruedas de negocios</t>
  </si>
  <si>
    <t>Otras formas de inclusión y posicionamiento</t>
  </si>
  <si>
    <t>Global por dpto. tres meses</t>
  </si>
  <si>
    <t>Desplazamiento equipo humano  (Tiquetes desplazamiento)</t>
  </si>
  <si>
    <t>Tiquetes desplazamiento</t>
  </si>
  <si>
    <t xml:space="preserve">La estrategia de socialización y construcción participativa de la iniciativa estratégica se propone con 2 mesas de trabajo presenciales básicas por región (incluyendo el resto como una región) (16), 7 mesas de trabajo presenciales ampliadas (solo para las regiones paneleras identificadas) una para cada región, 3 mesas de trabajo virtuales por cada región (incluyendo el resto como una región) (24), dos talleres por región panelera (14), se estima la realización de días de campo para compartir experiencias de diversificación en finca entre las familias productoras, 6 por región (48). La estrategia de comunicación se estima con una pauta de radio por región durante 3 meses y 4 meses de pautas digitales de redes (Facebook, Instagram, you tube) y 4 meses de plataformas para envió de correo masivos y mensajes de texto (mensual), así como un global de material de promoción y divulgación (Impresos, llaveros, otros) por región. En cuanto al personal se estima que el proceso de priorización de clústeres productivos se realiza durante el primer año de implementación de la iniciativa estratégica, considerando un equipo técnico de tres personas con un promedio salarial de $8.2506.000 y los respectivos viáticos, contemplando la participación de los profesionales en por lo menos 7 espacios de los establecidos. Por otra parte en apoyo a la estrategia de clústeres y el acompañamiento técnico y financiero en los procesos de reconversión productiva y  diversificación en finca, se plantea a través de un equipo humano en región, 1 por cada región panelera y otro profesional para atender otras zonas productoras no incluidas en las regiones, son profesionales con un promedio salarial de $5.944.000 y se incluye un rubro para el desplazamientos terrestre promedio y viáticos del equipo humano regional (promedio 3 viajes al mes), el equipo de región contara con un profesional que ejerce la función de coordinación, con un promedio salarial de $7.595.000 y los respectivos costos de desplazamientos y viáticos, contemplando como  mínimo dos viajes por región. El recurso humano en región tiene una dedicación del 70% del tiempo, porque se comparte con el desarrollo de las actividades contempladas en la iniciativa estratégica 4.2.  Se estima que esta iniciativa estratégica se apoya del recurso humano en campo previsto en los programas 1 y 2. La estrategia de capacitación y formación a los productores se plantean a partir de 2 cursos cortos por región panelera (14), tendientes a la diversificación productiva.  Se deja por definir otras formas de acompañamiento financiero, técnico, la consolidación de clústeres y la implementación de la reconversión productiva, estas actividades requieren de la gestión de recursos adicionales y el desarrollo de una estrategia operativa que responda a las particularidades de cada región panelera y de los productores.	</t>
  </si>
  <si>
    <t>La estrategia de socialización y divulgación se propone realizarlas por los departamentos con producción de panela (13), de la siguiente manera: 1 mesa de trabajo presenciales básicas, 1 mesa de trabajo presencial ampliada y 2 mesas de trabajo virtuales por departamento (26) y un taller por departamento (13). La estrategia de comunicación se estima con una pauta de radio por departamento durante 3 meses y 2 meses de pautas digitales redes (Facebook, Instagram, you tube) y 4 meses de plataformas para envió de correo masivos y mensajes de texto (mensual), así como un costo global de material de promoción y divulgación (Impresos, llaveros, otros) por departamento. Se plantea el apoyo de un equipo técnico en región que se comparte con la IE 4.1. con una dedicación del 30%, estos profesionales son gestores en cada región panelera, pero considerando que la dinámica del acceso a la tierra puede variar según los departamentos el ejercicio de apoyo se realizara a nivel departamental y la distribución dependerá de las regiones paneleras asignadas a los 8 profesionales (1 por cada región panelera y otro profesional para atender otras zonas productoras no incluidas en las regiones), con un promedio salarial de $5.944.000 y se incluye un rubro para el desplazamientos terrestre y aéreo promedio y viáticos del equipo humano regional (30% de los 3 viajes contemplados al mes), el equipo de región contara con un profesional que ejerce la función de coordinación, con un promedio salarial de $7.595.000 y los respectivos costos de desplazamientos y viáticos, contemplando como  mínimo dos viajes por región. Como complemento de la estrategia de capacitación y formación a los productores se plantean 2 cursos cortos por departamento panelero (13) en materia de acceso a tierras. Esta iniciativa se tiene prevista para una ejecución permanente durante los primeros 8 años y posteriormente se repite cada tres años, no obstante, en los años 9, 10, 12, 13, 15, 16, 18 y 19, se contempla el costo del equipo de región, considerando las actividades de carácter permanente.  Se estima que esta iniciativa estratégica se apoya del recurso humano en campo previsto en los programas 1 y 2.  Se deja por definir otras formas de contribución al acceso a tierras, que no se encuentran definidas por el nivel de información.
 </t>
  </si>
  <si>
    <t xml:space="preserve">La estrategia de socialización para contribuir en la gestión y acceso a los bienes y servicios públicos no sectoriales se propone a partir de 2 mesas de trabajo presenciales básicas por región (incluyendo el resto como una región) (16), 7 mesas de trabajo presenciales ampliadas (solo para las regiones paneleras identificadas) una para cada región (7), 3 mesas de trabajo virtuales por cada región (incluyendo el resto como una región) (24), 2 talleres por región panelera (16). La estrategia de comunicación y promoción se plantea a partir de 1 pauta de radio regional (Paquete 10 salidas al mes) durante 3 meses (8), 1 pauta Digital redes mensuales (Facebook, Instagram, you tube) durante 3 meses, 1 plataforma para envió de correo masivos y mensajes de texto (mensual) durante 3 meses, un global de material de promoción y divulgación (Impresos, llaveros, otros) por cada región (8). En cuanto al personal se contempla un equipo humano regional, 1 profesional por cada región panelera y otro profesional para atender otras zonas productoras no incluidas en las regiones, son profesionales con un promedio salarial de $5.944.000 y se incluye un rubro para el desplazamiento terrestre promedio y viáticos del equipo humano regional (promedio 3 viajes al mes). Estos profesionales tienen una disponibilidad para esta iniciativa estratégica de 15%, pues el tiempo restante es compartido con las iniciativas 5.1, 5.2 y 5.4., el equipo de región contara con un profesional que ejerce la función de coordinación, con un promedio salarial de $7.595.000 y los respectivos costos de desplazamientos y viáticos, contemplando como mínimo dos viajes por región. Esta iniciativa se tiene prevista para una ejecución permanente durante los primeros 8 años y posteriormente se repite cada tres años, no obstante, en los años 9, 10, 12, 13, 15, 16, 18 y 19, se contempla el costo del equipo de región, considerando las actividades de acompañamiento a los productores de carácter permanente.  Se estima que esta iniciativa estratégica se apoya del recurso humano en campo previsto en los programas 1 y 2.  Se dejan por definir otras formas de contribución en la gestión y acceso a los bienes y servicios públicos no sectoriales. 
</t>
  </si>
  <si>
    <t>Fortalecimiento de incentivos e instrumentos financieros para formalización empresarial y laboral</t>
  </si>
  <si>
    <t xml:space="preserve">La estrategia de socialización para la promoción de la formalización empresarial y laboral en la cadena agroindustrial de la panela se propone a partir de 2 mesas de trabajo presenciales básicas por región (incluyendo el resto como una región) (16), 7 mesas de trabajo presenciales ampliadas (solo para las regiones paneleras identificadas) una para cada región (7), 3 mesas de trabajo virtuales por cada región (incluyendo el resto como una región) (24), 2 talleres por región panelera (16). Se plantea la realización de un curso corto por región (8) y dos cursos virtuales por región en constitución empresarial, aspectos laborales, financieros, tributarios y cumplimiento de normatividad labora (16). La estrategia de comunicación y promoción se plantea a partir de 1 pauta de radio regional (Paquete 10 salidas al mes) durante 3 meses (8), 1 pauta Digital redes mensuales (Facebook, Instagram, you tube) durante 3 meses, 1 plataforma para envió de correo masivos y mensajes de texto (mensual) durante 3 meses, un global de material de promoción y divulgación (Impresos, llaveros, otros) por cada región (8). En cuanto al personal se contempla un equipo humano regional, 1 profesional por cada región panelera y otro profesional para atender otras zonas productoras no incluidas en las regiones, son profesionales con un promedio salarial de $5.944.000 y se incluye un rubro para el desplazamiento terrestre promedio y viáticos del equipo humano regional (promedio 3 viajes al mes). Estos profesionales tienen una disponibilidad para esta iniciativa estratégica de 20%, pues el tiempo restante es compartido con las iniciativas 5.1, 5.2 y 5.3., el equipo de región contara con un profesional que ejerce la función de coordinación, con un promedio salarial de $7.595.000 y los respectivos costos de desplazamientos y viáticos, contemplando como mínimo dos viajes por región al mes.  Esta iniciativa se tiene prevista para una ejecución permanente durante los primeros 8 años y posteriormente se repite cada tres años, no obstante, en los años 9, 10, 12, 13, 15, 16, 18 y 19, se contempla el costo del equipo de región, considerando las actividades de acompañamiento a los productores de carácter permanente.  Se estima que esta iniciativa estratégica se apoya del recurso humano en campo previsto en los programas 1 y 2, para dar un mayor alcance operativo en región.  Se dejan por definir el fortalecimiento de incentivos e instrumentos financieros para formalización empresarial y laboral y otras formas de promoción. </t>
  </si>
  <si>
    <t>La estrategia de socialización para la promoción de los esquemas asociativos y de integración, en la cadena agroindustrial de la panela, se propone a partir de 4 mesas de trabajo presenciales básicas por región (incluyendo el resto como una región) (32), 7 mesas de trabajo presenciales ampliadas (solo para las regiones paneleras identificadas) una para cada región (7), 3 mesas de trabajo virtuales por cada región (incluyendo el resto como una región) (24), 4 talleres por región panelera (28), se propone la entrega de 2 incentivos para la asociatividad rural por departamentos paneleros (26).  La estrategia de comunicación y promoción de la asociatividad se estima a partir de 1 pauta de radio regional (Paquete  10 salidas al mes) durante 4 meses (8), 1 pauta Digital redes mensual (Facebook, Instagram, you tube) durante 4 meses, 1 plataforma para envió de correo masivos y mensajes de texto (mensual) durante 4 meses, un global de material de promoción y divulgación (Impresos,  llaveros, otros)	por cada región (8), un video Clip Testimonial por cada región de los esquemas asociativos exitosos (8) y notas en Prensa Regional una por cada región (8). El fortalecimiento de las capacidades de productores y organizaciones de productores, procesadores y comercializadores en materia de asociatividad e integración se plantea a través de 2 Cursos cortos (16) por región, 2 cursos cortos virtuales por región (16), 2 cursos libres por región (16), 2 cursos libres virtuales por región (16), 2 diplomados por región (16) y 2 diplomados virtuales por región (16).  Por otra parte, el acompañamiento técnico y financiero en los procesos asociativos, se plantea a través de un equipo humano en región, 1 por cada región panelera y otro profesional para atender otras zonas productoras no incluidas en las regiones, son profesionales con un promedio salarial de $5.944.000 y se incluye un rubro para el desplazamientos terrestre promedio y viáticos del equipo humano regional (promedio 3 viajes al mes), el equipo de región contara con un profesional que ejerce la función de coordinación, con un promedio salarial de $7.595.000 y los respectivos costos de desplazamientos y viáticos, contemplando como  mínimo dos viajes por región. Estos profesionales tienen una disponibilidad para esta iniciativa estratégica de 50%, pues el tiempo restante es compartido con las iniciativas 5.2, 5.3 y 5.4. Se estima que esta iniciativa estratégica se apoya del recurso humano en campo previsto en los programas 1 y 2 para dar un mayor alcance operativo entre los productores. Estas actividades se realizan 12 meses durante 8 años y posteriormente se repite cada tres años. Se deja por definir otras formas de promoción y replica de modelos.</t>
  </si>
  <si>
    <t xml:space="preserve">La estrategia de socialización para mejora del nivel educativo y cualificación de la mano de obra de los productores de panela se propone a partir de 2 mesas de trabajo presenciales básicas por región (incluyendo el resto como una región) (16), 7 mesas de trabajo presenciales ampliadas (solo para las regiones paneleras identificadas) una para cada región (7), 3 mesas de trabajo virtuales por cada región (incluyendo el resto como una región) (24), 1 taller por región panelera (8). La estrategia de comunicación y promoción se plantea a partir de 1 pauta de radio regional (Paquete 10 salidas al mes) durante 3 meses (8), 1 pauta Digital redes mensuales (Facebook, Instagram, you tube) durante 3 meses, 1 plataforma para envió de correo masivos y mensajes de texto (mensual) durante 3 meses, un global de material de promoción y divulgación (Impresos, llaveros, otros) por cada región (8), una comunicación radial regional para productores por 3 meses. En cuanto al personal se contempla un equipo humano regional, 1 profesional por cada región panelera y otro profesional para atender otras zonas productoras no incluidas en las regiones, son profesionales con un promedio salarial de $5.944.000 y se incluye un rubro para el desplazamiento terrestre promedio y viáticos del equipo humano regional (promedio 3 viajes al mes), durante 12 meses al año. Estos profesionales tienen una disponibilidad para esta iniciativa estratégica de 15%, pues el tiempo restante es compartido con las iniciativas 5.1, 5.3 y 5.4., el equipo de región contara con un profesional que ejerce la función de coordinación, con un promedio salarial de $7.595.000 y los respectivos costos de desplazamientos y viáticos, contemplando como mínimo dos viajes por región. Se plantea la realización de un curso corto por región (8) y dos cursos virtuales por región para programas de formación y cualificación de la mano de obra (16), se estima entregar incentivos para tecnologías de la información TIC a partir de la entrega de una Tablet, con un costo estimado de un $1 millón de pesos,  que se estima entregar  al 10% de los productores tradicionales durante los 20 años y se sugiere un incentivo de conectividad digital para el pago de servicio de internet, por un valor anual de $600.000 anuales,  al 5% de los productores tradicionales durante los 20 años.  Considerando que no se tienen toda la información requerida para estimar los costos de los convenios a programas de educación y otras formas para mejora del nivel educativo y cualificación de la mano de obra, estos ítems se dejan por definir. </t>
  </si>
  <si>
    <t>Persona</t>
  </si>
  <si>
    <t xml:space="preserve">Se estima la realización de 13 mesas de trabajo  presenciales básicas, una por departamento panelero, 19 mesas de trabajo virtuales una por departamento y en seis departamentos se realizarán dos. Se estima realizar 28 mesas de trabajo ampliadas por año, dos por departamento y dos de tipo nacional. Se estima realizar 533  (4 por municipio para agricultores y uno por departamento para técnicos) talleres regionales y/o nacionales para impartir capacitación a productores y hacer seguimiento técnico al programa. Se estima contratar un equipo técnico que consta de 2 coordinadores nacionales contratados por 11,5 meses, por un valor mensual de $13.540.000 con cargo del 40% sobre esta iniciativa estratégica 20 profesionales de apoyo nacional contratados por 11,5 meses, por un valor mensual de $4.788.000 con cargo del 40% a esta iniciativa estratégica, 13 coordinadores departamentales por 11 meses, por un valor de $ 6.935.000 con cargo del 35% a esta iniciativa estratégica y 357 asistentes técnicos del sistema tradicional (cultivo y proceso), este dato de asistentes técnicos se obtiene al partir de un total de 70.000 de agricultores de caña panelera, de los cuales el 76% corresponde a productores tradicionales, es decir 53.200, y se espera que un técnico asista en promedio de 150 agricultores por año, es decir se requiererían alrededor de 357 técnicos al año, durante 18 años, por 11 meses por un valor mensual de $3.715.000 con cargo del 50% a esta iniciativa estratégica. Se estiman 26  desplazamientos más viáticos, para los coordinadores nacionales (2 viajes por departamento) por un valor de $2.040.090 en promedio para dos días, también se estiman 26 desplazamientos más viáticos para los coordinadores departamentales (2 viajes por coordinador) por valor de $1.226.000 en promedio para dos días. Se estiman dos desarrolladores de software por un período de 8 meses, por un valor mensual de $ 10.898.000 cada uno con un  cargo del 50% a esta iniciativa estratégica del 50%. Se estima el arrendamiento de una oficina central por 12 meses por valor de $ 8.000.000 mensuales con un 25% de cargo a esta iniciativa estratégica, ya que el cargo de la oficina es compartido por las iniciativas estratégicas 1,2 y  el programa 3. En la oficina se estima contar con 22 puestos de trabajo para el personal coordinador nacional y de apoyo por un valor de $1.625.000 cada uno con un 20% de cargo a esta iniciativa estratégica, así como 22 equipos de cómputo portátiles por valor de $ 7.000.000 con un 20% de cargo a esta iniciativa estratégica, 4 impresoras multifuncionales por valor de $ 5.700.000 cada una con un 20% de cargo a esta iniciativa estratégica 22 combos de teclado/mouse por $65.000 cada uno con un 20% de  cargo a esta iniciativa estratégica, 22 licencias de software por valor de $150.000 con 20% de cargo a esta iniciativa estratégica, 22 paquetes de suministros y papelería por valor de $150.000 cada uno con 20% de cargo a esta iniciativa estratégica. Se estima establecer 520 parcelas demostrativas a razón de 4 parcelas por municipio (se estimaron 130 municipios donde se realizará la intervención en asistencia técnica para productores del sistema tradicional), cada parcela tiene un costo de $ 9.000.000, que corresponde al establecimiento de una parcela demostrativa para un cuarto de hectárea, en donde se contemplan insumos y mano de obra. Se estimó la realización de 260 actividades de extensión (días de campo, talleres de proceso, giras técnicas, visitas y/o demostraciones de método) a razón de 2 por municipio por un valor de $6.000.000 cada una. Se estiman 13 paquetes de pautas de radio regional (10 salidas al mes) para igual número de departamentos, cada una con un costo de $6.000.000,  también se estimó un material de promoción y divulgación (impresos, llaveros, otros) por cada departamento, para un total de 13, por valor de $5.000.000 cada uno. Se estima apoyar a 65 agricultores del sistema tradicional con el 50% de un paquete de certificación en BPA que tiene un costo de $46.600.000 cada uno. Se estima el establecimiento de 130 semilleros en finca para propagación de material vegetal promisorio (uno por municipio) con un costo unitario de $ 2.000.000. Se estima apoyar con el 50% del costo de análisis de suelos (fertilidad y biológico) a 520 productores del sistema tradicional (4 por municipio); a igual cantidad de productores se estima apoyar con el 50% de un paquete de mejora de rendimiento para el sistema tradicional por un valor de $7.900.000 cada uno, el cual se contempló para mejorar una hectárea con un paquete de implementos e insumos . Se estima la realización de 13 cursos cortos (uno por departamento para 25 personas cada uno) por valor de $5.000.000 cada uno, 26 cursos cortos virtuales (2 por departamento para 25 personas cada uno) por valor de $ 1.500.000 cada uno, 26 personas capacitadas en cursos libres (dos por departamento) por valor de $ 1.000.000 cada una y 26 personas capacitadas en cursos libres virtuales (dos por departamento) por valor de $ 300.000 cada una. Se estima apoyar a 52 organizaciones de productores del sistema tradicional (4 por departamento) con el subsidio de tasa anual LEC asociativo para compra de insumos por un valor de $ 8.000.000 cada uno; este valor es obtuvo, estimando 10 agricultores promedio de 3 has, para un total de  30 has en conjunto,  con un requerimiento de  $200 millones para compra de insumos (Semillas, fertilizantes, control biológico, herbicidas) es decir un promedio de $6.700.000 en insumos por ha, a lo cual se le calculó un apoyo en diferencial de tasa, a través de una línea especial de crédito LEC, que subsidia el 4% de interés efectivo anual , es decir $8 millones anuales para la compra de insumos de manera asociativa.. Se estima contratar pauta digital para cada departamento por un valor de $12.000.000 durante 4 meses, de igual forma contratar un paquete de plataformas para envío de correos masivos y mensajes de texto por valor de $5.000.000, así como 3 paquetes de comunicación radial regional para productores por departamento para un total de 39 paquetes de 3 meses cada uno por un valor de $ 26.000.000 cada uno. 
</t>
  </si>
  <si>
    <t>Incentivo a la calidad y agregación del producto   IE 2.2 y 3.3</t>
  </si>
  <si>
    <t>% Incentivo a la calidad y agregación del producto</t>
  </si>
  <si>
    <t xml:space="preserve"> Incentivo a la calidad y agregación del producto</t>
  </si>
  <si>
    <t>Valor Incentivo a la calidad y agregación del producto</t>
  </si>
  <si>
    <t>Desplazamiento viáticos</t>
  </si>
  <si>
    <t xml:space="preserve">Incentivo al empaque 2.3 </t>
  </si>
  <si>
    <t>%Empaque</t>
  </si>
  <si>
    <t>% Empaque</t>
  </si>
  <si>
    <t>Valor Incentivo Empaque</t>
  </si>
  <si>
    <t xml:space="preserve">Se estima la realización de 13 mesas de trabajo  presenciales básicas, una por departamento panelero, se estima realizar 13 mesas de trabajo ampliadas por año, 13 mesas de trabajo virtuales, una por departamento.  Se estima contratar un equipo técnico que consta de 2 coordinadores nacionales contratados por 11,5 meses, por un valor mensual de $13.540.000 con cargo del  20% a esta iniciativa estratégica , 20 profesionales de apoyo nacional contratados por 11,5 meses, por un valor mensual de $ 4.788.000 con cargo del 20% a esta iniciativa estratégica, 13 coordinadores departamentales por 11 meses, por un valor de $ 6.935.000  con cargo del 25% a esta iniciativa estratégica, 357 asistentes técnicos del sistema tradicional (cultivo y proceso), este dato de asistentes técnicos se obtiene al partir de un total de 70.000 de agricultores de caña panelera, de los cuales el 76% corresponde a productores tradicionales, es decir 53.200, y se espera que un técnico asista en promedio de 150 agricultores por año, es decir se requerirían alrededor de 357 técnicos al año, durante 18 años,  por 11 meses por un valor mensual de $3.715.000 con una dedicación del 50% y 167 asistentes técnicos del sistema tecnificado (cultivo y proceso),  este dato de asistentes técnicos se obtiene al partir de un total de 70.000 de agricultores de caña panelera, de los cuales el 9% corresponde a productores tecnificados, el resto de los productores se encuentran en zonas dispersas por lo que es difícil prestar  asistencia técnica personalizada, el 9% estimado, corresponde a 6.283 productores para asistir, se supuso  que un técnico asista en promedio 38 agricultores por año, ya que un productor tecnificado cuenta con mayor área sembrada que un productor tradicional, es decir se estimó un requerimiento de 167 asistentes técnicos por 11 meses por un valor mensual de $ 3.715.000 con cargo del  50% a esta iniciativa. Se estiman 13 días de viáticos mas desplazamientos para los coordinadores nacionales (1 viaje por departamento) por un valor de $2.040.090 en promedio. Se estiman dos desarrolladores de software por un período de 8 meses, por un valor mensual de $ 10.898.000 cada uno y cargo del  50% a esta iniciativa estratégica. Se estima el arrendamiento de una oficina central por 12 meses por valor de $ 8.000.000 mensuales con un 10% de cargo a esta iniciativa. En la oficina se estima contar con 22 puestos de trabajo para el personal coordinador nacional y de apoyo por un valor de $ 1.625.000 cada uno con un 20% de cargo a esta iniciativa, así como 22 equipos de cómputo portátiles por valor de $ 7.000.000 con 20% de cargo a esta iniciativa, 4 impresoras multifuncionales por valor de $ 5.700.000 cada una con un 20% de cargo a esta iniciativa, 22 combos de teclado/mouse por $65.000 cada uno con un 20% de cargo a esta iniciativa, 22 licencias de software por valor de $150.000 con 20% de  cargo a esta iniciativa, 22 paquetes de suministros y papelería por valor de $150.000 cada uno con 20% de cargo a esta iniciativa. Se estima realizar 130 talleres, talleres especializados y/o eventos de divulgación nacionales y/o regionales para impartir capacitación a productores y hacer seguimiento técnico al programa (10 por departamento), cada uno por valor de $ 2.150.000. Se estimó la realización de 130 actividades de extensión (días de campo, talleres de proceso, giras técnicas, visitas y/o demostraciones de método) a razón de 10 por departamento por un valor de $ 6.000.000 cada una. Se estimó apoyar a empresas micro (13) y pequeñas (13), una por dpto. panelero, con un incentivo a la calidad y valor agregado con un costo unitario por empresa de $ 30.379.885 y $ 43.471.240 respectivamente, el cual se calculó con base en el valor de los ingresos de las microempresas para empresas manufactureras, utilizando la clasificación de la DIAN para 2023, a partir de la cual se estimó que el 20% de los ingresos de las microempresas, se dirigen a procesos de mejoramiento de calidad y valor agregado  y 10% para pequeñas, a este valor se aplicó un 8% y 5%, para obtener el valor del incentivo sugerido de apoyo. De igual manera se estimó un incentivo adicional para apoyar a empresas micro (13) y pequeñas (13), una por dpto., con un incentivo al emprendimiento calculado con un 10% y 5% del valor de los ingresos y un incentivo del 7% y 6%  para apoyar a los emprendedores, lo que arroja un valor unitario de $ 9.739.609 y $ 16.788.917 respectivamente. Se estiman contratar la elaboración de 13 video clip testimoniales (1 por departamento) por un valor unitario de $ 12.000.000, así como una nota en televisión regional, para un total de 13 notas por valor de $ 5.000.000 cada una. Se estimó la contratación de comunicación radial regional para productores (3 meses) en 3 regiones, por un valor unitario de $ 26.000.000. Se estimó la realización de 4 ruedas de negocio presenciales por un valor de $ 25.000.000 cada una, y 6 ruedas de negocio virtuales por un valor de $ 10.000.000 cada una. Se estimó un presupuesto anual de activación por valor de $ 50.000.000. Se estimó apoyar a 13 pequeñas empresas y 13 micro empresas con un incentivo a la integración vertical, por valor de $ 14.990.309 y $21.735.620 respectivamente por empresa, el cual se calculó de manera similar a los incentivos anteriores y se consideró un valor mayor que es un obtetivo del plan promove la integración de diferentes formas. Se estima apoyar a 65 trapiches por año con el 30% del valor de un paquete de certificación en Buenas Prácticas de Manufactura (BPM) estimado en $ 78.000.000. Se estima apoyar a 39 productores con el 50% del valor de un paquete de certificación en sellos diferenciadores estimado en $ 43.000.000, Se estima apoyar a 13 trapiches con el 30% del valor de un paquete de certificación en HACCP estimado en $ 131.000.000. Se estima apoyar a 260 trapiches ( 2 por municipio) con el costo del análisis bromatológico para el producto con un costo unitario de $ 200.000. Se estimó apoyar a 13 empresas (una por departamento) con un incentivo LEC para aquellos que comercialicen sus productos vía alianzas productivas y/o encadenamientos productivos, el incentivo se estimó en $ 42.000.000 por empresa u organización. Para calcular el LEC a la comercialización de productos procedentes de alianzas o encadenamientos, se supuso que 30 agricultores producían 1,000 toneladas al año en promedio,  con un precio comercial promedio de $3.500.000, por ende, el precio de venta de su producto sería de $3.500 millones promedio, por lo que se supone un 30% de capital de trabajo para que pueda realizar su actividad productiva,  con 4% de intereses subsidiados a través del LEC sobre este préstamo, es decir $42 millones anuales.  Se estima la realización de 13 cursos cortos (uno por departamento para 25 personas cada uno) por valor de $5.000.000 cada uno, 13 cursos cortos virtuales (1 por departamento para 25 personas cada uno) por valor de $ 1.500.000 cada uno, 13 personas capacitadas en cursos libres (1 por departamento) por valor de $ 1.000.000 cada una y 13 personas capacitadas en cursos libres virtuales (1 por departamento) por valor de $ 300.000 cada una. Se estima capacitar a 13 personas en diplomados por valor de $ 3.000.000 por persona y 13 personas en diplomados virtuales por valor de $ 900.000 por persona. 
</t>
  </si>
  <si>
    <t xml:space="preserve">Se estima la realización de 13 mesas de trabajo presenciales básicas, 13 mesas de trabajo ampliadas y 13 mesas de trabajo virtuales (1 por departamento). Se estima contratar un equipo técnico que consta de 2 coordinadores nacionales contratados por 11,5 meses, por un valor mensual de $13.540.000 con cargo del  10% a esta iniciativa estratégica, 20 profesionales de apoyo nacional contratados por 11,5 meses, por un valor mensual de $ 4.788.000 con con cargo del  10% a esta iniciativa estratégica, 13 coordinadores departamentales por 11 meses, por un valor de $ 6.935.000 con con cargo del  10% a esta iniciativa estratégica y 8 asistentes técnicos para insumos y servicios por 11 meses por un valor mensual de $ 4.788.000 con  cargo del 50% a esta iniciativa estratégica. Se estiman 13 días de viáticos mas desplazamientos para los 2 coordinadores nacionales (1 viaje por departamento) por un valor de $2.040.090 en  promedio. Se estima el arrendamiento de una oficina central por 12 meses por valor de $ 8.000.000 mensuales con cargo del  10% a esta iniciativa estratégica. En la oficina se estima contar con 22 puestos de trabajo para el personal coordinador nacional y de apoyo por un valor de $ 1.625.000 cada uno con  cargo del  20% a esta iniciativa estratégica, así como 22 equipos de cómputo portátiles por valor de $ 7.000.000 con  cargo del  20% a esta iniciativa estratégica, 4 impresoras multifuncionales por valor de $ 5.700.000 cada una con  cargo del  20% a esta iniciativa estratégica, 22 combos de teclado/mouse por $65.000 cada uno con cargo del  20% a esta iniciativa estratégica, 22 licencias de software por valor de $150.000 con cargo del  20% a esta iniciativa estratégica, 22 paquetes de suministros y papelería por valor de $150.000 cada uno con cargo del  20% a esta iniciativa estratégica. Se estima realizar 39 talleres, talleres especializados y/o eventos de divulgación nacional y/o regional en 3 sitios por departamento, con un costo unitario de $ 2.150.000. Se estima realizar 13 ruedas de negocio presenciales, una por departamento por valor de $ 25.000.000 cada una y 13 ruedas de negocio virtuales también una por departamento con un valor unitario de $ 10.000.000. Se estima desarrollar 13 días de campo, talleres de proceso, giras técnicas, visitas y/o demostraciones de método, uno por departamento por valor de $ 6.000.000 cada una. Se estima apoyar a las empresas micro (13) y pequeñas (13), una por departamento, que oferten bienes y/o servicios para el procesamiento y postcosecha en producción de panela y sus derivados con un incentivo al emprendimiento $ 9.793.609 y  $16.788.917 respectivamente,cual se calculó con base en el valor de los ingresos de las microempresas para empresas manufactureras, utilizando la clasificación de la DIAN para 2023, a partir de la cual se estimó que el 10%  y el 5% de los ingresos de las microempresas y pequeñas empresas y a este valor de calcula  un incentivo del 7% y 6%  para apoyar a los emprendedores. De igual manera se estima apoyar a las empresas micro (13) y pequeñas (13), una por departamento, que oferten bienes y/o servicios para empaques innovadores de panela y sus derivados con un incentivo estimado en $ 6.995.478 y $13.041.372 respectivamente, que se calculó de similar manera al incenivo anterior. Se estima unpresupuesto globalpara eventos de impacto nacional o regional por valor de $ 200.000.000. Se estima la realización de 13 cursos cortos (1 por departamento para 25 personas cada uno) por valor de $5.000.000 cada uno, 13 cursos cortos virtuales (1 por departamento para 25 personas cada uno) por valor de $ 1.500.000 cada uno, 13 personas capacitadas en cursos libres (1 por departamento) por valor de $ 1.000.000 cada una y 13 personas capacitadas en cursos libres virtuales (1 por departamento) por valor de $ 300.000 cada una. Se estima la contratación de pautas de radio regional (paquetes de 10 salidas al mes), una por departamento con un valor unitario de $6.000.000.  Se deja pro estimar otras formas de fortalecimiento.
</t>
  </si>
  <si>
    <t>Se plantea realizar anualmente en cada uno de los 13 departamentos con producción de panelera, mesas de trabajo presenciales básicas (10 personas) y virtuales (30 personas), talleres especializados y/o eventos de divulgación nacional o regional (30 personas), días de campo, giras técnicas y parcelas demostrativas (45 personas). Además, se plantea llevar a cabo mesas de trabajo presenciales ampliadas (20 personas) para cada región panelera. También se prevé la realización de un curso corto presencial por región (25 personas) y uno virtual por departamento (25 personas) cada año. Asimismo, se estima la capacitación de 2 personas por departamento y a 4 personas de forma virtual en cursos libres cada año. Para socializar y divulgar información, se estima el costo de una plataforma mensual para el envío de correos masivos y mensajes de texto, así como la transmisión de pautas de radio regionales. Se plantea brindar apoyo financiero a través de las Líneas Especiales de Crédito (LEC) de sostenibilidad agropecuaria y negocios verdes, que abarcan la adquisición y creación de empresas dedicadas a la bioeconomía, las fuentes de energía renovable no convencionales y la agricultura orgánica, ecológica y/o biológica, a un total de 182 asociaciones, 2 por departamento cada año durante 7 años; se espera que cada asociación esté compuesta por 20 productores, cada uno de ellos en promedio con 10 ha, para un área total por asociación de 200 ha, lo que representa el 18% (36.400 ha) del área total sembrada actualmente (206.226 ha). Se estima que el capital de inversión por asociación será de $300 millones, con una tasa de interés del 12% e.a. y un subsidio de tasa del 4%, lo que equivale a $12 millones por asociación. Además, se estimó un incentivo al escalamiento de modelos sostenibles para 13 microempresas, una por departamento cada año, por un valor de $30.379.885; este incentivo se calculó con base en el valor de los ingresos de las microempresas para empresas manufactureras, utilizando la clasificación de la DIAN para 2023, a partir de la cual se estimó que el 20% de los ingresos de las microempresas se utilizará para escalar modelos sostenibles, y se aplicó un 8% a este resultado para obtener el valor del incentivo de apoyo. En cuanto al recurso humano, se supone que 3 consultores con un salario promedio de $7.595.000 mensual y coordinarán el recurso humano regional y el desarrollo de las diferentes actividades, para los cuales se prevé que visiten individualmente cada región una vez al año, con desplazamiento, viáticos y tiquetes aéreos o recorridos por tierra incluidos. A nivel regional, se estima la contratación de 1 persona por región, es decir, un total de 8 profesionales, a quienes se les reconoce un rodamiento para el desarrollo de sus actividades. De igual forma, en el segundo año se supone la contratación de 2 consultores con un salario promedio de $10.402.000  para el diseño del sistema de medición de huella de carbono, así como la adquisición e instalación de equipos y software por un valor de $52 millones. Finalmente, se considera "por definir" el costo asociado al registro, análisis y control de la información, así como otras formas de apoyo para la iniciativa estratégica.</t>
  </si>
  <si>
    <t>Se plantea realizar anualmente en cada uno de los 13 departamentos con producción panelera, mesas de trabajo presenciales básicas (10 personas), ampliadas (20 personas) y virtuales (30 personas), giras técnicas (45 personas), y dos talleres especializados y/o eventos de divulgación regional (25 personas cada uno). También se prevé el apoyo de una asesoría especializada para el diseño y concertación del modelo de I+D+i y extensión y asistencia técnica agroindustrial específico para la cadena, con dos consultores con un salario promedio mensual de  $10.200.000 por 6 meses, que contarían con desplazamiento y viáticos para dos viajes internacionales por 5 días. En cuanto al recurso humano nacional, se estima que tres consultores conun promedio m ensual de $7.595.000, quienes  acompañarán y coordinarán el recurso humano regional, apoyarán el desarrollo de las diferentes actividades, y el seguimiento y monitoreo del modelo, para los cuales se prevé que visiten individualmente cada región una vez al año, con desplazamiento, viáticos y tiquetes aéreos o recorridos por tierra incluidos. A nivel regional, se estima la contratación de una persona por región panelera, es decir, un total de 8 profesionales, a quienes se les reconoce un rodamiento para el desarrollo de sus actividades. De igual forma, para el año 2, se estiman dos consultores con un salario promedio mensual de $8.256.000 para que diseñen los mecanismos de seguimiento y monitoreo del modelo, durante 6 meses, y el desarrollo de una plataforma para promover la comunicación entre las redes colaborativas. Finalmente, se considera "por definir" el costo asociado a la implementación de la estrategia de financiamiento del modelo, la cual depende de los resultados de la actividad 8.1.1, y otras formas de conformación y fortalecimiento de redes colaborativas.</t>
  </si>
  <si>
    <t>% Período</t>
  </si>
  <si>
    <t>,</t>
  </si>
  <si>
    <t>c. Total Productores de panela</t>
  </si>
  <si>
    <t xml:space="preserve">d. Total UPAS Productoras </t>
  </si>
  <si>
    <t>3. Temas administrativos</t>
  </si>
  <si>
    <t>Requerimientos en 18 años</t>
  </si>
  <si>
    <t>% de 20</t>
  </si>
  <si>
    <t>% de 10%</t>
  </si>
  <si>
    <t>i.  Vivero propagación de especies dendroenergéticos y huertos de especies nativas aglutinantes</t>
  </si>
  <si>
    <t xml:space="preserve">4. Regiones, productores, </t>
  </si>
  <si>
    <t>7. Tasa de cambio</t>
  </si>
  <si>
    <t>8. Promoción y Comunicación</t>
  </si>
  <si>
    <t>h. Pauta tv Regional</t>
  </si>
  <si>
    <t>j. Vallas Publicitarias Nacional</t>
  </si>
  <si>
    <t>k. Vallas Publicitarias Regionales</t>
  </si>
  <si>
    <t>l. Stand promoción regional</t>
  </si>
  <si>
    <t>m. Stand Mercado Campesino</t>
  </si>
  <si>
    <t>a. Nota de televisión nacional: Es la entrevista a un vocero institucional</t>
  </si>
  <si>
    <t>b. Nota de televisión regional  corresponde a una entrevista a un vocero institucional en un día de emisión (3 veces al día)</t>
  </si>
  <si>
    <t>c. Notas de prensa nacional: Corresponde una publicación en medio nacional al año, en banner interior, ejemplo una entrevista, un reportaje.</t>
  </si>
  <si>
    <t>d. Notas de prensa regional: Corresponde una publicación en medio regional, un promedio de 3 salidas en un día.  Corresponden a entrevistas a un vocero institucional.</t>
  </si>
  <si>
    <t xml:space="preserve">e. Notas de radio nacional: Es un promedio de salida de 10 pautas al mes. </t>
  </si>
  <si>
    <t xml:space="preserve">f. Notas de radio regional: Es un promedio de salida de 10 pautas al mes. </t>
  </si>
  <si>
    <t>h. Pauta tv regional: Pauta con 10 salidas al día,  Valor al mes</t>
  </si>
  <si>
    <t>i. Pauta digital redes sociales: Publicaciones en redes sociales, se calcula un valor mensual para publicar imagen o video</t>
  </si>
  <si>
    <t>l. Stand Promoción Regional: Incluye diseño, mobiliario y  alquiler del espacio. Ejemplo  Exposuarez" en la Hoya del Rio Suarez, reinado de la panela (entre 8 y 10 millones)</t>
  </si>
  <si>
    <t>m Stand Mercado Campesino:</t>
  </si>
  <si>
    <t>o. Plataformas para correos masivos y mensajes</t>
  </si>
  <si>
    <t>p y q . Campaña publicitaria instituciona Nacional y Regional</t>
  </si>
  <si>
    <t>Valor estimado plataforma mensual</t>
  </si>
  <si>
    <t>t. Implementación Campaña Promoción al consumo Nacional</t>
  </si>
  <si>
    <t>Total Campaña Promoción al consumo  nacional  2023</t>
  </si>
  <si>
    <t>Total Campaña Promoción al consumo  regional  2023</t>
  </si>
  <si>
    <t>u. Eventos de impacto Nacionales y/ Regionales</t>
  </si>
  <si>
    <t>v. Herramientas para la promoción</t>
  </si>
  <si>
    <t>v. COMUNICACIÓN PARA PRODUCTORES</t>
  </si>
  <si>
    <t>Dato experto</t>
  </si>
  <si>
    <t xml:space="preserve">10. Certificaciones </t>
  </si>
  <si>
    <t xml:space="preserve">12 . Incentivos </t>
  </si>
  <si>
    <t>1.1. LEC Asociativo compra de insumos</t>
  </si>
  <si>
    <t>T subsidiada</t>
  </si>
  <si>
    <t>1.2 Paquete  de mejoramiento de suelos  y fertilización orgánico</t>
  </si>
  <si>
    <t xml:space="preserve">1.2 Sistemas de transporte de caña por cable ( promedio 30 has) </t>
  </si>
  <si>
    <t>2.1 Mejoramiento de los trapiches</t>
  </si>
  <si>
    <t>2.1 Chatarrización</t>
  </si>
  <si>
    <t>2.1 LEC alianzas para mejoramiento trapiches pequeños</t>
  </si>
  <si>
    <t>LEC Adicional para alianzas para mejoramiento de trapiches pequeños</t>
  </si>
  <si>
    <t>LEC valor costo intereses anual mejoramiento trapiches</t>
  </si>
  <si>
    <t>Costo Unitario</t>
  </si>
  <si>
    <t>Incentivo al escalamiento 3.2</t>
  </si>
  <si>
    <t xml:space="preserve">ICR soluciones individuales riego </t>
  </si>
  <si>
    <t xml:space="preserve">Clasificación de las empresas </t>
  </si>
  <si>
    <t xml:space="preserve"> LEC adecuación de tierras con potencial de irrigación</t>
  </si>
  <si>
    <t>LEC bancos dendroenergéticos y huertos de especies nativas aglutinantes</t>
  </si>
  <si>
    <t>Aprox a mayor valor</t>
  </si>
  <si>
    <t>Se estima apoyar un total de 182 asociaciones (2 por departamento cada año durante 7 años) con LEC de sostenibilidad agropecuaria y negocios verdes para inversión en: Fuentes de energía no convencionales renovables, Capitalización, adquisición y creación de empresas de bioeconomía, y Agricultura orgánica, ecológica y/o biológica. Se prevé que cada asociación incluya 20 productores, en promedio cada uno con 10 ha para un área por asociación de 200 ha, lo que equivale al 18% (36.400 ha) del área sembrada actualmente (206.226 ha).</t>
  </si>
  <si>
    <t>Valor de la inversión por asociación</t>
  </si>
  <si>
    <t>Porcentaje de apoyo</t>
  </si>
  <si>
    <t>Valor de apoyo por asociación</t>
  </si>
  <si>
    <t>Incentivo innovación IE 8.2</t>
  </si>
  <si>
    <t>Váucher de innovación (50 empresas)</t>
  </si>
  <si>
    <t>Total (COP 2021)</t>
  </si>
  <si>
    <t>Inflación 2022</t>
  </si>
  <si>
    <t>Total (COP 2023)</t>
  </si>
  <si>
    <t>Valor por empresa</t>
  </si>
  <si>
    <t>7.1 LEC Iniciativa estratégica</t>
  </si>
  <si>
    <t>PROGRAMA - INICIATIVA ESTRATEGICA/ AÑO 1 AL 20</t>
  </si>
  <si>
    <t>Valor indicativo en pesos constantes de 2023 por programa e iniciativa estratégica</t>
  </si>
  <si>
    <t>PROGRAMA - INICIATIVA ESTRATEGICA / AÑO 1 AL 20</t>
  </si>
  <si>
    <t xml:space="preserve">Tabla. Estimación de costos por Iniciativa Estratégica (COP del 2023) </t>
  </si>
  <si>
    <t xml:space="preserve">Fuente: DNP, Anexo No. 2, Tabla de honorarios de contratos de prestación de servicios profesionales y apoyo a la gestión. Consulta. 14 de abril 2021. 
</t>
  </si>
  <si>
    <t>https://colaboracion.dnp.gov.co/cdt/contratacion/tabla%20de%20honorarios%202015-2.pdf?web</t>
  </si>
  <si>
    <t>b. Equipo humano</t>
  </si>
  <si>
    <t>2. Costos de desplazamiento</t>
  </si>
  <si>
    <t>c. Desplazamiento Terrestre por persona en transporte público/promedio</t>
  </si>
  <si>
    <t>Para la cadena agroindustrial de la panela se establecieron 8 regiones productoras que concentran más del 90% de la producción nacional, la agrupación se hizo teniendo en cuenta características socioeconómicas, productivas y cercanía geográfica.</t>
  </si>
  <si>
    <t>Se estimaron 70.000 Cantidad de productores estimada para el año 2017 (fuente Fedepanela).</t>
  </si>
  <si>
    <t xml:space="preserve">se estima en 70.000 unidades productoras con cultivo de caña de azúcar para panela, que es igual número de productores estimado para el año 2017, de acuerdo a datos de Fedepanela. </t>
  </si>
  <si>
    <t xml:space="preserve">Es la relación entre el valor de una moneda y otra, es decir, nos indica cuántas unidades  de una divisa se necesitan para obtener una unidad de otra. Fuente: Adaptado  Wikipedia.
</t>
  </si>
  <si>
    <t>a. Rueda de negocio nacional y regional presencial</t>
  </si>
  <si>
    <t>b. Rueda de negocio virtual</t>
  </si>
  <si>
    <t xml:space="preserve"> b. Cursos cortos virtuales</t>
  </si>
  <si>
    <t xml:space="preserve">Es el costo asignado al proceso de formación virtual de una  temática determinada, son capacitaciones en conocimientos muy específicos o técnicos, cualquier persona puede cursarlos. En ocasiones, funcionan como parte de una actualización profesional o bien, para conocer sobre un tema o profundizar en uno. El costo asignado es el 30% del costo estimado del curso libre  de manera presencial. </t>
  </si>
  <si>
    <t xml:space="preserve">Es el costo estimado de la certificación de un predio que cultive caña de azúcar para la producción de panela, incluye la consultoría en la implementación de las  exigencias del ICA, un recurso para invertir en las adecuaciones que se requieran para el cumplimiento de las mismas y unos análisis de suelos, aguas y foliar. Certificación en el marco de la resolución 030021 de 2017 del Instituto Colombiano Agropecuario ICA. </t>
  </si>
  <si>
    <t xml:space="preserve">Es el costo estimado de la certificación de una planta procesadora de panela, incluye la consultoría en la implementación de las  exigencias normativas, un recurso para invertir en implementos y equipamiento que se requieren para el cumplimiento de las mismas, el valor estimado de los consumibles que se usan para la certificación y el costo del certificado. Certificación en el marco de la resolución 2674 de 2013 del Ministerio de Salud y Protección Social. </t>
  </si>
  <si>
    <t xml:space="preserve">Es el costo estimado de la certificación de una planta procesadora de panela en el Sistema de Análisis de Peligros y Puntos
de Control Crítico (HACCP), incluye la consultoría en la implementación de las  exigencias normativas, un recurso para invertir en implementos y equipamiento que se requieren para el cumplimiento de las mismas, el valor estimado de los consumibles que se usan para la certificación y el costo del certificado. Certificación en el marco del decreto 60 de 2002 del Ministerio de Salud. </t>
  </si>
  <si>
    <t xml:space="preserve">Es el costo estimado de la certificación de una planta procesadora de panela y/o un predio con caña de azúcar para la producción de panela, se estima un valor general de consultoría y de certificación, pudiendo ser certificación orgánica, comercio justo u otro tipo de certificación que eventualmente pueda solicitar un cliente. </t>
  </si>
  <si>
    <t>Es el costo asignado a un análisis de laboratorio que provee información sobre los microorganismos que forman parte del suelo y que son responsables de la descomposición de la materia orgánica y de los ciclos de nutrientes. Pueden indicar la capacidad de un suelo para funcionar o recuperarse después de una perturbación. (AGROSAVIA, 2023)</t>
  </si>
  <si>
    <t>Es el costo asignado a un análisis de laboratorio que permite determinar el contenido mineral en las plantas como indicador de su situación nutricional y/o fisiológica.</t>
  </si>
  <si>
    <t>Es el costo asignado a un análisis de laboratorio de tipo físico - químico a las aguas para determinar que la salubridad, limpieza y calidad son idóneas para el consumo humano.</t>
  </si>
  <si>
    <t>Es el costo asignado a un análisis de laboratorio que se realiza a un alimento para conocer su composición, sus cualidades organolépticas y sus posibles alteraciones.</t>
  </si>
  <si>
    <t xml:space="preserve">12. Apoyos e  Incentivos </t>
  </si>
  <si>
    <t xml:space="preserve">1.1 Paquete Mejora Rendimiento Tradicional cultivo por ha </t>
  </si>
  <si>
    <t>Es el costo que se propone para incentivar la compra asociativa de insumos en búsqueda de mejores precios aprovechando la negociación conjunta para lograr economías de escala, a través de un  incentivo a la compra de insumos por parte de asociaciones o grupos de productores, se estima 10 agricultores promedio de 3 has para cultivar 30 has con una compra estimada para insumos por un valor de $200 millones ( Semillas, fertilizantes, control biológico, herbicidas) es decir un promedio de $6.700.000 en insumos por ha.  Se propone una línea especial de crédito, que subsidie el 4% del interés aplicado al crédito que se estima en un DTF - 4%, es decir que el interés es del 8% y este LEC subsidiaría un (4% anua,). es decir un valor promedio de $8.000.000 por asociación u organización de productores.</t>
  </si>
  <si>
    <t xml:space="preserve">2.2 LEC a la comercialización de productos procedentes de alianzas o encadenamientos </t>
  </si>
  <si>
    <t xml:space="preserve">2.3 Incentivo al empaque </t>
  </si>
  <si>
    <t xml:space="preserve">3.2 Incentivo comisión FAG contratos </t>
  </si>
  <si>
    <t xml:space="preserve">3.4 Incentivo  a la exportación  </t>
  </si>
  <si>
    <t>5.1 Incentivo para la asociatividad rural</t>
  </si>
  <si>
    <t xml:space="preserve"> 5.2 Incentivo a las Tics</t>
  </si>
  <si>
    <t xml:space="preserve"> 5.2 Incentivo conectividad</t>
  </si>
  <si>
    <t>6.1 LEC Sostenibilidad agropecuaria y negocios verdes (Equipos para el manejo sostenible del agua- trapiches pequeños)</t>
  </si>
  <si>
    <t>6.1 LEC Sostenibilidad agropecuaria y negocios verdes (Equipos para el manejo sostenible del agua- trapiches  medianos)</t>
  </si>
  <si>
    <t>6.2 LEC bancos dendroenergéticos y huertos de especies nativas aglutinantes</t>
  </si>
  <si>
    <t>7.2 Incentivo escalamiento de modelos sostenibles</t>
  </si>
  <si>
    <t>10.3 Tercerización Censo Panelero</t>
  </si>
  <si>
    <t>10.3 Tercerización estudio de mercado nacional / internacional</t>
  </si>
  <si>
    <t xml:space="preserve">1.2 ICR Paquete Mejora Rendimiento cultivo tecnificado por ha </t>
  </si>
  <si>
    <t>Es el costo estimado de un paquete de insumos y equipos usados para aumentar el rendimiento por ha para un cultivo de caña de azúcar en el sistema tecnificado, se incluyen insumos como semilla de variedades promisorias, incluye también fertilizantes, enmiendas y acondicionadores para el suelo, material de control biológico y un kit de mecanización. El valor promedio estimado del paquete es de $246.440.000 por ha y se estima apoyar con el 30% de este costo.</t>
  </si>
  <si>
    <t>ICR Paquete  de mejoramiento de suelos y fertilización orgánico</t>
  </si>
  <si>
    <t xml:space="preserve">ICR Sistemas de transporte de caña por cable ( promedio 30 has) </t>
  </si>
  <si>
    <t>1.2 ICR Paquete  de mejoramiento de suelos  y fertilización orgánico</t>
  </si>
  <si>
    <t xml:space="preserve">1.2 ICR Sistemas de transporte de caña por cable </t>
  </si>
  <si>
    <t xml:space="preserve"> ICR al Mejoramiento trapiches pequeños</t>
  </si>
  <si>
    <t xml:space="preserve"> ICR Mejoramiento trapiches medianos</t>
  </si>
  <si>
    <t xml:space="preserve"> ICR Mejoramiento trapiches de seguridad alimentaria</t>
  </si>
  <si>
    <t>2.1  ICR Mejoramiento trapiches pequeños</t>
  </si>
  <si>
    <t>2.1 ICR Mejoramiento trapiches medianos</t>
  </si>
  <si>
    <t>2.1 ICR Mejoramiento trapiches de seguridad alimentaria</t>
  </si>
  <si>
    <t xml:space="preserve">Se estima la realización de 13 mesas de trabajo  presenciales básicas, una por departamento panelero. Se estima realizar 13 mesas de trabajo presenciales ampliadas por año, 13 mesas de trabajo virtuales, una por departamento. Se estima contratar un equipo técnico específico para reconversión tecnológica, que consta de 2 coordinadores nacionales contratados por 11,5 meses, por un valor mensual de $ 9.412.000 con una dedicación del 100%, 5 profesionales de apoyo nacional contratados por 11,5 meses, por un valor mensual de $ 4.788.000 con una dedicación del 100%, 13 coordinadores departamentales por 11 meses, por un valor de $ 6.935.000 con una dedicación del 100% y 52 asistentes técnicos para reconversión tecnológica por 11 meses por un valor mensual de $ 5.284.000 con una dedicación del 100%. Se estiman 26 días de viáticos mas desplazamientos para los coordinadores nacionales (2 viajes por departamento) por un valor de $1.479.000 en promedio. Se estima el arrendamiento de una oficina central por 12 meses por valor de $ 8.000.000 mensuales con un 10% de dedicación. En la oficina se estima contar con 7 puestos de trabajo para el personal coordinador nacional y de apoyo por un valor de $ 1.625.000 cada uno con un 100% de dedicación, así como 7 equipos de cómputo portátiles por valor de $ 7.000.000 con un 100% de dedicación, 2 impresoras multifuncionales por valor de $ 5.700.000 cada una con un 100% de dedicación, 7 combos de teclado/mouse por $65.000 cada uno con un 100% de dedicación, 7 licencias de software por valor de $150.000 con 100% de dedicación, 7 paquetes de suministros y papelería por valor de $150.000 cada uno con 100% de dedicación. Se estima realizar 260 talleres, talleres especializados y/o eventos de divulgación nacionales y/o regionales para impartir capacitación a productores y hacer seguimiento técnico al programa (20 por departamento), cada uno por valor de $ 2.150.000. Se estimó la realización de 260 actividades de extensión (días de campo, talleres de proceso, giras técnicas, visitas y/o demostraciones de método) a razón de 20 por departamento por un valor de $ 6.000.000 cada una. Se parte de la meta de prospectiva  de contar en 20 años con 8.495 trapiches, de los cuales 5.137 son pequeños, 2.758 son medianos  y 600 son de seguridad alimentaria, para llegar a esta meta entre mejoramiento y chatarrización se requiere intervenir anualmente 343, 184 y 40 trapiches pequeños, medianos y de seguridad alimentaria, respectivamente. Partiendo de este valor, se estima apoyar el mejoramiento de trapiches para 343 pequeños trapiches por año durante 15 años con un ICR del 30% del valor estimado de mejoramiento que tiene un costo unitario de $ 418.000.000,  este valor se halló como un cálculo de experto e incremento de la inflación, partiendo como referencia el  documento Implementación del Plan de Mejoramiento para la Reconversión de Hornos, Adecuación de Maquinaria y Extracción de Trapiches de Economía Campesina o Étnica 2021 - 2036,  para 184 trapiches medianos por año durante 15 años con un ICR del 20% del valor estimado de mejoramiento que tiene un costo unitario de $418.000.000; el valor estimado para mejorar trapiches es similar al pequeño y mediano ya que los pequeños requieren mayores inversiones para mejorar su adecuar sus plantas, mientras que los medianos requieren menores inversiones pero más costosas, mientras que para 40 trapiches de seguridad alimentaria por año durante 15 años con un incentivo del 30% del valor estimado de mejoramiento que tiene un costo unitario de $292.600.000, que corresponde al 70% del  costo estimado para mejoramiento de trapiches, porque son más pequeños. De igual forma se estima un subsidio para chatarrización de 514 trapiches pequeños por año durante 10 años con un valor unitario de $ 41.800.000, que corresponde al 10% del valor propuesto para mejoramiento de trapiches. Se estimó apoyar las alianzas para el mejoramiento de pequeños trapiches con un LEC adicional del 4% de interés anual, es decir un valor unitario de $16.720.000,  para ambos tipo de productores, para incentivar la inversión privada por medio de alianzas, se estima que el 5% de los trapiches pertenecientes a pequeños productores realicen alianzas es decir 18 alianzas por año  y se estima que el 10% de los trapiches pertenecientes a medianos productores se asocien, para un total de 19 alianzas por año durante 15 años. Se estima la realización de 26 cursos cortos (2 por departamento para 25 personas cada uno) por valor de $5.000.000 cada uno y capacitar a 26 personas en cursos libres (2 por departamento) por valor de $ 1.000.000 cada una. Se estima la contratación de un profesional para el monitoreo por 6 meses con dedicación del 100% por valor de $ 8.256.000 mensuales y un desarrollador de software por un período de 4 meses, con una dedicación del 100%, una vez cada 8 años, por valor de $ 8.256.000 mensuales.
</t>
  </si>
  <si>
    <t xml:space="preserve">Se estima un ICR del 30% para trapiches para pequeños  productores, correspondiente $418.000.000 que es el costo estimado de adecuar al  costo aproximado de adecuar un trapiche pequeño (entre 70 y 120 kg de panela por hora), la adecuación incluye modificaciones de infraestructura y equipos en cumplimiento de los requisitos normativos establecidos en la resolución 779 de 2006 al  valor estimado de mejoramiento que tiene un costo unitario de $ 418.000.000,  este valor se halló como un cálculo de experto e incremento de la inflación, partiendo como referencia el  documento Implementación del Plan de Mejoramiento para la Reconversión de Hornos, Adecuación de Maquinaria y Extracción de Trapiches de Economía Campesina o Étnica 2021 - 2036,  para 184 trapiches medianos, este apoyo se estimó durante 15 años. </t>
  </si>
  <si>
    <t xml:space="preserve">Se estima un ICR del 20%  para medianos productivos, correspondiente a $418.000.000, que es el costo aproximado de adecuar un trapiche mediano (entre 120 y 300 kg de panela por hora), la adecuación incluye modificaciones de infraestructura y equipos en cumplimiento de los requisitos normativos establecidos en la resolución 779 de 2006, el valor es igual al del pequeño teniendo en cuenta que los trapiches medianos tienen menos adecuaciones que hacer pero en mayor escala, lo que aumenta los costos por adecuación.  </t>
  </si>
  <si>
    <t>Incentivo a la Chatarrización trapiches pequeños</t>
  </si>
  <si>
    <t>Se estima un apoyo directo para  chatarrizar trapiches pequeños. El costo que se propone como subsidio para la eliminación definitiva (chatarrización) de aquellos trapiches con baja o nula viabilidad técnica y económica, se calcula como el 10% del costo de adecuación de un trapiche pequeño, teniendo en cuenta que el trapiche a chatarrizar está en precarias condiciones y el costo estimado es del 70% del costo estimado para el mejoramiento de los trapiches, es decir de $41.800.00. por trapiche. Este incentivo está estimado para 10 años.</t>
  </si>
  <si>
    <t>Se estima un LEC adicional del 4% para las alianzas que se realicen entre agricultores para mejorar un trapiche pequeño. Es el costo que se propone para incentivar la inversión asociativa y/o mancomunada en adecuación de trapiches, para optimizar la capacidad instalada y aumentar el uso mensual de los trapiches buscando viabilidad técnica y económica. Partiendo del costo total de adecuación del trapiche, se propone una línea especial de crédito, que subsidie el 4% del interés aplicado al crédito que se estima en un DTF - 4%, es decir que el interés es del 8% y este LEC subsidiaría un (4%), del valor propuesto , es decir $16.720.000.</t>
  </si>
  <si>
    <t xml:space="preserve">2.1 Incentivo a la calidad y valor agregado </t>
  </si>
  <si>
    <t>Es el costo estimado de un paquete de insumos y equipos usados para aumentar el rendimiento por ha para un cultivo de caña de azúcar en el sistema tradicional , se incluye la producción de material vegetal en almácigo para hacer resiembras y así aumentar la densidad de población en el cultivo, incluye también fertilizantes, enmiendas para el suelo y material de control biológico, adicionalmente incluye un rubro para herramientas menores y una guadañadora; su valor promedio se estimó en $7.900.000 por ha y se estimó un apoyo del 50%. Se estima que la mano de obra es proporcionada por el agricultor y su familia.</t>
  </si>
  <si>
    <t>Es el costo estimado de un kit de mecanización en campo que consta de un tractor nuevo de 95 HP con arado de 3 cinceles o arado de 4 discos y una surcadora, para preparación de suelos y siembra de caña de azúcar para panela. Se estima que este kit puede cubrir las necesidades de 10 agricultores con 25 ha en promedio, y el costo estimado es de $237.000.000, al cual se estimó un LEC de 4% anual de $9.480.000.</t>
  </si>
  <si>
    <t>Es el costo estimado de un paquete de insumos usados para mejorar las condiciones de los suelos en las zonas donde se presentan disminuciones de productividad debido al agotamiento del suelo, este paquete incluye enmiendas, acondicionadores de suelo, abonos orgánicos y abonos compostados para mejorar las condiciones físicas, químicas y microbiológicas del suelo, incluye también el transporte del material hacia la finca. Se estima apoyar  20 has por un valor de $73.600.000 y se estima un ICR del 30%.</t>
  </si>
  <si>
    <t>Se estima un ICR del 30% para el valor estimado de mejoramiento de los trapiches de seguridad alimentaria, que tiene un costo unitario de $292.600.000, que corresponde al 70% del  costo estimado para mejoramiento de trapiches para pequeños y medianos. Corresponde al  costo aproximado de adecuar un trapiche de seguridad alimentaria (inferior a 70 kg de panela por hora), la adecuación incluye modificaciones de infraestructura y equipos en cumplimiento de los requisitos normativos establecidos en la resolución 779 de 2006, el costo es menor teniendo en cuenta que la escala de producción es menor.</t>
  </si>
  <si>
    <t>Es el valor estimado para apoyar a las empresas del sector que generen mayor calidad y valor agregado al producto. El costo unitario por empresa fue de $30.379.885 y $ 43.471.240 respectivamente, el cual se calculó con base en el valor de los ingresos de las microempresas para empresas manufactureras, utilizando la clasificación de la DIAN para 2023, a partir de la cual se estimó que el 20% de los ingresos de las microempresas, se dirigen a procesos de mejoramiento de calidad y valor agregado  y 10% para pequeñas, a este valor se aplicó un 8% y 5%, para obtener el valor del incentivo sugerido de apoyo.</t>
  </si>
  <si>
    <t>Es el valor estimado para apoyar a las empresas del sector que se integren de manera vertical y/u horizontal, el cual se calculó  con base en el valor de los ingresos de las microempresas para empresas manufactureras, utilizando la clasificación de la DIAN para 2023, a partir de la cual se estimó que el 10% de los ingresos de las microempresas  y 5% para pequeñas, a este valor se aplicó un 15% y 5%, para obtener el valor del incentivo sugerido  de $ 14.990.309 y $21.735.620, dirigido a gastos y procesos relacionados con la integración.</t>
  </si>
  <si>
    <t>Se propone un LEC, para a incentivar la comercialización de productos de panela y/o sus derivados mediante alianzas o encadenamientos productivos, a través de un  incentivo a la comercialización, para calcular el valor, se supuso que 30 agricultores producían 1,000 toneladas al año en promedio, con un precio comercial promedio de $3.500.000 por t, por ende, el precio de venta de su producto sería de $3.500 millones promedio al año, por lo que se supone un 30% de capital de trabajo para que pueda realizar su actividad productiva,  con 4% de intereses subsidiados a través del LEC sobre este préstamo, que arrojaría aun subsidio a interés por valor de $42 millones año.</t>
  </si>
  <si>
    <t xml:space="preserve">Se propone un incentivo para apoyar a empresas que oferten bienes y/o servicios para empaques innovadores de panela y sus derivados con un incentivo estimado en $ 6.995.478 y $13.041.372 respectivamente, el cual se calculó  con base en el valor de los ingresos de las microempresas para empresas manufactureras, utilizando la clasificación de la DIAN para 2023, a partir de la cual se estimó que el 10% de los ingresos de las microempresas  y 5% para pequeñas, a este valor se aplicó un 5% y 3%, para obtener el valor del incentivo sugerido, dirigido a apoyo en procesos que impliquen mejoramiento de empaques. </t>
  </si>
  <si>
    <t>3.2 Incentivo escalamiento productos</t>
  </si>
  <si>
    <t xml:space="preserve">Se estimó un incentivo escalamiento de productos, el cual se calculó teniendo en cuenta el valor de los ingresos de micro empresas y pequeñas empresas manufactureras, de acuerdo a la clasificación de la Dian realizada el 2023, a la cual se le estimó un porcentaje 20%  de los ingresos para microempresas para realizar escalamiento de productos y a este resultado se le calculó el 8% para hallar un incentivo para apoyar este escalamiento; para las pequeñas empresas el porcentaje se estimó en 10% de los ingresos para pequeñas empresas y a este se le estimó un incentivo del 5%,  calculando un incentivo de $30.379.885  y $43.471.240 para micro y pequeñas empresas respectivamente. </t>
  </si>
  <si>
    <t>Corresponde al pago calculado para el recurso humano que se requiere para desarrollar actividades relacionadas con la producción de bienes o la prestación de servicios, en la implementación de las iniciativas estratégicas. Fuente. Adaptado de documento “Marco de referencia para la implantación del sistema de costos en las entidades del sector público” Contaduría General de la Nación 2007</t>
  </si>
  <si>
    <t xml:space="preserve">En la estimación del pago a las personas naturales contratadas por prestación de servicios profesionales y de apoyo a la gestión. Para el ejercicio de estimación de costos, este valor es tomado de la tabla de honorarios y viáticos del DNP 2022. Fuente: Resolución 3483 del 23 de diciembre de 2022 DNP. </t>
  </si>
  <si>
    <t xml:space="preserve">Es el valor promedio estimado de los honorarios del grupo de personas que desarrolla la iniciativa estratégica, en algunos casos la gestión de las personas corresponde al ámbito nacional y en otros al regional. </t>
  </si>
  <si>
    <t>Contempla el valor promedio de honorarios por los profesionales, técnicos o tecnólogos y productores o procesadores debidamente capacitados y certificados en competencias laborales vinculados a la prestación del servicio de extensión agropecuaria y asistencia técnica para la cadena agroindustrial de la panela, responsables de implementar en campo las acciones de acompañamiento, orientadas a diagnosticar, recomendar, actualizar, capacitar, transferir, asistir, empoderar y generar competencias en los productores y procesadores de panela, para que estos incorporen en su actividad productiva prácticas, productos tecnológicos, tecnologías, conocimientos y comportamientos que beneficien su desempeño y mejoren su competitividad y sostenibilidad, así como su aporte a la seguridad alimentaria y su desarrollo como ser humano integral, su actividad puede estar dirigida considerando el sistema productivo tradicional o tecnificado, considerando las diferencias regionales. Fuente. Elaboración propia a partir de la Ley 1876 de 2017 “Por medio de la cual se crea el Sistema Nacional de Innovación Agropecuaria y se dictan otras disposiciones”.</t>
  </si>
  <si>
    <t>Contempla el valor promedio de honorarios de un profesional cuya función es la de orientar los equipos de trabajo y planificar las acciones y medios necesarios para el logro de la iniciativa estratégica a nivel nacional, es un profesional con vasta experiencia en el sector panelero, gestión y administración de recursos técnicos, financieros y humanos. Preferiblemente con título de posgrado en la modalidad de maestría. Fuente. Elaboración propia</t>
  </si>
  <si>
    <t>Contempla el valor promedio de honorario de un profesional cuya función es el apoyo a la coordinación nacional en la orientación y seguimiento a las acciones de los equipos de trabajo y el apoyo en la gestión de los medios necesarios para el logro de la iniciativa estratégica a nivel nacional, es un profesional con mínimo un año de experiencia de acuerdo con las funciones del cargo. Fuente. Elaboración propia</t>
  </si>
  <si>
    <t>Estimación de los honorarios promedio de un profesional encargado de definir el alcance del servicio de tecnología de información (TI) requerido para el desarrollo de la iniciativa estrategia, mediante la conciliación de las necesidades y expectativas, la identificación, análisis y especificación de los requisitos necesarios para desarrollar, y su análisis en la construcción del sistema de información. Fuente. Adaptado del Documento Marco Nacional de Cualificaciones Sector TIC https://www.mineducacion.gov.co/1759/articles-362829_recurso.pdf. Página 25. 2017</t>
  </si>
  <si>
    <t>Contempla el valor promedio de honorarios de un profesional a nivel nacional, cuya función es la de orientar los equipos de trabajo y planificar las acciones y medios necesarios para la reconversión tecnológica que permita la renovación, actualización, mejoramiento, reubicación y/o chatarrización de los trapiches de manera diferencial, teniendo en cuenta la potencialidad en los encadenamientos regionales y la articulación con el Plan de Reconversión de Trapiches de Economía Campesina.  Fuente. Elaboración propia</t>
  </si>
  <si>
    <t>Contempla el valor promedio de honorarios de un profesional a nivel nacional, cuya función es apoyar la orientación y supervisión de los equipos de trabajo y apoyo en la gestión de los medios necesarios para el proceso de reconversión tecnológica de trapiches. Fuente. Elaboración propia</t>
  </si>
  <si>
    <t xml:space="preserve">Contempla el valor promedio de honorarios de un profesional para cada uno de los 13 departamentos, cuya función es la de orientar los equipos de trabajo y planificar las acciones y medios necesarios para la reconversión tecnológica de Trapiches.  Fuente. Elaboración propia. </t>
  </si>
  <si>
    <t xml:space="preserve">Contempla el valor promedio de honorarios por los profesionales, técnicos o tecnólogos y/o productores o procesadores debidamente capacitados y certificados en competencias laborales vinculados a la prestación del servicio de extensión agropecuaria y asistencia técnica para la cadena agroindustrial de la panela, responsables de implementar en campo las acciones de acompañamiento, orientadas a diagnosticar, recomendar, actualizar, capacitar, transferir, asistir, empoderar y generar competencias en los productores y procesadores de panela, en los procesos de reconversión tecnológica de Trapiches, su intervención se realiza a nivel departamental. Elaboración propia a partir de la Ley 1876 de 2017 “Por medio de la cual se crea el Sistema Nacional de Innovación Agropecuaria y se dictan otras disposiciones”. </t>
  </si>
  <si>
    <t>Contempla el valor promedio de honorarios de un profesional por cada uno de los 13 departamentos paneleros, cuya función es la de orientar los equipos de trabajo y planificar las acciones y medios necesarios para el logro de la iniciativa estratégica a nivel departamental.  Fuente. Elaboración propia</t>
  </si>
  <si>
    <t>Es el costo asignado al proceso de educación no formal que es la que se ofrece con el objeto de complementar, actualizar, suplir conocimientos y formar, en aspectos académicos o laborales sin sujeción al sistema de niveles y grados, debe cumplir unas horas de formación.  El costo asignado incluye honorarios de capacitador para 25 personas, refrigerio, material de divulgación y auditorio, se realiza de manera presencial. Fuente: Adaptación a partir de Artículo 2.6.6.8. Educación informal. Decreto 1075 de 2015 “por medio del cual se expide el Decreto Único Reglamentario del Sector Educación”.</t>
  </si>
  <si>
    <t>Es el costo asignado al proceso de educación no formal que es la que se ofrece con el objeto de complementar, actualizar, suplir conocimientos y formar, en aspectos académicos o laborales sin sujeción al sistema de niveles y grados, debe cumplir unas horas de formación. El costo asignado es el 30% del costo estimado del curso corto de manera presencial, se realiza d e manera virtual.  Fuente: fuente: Adaptación a partir de Artículo 2.6.6.8. Educación informal. Decreto 1075 de 2015 “por medio del cual se expide el Decreto Único Reglamentario del Sector Educación”.</t>
  </si>
  <si>
    <t xml:space="preserve">Es el costo asignado al proceso de formación de una  temática determinada, son capacitaciones en conocimientos muy específicos o técnicos, cualquier persona puede cursarlos. En ocasiones, funcionan como parte de una actualización profesional o bien, para conocer sobre un tema o profundizar en uno. Se estima un promedio del valor por persona capacitada.  </t>
  </si>
  <si>
    <t>Se estima como el costo de la realización de diplomados que hacen parte de la oferta educativa informal, son cursos inferiores a 160 horas, que conducen a una constancia de asistencia, no requiere de autorización por parte de la secretaría de educación o del Ministerio de Educación y los pueden ofrecer personas naturales o jurídicas, tanto de derecho publico como derecho privado que tengan en su misión institucional realizarlos. Se estima como el costo por promedio por persona para realizar un diplomado, referente a matricula en universidad privada.  Fuente: https://www.mineducacion.gov.co/1759/articles-355413_recurso_pdf_FAQ.pdf</t>
  </si>
  <si>
    <t>Se estima como el costo de la realización de diplomados hacen parte de la oferta educativa informal, se realizan en modalidad virtual, son cursos inferiores a 160 horas, que conducen a una constancia de asistencia, no requiere de autorización por parte de la secretaría de educación o del Ministerio de Educación y los pueden ofrecer personas naturales o jurídicas, tanto de derecho publico como derecho privado que tengan en su misión institucional realizar loses el costo por promedio por persona para realizar un diplomado, referente a matricula en universidad privada.  El costo asignado corresponde al 30% del diplomado presencial.  Fuente: https://www.mineducacion.gov.co/1759/articles-355413_recurso_pdf_FAQ.pdf</t>
  </si>
  <si>
    <t xml:space="preserve">Es el costo por promedio por persona para realizar formación tecnológica y/o universitaria  en temas referentes al sector panelero. El costo asignado corresponde a la matricula de una persona capacitada. Hace parte de la oferta educativa formal. </t>
  </si>
  <si>
    <t xml:space="preserve">Es el costo promedio asignado por persona  para obtener un grado académico de posgrado otorgado por una universidad privada.  El costo asignado corresponde a la matricula de una persona capacitada. Hace parte de la oferta educativa formal. </t>
  </si>
  <si>
    <t xml:space="preserve">Es el costo promedio asignado por persona a un  programa  para obtener un  título superior otorgado por una universidad privada y es también un aval que acredita la experticia en un tema específico para la persona que lo ha obtenido.  El costo asignado corresponde a la matricula de una persona capacitada. Hace parte de la oferta educativa formal. </t>
  </si>
  <si>
    <t>Paquete Mejora Rendimiento Tradicional cultivo por ha</t>
  </si>
  <si>
    <t>ICR Paquete Mejora Rendimiento cultivo tecnificado por ha</t>
  </si>
  <si>
    <t>Cantidad a chatarrizar por año, durante 10 años</t>
  </si>
  <si>
    <t xml:space="preserve">Costo Unitario de mejoramiento </t>
  </si>
  <si>
    <t xml:space="preserve">Se estima la realización de 13 mesas de trabajo  presenciales básicas, una por departamento panelero. 13 mesas de trabajo virtuales, una por departamento. Se estima realizar 26 mesas de trabajo ampliadas por año, dos en cada departamento. Se estima contratar un equipo técnico que consta de 2 coordinadores nacionales contratados por 11,5 meses, por un valor mensual de $13.540.000 con cargo del 20% a esta iniciativa estratégica, 20 profesionales de apoyo nacional contratados por 11,5 meses, por un valor mensual de $ 4.788.000 con cargo del 20% a esta iniciativa estratégica, 13 coordinadores departamentales por 11 meses, por un valor de $ 6.935.000 con cargo del 20% a esta iniciativa estratégica  y 167 asistentes técnicos del sistema tecnificado (cultivo y proceso), este dato de asistentes técnicos se obtiene al partir de un total de 70.000 de agricultores de caña panelera, de los cuales el 9% corresponde a productores tecnificados, el resto de los productores se encuentran en zonas dispersas por lo que es difícil prestar  asistencia técnica personalizada, el 9% estimado, corresponde a 6.283 productores para asistir, se supuso  que un técnico asista en promedio 38 agricultores por año, ya que un productor tecnificado cuenta con mayor área sembrada que un productor tradicional, es decir se estimó un requerimiento de 167 asistentes técnicos,  por 11 meses por un valor mensual de $3.715.000 con cargo del 50% a esta iniciativa estratégica. Se estiman 26  desplazamientos + dos días de viáticos, para los coordinadores nacionales (2 viajes por departamento) por un valor de $2.040.090 en promedio, también se estiman 13 días de viáticos para los coordinadores departamentales por valor de $ 1.226.000 en promedio. Se estiman dos desarrolladores de software por un período de 8 meses, por un valor mensual de $ 10.898.000 cada uno  con cargo del 50% a esta iniciativa estratégica. Se estima el arrendamiento de una oficina central por 12 meses por valor de $ 8.000.000 mensuales con un 25% con cargo a esta iniciativa estratégica. En la oficina se estima contar con 22 puestos de trabajo para el personal coordinador nacional y de apoyo por un valor de $1.625.000 cada uno con un 20% de  cargo a esta iniciativa estratégica, así como 22 equipos de cómputo portátiles por valor de $ 7.000.000 con un 20% con cargo a esta iniciativa estratégica, 4 impresoras multifuncionales por valor de $ 5.700.000 cada una con cargo del 20% a esta iniciativa estratégica, 22 combos de teclado/mouse por $65.000 cada uno, con cargo del 20% a esta iniciativa estratégica, 22 licencias de software por valor de $150.000 con 20% de cargo a esta iniciativa estratégica, 22 paquetes de suministros y papelería por valor de $150.000 cada uno y  con cargo del  20%  a esta iniciativa estratégica. Se estima apoyar a 130 agricultores del sistema tecnificado (10 por departamento) con el 25% de un paquete de certificación en BPA que tiene un costo de $46.600.000 cada uno, también se estima apoyar a 130 agricultores del sistema tecnificado (10 por departamento) con el 50% del establecimiento de un semillero en finca de 1000 metros cuadrados, por un valor unitario de $ 2 millones, que considera insumos  y mano de obra. Se estima apoyar a 350 agricultores del sistema tecnificado año durante 18 años,  que es el resultado de dividir el total de agricultores tecnificados (6.283 en 18 años), con el 40% del costo del análisis de suelos de fertilidad y biológico que tiene un costo de $ 280.000 cada uno. Se estima apoyar a 175 agricultores del sistema tecnificado (que es el 50% de los productores tecnificados)  con el 30% de un paquete de mejora de rendimiento para cultivo tecnificado por un valor estimado de $ 246.440.000 cada uno, que corresponde a insumos, acondicionadores de suelo y mecanización por ha . Se estima realizar 80 talleres regionales y/o nacionales,  para impartir capacitación a productores y hacer seguimiento técnico al programa. Se estima establecer 80 parcelas demostrativas a razón de 1 parcela por municipio (se estimaron 80 municipios con cultivos tecnificados o con potencial de cultivos tecnificados), cada parcela tiene un costo de $ 9.000.000, incluye un cuarto de ha con insumos y  mano de obra. Se estiman 13 paquetes de pautas de radio regional (10 salidas al mes) para igual número de departamentos, cada una con un costo de $ 6.000.000,  también se estimó un material de promoción y divulgación (impresos, llaveros, otros) por cada departamento, para un total de 13, por valor de $5.000.000 cada uno. Se estimó la realización de 80 actividades de extensión (días de campo, talleres de proceso, giras técnicas, visitas y/o demostraciones de método) a razón de 1 por municipio por un valor de $ 6.000.000 cada una. Se estima la realización de 26 cursos cortos (dos por departamento para 25 personas cada uno) por valor de $5.000.000 cada uno, 26 cursos cortos virtuales (2 por departamento para 25 personas cada uno) por valor de $ 1.500.000 cada uno, 26 personas capacitadas en cursos libres (2 por departamento) por valor de $1.000.000 cada una y 26 personas capacitadas en cursos libres virtuales (dos por departamento) por valor de $ 300.000 cada una. Se estima apoyar a 130 productores del sistema tecnificado (10 por departamento) con el subsidio de tasa anual LEC (4%) para compra de un kit de mecanización estimado en $237.000.000 (lo que genera un subsidio en tasa de $ 9.480.000 anual), también se estima apoyar a 350 productores tecnificados año por 18 años, con el subsidio del 30% del costo de un paquete de mejoramiento de suelos y fertilización orgánica para 20 ha de cultivo estimado en $73.600.000 que incluye insumos, adicionalmente se estima apoyar a 39 modelos de transporte de caña por cable (3 por departamento) con el 30% del valor estimado de $ 135.000.000, para el suministro e instalación de un sistema de transporte por cable para 30 ha. Se estima adquirir paquetes de comunicación radial regional para productores, 2 por departamento para un total de 26 paquetes de 3 meses por valor de $ 26.000.000 cada uno. Se estima contratar una nota en televisión regional por departamento para un total de 13 por valor de $ 5.000.000 cada una, así como contratar pauta digital para cada departamento por un valor de $12.000.000 mensuales durante 4 meses, de igual forma contratar un paquete de plataformas para envío de correos masivos y mensajes de texto por valor de $5.000.000. 
</t>
  </si>
  <si>
    <t xml:space="preserve">Es el valor del incentivo asignado para la conectividad digital el cual estima el pago de servicio de internet, por un valor anual de $600.000 pesos, al 5% de los productores tradicionales durante los 20 años de POP. Fuente. Elaboración propia. </t>
  </si>
  <si>
    <t xml:space="preserve">Se estima el valor de una línea especial de crédito (LEC) de desarrollo productivo para proyectos en la línea de inversión de infraestructura y equipos para el manejo de aguas residuales y afluentes, para el 60% de trapiches pequeños (de acuerdo con la meta de reconversión de 5.137), se calcula para intervenir un total de 3.082 trapiches pequeños, durante los 15 años, es decir anualmente se intervendrían 206 trapiches. Se estima una tasa de interés de referencia de 7.5 % para pequeños. Se parte de un valor de referencia de un estanque tipo australiano para cosecha de agua de $8.000.000 para trapiches pequeño.  Fuente. Elaboración propia. </t>
  </si>
  <si>
    <t xml:space="preserve">Se estima el valor de una línea especial de crédito (LEC) de desarrollo productivo para proyectos en la línea de inversión de infraestructura y equipos para el manejo de aguas residuales y afluentes, para el 60% de trapiches medianos (de acuerdo con la meta de reconversión de 2.758 trapiches), se calcula para intervenir un total de 1.654 trapiches medianos, durante los 15 años, es decir anualmente se intervendrían 111 trapiches. Se estima una tasa de interés de referencia de 4% para medianos. Se parte de un valor de referencia de un estanque tipo australiano para cosecha de agua de $15.000.000 para trapiche.  Fuente. Elaboración propia. </t>
  </si>
  <si>
    <t xml:space="preserve">Se estima a través de una línea especial de crédito (LEC) de economía verde para inversiones que busquen mejorar la sostenibilidad ambiental de los sistemas de producción agropecuarios, en este caso específico para el establecimiento de bancos dendroenergéticos y huertos de especies nativas aglutinantes, considerando las particularidades de los predios de caña panelera se estima que gran parte de estos huertos se realizan a través del enriquecimiento de cercas vivas, con un valor promedio por ha de $3.000.000 que incluyen el mantenimiento, estableciendo como área potencial para reforestación, restauración y/o establecimiento de huertos con especies aglutinantes el 1% del total del área sembrada 2.060 ha (tomando como referencia 206.000 ha sembradas para el año 2021. Fedepanela), correspondientes a 172 ha/año, durante 12 años. Se estima una tasa de LEC de 7.5% considerando que gran parte de los productores son pequeños. Fuente. Elaboración propia. </t>
  </si>
  <si>
    <t xml:space="preserve">Se estima la promoción del establecimiento de 13 viveros departamentales para propagación de las especies aglutinantes y dendroenergéticas que incluye área de semilleros cubierta de 60 m2, sistema de riego por nebulización y goteo, embolsado para desarrollo, la implementación de viveros se realizara durante 4 años, en el primer año se establecen 4 viveros, para el segundo, tercer y cuarto 3 viveros respectivamente, el valor de la implementación se calculó en $80 millones no se incluye mantenimiento, y se estima  un incentivo en el 50% de su costo,  con el fin de garantizar el material vegetal para el desarrollo de la iniciativa estrategia. Fuente. Elaboración propia. </t>
  </si>
  <si>
    <t xml:space="preserve">Es el valor del incentivo asignado al valor promedio de una Tablet por familia, el cual fue estimado en $1.000.000, que se proyecta entregar  al 10% de los productores tradicionales durante los 20 años de implementación del Plan de Ordenamiento Productivo. Elaboración propia. </t>
  </si>
  <si>
    <t xml:space="preserve">Se estima el valor de un Incentivo de Capitalización Rural (ICR) para el apoyo a la implementación de las soluciones individuales y/o colectivas de ahorro y uso eficiente del agua. Para establecer la meta se estima como valor de referencia que un 75% del área sembrada en caña panelera no tiene potencial de irrigación a través de Distritos de Adecuación de Tierras, esto representa 154.500 ha (tomando como referencia 206.000 ha sembradas para el año 2021. Fedepanela), en el ejercicio de prospectiva del POP se establece un apoyo para el 13% de hectáreas. Considerando que las alternativas para el ahorro y uso eficiente del agua son muy amplias y se definen de acuerdo con las características de cada unidad productiva, para el cálculo del incentivo se toma como referencia un valor promedio de dos tipos de alternativas: 1. Cosecha de agua a partir de la captación de los techos en las viviendas o infraestructuras en la finca con tanques de almacenamiento, canaletas (costo promedio de 2.300.000 a 4.000.000 de materiales sin mano de obra). 2. Una segunda alternativa de reservorios para una finca de 5 Ha, recubierto con geomembrana es de 80 m3. Precio promedio de 8 millones más IVA.  Construido con maquinaria, el costo puede variar de acuerdo con la pedregosidad del terreno. El costo promedio de las soluciones individuales es de $15.575.000. Se estima un ICR de 20% para las 1.166 ha proyectadas a cubrir anualmente con el incentivo.  Fuente. Elaboración propia. </t>
  </si>
  <si>
    <t xml:space="preserve">Se estima el valor de una línea especial de crédito (LEC) de desarrollo productivo, para proyectos de adecuación de tierras, proyectados para el 25% de áreas restantes con potencial de irrigación (51.500 ha), para el 18% de estas áreas según meta de prospectiva (9.270) y se distribuye en 18 años, con una  intervención anual de 515 ha. Se estima un LEC de 7,5% anual con respecto a la inversión de $6.000.000 millones por ha, el % del LEC se estima considerando que gran parte de los productores son pequeños.  Fuente. Elaboración propia. </t>
  </si>
  <si>
    <t>Incentivo a la implementación de Vivero propagación de especies dendroenergéticos y huertos de especies nativas aglutinantes</t>
  </si>
  <si>
    <t>Incentivo al emprendimiento 1.3, 2.2, 2.3, 5.1</t>
  </si>
  <si>
    <t>Incentivo al emprendimiento para la asociatividad rural</t>
  </si>
  <si>
    <t>Se estima  un incentivo a emprendimiento para apoyar en gastos en que incurre una empresa u asociación en su inicio, como son gastos de registro en cámara de comercio y gastos varios en su establecimiento, el cual se calculó para las  micro y pequeñas empresas que oferten bienes y/o servicios para el cultivo de caña de azúcar para panela y asociaciones , el cual se calculó con base en el valor de los ingresos de las microempresas para empresas manufactureras, utilizando la clasificación de la DIAN para 2023, a partir de la cual se estimó que el 10% de los ingresos de las microempresas  y 5% para pequeñas, y se aplicó un 7% y 6% respectivamente, para obtener el valor del incentivo de apoyo, es decir  $9.793.609 y $16.788.917.</t>
  </si>
  <si>
    <t>Incentivo al emprendimiento 1.3, 2.2, 2.3 y 5.1</t>
  </si>
  <si>
    <t xml:space="preserve">Se estima  un incentivo a emprendimiento relacionada con el apoyo a la asociatividad rural, para apoyar en gastos en que incurre una empresa u asociación en su inicio, como son gastos de registro en cámara de comercio y gastos varios en su establecimiento, o actividades relacionadas con el fomento, formalización, fortalecimiento y crecimiento de la asociatividad rural productiva y otros modelos asociativos de base social para la cadena agroindustrial de la panela. El valor se  calculó para las  micro empresas que oferten bienes y/o servicios para el cultivo de caña de azúcar para panela y asociaciones , con base en el valor de los ingresos de las microempresas para empresas manufactureras, utilizando la clasificación de la DIAN para 2023, a partir de la cual se estimó que el 10% de los ingresos de las microempresas  y se aplicó un 7% y posteriormente un incentivo del 6%, para obtener el valor del incentivo de   $9.793.609.   Se contempla la asignación de 2 incentivos por departamento panelero, cada 3 años, a lo largo del ciclo de vida del Plan de Ordenamiento Productivo. Fuente. Elaboración propia. </t>
  </si>
  <si>
    <t>Corresponde al valor estimado para adelantar actividades teórico prácticas de 6 a 8 horas donde se desarrollan uno o varios temas puntuales  guiadas por profesionales expertos en uno o varios temas, a la cual participan un promedio de 45 personas que se distribuyen por temas en diferentes estaciones de la finca y/o el trapiche.  incluye materiales para el desarrollo apropiado del evento y estaciones de trabajo, entre otros.  Incluye refrigerio, estaciones de agua de panela y café, almuerzo, material pedagógico y material para anotaciones, entre otros</t>
  </si>
  <si>
    <t>Corresponde al valor estimado para adelantar reuniones  que realizan los actores directamente involucrados en el desarrollo de un tema específico, en la cual participan entre 5 y 10 personas que asisten a un recinto cerrado con facilidades audiovisuales y una estación de agua de panela y café. Fuente Elaboración Propia.</t>
  </si>
  <si>
    <t>Corresponde al valor estimado para adelantar reuniones  que realizan los actores directamente involucrados, con la participación de actores involucrados indirectamente en el desarrollo de un tema específico, en la cual participan entre 10 y 20 personas que asisten a un recinto cerrado con facilidades audiovisuales disponiendo de una estación de café</t>
  </si>
  <si>
    <t>Corresponde al valor estimado para sembrar lotes de terreno dentro de una finca destinados al cultivo y propagación interna de ciertas variedades de caña o especies vegetales de uso en la agroindustria panelera, con extensiones entre 400 m2 y 2500 m2. Incluye compra de material vegetal, insumos para siembra, fertilizantes, enmiendas y mano de obra, entre otros.</t>
  </si>
  <si>
    <t>Corresponde al valor estimado para sembrar lotes de terreno dentro de una finca destinados al cultivo y propagación comercial de ciertas variedades de caña o especies vegetales de uso en la agroindustria panelera, con extensiones entre 10.000 m2 y 3.000 m2. Incluye compra de material vegetal, insumos para siembra, fertilizantes, enmiendas y mano de obra, maquinaria agrícola, entre otros.</t>
  </si>
  <si>
    <t xml:space="preserve">Es el costo asignado a un paquete de análisis que incluye análisis físico - químico de suelos, textura, pH, contenidos de elementos minerales nutricionales, carbono orgánico, cálculo relaciones de intercambio, niveles de saturación y disponibilidad de elementos en la solución del suelo. </t>
  </si>
  <si>
    <t>Es la suma del costo de análisis de suelo, fertilidad y biológicos, el cual se estimó en promedio den $280.000 por muestra.</t>
  </si>
  <si>
    <t>c. Análisis foliar</t>
  </si>
  <si>
    <t xml:space="preserve">1.2 LEC Kit Mecanización Productores sistemas tecnificados </t>
  </si>
  <si>
    <t>2.1 Incentivo Chatarrización trapiches pequeños</t>
  </si>
  <si>
    <t xml:space="preserve">2.2 Incentivo a la integración vertical y/o horizontal. </t>
  </si>
  <si>
    <t>7.1 LEC Sostenibilidad agropecuaria y negocios verdes</t>
  </si>
  <si>
    <t>Corresponde al valor estimado para adelantar reuniones que realizan los actores directa y/o indirectamente  involucrados en el desarrollo de un tema específico utilizando plataformas virtuales de comunicación como Temas, Meet, etc.., , en la cual participan entre 5 y 20 personas desde sus lugares de origen.</t>
  </si>
  <si>
    <t xml:space="preserve">Corresponde al valor estimado para adelantar reuniones  donde se tratan temas específicos guiados por profesionales expertos, en la cual participan entre 20 y 30 personas que asisten a un espacio previamente definido con facilidades audiovisuales, materiales para el desarrollo apropiado del evento, entre otros.  Incluye refrigerio, estaciones de agua de panela y café, almuerzo, material pedagógico y material para anotaciones, entre otros.   </t>
  </si>
  <si>
    <t>Es la relación entre el valor de un dólar y un euro, es decir,  indica cuántos pesos se requiere  para un euro.   Por ejemplo, para el 2022, se requieren 5.500  pesos para adquirir un euro.  Fuente: Adaptado Wikipedia</t>
  </si>
  <si>
    <t>Corresponde al valor estimado que se paga a un medio televisivo de emisión nacional para entrevistar a un vocero institucional con motivo de una noticia de interés nacional para el sector panelero, con un promedio de 3 salidas en un día. Fuente: Elaboración Propia</t>
  </si>
  <si>
    <t>Corresponde al valor estimado que se paga a un medio televisivo de emisión regional para entrevistar a un vocero institucional con motivo de una noticia de interés regional  para el sector panelero, con un promedio de 3 salidas en un día. Elaboración Propia</t>
  </si>
  <si>
    <t>Corresponde al valor estimado que se paga a un medio escrito de circulación nacional en páginas interiores para publicar una noticia de interés nacional  para el sector panelero. Elaboración Propia</t>
  </si>
  <si>
    <t>Corresponde al valor estimado que se paga a un medio escrito de circulación regional para publicar una noticia de interés regional  para el sector panelero. Elaboración Propia</t>
  </si>
  <si>
    <t>Corresponde al valor estimado que se paga a un medio radial de audiencia regional para publicar pauta publicitaria mensual con 9 salidas promedio en un mes para incentivar el consumo de panela u otra actividad que requiera promoción. Elaboración Propia</t>
  </si>
  <si>
    <t>Corresponde al valor estimado que se paga a un medio televisivo de audiencia nacional para publicar pauta publicitaria mensual en un horario AAA con duración de 15 a 30 segundos y 5 salidas al día. Elaboración Propia</t>
  </si>
  <si>
    <t>Corresponde al valor estimado que se paga a un medio televisivo de audiencia regional para publicar pauta publicitaria mensual con duración de 15 a 30 segundos y 10 salidas al día. Elaboración Propia</t>
  </si>
  <si>
    <t>Corresponde al valor estimado que se paga a un medio electrónico masivo para publicar pauta publicitaria mensual.  Incluye elaboración de video e imagen. Elaboración Propia</t>
  </si>
  <si>
    <t>Corresponde al valor estimado que se paga a una empresa propietaria de vallas publicitarias ubicadas sobre vías o puntos de alta visión por 15 días en 5 ciudades. Elaboración Propia</t>
  </si>
  <si>
    <t>Corresponde al valor estimado que se paga por el alquiler de plataforma para realizar envío de coreos masivos de manera mensual, gestión de la plataforma, producción de contenidos y envío de correos a la base de datos, creación base de datos. Elaboración Propia</t>
  </si>
  <si>
    <t>Corresponde al valor estimado que se paga al equipo organizador encargado de planear y ejecutar los temas por sección en medios radiales nacionales, pautas redes sociales, comerciales en televisión nacional, presencia en vallas nacionales, diseño y adquisición de elementos de promoción y divulgación. Elaboración Propia</t>
  </si>
  <si>
    <t>Corresponde al valor estimado que se paga al equipo organizador encargado de planear y ejecutar los temas por sección con pautas en medios radiales regionales, pautas redes sociales, presencia en vallas municipales, diseño y adquisición de elementos de promoción y divulgación. Elaboración Propia</t>
  </si>
  <si>
    <t>Corresponde al valor estimado que se paga por el diseño web, dominio, hosting, plugins y complementos, marketing y SEO, mantenimiento, producción de contenidos, para generar recordación en los consumidores. Fuente: Elaboración propia</t>
  </si>
  <si>
    <t>Corresponde al valor estimado que se paga por la elaboración de material publicitario de larga duración impreso en elementos como vasos, llaveros, esferos, recipientes, entre otros. Elaboración propia</t>
  </si>
  <si>
    <t>c. Ferias comerciales internacionales</t>
  </si>
  <si>
    <t>Es el valor estimado que se paga a una empresa especializada en encuestas para que diseñe, aplique y analice una serie de preguntas estratégicas y de interés para el sector panelero y el país y que permita su caracterización. Se estiman costos de realización de encuestas y costos administrativos. Elaboración propia.</t>
  </si>
  <si>
    <t xml:space="preserve">Asistente técnico sistema tecnificado-tradicional  (cultivo- proceso) 
</t>
  </si>
  <si>
    <t>Corresponde a la agrupación de 13 departamentos paneleros, en donde se encuentra más del 90% de la producción, la clasificación se realizó  teniendo en cuenta la cercanía geográfica así: Cundinamarca, Boyacá, Santander, Norte de Santander, Tolima, Huila y Caquetá, Nariño, Cauca, Valle del Cauca, Risaralda y Quindío, Caldas, Antioquia y Caquetá.</t>
  </si>
  <si>
    <t xml:space="preserve">Para efectos de la estimación de costos, corresponde a  130 municipios para el sistema tradicional  en donde se concentra la producción nacional.
Para el sistema tecnificado se contemplan  80 municipios que actualmente cuentan con áreas con sistema tecnificado o tienen potencial para el establecimiento del mismo. </t>
  </si>
  <si>
    <t>Corresponde a los valores estimados para  llevar a cabo los proyectos y que involucra a más de una persona, ya sea grupos pequeños, medianos y grandes y se adelantan para alcanzar los objetivos propios de cada uno de los temáticas trabajadas en la cadena agroindustrial de la panela. Elaboración propia</t>
  </si>
  <si>
    <t>Es la relación entre el valor de un dólar y un peso,  es decir,  indica cuántos pesos se requiere  para un dólar. Por ejemplo, para el 2023, se estimó que se requiere 5.000 pesos para adquirir un dólar estadunidense.  Fuente: Adaptado Wikipedia.</t>
  </si>
  <si>
    <t>Corresponde al valor estimado que se paga a un medio radial de audiencia nacional para publicar pauta publicitaria mensual con 10 salidas en un mes para incentivar el consumo de panela u otra actividad que requiera promoción. Elaboración Propia</t>
  </si>
  <si>
    <t>Corresponde al valor estimado que se paga a una empresa propietaria de vallas publicitarias ubicadas a la entrada de las ciudades por 15 días en 5 vías de entrada. Elaboración Propia</t>
  </si>
  <si>
    <t>Corresponde al valor estimado que se paga a una empresa de publicidad para el diseño e impresión de pendones para los 13 departamentos productores de panela que contiene un pendón pequeño 80 cm x 120 cm con porta pendón y un pendón de 3 m largo x 1 m alto  con logos institucionales. Elaboración Propia</t>
  </si>
  <si>
    <t>Corresponde al valor estimado que se paga por el alquiler de un espacio físico, diseño y adecuación con mobiliario en un evento de promoción específico en una ciudad diferente a Bogotá, que tiene duración de varios días.  Elaboración Propia</t>
  </si>
  <si>
    <t>Corresponde al valor estimado que se paga por la compra de un mobiliario básico desmontable y de frecuente uso para promover productos de panela en municipios. Elaboración Propia</t>
  </si>
  <si>
    <t>Corresponde al valor estimado que se paga por el diseño de la campaña publicitaria a nivel nacional que incluye agencia creativa  (slogan)  y agencia publicitaria (difusión) con una duración aproximada de 2 meses de elaboración y su vigencia tiene una duración mayor a 4 años.  Esta campaña se enfoca en la promoción al consumo. Elaboración Propia</t>
  </si>
  <si>
    <t>Corresponde al valor estimado que se paga por el diseño de la campaña publicitaria a nivel regional que incluye agencia creativa  (slogan)  y agencia publicitaria (difusión) con una duración aproximada de 30 días de elaboración y su vigencia tiene una duración mayor a 4 años.  Esta campaña se enfoca en el posicionamiento en medios regionales.</t>
  </si>
  <si>
    <t>El costo estimado promedio, es el resultado de un valor global asignado, teniendo en cuenta la suma del costo actual de los programas especiales de promoción al consumo tales como programa con sabor a panela, producción de cocina, panela lovers, entre otros. Incluye diseño, creación de programas, producción, realización, medición de impacto. Elaboración propia</t>
  </si>
  <si>
    <t>Es el  costo estimado promedio, es el resultado de un valor global asignado, teniendo en cuenta la suma del costo actual de los programas especiales de promoción al consumo y básicamente corresponde al valor estimado que se paga por la realización de un evento específico en medio televisivo o en la red para promocionar diferentes usos de la panela en preparación de alimentos, salud y belleza.  Incluye Diseño y creación del programa, producción y realización, medición del impacto de comunicación (alcance/ personas). Elaboración propia</t>
  </si>
  <si>
    <t>Corresponde al valor estimado global para  elaborar de videos clips testimoniales, estudio fotográficos en cultivos, trapiches y distintos  productos del sector panelero, cuyo uso va dirigido a la promoción del sector en diferentes ámbitos. Fuente: Elaboración propia</t>
  </si>
  <si>
    <t>Corresponde al valor estimado para el diseño, estructuración del proyecto, coordinación y supervisión de los programas radiales, asesoría de los técnicos en campo, realización, preproducción, producción y locución, emisión de los programas en radio regional, emisión de los programas en plataformas digitales, se estima una duración de 3 meses de comunicación de radio en región. Elaboración propia</t>
  </si>
  <si>
    <t xml:space="preserve">Costo estimado de un sistema de transporte de caña por mono cable autopropulsado. Compuesto principalmente por un sistema motriz (motor, reductor y freno), una línea de cable (mono cable, portante – tractor) entre las estaciones de reenvío en los extremos de la línea, unas torres intermedias que soportan el cable con movimiento continuo, unas pinzas fijas al cable para enganchar los paquetes de caña y, finalmente un sistema de control. Información fuente: (Corpoica, 2016). Costo aproximado por indagación de experto cadena. Se estima un  ICR del 40% para apoyar el valor del sistema estimado en $135 millones. </t>
  </si>
  <si>
    <t>Es el valor estimado que se paga a una empresa especializada en estudios de mercado para que capture información de primer, segundo y tercer nivel,  referente a diferentes aspectos de consumo de panela u otros productos endulzantes o con características similares o equivalentes. Fuente Elaboración propia</t>
  </si>
  <si>
    <t>Es el costo asignado al mecanismo que permite el encuentro entre productores, procesadores, comercializadores, emprendedores, empresarios, inversores e instituciones interesadas en la cadena agroindustrial de la panela, que buscan lograr acuerdos para abrir oportunidades de compra o venta de servicios, productos o procesos. Este valor incluye el costo de tiquetes, hospedaje, alimentación, montaje logístico, y las estrategias de promoción y divulgación, se realiza de manera presencial y se supone que la duración de la rueda son dos días, una noche. (10 asistentes).  Fuente: Elaboración propia</t>
  </si>
  <si>
    <t>Es el costo asignado al mecanismo que permite el encuentro entre productores, procesadores, comercializadores, emprendedores, empresarios, inversores e instituciones interesadas en la cadena agroindustrial de la panela, que buscan lograr acuerdos para abrir oportunidades de compra o venta de servicios, productos o procesos. Este valor incluye el costo de pautas en redes sociales/promoción y divulgación y equipo organizador, se realiza de manera virtual con la participación de 20 asistentes.  Fuente: Elaboración propia</t>
  </si>
  <si>
    <t>Es el costo asignado a las actividades en las que la oferta y la demanda de diversos productos se concentran en un mismo espacio en el ámbito internacional y por un tiempo determinado. Tiene como objetivo permitir la promoción del producto y facilitar el establecimiento de contactos comerciales. El costo asignado incluye el stand, inscripción a evento y   alimentación. Fuente: Elaboración propia</t>
  </si>
  <si>
    <t>Se estima la realización de 12 mesas de trabajo  presenciales básicas y 12 ampliadas, que supone el trabajo con 10 y 20 personas- entidades,  también se supone la realización de reuniones virtuales a lo largo del año, una cada mes, para realizar acercamiento con los 13 departamentos paneleros. Se estima la realización de talleres especializados y/o eventos de divulgación nacionales y/o regionales, dos por región.  Se calculó el pago de anualidad para plataformas de información por un valor de US$5.000 dólares año.  Se estima la contratación de diseñadores gráficos para el diseño de diferentes herramientas para la promoción internacional, su contratación sería cada tres años. También se la elaboración de 2 videoclips testimoniales, realización de 2 estudios fotográficos en cultivo, trapiche y producto por un valor de $18 millones, y un presupuesto global de $200 millones para la realización de las distintas herramientas para la promoción internacional. Se estima un presupuesto global para la realización de macro ruedas de negocios para el sector por un valor de $1.000 millones cada 3 años. Adicionalmente se estima cubrir la participación de empresarios en 6 ferias internacionales,  4 ruedas de negocios internacionales de manera presenciales y a 8 ruedas virtuales para reuniones con empresarios internacionales. Para apoyar las exportaciones se estimó un incentivo para apoyar a 8 pequeñas y 8 medianas empresas exportadoras, cuyo valor se halló teniendo en cuenta el valor de los ingresos de micro empresas manufactureras de acuerdo a la clasificación de la Dian realizada el 2023, a la cual se le estimó un porcentaje de 15%  de los ingresos para pequeñas empresas, ya que se considera que las microempresas no tienen la capacidad aún para exportar, y a este resultado se le calculó el 3% para hallar el valor del incentivo, para las medianas  empresas el porcentaje se estimó en 7% de los ingresos  y a este se le estimó un porcentaje de incentivo del 1%, arrojando un valor de  $39.124.116 y 51.555.836, respectivamente. Para la realización de estos ítems se estima un equipo humano nacional de 4 personas por 12 meses por un valor promedio de salario de $15.191.000, a quienes se les calculó 4 desplazamientos internacionales para acompañar a los empresarios y 8 desplazamiento nacionales para preparar a las empresas para los eventos internacionales.</t>
  </si>
  <si>
    <t>GLOSARIO DE CATEGORIA DE COSTOS CADENA  AGROINDUSTRIAL DE PANELA</t>
  </si>
  <si>
    <t xml:space="preserve">Se estima la realización de 13 mesas de trabajo  presenciales básicas y 13 ampliadas, que supone el trabajo con 10-20 personas. Entidades, también se supone la realización de reuniones virtuales a lo largo del año, para realizar acercamiento con los 13 departamentos paneleros.  Se estima un pago de suscripción anual a plataformas de información por un valor de $3000 dólares año y un desarrollador de aplicaciones  y un analista de mercados que pueda implementar estrategias de análisis a través de herramientas TI, con un salario mensual de $10.402.604 por un período de 12 meses.  Se estima la realización de una nota de televisión a nivel nacional por un valor de $40 millones y 4 a nivel regional, por un valor unitario de $5 millones, rotando las regiones en donde se realice durante la implementación del plan.  También se estima la realización de 2  notas de prensa a nivel nacional por un valor unitario de 20 millones y 4 notas de prensa a nivel regional por un valor unitario de $5 millones. Se estima la realización de  2 paquetes de pautas de radio a nivel nacional, uno por semestre, por un valor de $10 millones el paquete, 6 paquetes de emisión radial regional por un valor de $6 millones, para intervenir a 6 regiones al año, las cuales se modifican anualmente; se estima la realización de pautas de televisión a nivel  nacional con una duración de un mes al año, por un valor promedio de $1.000 millones y  la realización de pautas de radio  en las 8 regiones paneleras, por un valor unitario de $20 millones.  Se estima pautar por redes sociales, 10 meses al año,  a través de pautas digitales con un valor de $12 millones mensuales en promedio. Se estima colocar 2 paquetes de vallas publicitarias en ciudades principales (1 valla por 15 días en 5 ciudades principales) y 4 paquetes de vallas publicitarias en ciudades regionales (una valla por 15 días en 5 vías de  entrada a municipios); se estima la compra de un paquete de pendones ( corresponde a 13 pendones, 1 para el nivel nacional y 12 regional), para ser distribuidos 2 veces en el año en los departamentos paneleros, por un valor de $5 millones.  Se estima el apoyo de 12 stands de promoción y divulgación en eventos regionales y el apoyo a 12 stand para mercados campesinos para los departamentos paneleros. en los 12 dptos. paneleros. Se estima la contratación de plataformas para envío de correo masivos y  mensajes de texto, su valor mensual es de $5 millones, se requiere para los 12 meses del año. Se estima el desarrollo de campañas institucionales y regionales, para lo cual se debe contratar una empresa publicitaria, el valor estimado cada cuatro años es de $280 millones a nivel nacional y de $130 millones a nivel regional. Se estima el costo anual de la implementación de esta campaña a nivel nacional de $252 millones y a nivel regional de $150 millones. Se estima el diseño, desarrollo y mantenimiento de una página web anual para el ejecutor de la iniciativa estratégica por un valor de $20 millones; se estima la comunicación dirigida a los productores en temas específicos por medios radiales regionales, por 3 meses por un valor global por $5 millones por departamento panelero. Se estimaron presupuestos promedio de $200 millones para la realización de i: eventos de impacto nacionales y regionales, ii.programas especiales de promoción al consumo y iii.Herramientas para la promoción.  Como complemento a la educación al consumidor, compradores y empresarios, se estima la realización de 13 cursos libres virtuales por dpto panelero, un curso corto por dpto panelero e manera presencial y uno virtual.  Se estima un equipo humano de 2 personas a nivel nacional con un salario promedio mensual de $8.256.000 por 12 meses, se estima un promedio de $500.000 para desplazamiento terrestres y  aéreos con  tiquetes y viáticos por tres días. También se estiman gastos administrativos, tales como 10 % de arrendamiento de oficina por 12 veces, se estima la compra de 2 portátiles para el equipo de trabajo por un valor promedio de $7 millones cada uno, una impresora multifuncional para el equipo por un valor de $5.700.00, un  combo teclado/mouse por un valor de $65.000, licencia software por valor de 150.000 año, suministros y papelería por un valor de $150.000 anuales.   Se deja por definir  otras formas de desarrollo. </t>
  </si>
  <si>
    <t xml:space="preserve">Se estima la realización de 12 mesas de trabajo  presenciales básicas y 12 ampliadas, que supone el trabajo con 10 y 20 personas- entidades,  también se supone la realización de reuniones virtuales a lo largo del año, una cada mes, para realizar acercamiento con los 13 departamentos paneleros. Se estima la realización de talleres especializados y/o eventos de divulgación nacionales y/o regionales, uno por región.  También se estima la realización de 2  ruedas de negocios presenciales y 2 ruedas virtuales en cada departamento panelero, 3  mercados campesinos y/o circuitos cortos de comercialización por región. Para llevar a cabo estos espacios de comercialización se sugiere la realización de  una nota de prensa a nivel regional por un valor unitario de $5 millones, así como notas en televisión en cada región panelera, se estimó el costo de la comunicación por  medios radiales para los productores en cada región panelera. También se estima la participación y realización de diferentes eventos de impacto nacionales y regionales, para  la cual se estimó un presupuesto global de $200 millones al año. Se estimó él apoyo en el costo del diseño, desarrollo, mantenimiento de páginas web por un año, una para favorecer a una empresa en cada departamento panelero por un valor por región de $20 millones.  Se costeó material de  promoción y divulgación por un valor de $5 millones por departamento.  Se estimó un incentivo escalamiento de productos, el cual se calculó teniendo en cuenta el valor de los ingresos de micro empresas para empresas manufactureras, de acuerdo a la clasificación de la Dian realizada el 2023, a la cual se le estimó un porcentaje 20%  de los ingresos para microempresas para realizar escalamiento de productos y a este resultado se le calculó el 8% para hallar un incentivo para apoyar este escalamiento; para las pequeñas empresas el porcentaje se estimó en 10% de los ingresos para pequeñas empresas y a este se le estimó un incentivo del 5%,  calculando un incentivo de $30.379.885  y $43.471.240 para micro y pequeñas empresas respectivamente para13  microempresas  y 13 pequeñas empresas en los departamentos   a intervenir. Se estima apoyar con el 50% del proceso de obtención de sellos diferenciadores, uno por región. Como complemento a la educación al consumidor, compradores y empresarios, se estima la realización de 13 cursos libres virtuales por dpto, un curso corto por dpton de manera presencial y uno virtual.  Se estima un equipo humano de 4 personas a nivel nacional con un salario promedio mensual de $10.402.000 por 12 meses,  se estima en promedio 2 desplazamientos  a las regiones paneleras, con viáticos. Se estima equipo en región, con rodamiento, con una dedicación del 50% para desarrollar la iniciativa estratégica 3.2 y 3.3. Se estimaron costos para  constituir  garantías FAG  y registro los contratos forward de panela  ante la Bolsa Mercantil de Colombia, el cual es estimó como una alternativa  de financiamiento para los productores. Se estima que un 1% será comercializado a través de este tipo de contratos y se genera un porcentaje de crecimiento en su uso por 5 años, hasta alcanzar el 5% del total de toneladas de panela comercializadas en Bolsa. Se estima un valor comercial de dichos contratos, teniendo  en cuenta un crecimiento en el valor comercial de la tonelada, posteriomente se estima una comisión del FAG del 3.75% y de registro de vendedor por 0.04%; se estima que el Gobierno incentive el 50% de los costos de comisión y registro. Se deja por definir  otras formas de desarrollo. </t>
  </si>
  <si>
    <t>Peaje  Región 2. Lejano /150 ( Isnos- Huila)</t>
  </si>
  <si>
    <t>Costos incurridos en el desarrollo de una comisión de servicios a servidores públicos o desplazamiento de contratistas de prestación de servicios profesionales y de apoyo a la gestión al interior o al exterior del país, para ejercer las funciones propias del empleo u obligaciones contractuales en un lugar diferente al de la sede principal de la entidad, cumplir misiones especiales, asistir a reuniones, conferencias o seminarios, realizar visitas de observación que interesen a la administración y que se relacionen con el ramo en que presta sus servicios. Adaptado de: Guía para comisiones de servicios o desplazamientos (Función pública, 2019), disponible en: https://www.funcionpublica.gov.co/documents</t>
  </si>
  <si>
    <t>Los viáticos se reconocen para cubrir los gastos de alojamiento, alimentación y transporte cuando se deban desempeñar funciones en un lugar diferente al de la sede habitual de trabajo. Adaptado de: Decreto 460 de 2022 (DAFP, 2022), disponible en https://www.minhacienda.gov.co. Para el ejercicio de estimación de costos, se aplica la escala de viáticos establecida en la tabla de honorarios de contratos de prestación de servicios profesionales y de apoyo a la gestión (DNP 2022), de acuerdo con los valores y criterios allí definidos.</t>
  </si>
  <si>
    <t>Es un valor de referencia otorgado sobre el costo de los traslados aéreos que se efectúan al interior del país (ida y regreso) y que corresponden a las ciudades con mayor frecuencia de vuelos para la cadena agroindustrial de la panela, tales como: Bogotá, Pasto, Medellín, Pereira, Cali, Popayán y Neiva.</t>
  </si>
  <si>
    <t xml:space="preserve">Es un valor de referencia otorgado sobre el costo de los traslados terrestres que se efectúan al interior del país y que corresponden al desplazamiento hacia los aeropuertos o a los municipios con producción panelera. </t>
  </si>
  <si>
    <t>Es un valor de reconocimiento a los traslados terrestres en vehículo propio, el cual incluye un costo promedio de combustible y de peajes entre una región panelera cercana y una lejana, durante tres días. Para este promedio se tomó como región cercana la Hoya del Río Suárez - Boyacá y Santander, y como región lejana el municipio de San José de Isnos - Huila.</t>
  </si>
  <si>
    <t xml:space="preserve">Corresponde al costo promedio de combustible entre una región panelera cercana y una lejana, bajo el criterio de consumo de 35 km/galón. Para este promedio se tomó como región cercana la Hoya del Río Suárez - Boyacá y Santander, y como región lejana el municipio de San José de Isnos - Huila. </t>
  </si>
  <si>
    <t xml:space="preserve">Corresponde al costo promedio de peajes entre una región panelera cercana y una lejana. Para este promedio se tomó como región cercana la Hoya del Río Suárez - Boyacá y Santander, y como región lejana el municipio de San José de Isnos - Huila. </t>
  </si>
  <si>
    <t>Es la suma del valor promedio mensual otorgado para desplazarse en vehículo propio, en las regiones paneleras, que incluye un reconocimiento de peajes, combustible y un porcentaje de mantenimiento del vehículo.</t>
  </si>
  <si>
    <t>Corresponde al valor promedio de traslados aéreos y terrestres al interior del país, a partir del valor hallado para el desplazamiento terrestre por persona en transporte público/promedio durante tres días, y el valor promedio ida y regreso por desplazamiento aéreo.</t>
  </si>
  <si>
    <t>Es un valor de referencia otorgado sobre el costo de los traslados aéreos que se efectúan al exterior del país y que corresponden a las ciudades de mercados potenciales o de interés para la cadena agroindustrial de la panela, tales como: Toronto, Tokio, Madrid, Sídney, Nueva York y Dubái.</t>
  </si>
  <si>
    <t xml:space="preserve">Dentro de esta categoría se relacionan aquellos costos de referencia en los que se incurren para el desarrollo de tareas administrativas, tales como: arrendamiento de oficina, puesto de trabajo, equipos y accesorios, licencias y suministros y papelería. </t>
  </si>
  <si>
    <t xml:space="preserve">Es el valor correspondiente a la suma del costo promedio de una silla con condiciones ergonómicas, entre otras características, y el costo aproximado de un escritorio de trabajo, empleado en entornos de oficia, para llevar a cabo las tareas administrativas. </t>
  </si>
  <si>
    <t xml:space="preserve">Es el valor aproximado del costo promedio de un computador portátil gamer con diferentes especificaciones de capacidad de almacenamiento, procesador, tarjeta gráfica, memoria RAM, entre otras. </t>
  </si>
  <si>
    <t xml:space="preserve">Es el valor aproximado del costo promedio de un computador de escritorio con diferentes especificaciones de capacidad de almacenamiento, procesador, tarjeta gráfica, memoria RAM, dimensiones de la pantalla, entre otras. </t>
  </si>
  <si>
    <t>Es el costo aproximado de una impresora multifuncional que permite realizar impresiones, sacar copias, escanear documentos, enviar FAX, así como opciones de conectividad por USB o Wifi, como apoyo a las tareas administrativas.</t>
  </si>
  <si>
    <t>Es el costo aproximado en el que se incurre para que el fabricante de un software le otorgue a una persona, empresa u organización un permiso para utilizar su producto. Adaptado de oftimiza.co/blog/licencias-de-software-en-Colombia.</t>
  </si>
  <si>
    <t xml:space="preserve">Corresponde al costo global de los materiales y productos utilizados en entornos de oficina para llevar a cabo las tareas administrativas, como por ejemplo: papel, esferos, lápices, carpetas o archivadores, sobres, post-it, clips, grapadoras, perforadoras, entre otros. </t>
  </si>
  <si>
    <t>Es el costo en el que se incurre por el uso de un bien inmueble que no es propio, en el cual se ubicarán las personas, puestos de trabajo y demás equipos y materiales de apoyo, requeridos para el desarrollo de las tareas administrativas. Se estimó un canon de arrendamiento de $8 millones mensuales promedio para una oficina en Bogotá.</t>
  </si>
  <si>
    <t>Es el costo aproximado de un teclado y un mouse, requeridos para el uso de los computadores ya sea portátil o de mesa.</t>
  </si>
  <si>
    <t xml:space="preserve">Corresponde al valor de la tasa subsidiada a través de una LEC, dirigida a asociaciones de productores de panela, para inversiones que mejoren la sostenibilidad ambiental, tales como: agricultura orgánica, ecológica y biológica, fuentes de energía no convencionales renovables y capitalización, adquisición y creación de empresas de bioeconomía. El plazo máximo de otorgamiento del subsidio será de hasta siete años, con un periodo de gracia de hasta dos años. Adaptado de: Finagro, 2021, disponible en https://www.finagro.com.co/sites/default/files/node/circulares/file/titulo4_cap._10_lec_sostenibilidad_agropecuaria_y_negocios_verdes_.pdf. El valor apoyado por asociación es de 12 M, esto es el equivalente a un costo de inversión de $300 M con un subsidio de tasa del 4 % del crédito otorgado. </t>
  </si>
  <si>
    <t>Corresponde a estímulo económico destinado a fomentar el crecimiento de modelos sostenibles de producción de panela y sus derivados. Este estímulo consiste en un porcentaje calculado sobre los ingresos anuales de micro y pequeñas empresas, según la clasificación por parte de la DIAN. Específicamente, se ha estimado un 20 % y 10 % de los ingresos anuales, sobre los cuales se ha calculado un 8 % y 5 % respectivamente, obteniendo como resultado un valor de apoyo de $30 M para microempresas y $40 M para pequeñas empresas.</t>
  </si>
  <si>
    <t>8.2 Incentivo a la innovación micro y pequeñas empresas</t>
  </si>
  <si>
    <t>Corresponde a un incentivo económico para fomentar la innovación en la producción de panela y sus derivados. Este incentivo se determina en función de los ingresos generados por micro y pequeñas empresas, según la clasificación por parte de la DIAN. Inicialmente, se estima un porcentaje del 3 % y 2 %, respectivamente, sobre el valor anual de los ingresos. Luego, a este resultado se le aplica un cálculo del 50 % y 25 %, lo cual resulta en un valor de apoyo de $28 M para microempresas y $43 M para pequeñas empresas.</t>
  </si>
  <si>
    <t>8.2 Váucheres de innovación</t>
  </si>
  <si>
    <t xml:space="preserve">Los váuchers son un instrumento de apoyo a la innovación y comprenden una serie de servicios de innovación que inciden positivamente en la competitividad de las MIPYMES a través de la transferencia de conocimiento y la mejora tecnológica. Estas intervenciones incluyen el costo asociado a múltiples servicios, entre ellos los de consultoría, los cuales apoyan en la formación y fortalecimiento de las capacidades de las empresas para abordar problemas de manera novedosa, promoviendo una cultura innovadora en el desarrollo de sus actividades misionales; training, proyectos de empleo, prototipos, diseño e investigación de mercado; entre otros (Volante Research, 2014 citado por DNP (s.f)) disponible en https://proyectostipo.dnp.gov.co/index.php?option=com_k2&amp;view=item&amp;id=200:vauchers-de-innovacion&amp;Itemid=271. El valor estimado por empresa corresponde a un valor global de $4.000 M para 50 empresas, es decir, $80 por empresa. </t>
  </si>
  <si>
    <t xml:space="preserve">8.3 Incentivo a las micro, pequeñas y medianas empresas técnicas especializadas  </t>
  </si>
  <si>
    <t>Corresponde a un incentivo económico dirigido a empresas técnicas especializadas, el cual se determina en función de los ingresos generados por micro, pequeñas y medianas empresas, según la clasificación por parte de la DIAN. Se estima inicialmente un porcentaje del 10 %, 5 % y 3 % sobre el valor anual de los ingresos, respectivamente. Posteriormente, a estos resultados se les aplica un cálculo adicional del 10 %, 5 % y 2 %, en el mismo orden, obteniendo un valor de apoyo de $9 M para microempresas, $21 M para pequeñas empresas y $44 M para medianas empresas.</t>
  </si>
  <si>
    <t xml:space="preserve"> 6.2 Incentivo al establecimiento de Viveros de propagación de especies dendroenergéticos y huertos de especies nativas aglutinantes</t>
  </si>
  <si>
    <t>4.  Regiones productoras</t>
  </si>
  <si>
    <t>Estimación de Asistentes técnicos por departamento</t>
  </si>
  <si>
    <t>Aproximación a número mayor. Asistentes Técnicos requeridos</t>
  </si>
  <si>
    <t>f. Combustible</t>
  </si>
  <si>
    <t>g. Peaje promedio</t>
  </si>
  <si>
    <t>h. Rodamiento</t>
  </si>
  <si>
    <t>g. Peaje promedio mensual</t>
  </si>
  <si>
    <t>i. Promedio Desplazamiento Aéreo y terrestre</t>
  </si>
  <si>
    <t>j. Tiquetes internacionales</t>
  </si>
  <si>
    <t>a. Puesto de trabajo ( silla + escritorio)</t>
  </si>
  <si>
    <t>a. Puesto de trabajo</t>
  </si>
  <si>
    <t>b. Portátil</t>
  </si>
  <si>
    <t xml:space="preserve">c. Computador de escritorio </t>
  </si>
  <si>
    <t>d. Impresora Multifuncional</t>
  </si>
  <si>
    <t>f. Combo teclado/ mouse</t>
  </si>
  <si>
    <t>g. Licencia software</t>
  </si>
  <si>
    <t>h. Suministros y papelería</t>
  </si>
  <si>
    <t>i. Arrendamiento oficina</t>
  </si>
  <si>
    <t>c. Computadores</t>
  </si>
  <si>
    <t>f. Combo teclado mouse</t>
  </si>
  <si>
    <t>g. Licencia Software/persona</t>
  </si>
  <si>
    <t>i. Arrendamiento Oficina</t>
  </si>
  <si>
    <t>5. Actividades Grupales</t>
  </si>
  <si>
    <t>a. Departamentos paneleros</t>
  </si>
  <si>
    <t>b. Municipios paneleros</t>
  </si>
  <si>
    <t xml:space="preserve">d.  Total UPAS Productoras </t>
  </si>
  <si>
    <t xml:space="preserve">6. Tasa de cambio </t>
  </si>
  <si>
    <t>7. Promoción y Comunicación</t>
  </si>
  <si>
    <t>j. Semillero en finca</t>
  </si>
  <si>
    <t xml:space="preserve">a. Nota en televisión nacional </t>
  </si>
  <si>
    <t>b. Nota en televisión regional</t>
  </si>
  <si>
    <t>c. Nota de prensa nacional</t>
  </si>
  <si>
    <t>d. Nota de prensa regional</t>
  </si>
  <si>
    <t xml:space="preserve">f. Pautas de radio nacional </t>
  </si>
  <si>
    <t>g. Pautas de radio regional</t>
  </si>
  <si>
    <t>h. Pauta televisión nacional (mes)</t>
  </si>
  <si>
    <t>i. Pauta televisión regional</t>
  </si>
  <si>
    <t xml:space="preserve">k. Paquete Vallas publicitarias Ciudades Principales </t>
  </si>
  <si>
    <t xml:space="preserve">l. Paquete Vallas publicitarias Ciudades regionales </t>
  </si>
  <si>
    <t xml:space="preserve">m. Paquetes Pendones </t>
  </si>
  <si>
    <t>n. Stand de promoción y divulgación en eventos regionales</t>
  </si>
  <si>
    <t>o. Stand Mercado Campesino</t>
  </si>
  <si>
    <t>p. Plataformas para envió de correo masivos y mensajes de texto (mensual)</t>
  </si>
  <si>
    <t>q. Desarrollo de la Campaña institucional nacional</t>
  </si>
  <si>
    <t>r. Desarrollo Campaña institucional regional</t>
  </si>
  <si>
    <t>s. Implementación Campaña Promoción al Consumo Nacional</t>
  </si>
  <si>
    <t>t. Implementación Campaña Promoción al Consumo Regional (Monto Global)</t>
  </si>
  <si>
    <t xml:space="preserve">v. Programas especiales de promoción al consumo </t>
  </si>
  <si>
    <t>w. Diseño, desarrollo mantenimiento página web anual</t>
  </si>
  <si>
    <t>x. Herramientas para la promoción</t>
  </si>
  <si>
    <t>y. Comunicación radial regional para productores 3 meses</t>
  </si>
  <si>
    <t>z. Material de promoción y divulgación (Impresos,  llaveros, otros)</t>
  </si>
  <si>
    <t>f. Pautas de radio nacional (Paquete 10  pautas  al mes)</t>
  </si>
  <si>
    <t>g. Pautas de radio regional (Paquete  10 salidas al mes)</t>
  </si>
  <si>
    <t>t. . Implementación Campaña Promoción al Consumo Regional ( Monto Global)</t>
  </si>
  <si>
    <t>8. Comercialización</t>
  </si>
  <si>
    <t>d. Mercados campesinos/circuitos cortos comercialización</t>
  </si>
  <si>
    <t>f. Misiones comerciales internacionales</t>
  </si>
  <si>
    <t xml:space="preserve">Son visitas colectivas concertadas, realizada de acuerdo a un plan, que un país organiza para aumentar su comercio con otro. Demuestra interés por aumentar el comercio entre el país de origen y el país de destino. Se prevé gastos de representación y transporte al interior del país visitado de 5 personas viajando. </t>
  </si>
  <si>
    <t>j. Doctorado</t>
  </si>
  <si>
    <t>Es el costo asignado a diferentes medios que sirven para estimular la compra o venta de un producto/servicio.</t>
  </si>
  <si>
    <t>Es un conjunto de acciones centrado en mejorar las condiciones de venta de un producto o marca, para incrementar los beneficios que puede alcanzar dentro del mercado ya sea en el ámbito nacional o internacional.</t>
  </si>
  <si>
    <t xml:space="preserve">9. Capacitación y formación </t>
  </si>
  <si>
    <t xml:space="preserve">9. Capacitación y Formación </t>
  </si>
  <si>
    <t xml:space="preserve">Consiste en una serie de actividades planeadas  que hacen referencia al proceso educativo o de enseñanza-aprendizaje,  basadas en las necesidades de una empresa o sector que se orientan hacia un cambio en los conocimientos, habilidades y aptitudes de los empleados o actores del sector que les permitan desarrollar sus actividades de manera eficiente y la formación  </t>
  </si>
  <si>
    <t>Es el proceso llevado a cabo por una entidad reconocida como independiente de las partes interesadas, mediante el que se manifiesta la conformidad de una determinada empresa, producto, proceso, servicio o persona con los requisitos definidos en normas o especificaciones técnicas. Fuente: https://www.aenor.com/certificacion/en-que-consiste-la-certificacion</t>
  </si>
  <si>
    <t xml:space="preserve">11. Análisis de laboratorios </t>
  </si>
  <si>
    <t>Empresas del sector comercio de acuerdo a su nivel de ingresos.</t>
  </si>
  <si>
    <t>Microempresa: Aquella cuyos ingresos por actividades ordinarias anuales sean inferiores o iguales a 44.769 UVT.
Pequeña empresa: Aquella cuyos ingresos por actividades ordinarias anuales sean superiores a 44.769 UVT, e inferiores o iguales a 431.196 UVT.
Mediana empresa: Aquella cuyos ingresos por actividades ordinarias anuales sean superiores a 431.196 UVT, e inferiores o iguales a 2.160.692 UVT.
Gran empresa: Aquella cuyos ingresos por actividades ordinarias anuales sean superiores a 2.160.692 UVT.</t>
  </si>
  <si>
    <t>Empresas del sector servicios  de acuerdo a su nivel de ingresos.</t>
  </si>
  <si>
    <t>Empresas del sector manufacturero  de acuerdo a su nivel de ingresos.</t>
  </si>
  <si>
    <t>Microempresa: Aquella cuyos ingresos por actividades ordinarias anuales sean inferiores o iguales a 23.563 UVT.
Pequeña empresa: Aquella cuyos ingresos por actividades ordinarias anuales sean superiores a 23.563 UVT, e inferiores o iguales a 204.995 UVT.
Mediana empresa: Aquella cuyos ingresos por actividades ordinarias anuales sean superiores a 204.995 UVT, e inferiores o iguales a 1.736.565 UVT.
Gran empresa: Aquella cuyos ingresos por actividades ordinarias anuales sean superiores a 1.736.565 UVT.</t>
  </si>
  <si>
    <t xml:space="preserve">1.1.1. Priorizar y seleccionar productores u organizaciones de productores en las regiones paneleras,  que requieren extensión agrícola y  asistencia técnica,  teniendo en cuenta su escala de producción, prácticas agronómicas, y localización geográfica, así como promover su registro en la base de datos de usuarios del servicio de asistencia técnica del Minagricultura, en concordancia con los resultados de la caracterización regional realizada en la actividad 10.3.6 </t>
  </si>
  <si>
    <t xml:space="preserve">1.1.2. Implementar modelos técnicos de extensión agropecuaria y asistencia técnica acorde con las características de los productores u organizaciones de productores del sistema tradicional, promoviendo estrategias participativas, en concordancia con la priorización y selección de la actividad anterior (1.1.1) y con la actividad 8.3.7. sobre el diseño de modelos técnicos. </t>
  </si>
  <si>
    <t xml:space="preserve">1.2.1. Clasificar y seleccionar productores u organizaciones de productores del sistema tecnificado, así como promover su registro en la base de datos de usuarios del servicio de asistencia técnica del Minagricultura, en las regiones paneleras considerando la caracterización realizada en la actividad 10.3.6. </t>
  </si>
  <si>
    <t>1.2.2.  Brindar extensión agropecuaria y asistencia técnica a los productores u organizaciones de productores del sistema tecnificado, promoviendo estrategias participativas, para fomentar la aplicación de las Buenas Prácticas Agrícolas (BPA), el uso de semilla registrada de variedades adaptadas a las condiciones agroecológicas de cada región, semilleros en finca para renovación, prácticas de fertilización basados en análisis de suelos, época óptima de cosecha, renovación de cultivos, entre otras, que permitan incrementos sostenibles en la productividad, considerando la aplicación de los principios de la agroecología y  fomentando la cultura de registro de datos.</t>
  </si>
  <si>
    <t xml:space="preserve">8.1.1. Concertar y diseñar el modelo de I+D+i, extensión y asistencia técnica agropecuaria e industrial, específico para la cadena agroindustrial de la panela, bajo los lineamientos del SNIA (Ley 1876 de 2017), PECTIA, los PDEA y el Plan Nacional de Asistencia Integral Técnica, Tecnológica y de Impulso a la Investigación (Resolución 132 de 2022 de Minagricultura), con enfoque regional y con la participación articulada de instituciones y actores públicos y privados, considerando la oferta tecnológica disponible, los proyectos en curso en I+D+i y las necesidades en desarrollos tecnológicos y en procesos de extensionismo, de esta cadena.  </t>
  </si>
  <si>
    <t>8.1.4. Realizar el seguimiento y monitoreo de los avances en I+D+i de la cadena agroindustrial de la panela, considerando aspectos como vigilancia tecnológica (propiedad intelectual, nuevos usos, procesos innovadores, entre otros), articuladamente con el SNIA (Ley 1876 de 2017).</t>
  </si>
  <si>
    <t xml:space="preserve">8.2.2. Promover la participación de los actores públicos y privados de la cadena agroindustrial de la panela, en los procesos de actualización del PECTIA y su agenda dinámica de I+D+i, con enfoque regional, en las líneas de investigación estratégicas concertadas por los actores, con  énfasis en: manejo del sistema productivo, manejo sanitario y fitosanitario, manejo de suelos y aguas, manejo cosecha, postcosecha y transformación, manejo ambiental y sostenibilidad, material de siembra, calidad e inocuidad de insumos y productos, socioeconomía, inteligencia competitiva y desarrollo empresarial, entre otros, teniendo en cuenta las escalas de producción y tipos de productores, acorde con los resultados de la caracterización de la actividad 10.3.6.  </t>
  </si>
  <si>
    <t xml:space="preserve">8.2.4. Fortalecer el desarrollo de nuevas variedades con mejores comportamientos para la producción de panela y otros derivados de la caña, que respondan a las necesidades del mercado nacional y de exportación, a la adaptación a la variabilidad y al cambio climático, a  la resistencia a enfermedades, y a la producción de biomasa, articulado al proceso de validación tecnológica y de introducción de variedades existentes, así como fortalecer el desarrollo de insumos de alta tecnología, prácticas sostenibles, modelos de transporte más eficientes, automatización y mecanización de labores, entre otros, priorizando la labor de las redes de trabajo colaborativas y la asignación de recursos de I+D+i, en estas líneas de investigación. </t>
  </si>
  <si>
    <t xml:space="preserve">8.2.6. Fortalecer la oferta de servicios de innovación para la cadena, en aspectos como propiedad intelectual, desarrollo de nuevos productos, optimización y desarrollo de nuevos procesos, inteligencia competitiva, tecnología informática, gestión del conocimiento, infraestructura digital internet, entre otros, así como apoyar técnica y financieramente la gestión de patentes, y conectar la oferta con la demanda de servicios de innovación, a través de instrumentos de política. </t>
  </si>
  <si>
    <t>8.3.1.  Promover mecanismos de participación y articulación de los actores de la cadena en las instancias de planificación departamental y municipal (PDEA y los planes o directrices de ordenamiento departamental, entre otros), para la priorización de la panela en los programas y proyectos de extensión agropecuaria.</t>
  </si>
  <si>
    <t xml:space="preserve">8.3.5. Promover la gestión en la asignación de recursos del Fondo Nacional de Extensión Agropecuaria, para la ampliación en la cobertura, calidad, continuidad y sostenibilidad del servicio público de extensión agropecuaria dirigida a la cadena agroindustrial de la panela. </t>
  </si>
  <si>
    <t>8.4.4. Identificar y capacitar a los extensionistas y asistentes técnicos agropecuarios e industriales, priorizando a los jóvenes rurales con formación relacionada para que sean promotores del cambio y de adopción de tecnología en sus territorios, en los diferentes desarrollos tecnológicos generados sobre el manejo integral del cultivo, eficiencia e inocuidad en el proceso, diversificación y valor agregado del producto, y sostenibilidad ambiental, entre otros.</t>
  </si>
  <si>
    <t>Documentos normativos con la actualización de los requerimientos de sanidad vegetal, calidad e inocuidad para la panela.
Documentos técnicos sobre los estándares de calidad e inocuidad de la panela y nuevos productos derivados
Servicio de asistencia técnica y educación informal para la implementación de las normatividad y/o normas técnicas en sanidad, calidad e inocuidad, en la cadena agroindustrial de la panela</t>
  </si>
  <si>
    <t>3.3. Promoción de encadenamientos productivos, en la comercialización nacional e internacional de panela y sus derivados</t>
  </si>
  <si>
    <t>5.2. Mejora del nivel educativo y cualificación de la mano de obra de los productores de panela</t>
  </si>
  <si>
    <t>5.3. Contribución en la gestión y acceso a los bienes y servicios públicos no sectoriales que tienen incidencia en el desarrollo social y productivo de la cadena</t>
  </si>
  <si>
    <t xml:space="preserve">6.2. Promoción e implementación de alternativas sostenibles para el manejo del suelo y de especies vegetales de importancia económica para la producción de panela </t>
  </si>
  <si>
    <t>7. Fortalecimiento de la gestión climática a lo largo de la cadena agroindustrial de la panela</t>
  </si>
  <si>
    <t>7.1. Desarrollo y escalamiento de modelos de producción panelera que incluyan elementos de variabilidad y cambio climático, eficiencia energética y estrategias de economía circular, para la transición hacia la producción carbono neutral</t>
  </si>
  <si>
    <t>Valor indicativo en pesos constantes de 2023 por programa e Iniciativa Estratégica.</t>
  </si>
  <si>
    <t>Se presupuesta la realización de 12 mesas de trabajo básicas y 12 mesas de trabajo ampliadas, así como 26 mesas de trabajo virtuales con los encargados de diseñar los instrumentos de apoyo para el financiamiento de la cadena. Para la promoción de las nuevas líneas aprobadas se presupuestan 26 eventos de divulgación nacionales o regionales por un valor unitario de $2.150.000. Se presupuesta la contratación de 3 periodos de pauta digital con un valor por periodo de $12.000.000 y 2 meses  de plataformas de envío de información con un valor por periodo de $5.000.000. Se estima la contratación de 2 profesionales por un valor de $9.412.000 para adelantar las actividades de apoyo al fortalecimiento de los instrumentos de financiamiento.  Se deja por definir un aumento de recursos dirigidos a las líneas especiales de crédito e incentivos para el sector panelero, así como al aumento de recursos dirigidos hacia mecanismos financieros y no financieros para mejorar y chatarrizar trapiches. La iniciativa contempla otras formas de fortalecimiento que se deja por definir, considerando el nivel de información con que se cuenta.</t>
  </si>
  <si>
    <t>Propuesta fuentes de financiamiento del Plan de acción de la Cadena Agroindustrial de la Panela</t>
  </si>
  <si>
    <t>d. Desplazamiento terrestre en vehículo propio</t>
  </si>
  <si>
    <t xml:space="preserve">Corresponde al valor estimado para propagación de las especies aglutinantes y dendroenergéticas, su objetivo la limpieza de los jugos de caña en el procesamiento, el valor estimado  incluye área de semilleros cubierta de 60 m2, sistema de riego por nebulización y goteo, embolsado para desarrollo, la implementación de viveros. Fuente. Elaboración propia. </t>
  </si>
  <si>
    <t>Corresponde al valor estimado para el establecimiento de un semillero en finca, en un área de 1.000 metros cuadrados, incluye semilla, fertilizantes, fitosanitarios, labores, corte y empaquetado, entre otros.</t>
  </si>
  <si>
    <t xml:space="preserve">j. Pauta Digital redes  (Facebook, Instagram, YouTube) </t>
  </si>
  <si>
    <t>Es el costo asignado a la realización de espacios para potenciar la producción agroecológica, el rescate de productos ancestrales, impulsar la economía campesina, fomentar los encadenamientos productivos accediendo a nuevos nichos de mercado, promoviendo la integración regional, la asociatividad y el intercambio de saberes culturales y ancestrales. El cos estimado para las entidades territoriales, se estima a través de cuñas radiales, apoyo a los agricultores a través de pago de stands y transporte ida y vuelta de 10 agricultores desde sus fincas a la zona en donde se realice los mercados campesinos.</t>
  </si>
  <si>
    <t>Es el costo asignado al diseño e  implementación de macro ruedas de negocios internacionales de panela, que tienen como fin generar espacios entre exportadores de panela y posibles compradores a nivel internacional. Fuente: Elaboración propia</t>
  </si>
  <si>
    <t>La DIAN a través de la Resolución 001264 de 2022 fijó el valor de las UVT- Unidades de Valor Tributario, y realizó una clasificación de las empresas de acuerdo a sus ingresos y dependiendo del tipo de empresas</t>
  </si>
  <si>
    <t>Son una forma de ayuda o apoyo financiero que se extiende a un sector económico (organización o individuo) generalmente con el objetivo de promover determinadas políticas económicas y sociales.  Fuente: Wikipedia</t>
  </si>
  <si>
    <t xml:space="preserve">Es un valor estimado para constituir  garantías FAG  y registro los contratos forward de panela  ante la Bolsa Mercantil de Colombia, el cual es estimó como una alternativa  de financiamiento para los productores, la cual genera la obtención de recursos financieros no formales como anticipo al vendedor. Se estima que un 1% será comercializado a través de este tipo de contratos y se genera un porcentaje de crecimiento en su uso por 5 años, hasta alcanzar el 5% del total de toneladas de panela comercializadas en Bolsa. Se estima un valor comercial de dichos contratos, teniendo  en cuenta un crecimiento en el valor comercial de la tonelada, posteriormente se estima una comisión del FAG del 3.75% y de registro de vendedor por 0.04%; se estima que el Gobierno incentive el 50% de los costos de comisión y registro. </t>
  </si>
  <si>
    <t>Para apoyar las exportaciones se estimó un incentivo para apoyar empresas pequeñas y  medianas por región panelera que está encaminado a fortalecimiento de procesos, documentación entre otros que tengan que incurrir las empresas para exportar, cuyo valor se halló teniendo en cuenta el valor de los ingresos de micro empresas para empresas manufactureras para incentivar la exportación, de acuerdo a la clasificación de la Dian realizada el 2023, a la cual se le estimó un porcentaje de 15%  de los ingresos para pequeñas empresas, ya que se considera que las microempresas no tienen la capacidad aún para exportar, y a este resultado se le calculó el 3% para hallar el valor del incentivo, para las medianas  empresas el porcentaje se estimó en 7% de los ingresos y a este se estimó un porcentaje de incentivo del 1%, arrojando incentivos por  $3.124.116 y 51.555.836, respectivamente.</t>
  </si>
  <si>
    <t xml:space="preserve">11A. Clasificación de las empresas </t>
  </si>
  <si>
    <t>Fuente: Valores referencia obtenidos de la Resolución 3483 del 23 de diciembre de 2022 DNP,  "Por medio del cual se adopta la tabla de honorarios para la celebración de Contratos de Prestación de Servicios Profesionales y de Apoyo a la Gestión y se establecen otras disposiciones ".</t>
  </si>
  <si>
    <t>Combustible Región 1.  Cercano / 60 km ( Hoya del Ríos Suarez)</t>
  </si>
  <si>
    <t>Peaje Región 1.  Cercano. Ida y vuelta ( Hoya del Ríos Suarez)</t>
  </si>
  <si>
    <t>Sídney- Australia</t>
  </si>
  <si>
    <t>Dubái- Emiratos Árabes</t>
  </si>
  <si>
    <t>32359 - PC Gamer Violet TV32 Intel Core i3-10100FGTX 1050 Ti 4GB RAM 8GB</t>
  </si>
  <si>
    <t>32510 - PC Gamer Orchid TO62 AMD Ryzen 5 5600XRX 6650 XT 8GB RAM 16GB M.</t>
  </si>
  <si>
    <t>32475 - PC Gamer Amethyst TA38 AMD Ryzen 55600X RX 6800 RAM 32GB M.2 512</t>
  </si>
  <si>
    <t>Nota. En concordancia  la regionalización de la Agroindustria de la Panela - Upra</t>
  </si>
  <si>
    <t>Risaralda y Quindío</t>
  </si>
  <si>
    <t xml:space="preserve">j. Pauta Digital redes mensual (Facebook, Instagram, you tube) </t>
  </si>
  <si>
    <t>j. Pauta Digital redes sociales(Facebook, Instagram, you tube), mensual</t>
  </si>
  <si>
    <t xml:space="preserve">g. Pauta tv nacional: Corresponde a la elaboración y emisión de la pauta en  un solo canal de televisión en un horario AAA de 15 a 30 segundos con 5 salidas al día. La realización del comercial cuesta alrededor de 20 millones, la publicidad de Nairo Quintana costo 1.500.000 millones  y duró un mes.  </t>
  </si>
  <si>
    <t xml:space="preserve">j. Vallas publicitarias Nacionales: Incluye el costo de diseño, elaboración y alquiler del sitio de publicación de la valla. 
</t>
  </si>
  <si>
    <t>k. Corresponde al costo de publicar 1 valla por 15 días en 5 ciudades, y la regional corresponde al costo de una valla por 15 días en 5 vías de  entrada a municipios.
Fuente. Dato experto- Fedepanela</t>
  </si>
  <si>
    <t>Corresponde al diseño, realización de slogan, selección de diferentes medios publicitarios, que incluye  la contratación de una agencia creativa  (slogan)  y agencia publicitaria (difusión) es para 2 meses mientras se desarrollo. Esta campaña dura 4 años aprox.</t>
  </si>
  <si>
    <t>Son programas específicos, producto de una idea novedosa para ejecutar anualmente, por ejemplo panela lovers, tomémonos una agua de panela con…..  Se costea el pago de periodistas, corresponsales, editores que están detrás de los productos de comunicación, alquiler de cocinas para hacer el programa y el pago de honorarios de preproducción y producción. 5 programas de promoción al consumo en 1 año</t>
  </si>
  <si>
    <t>Presupuesto estimado 2023</t>
  </si>
  <si>
    <t>Estudio fotográfico en cultivo, trapiche y producto</t>
  </si>
  <si>
    <t>Una empresa promociona su producto en una ciudad del país por 1 mes. 4 millones para cada empresa</t>
  </si>
  <si>
    <t>Otras herramientas</t>
  </si>
  <si>
    <t>Proyecto de comunicación radial regional para productores: La vida sabe a panela radio</t>
  </si>
  <si>
    <t>Asesoría de técnicos en campo</t>
  </si>
  <si>
    <t>Realización, preproducción, producción y locución</t>
  </si>
  <si>
    <t>Plántula</t>
  </si>
  <si>
    <t>Número de plántulas</t>
  </si>
  <si>
    <t>Para pasar al cultivo tecnificado se estima compra de plántula, construcción de semillero, fertilizante, material de control biológico, herramientas menores,  guadaña, entre otros. Se estima que la mano de obra es proporcionada por el agricultor y su familia.</t>
  </si>
  <si>
    <t>Se estima 10 agricultores promedio de 3 has para cultivar  30 has por un valor de $200 millones para compra de insumos ( Semillas, fertilizantes, control biológico, herbicidas) es decir un promedio de $6.700.000 en insumos por ha,</t>
  </si>
  <si>
    <t xml:space="preserve">Interés </t>
  </si>
  <si>
    <t xml:space="preserve">1.2 Paquete Mejora Rendimiento cultivo tecnificado por ha </t>
  </si>
  <si>
    <t>1.2 Mecanización Productores sistemas tecnificados ( 10 agricultores 25 ha)</t>
  </si>
  <si>
    <t>Interés 4% EA LEC</t>
  </si>
  <si>
    <t>% Incentivo Emprendimiento y fortalecimiento</t>
  </si>
  <si>
    <t>Trapiches anuales valor aprox</t>
  </si>
  <si>
    <t>Total trapiches alianzas</t>
  </si>
  <si>
    <t>Total trapiches aprox mayor valor</t>
  </si>
  <si>
    <t>Fuente: Tractores Diesel Kubota Colombia, abril 2023</t>
  </si>
  <si>
    <t>Incentivo a la integración vertical y/o horizontal 2.2  Empresa manufactura</t>
  </si>
  <si>
    <t>LEC a la comercialización de productos procedentes de alianzas o encadenamientos 2.2 y 3.3</t>
  </si>
  <si>
    <t>Se estima 30 agricultores para producir 1,000 toneladas al año, es decir  en  promedio 83 toneladas al mes.</t>
  </si>
  <si>
    <t>Área sembrada 2021 Fedepanela</t>
  </si>
  <si>
    <t>Área para soluciones individuales de riego</t>
  </si>
  <si>
    <t xml:space="preserve">Área anual </t>
  </si>
  <si>
    <t>25% área con potencial de irrigable</t>
  </si>
  <si>
    <t xml:space="preserve">Porcentaje de los predios con potencial de reforestación en huertos y cercas vivas </t>
  </si>
  <si>
    <t>LEC Sostenibilidad agropecuaria y negocios verdes</t>
  </si>
  <si>
    <t>Incluye área de semilleros cubierta de 60  metros cuadrados, sistema de riego por nebulización y goteo, embolsado para desarrollo, su objetivo la limpieza de los jugos de caña en el procesamiento.</t>
  </si>
  <si>
    <t>j. Semillero en finca (1000 metros cuadrados)</t>
  </si>
  <si>
    <t>Total  1000 metros cuadrados</t>
  </si>
  <si>
    <t>2.2.6. Promover la innovación y diferenciación de productos, empaques, certificaciones, y nuevas presentaciones, con enfoque en los requerimientos del cliente y la protección de los derechos del consumidor, mediante acompañamiento técnico y capacitaciones a los productores, procesadores y organizaciones, aprovechando experiencias exitosas en mercados y productos similares, para generar nuevos nichos de mercado y diversificar la oferta, teniendo en cuenta los avances de la actividad 8.2.5 sobre innovación</t>
  </si>
  <si>
    <r>
      <t>3.2.6. Promover la participación de los productores de panela pertenecientes a los sistemas productivos de Agricultura Campesina, Familiar y Comunitaria (ACFC), en esquemas de comercialización como circuitos cortos de comercialización</t>
    </r>
    <r>
      <rPr>
        <strike/>
        <sz val="11"/>
        <color theme="1"/>
        <rFont val="Arial"/>
        <family val="2"/>
      </rPr>
      <t>,</t>
    </r>
    <r>
      <rPr>
        <sz val="11"/>
        <color theme="1"/>
        <rFont val="Arial"/>
        <family val="2"/>
      </rPr>
      <t xml:space="preserve"> (compras públicas, ventas directas en finca, máquinas expendedoras, entregas a domicilios, comercio electrónico, mercados campesinos, tiendas de ventas colectivas, festivales locales, encuentros comerciales territoriales, ruedas de negocios, esquemas radiales, entre otros) y encadenamientos productivos (alianzas, compras públicas centralizadas, y empresas estatales de alimentos), así como otros esquemas de participación colectiva (cofinanciación, sellos diferenciales, entre otros), en articulación con la Ley 2046 de 2020 y el Plan Nacional para la Promoción de la Comercialización de la Producción de la Economía Campesina, Familiar y Comunitaria,  contribuyendo con la mejora del entorno de comercialización rural de este segmento de productores. </t>
    </r>
  </si>
  <si>
    <t>4.1.1. Identificar y priorizar los núcleos productivos y/o clústeres productivos especializados en la producción de panela y sus derivados en las regiones paneleras, orientando a través de los instrumentos de política (planificación, de financiamiento, de incentivos, beneficios tributarios) la producción de panela al interior de la frontera agrícola, principalmente en áreas con condiciones biofísicas, socioecosistémicas y socioeconómicas favorables, reconociendo la identidad cultural, la pertenencia y memoria colectiva asociada a la producción de panela, como elementos para la identificación de paisajes agropecuarios paneleros, concentrando la actividad productiva, e identificando los escenarios de reconversión productiva, en concordancia con los resultados de la caracterización regional realizada en la actividad 10.3.6.</t>
  </si>
  <si>
    <t>4.1.5. Promover mecanismos de participación, a los actores de la cadena agroindustrial de la panela en las instancias de ordenamiento y planificación territorial, a partir de la armonización de instrumentos y la disminución y prevención de posibles conflictos de uso y condicionamiento de la actividad productiva, así como de la promoción de acuerdos voluntarios que permitan y reconozcan la protección del suelo rural como garantía del derecho a alimentación asociada a la producción panelera y el reconocimiento de la actividad productiva por su valor cultural, social y económico en algunas regiones con características de paisajes agropecuarios paneleros, en el marco de la Ley 2294 del 2023 (PND 2022-2026) y la Resolución 262 de 2022 del Ministerio de Cultura.</t>
  </si>
  <si>
    <t xml:space="preserve">10.4.4. Gestionar el aumento en la asignación de recursos dirigidos a fortalecer los mecanismos financieros, así como promover el diseño de mecanismos no financieros, orientados a la construcción y mejoramiento de infraestructura, maquinaria y equipos de los trapiches paneleros, en el marco de la implementación de la Ley 2005 de 2019. </t>
  </si>
  <si>
    <t xml:space="preserve">10.4.6. Actualizar y/o fomentar los programas y productos financieros que permitan la inclusión financiera de los actores de la cadena, que redunden en la mejora en el acceso y cobertura tanto al crédito de fomento como al comercial, articulado con la Ley de fortalecimiento al financiamiento de los pequeños y medianos productores agropecuarios (Ley 2186 del 2022) y con los instrumentos generados para la economía popular. </t>
  </si>
  <si>
    <t>10.4.7. Revisar, mejorar y fortalecer financieramente los instrumentos de política y programas encaminados a la financiación y cofinanciación de asociatividad rural productiva y/o modelos asociativos de base social y/o de integración, a través de esquemas de financiamiento que promuevan  la productividad y mejora en la comercialización, tales como capital semilla,  fondos autogestionados, el crédito (individual y asociativo), el microcrédito, servicios de la banca comercial, entre otros.</t>
  </si>
  <si>
    <t xml:space="preserve">10.4.8. Revisar, diseñar y/o fortalecer instrumentos de política y mecanismos alternativos para promover la formalización gradual a lo largo de la cadena. </t>
  </si>
  <si>
    <t xml:space="preserve">Año 1 </t>
  </si>
  <si>
    <t xml:space="preserve">2.1.2.  Impulsar la producción agroindustrial de panela a través de la reconversión tecnológica y el acompañamiento técnico y financiero que permita la renovación, actualización, mejoramiento, reubicación y/o desmonte de los trapiches de manera diferencial, teniendo en cuenta la potencialidad en los encadenamientos regionales y la articulación con el Plan de Reconversión de Trapiches de Economía Campesina, fomentando procesos de integración, con el fin disminuir la subutilización de la capacidad instalada, el uso de mano de obra no calificada y generar viabilidad y sostenibilidad financiera, ambiental y técnica a los trapiches.  </t>
  </si>
  <si>
    <t>5.3.3. Contribuir con la promoción y divulgación a los productores de panela de la oferta institucional y promover la gestión para el ajuste y mejoramiento, en temas de bienestar social como: Vivienda de Interés Social Rural, Abastecimiento de Agua Potable y Saneamiento Básico Rural y Electrificación Rural, así como en conectividad rural, en el marco de la implementación de los Planes Nacionales para la Reforma Rural Integral.</t>
  </si>
  <si>
    <t xml:space="preserve">8.2.5. Fortalecer la investigación en el procesamiento agroindustrial para la obtención de panela y sus derivados, usos y empaques, en aspectos como: producción y propagación de floculantes naturales, innovación de productos, eficiencia energética y diseño de equipos que favorezcan la implementación de las buenas prácticas de manejo, y el mejoramiento de la extracción, entre otros, priorizando la labor de las redes de trabajo colaborativas y la asignación de recursos de I+D+i, en estas líneas de investigación. </t>
  </si>
  <si>
    <t>9.2.1. Analizar y evaluar la normatividad vigente, relacionada con sanidad, calidad, inocuidad y etiquetado, a lo largo de la cadena agroindustrial de la panela, identificando los requerimientos de actualización y/o nueva reglamentación, y diferenciando a la panela de los azúcares refinados, mediante el establecimiento de un plan de actividades y tiempos para realizar su seguimiento y ajuste oportuno.</t>
  </si>
  <si>
    <t xml:space="preserve">9.2.2. Determinar y complementar los estándares para la calidad, inocuidad y etiquetado de la panela y nuevos productos derivados, de acuerdo con los límites analíticos y criterios técnicos que se definan, y promover su cumplimiento entre los actores de la cadena involucrados, así como promover la participación de Colombia en la gestión de normas internacionales (Codex Alimentarius, entre otras).. </t>
  </si>
  <si>
    <t>ACTIVIDAD DEPENDIENTE O INDEPENDIENTE FRENTE A LAS OTRAS QUE CONFORMAN LA INICIATIVA ESTRATÉGICA (IE)</t>
  </si>
  <si>
    <t>Valor indicativo en pesos constantes de 2023 por programa e Iniciativa estratégica</t>
  </si>
  <si>
    <r>
      <rPr>
        <b/>
        <sz val="18"/>
        <color theme="1"/>
        <rFont val="Arial Black"/>
        <family val="2"/>
      </rPr>
      <t xml:space="preserve">Anexo 2. </t>
    </r>
    <r>
      <rPr>
        <b/>
        <sz val="18"/>
        <color theme="1"/>
        <rFont val="Arial"/>
        <family val="2"/>
      </rPr>
      <t>Estimación de Costos  Plan de acción de la Cadena Agroindustrial de la Panela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</si>
</sst>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44" formatCode="_-&quot;$&quot;\ * #,##0.00_-;\-&quot;$&quot;\ * #,##0.00_-;_-&quot;$&quot;\ * &quot;-&quot;??_-;_-@_-"/>
    <numFmt numFmtId="43" formatCode="_-* #,##0.00_-;\-* #,##0.00_-;_-* &quot;-&quot;??_-;_-@_-"/>
    <numFmt numFmtId="164" formatCode="_-* #,##0_-;\-* #,##0_-;_-* &quot;-&quot;??_-;_-@_-"/>
    <numFmt numFmtId="165" formatCode="_-&quot;$&quot;\ * #,##0_-;\-&quot;$&quot;\ * #,##0_-;_-&quot;$&quot;\ * &quot;-&quot;??_-;_-@_-"/>
    <numFmt numFmtId="166" formatCode="0.0%"/>
    <numFmt numFmtId="167" formatCode="&quot;$&quot;#,##0;[Red]\-&quot;$&quot;#,##0"/>
  </numFmts>
  <fonts count="49"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11"/>
      <color theme="1"/>
      <name val="Arial"/>
      <family val="2"/>
    </font>
    <font>
      <b/>
      <sz val="11"/>
      <color rgb="FF333333"/>
      <name val="Arial"/>
      <family val="2"/>
    </font>
    <font>
      <sz val="11"/>
      <color rgb="FF333333"/>
      <name val="Arial"/>
      <family val="2"/>
    </font>
    <font>
      <sz val="11"/>
      <name val="Arial"/>
      <family val="2"/>
    </font>
    <font>
      <u/>
      <sz val="11"/>
      <color theme="10"/>
      <name val="Arial"/>
      <family val="2"/>
    </font>
    <font>
      <b/>
      <sz val="11"/>
      <name val="Arial"/>
      <family val="2"/>
    </font>
    <font>
      <sz val="12"/>
      <color theme="1"/>
      <name val="Calibri"/>
      <family val="2"/>
      <scheme val="minor"/>
    </font>
    <font>
      <sz val="10"/>
      <color theme="1"/>
      <name val="Arial"/>
      <family val="2"/>
    </font>
    <font>
      <sz val="11"/>
      <color rgb="FFFF0000"/>
      <name val="Arial"/>
      <family val="2"/>
    </font>
    <font>
      <sz val="11"/>
      <color rgb="FF000000"/>
      <name val="Arial"/>
      <family val="2"/>
    </font>
    <font>
      <sz val="11"/>
      <color theme="4"/>
      <name val="Arial"/>
      <family val="2"/>
    </font>
    <font>
      <sz val="8"/>
      <name val="Calibri"/>
      <family val="2"/>
      <scheme val="minor"/>
    </font>
    <font>
      <b/>
      <sz val="10"/>
      <color rgb="FF000000"/>
      <name val="Arial"/>
      <family val="2"/>
    </font>
    <font>
      <sz val="10"/>
      <color rgb="FF000000"/>
      <name val="Arial"/>
      <family val="2"/>
    </font>
    <font>
      <sz val="10"/>
      <name val="Arial"/>
      <family val="2"/>
    </font>
    <font>
      <b/>
      <sz val="10"/>
      <name val="Arial"/>
      <family val="2"/>
    </font>
    <font>
      <b/>
      <sz val="10"/>
      <color theme="1"/>
      <name val="Arial"/>
      <family val="2"/>
    </font>
    <font>
      <sz val="9"/>
      <color theme="1"/>
      <name val="Arial"/>
      <family val="2"/>
    </font>
    <font>
      <b/>
      <sz val="11"/>
      <color theme="0"/>
      <name val="Arial Black"/>
      <family val="2"/>
    </font>
    <font>
      <sz val="11"/>
      <color theme="4" tint="0.39997558519241921"/>
      <name val="Arial"/>
      <family val="2"/>
    </font>
    <font>
      <strike/>
      <sz val="11"/>
      <color theme="1"/>
      <name val="Arial"/>
      <family val="2"/>
    </font>
    <font>
      <sz val="12"/>
      <color theme="1"/>
      <name val="Arial"/>
      <family val="2"/>
    </font>
    <font>
      <sz val="12"/>
      <name val="Arial"/>
      <family val="2"/>
    </font>
    <font>
      <b/>
      <sz val="9"/>
      <color indexed="81"/>
      <name val="Tahoma"/>
      <family val="2"/>
    </font>
    <font>
      <sz val="9"/>
      <color indexed="81"/>
      <name val="Tahoma"/>
      <family val="2"/>
    </font>
    <font>
      <b/>
      <sz val="11"/>
      <color rgb="FF000000"/>
      <name val="Arial"/>
      <family val="2"/>
    </font>
    <font>
      <b/>
      <sz val="11"/>
      <color theme="1" tint="0.14999847407452621"/>
      <name val="Arial"/>
      <family val="2"/>
    </font>
    <font>
      <sz val="11"/>
      <color theme="5"/>
      <name val="Arial"/>
      <family val="2"/>
    </font>
    <font>
      <sz val="9"/>
      <name val="Arial"/>
      <family val="2"/>
    </font>
    <font>
      <sz val="12"/>
      <color theme="4"/>
      <name val="Calibri"/>
      <family val="2"/>
      <scheme val="minor"/>
    </font>
    <font>
      <sz val="10"/>
      <color rgb="FFFF0000"/>
      <name val="Arial"/>
      <family val="2"/>
    </font>
    <font>
      <sz val="11"/>
      <color theme="1" tint="0.14999847407452621"/>
      <name val="Arial"/>
      <family val="2"/>
    </font>
    <font>
      <b/>
      <sz val="14"/>
      <color theme="1"/>
      <name val="Arial"/>
      <family val="2"/>
    </font>
    <font>
      <b/>
      <sz val="14"/>
      <color theme="1"/>
      <name val="Calibri"/>
      <family val="2"/>
      <scheme val="minor"/>
    </font>
    <font>
      <b/>
      <sz val="11"/>
      <color theme="1" tint="0.249977111117893"/>
      <name val="Arial"/>
      <family val="2"/>
    </font>
    <font>
      <sz val="11"/>
      <color theme="1" tint="0.249977111117893"/>
      <name val="Arial"/>
      <family val="2"/>
    </font>
    <font>
      <b/>
      <sz val="12"/>
      <name val="Arial"/>
      <family val="2"/>
    </font>
    <font>
      <b/>
      <sz val="11"/>
      <color theme="4" tint="-0.499984740745262"/>
      <name val="Arial"/>
      <family val="2"/>
    </font>
    <font>
      <b/>
      <sz val="12"/>
      <color theme="0"/>
      <name val="Arial"/>
      <family val="2"/>
    </font>
    <font>
      <sz val="14"/>
      <color theme="1"/>
      <name val="Arial"/>
      <family val="2"/>
    </font>
    <font>
      <b/>
      <sz val="14"/>
      <color rgb="FF006840"/>
      <name val="Arial"/>
      <family val="2"/>
    </font>
    <font>
      <sz val="11"/>
      <color rgb="FF006840"/>
      <name val="Arial"/>
      <family val="2"/>
    </font>
    <font>
      <b/>
      <sz val="18"/>
      <color theme="1"/>
      <name val="Arial"/>
      <family val="2"/>
    </font>
    <font>
      <b/>
      <sz val="18"/>
      <color theme="1"/>
      <name val="Arial Black"/>
      <family val="2"/>
    </font>
    <font>
      <sz val="18"/>
      <color theme="1"/>
      <name val="Calibri"/>
      <family val="2"/>
      <scheme val="minor"/>
    </font>
  </fonts>
  <fills count="22">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rgb="FFFFFFFF"/>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2"/>
        <bgColor rgb="FF000000"/>
      </patternFill>
    </fill>
    <fill>
      <patternFill patternType="solid">
        <fgColor rgb="FFFFFFFF"/>
        <bgColor rgb="FF000000"/>
      </patternFill>
    </fill>
    <fill>
      <patternFill patternType="solid">
        <fgColor theme="4" tint="0.59999389629810485"/>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0"/>
        <bgColor rgb="FF000000"/>
      </patternFill>
    </fill>
    <fill>
      <patternFill patternType="solid">
        <fgColor theme="7" tint="0.79998168889431442"/>
        <bgColor indexed="64"/>
      </patternFill>
    </fill>
    <fill>
      <patternFill patternType="solid">
        <fgColor rgb="FF92D050"/>
        <bgColor indexed="64"/>
      </patternFill>
    </fill>
    <fill>
      <patternFill patternType="solid">
        <fgColor rgb="FF006840"/>
        <bgColor indexed="64"/>
      </patternFill>
    </fill>
    <fill>
      <patternFill patternType="solid">
        <fgColor theme="9"/>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top/>
      <bottom/>
      <diagonal/>
    </border>
    <border>
      <left/>
      <right style="thin">
        <color rgb="FF000000"/>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medium">
        <color rgb="FFBFBFBF"/>
      </left>
      <right style="medium">
        <color rgb="FFBFBFBF"/>
      </right>
      <top style="medium">
        <color rgb="FFBFBFBF"/>
      </top>
      <bottom/>
      <diagonal/>
    </border>
    <border>
      <left style="medium">
        <color rgb="FFBFBFBF"/>
      </left>
      <right/>
      <top style="medium">
        <color rgb="FFBFBFBF"/>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indexed="64"/>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indexed="64"/>
      </right>
      <top/>
      <bottom style="thin">
        <color indexed="64"/>
      </bottom>
      <diagonal/>
    </border>
    <border>
      <left style="thin">
        <color indexed="64"/>
      </left>
      <right/>
      <top/>
      <bottom/>
      <diagonal/>
    </border>
    <border>
      <left/>
      <right/>
      <top/>
      <bottom style="thin">
        <color theme="0" tint="-0.34998626667073579"/>
      </bottom>
      <diagonal/>
    </border>
    <border>
      <left/>
      <right style="thin">
        <color indexed="64"/>
      </right>
      <top/>
      <bottom/>
      <diagonal/>
    </border>
    <border>
      <left/>
      <right style="thin">
        <color indexed="64"/>
      </right>
      <top/>
      <bottom style="thin">
        <color theme="0" tint="-0.34998626667073579"/>
      </bottom>
      <diagonal/>
    </border>
  </borders>
  <cellStyleXfs count="59">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1" fillId="0" borderId="0"/>
    <xf numFmtId="43" fontId="1" fillId="0" borderId="0" applyFont="0" applyFill="0" applyBorder="0" applyAlignment="0" applyProtection="0"/>
    <xf numFmtId="0" fontId="2" fillId="0" borderId="0" applyNumberFormat="0" applyFill="0" applyBorder="0" applyAlignment="0" applyProtection="0"/>
    <xf numFmtId="44" fontId="1" fillId="0" borderId="0" applyFont="0" applyFill="0" applyBorder="0" applyAlignment="0" applyProtection="0"/>
    <xf numFmtId="43" fontId="10" fillId="0" borderId="0" applyFont="0" applyFill="0" applyBorder="0" applyAlignment="0" applyProtection="0"/>
    <xf numFmtId="0" fontId="10" fillId="0" borderId="0"/>
    <xf numFmtId="0" fontId="1" fillId="0" borderId="0"/>
    <xf numFmtId="43" fontId="1" fillId="0" borderId="0" applyFont="0" applyFill="0" applyBorder="0" applyAlignment="0" applyProtection="0"/>
    <xf numFmtId="41" fontId="1" fillId="0" borderId="0" applyFont="0" applyFill="0" applyBorder="0" applyAlignment="0" applyProtection="0"/>
    <xf numFmtId="41" fontId="10" fillId="0" borderId="0" applyFont="0" applyFill="0" applyBorder="0" applyAlignment="0" applyProtection="0"/>
    <xf numFmtId="0" fontId="1" fillId="0" borderId="0"/>
    <xf numFmtId="0" fontId="1" fillId="0" borderId="0"/>
    <xf numFmtId="0" fontId="1" fillId="0" borderId="0"/>
    <xf numFmtId="44" fontId="10"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1" fillId="0" borderId="0"/>
    <xf numFmtId="0" fontId="18"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0" fillId="0" borderId="0" applyFont="0" applyFill="0" applyBorder="0" applyAlignment="0" applyProtection="0"/>
    <xf numFmtId="44" fontId="10"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0" fillId="0" borderId="0" applyFont="0" applyFill="0" applyBorder="0" applyAlignment="0" applyProtection="0"/>
    <xf numFmtId="44" fontId="10"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0" fillId="0" borderId="0" applyFont="0" applyFill="0" applyBorder="0" applyAlignment="0" applyProtection="0"/>
    <xf numFmtId="44" fontId="10"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714">
    <xf numFmtId="0" fontId="0" fillId="0" borderId="0" xfId="0"/>
    <xf numFmtId="0" fontId="3" fillId="0" borderId="0" xfId="5" applyFont="1"/>
    <xf numFmtId="0" fontId="3" fillId="3" borderId="0" xfId="5" applyFont="1" applyFill="1"/>
    <xf numFmtId="0" fontId="4" fillId="3" borderId="0" xfId="5" applyFont="1" applyFill="1" applyAlignment="1">
      <alignment horizontal="center" wrapText="1"/>
    </xf>
    <xf numFmtId="0" fontId="4" fillId="2" borderId="1" xfId="5" applyFont="1" applyFill="1" applyBorder="1"/>
    <xf numFmtId="164" fontId="3" fillId="0" borderId="0" xfId="6" applyNumberFormat="1" applyFont="1" applyBorder="1" applyAlignment="1">
      <alignment horizontal="center"/>
    </xf>
    <xf numFmtId="0" fontId="4" fillId="4" borderId="1" xfId="5" applyFont="1" applyFill="1" applyBorder="1"/>
    <xf numFmtId="0" fontId="3" fillId="0" borderId="0" xfId="5" applyFont="1" applyAlignment="1">
      <alignment horizontal="center" vertical="center" wrapText="1"/>
    </xf>
    <xf numFmtId="0" fontId="4" fillId="4" borderId="1" xfId="5" applyFont="1" applyFill="1" applyBorder="1" applyAlignment="1">
      <alignment horizontal="center" wrapText="1"/>
    </xf>
    <xf numFmtId="0" fontId="4" fillId="0" borderId="1" xfId="5" applyFont="1" applyBorder="1"/>
    <xf numFmtId="0" fontId="3" fillId="0" borderId="1" xfId="5" applyFont="1" applyBorder="1"/>
    <xf numFmtId="0" fontId="3" fillId="0" borderId="1" xfId="5" applyFont="1" applyBorder="1" applyAlignment="1">
      <alignment horizontal="center"/>
    </xf>
    <xf numFmtId="164" fontId="3" fillId="0" borderId="0" xfId="6" applyNumberFormat="1" applyFont="1" applyBorder="1"/>
    <xf numFmtId="164" fontId="3" fillId="0" borderId="2" xfId="6" applyNumberFormat="1" applyFont="1" applyBorder="1"/>
    <xf numFmtId="0" fontId="3" fillId="0" borderId="3" xfId="5" applyFont="1" applyBorder="1"/>
    <xf numFmtId="0" fontId="3" fillId="0" borderId="4" xfId="5" applyFont="1" applyBorder="1"/>
    <xf numFmtId="164" fontId="3" fillId="0" borderId="5" xfId="6" applyNumberFormat="1" applyFont="1" applyBorder="1"/>
    <xf numFmtId="0" fontId="3" fillId="0" borderId="6" xfId="5" applyFont="1" applyBorder="1"/>
    <xf numFmtId="0" fontId="3" fillId="0" borderId="5" xfId="5" applyFont="1" applyBorder="1"/>
    <xf numFmtId="0" fontId="3" fillId="0" borderId="7" xfId="5" applyFont="1" applyBorder="1"/>
    <xf numFmtId="0" fontId="3" fillId="0" borderId="8" xfId="5" applyFont="1" applyBorder="1"/>
    <xf numFmtId="0" fontId="3" fillId="0" borderId="9" xfId="5" applyFont="1" applyBorder="1"/>
    <xf numFmtId="0" fontId="3" fillId="0" borderId="0" xfId="5" applyFont="1" applyAlignment="1">
      <alignment horizontal="center"/>
    </xf>
    <xf numFmtId="164" fontId="3" fillId="0" borderId="1" xfId="5" applyNumberFormat="1" applyFont="1" applyBorder="1" applyAlignment="1">
      <alignment horizontal="center"/>
    </xf>
    <xf numFmtId="164" fontId="3" fillId="0" borderId="1" xfId="6" applyNumberFormat="1" applyFont="1" applyBorder="1" applyAlignment="1"/>
    <xf numFmtId="164" fontId="3" fillId="0" borderId="0" xfId="5" applyNumberFormat="1" applyFont="1" applyAlignment="1">
      <alignment horizontal="center"/>
    </xf>
    <xf numFmtId="164" fontId="3" fillId="0" borderId="0" xfId="6" applyNumberFormat="1" applyFont="1" applyBorder="1" applyAlignment="1"/>
    <xf numFmtId="0" fontId="5" fillId="5" borderId="14" xfId="5" applyFont="1" applyFill="1" applyBorder="1" applyAlignment="1">
      <alignment horizontal="center" vertical="center"/>
    </xf>
    <xf numFmtId="0" fontId="5" fillId="5" borderId="15" xfId="5" applyFont="1" applyFill="1" applyBorder="1" applyAlignment="1">
      <alignment horizontal="center" vertical="center" wrapText="1"/>
    </xf>
    <xf numFmtId="0" fontId="5" fillId="5" borderId="16" xfId="5" applyFont="1" applyFill="1" applyBorder="1" applyAlignment="1">
      <alignment horizontal="center" vertical="center" wrapText="1"/>
    </xf>
    <xf numFmtId="0" fontId="6" fillId="5" borderId="1" xfId="5" applyFont="1" applyFill="1" applyBorder="1" applyAlignment="1">
      <alignment horizontal="center" vertical="center" wrapText="1"/>
    </xf>
    <xf numFmtId="0" fontId="7" fillId="0" borderId="1" xfId="5" applyFont="1" applyBorder="1"/>
    <xf numFmtId="164" fontId="7" fillId="0" borderId="1" xfId="1" applyNumberFormat="1" applyFont="1" applyBorder="1"/>
    <xf numFmtId="164" fontId="4" fillId="4" borderId="1" xfId="1" applyNumberFormat="1" applyFont="1" applyFill="1" applyBorder="1"/>
    <xf numFmtId="0" fontId="8" fillId="0" borderId="0" xfId="7" applyFont="1" applyBorder="1"/>
    <xf numFmtId="0" fontId="3" fillId="0" borderId="1" xfId="5" applyFont="1" applyBorder="1" applyAlignment="1">
      <alignment wrapText="1"/>
    </xf>
    <xf numFmtId="165" fontId="4" fillId="4" borderId="1" xfId="8" applyNumberFormat="1" applyFont="1" applyFill="1" applyBorder="1" applyAlignment="1">
      <alignment horizontal="center"/>
    </xf>
    <xf numFmtId="0" fontId="4" fillId="4" borderId="1" xfId="5" applyFont="1" applyFill="1" applyBorder="1" applyAlignment="1">
      <alignment horizontal="center"/>
    </xf>
    <xf numFmtId="0" fontId="7" fillId="0" borderId="1" xfId="5" applyFont="1" applyBorder="1" applyAlignment="1">
      <alignment wrapText="1"/>
    </xf>
    <xf numFmtId="0" fontId="7" fillId="6" borderId="1" xfId="5" applyFont="1" applyFill="1" applyBorder="1"/>
    <xf numFmtId="164" fontId="7" fillId="0" borderId="1" xfId="6" applyNumberFormat="1" applyFont="1" applyBorder="1" applyAlignment="1">
      <alignment horizontal="center"/>
    </xf>
    <xf numFmtId="0" fontId="9" fillId="4" borderId="1" xfId="5" applyFont="1" applyFill="1" applyBorder="1"/>
    <xf numFmtId="164" fontId="9" fillId="4" borderId="1" xfId="6" applyNumberFormat="1" applyFont="1" applyFill="1" applyBorder="1"/>
    <xf numFmtId="0" fontId="3" fillId="0" borderId="0" xfId="5" applyFont="1" applyAlignment="1">
      <alignment wrapText="1"/>
    </xf>
    <xf numFmtId="164" fontId="7" fillId="0" borderId="1" xfId="5" applyNumberFormat="1" applyFont="1" applyBorder="1"/>
    <xf numFmtId="164" fontId="3" fillId="0" borderId="0" xfId="6" applyNumberFormat="1" applyFont="1" applyBorder="1" applyAlignment="1">
      <alignment horizontal="left"/>
    </xf>
    <xf numFmtId="164" fontId="3" fillId="0" borderId="0" xfId="6" applyNumberFormat="1" applyFont="1" applyBorder="1" applyAlignment="1">
      <alignment wrapText="1"/>
    </xf>
    <xf numFmtId="0" fontId="4" fillId="6" borderId="1" xfId="5" applyFont="1" applyFill="1" applyBorder="1"/>
    <xf numFmtId="164" fontId="3" fillId="0" borderId="1" xfId="1" applyNumberFormat="1" applyFont="1" applyBorder="1"/>
    <xf numFmtId="164" fontId="3" fillId="0" borderId="0" xfId="5" applyNumberFormat="1" applyFont="1"/>
    <xf numFmtId="0" fontId="4" fillId="7" borderId="10" xfId="5" applyFont="1" applyFill="1" applyBorder="1"/>
    <xf numFmtId="164" fontId="7" fillId="0" borderId="1" xfId="6" applyNumberFormat="1" applyFont="1" applyBorder="1"/>
    <xf numFmtId="164" fontId="3" fillId="0" borderId="0" xfId="9" applyNumberFormat="1" applyFont="1"/>
    <xf numFmtId="164" fontId="3" fillId="0" borderId="1" xfId="9" applyNumberFormat="1" applyFont="1" applyBorder="1"/>
    <xf numFmtId="0" fontId="7" fillId="0" borderId="0" xfId="5" applyFont="1" applyAlignment="1">
      <alignment wrapText="1"/>
    </xf>
    <xf numFmtId="164" fontId="7" fillId="0" borderId="0" xfId="6" applyNumberFormat="1" applyFont="1" applyBorder="1"/>
    <xf numFmtId="0" fontId="4" fillId="6" borderId="1" xfId="5" applyFont="1" applyFill="1" applyBorder="1" applyAlignment="1">
      <alignment wrapText="1"/>
    </xf>
    <xf numFmtId="164" fontId="3" fillId="0" borderId="1" xfId="6" applyNumberFormat="1" applyFont="1" applyBorder="1"/>
    <xf numFmtId="164" fontId="4" fillId="4" borderId="1" xfId="6" applyNumberFormat="1" applyFont="1" applyFill="1" applyBorder="1" applyAlignment="1">
      <alignment wrapText="1"/>
    </xf>
    <xf numFmtId="164" fontId="4" fillId="6" borderId="1" xfId="6" applyNumberFormat="1" applyFont="1" applyFill="1" applyBorder="1"/>
    <xf numFmtId="164" fontId="3" fillId="0" borderId="0" xfId="1" applyNumberFormat="1" applyFont="1"/>
    <xf numFmtId="0" fontId="4" fillId="2" borderId="10" xfId="5" applyFont="1" applyFill="1" applyBorder="1" applyAlignment="1">
      <alignment horizontal="left"/>
    </xf>
    <xf numFmtId="0" fontId="4" fillId="2" borderId="1" xfId="5" applyFont="1" applyFill="1" applyBorder="1" applyAlignment="1">
      <alignment wrapText="1"/>
    </xf>
    <xf numFmtId="165" fontId="4" fillId="2" borderId="1" xfId="8" applyNumberFormat="1" applyFont="1" applyFill="1" applyBorder="1" applyAlignment="1">
      <alignment wrapText="1"/>
    </xf>
    <xf numFmtId="0" fontId="3" fillId="3" borderId="0" xfId="5" applyFont="1" applyFill="1" applyAlignment="1">
      <alignment wrapText="1"/>
    </xf>
    <xf numFmtId="164" fontId="3" fillId="0" borderId="0" xfId="6" applyNumberFormat="1" applyFont="1" applyAlignment="1">
      <alignment horizontal="center"/>
    </xf>
    <xf numFmtId="0" fontId="4" fillId="6" borderId="1" xfId="5" applyFont="1" applyFill="1" applyBorder="1" applyAlignment="1">
      <alignment horizontal="left" wrapText="1"/>
    </xf>
    <xf numFmtId="0" fontId="11" fillId="0" borderId="0" xfId="5" applyFont="1"/>
    <xf numFmtId="164" fontId="3" fillId="0" borderId="1" xfId="6" applyNumberFormat="1" applyFont="1" applyBorder="1" applyAlignment="1">
      <alignment wrapText="1"/>
    </xf>
    <xf numFmtId="0" fontId="3" fillId="0" borderId="0" xfId="5" applyFont="1" applyAlignment="1">
      <alignment horizontal="justify" wrapText="1"/>
    </xf>
    <xf numFmtId="0" fontId="4" fillId="7" borderId="1" xfId="5" applyFont="1" applyFill="1" applyBorder="1"/>
    <xf numFmtId="0" fontId="4" fillId="3" borderId="0" xfId="5" applyFont="1" applyFill="1"/>
    <xf numFmtId="164" fontId="3" fillId="0" borderId="1" xfId="5" applyNumberFormat="1" applyFont="1" applyBorder="1"/>
    <xf numFmtId="164" fontId="12" fillId="0" borderId="0" xfId="6" applyNumberFormat="1" applyFont="1" applyBorder="1" applyAlignment="1">
      <alignment vertical="center" wrapText="1"/>
    </xf>
    <xf numFmtId="165" fontId="12" fillId="0" borderId="0" xfId="8" applyNumberFormat="1" applyFont="1" applyBorder="1" applyAlignment="1">
      <alignment vertical="center"/>
    </xf>
    <xf numFmtId="0" fontId="12" fillId="0" borderId="0" xfId="5" applyFont="1" applyAlignment="1">
      <alignment horizontal="justify" wrapText="1"/>
    </xf>
    <xf numFmtId="0" fontId="12" fillId="0" borderId="0" xfId="5" applyFont="1" applyAlignment="1">
      <alignment wrapText="1"/>
    </xf>
    <xf numFmtId="164" fontId="4" fillId="7" borderId="1" xfId="5" applyNumberFormat="1" applyFont="1" applyFill="1" applyBorder="1"/>
    <xf numFmtId="0" fontId="4" fillId="7" borderId="19" xfId="5" applyFont="1" applyFill="1" applyBorder="1"/>
    <xf numFmtId="0" fontId="4" fillId="7" borderId="1" xfId="5" applyFont="1" applyFill="1" applyBorder="1" applyAlignment="1">
      <alignment wrapText="1"/>
    </xf>
    <xf numFmtId="0" fontId="3" fillId="0" borderId="19" xfId="5" applyFont="1" applyBorder="1"/>
    <xf numFmtId="0" fontId="4" fillId="7" borderId="1" xfId="5" applyFont="1" applyFill="1" applyBorder="1" applyAlignment="1">
      <alignment horizontal="left"/>
    </xf>
    <xf numFmtId="0" fontId="3" fillId="0" borderId="1" xfId="5" applyFont="1" applyBorder="1" applyAlignment="1">
      <alignment horizontal="left"/>
    </xf>
    <xf numFmtId="0" fontId="9" fillId="6" borderId="1" xfId="5" applyFont="1" applyFill="1" applyBorder="1"/>
    <xf numFmtId="164" fontId="12" fillId="0" borderId="0" xfId="6" applyNumberFormat="1" applyFont="1" applyBorder="1" applyAlignment="1">
      <alignment horizontal="center"/>
    </xf>
    <xf numFmtId="164" fontId="9" fillId="6" borderId="1" xfId="6" applyNumberFormat="1" applyFont="1" applyFill="1" applyBorder="1"/>
    <xf numFmtId="164" fontId="7" fillId="0" borderId="0" xfId="6" applyNumberFormat="1" applyFont="1" applyBorder="1" applyAlignment="1">
      <alignment horizontal="center"/>
    </xf>
    <xf numFmtId="0" fontId="7" fillId="0" borderId="0" xfId="5" applyFont="1"/>
    <xf numFmtId="0" fontId="7" fillId="3" borderId="0" xfId="5" applyFont="1" applyFill="1"/>
    <xf numFmtId="0" fontId="4" fillId="7" borderId="1" xfId="10" applyFont="1" applyFill="1" applyBorder="1" applyAlignment="1">
      <alignment horizontal="left"/>
    </xf>
    <xf numFmtId="0" fontId="4" fillId="7" borderId="1" xfId="10" applyFont="1" applyFill="1" applyBorder="1" applyAlignment="1">
      <alignment horizontal="center"/>
    </xf>
    <xf numFmtId="0" fontId="3" fillId="0" borderId="0" xfId="10" applyFont="1"/>
    <xf numFmtId="0" fontId="7" fillId="0" borderId="1" xfId="5" applyFont="1" applyBorder="1" applyAlignment="1">
      <alignment horizontal="center" wrapText="1"/>
    </xf>
    <xf numFmtId="0" fontId="12" fillId="0" borderId="0" xfId="5" applyFont="1"/>
    <xf numFmtId="164" fontId="12" fillId="0" borderId="0" xfId="6" applyNumberFormat="1" applyFont="1" applyBorder="1"/>
    <xf numFmtId="0" fontId="3" fillId="3" borderId="0" xfId="11" applyFont="1" applyFill="1"/>
    <xf numFmtId="0" fontId="7" fillId="0" borderId="0" xfId="5" applyFont="1" applyAlignment="1">
      <alignment horizontal="center"/>
    </xf>
    <xf numFmtId="164" fontId="3" fillId="0" borderId="0" xfId="9" applyNumberFormat="1" applyFont="1" applyBorder="1"/>
    <xf numFmtId="0" fontId="13" fillId="0" borderId="0" xfId="0" applyFont="1"/>
    <xf numFmtId="0" fontId="13" fillId="0" borderId="0" xfId="0" applyFont="1" applyAlignment="1">
      <alignment horizontal="center"/>
    </xf>
    <xf numFmtId="0" fontId="3" fillId="0" borderId="1" xfId="10" applyFont="1" applyBorder="1" applyAlignment="1">
      <alignment wrapText="1"/>
    </xf>
    <xf numFmtId="0" fontId="3" fillId="0" borderId="0" xfId="10" applyFont="1" applyAlignment="1">
      <alignment horizontal="left" wrapText="1"/>
    </xf>
    <xf numFmtId="0" fontId="4" fillId="7" borderId="1" xfId="10" applyFont="1" applyFill="1" applyBorder="1" applyAlignment="1">
      <alignment horizontal="center" vertical="center" wrapText="1"/>
    </xf>
    <xf numFmtId="0" fontId="3" fillId="0" borderId="1" xfId="10" applyFont="1" applyBorder="1" applyAlignment="1">
      <alignment horizontal="left" wrapText="1"/>
    </xf>
    <xf numFmtId="164" fontId="3" fillId="0" borderId="1" xfId="9" applyNumberFormat="1" applyFont="1" applyBorder="1" applyAlignment="1">
      <alignment horizontal="center"/>
    </xf>
    <xf numFmtId="164" fontId="3" fillId="0" borderId="1" xfId="10" applyNumberFormat="1" applyFont="1" applyBorder="1" applyAlignment="1">
      <alignment horizontal="center"/>
    </xf>
    <xf numFmtId="0" fontId="3" fillId="0" borderId="1" xfId="10" applyFont="1" applyBorder="1" applyAlignment="1">
      <alignment horizontal="left"/>
    </xf>
    <xf numFmtId="164" fontId="3" fillId="0" borderId="0" xfId="9" applyNumberFormat="1" applyFont="1" applyBorder="1" applyAlignment="1">
      <alignment horizontal="center"/>
    </xf>
    <xf numFmtId="164" fontId="3" fillId="0" borderId="0" xfId="10" applyNumberFormat="1" applyFont="1" applyAlignment="1">
      <alignment horizontal="center"/>
    </xf>
    <xf numFmtId="166" fontId="3" fillId="0" borderId="0" xfId="10" applyNumberFormat="1" applyFont="1"/>
    <xf numFmtId="9" fontId="3" fillId="0" borderId="0" xfId="10" applyNumberFormat="1" applyFont="1"/>
    <xf numFmtId="164" fontId="3" fillId="0" borderId="0" xfId="10" applyNumberFormat="1" applyFont="1"/>
    <xf numFmtId="0" fontId="0" fillId="0" borderId="0" xfId="0" applyAlignment="1">
      <alignment wrapText="1"/>
    </xf>
    <xf numFmtId="0" fontId="3" fillId="0" borderId="0" xfId="11" applyFont="1"/>
    <xf numFmtId="164" fontId="7" fillId="0" borderId="1" xfId="1" applyNumberFormat="1" applyFont="1" applyBorder="1" applyAlignment="1">
      <alignment horizontal="center"/>
    </xf>
    <xf numFmtId="164" fontId="4" fillId="6" borderId="1" xfId="1" applyNumberFormat="1" applyFont="1" applyFill="1" applyBorder="1" applyAlignment="1">
      <alignment horizontal="left" wrapText="1"/>
    </xf>
    <xf numFmtId="0" fontId="3" fillId="0" borderId="11" xfId="5" applyFont="1" applyBorder="1"/>
    <xf numFmtId="0" fontId="9" fillId="0" borderId="1" xfId="5" applyFont="1" applyBorder="1"/>
    <xf numFmtId="164" fontId="9" fillId="0" borderId="1" xfId="6" applyNumberFormat="1" applyFont="1" applyBorder="1" applyAlignment="1">
      <alignment horizontal="center"/>
    </xf>
    <xf numFmtId="165" fontId="7" fillId="0" borderId="1" xfId="2" applyNumberFormat="1" applyFont="1" applyBorder="1"/>
    <xf numFmtId="0" fontId="7" fillId="0" borderId="1" xfId="5" applyFont="1" applyBorder="1" applyAlignment="1">
      <alignment horizontal="center"/>
    </xf>
    <xf numFmtId="0" fontId="4" fillId="0" borderId="1" xfId="5" applyFont="1" applyBorder="1" applyAlignment="1">
      <alignment horizontal="center"/>
    </xf>
    <xf numFmtId="0" fontId="2" fillId="0" borderId="0" xfId="4"/>
    <xf numFmtId="164" fontId="9" fillId="0" borderId="1" xfId="6" applyNumberFormat="1" applyFont="1" applyBorder="1" applyAlignment="1"/>
    <xf numFmtId="164" fontId="7" fillId="0" borderId="1" xfId="6" applyNumberFormat="1" applyFont="1" applyBorder="1" applyAlignment="1"/>
    <xf numFmtId="164" fontId="12" fillId="0" borderId="0" xfId="6" applyNumberFormat="1" applyFont="1" applyBorder="1" applyAlignment="1"/>
    <xf numFmtId="0" fontId="12" fillId="0" borderId="1" xfId="5" applyFont="1" applyBorder="1"/>
    <xf numFmtId="165" fontId="12" fillId="0" borderId="0" xfId="8" applyNumberFormat="1" applyFont="1" applyBorder="1"/>
    <xf numFmtId="164" fontId="4" fillId="6" borderId="1" xfId="6" applyNumberFormat="1" applyFont="1" applyFill="1" applyBorder="1" applyAlignment="1"/>
    <xf numFmtId="164" fontId="9" fillId="6" borderId="1" xfId="5" applyNumberFormat="1" applyFont="1" applyFill="1" applyBorder="1"/>
    <xf numFmtId="164" fontId="7" fillId="0" borderId="1" xfId="9" applyNumberFormat="1" applyFont="1" applyBorder="1"/>
    <xf numFmtId="164" fontId="3" fillId="0" borderId="0" xfId="1" applyNumberFormat="1" applyFont="1" applyBorder="1"/>
    <xf numFmtId="164" fontId="3" fillId="0" borderId="13" xfId="1" applyNumberFormat="1" applyFont="1" applyBorder="1"/>
    <xf numFmtId="0" fontId="3" fillId="8" borderId="1" xfId="5" applyFont="1" applyFill="1" applyBorder="1"/>
    <xf numFmtId="164" fontId="3" fillId="8" borderId="1" xfId="1" applyNumberFormat="1" applyFont="1" applyFill="1" applyBorder="1"/>
    <xf numFmtId="0" fontId="17" fillId="3" borderId="1" xfId="0" applyFont="1" applyFill="1" applyBorder="1" applyAlignment="1">
      <alignment horizontal="right" vertical="center"/>
    </xf>
    <xf numFmtId="3" fontId="17" fillId="3" borderId="1" xfId="0" applyNumberFormat="1" applyFont="1" applyFill="1" applyBorder="1" applyAlignment="1">
      <alignment horizontal="right" vertical="center"/>
    </xf>
    <xf numFmtId="0" fontId="19" fillId="3" borderId="1" xfId="0" applyFont="1" applyFill="1" applyBorder="1" applyAlignment="1">
      <alignment horizontal="right" vertical="center"/>
    </xf>
    <xf numFmtId="3" fontId="19" fillId="3" borderId="1" xfId="0" applyNumberFormat="1" applyFont="1" applyFill="1" applyBorder="1" applyAlignment="1">
      <alignment horizontal="right" vertical="center"/>
    </xf>
    <xf numFmtId="0" fontId="9" fillId="0" borderId="0" xfId="5" applyFont="1"/>
    <xf numFmtId="0" fontId="19" fillId="3" borderId="0" xfId="0" applyFont="1" applyFill="1" applyAlignment="1">
      <alignment horizontal="right" vertical="center"/>
    </xf>
    <xf numFmtId="3" fontId="19" fillId="3" borderId="0" xfId="0" applyNumberFormat="1" applyFont="1" applyFill="1" applyAlignment="1">
      <alignment horizontal="right" vertical="center"/>
    </xf>
    <xf numFmtId="0" fontId="17" fillId="3" borderId="1" xfId="0" applyFont="1" applyFill="1" applyBorder="1" applyAlignment="1">
      <alignment horizontal="left" vertical="center"/>
    </xf>
    <xf numFmtId="0" fontId="16" fillId="0" borderId="1" xfId="0" applyFont="1" applyBorder="1" applyAlignment="1">
      <alignment horizontal="center" vertical="center" wrapText="1"/>
    </xf>
    <xf numFmtId="9" fontId="7" fillId="0" borderId="1" xfId="3" applyFont="1" applyBorder="1"/>
    <xf numFmtId="0" fontId="18" fillId="3" borderId="11" xfId="0" applyFont="1" applyFill="1" applyBorder="1" applyAlignment="1">
      <alignment horizontal="left" vertical="center"/>
    </xf>
    <xf numFmtId="0" fontId="18" fillId="3" borderId="11" xfId="0" applyFont="1" applyFill="1" applyBorder="1" applyAlignment="1">
      <alignment horizontal="left" vertical="center" wrapText="1"/>
    </xf>
    <xf numFmtId="9" fontId="7" fillId="0" borderId="1" xfId="5" applyNumberFormat="1" applyFont="1" applyBorder="1"/>
    <xf numFmtId="0" fontId="4" fillId="8" borderId="1" xfId="5" applyFont="1" applyFill="1" applyBorder="1"/>
    <xf numFmtId="164" fontId="3" fillId="0" borderId="0" xfId="9" applyNumberFormat="1" applyFont="1" applyBorder="1" applyAlignment="1">
      <alignment horizontal="left"/>
    </xf>
    <xf numFmtId="0" fontId="3" fillId="0" borderId="0" xfId="5" applyFont="1" applyAlignment="1">
      <alignment horizontal="left"/>
    </xf>
    <xf numFmtId="0" fontId="9" fillId="6" borderId="10" xfId="5" applyFont="1" applyFill="1" applyBorder="1"/>
    <xf numFmtId="0" fontId="19" fillId="0" borderId="20" xfId="0" applyFont="1" applyBorder="1" applyAlignment="1">
      <alignment horizontal="center" vertical="center"/>
    </xf>
    <xf numFmtId="0" fontId="19" fillId="0" borderId="21" xfId="0" applyFont="1" applyBorder="1" applyAlignment="1">
      <alignment horizontal="center" vertical="center"/>
    </xf>
    <xf numFmtId="0" fontId="18" fillId="3" borderId="1" xfId="0" applyFont="1" applyFill="1" applyBorder="1" applyAlignment="1">
      <alignment horizontal="left" vertical="center"/>
    </xf>
    <xf numFmtId="0" fontId="11" fillId="6" borderId="1" xfId="0" applyFont="1" applyFill="1" applyBorder="1"/>
    <xf numFmtId="0" fontId="20" fillId="6" borderId="1" xfId="0" applyFont="1" applyFill="1" applyBorder="1"/>
    <xf numFmtId="0" fontId="11" fillId="0" borderId="0" xfId="0" applyFont="1"/>
    <xf numFmtId="0" fontId="20" fillId="0" borderId="1" xfId="0" applyFont="1" applyBorder="1"/>
    <xf numFmtId="0" fontId="0" fillId="0" borderId="1" xfId="0" applyBorder="1"/>
    <xf numFmtId="167" fontId="11" fillId="0" borderId="1" xfId="0" applyNumberFormat="1" applyFont="1" applyBorder="1"/>
    <xf numFmtId="0" fontId="11" fillId="0" borderId="1" xfId="0" applyFont="1" applyBorder="1"/>
    <xf numFmtId="3" fontId="11" fillId="0" borderId="1" xfId="0" applyNumberFormat="1" applyFont="1" applyBorder="1"/>
    <xf numFmtId="167" fontId="20" fillId="6" borderId="1" xfId="0" applyNumberFormat="1" applyFont="1" applyFill="1" applyBorder="1"/>
    <xf numFmtId="0" fontId="20" fillId="6" borderId="10" xfId="0" applyFont="1" applyFill="1" applyBorder="1"/>
    <xf numFmtId="167" fontId="20" fillId="0" borderId="1" xfId="0" applyNumberFormat="1" applyFont="1" applyBorder="1"/>
    <xf numFmtId="167" fontId="3" fillId="0" borderId="0" xfId="5" applyNumberFormat="1" applyFont="1" applyAlignment="1">
      <alignment wrapText="1"/>
    </xf>
    <xf numFmtId="167" fontId="11" fillId="3" borderId="1" xfId="0" applyNumberFormat="1" applyFont="1" applyFill="1" applyBorder="1"/>
    <xf numFmtId="0" fontId="11" fillId="3" borderId="1" xfId="0" applyFont="1" applyFill="1" applyBorder="1"/>
    <xf numFmtId="3" fontId="11" fillId="3" borderId="1" xfId="0" applyNumberFormat="1" applyFont="1" applyFill="1" applyBorder="1"/>
    <xf numFmtId="164" fontId="20" fillId="6" borderId="1" xfId="1" applyNumberFormat="1" applyFont="1" applyFill="1" applyBorder="1"/>
    <xf numFmtId="165" fontId="20" fillId="6" borderId="1" xfId="2" applyNumberFormat="1" applyFont="1" applyFill="1" applyBorder="1"/>
    <xf numFmtId="0" fontId="4" fillId="2" borderId="18" xfId="5" applyFont="1" applyFill="1" applyBorder="1" applyAlignment="1">
      <alignment wrapText="1"/>
    </xf>
    <xf numFmtId="165" fontId="4" fillId="2" borderId="18" xfId="8" applyNumberFormat="1" applyFont="1" applyFill="1" applyBorder="1" applyAlignment="1">
      <alignment wrapText="1"/>
    </xf>
    <xf numFmtId="167" fontId="0" fillId="0" borderId="0" xfId="0" applyNumberFormat="1"/>
    <xf numFmtId="0" fontId="9" fillId="2" borderId="1" xfId="5" applyFont="1" applyFill="1" applyBorder="1" applyAlignment="1">
      <alignment horizontal="left" vertical="center"/>
    </xf>
    <xf numFmtId="0" fontId="9" fillId="2" borderId="1" xfId="5" applyFont="1" applyFill="1" applyBorder="1" applyAlignment="1">
      <alignment horizontal="center" vertical="center"/>
    </xf>
    <xf numFmtId="164" fontId="3" fillId="0" borderId="0" xfId="1" applyNumberFormat="1" applyFont="1" applyAlignment="1">
      <alignment wrapText="1"/>
    </xf>
    <xf numFmtId="0" fontId="20" fillId="3" borderId="0" xfId="0" applyFont="1" applyFill="1"/>
    <xf numFmtId="165" fontId="3" fillId="0" borderId="1" xfId="2" applyNumberFormat="1" applyFont="1" applyBorder="1"/>
    <xf numFmtId="165" fontId="3" fillId="0" borderId="0" xfId="2" applyNumberFormat="1" applyFont="1" applyBorder="1"/>
    <xf numFmtId="164" fontId="4" fillId="8" borderId="1" xfId="1" applyNumberFormat="1" applyFont="1" applyFill="1" applyBorder="1"/>
    <xf numFmtId="0" fontId="21" fillId="0" borderId="0" xfId="5" applyFont="1"/>
    <xf numFmtId="164" fontId="11" fillId="0" borderId="0" xfId="5" applyNumberFormat="1" applyFont="1"/>
    <xf numFmtId="164" fontId="3" fillId="0" borderId="0" xfId="1" applyNumberFormat="1" applyFont="1" applyBorder="1" applyAlignment="1">
      <alignment wrapText="1"/>
    </xf>
    <xf numFmtId="0" fontId="20" fillId="6" borderId="0" xfId="0" applyFont="1" applyFill="1"/>
    <xf numFmtId="167" fontId="11" fillId="0" borderId="0" xfId="0" applyNumberFormat="1" applyFont="1"/>
    <xf numFmtId="0" fontId="11" fillId="0" borderId="0" xfId="0" applyFont="1" applyAlignment="1">
      <alignment wrapText="1"/>
    </xf>
    <xf numFmtId="164" fontId="12" fillId="0" borderId="0" xfId="6" applyNumberFormat="1" applyFont="1" applyBorder="1" applyAlignment="1">
      <alignment horizontal="center" wrapText="1"/>
    </xf>
    <xf numFmtId="165" fontId="20" fillId="3" borderId="0" xfId="2" applyNumberFormat="1" applyFont="1" applyFill="1" applyBorder="1"/>
    <xf numFmtId="164" fontId="20" fillId="7" borderId="1" xfId="1" applyNumberFormat="1" applyFont="1" applyFill="1" applyBorder="1"/>
    <xf numFmtId="0" fontId="20" fillId="9" borderId="0" xfId="0" applyFont="1" applyFill="1"/>
    <xf numFmtId="164" fontId="12" fillId="9" borderId="0" xfId="6" applyNumberFormat="1" applyFont="1" applyFill="1" applyBorder="1" applyAlignment="1">
      <alignment horizontal="center"/>
    </xf>
    <xf numFmtId="165" fontId="20" fillId="9" borderId="1" xfId="2" applyNumberFormat="1" applyFont="1" applyFill="1" applyBorder="1"/>
    <xf numFmtId="0" fontId="20" fillId="6" borderId="10" xfId="0" applyFont="1" applyFill="1" applyBorder="1" applyAlignment="1">
      <alignment horizontal="center"/>
    </xf>
    <xf numFmtId="0" fontId="7" fillId="3" borderId="1" xfId="5" applyFont="1" applyFill="1" applyBorder="1"/>
    <xf numFmtId="164" fontId="7" fillId="3" borderId="1" xfId="1" applyNumberFormat="1" applyFont="1" applyFill="1" applyBorder="1"/>
    <xf numFmtId="0" fontId="9" fillId="4" borderId="1" xfId="10" applyFont="1" applyFill="1" applyBorder="1" applyAlignment="1">
      <alignment horizontal="center" vertical="center"/>
    </xf>
    <xf numFmtId="0" fontId="3" fillId="3" borderId="22" xfId="10" applyFont="1" applyFill="1" applyBorder="1" applyAlignment="1">
      <alignment horizontal="justify" vertical="center" wrapText="1"/>
    </xf>
    <xf numFmtId="0" fontId="3" fillId="3" borderId="22" xfId="16" applyFont="1" applyFill="1" applyBorder="1" applyAlignment="1">
      <alignment horizontal="center" vertical="center" wrapText="1"/>
    </xf>
    <xf numFmtId="0" fontId="7" fillId="3" borderId="22" xfId="16" applyFont="1" applyFill="1" applyBorder="1" applyAlignment="1">
      <alignment horizontal="center" vertical="center" wrapText="1"/>
    </xf>
    <xf numFmtId="0" fontId="3" fillId="0" borderId="22" xfId="16" applyFont="1" applyBorder="1" applyAlignment="1">
      <alignment horizontal="justify" vertical="center" wrapText="1"/>
    </xf>
    <xf numFmtId="0" fontId="3" fillId="11" borderId="22" xfId="16" applyFont="1" applyFill="1" applyBorder="1" applyAlignment="1">
      <alignment horizontal="justify" vertical="center" wrapText="1"/>
    </xf>
    <xf numFmtId="0" fontId="12" fillId="3" borderId="22" xfId="16" applyFont="1" applyFill="1" applyBorder="1" applyAlignment="1">
      <alignment horizontal="center" vertical="center" wrapText="1"/>
    </xf>
    <xf numFmtId="0" fontId="23" fillId="11" borderId="22" xfId="16" applyFont="1" applyFill="1" applyBorder="1" applyAlignment="1">
      <alignment horizontal="justify" vertical="center" wrapText="1"/>
    </xf>
    <xf numFmtId="0" fontId="7" fillId="0" borderId="22" xfId="16" applyFont="1" applyBorder="1" applyAlignment="1">
      <alignment horizontal="center" vertical="center" wrapText="1"/>
    </xf>
    <xf numFmtId="0" fontId="23" fillId="0" borderId="22" xfId="16" applyFont="1" applyBorder="1" applyAlignment="1">
      <alignment horizontal="justify" vertical="center" wrapText="1"/>
    </xf>
    <xf numFmtId="0" fontId="3" fillId="3" borderId="22" xfId="16" applyFont="1" applyFill="1" applyBorder="1" applyAlignment="1">
      <alignment horizontal="justify" vertical="center" wrapText="1"/>
    </xf>
    <xf numFmtId="0" fontId="7" fillId="3" borderId="22" xfId="16" applyFont="1" applyFill="1" applyBorder="1" applyAlignment="1">
      <alignment horizontal="justify" vertical="center" wrapText="1"/>
    </xf>
    <xf numFmtId="0" fontId="7" fillId="0" borderId="22" xfId="16" applyFont="1" applyBorder="1" applyAlignment="1">
      <alignment horizontal="justify" vertical="center" wrapText="1"/>
    </xf>
    <xf numFmtId="0" fontId="3" fillId="0" borderId="22" xfId="16" applyFont="1" applyBorder="1" applyAlignment="1">
      <alignment horizontal="center" vertical="center" wrapText="1"/>
    </xf>
    <xf numFmtId="0" fontId="3" fillId="11" borderId="22" xfId="16" applyFont="1" applyFill="1" applyBorder="1" applyAlignment="1">
      <alignment horizontal="center" vertical="center" wrapText="1"/>
    </xf>
    <xf numFmtId="0" fontId="7" fillId="11" borderId="22" xfId="16" applyFont="1" applyFill="1" applyBorder="1" applyAlignment="1">
      <alignment horizontal="justify" vertical="center" wrapText="1"/>
    </xf>
    <xf numFmtId="0" fontId="3" fillId="11" borderId="0" xfId="16" applyFont="1" applyFill="1" applyAlignment="1">
      <alignment vertical="center"/>
    </xf>
    <xf numFmtId="0" fontId="26" fillId="0" borderId="22" xfId="17" applyFont="1" applyBorder="1" applyAlignment="1">
      <alignment horizontal="center" vertical="center" wrapText="1"/>
    </xf>
    <xf numFmtId="0" fontId="26" fillId="0" borderId="22" xfId="10" applyFont="1" applyBorder="1" applyAlignment="1">
      <alignment horizontal="center" vertical="center" wrapText="1"/>
    </xf>
    <xf numFmtId="0" fontId="3" fillId="3" borderId="22" xfId="17" applyFont="1" applyFill="1" applyBorder="1" applyAlignment="1">
      <alignment horizontal="justify" vertical="center" wrapText="1"/>
    </xf>
    <xf numFmtId="0" fontId="14" fillId="3" borderId="22" xfId="16" applyFont="1" applyFill="1" applyBorder="1" applyAlignment="1">
      <alignment horizontal="center" vertical="center" wrapText="1"/>
    </xf>
    <xf numFmtId="0" fontId="3" fillId="0" borderId="0" xfId="16" applyFont="1" applyAlignment="1">
      <alignment vertical="center"/>
    </xf>
    <xf numFmtId="0" fontId="4" fillId="0" borderId="0" xfId="5" applyFont="1"/>
    <xf numFmtId="0" fontId="29" fillId="0" borderId="0" xfId="5" applyFont="1"/>
    <xf numFmtId="0" fontId="29" fillId="12" borderId="0" xfId="5" applyFont="1" applyFill="1"/>
    <xf numFmtId="0" fontId="3" fillId="13" borderId="0" xfId="5" applyFont="1" applyFill="1"/>
    <xf numFmtId="0" fontId="4" fillId="14" borderId="1" xfId="5" applyFont="1" applyFill="1" applyBorder="1" applyAlignment="1">
      <alignment horizontal="center"/>
    </xf>
    <xf numFmtId="0" fontId="30" fillId="14" borderId="1" xfId="5" applyFont="1" applyFill="1" applyBorder="1" applyAlignment="1">
      <alignment horizontal="center" vertical="center"/>
    </xf>
    <xf numFmtId="3" fontId="4" fillId="14" borderId="1" xfId="5" applyNumberFormat="1" applyFont="1" applyFill="1" applyBorder="1" applyAlignment="1">
      <alignment horizontal="center"/>
    </xf>
    <xf numFmtId="0" fontId="7" fillId="3" borderId="0" xfId="5" applyFont="1" applyFill="1" applyAlignment="1">
      <alignment horizontal="justify" vertical="center"/>
    </xf>
    <xf numFmtId="0" fontId="7" fillId="3" borderId="1" xfId="5" applyFont="1" applyFill="1" applyBorder="1" applyAlignment="1">
      <alignment horizontal="fill" vertical="top" wrapText="1"/>
    </xf>
    <xf numFmtId="165" fontId="7" fillId="3" borderId="1" xfId="8" applyNumberFormat="1" applyFont="1" applyFill="1" applyBorder="1" applyAlignment="1">
      <alignment horizontal="justify" vertical="center"/>
    </xf>
    <xf numFmtId="165" fontId="4" fillId="14" borderId="1" xfId="18" applyNumberFormat="1" applyFont="1" applyFill="1" applyBorder="1" applyAlignment="1">
      <alignment horizontal="center"/>
    </xf>
    <xf numFmtId="0" fontId="4" fillId="3" borderId="0" xfId="5" applyFont="1" applyFill="1" applyAlignment="1">
      <alignment horizontal="center"/>
    </xf>
    <xf numFmtId="165" fontId="4" fillId="3" borderId="0" xfId="18" applyNumberFormat="1" applyFont="1" applyFill="1" applyBorder="1" applyAlignment="1">
      <alignment horizontal="center"/>
    </xf>
    <xf numFmtId="165" fontId="14" fillId="3" borderId="0" xfId="18" applyNumberFormat="1" applyFont="1" applyFill="1" applyBorder="1" applyAlignment="1">
      <alignment horizontal="center"/>
    </xf>
    <xf numFmtId="0" fontId="3" fillId="3" borderId="0" xfId="5" applyFont="1" applyFill="1" applyAlignment="1">
      <alignment horizontal="center"/>
    </xf>
    <xf numFmtId="0" fontId="4" fillId="3" borderId="0" xfId="5" applyFont="1" applyFill="1" applyAlignment="1">
      <alignment horizontal="left" wrapText="1"/>
    </xf>
    <xf numFmtId="3" fontId="3" fillId="3" borderId="0" xfId="5" applyNumberFormat="1" applyFont="1" applyFill="1"/>
    <xf numFmtId="0" fontId="4" fillId="0" borderId="0" xfId="10" applyFont="1" applyAlignment="1">
      <alignment horizontal="left" wrapText="1"/>
    </xf>
    <xf numFmtId="0" fontId="4" fillId="11" borderId="1" xfId="5" applyFont="1" applyFill="1" applyBorder="1" applyAlignment="1">
      <alignment horizontal="center"/>
    </xf>
    <xf numFmtId="164" fontId="4" fillId="11" borderId="1" xfId="9" applyNumberFormat="1" applyFont="1" applyFill="1" applyBorder="1" applyAlignment="1">
      <alignment horizontal="center"/>
    </xf>
    <xf numFmtId="165" fontId="3" fillId="0" borderId="0" xfId="5" applyNumberFormat="1" applyFont="1"/>
    <xf numFmtId="164" fontId="11" fillId="0" borderId="0" xfId="9" applyNumberFormat="1" applyFont="1" applyAlignment="1">
      <alignment horizontal="justify" wrapText="1"/>
    </xf>
    <xf numFmtId="3" fontId="3" fillId="0" borderId="1" xfId="5" applyNumberFormat="1" applyFont="1" applyBorder="1"/>
    <xf numFmtId="164" fontId="3" fillId="3" borderId="0" xfId="9" applyNumberFormat="1" applyFont="1" applyFill="1"/>
    <xf numFmtId="3" fontId="7" fillId="0" borderId="1" xfId="5" applyNumberFormat="1" applyFont="1" applyBorder="1"/>
    <xf numFmtId="9" fontId="3" fillId="0" borderId="1" xfId="5" applyNumberFormat="1" applyFont="1" applyBorder="1"/>
    <xf numFmtId="165" fontId="4" fillId="11" borderId="1" xfId="18" applyNumberFormat="1" applyFont="1" applyFill="1" applyBorder="1" applyAlignment="1">
      <alignment horizontal="center"/>
    </xf>
    <xf numFmtId="0" fontId="4" fillId="11" borderId="1" xfId="5" applyFont="1" applyFill="1" applyBorder="1" applyAlignment="1">
      <alignment horizontal="left"/>
    </xf>
    <xf numFmtId="0" fontId="3" fillId="11" borderId="13" xfId="5" applyFont="1" applyFill="1" applyBorder="1"/>
    <xf numFmtId="0" fontId="3" fillId="11" borderId="1" xfId="5" applyFont="1" applyFill="1" applyBorder="1"/>
    <xf numFmtId="3" fontId="3" fillId="11" borderId="1" xfId="5" applyNumberFormat="1" applyFont="1" applyFill="1" applyBorder="1"/>
    <xf numFmtId="3" fontId="3" fillId="11" borderId="11" xfId="5" applyNumberFormat="1" applyFont="1" applyFill="1" applyBorder="1"/>
    <xf numFmtId="0" fontId="11" fillId="0" borderId="0" xfId="10" applyFont="1" applyAlignment="1">
      <alignment wrapText="1"/>
    </xf>
    <xf numFmtId="0" fontId="18" fillId="0" borderId="0" xfId="10" applyFont="1" applyAlignment="1">
      <alignment horizontal="justify" vertical="top" wrapText="1"/>
    </xf>
    <xf numFmtId="0" fontId="11" fillId="3" borderId="0" xfId="5" applyFont="1" applyFill="1"/>
    <xf numFmtId="164" fontId="4" fillId="0" borderId="0" xfId="9" applyNumberFormat="1" applyFont="1" applyBorder="1"/>
    <xf numFmtId="0" fontId="31" fillId="0" borderId="0" xfId="5" applyFont="1"/>
    <xf numFmtId="164" fontId="14" fillId="3" borderId="0" xfId="9" applyNumberFormat="1" applyFont="1" applyFill="1"/>
    <xf numFmtId="0" fontId="3" fillId="3" borderId="1" xfId="5" applyFont="1" applyFill="1" applyBorder="1"/>
    <xf numFmtId="9" fontId="3" fillId="3" borderId="1" xfId="5" applyNumberFormat="1" applyFont="1" applyFill="1" applyBorder="1"/>
    <xf numFmtId="0" fontId="3" fillId="3" borderId="1" xfId="0" applyFont="1" applyFill="1" applyBorder="1"/>
    <xf numFmtId="3" fontId="3" fillId="3" borderId="1" xfId="0" applyNumberFormat="1" applyFont="1" applyFill="1" applyBorder="1"/>
    <xf numFmtId="9" fontId="3" fillId="3" borderId="1" xfId="0" applyNumberFormat="1" applyFont="1" applyFill="1" applyBorder="1"/>
    <xf numFmtId="165" fontId="4" fillId="11" borderId="1" xfId="8" applyNumberFormat="1" applyFont="1" applyFill="1" applyBorder="1" applyAlignment="1">
      <alignment horizontal="center"/>
    </xf>
    <xf numFmtId="0" fontId="7" fillId="3" borderId="1" xfId="5" applyFont="1" applyFill="1" applyBorder="1" applyAlignment="1">
      <alignment horizontal="justify" wrapText="1"/>
    </xf>
    <xf numFmtId="0" fontId="3" fillId="0" borderId="0" xfId="10" applyFont="1" applyAlignment="1">
      <alignment wrapText="1"/>
    </xf>
    <xf numFmtId="0" fontId="32" fillId="0" borderId="0" xfId="10" applyFont="1" applyAlignment="1">
      <alignment horizontal="justify" vertical="top" wrapText="1"/>
    </xf>
    <xf numFmtId="165" fontId="7" fillId="3" borderId="1" xfId="8" applyNumberFormat="1" applyFont="1" applyFill="1" applyBorder="1" applyAlignment="1">
      <alignment horizontal="center" vertical="center"/>
    </xf>
    <xf numFmtId="0" fontId="3" fillId="3" borderId="0" xfId="5" applyFont="1" applyFill="1" applyAlignment="1">
      <alignment horizontal="justify" wrapText="1"/>
    </xf>
    <xf numFmtId="0" fontId="22" fillId="10" borderId="22" xfId="0" applyFont="1" applyFill="1" applyBorder="1" applyAlignment="1">
      <alignment horizontal="center" vertical="center" wrapText="1"/>
    </xf>
    <xf numFmtId="0" fontId="3" fillId="3" borderId="0" xfId="0" applyFont="1" applyFill="1" applyAlignment="1">
      <alignment vertical="center"/>
    </xf>
    <xf numFmtId="0" fontId="3" fillId="3" borderId="22" xfId="0" applyFont="1" applyFill="1" applyBorder="1" applyAlignment="1">
      <alignment horizontal="justify" vertical="center" wrapText="1"/>
    </xf>
    <xf numFmtId="0" fontId="3" fillId="3" borderId="22" xfId="0" applyFont="1" applyFill="1" applyBorder="1" applyAlignment="1">
      <alignment horizontal="justify" vertical="center"/>
    </xf>
    <xf numFmtId="0" fontId="3" fillId="3" borderId="0" xfId="0" applyFont="1" applyFill="1" applyAlignment="1">
      <alignment horizontal="left" vertical="center"/>
    </xf>
    <xf numFmtId="164" fontId="3" fillId="0" borderId="1" xfId="9" applyNumberFormat="1" applyFont="1" applyBorder="1" applyAlignment="1">
      <alignment horizontal="right"/>
    </xf>
    <xf numFmtId="0" fontId="14" fillId="3" borderId="22" xfId="16" applyFont="1" applyFill="1" applyBorder="1" applyAlignment="1">
      <alignment horizontal="justify" vertical="center" wrapText="1"/>
    </xf>
    <xf numFmtId="0" fontId="14" fillId="0" borderId="22" xfId="16" applyFont="1" applyBorder="1" applyAlignment="1">
      <alignment horizontal="justify" vertical="center" wrapText="1"/>
    </xf>
    <xf numFmtId="10" fontId="7" fillId="0" borderId="1" xfId="3" applyNumberFormat="1" applyFont="1" applyBorder="1"/>
    <xf numFmtId="0" fontId="7" fillId="0" borderId="1" xfId="5" applyFont="1" applyBorder="1" applyAlignment="1">
      <alignment horizontal="left"/>
    </xf>
    <xf numFmtId="0" fontId="4" fillId="7" borderId="1" xfId="5" applyFont="1" applyFill="1" applyBorder="1" applyAlignment="1">
      <alignment horizontal="center"/>
    </xf>
    <xf numFmtId="41" fontId="3" fillId="0" borderId="1" xfId="21" applyFont="1" applyBorder="1"/>
    <xf numFmtId="10" fontId="3" fillId="3" borderId="1" xfId="5" applyNumberFormat="1" applyFont="1" applyFill="1" applyBorder="1"/>
    <xf numFmtId="10" fontId="3" fillId="0" borderId="1" xfId="3" applyNumberFormat="1" applyFont="1" applyBorder="1"/>
    <xf numFmtId="164" fontId="4" fillId="7" borderId="1" xfId="1" applyNumberFormat="1" applyFont="1" applyFill="1" applyBorder="1" applyAlignment="1">
      <alignment horizontal="left"/>
    </xf>
    <xf numFmtId="0" fontId="4" fillId="7" borderId="1" xfId="5" applyFont="1" applyFill="1" applyBorder="1" applyAlignment="1">
      <alignment horizontal="left" wrapText="1"/>
    </xf>
    <xf numFmtId="9" fontId="3" fillId="0" borderId="1" xfId="3" applyFont="1" applyBorder="1"/>
    <xf numFmtId="0" fontId="3" fillId="0" borderId="0" xfId="10" applyFont="1" applyAlignment="1">
      <alignment horizontal="justify" wrapText="1"/>
    </xf>
    <xf numFmtId="0" fontId="0" fillId="0" borderId="0" xfId="0" applyAlignment="1">
      <alignment horizontal="justify" wrapText="1"/>
    </xf>
    <xf numFmtId="0" fontId="3" fillId="0" borderId="0" xfId="10" applyFont="1" applyAlignment="1">
      <alignment horizontal="left"/>
    </xf>
    <xf numFmtId="10" fontId="3" fillId="0" borderId="1" xfId="5" applyNumberFormat="1" applyFont="1" applyBorder="1"/>
    <xf numFmtId="0" fontId="4" fillId="9" borderId="1" xfId="5" applyFont="1" applyFill="1" applyBorder="1" applyAlignment="1">
      <alignment horizontal="left"/>
    </xf>
    <xf numFmtId="164" fontId="7" fillId="0" borderId="1" xfId="1" applyNumberFormat="1" applyFont="1" applyBorder="1" applyAlignment="1">
      <alignment horizontal="right"/>
    </xf>
    <xf numFmtId="0" fontId="3" fillId="0" borderId="13" xfId="5" applyFont="1" applyBorder="1" applyAlignment="1">
      <alignment horizontal="right"/>
    </xf>
    <xf numFmtId="165" fontId="4" fillId="9" borderId="1" xfId="8" applyNumberFormat="1" applyFont="1" applyFill="1" applyBorder="1" applyAlignment="1">
      <alignment horizontal="center"/>
    </xf>
    <xf numFmtId="164" fontId="4" fillId="9" borderId="1" xfId="9" applyNumberFormat="1" applyFont="1" applyFill="1" applyBorder="1"/>
    <xf numFmtId="0" fontId="4" fillId="6" borderId="10" xfId="5" applyFont="1" applyFill="1" applyBorder="1" applyAlignment="1">
      <alignment horizontal="left" wrapText="1"/>
    </xf>
    <xf numFmtId="9" fontId="3" fillId="0" borderId="0" xfId="5" applyNumberFormat="1" applyFont="1"/>
    <xf numFmtId="41" fontId="3" fillId="0" borderId="1" xfId="5" applyNumberFormat="1" applyFont="1" applyBorder="1"/>
    <xf numFmtId="9" fontId="11" fillId="0" borderId="0" xfId="3" applyFont="1" applyAlignment="1">
      <alignment horizontal="justify" wrapText="1"/>
    </xf>
    <xf numFmtId="41" fontId="7" fillId="0" borderId="1" xfId="5" applyNumberFormat="1" applyFont="1" applyBorder="1"/>
    <xf numFmtId="0" fontId="7" fillId="0" borderId="0" xfId="10" applyFont="1" applyAlignment="1">
      <alignment horizontal="justify" vertical="top" wrapText="1"/>
    </xf>
    <xf numFmtId="0" fontId="7" fillId="3" borderId="1" xfId="5" applyFont="1" applyFill="1" applyBorder="1" applyAlignment="1">
      <alignment horizontal="justify" vertical="top" wrapText="1"/>
    </xf>
    <xf numFmtId="0" fontId="17" fillId="3" borderId="0" xfId="0" applyFont="1" applyFill="1" applyAlignment="1">
      <alignment horizontal="left" vertical="center"/>
    </xf>
    <xf numFmtId="0" fontId="18" fillId="3" borderId="0" xfId="0" applyFont="1" applyFill="1" applyAlignment="1">
      <alignment horizontal="left" vertical="center"/>
    </xf>
    <xf numFmtId="0" fontId="1" fillId="0" borderId="0" xfId="5"/>
    <xf numFmtId="0" fontId="3" fillId="0" borderId="17" xfId="5" applyFont="1" applyBorder="1"/>
    <xf numFmtId="0" fontId="3" fillId="0" borderId="1" xfId="5" applyFont="1" applyBorder="1" applyAlignment="1">
      <alignment horizontal="right"/>
    </xf>
    <xf numFmtId="0" fontId="7" fillId="0" borderId="1" xfId="5" applyFont="1" applyBorder="1" applyAlignment="1">
      <alignment horizontal="right"/>
    </xf>
    <xf numFmtId="164" fontId="4" fillId="4" borderId="1" xfId="5" applyNumberFormat="1" applyFont="1" applyFill="1" applyBorder="1"/>
    <xf numFmtId="0" fontId="7" fillId="0" borderId="1" xfId="22" applyFont="1" applyBorder="1" applyAlignment="1">
      <alignment vertical="center"/>
    </xf>
    <xf numFmtId="0" fontId="7" fillId="3" borderId="1" xfId="23" applyFont="1" applyFill="1" applyBorder="1" applyAlignment="1">
      <alignment horizontal="left"/>
    </xf>
    <xf numFmtId="0" fontId="3" fillId="6" borderId="1" xfId="5" applyFont="1" applyFill="1" applyBorder="1" applyAlignment="1">
      <alignment horizontal="center"/>
    </xf>
    <xf numFmtId="0" fontId="7" fillId="0" borderId="1" xfId="22" applyFont="1" applyBorder="1" applyAlignment="1">
      <alignment vertical="center" wrapText="1"/>
    </xf>
    <xf numFmtId="165" fontId="3" fillId="6" borderId="1" xfId="2" applyNumberFormat="1" applyFont="1" applyFill="1" applyBorder="1"/>
    <xf numFmtId="0" fontId="4" fillId="8" borderId="10" xfId="5" applyFont="1" applyFill="1" applyBorder="1"/>
    <xf numFmtId="0" fontId="3" fillId="0" borderId="13" xfId="5" applyFont="1" applyBorder="1"/>
    <xf numFmtId="0" fontId="3" fillId="3" borderId="1" xfId="5" applyFont="1" applyFill="1" applyBorder="1" applyAlignment="1">
      <alignment wrapText="1"/>
    </xf>
    <xf numFmtId="9" fontId="3" fillId="3" borderId="1" xfId="19" applyFont="1" applyFill="1" applyBorder="1"/>
    <xf numFmtId="43" fontId="3" fillId="0" borderId="1" xfId="1" applyFont="1" applyBorder="1"/>
    <xf numFmtId="0" fontId="4" fillId="8" borderId="1" xfId="5" applyFont="1" applyFill="1" applyBorder="1" applyAlignment="1">
      <alignment wrapText="1"/>
    </xf>
    <xf numFmtId="164" fontId="7" fillId="0" borderId="13" xfId="1" applyNumberFormat="1" applyFont="1" applyBorder="1"/>
    <xf numFmtId="164" fontId="3" fillId="0" borderId="13" xfId="5" applyNumberFormat="1" applyFont="1" applyBorder="1"/>
    <xf numFmtId="0" fontId="3" fillId="8" borderId="17" xfId="5" applyFont="1" applyFill="1" applyBorder="1"/>
    <xf numFmtId="164" fontId="3" fillId="8" borderId="17" xfId="1" applyNumberFormat="1" applyFont="1" applyFill="1" applyBorder="1"/>
    <xf numFmtId="43" fontId="3" fillId="8" borderId="17" xfId="1" applyFont="1" applyFill="1" applyBorder="1"/>
    <xf numFmtId="43" fontId="3" fillId="0" borderId="10" xfId="1" applyFont="1" applyBorder="1"/>
    <xf numFmtId="43" fontId="3" fillId="0" borderId="0" xfId="5" applyNumberFormat="1" applyFont="1"/>
    <xf numFmtId="165" fontId="4" fillId="11" borderId="0" xfId="18" applyNumberFormat="1" applyFont="1" applyFill="1" applyBorder="1" applyAlignment="1">
      <alignment horizontal="center"/>
    </xf>
    <xf numFmtId="164" fontId="3" fillId="3" borderId="0" xfId="1" applyNumberFormat="1" applyFont="1" applyFill="1"/>
    <xf numFmtId="0" fontId="20" fillId="6" borderId="1" xfId="5" applyFont="1" applyFill="1" applyBorder="1" applyAlignment="1">
      <alignment horizontal="center" vertical="center" wrapText="1"/>
    </xf>
    <xf numFmtId="0" fontId="20" fillId="6" borderId="1" xfId="5" applyFont="1" applyFill="1" applyBorder="1" applyAlignment="1">
      <alignment wrapText="1"/>
    </xf>
    <xf numFmtId="0" fontId="34" fillId="0" borderId="0" xfId="5" applyFont="1" applyAlignment="1">
      <alignment wrapText="1"/>
    </xf>
    <xf numFmtId="0" fontId="34" fillId="0" borderId="0" xfId="5" applyFont="1"/>
    <xf numFmtId="0" fontId="11" fillId="0" borderId="27" xfId="5" applyFont="1" applyBorder="1"/>
    <xf numFmtId="41" fontId="11" fillId="0" borderId="17" xfId="14" applyFont="1" applyFill="1" applyBorder="1"/>
    <xf numFmtId="41" fontId="11" fillId="0" borderId="17" xfId="14" applyFont="1" applyBorder="1"/>
    <xf numFmtId="1" fontId="11" fillId="0" borderId="1" xfId="5" applyNumberFormat="1" applyFont="1" applyBorder="1"/>
    <xf numFmtId="1" fontId="11" fillId="0" borderId="0" xfId="5" applyNumberFormat="1" applyFont="1"/>
    <xf numFmtId="0" fontId="11" fillId="0" borderId="28" xfId="5" applyFont="1" applyBorder="1"/>
    <xf numFmtId="41" fontId="11" fillId="0" borderId="1" xfId="14" applyFont="1" applyFill="1" applyBorder="1"/>
    <xf numFmtId="41" fontId="11" fillId="0" borderId="1" xfId="14" applyFont="1" applyBorder="1"/>
    <xf numFmtId="166" fontId="11" fillId="0" borderId="29" xfId="19" applyNumberFormat="1" applyFont="1" applyFill="1" applyBorder="1"/>
    <xf numFmtId="0" fontId="11" fillId="0" borderId="1" xfId="5" applyFont="1" applyBorder="1"/>
    <xf numFmtId="0" fontId="19" fillId="0" borderId="0" xfId="5" applyFont="1" applyAlignment="1">
      <alignment horizontal="left" vertical="center"/>
    </xf>
    <xf numFmtId="0" fontId="3" fillId="0" borderId="0" xfId="10" applyFont="1" applyAlignment="1">
      <alignment horizontal="justify" vertical="center" wrapText="1"/>
    </xf>
    <xf numFmtId="0" fontId="4" fillId="11" borderId="0" xfId="5" applyFont="1" applyFill="1" applyAlignment="1">
      <alignment horizontal="left"/>
    </xf>
    <xf numFmtId="0" fontId="4" fillId="6" borderId="10" xfId="10" applyFont="1" applyFill="1" applyBorder="1"/>
    <xf numFmtId="164" fontId="4" fillId="6" borderId="1" xfId="1" applyNumberFormat="1" applyFont="1" applyFill="1" applyBorder="1" applyAlignment="1">
      <alignment horizontal="center" vertical="center" wrapText="1"/>
    </xf>
    <xf numFmtId="0" fontId="3" fillId="0" borderId="1" xfId="11" applyFont="1" applyBorder="1"/>
    <xf numFmtId="0" fontId="3" fillId="3" borderId="1" xfId="11" applyFont="1" applyFill="1" applyBorder="1"/>
    <xf numFmtId="3" fontId="3" fillId="3" borderId="1" xfId="11" applyNumberFormat="1" applyFont="1" applyFill="1" applyBorder="1"/>
    <xf numFmtId="41" fontId="18" fillId="0" borderId="1" xfId="5" applyNumberFormat="1" applyFont="1" applyBorder="1"/>
    <xf numFmtId="0" fontId="4" fillId="11" borderId="10" xfId="5" applyFont="1" applyFill="1" applyBorder="1" applyAlignment="1">
      <alignment horizontal="left"/>
    </xf>
    <xf numFmtId="0" fontId="7" fillId="3" borderId="0" xfId="5" applyFont="1" applyFill="1" applyAlignment="1">
      <alignment horizontal="justify" wrapText="1"/>
    </xf>
    <xf numFmtId="0" fontId="7" fillId="0" borderId="1" xfId="0" applyFont="1" applyBorder="1"/>
    <xf numFmtId="9" fontId="7" fillId="3" borderId="1" xfId="19" applyFont="1" applyFill="1" applyBorder="1"/>
    <xf numFmtId="164" fontId="7" fillId="0" borderId="0" xfId="9" applyNumberFormat="1" applyFont="1"/>
    <xf numFmtId="164" fontId="7" fillId="3" borderId="0" xfId="9" applyNumberFormat="1" applyFont="1" applyFill="1"/>
    <xf numFmtId="165" fontId="4" fillId="11" borderId="1" xfId="2" applyNumberFormat="1" applyFont="1" applyFill="1" applyBorder="1" applyAlignment="1">
      <alignment horizontal="center"/>
    </xf>
    <xf numFmtId="165" fontId="4" fillId="7" borderId="1" xfId="2" applyNumberFormat="1" applyFont="1" applyFill="1" applyBorder="1" applyAlignment="1">
      <alignment horizontal="center"/>
    </xf>
    <xf numFmtId="0" fontId="4" fillId="16" borderId="1" xfId="5" applyFont="1" applyFill="1" applyBorder="1" applyAlignment="1">
      <alignment horizontal="left"/>
    </xf>
    <xf numFmtId="0" fontId="4" fillId="16" borderId="1" xfId="5" applyFont="1" applyFill="1" applyBorder="1" applyAlignment="1">
      <alignment horizontal="center"/>
    </xf>
    <xf numFmtId="165" fontId="4" fillId="16" borderId="1" xfId="2" applyNumberFormat="1" applyFont="1" applyFill="1" applyBorder="1" applyAlignment="1">
      <alignment horizontal="center"/>
    </xf>
    <xf numFmtId="0" fontId="3" fillId="3" borderId="0" xfId="10" applyFont="1" applyFill="1" applyAlignment="1">
      <alignment horizontal="justify" wrapText="1"/>
    </xf>
    <xf numFmtId="0" fontId="4" fillId="11" borderId="10" xfId="5" applyFont="1" applyFill="1" applyBorder="1" applyAlignment="1">
      <alignment horizontal="center"/>
    </xf>
    <xf numFmtId="164" fontId="4" fillId="11" borderId="10" xfId="9" applyNumberFormat="1" applyFont="1" applyFill="1" applyBorder="1" applyAlignment="1">
      <alignment horizontal="center"/>
    </xf>
    <xf numFmtId="0" fontId="4" fillId="11" borderId="17" xfId="5" applyFont="1" applyFill="1" applyBorder="1" applyAlignment="1">
      <alignment horizontal="left"/>
    </xf>
    <xf numFmtId="0" fontId="3" fillId="11" borderId="30" xfId="5" applyFont="1" applyFill="1" applyBorder="1"/>
    <xf numFmtId="0" fontId="3" fillId="11" borderId="17" xfId="5" applyFont="1" applyFill="1" applyBorder="1"/>
    <xf numFmtId="3" fontId="3" fillId="11" borderId="17" xfId="5" applyNumberFormat="1" applyFont="1" applyFill="1" applyBorder="1"/>
    <xf numFmtId="3" fontId="3" fillId="11" borderId="19" xfId="5" applyNumberFormat="1" applyFont="1" applyFill="1" applyBorder="1"/>
    <xf numFmtId="165" fontId="4" fillId="11" borderId="11" xfId="8" applyNumberFormat="1" applyFont="1" applyFill="1" applyBorder="1" applyAlignment="1">
      <alignment horizontal="center"/>
    </xf>
    <xf numFmtId="164" fontId="11" fillId="0" borderId="0" xfId="9" applyNumberFormat="1" applyFont="1" applyBorder="1" applyAlignment="1">
      <alignment horizontal="justify" wrapText="1"/>
    </xf>
    <xf numFmtId="0" fontId="29" fillId="12" borderId="0" xfId="5" applyFont="1" applyFill="1" applyAlignment="1">
      <alignment vertical="center"/>
    </xf>
    <xf numFmtId="0" fontId="3" fillId="17" borderId="0" xfId="5" applyFont="1" applyFill="1"/>
    <xf numFmtId="0" fontId="4" fillId="14" borderId="1" xfId="5" applyFont="1" applyFill="1" applyBorder="1" applyAlignment="1">
      <alignment horizontal="center" vertical="center"/>
    </xf>
    <xf numFmtId="3" fontId="4" fillId="14" borderId="1" xfId="5" applyNumberFormat="1" applyFont="1" applyFill="1" applyBorder="1" applyAlignment="1">
      <alignment horizontal="center" vertical="center"/>
    </xf>
    <xf numFmtId="0" fontId="7" fillId="3" borderId="1" xfId="5" applyFont="1" applyFill="1" applyBorder="1" applyAlignment="1">
      <alignment horizontal="justify" vertical="center"/>
    </xf>
    <xf numFmtId="165" fontId="4" fillId="14" borderId="1" xfId="18" applyNumberFormat="1" applyFont="1" applyFill="1" applyBorder="1" applyAlignment="1">
      <alignment horizontal="center" vertical="center"/>
    </xf>
    <xf numFmtId="164" fontId="4" fillId="14" borderId="1" xfId="9" applyNumberFormat="1" applyFont="1" applyFill="1" applyBorder="1" applyAlignment="1">
      <alignment horizontal="center"/>
    </xf>
    <xf numFmtId="2" fontId="7" fillId="0" borderId="1" xfId="9" applyNumberFormat="1" applyFont="1" applyBorder="1" applyAlignment="1">
      <alignment horizontal="right"/>
    </xf>
    <xf numFmtId="0" fontId="4" fillId="14" borderId="1" xfId="5" applyFont="1" applyFill="1" applyBorder="1" applyAlignment="1">
      <alignment horizontal="left"/>
    </xf>
    <xf numFmtId="0" fontId="3" fillId="14" borderId="1" xfId="5" applyFont="1" applyFill="1" applyBorder="1"/>
    <xf numFmtId="3" fontId="3" fillId="14" borderId="1" xfId="5" applyNumberFormat="1" applyFont="1" applyFill="1" applyBorder="1"/>
    <xf numFmtId="165" fontId="4" fillId="14" borderId="1" xfId="2" applyNumberFormat="1" applyFont="1" applyFill="1" applyBorder="1" applyAlignment="1">
      <alignment horizontal="center"/>
    </xf>
    <xf numFmtId="43" fontId="3" fillId="0" borderId="0" xfId="1" applyFont="1"/>
    <xf numFmtId="0" fontId="18" fillId="0" borderId="0" xfId="10" applyFont="1" applyAlignment="1">
      <alignment horizontal="justify" vertical="center" wrapText="1"/>
    </xf>
    <xf numFmtId="0" fontId="11" fillId="0" borderId="0" xfId="10" applyFont="1" applyAlignment="1">
      <alignment horizontal="justify" vertical="center" wrapText="1"/>
    </xf>
    <xf numFmtId="0" fontId="7" fillId="3" borderId="1" xfId="5" applyFont="1" applyFill="1" applyBorder="1" applyAlignment="1">
      <alignment horizontal="justify" vertical="center" wrapText="1"/>
    </xf>
    <xf numFmtId="0" fontId="3" fillId="0" borderId="0" xfId="5" applyFont="1" applyAlignment="1">
      <alignment vertical="center"/>
    </xf>
    <xf numFmtId="0" fontId="3" fillId="0" borderId="0" xfId="5" applyFont="1" applyAlignment="1">
      <alignment horizontal="center" vertical="center"/>
    </xf>
    <xf numFmtId="164" fontId="7" fillId="0" borderId="1" xfId="9" applyNumberFormat="1" applyFont="1" applyBorder="1" applyAlignment="1">
      <alignment horizontal="right"/>
    </xf>
    <xf numFmtId="0" fontId="3" fillId="14" borderId="13" xfId="5" applyFont="1" applyFill="1" applyBorder="1"/>
    <xf numFmtId="3" fontId="3" fillId="14" borderId="11" xfId="5" applyNumberFormat="1" applyFont="1" applyFill="1" applyBorder="1"/>
    <xf numFmtId="165" fontId="4" fillId="14" borderId="1" xfId="8" applyNumberFormat="1" applyFont="1" applyFill="1" applyBorder="1" applyAlignment="1">
      <alignment horizontal="center"/>
    </xf>
    <xf numFmtId="0" fontId="35" fillId="3" borderId="1" xfId="22" applyFont="1" applyFill="1" applyBorder="1" applyAlignment="1">
      <alignment vertical="center"/>
    </xf>
    <xf numFmtId="0" fontId="3" fillId="0" borderId="0" xfId="0" applyFont="1" applyAlignment="1">
      <alignment wrapText="1"/>
    </xf>
    <xf numFmtId="164" fontId="3" fillId="0" borderId="0" xfId="9" applyNumberFormat="1" applyFont="1" applyAlignment="1">
      <alignment horizontal="justify" wrapText="1"/>
    </xf>
    <xf numFmtId="0" fontId="7" fillId="3" borderId="0" xfId="5" applyFont="1" applyFill="1" applyAlignment="1">
      <alignment horizontal="justify"/>
    </xf>
    <xf numFmtId="164" fontId="3" fillId="0" borderId="1" xfId="1" applyNumberFormat="1" applyFont="1" applyBorder="1" applyAlignment="1">
      <alignment horizontal="left"/>
    </xf>
    <xf numFmtId="41" fontId="3" fillId="0" borderId="1" xfId="13" applyFont="1" applyBorder="1"/>
    <xf numFmtId="9" fontId="3" fillId="0" borderId="1" xfId="10" applyNumberFormat="1" applyFont="1" applyBorder="1"/>
    <xf numFmtId="164" fontId="3" fillId="0" borderId="1" xfId="10" applyNumberFormat="1" applyFont="1" applyBorder="1"/>
    <xf numFmtId="9" fontId="3" fillId="0" borderId="1" xfId="13" applyNumberFormat="1" applyFont="1" applyBorder="1"/>
    <xf numFmtId="164" fontId="3" fillId="8" borderId="1" xfId="1" applyNumberFormat="1" applyFont="1" applyFill="1" applyBorder="1" applyAlignment="1">
      <alignment horizontal="left"/>
    </xf>
    <xf numFmtId="41" fontId="3" fillId="8" borderId="1" xfId="13" applyFont="1" applyFill="1" applyBorder="1"/>
    <xf numFmtId="0" fontId="7" fillId="3" borderId="1" xfId="22" applyFont="1" applyFill="1" applyBorder="1" applyAlignment="1">
      <alignment vertical="center"/>
    </xf>
    <xf numFmtId="164" fontId="7" fillId="3" borderId="1" xfId="9" applyNumberFormat="1" applyFont="1" applyFill="1" applyBorder="1"/>
    <xf numFmtId="3" fontId="3" fillId="3" borderId="1" xfId="5" applyNumberFormat="1" applyFont="1" applyFill="1" applyBorder="1"/>
    <xf numFmtId="164" fontId="3" fillId="3" borderId="1" xfId="9" applyNumberFormat="1" applyFont="1" applyFill="1" applyBorder="1"/>
    <xf numFmtId="164" fontId="3" fillId="3" borderId="0" xfId="9" applyNumberFormat="1" applyFont="1" applyFill="1" applyAlignment="1">
      <alignment horizontal="justify" wrapText="1"/>
    </xf>
    <xf numFmtId="0" fontId="3" fillId="0" borderId="1" xfId="5" applyFont="1" applyBorder="1" applyAlignment="1">
      <alignment vertical="center" wrapText="1"/>
    </xf>
    <xf numFmtId="9" fontId="7" fillId="0" borderId="0" xfId="3" applyFont="1" applyBorder="1"/>
    <xf numFmtId="164" fontId="7" fillId="0" borderId="0" xfId="1" applyNumberFormat="1" applyFont="1" applyBorder="1"/>
    <xf numFmtId="10" fontId="3" fillId="0" borderId="0" xfId="5" applyNumberFormat="1" applyFont="1"/>
    <xf numFmtId="164" fontId="7" fillId="0" borderId="0" xfId="5" applyNumberFormat="1" applyFont="1"/>
    <xf numFmtId="0" fontId="3" fillId="0" borderId="1" xfId="0" applyFont="1" applyBorder="1"/>
    <xf numFmtId="0" fontId="4" fillId="0" borderId="1" xfId="0" applyFont="1" applyBorder="1"/>
    <xf numFmtId="167" fontId="3" fillId="0" borderId="1" xfId="0" applyNumberFormat="1" applyFont="1" applyBorder="1"/>
    <xf numFmtId="167" fontId="3" fillId="3" borderId="1" xfId="0" applyNumberFormat="1" applyFont="1" applyFill="1" applyBorder="1"/>
    <xf numFmtId="0" fontId="4" fillId="0" borderId="1" xfId="0" applyFont="1" applyBorder="1" applyAlignment="1">
      <alignment horizontal="center"/>
    </xf>
    <xf numFmtId="0" fontId="37" fillId="0" borderId="0" xfId="0" applyFont="1" applyAlignment="1">
      <alignment horizontal="center" wrapText="1"/>
    </xf>
    <xf numFmtId="0" fontId="3" fillId="0" borderId="0" xfId="1" applyNumberFormat="1" applyFont="1"/>
    <xf numFmtId="10" fontId="3" fillId="0" borderId="0" xfId="1" applyNumberFormat="1" applyFont="1"/>
    <xf numFmtId="164" fontId="40" fillId="19" borderId="1" xfId="1" applyNumberFormat="1" applyFont="1" applyFill="1" applyBorder="1" applyAlignment="1">
      <alignment vertical="center" wrapText="1"/>
    </xf>
    <xf numFmtId="0" fontId="25" fillId="3" borderId="0" xfId="1" applyNumberFormat="1" applyFont="1" applyFill="1" applyBorder="1"/>
    <xf numFmtId="10" fontId="3" fillId="0" borderId="0" xfId="1" applyNumberFormat="1" applyFont="1" applyBorder="1"/>
    <xf numFmtId="164" fontId="4" fillId="7" borderId="1" xfId="1" applyNumberFormat="1" applyFont="1" applyFill="1" applyBorder="1" applyAlignment="1">
      <alignment horizontal="center" vertical="center" wrapText="1"/>
    </xf>
    <xf numFmtId="0" fontId="36" fillId="0" borderId="0" xfId="1" applyNumberFormat="1" applyFont="1" applyAlignment="1">
      <alignment horizontal="justify" wrapText="1"/>
    </xf>
    <xf numFmtId="164" fontId="4" fillId="7" borderId="1" xfId="1" applyNumberFormat="1" applyFont="1" applyFill="1" applyBorder="1" applyAlignment="1">
      <alignment horizontal="justify" vertical="center" wrapText="1"/>
    </xf>
    <xf numFmtId="0" fontId="39" fillId="3" borderId="1" xfId="1" applyNumberFormat="1" applyFont="1" applyFill="1" applyBorder="1" applyAlignment="1">
      <alignment horizontal="justify" vertical="center" wrapText="1"/>
    </xf>
    <xf numFmtId="0" fontId="39" fillId="3" borderId="10" xfId="1" applyNumberFormat="1" applyFont="1" applyFill="1" applyBorder="1" applyAlignment="1">
      <alignment horizontal="justify" vertical="center" wrapText="1"/>
    </xf>
    <xf numFmtId="0" fontId="40" fillId="19" borderId="1" xfId="1" applyNumberFormat="1" applyFont="1" applyFill="1" applyBorder="1" applyAlignment="1">
      <alignment horizontal="justify" vertical="center" wrapText="1"/>
    </xf>
    <xf numFmtId="164" fontId="3" fillId="0" borderId="0" xfId="1" applyNumberFormat="1" applyFont="1" applyBorder="1" applyAlignment="1">
      <alignment horizontal="justify" wrapText="1"/>
    </xf>
    <xf numFmtId="164" fontId="3" fillId="0" borderId="0" xfId="1" applyNumberFormat="1" applyFont="1" applyAlignment="1">
      <alignment horizontal="justify" wrapText="1"/>
    </xf>
    <xf numFmtId="164" fontId="3" fillId="3" borderId="0" xfId="1" applyNumberFormat="1" applyFont="1" applyFill="1" applyBorder="1"/>
    <xf numFmtId="43" fontId="3" fillId="3" borderId="0" xfId="1" applyFont="1" applyFill="1" applyBorder="1"/>
    <xf numFmtId="9" fontId="4" fillId="8" borderId="1" xfId="3" applyFont="1" applyFill="1" applyBorder="1" applyAlignment="1">
      <alignment wrapText="1"/>
    </xf>
    <xf numFmtId="43" fontId="3" fillId="8" borderId="1" xfId="1" applyFont="1" applyFill="1" applyBorder="1"/>
    <xf numFmtId="166" fontId="3" fillId="0" borderId="1" xfId="3" applyNumberFormat="1" applyFont="1" applyBorder="1"/>
    <xf numFmtId="165" fontId="4" fillId="11" borderId="13" xfId="18" applyNumberFormat="1" applyFont="1" applyFill="1" applyBorder="1" applyAlignment="1">
      <alignment horizontal="center"/>
    </xf>
    <xf numFmtId="0" fontId="7" fillId="0" borderId="0" xfId="10" applyFont="1" applyAlignment="1">
      <alignment wrapText="1"/>
    </xf>
    <xf numFmtId="0" fontId="7" fillId="0" borderId="0" xfId="10" applyFont="1" applyAlignment="1">
      <alignment horizontal="justify" wrapText="1"/>
    </xf>
    <xf numFmtId="0" fontId="38" fillId="8" borderId="1" xfId="1" applyNumberFormat="1" applyFont="1" applyFill="1" applyBorder="1" applyAlignment="1">
      <alignment horizontal="justify" vertical="center" wrapText="1"/>
    </xf>
    <xf numFmtId="164" fontId="38" fillId="8" borderId="1" xfId="1" applyNumberFormat="1" applyFont="1" applyFill="1" applyBorder="1" applyAlignment="1">
      <alignment vertical="center" wrapText="1"/>
    </xf>
    <xf numFmtId="10" fontId="38" fillId="8" borderId="1" xfId="3" applyNumberFormat="1" applyFont="1" applyFill="1" applyBorder="1" applyAlignment="1">
      <alignment vertical="center" wrapText="1"/>
    </xf>
    <xf numFmtId="0" fontId="3" fillId="8" borderId="0" xfId="1" applyNumberFormat="1" applyFont="1" applyFill="1"/>
    <xf numFmtId="165" fontId="7" fillId="0" borderId="1" xfId="8" applyNumberFormat="1" applyFont="1" applyFill="1" applyBorder="1" applyAlignment="1">
      <alignment horizontal="justify" vertical="center"/>
    </xf>
    <xf numFmtId="164" fontId="7" fillId="0" borderId="1" xfId="9" applyNumberFormat="1" applyFont="1" applyFill="1" applyBorder="1"/>
    <xf numFmtId="9" fontId="3" fillId="0" borderId="1" xfId="3" applyFont="1" applyFill="1" applyBorder="1"/>
    <xf numFmtId="164" fontId="3" fillId="0" borderId="0" xfId="9" applyNumberFormat="1" applyFont="1" applyFill="1"/>
    <xf numFmtId="0" fontId="41" fillId="11" borderId="1" xfId="5" applyFont="1" applyFill="1" applyBorder="1" applyAlignment="1">
      <alignment horizontal="left"/>
    </xf>
    <xf numFmtId="0" fontId="1" fillId="0" borderId="0" xfId="0" applyFont="1" applyAlignment="1">
      <alignment wrapText="1"/>
    </xf>
    <xf numFmtId="0" fontId="3" fillId="0" borderId="0" xfId="0" applyFont="1"/>
    <xf numFmtId="9" fontId="3" fillId="3" borderId="1" xfId="3" applyFont="1" applyFill="1" applyBorder="1"/>
    <xf numFmtId="0" fontId="31" fillId="3" borderId="0" xfId="5" applyFont="1" applyFill="1"/>
    <xf numFmtId="0" fontId="3" fillId="3" borderId="1" xfId="5" applyFont="1" applyFill="1" applyBorder="1" applyAlignment="1">
      <alignment horizontal="left"/>
    </xf>
    <xf numFmtId="164" fontId="3" fillId="3" borderId="1" xfId="1" applyNumberFormat="1" applyFont="1" applyFill="1" applyBorder="1"/>
    <xf numFmtId="0" fontId="9" fillId="11" borderId="1" xfId="5" applyFont="1" applyFill="1" applyBorder="1" applyAlignment="1">
      <alignment horizontal="left"/>
    </xf>
    <xf numFmtId="0" fontId="7" fillId="11" borderId="13" xfId="5" applyFont="1" applyFill="1" applyBorder="1"/>
    <xf numFmtId="0" fontId="7" fillId="11" borderId="1" xfId="5" applyFont="1" applyFill="1" applyBorder="1"/>
    <xf numFmtId="3" fontId="7" fillId="11" borderId="1" xfId="5" applyNumberFormat="1" applyFont="1" applyFill="1" applyBorder="1"/>
    <xf numFmtId="165" fontId="9" fillId="11" borderId="1" xfId="8" applyNumberFormat="1" applyFont="1" applyFill="1" applyBorder="1" applyAlignment="1">
      <alignment horizontal="center"/>
    </xf>
    <xf numFmtId="165" fontId="9" fillId="11" borderId="1" xfId="18" applyNumberFormat="1" applyFont="1" applyFill="1" applyBorder="1" applyAlignment="1">
      <alignment horizontal="center"/>
    </xf>
    <xf numFmtId="165" fontId="4" fillId="3" borderId="1" xfId="18" applyNumberFormat="1" applyFont="1" applyFill="1" applyBorder="1" applyAlignment="1">
      <alignment horizontal="center"/>
    </xf>
    <xf numFmtId="0" fontId="3" fillId="3" borderId="13" xfId="5" applyFont="1" applyFill="1" applyBorder="1"/>
    <xf numFmtId="10" fontId="4" fillId="7" borderId="1" xfId="3" applyNumberFormat="1" applyFont="1" applyFill="1" applyBorder="1" applyAlignment="1">
      <alignment horizontal="center" vertical="center" wrapText="1"/>
    </xf>
    <xf numFmtId="10" fontId="40" fillId="19" borderId="1" xfId="3" applyNumberFormat="1" applyFont="1" applyFill="1" applyBorder="1" applyAlignment="1">
      <alignment vertical="center" wrapText="1"/>
    </xf>
    <xf numFmtId="0" fontId="18" fillId="0" borderId="0" xfId="10" applyFont="1" applyAlignment="1">
      <alignment horizontal="left" wrapText="1"/>
    </xf>
    <xf numFmtId="0" fontId="4" fillId="3" borderId="0" xfId="5" applyFont="1" applyFill="1" applyAlignment="1">
      <alignment horizontal="left"/>
    </xf>
    <xf numFmtId="165" fontId="4" fillId="3" borderId="0" xfId="8" applyNumberFormat="1" applyFont="1" applyFill="1" applyBorder="1" applyAlignment="1">
      <alignment horizontal="center"/>
    </xf>
    <xf numFmtId="165" fontId="4" fillId="11" borderId="10" xfId="8" applyNumberFormat="1" applyFont="1" applyFill="1" applyBorder="1" applyAlignment="1">
      <alignment horizontal="center"/>
    </xf>
    <xf numFmtId="0" fontId="3" fillId="3" borderId="0" xfId="1" applyNumberFormat="1" applyFont="1" applyFill="1"/>
    <xf numFmtId="164" fontId="4" fillId="2" borderId="1" xfId="9" applyNumberFormat="1" applyFont="1" applyFill="1" applyBorder="1" applyAlignment="1">
      <alignment horizontal="center" vertical="center" wrapText="1"/>
    </xf>
    <xf numFmtId="164" fontId="3" fillId="3" borderId="0" xfId="5" applyNumberFormat="1" applyFont="1" applyFill="1"/>
    <xf numFmtId="0" fontId="7" fillId="3" borderId="1" xfId="23" applyFont="1" applyFill="1" applyBorder="1" applyAlignment="1">
      <alignment horizontal="left" wrapText="1"/>
    </xf>
    <xf numFmtId="164" fontId="3" fillId="0" borderId="1" xfId="9" applyNumberFormat="1" applyFont="1" applyBorder="1" applyAlignment="1">
      <alignment wrapText="1"/>
    </xf>
    <xf numFmtId="9" fontId="3" fillId="0" borderId="1" xfId="3" applyFont="1" applyBorder="1" applyAlignment="1">
      <alignment wrapText="1"/>
    </xf>
    <xf numFmtId="164" fontId="7" fillId="0" borderId="1" xfId="9" applyNumberFormat="1" applyFont="1" applyBorder="1" applyAlignment="1">
      <alignment wrapText="1"/>
    </xf>
    <xf numFmtId="41" fontId="7" fillId="0" borderId="1" xfId="5" applyNumberFormat="1" applyFont="1" applyBorder="1" applyAlignment="1">
      <alignment wrapText="1"/>
    </xf>
    <xf numFmtId="3" fontId="3" fillId="0" borderId="1" xfId="5" applyNumberFormat="1" applyFont="1" applyBorder="1" applyAlignment="1">
      <alignment wrapText="1"/>
    </xf>
    <xf numFmtId="0" fontId="3" fillId="0" borderId="1" xfId="5" applyFont="1" applyBorder="1" applyAlignment="1">
      <alignment horizontal="left" wrapText="1"/>
    </xf>
    <xf numFmtId="0" fontId="7" fillId="3" borderId="1" xfId="5" applyFont="1" applyFill="1" applyBorder="1" applyAlignment="1">
      <alignment wrapText="1"/>
    </xf>
    <xf numFmtId="1" fontId="7" fillId="0" borderId="1" xfId="5" applyNumberFormat="1" applyFont="1" applyBorder="1"/>
    <xf numFmtId="164" fontId="7" fillId="3" borderId="0" xfId="1" applyNumberFormat="1" applyFont="1" applyFill="1"/>
    <xf numFmtId="0" fontId="7" fillId="0" borderId="13" xfId="5" applyFont="1" applyBorder="1"/>
    <xf numFmtId="164" fontId="3" fillId="3" borderId="1" xfId="1" applyNumberFormat="1" applyFont="1" applyFill="1" applyBorder="1" applyAlignment="1">
      <alignment horizontal="right" vertical="center" wrapText="1" indent="1"/>
    </xf>
    <xf numFmtId="0" fontId="3" fillId="3" borderId="1" xfId="5" applyFont="1" applyFill="1" applyBorder="1" applyAlignment="1">
      <alignment vertical="center"/>
    </xf>
    <xf numFmtId="164" fontId="7" fillId="3" borderId="1" xfId="9" applyNumberFormat="1" applyFont="1" applyFill="1" applyBorder="1" applyAlignment="1">
      <alignment vertical="center"/>
    </xf>
    <xf numFmtId="9" fontId="3" fillId="3" borderId="1" xfId="5" applyNumberFormat="1" applyFont="1" applyFill="1" applyBorder="1" applyAlignment="1">
      <alignment vertical="center"/>
    </xf>
    <xf numFmtId="166" fontId="3" fillId="3" borderId="1" xfId="5" applyNumberFormat="1" applyFont="1" applyFill="1" applyBorder="1" applyAlignment="1">
      <alignment vertical="center"/>
    </xf>
    <xf numFmtId="166" fontId="3" fillId="3" borderId="1" xfId="3" applyNumberFormat="1" applyFont="1" applyFill="1" applyBorder="1" applyAlignment="1">
      <alignment vertical="center"/>
    </xf>
    <xf numFmtId="0" fontId="31" fillId="0" borderId="0" xfId="10" applyFont="1" applyAlignment="1">
      <alignment wrapText="1"/>
    </xf>
    <xf numFmtId="1" fontId="7" fillId="3" borderId="1" xfId="5" applyNumberFormat="1" applyFont="1" applyFill="1" applyBorder="1"/>
    <xf numFmtId="166" fontId="3" fillId="3" borderId="1" xfId="3" applyNumberFormat="1" applyFont="1" applyFill="1" applyBorder="1"/>
    <xf numFmtId="3" fontId="7" fillId="3" borderId="1" xfId="5" applyNumberFormat="1" applyFont="1" applyFill="1" applyBorder="1"/>
    <xf numFmtId="166" fontId="7" fillId="3" borderId="1" xfId="3" applyNumberFormat="1" applyFont="1" applyFill="1" applyBorder="1"/>
    <xf numFmtId="0" fontId="11" fillId="3" borderId="0" xfId="10" applyFont="1" applyFill="1" applyAlignment="1">
      <alignment horizontal="justify" vertical="center" wrapText="1"/>
    </xf>
    <xf numFmtId="0" fontId="18" fillId="3" borderId="0" xfId="10" applyFont="1" applyFill="1" applyAlignment="1">
      <alignment horizontal="justify" vertical="center" wrapText="1"/>
    </xf>
    <xf numFmtId="0" fontId="36" fillId="0" borderId="0" xfId="1" applyNumberFormat="1" applyFont="1" applyBorder="1" applyAlignment="1">
      <alignment horizontal="justify" wrapText="1"/>
    </xf>
    <xf numFmtId="10" fontId="37" fillId="0" borderId="0" xfId="0" applyNumberFormat="1" applyFont="1" applyAlignment="1">
      <alignment horizontal="center" wrapText="1"/>
    </xf>
    <xf numFmtId="164" fontId="38" fillId="8" borderId="1" xfId="1" applyNumberFormat="1" applyFont="1" applyFill="1" applyBorder="1" applyAlignment="1">
      <alignment horizontal="justify" vertical="center" wrapText="1"/>
    </xf>
    <xf numFmtId="164" fontId="39" fillId="3" borderId="1" xfId="1" applyNumberFormat="1" applyFont="1" applyFill="1" applyBorder="1" applyAlignment="1">
      <alignment horizontal="justify" vertical="center" wrapText="1"/>
    </xf>
    <xf numFmtId="164" fontId="39" fillId="3" borderId="10" xfId="1" applyNumberFormat="1" applyFont="1" applyFill="1" applyBorder="1" applyAlignment="1">
      <alignment horizontal="justify" vertical="center" wrapText="1"/>
    </xf>
    <xf numFmtId="164" fontId="40" fillId="19" borderId="1" xfId="1" applyNumberFormat="1" applyFont="1" applyFill="1" applyBorder="1" applyAlignment="1">
      <alignment horizontal="justify" vertical="center" wrapText="1"/>
    </xf>
    <xf numFmtId="9" fontId="3" fillId="3" borderId="0" xfId="3" applyFont="1" applyFill="1"/>
    <xf numFmtId="9" fontId="38" fillId="8" borderId="1" xfId="3" applyFont="1" applyFill="1" applyBorder="1" applyAlignment="1">
      <alignment vertical="center" wrapText="1"/>
    </xf>
    <xf numFmtId="9" fontId="3" fillId="3" borderId="0" xfId="3" applyFont="1" applyFill="1" applyBorder="1"/>
    <xf numFmtId="0" fontId="3" fillId="3" borderId="17" xfId="5" applyFont="1" applyFill="1" applyBorder="1"/>
    <xf numFmtId="164" fontId="7" fillId="0" borderId="0" xfId="10" applyNumberFormat="1" applyFont="1" applyAlignment="1">
      <alignment wrapText="1"/>
    </xf>
    <xf numFmtId="10" fontId="7" fillId="0" borderId="0" xfId="3" applyNumberFormat="1" applyFont="1" applyBorder="1"/>
    <xf numFmtId="0" fontId="7" fillId="0" borderId="1" xfId="5" applyFont="1" applyBorder="1" applyAlignment="1">
      <alignment horizontal="left" wrapText="1"/>
    </xf>
    <xf numFmtId="0" fontId="12" fillId="0" borderId="0" xfId="11" applyFont="1"/>
    <xf numFmtId="0" fontId="12" fillId="0" borderId="0" xfId="10" applyFont="1" applyAlignment="1">
      <alignment horizontal="left"/>
    </xf>
    <xf numFmtId="164" fontId="12" fillId="0" borderId="0" xfId="9" applyNumberFormat="1" applyFont="1" applyBorder="1" applyAlignment="1">
      <alignment horizontal="center"/>
    </xf>
    <xf numFmtId="164" fontId="12" fillId="0" borderId="0" xfId="10" applyNumberFormat="1" applyFont="1" applyAlignment="1">
      <alignment horizontal="center"/>
    </xf>
    <xf numFmtId="9" fontId="9" fillId="2" borderId="1" xfId="3" applyFont="1" applyFill="1" applyBorder="1" applyAlignment="1">
      <alignment horizontal="center" vertical="center" wrapText="1"/>
    </xf>
    <xf numFmtId="9" fontId="9" fillId="3" borderId="1" xfId="3" applyFont="1" applyFill="1" applyBorder="1" applyAlignment="1">
      <alignment horizontal="center" vertical="center" wrapText="1"/>
    </xf>
    <xf numFmtId="164" fontId="39" fillId="3" borderId="10" xfId="1" applyNumberFormat="1" applyFont="1" applyFill="1" applyBorder="1" applyAlignment="1">
      <alignment vertical="center" wrapText="1"/>
    </xf>
    <xf numFmtId="164" fontId="9" fillId="7" borderId="1" xfId="1" applyNumberFormat="1" applyFont="1" applyFill="1" applyBorder="1" applyAlignment="1">
      <alignment horizontal="center" vertical="center" wrapText="1"/>
    </xf>
    <xf numFmtId="9" fontId="38" fillId="8" borderId="1" xfId="3" applyFont="1" applyFill="1" applyBorder="1" applyAlignment="1">
      <alignment horizontal="center" vertical="center" wrapText="1"/>
    </xf>
    <xf numFmtId="9" fontId="9" fillId="18" borderId="1" xfId="3" applyFont="1" applyFill="1" applyBorder="1" applyAlignment="1">
      <alignment horizontal="center" vertical="center" wrapText="1"/>
    </xf>
    <xf numFmtId="164" fontId="9" fillId="18" borderId="1" xfId="9" applyNumberFormat="1" applyFont="1" applyFill="1" applyBorder="1" applyAlignment="1">
      <alignment horizontal="center" vertical="center" wrapText="1"/>
    </xf>
    <xf numFmtId="164" fontId="9" fillId="3" borderId="1" xfId="9" applyNumberFormat="1" applyFont="1" applyFill="1" applyBorder="1" applyAlignment="1">
      <alignment horizontal="center" vertical="center" wrapText="1"/>
    </xf>
    <xf numFmtId="9" fontId="3" fillId="0" borderId="1" xfId="3" applyFont="1" applyBorder="1" applyAlignment="1">
      <alignment horizontal="center"/>
    </xf>
    <xf numFmtId="9" fontId="3" fillId="0" borderId="1" xfId="3" applyFont="1" applyBorder="1" applyAlignment="1">
      <alignment horizontal="center" vertical="center"/>
    </xf>
    <xf numFmtId="164" fontId="9" fillId="2" borderId="1" xfId="9" applyNumberFormat="1" applyFont="1" applyFill="1" applyBorder="1" applyAlignment="1">
      <alignment horizontal="center" vertical="center" wrapText="1"/>
    </xf>
    <xf numFmtId="164" fontId="39" fillId="3" borderId="1" xfId="1" applyNumberFormat="1" applyFont="1" applyFill="1" applyBorder="1" applyAlignment="1">
      <alignment vertical="center" wrapText="1"/>
    </xf>
    <xf numFmtId="9" fontId="39" fillId="3" borderId="1" xfId="3" applyFont="1" applyFill="1" applyBorder="1" applyAlignment="1">
      <alignment vertical="center" wrapText="1"/>
    </xf>
    <xf numFmtId="165" fontId="3" fillId="3" borderId="1" xfId="2" applyNumberFormat="1" applyFont="1" applyFill="1" applyBorder="1"/>
    <xf numFmtId="165" fontId="4" fillId="6" borderId="1" xfId="2" applyNumberFormat="1" applyFont="1" applyFill="1" applyBorder="1"/>
    <xf numFmtId="0" fontId="18" fillId="0" borderId="0" xfId="5" applyFont="1" applyAlignment="1">
      <alignment wrapText="1"/>
    </xf>
    <xf numFmtId="1" fontId="18" fillId="0" borderId="1" xfId="5" applyNumberFormat="1" applyFont="1" applyBorder="1"/>
    <xf numFmtId="164" fontId="4" fillId="7" borderId="10" xfId="1" applyNumberFormat="1" applyFont="1" applyFill="1" applyBorder="1"/>
    <xf numFmtId="9" fontId="4" fillId="7" borderId="10" xfId="3" applyFont="1" applyFill="1" applyBorder="1"/>
    <xf numFmtId="164" fontId="4" fillId="7" borderId="1" xfId="1" applyNumberFormat="1" applyFont="1" applyFill="1" applyBorder="1"/>
    <xf numFmtId="1" fontId="18" fillId="0" borderId="17" xfId="5" applyNumberFormat="1" applyFont="1" applyBorder="1"/>
    <xf numFmtId="164" fontId="4" fillId="7" borderId="1" xfId="1" applyNumberFormat="1" applyFont="1" applyFill="1" applyBorder="1" applyAlignment="1">
      <alignment horizontal="center"/>
    </xf>
    <xf numFmtId="0" fontId="18" fillId="0" borderId="0" xfId="5" applyFont="1"/>
    <xf numFmtId="0" fontId="4" fillId="2" borderId="10" xfId="5" applyFont="1" applyFill="1" applyBorder="1" applyAlignment="1">
      <alignment horizontal="center"/>
    </xf>
    <xf numFmtId="164" fontId="4" fillId="2" borderId="1" xfId="1" applyNumberFormat="1" applyFont="1" applyFill="1" applyBorder="1" applyAlignment="1">
      <alignment wrapText="1"/>
    </xf>
    <xf numFmtId="0" fontId="7" fillId="0" borderId="0" xfId="5" applyFont="1" applyAlignment="1">
      <alignment horizontal="justify" wrapText="1"/>
    </xf>
    <xf numFmtId="43" fontId="4" fillId="7" borderId="1" xfId="1" applyFont="1" applyFill="1" applyBorder="1" applyAlignment="1">
      <alignment horizontal="left" indent="3"/>
    </xf>
    <xf numFmtId="0" fontId="4" fillId="8" borderId="17" xfId="5" applyFont="1" applyFill="1" applyBorder="1"/>
    <xf numFmtId="164" fontId="4" fillId="8" borderId="17" xfId="1" applyNumberFormat="1" applyFont="1" applyFill="1" applyBorder="1"/>
    <xf numFmtId="164" fontId="4" fillId="3" borderId="0" xfId="1" applyNumberFormat="1" applyFont="1" applyFill="1" applyBorder="1"/>
    <xf numFmtId="164" fontId="4" fillId="19" borderId="1" xfId="5" applyNumberFormat="1" applyFont="1" applyFill="1" applyBorder="1"/>
    <xf numFmtId="0" fontId="7" fillId="8" borderId="1" xfId="5" applyFont="1" applyFill="1" applyBorder="1"/>
    <xf numFmtId="164" fontId="7" fillId="8" borderId="1" xfId="5" applyNumberFormat="1" applyFont="1" applyFill="1" applyBorder="1"/>
    <xf numFmtId="164" fontId="7" fillId="8" borderId="1" xfId="1" applyNumberFormat="1" applyFont="1" applyFill="1" applyBorder="1"/>
    <xf numFmtId="0" fontId="4" fillId="8" borderId="1" xfId="5" applyFont="1" applyFill="1" applyBorder="1" applyAlignment="1">
      <alignment horizontal="center"/>
    </xf>
    <xf numFmtId="164" fontId="4" fillId="3" borderId="1" xfId="1" applyNumberFormat="1" applyFont="1" applyFill="1" applyBorder="1" applyAlignment="1">
      <alignment horizontal="center" vertical="center" wrapText="1"/>
    </xf>
    <xf numFmtId="164" fontId="3" fillId="0" borderId="0" xfId="1" applyNumberFormat="1" applyFont="1" applyAlignment="1">
      <alignment horizontal="center"/>
    </xf>
    <xf numFmtId="164" fontId="7" fillId="3" borderId="0" xfId="1" applyNumberFormat="1" applyFont="1" applyFill="1" applyAlignment="1">
      <alignment horizontal="justify" vertical="center"/>
    </xf>
    <xf numFmtId="0" fontId="9" fillId="6" borderId="1" xfId="5" applyFont="1" applyFill="1" applyBorder="1" applyAlignment="1">
      <alignment horizontal="left" wrapText="1"/>
    </xf>
    <xf numFmtId="0" fontId="9" fillId="7" borderId="1" xfId="10" applyFont="1" applyFill="1" applyBorder="1" applyAlignment="1">
      <alignment horizontal="center" vertical="center" wrapText="1"/>
    </xf>
    <xf numFmtId="0" fontId="7" fillId="0" borderId="1" xfId="10" applyFont="1" applyBorder="1" applyAlignment="1">
      <alignment horizontal="left" wrapText="1"/>
    </xf>
    <xf numFmtId="164" fontId="7" fillId="0" borderId="1" xfId="9" applyNumberFormat="1" applyFont="1" applyBorder="1" applyAlignment="1">
      <alignment horizontal="center"/>
    </xf>
    <xf numFmtId="164" fontId="7" fillId="0" borderId="1" xfId="10" applyNumberFormat="1" applyFont="1" applyBorder="1" applyAlignment="1">
      <alignment horizontal="center"/>
    </xf>
    <xf numFmtId="0" fontId="7" fillId="0" borderId="1" xfId="10" applyFont="1" applyBorder="1" applyAlignment="1">
      <alignment horizontal="left"/>
    </xf>
    <xf numFmtId="10" fontId="7" fillId="0" borderId="1" xfId="5" applyNumberFormat="1" applyFont="1" applyBorder="1"/>
    <xf numFmtId="43" fontId="3" fillId="0" borderId="0" xfId="1" applyFont="1" applyAlignment="1">
      <alignment horizontal="center"/>
    </xf>
    <xf numFmtId="43" fontId="7" fillId="3" borderId="0" xfId="1" applyFont="1" applyFill="1" applyAlignment="1">
      <alignment horizontal="justify" vertical="center"/>
    </xf>
    <xf numFmtId="43" fontId="3" fillId="0" borderId="0" xfId="5" applyNumberFormat="1" applyFont="1" applyAlignment="1">
      <alignment horizontal="center"/>
    </xf>
    <xf numFmtId="3" fontId="3" fillId="0" borderId="0" xfId="5" applyNumberFormat="1" applyFont="1" applyAlignment="1">
      <alignment horizontal="center"/>
    </xf>
    <xf numFmtId="164" fontId="3" fillId="3" borderId="1" xfId="1" applyNumberFormat="1" applyFont="1" applyFill="1" applyBorder="1" applyAlignment="1">
      <alignment horizontal="left"/>
    </xf>
    <xf numFmtId="9" fontId="3" fillId="3" borderId="1" xfId="13" applyNumberFormat="1" applyFont="1" applyFill="1" applyBorder="1"/>
    <xf numFmtId="0" fontId="0" fillId="3" borderId="0" xfId="0" applyFill="1"/>
    <xf numFmtId="9" fontId="3" fillId="0" borderId="0" xfId="3" applyFont="1"/>
    <xf numFmtId="0" fontId="4" fillId="6" borderId="10" xfId="5" applyFont="1" applyFill="1" applyBorder="1" applyAlignment="1">
      <alignment horizontal="center" wrapText="1"/>
    </xf>
    <xf numFmtId="164" fontId="4" fillId="6" borderId="1" xfId="1" applyNumberFormat="1" applyFont="1" applyFill="1" applyBorder="1" applyAlignment="1">
      <alignment horizontal="center" wrapText="1"/>
    </xf>
    <xf numFmtId="0" fontId="4" fillId="3" borderId="1" xfId="0" applyFont="1" applyFill="1" applyBorder="1"/>
    <xf numFmtId="10" fontId="3" fillId="3" borderId="1" xfId="3" applyNumberFormat="1" applyFont="1" applyFill="1" applyBorder="1"/>
    <xf numFmtId="43" fontId="4" fillId="6" borderId="1" xfId="1" applyFont="1" applyFill="1" applyBorder="1" applyAlignment="1">
      <alignment horizontal="left" wrapText="1" indent="4"/>
    </xf>
    <xf numFmtId="10" fontId="3" fillId="3" borderId="0" xfId="3" applyNumberFormat="1" applyFont="1" applyFill="1"/>
    <xf numFmtId="166" fontId="40" fillId="19" borderId="1" xfId="3" applyNumberFormat="1" applyFont="1" applyFill="1" applyBorder="1" applyAlignment="1">
      <alignment vertical="center" wrapText="1"/>
    </xf>
    <xf numFmtId="166" fontId="11" fillId="0" borderId="19" xfId="19" applyNumberFormat="1" applyFont="1" applyFill="1" applyBorder="1"/>
    <xf numFmtId="166" fontId="11" fillId="0" borderId="11" xfId="19" applyNumberFormat="1" applyFont="1" applyFill="1" applyBorder="1"/>
    <xf numFmtId="0" fontId="18" fillId="15" borderId="1" xfId="5" applyFont="1" applyFill="1" applyBorder="1"/>
    <xf numFmtId="0" fontId="18" fillId="0" borderId="1" xfId="5" applyFont="1" applyBorder="1"/>
    <xf numFmtId="0" fontId="4" fillId="8" borderId="1" xfId="5" applyFont="1" applyFill="1" applyBorder="1" applyAlignment="1">
      <alignment horizontal="center" wrapText="1"/>
    </xf>
    <xf numFmtId="0" fontId="4" fillId="8" borderId="1" xfId="5" applyFont="1" applyFill="1" applyBorder="1" applyAlignment="1">
      <alignment horizontal="center" vertical="center" wrapText="1"/>
    </xf>
    <xf numFmtId="0" fontId="4" fillId="8" borderId="10" xfId="5" applyFont="1" applyFill="1" applyBorder="1" applyAlignment="1">
      <alignment horizontal="center" vertical="center" wrapText="1"/>
    </xf>
    <xf numFmtId="0" fontId="7" fillId="3" borderId="1" xfId="22" applyFont="1" applyFill="1" applyBorder="1" applyAlignment="1">
      <alignment vertical="center" wrapText="1"/>
    </xf>
    <xf numFmtId="0" fontId="4" fillId="4" borderId="1" xfId="5" applyFont="1" applyFill="1" applyBorder="1" applyAlignment="1">
      <alignment horizontal="left" wrapText="1"/>
    </xf>
    <xf numFmtId="0" fontId="3" fillId="6" borderId="1" xfId="5" applyFont="1" applyFill="1" applyBorder="1" applyAlignment="1">
      <alignment horizontal="left"/>
    </xf>
    <xf numFmtId="0" fontId="4" fillId="7" borderId="1" xfId="10" applyFont="1" applyFill="1" applyBorder="1" applyAlignment="1">
      <alignment horizontal="left" vertical="center" wrapText="1"/>
    </xf>
    <xf numFmtId="0" fontId="9" fillId="11" borderId="10" xfId="5" applyFont="1" applyFill="1" applyBorder="1" applyAlignment="1">
      <alignment horizontal="left"/>
    </xf>
    <xf numFmtId="164" fontId="38" fillId="2" borderId="1" xfId="1" applyNumberFormat="1" applyFont="1" applyFill="1" applyBorder="1" applyAlignment="1">
      <alignment horizontal="justify" vertical="center" wrapText="1"/>
    </xf>
    <xf numFmtId="0" fontId="42" fillId="20" borderId="1" xfId="1" applyNumberFormat="1" applyFont="1" applyFill="1" applyBorder="1" applyAlignment="1">
      <alignment horizontal="justify" vertical="center" wrapText="1"/>
    </xf>
    <xf numFmtId="164" fontId="42" fillId="20" borderId="1" xfId="1" applyNumberFormat="1" applyFont="1" applyFill="1" applyBorder="1" applyAlignment="1">
      <alignment horizontal="justify" vertical="center" wrapText="1"/>
    </xf>
    <xf numFmtId="10" fontId="42" fillId="20" borderId="1" xfId="3" applyNumberFormat="1" applyFont="1" applyFill="1" applyBorder="1" applyAlignment="1">
      <alignment horizontal="center" vertical="center" wrapText="1"/>
    </xf>
    <xf numFmtId="0" fontId="3" fillId="0" borderId="0" xfId="15" applyFont="1" applyAlignment="1">
      <alignment horizontal="left" vertical="center"/>
    </xf>
    <xf numFmtId="0" fontId="3" fillId="0" borderId="0" xfId="15" applyFont="1" applyAlignment="1">
      <alignment horizontal="left" vertical="center" wrapText="1"/>
    </xf>
    <xf numFmtId="0" fontId="43" fillId="0" borderId="0" xfId="15" applyFont="1" applyAlignment="1">
      <alignment horizontal="left" vertical="center"/>
    </xf>
    <xf numFmtId="0" fontId="43" fillId="0" borderId="0" xfId="15" applyFont="1" applyAlignment="1">
      <alignment horizontal="left" vertical="center" wrapText="1"/>
    </xf>
    <xf numFmtId="0" fontId="9" fillId="0" borderId="1" xfId="10" applyFont="1" applyBorder="1" applyAlignment="1">
      <alignment horizontal="justify" vertical="center"/>
    </xf>
    <xf numFmtId="0" fontId="7" fillId="0" borderId="1" xfId="10" applyFont="1" applyBorder="1" applyAlignment="1">
      <alignment horizontal="justify" vertical="center" wrapText="1"/>
    </xf>
    <xf numFmtId="0" fontId="3" fillId="0" borderId="1" xfId="15" applyFont="1" applyBorder="1" applyAlignment="1">
      <alignment horizontal="justify" vertical="center" wrapText="1"/>
    </xf>
    <xf numFmtId="0" fontId="7" fillId="0" borderId="0" xfId="15" applyFont="1" applyAlignment="1">
      <alignment horizontal="left" vertical="center"/>
    </xf>
    <xf numFmtId="0" fontId="7" fillId="0" borderId="1" xfId="10" applyFont="1" applyBorder="1" applyAlignment="1">
      <alignment horizontal="justify" vertical="center"/>
    </xf>
    <xf numFmtId="0" fontId="7" fillId="3" borderId="1" xfId="10" applyFont="1" applyFill="1" applyBorder="1" applyAlignment="1">
      <alignment horizontal="justify" vertical="center"/>
    </xf>
    <xf numFmtId="0" fontId="9" fillId="3" borderId="1" xfId="10" applyFont="1" applyFill="1" applyBorder="1" applyAlignment="1">
      <alignment horizontal="justify" vertical="center"/>
    </xf>
    <xf numFmtId="0" fontId="7" fillId="3" borderId="1" xfId="10" applyFont="1" applyFill="1" applyBorder="1" applyAlignment="1">
      <alignment horizontal="justify" vertical="center" wrapText="1"/>
    </xf>
    <xf numFmtId="0" fontId="3" fillId="3" borderId="1" xfId="15" applyFont="1" applyFill="1" applyBorder="1" applyAlignment="1">
      <alignment horizontal="justify" vertical="center" wrapText="1"/>
    </xf>
    <xf numFmtId="0" fontId="3" fillId="3" borderId="0" xfId="15" applyFont="1" applyFill="1" applyAlignment="1">
      <alignment horizontal="left" vertical="center"/>
    </xf>
    <xf numFmtId="0" fontId="3" fillId="0" borderId="0" xfId="15" applyFont="1" applyAlignment="1">
      <alignment horizontal="justify" vertical="center"/>
    </xf>
    <xf numFmtId="0" fontId="3" fillId="0" borderId="0" xfId="15" applyFont="1" applyAlignment="1">
      <alignment horizontal="justify" vertical="center" wrapText="1"/>
    </xf>
    <xf numFmtId="0" fontId="3" fillId="0" borderId="1" xfId="15" applyFont="1" applyBorder="1" applyAlignment="1">
      <alignment horizontal="justify" vertical="center"/>
    </xf>
    <xf numFmtId="0" fontId="4" fillId="3" borderId="1" xfId="15" applyFont="1" applyFill="1" applyBorder="1" applyAlignment="1">
      <alignment horizontal="justify" vertical="center"/>
    </xf>
    <xf numFmtId="0" fontId="7" fillId="0" borderId="0" xfId="10" applyFont="1" applyAlignment="1">
      <alignment horizontal="justify" vertical="center" wrapText="1"/>
    </xf>
    <xf numFmtId="0" fontId="7" fillId="0" borderId="0" xfId="10" applyFont="1" applyAlignment="1">
      <alignment horizontal="left" vertical="center" wrapText="1"/>
    </xf>
    <xf numFmtId="0" fontId="3" fillId="0" borderId="13" xfId="15" applyFont="1" applyBorder="1" applyAlignment="1">
      <alignment horizontal="left" vertical="center" wrapText="1"/>
    </xf>
    <xf numFmtId="0" fontId="3" fillId="0" borderId="1" xfId="15" applyFont="1" applyBorder="1" applyAlignment="1">
      <alignment horizontal="left" vertical="center" wrapText="1"/>
    </xf>
    <xf numFmtId="0" fontId="7" fillId="0" borderId="1" xfId="15" applyFont="1" applyBorder="1" applyAlignment="1">
      <alignment horizontal="justify" vertical="center" wrapText="1"/>
    </xf>
    <xf numFmtId="0" fontId="7" fillId="0" borderId="0" xfId="10" applyFont="1" applyAlignment="1">
      <alignment horizontal="justify" vertical="center"/>
    </xf>
    <xf numFmtId="0" fontId="4" fillId="0" borderId="10" xfId="15" applyFont="1" applyBorder="1" applyAlignment="1">
      <alignment horizontal="justify" vertical="center"/>
    </xf>
    <xf numFmtId="0" fontId="7" fillId="3" borderId="0" xfId="10" applyFont="1" applyFill="1" applyAlignment="1">
      <alignment horizontal="justify" vertical="center"/>
    </xf>
    <xf numFmtId="0" fontId="7" fillId="3" borderId="0" xfId="10" applyFont="1" applyFill="1" applyAlignment="1">
      <alignment horizontal="justify" vertical="center" wrapText="1"/>
    </xf>
    <xf numFmtId="0" fontId="3" fillId="3" borderId="0" xfId="15" applyFont="1" applyFill="1" applyAlignment="1">
      <alignment horizontal="justify" vertical="center" wrapText="1"/>
    </xf>
    <xf numFmtId="0" fontId="4" fillId="0" borderId="1" xfId="15" applyFont="1" applyBorder="1" applyAlignment="1">
      <alignment horizontal="justify" vertical="center"/>
    </xf>
    <xf numFmtId="0" fontId="22" fillId="21" borderId="22" xfId="0" applyFont="1" applyFill="1" applyBorder="1" applyAlignment="1">
      <alignment horizontal="center" vertical="center" wrapText="1"/>
    </xf>
    <xf numFmtId="0" fontId="7" fillId="0" borderId="1" xfId="10" applyFont="1" applyBorder="1" applyAlignment="1">
      <alignment horizontal="justify" vertical="center" wrapText="1"/>
    </xf>
    <xf numFmtId="0" fontId="3" fillId="0" borderId="1" xfId="15" applyFont="1" applyBorder="1" applyAlignment="1">
      <alignment horizontal="justify" vertical="center" wrapText="1"/>
    </xf>
    <xf numFmtId="0" fontId="7" fillId="0" borderId="11" xfId="10" applyFont="1" applyBorder="1" applyAlignment="1">
      <alignment horizontal="justify" vertical="center" wrapText="1"/>
    </xf>
    <xf numFmtId="0" fontId="7" fillId="0" borderId="12" xfId="10" applyFont="1" applyBorder="1" applyAlignment="1">
      <alignment horizontal="justify" vertical="center" wrapText="1"/>
    </xf>
    <xf numFmtId="0" fontId="7" fillId="0" borderId="13" xfId="10" applyFont="1" applyBorder="1" applyAlignment="1">
      <alignment horizontal="justify" vertical="center" wrapText="1"/>
    </xf>
    <xf numFmtId="0" fontId="7" fillId="0" borderId="1" xfId="10" applyFont="1" applyBorder="1" applyAlignment="1">
      <alignment horizontal="left" vertical="center" wrapText="1"/>
    </xf>
    <xf numFmtId="0" fontId="7" fillId="0" borderId="0" xfId="10" applyFont="1" applyAlignment="1">
      <alignment horizontal="left" vertical="center" wrapText="1"/>
    </xf>
    <xf numFmtId="0" fontId="3" fillId="0" borderId="11" xfId="15" applyFont="1" applyBorder="1" applyAlignment="1">
      <alignment horizontal="justify" vertical="center" wrapText="1"/>
    </xf>
    <xf numFmtId="0" fontId="3" fillId="0" borderId="12" xfId="15" applyFont="1" applyBorder="1" applyAlignment="1">
      <alignment horizontal="justify" vertical="center" wrapText="1"/>
    </xf>
    <xf numFmtId="0" fontId="3" fillId="0" borderId="13" xfId="15" applyFont="1" applyBorder="1" applyAlignment="1">
      <alignment horizontal="justify" vertical="center" wrapText="1"/>
    </xf>
    <xf numFmtId="0" fontId="3" fillId="0" borderId="1" xfId="15" applyFont="1" applyBorder="1" applyAlignment="1">
      <alignment horizontal="left" vertical="center" wrapText="1"/>
    </xf>
    <xf numFmtId="0" fontId="3" fillId="0" borderId="0" xfId="15" applyFont="1" applyAlignment="1">
      <alignment horizontal="left" vertical="center" wrapText="1"/>
    </xf>
    <xf numFmtId="0" fontId="7" fillId="3" borderId="1" xfId="10" applyFont="1" applyFill="1" applyBorder="1" applyAlignment="1">
      <alignment horizontal="justify" vertical="center" wrapText="1"/>
    </xf>
    <xf numFmtId="0" fontId="3" fillId="3" borderId="1" xfId="15" applyFont="1" applyFill="1" applyBorder="1" applyAlignment="1">
      <alignment horizontal="justify" vertical="center" wrapText="1"/>
    </xf>
    <xf numFmtId="0" fontId="44" fillId="0" borderId="0" xfId="10" applyFont="1" applyAlignment="1">
      <alignment horizontal="left" vertical="center"/>
    </xf>
    <xf numFmtId="0" fontId="45" fillId="0" borderId="0" xfId="15" applyFont="1" applyAlignment="1">
      <alignment horizontal="left" vertical="center"/>
    </xf>
    <xf numFmtId="0" fontId="7" fillId="3" borderId="11" xfId="10" applyFont="1" applyFill="1" applyBorder="1" applyAlignment="1">
      <alignment horizontal="justify" vertical="center" wrapText="1"/>
    </xf>
    <xf numFmtId="0" fontId="7" fillId="3" borderId="12" xfId="10" applyFont="1" applyFill="1" applyBorder="1" applyAlignment="1">
      <alignment horizontal="justify" vertical="center" wrapText="1"/>
    </xf>
    <xf numFmtId="0" fontId="7" fillId="3" borderId="13" xfId="10" applyFont="1" applyFill="1" applyBorder="1" applyAlignment="1">
      <alignment horizontal="justify" vertical="center" wrapText="1"/>
    </xf>
    <xf numFmtId="0" fontId="7" fillId="0" borderId="0" xfId="10" applyFont="1" applyAlignment="1">
      <alignment horizontal="justify" vertical="center" wrapText="1"/>
    </xf>
    <xf numFmtId="0" fontId="4" fillId="2" borderId="1" xfId="5" applyFont="1" applyFill="1" applyBorder="1" applyAlignment="1">
      <alignment horizontal="center" wrapText="1"/>
    </xf>
    <xf numFmtId="0" fontId="4" fillId="4" borderId="1" xfId="5" applyFont="1" applyFill="1" applyBorder="1" applyAlignment="1">
      <alignment horizontal="center" wrapText="1"/>
    </xf>
    <xf numFmtId="0" fontId="5" fillId="5" borderId="11" xfId="5" applyFont="1" applyFill="1" applyBorder="1" applyAlignment="1">
      <alignment horizontal="center" vertical="center" wrapText="1"/>
    </xf>
    <xf numFmtId="0" fontId="5" fillId="5" borderId="12" xfId="5" applyFont="1" applyFill="1" applyBorder="1" applyAlignment="1">
      <alignment horizontal="center" vertical="center" wrapText="1"/>
    </xf>
    <xf numFmtId="0" fontId="5" fillId="5" borderId="13" xfId="5" applyFont="1" applyFill="1" applyBorder="1" applyAlignment="1">
      <alignment horizontal="center" vertical="center" wrapText="1"/>
    </xf>
    <xf numFmtId="0" fontId="6" fillId="5" borderId="10" xfId="5" applyFont="1" applyFill="1" applyBorder="1" applyAlignment="1">
      <alignment horizontal="center" vertical="center" wrapText="1"/>
    </xf>
    <xf numFmtId="0" fontId="6" fillId="5" borderId="14" xfId="5" applyFont="1" applyFill="1" applyBorder="1" applyAlignment="1">
      <alignment horizontal="center" vertical="center" wrapText="1"/>
    </xf>
    <xf numFmtId="0" fontId="6" fillId="5" borderId="17" xfId="5" applyFont="1" applyFill="1" applyBorder="1" applyAlignment="1">
      <alignment horizontal="center" vertical="center" wrapText="1"/>
    </xf>
    <xf numFmtId="0" fontId="4" fillId="4" borderId="1" xfId="5" applyFont="1" applyFill="1" applyBorder="1" applyAlignment="1">
      <alignment wrapText="1"/>
    </xf>
    <xf numFmtId="0" fontId="3" fillId="0" borderId="1" xfId="5" applyFont="1" applyBorder="1" applyAlignment="1">
      <alignment wrapText="1"/>
    </xf>
    <xf numFmtId="0" fontId="3" fillId="0" borderId="0" xfId="5" applyFont="1" applyAlignment="1">
      <alignment wrapText="1"/>
    </xf>
    <xf numFmtId="0" fontId="0" fillId="0" borderId="0" xfId="0" applyAlignment="1">
      <alignment wrapText="1"/>
    </xf>
    <xf numFmtId="164" fontId="3" fillId="0" borderId="0" xfId="1" applyNumberFormat="1" applyFont="1" applyBorder="1" applyAlignment="1">
      <alignment wrapText="1"/>
    </xf>
    <xf numFmtId="0" fontId="3" fillId="0" borderId="0" xfId="1" applyNumberFormat="1" applyFont="1" applyBorder="1" applyAlignment="1">
      <alignment wrapText="1"/>
    </xf>
    <xf numFmtId="0" fontId="7" fillId="3" borderId="18" xfId="5" applyFont="1" applyFill="1" applyBorder="1" applyAlignment="1">
      <alignment wrapText="1"/>
    </xf>
    <xf numFmtId="0" fontId="3" fillId="0" borderId="31" xfId="5" applyFont="1" applyBorder="1" applyAlignment="1">
      <alignment horizontal="justify" vertical="center"/>
    </xf>
    <xf numFmtId="0" fontId="0" fillId="0" borderId="0" xfId="0" applyAlignment="1">
      <alignment horizontal="justify" vertical="center"/>
    </xf>
    <xf numFmtId="0" fontId="0" fillId="0" borderId="31" xfId="0" applyBorder="1" applyAlignment="1">
      <alignment horizontal="justify" vertical="center"/>
    </xf>
    <xf numFmtId="0" fontId="3" fillId="3" borderId="31" xfId="5" applyFont="1" applyFill="1" applyBorder="1" applyAlignment="1">
      <alignment horizontal="justify" vertical="center"/>
    </xf>
    <xf numFmtId="0" fontId="0" fillId="3" borderId="0" xfId="0" applyFill="1" applyAlignment="1">
      <alignment horizontal="justify" vertical="center"/>
    </xf>
    <xf numFmtId="0" fontId="0" fillId="3" borderId="31" xfId="0" applyFill="1" applyBorder="1" applyAlignment="1">
      <alignment horizontal="justify" vertical="center"/>
    </xf>
    <xf numFmtId="0" fontId="11" fillId="0" borderId="18" xfId="5" applyFont="1" applyBorder="1" applyAlignment="1">
      <alignment horizontal="justify" wrapText="1"/>
    </xf>
    <xf numFmtId="0" fontId="0" fillId="0" borderId="18" xfId="0" applyBorder="1" applyAlignment="1">
      <alignment wrapText="1"/>
    </xf>
    <xf numFmtId="0" fontId="11" fillId="3" borderId="0" xfId="0" applyFont="1" applyFill="1" applyAlignment="1">
      <alignment wrapText="1"/>
    </xf>
    <xf numFmtId="0" fontId="0" fillId="3" borderId="0" xfId="0" applyFill="1" applyAlignment="1">
      <alignment wrapText="1"/>
    </xf>
    <xf numFmtId="164" fontId="7" fillId="0" borderId="0" xfId="6" applyNumberFormat="1" applyFont="1" applyBorder="1" applyAlignment="1">
      <alignment horizontal="center" wrapText="1"/>
    </xf>
    <xf numFmtId="0" fontId="4" fillId="6" borderId="1" xfId="5" applyFont="1" applyFill="1" applyBorder="1" applyAlignment="1">
      <alignment wrapText="1"/>
    </xf>
    <xf numFmtId="0" fontId="3" fillId="6" borderId="1" xfId="5" applyFont="1" applyFill="1" applyBorder="1" applyAlignment="1">
      <alignment wrapText="1"/>
    </xf>
    <xf numFmtId="0" fontId="9" fillId="4" borderId="1" xfId="10" applyFont="1" applyFill="1" applyBorder="1" applyAlignment="1">
      <alignment horizontal="center" vertical="center" wrapText="1"/>
    </xf>
    <xf numFmtId="0" fontId="22" fillId="10" borderId="0" xfId="0" applyFont="1" applyFill="1" applyAlignment="1">
      <alignment horizontal="center" vertical="center" wrapText="1"/>
    </xf>
    <xf numFmtId="0" fontId="22" fillId="10" borderId="32" xfId="0" applyFont="1" applyFill="1" applyBorder="1" applyAlignment="1">
      <alignment horizontal="center" vertical="center" wrapText="1"/>
    </xf>
    <xf numFmtId="0" fontId="22" fillId="10" borderId="33" xfId="0" applyFont="1" applyFill="1" applyBorder="1" applyAlignment="1">
      <alignment horizontal="center" vertical="center" wrapText="1"/>
    </xf>
    <xf numFmtId="0" fontId="22" fillId="10" borderId="34" xfId="0" applyFont="1" applyFill="1" applyBorder="1" applyAlignment="1">
      <alignment horizontal="center" vertical="center" wrapText="1"/>
    </xf>
    <xf numFmtId="0" fontId="9" fillId="4" borderId="1" xfId="10" applyFont="1" applyFill="1" applyBorder="1" applyAlignment="1">
      <alignment horizontal="center"/>
    </xf>
    <xf numFmtId="0" fontId="3" fillId="3" borderId="23" xfId="16" applyFont="1" applyFill="1" applyBorder="1" applyAlignment="1">
      <alignment horizontal="center" vertical="center" wrapText="1"/>
    </xf>
    <xf numFmtId="0" fontId="10" fillId="0" borderId="24" xfId="10" applyBorder="1" applyAlignment="1">
      <alignment horizontal="center" vertical="center" wrapText="1"/>
    </xf>
    <xf numFmtId="0" fontId="10" fillId="0" borderId="25" xfId="10" applyBorder="1" applyAlignment="1">
      <alignment horizontal="center" vertical="center" wrapText="1"/>
    </xf>
    <xf numFmtId="0" fontId="3" fillId="3" borderId="26" xfId="16" applyFont="1" applyFill="1" applyBorder="1" applyAlignment="1">
      <alignment horizontal="center" vertical="center" wrapText="1"/>
    </xf>
    <xf numFmtId="0" fontId="14" fillId="3" borderId="26" xfId="16" applyFont="1" applyFill="1" applyBorder="1" applyAlignment="1">
      <alignment horizontal="center" vertical="center" wrapText="1"/>
    </xf>
    <xf numFmtId="0" fontId="33" fillId="0" borderId="24" xfId="10" applyFont="1" applyBorder="1" applyAlignment="1">
      <alignment horizontal="center" vertical="center" wrapText="1"/>
    </xf>
    <xf numFmtId="0" fontId="33" fillId="0" borderId="25" xfId="10" applyFont="1" applyBorder="1" applyAlignment="1">
      <alignment horizontal="center" vertical="center" wrapText="1"/>
    </xf>
    <xf numFmtId="0" fontId="3" fillId="0" borderId="26" xfId="16" applyFont="1" applyBorder="1" applyAlignment="1">
      <alignment horizontal="center" vertical="center" wrapText="1"/>
    </xf>
    <xf numFmtId="0" fontId="3" fillId="3" borderId="24" xfId="16" applyFont="1" applyFill="1" applyBorder="1" applyAlignment="1">
      <alignment horizontal="center" vertical="center" wrapText="1"/>
    </xf>
    <xf numFmtId="0" fontId="3" fillId="3" borderId="25" xfId="16" applyFont="1" applyFill="1" applyBorder="1" applyAlignment="1">
      <alignment horizontal="center" vertical="center" wrapText="1"/>
    </xf>
    <xf numFmtId="0" fontId="3" fillId="3" borderId="26" xfId="0" applyFont="1" applyFill="1" applyBorder="1" applyAlignment="1">
      <alignment horizontal="left" vertical="center" wrapText="1"/>
    </xf>
    <xf numFmtId="0" fontId="3" fillId="3" borderId="24" xfId="0" applyFont="1" applyFill="1" applyBorder="1" applyAlignment="1">
      <alignment horizontal="left" vertical="center" wrapText="1"/>
    </xf>
    <xf numFmtId="0" fontId="3" fillId="3" borderId="25" xfId="0" applyFont="1" applyFill="1" applyBorder="1" applyAlignment="1">
      <alignment horizontal="left" vertical="center" wrapText="1"/>
    </xf>
    <xf numFmtId="0" fontId="3" fillId="3" borderId="22" xfId="0" applyFont="1" applyFill="1" applyBorder="1" applyAlignment="1">
      <alignment horizontal="left" vertical="center" wrapText="1"/>
    </xf>
    <xf numFmtId="0" fontId="3" fillId="3" borderId="22" xfId="0" applyFont="1" applyFill="1" applyBorder="1" applyAlignment="1">
      <alignment horizontal="left" vertical="center"/>
    </xf>
    <xf numFmtId="0" fontId="46" fillId="0" borderId="0" xfId="1" applyNumberFormat="1" applyFont="1" applyBorder="1" applyAlignment="1">
      <alignment horizontal="center" wrapText="1"/>
    </xf>
    <xf numFmtId="0" fontId="48" fillId="0" borderId="0" xfId="0" applyFont="1" applyAlignment="1">
      <alignment horizontal="center" wrapText="1"/>
    </xf>
    <xf numFmtId="0" fontId="46" fillId="0" borderId="0" xfId="1" applyNumberFormat="1" applyFont="1" applyBorder="1" applyAlignment="1">
      <alignment horizontal="center" vertical="center" wrapText="1"/>
    </xf>
    <xf numFmtId="0" fontId="48" fillId="0" borderId="0" xfId="0" applyFont="1" applyAlignment="1">
      <alignment horizontal="center" vertical="center" wrapText="1"/>
    </xf>
    <xf numFmtId="0" fontId="36" fillId="0" borderId="0" xfId="1" applyNumberFormat="1" applyFont="1" applyAlignment="1">
      <alignment horizontal="center" wrapText="1"/>
    </xf>
    <xf numFmtId="0" fontId="0" fillId="0" borderId="0" xfId="0" applyAlignment="1">
      <alignment horizontal="center" wrapText="1"/>
    </xf>
    <xf numFmtId="0" fontId="36" fillId="0" borderId="0" xfId="1" applyNumberFormat="1" applyFont="1" applyBorder="1" applyAlignment="1">
      <alignment horizontal="center" wrapText="1"/>
    </xf>
    <xf numFmtId="0" fontId="3" fillId="3" borderId="0" xfId="5" applyFont="1" applyFill="1" applyAlignment="1">
      <alignment horizontal="justify" wrapText="1"/>
    </xf>
    <xf numFmtId="0" fontId="18" fillId="0" borderId="0" xfId="10" applyFont="1" applyAlignment="1">
      <alignment horizontal="justify" wrapText="1"/>
    </xf>
    <xf numFmtId="0" fontId="3" fillId="0" borderId="0" xfId="10" applyFont="1" applyAlignment="1">
      <alignment horizontal="justify" wrapText="1"/>
    </xf>
    <xf numFmtId="0" fontId="4" fillId="3" borderId="0" xfId="5" applyFont="1" applyFill="1" applyAlignment="1">
      <alignment horizontal="left" wrapText="1"/>
    </xf>
    <xf numFmtId="0" fontId="3" fillId="0" borderId="0" xfId="10" applyFont="1" applyAlignment="1">
      <alignment horizontal="left" wrapText="1"/>
    </xf>
    <xf numFmtId="0" fontId="0" fillId="0" borderId="0" xfId="0" applyAlignment="1">
      <alignment horizontal="justify" wrapText="1"/>
    </xf>
    <xf numFmtId="0" fontId="3" fillId="0" borderId="0" xfId="0" applyFont="1" applyAlignment="1">
      <alignment horizontal="justify" wrapText="1"/>
    </xf>
    <xf numFmtId="0" fontId="3" fillId="3" borderId="0" xfId="5" applyFont="1" applyFill="1"/>
    <xf numFmtId="0" fontId="1" fillId="0" borderId="0" xfId="0" applyFont="1"/>
    <xf numFmtId="0" fontId="4" fillId="0" borderId="0" xfId="10" applyFont="1" applyAlignment="1">
      <alignment vertical="distributed" wrapText="1"/>
    </xf>
    <xf numFmtId="0" fontId="3" fillId="0" borderId="0" xfId="10" applyFont="1" applyAlignment="1">
      <alignment horizontal="justify" vertical="center" wrapText="1"/>
    </xf>
    <xf numFmtId="0" fontId="1" fillId="0" borderId="0" xfId="0" applyFont="1" applyAlignment="1">
      <alignment horizontal="justify" vertical="center" wrapText="1"/>
    </xf>
    <xf numFmtId="0" fontId="0" fillId="0" borderId="0" xfId="0" applyAlignment="1">
      <alignment horizontal="justify" vertical="center" wrapText="1"/>
    </xf>
    <xf numFmtId="0" fontId="4" fillId="3" borderId="0" xfId="5" applyFont="1" applyFill="1" applyAlignment="1">
      <alignment horizontal="justify" vertical="center" wrapText="1"/>
    </xf>
    <xf numFmtId="0" fontId="4" fillId="3" borderId="0" xfId="5" applyFont="1" applyFill="1" applyAlignment="1">
      <alignment horizontal="left" vertical="center" wrapText="1"/>
    </xf>
    <xf numFmtId="0" fontId="3" fillId="0" borderId="0" xfId="10" applyFont="1" applyAlignment="1">
      <alignment horizontal="left" vertical="center" wrapText="1"/>
    </xf>
    <xf numFmtId="0" fontId="3" fillId="3" borderId="0" xfId="5" applyFont="1" applyFill="1" applyAlignment="1">
      <alignment horizontal="justify" vertical="center" wrapText="1"/>
    </xf>
  </cellXfs>
  <cellStyles count="59">
    <cellStyle name="Hipervínculo" xfId="4" builtinId="8"/>
    <cellStyle name="Hipervínculo 2" xfId="7" xr:uid="{6C913931-824C-46BB-8B1E-FACE1410D3C3}"/>
    <cellStyle name="Millares" xfId="1" builtinId="3"/>
    <cellStyle name="Millares [0]" xfId="21" builtinId="6"/>
    <cellStyle name="Millares [0] 2" xfId="14" xr:uid="{EF19C5CF-766A-43D2-9473-BD485C6AEBB2}"/>
    <cellStyle name="Millares [0] 2 2" xfId="32" xr:uid="{F0417806-A05B-4672-984B-AF2D83D56A14}"/>
    <cellStyle name="Millares [0] 2 2 2" xfId="55" xr:uid="{CEEC1F72-DB2B-4AC9-8283-4D103B58E00C}"/>
    <cellStyle name="Millares [0] 2 3" xfId="43" xr:uid="{60B3D7CC-5C8D-41E3-8006-71BBF73EDBE0}"/>
    <cellStyle name="Millares [0] 3" xfId="13" xr:uid="{380328E9-F9F8-4183-967F-F9DB65FEE366}"/>
    <cellStyle name="Millares [0] 3 2" xfId="31" xr:uid="{FCFF1224-2231-4F23-B49B-71BE489320E9}"/>
    <cellStyle name="Millares [0] 3 2 2" xfId="54" xr:uid="{4D751A09-B1EF-4A27-A2E0-2CD5C9F81F77}"/>
    <cellStyle name="Millares [0] 3 3" xfId="42" xr:uid="{0B15967E-E17F-4BDA-AEED-4D5C3AE08CE2}"/>
    <cellStyle name="Millares [0] 4" xfId="35" xr:uid="{BBE05FE7-4978-4D7C-8CDB-14140BADBC5C}"/>
    <cellStyle name="Millares [0] 4 2" xfId="58" xr:uid="{3207DAD2-0DFB-48E4-B20E-8FD8D7DD13BF}"/>
    <cellStyle name="Millares [0] 5" xfId="46" xr:uid="{C40EA499-CAF1-4A2E-A78B-52750CE18B67}"/>
    <cellStyle name="Millares 12" xfId="20" xr:uid="{93704CD1-0010-4007-815C-ACA518384ABB}"/>
    <cellStyle name="Millares 12 2" xfId="34" xr:uid="{2E3B48B3-626C-4438-948E-A4FF8272049F}"/>
    <cellStyle name="Millares 12 2 2" xfId="57" xr:uid="{283FDA16-65F4-4E82-A0C7-C8F01B553480}"/>
    <cellStyle name="Millares 12 3" xfId="45" xr:uid="{0184CE5E-CA20-45D3-9E51-A77A8901F183}"/>
    <cellStyle name="Millares 2" xfId="24" xr:uid="{09D6E09A-4D4F-4040-A57E-08AD170795E7}"/>
    <cellStyle name="Millares 2 2" xfId="9" xr:uid="{08BE4999-5E8B-4DB7-9C31-88855D746D93}"/>
    <cellStyle name="Millares 2 2 2" xfId="6" xr:uid="{6CCF459A-CE6A-4B70-9394-83CC347C77EA}"/>
    <cellStyle name="Millares 2 2 2 2" xfId="27" xr:uid="{92459D73-A10D-4ED6-9FC1-96FE13018A5A}"/>
    <cellStyle name="Millares 2 2 2 2 2" xfId="50" xr:uid="{9234478E-D781-4F71-8F50-80832AA57376}"/>
    <cellStyle name="Millares 2 2 2 3" xfId="38" xr:uid="{6CF61F84-F6CF-46E7-8A31-4B9CE845214B}"/>
    <cellStyle name="Millares 2 2 3" xfId="29" xr:uid="{5F9ECE48-91CA-4CF8-BAB2-2A167A5262F8}"/>
    <cellStyle name="Millares 2 2 3 2" xfId="52" xr:uid="{9925B3D2-360F-4169-8A5B-74F6E021E6ED}"/>
    <cellStyle name="Millares 2 2 4" xfId="40" xr:uid="{A5EB5C57-CD7B-4A73-9DC5-6E6C867A2790}"/>
    <cellStyle name="Millares 2 3" xfId="47" xr:uid="{6FA0FF00-6E8E-4CC3-BDEE-6719A87E0CFD}"/>
    <cellStyle name="Millares 3" xfId="26" xr:uid="{ED268BAD-F68D-4548-9D27-2DDCD501C741}"/>
    <cellStyle name="Millares 3 2" xfId="49" xr:uid="{13457581-EC36-4BCF-9631-FFB5DF4EDF0A}"/>
    <cellStyle name="Millares 4" xfId="36" xr:uid="{51BBF708-71B9-4381-BE4A-5E42C566C34F}"/>
    <cellStyle name="Millares 6" xfId="12" xr:uid="{60EFBA82-56FD-4DAF-B705-5E0633E356A9}"/>
    <cellStyle name="Millares 6 2" xfId="30" xr:uid="{A9BFBF3D-9D41-4D36-9504-4FC85081E402}"/>
    <cellStyle name="Millares 6 2 2" xfId="53" xr:uid="{C76FA626-EE1D-4039-AD3C-DBDFA020A795}"/>
    <cellStyle name="Millares 6 3" xfId="41" xr:uid="{F61F7273-01DB-4226-A773-F45840708FD0}"/>
    <cellStyle name="Moneda" xfId="2" builtinId="4"/>
    <cellStyle name="Moneda 2" xfId="18" xr:uid="{FD985FF4-762E-4975-BE8C-37D37D551FE2}"/>
    <cellStyle name="Moneda 2 2" xfId="8" xr:uid="{7F4A8453-2F16-47A9-AB7D-BFAEEB6C4D0E}"/>
    <cellStyle name="Moneda 2 2 2" xfId="28" xr:uid="{E357C530-77A9-493A-BD00-A3C7D23FC630}"/>
    <cellStyle name="Moneda 2 2 2 2" xfId="51" xr:uid="{7BA9384A-731B-47A3-BD7F-55C0EDA62D47}"/>
    <cellStyle name="Moneda 2 2 3" xfId="39" xr:uid="{93218FEF-7B14-4EC3-B781-4C8B22627CD8}"/>
    <cellStyle name="Moneda 2 3" xfId="33" xr:uid="{8D7DBD37-9225-4C50-B633-42F5272C3B03}"/>
    <cellStyle name="Moneda 2 3 2" xfId="56" xr:uid="{2C557B0C-9CD6-4640-800D-00141D9CF24C}"/>
    <cellStyle name="Moneda 2 4" xfId="44" xr:uid="{828390AC-A6AD-4CAD-8EE8-714E667D9098}"/>
    <cellStyle name="Moneda 3" xfId="25" xr:uid="{34759F54-E710-4103-89E1-F361D577766F}"/>
    <cellStyle name="Moneda 3 2" xfId="48" xr:uid="{D988E230-8F1A-4515-A454-629BF0043BEF}"/>
    <cellStyle name="Moneda 4" xfId="37" xr:uid="{3ADA1C31-B266-4D46-A0F1-DB2E21E99D58}"/>
    <cellStyle name="Normal" xfId="0" builtinId="0"/>
    <cellStyle name="Normal 2 2" xfId="5" xr:uid="{769DED0B-6E4C-4E9B-A91A-362B9C00B6E1}"/>
    <cellStyle name="Normal 2 2 3 3" xfId="11" xr:uid="{8E8E6045-187A-4EC0-91F6-4406FC5ACB47}"/>
    <cellStyle name="Normal 2 2 4 3" xfId="22" xr:uid="{90CB199A-0BB8-4423-B2C2-B3483CCFE087}"/>
    <cellStyle name="Normal 2 3 2" xfId="23" xr:uid="{44564B79-AFEA-4F3C-8818-D4AD3D1FADB4}"/>
    <cellStyle name="Normal 3 2" xfId="10" xr:uid="{00C6F8C8-ABD5-4D48-BB8D-AF21D1356542}"/>
    <cellStyle name="Normal 3 3 2" xfId="17" xr:uid="{1BE6FA21-1609-4BEC-B280-803EC836EEDD}"/>
    <cellStyle name="Normal 5" xfId="16" xr:uid="{B7FED4ED-12B3-4699-BD9A-A2E06DF046E0}"/>
    <cellStyle name="Normal 6" xfId="15" xr:uid="{9C1A25FF-E750-47C5-9490-333D4D6E277E}"/>
    <cellStyle name="Porcentaje" xfId="3" builtinId="5"/>
    <cellStyle name="Porcentaje 2 2" xfId="19" xr:uid="{CAD338D2-D365-4175-BA13-DCB3ADBA60E2}"/>
  </cellStyles>
  <dxfs count="0"/>
  <tableStyles count="0" defaultTableStyle="TableStyleMedium2" defaultPivotStyle="PivotStyleLight16"/>
  <colors>
    <mruColors>
      <color rgb="FF008640"/>
      <color rgb="FF0068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externalLink" Target="externalLinks/externalLink10.xml"/><Relationship Id="rId3" Type="http://schemas.openxmlformats.org/officeDocument/2006/relationships/worksheet" Target="worksheets/sheet3.xml"/><Relationship Id="rId21" Type="http://schemas.openxmlformats.org/officeDocument/2006/relationships/externalLink" Target="externalLinks/externalLink5.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externalLink" Target="externalLinks/externalLink9.xml"/><Relationship Id="rId33"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8.xml"/><Relationship Id="rId32"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externalLink" Target="externalLinks/externalLink12.xml"/><Relationship Id="rId10" Type="http://schemas.openxmlformats.org/officeDocument/2006/relationships/worksheet" Target="worksheets/sheet10.xml"/><Relationship Id="rId19" Type="http://schemas.openxmlformats.org/officeDocument/2006/relationships/externalLink" Target="externalLinks/externalLink3.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externalLink" Target="externalLinks/externalLink11.xml"/><Relationship Id="rId30" Type="http://schemas.openxmlformats.org/officeDocument/2006/relationships/styles" Target="style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oneCellAnchor>
    <xdr:from>
      <xdr:col>0</xdr:col>
      <xdr:colOff>1143000</xdr:colOff>
      <xdr:row>0</xdr:row>
      <xdr:rowOff>27215</xdr:rowOff>
    </xdr:from>
    <xdr:ext cx="1283242" cy="529167"/>
    <xdr:pic>
      <xdr:nvPicPr>
        <xdr:cNvPr id="2" name="Imagen 1" descr="C:\Users\NELLY\Documents\UPRA\upra madr prosperidad color.jpg">
          <a:extLst>
            <a:ext uri="{FF2B5EF4-FFF2-40B4-BE49-F238E27FC236}">
              <a16:creationId xmlns:a16="http://schemas.microsoft.com/office/drawing/2014/main" id="{B18F991C-413B-48B8-BFE7-B4ABA5641B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65611"/>
        <a:stretch>
          <a:fillRect/>
        </a:stretch>
      </xdr:blipFill>
      <xdr:spPr bwMode="auto">
        <a:xfrm>
          <a:off x="1143000" y="27215"/>
          <a:ext cx="1283242" cy="5291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0</xdr:colOff>
      <xdr:row>37</xdr:row>
      <xdr:rowOff>0</xdr:rowOff>
    </xdr:from>
    <xdr:ext cx="304800" cy="233818"/>
    <xdr:sp macro="" textlink="">
      <xdr:nvSpPr>
        <xdr:cNvPr id="2" name="AutoShape 1">
          <a:extLst>
            <a:ext uri="{FF2B5EF4-FFF2-40B4-BE49-F238E27FC236}">
              <a16:creationId xmlns:a16="http://schemas.microsoft.com/office/drawing/2014/main" id="{EF40BABB-B7A7-4286-9222-0495594492BF}"/>
            </a:ext>
          </a:extLst>
        </xdr:cNvPr>
        <xdr:cNvSpPr>
          <a:spLocks noChangeAspect="1" noChangeArrowheads="1"/>
        </xdr:cNvSpPr>
      </xdr:nvSpPr>
      <xdr:spPr bwMode="auto">
        <a:xfrm>
          <a:off x="0" y="8921750"/>
          <a:ext cx="304800" cy="2338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46</xdr:row>
      <xdr:rowOff>0</xdr:rowOff>
    </xdr:from>
    <xdr:ext cx="304800" cy="304097"/>
    <xdr:sp macro="" textlink="">
      <xdr:nvSpPr>
        <xdr:cNvPr id="3" name="AutoShape 1">
          <a:extLst>
            <a:ext uri="{FF2B5EF4-FFF2-40B4-BE49-F238E27FC236}">
              <a16:creationId xmlns:a16="http://schemas.microsoft.com/office/drawing/2014/main" id="{521CD500-2243-4261-80B2-741897BBA769}"/>
            </a:ext>
          </a:extLst>
        </xdr:cNvPr>
        <xdr:cNvSpPr>
          <a:spLocks noChangeAspect="1" noChangeArrowheads="1"/>
        </xdr:cNvSpPr>
      </xdr:nvSpPr>
      <xdr:spPr bwMode="auto">
        <a:xfrm>
          <a:off x="0" y="12915900"/>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113</xdr:row>
      <xdr:rowOff>0</xdr:rowOff>
    </xdr:from>
    <xdr:ext cx="304800" cy="233818"/>
    <xdr:sp macro="" textlink="">
      <xdr:nvSpPr>
        <xdr:cNvPr id="4" name="AutoShape 1">
          <a:extLst>
            <a:ext uri="{FF2B5EF4-FFF2-40B4-BE49-F238E27FC236}">
              <a16:creationId xmlns:a16="http://schemas.microsoft.com/office/drawing/2014/main" id="{CA5A5C0B-A94D-4E38-9E84-7CF187750AD4}"/>
            </a:ext>
          </a:extLst>
        </xdr:cNvPr>
        <xdr:cNvSpPr>
          <a:spLocks noChangeAspect="1" noChangeArrowheads="1"/>
        </xdr:cNvSpPr>
      </xdr:nvSpPr>
      <xdr:spPr bwMode="auto">
        <a:xfrm>
          <a:off x="0" y="33051750"/>
          <a:ext cx="304800" cy="2338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154</xdr:row>
      <xdr:rowOff>0</xdr:rowOff>
    </xdr:from>
    <xdr:ext cx="304800" cy="233818"/>
    <xdr:sp macro="" textlink="">
      <xdr:nvSpPr>
        <xdr:cNvPr id="5" name="AutoShape 1">
          <a:extLst>
            <a:ext uri="{FF2B5EF4-FFF2-40B4-BE49-F238E27FC236}">
              <a16:creationId xmlns:a16="http://schemas.microsoft.com/office/drawing/2014/main" id="{ABC0270C-0733-4D82-AC08-32ED6B875D48}"/>
            </a:ext>
          </a:extLst>
        </xdr:cNvPr>
        <xdr:cNvSpPr>
          <a:spLocks noChangeAspect="1" noChangeArrowheads="1"/>
        </xdr:cNvSpPr>
      </xdr:nvSpPr>
      <xdr:spPr bwMode="auto">
        <a:xfrm>
          <a:off x="0" y="45059600"/>
          <a:ext cx="304800" cy="2338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11.xml><?xml version="1.0" encoding="utf-8"?>
<xdr:wsDr xmlns:xdr="http://schemas.openxmlformats.org/drawingml/2006/spreadsheetDrawing" xmlns:a="http://schemas.openxmlformats.org/drawingml/2006/main">
  <xdr:oneCellAnchor>
    <xdr:from>
      <xdr:col>0</xdr:col>
      <xdr:colOff>308428</xdr:colOff>
      <xdr:row>35</xdr:row>
      <xdr:rowOff>0</xdr:rowOff>
    </xdr:from>
    <xdr:ext cx="304800" cy="233818"/>
    <xdr:sp macro="" textlink="">
      <xdr:nvSpPr>
        <xdr:cNvPr id="2" name="AutoShape 1">
          <a:extLst>
            <a:ext uri="{FF2B5EF4-FFF2-40B4-BE49-F238E27FC236}">
              <a16:creationId xmlns:a16="http://schemas.microsoft.com/office/drawing/2014/main" id="{93CB3F02-2240-4066-BA84-9461209ED71D}"/>
            </a:ext>
          </a:extLst>
        </xdr:cNvPr>
        <xdr:cNvSpPr>
          <a:spLocks noChangeAspect="1" noChangeArrowheads="1"/>
        </xdr:cNvSpPr>
      </xdr:nvSpPr>
      <xdr:spPr bwMode="auto">
        <a:xfrm>
          <a:off x="308428" y="7416800"/>
          <a:ext cx="304800" cy="2338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41</xdr:row>
      <xdr:rowOff>0</xdr:rowOff>
    </xdr:from>
    <xdr:ext cx="304800" cy="304097"/>
    <xdr:sp macro="" textlink="">
      <xdr:nvSpPr>
        <xdr:cNvPr id="3" name="AutoShape 1">
          <a:extLst>
            <a:ext uri="{FF2B5EF4-FFF2-40B4-BE49-F238E27FC236}">
              <a16:creationId xmlns:a16="http://schemas.microsoft.com/office/drawing/2014/main" id="{9BBC31DA-4F0B-48F6-BE43-5B2139D79C38}"/>
            </a:ext>
          </a:extLst>
        </xdr:cNvPr>
        <xdr:cNvSpPr>
          <a:spLocks noChangeAspect="1" noChangeArrowheads="1"/>
        </xdr:cNvSpPr>
      </xdr:nvSpPr>
      <xdr:spPr bwMode="auto">
        <a:xfrm>
          <a:off x="0" y="9791700"/>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64</xdr:row>
      <xdr:rowOff>0</xdr:rowOff>
    </xdr:from>
    <xdr:ext cx="304800" cy="233818"/>
    <xdr:sp macro="" textlink="">
      <xdr:nvSpPr>
        <xdr:cNvPr id="4" name="AutoShape 1">
          <a:extLst>
            <a:ext uri="{FF2B5EF4-FFF2-40B4-BE49-F238E27FC236}">
              <a16:creationId xmlns:a16="http://schemas.microsoft.com/office/drawing/2014/main" id="{CE101A30-BD76-4C82-BE1E-DC7014190873}"/>
            </a:ext>
          </a:extLst>
        </xdr:cNvPr>
        <xdr:cNvSpPr>
          <a:spLocks noChangeAspect="1" noChangeArrowheads="1"/>
        </xdr:cNvSpPr>
      </xdr:nvSpPr>
      <xdr:spPr bwMode="auto">
        <a:xfrm>
          <a:off x="0" y="14458950"/>
          <a:ext cx="304800" cy="2338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65</xdr:row>
      <xdr:rowOff>0</xdr:rowOff>
    </xdr:from>
    <xdr:ext cx="304800" cy="304097"/>
    <xdr:sp macro="" textlink="">
      <xdr:nvSpPr>
        <xdr:cNvPr id="5" name="AutoShape 1">
          <a:extLst>
            <a:ext uri="{FF2B5EF4-FFF2-40B4-BE49-F238E27FC236}">
              <a16:creationId xmlns:a16="http://schemas.microsoft.com/office/drawing/2014/main" id="{98135337-73FE-43E8-B883-77F21CB756EB}"/>
            </a:ext>
          </a:extLst>
        </xdr:cNvPr>
        <xdr:cNvSpPr>
          <a:spLocks noChangeAspect="1" noChangeArrowheads="1"/>
        </xdr:cNvSpPr>
      </xdr:nvSpPr>
      <xdr:spPr bwMode="auto">
        <a:xfrm>
          <a:off x="0" y="14636750"/>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65</xdr:row>
      <xdr:rowOff>0</xdr:rowOff>
    </xdr:from>
    <xdr:ext cx="304800" cy="233818"/>
    <xdr:sp macro="" textlink="">
      <xdr:nvSpPr>
        <xdr:cNvPr id="6" name="AutoShape 1">
          <a:extLst>
            <a:ext uri="{FF2B5EF4-FFF2-40B4-BE49-F238E27FC236}">
              <a16:creationId xmlns:a16="http://schemas.microsoft.com/office/drawing/2014/main" id="{C59CACFC-ABA4-436F-B8E6-4D4B0B0CD1CE}"/>
            </a:ext>
          </a:extLst>
        </xdr:cNvPr>
        <xdr:cNvSpPr>
          <a:spLocks noChangeAspect="1" noChangeArrowheads="1"/>
        </xdr:cNvSpPr>
      </xdr:nvSpPr>
      <xdr:spPr bwMode="auto">
        <a:xfrm>
          <a:off x="0" y="24333200"/>
          <a:ext cx="304800" cy="2338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65</xdr:row>
      <xdr:rowOff>0</xdr:rowOff>
    </xdr:from>
    <xdr:ext cx="304800" cy="304097"/>
    <xdr:sp macro="" textlink="">
      <xdr:nvSpPr>
        <xdr:cNvPr id="7" name="AutoShape 1">
          <a:extLst>
            <a:ext uri="{FF2B5EF4-FFF2-40B4-BE49-F238E27FC236}">
              <a16:creationId xmlns:a16="http://schemas.microsoft.com/office/drawing/2014/main" id="{5ABC5131-4971-431C-AF5C-219EFF7CF124}"/>
            </a:ext>
          </a:extLst>
        </xdr:cNvPr>
        <xdr:cNvSpPr>
          <a:spLocks noChangeAspect="1" noChangeArrowheads="1"/>
        </xdr:cNvSpPr>
      </xdr:nvSpPr>
      <xdr:spPr bwMode="auto">
        <a:xfrm>
          <a:off x="0" y="24688800"/>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12.xml><?xml version="1.0" encoding="utf-8"?>
<xdr:wsDr xmlns:xdr="http://schemas.openxmlformats.org/drawingml/2006/spreadsheetDrawing" xmlns:a="http://schemas.openxmlformats.org/drawingml/2006/main">
  <xdr:oneCellAnchor>
    <xdr:from>
      <xdr:col>1</xdr:col>
      <xdr:colOff>0</xdr:colOff>
      <xdr:row>35</xdr:row>
      <xdr:rowOff>0</xdr:rowOff>
    </xdr:from>
    <xdr:ext cx="304800" cy="233818"/>
    <xdr:sp macro="" textlink="">
      <xdr:nvSpPr>
        <xdr:cNvPr id="2" name="AutoShape 1">
          <a:extLst>
            <a:ext uri="{FF2B5EF4-FFF2-40B4-BE49-F238E27FC236}">
              <a16:creationId xmlns:a16="http://schemas.microsoft.com/office/drawing/2014/main" id="{96D0B97E-9D08-4995-AD69-E4584381D668}"/>
            </a:ext>
          </a:extLst>
        </xdr:cNvPr>
        <xdr:cNvSpPr>
          <a:spLocks noChangeAspect="1" noChangeArrowheads="1"/>
        </xdr:cNvSpPr>
      </xdr:nvSpPr>
      <xdr:spPr bwMode="auto">
        <a:xfrm>
          <a:off x="308428" y="9506857"/>
          <a:ext cx="304800" cy="2338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41</xdr:row>
      <xdr:rowOff>0</xdr:rowOff>
    </xdr:from>
    <xdr:ext cx="304800" cy="304097"/>
    <xdr:sp macro="" textlink="">
      <xdr:nvSpPr>
        <xdr:cNvPr id="3" name="AutoShape 1">
          <a:extLst>
            <a:ext uri="{FF2B5EF4-FFF2-40B4-BE49-F238E27FC236}">
              <a16:creationId xmlns:a16="http://schemas.microsoft.com/office/drawing/2014/main" id="{9F41139B-C0C1-4249-9E90-1ED83F18D23A}"/>
            </a:ext>
          </a:extLst>
        </xdr:cNvPr>
        <xdr:cNvSpPr>
          <a:spLocks noChangeAspect="1" noChangeArrowheads="1"/>
        </xdr:cNvSpPr>
      </xdr:nvSpPr>
      <xdr:spPr bwMode="auto">
        <a:xfrm>
          <a:off x="0" y="14046200"/>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63</xdr:row>
      <xdr:rowOff>0</xdr:rowOff>
    </xdr:from>
    <xdr:ext cx="304800" cy="233818"/>
    <xdr:sp macro="" textlink="">
      <xdr:nvSpPr>
        <xdr:cNvPr id="4" name="AutoShape 1">
          <a:extLst>
            <a:ext uri="{FF2B5EF4-FFF2-40B4-BE49-F238E27FC236}">
              <a16:creationId xmlns:a16="http://schemas.microsoft.com/office/drawing/2014/main" id="{229E1827-F570-470B-B8D8-5FC5F2A0F65F}"/>
            </a:ext>
          </a:extLst>
        </xdr:cNvPr>
        <xdr:cNvSpPr>
          <a:spLocks noChangeAspect="1" noChangeArrowheads="1"/>
        </xdr:cNvSpPr>
      </xdr:nvSpPr>
      <xdr:spPr bwMode="auto">
        <a:xfrm>
          <a:off x="0" y="21780500"/>
          <a:ext cx="304800" cy="2338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64</xdr:row>
      <xdr:rowOff>0</xdr:rowOff>
    </xdr:from>
    <xdr:ext cx="304800" cy="304097"/>
    <xdr:sp macro="" textlink="">
      <xdr:nvSpPr>
        <xdr:cNvPr id="5" name="AutoShape 1">
          <a:extLst>
            <a:ext uri="{FF2B5EF4-FFF2-40B4-BE49-F238E27FC236}">
              <a16:creationId xmlns:a16="http://schemas.microsoft.com/office/drawing/2014/main" id="{3576FA1C-50EF-470E-A4BA-535B5D55DD9A}"/>
            </a:ext>
          </a:extLst>
        </xdr:cNvPr>
        <xdr:cNvSpPr>
          <a:spLocks noChangeAspect="1" noChangeArrowheads="1"/>
        </xdr:cNvSpPr>
      </xdr:nvSpPr>
      <xdr:spPr bwMode="auto">
        <a:xfrm>
          <a:off x="0" y="13362214"/>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102</xdr:row>
      <xdr:rowOff>0</xdr:rowOff>
    </xdr:from>
    <xdr:ext cx="304800" cy="233818"/>
    <xdr:sp macro="" textlink="">
      <xdr:nvSpPr>
        <xdr:cNvPr id="6" name="AutoShape 1">
          <a:extLst>
            <a:ext uri="{FF2B5EF4-FFF2-40B4-BE49-F238E27FC236}">
              <a16:creationId xmlns:a16="http://schemas.microsoft.com/office/drawing/2014/main" id="{22B1CF5A-2D3B-410A-8EC3-E60997009F78}"/>
            </a:ext>
          </a:extLst>
        </xdr:cNvPr>
        <xdr:cNvSpPr>
          <a:spLocks noChangeAspect="1" noChangeArrowheads="1"/>
        </xdr:cNvSpPr>
      </xdr:nvSpPr>
      <xdr:spPr bwMode="auto">
        <a:xfrm>
          <a:off x="0" y="20383500"/>
          <a:ext cx="304800" cy="2338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104</xdr:row>
      <xdr:rowOff>0</xdr:rowOff>
    </xdr:from>
    <xdr:ext cx="304800" cy="304097"/>
    <xdr:sp macro="" textlink="">
      <xdr:nvSpPr>
        <xdr:cNvPr id="7" name="AutoShape 1">
          <a:extLst>
            <a:ext uri="{FF2B5EF4-FFF2-40B4-BE49-F238E27FC236}">
              <a16:creationId xmlns:a16="http://schemas.microsoft.com/office/drawing/2014/main" id="{7771BBCA-9A25-4E7E-AE4C-42F8CF1C20A9}"/>
            </a:ext>
          </a:extLst>
        </xdr:cNvPr>
        <xdr:cNvSpPr>
          <a:spLocks noChangeAspect="1" noChangeArrowheads="1"/>
        </xdr:cNvSpPr>
      </xdr:nvSpPr>
      <xdr:spPr bwMode="auto">
        <a:xfrm>
          <a:off x="0" y="20564929"/>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42</xdr:row>
      <xdr:rowOff>0</xdr:rowOff>
    </xdr:from>
    <xdr:ext cx="304800" cy="304097"/>
    <xdr:sp macro="" textlink="">
      <xdr:nvSpPr>
        <xdr:cNvPr id="8" name="AutoShape 1">
          <a:extLst>
            <a:ext uri="{FF2B5EF4-FFF2-40B4-BE49-F238E27FC236}">
              <a16:creationId xmlns:a16="http://schemas.microsoft.com/office/drawing/2014/main" id="{980067F1-0C7F-4A90-893C-3C2DC6AF16D4}"/>
            </a:ext>
          </a:extLst>
        </xdr:cNvPr>
        <xdr:cNvSpPr>
          <a:spLocks noChangeAspect="1" noChangeArrowheads="1"/>
        </xdr:cNvSpPr>
      </xdr:nvSpPr>
      <xdr:spPr bwMode="auto">
        <a:xfrm>
          <a:off x="751417" y="10456333"/>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43</xdr:row>
      <xdr:rowOff>0</xdr:rowOff>
    </xdr:from>
    <xdr:ext cx="304800" cy="304097"/>
    <xdr:sp macro="" textlink="">
      <xdr:nvSpPr>
        <xdr:cNvPr id="9" name="AutoShape 1">
          <a:extLst>
            <a:ext uri="{FF2B5EF4-FFF2-40B4-BE49-F238E27FC236}">
              <a16:creationId xmlns:a16="http://schemas.microsoft.com/office/drawing/2014/main" id="{1FA8FF94-9A22-488E-9F91-5112D7F16CDE}"/>
            </a:ext>
          </a:extLst>
        </xdr:cNvPr>
        <xdr:cNvSpPr>
          <a:spLocks noChangeAspect="1" noChangeArrowheads="1"/>
        </xdr:cNvSpPr>
      </xdr:nvSpPr>
      <xdr:spPr bwMode="auto">
        <a:xfrm>
          <a:off x="751417" y="10456333"/>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44</xdr:row>
      <xdr:rowOff>0</xdr:rowOff>
    </xdr:from>
    <xdr:ext cx="304800" cy="304097"/>
    <xdr:sp macro="" textlink="">
      <xdr:nvSpPr>
        <xdr:cNvPr id="10" name="AutoShape 1">
          <a:extLst>
            <a:ext uri="{FF2B5EF4-FFF2-40B4-BE49-F238E27FC236}">
              <a16:creationId xmlns:a16="http://schemas.microsoft.com/office/drawing/2014/main" id="{9993A176-17C1-42BD-8FCC-AA6555CE14DF}"/>
            </a:ext>
          </a:extLst>
        </xdr:cNvPr>
        <xdr:cNvSpPr>
          <a:spLocks noChangeAspect="1" noChangeArrowheads="1"/>
        </xdr:cNvSpPr>
      </xdr:nvSpPr>
      <xdr:spPr bwMode="auto">
        <a:xfrm>
          <a:off x="751417" y="10636250"/>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65</xdr:row>
      <xdr:rowOff>0</xdr:rowOff>
    </xdr:from>
    <xdr:ext cx="304800" cy="304097"/>
    <xdr:sp macro="" textlink="">
      <xdr:nvSpPr>
        <xdr:cNvPr id="11" name="AutoShape 1">
          <a:extLst>
            <a:ext uri="{FF2B5EF4-FFF2-40B4-BE49-F238E27FC236}">
              <a16:creationId xmlns:a16="http://schemas.microsoft.com/office/drawing/2014/main" id="{378F7B2B-3435-4BC2-A3F6-942C09D5FA16}"/>
            </a:ext>
          </a:extLst>
        </xdr:cNvPr>
        <xdr:cNvSpPr>
          <a:spLocks noChangeAspect="1" noChangeArrowheads="1"/>
        </xdr:cNvSpPr>
      </xdr:nvSpPr>
      <xdr:spPr bwMode="auto">
        <a:xfrm>
          <a:off x="751417" y="16171333"/>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66</xdr:row>
      <xdr:rowOff>0</xdr:rowOff>
    </xdr:from>
    <xdr:ext cx="304800" cy="304097"/>
    <xdr:sp macro="" textlink="">
      <xdr:nvSpPr>
        <xdr:cNvPr id="12" name="AutoShape 1">
          <a:extLst>
            <a:ext uri="{FF2B5EF4-FFF2-40B4-BE49-F238E27FC236}">
              <a16:creationId xmlns:a16="http://schemas.microsoft.com/office/drawing/2014/main" id="{F9C484FB-D326-4716-867D-496B4B1402D0}"/>
            </a:ext>
          </a:extLst>
        </xdr:cNvPr>
        <xdr:cNvSpPr>
          <a:spLocks noChangeAspect="1" noChangeArrowheads="1"/>
        </xdr:cNvSpPr>
      </xdr:nvSpPr>
      <xdr:spPr bwMode="auto">
        <a:xfrm>
          <a:off x="751417" y="16171333"/>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67</xdr:row>
      <xdr:rowOff>0</xdr:rowOff>
    </xdr:from>
    <xdr:ext cx="304800" cy="304097"/>
    <xdr:sp macro="" textlink="">
      <xdr:nvSpPr>
        <xdr:cNvPr id="13" name="AutoShape 1">
          <a:extLst>
            <a:ext uri="{FF2B5EF4-FFF2-40B4-BE49-F238E27FC236}">
              <a16:creationId xmlns:a16="http://schemas.microsoft.com/office/drawing/2014/main" id="{17C12FC1-32F5-4999-9F32-9A8490D7D101}"/>
            </a:ext>
          </a:extLst>
        </xdr:cNvPr>
        <xdr:cNvSpPr>
          <a:spLocks noChangeAspect="1" noChangeArrowheads="1"/>
        </xdr:cNvSpPr>
      </xdr:nvSpPr>
      <xdr:spPr bwMode="auto">
        <a:xfrm>
          <a:off x="751417" y="16351250"/>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67</xdr:row>
      <xdr:rowOff>0</xdr:rowOff>
    </xdr:from>
    <xdr:ext cx="304800" cy="304097"/>
    <xdr:sp macro="" textlink="">
      <xdr:nvSpPr>
        <xdr:cNvPr id="14" name="AutoShape 1">
          <a:extLst>
            <a:ext uri="{FF2B5EF4-FFF2-40B4-BE49-F238E27FC236}">
              <a16:creationId xmlns:a16="http://schemas.microsoft.com/office/drawing/2014/main" id="{58243C16-EF12-4B9E-93EA-B9E91E54AB09}"/>
            </a:ext>
          </a:extLst>
        </xdr:cNvPr>
        <xdr:cNvSpPr>
          <a:spLocks noChangeAspect="1" noChangeArrowheads="1"/>
        </xdr:cNvSpPr>
      </xdr:nvSpPr>
      <xdr:spPr bwMode="auto">
        <a:xfrm>
          <a:off x="751417" y="16171333"/>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68</xdr:row>
      <xdr:rowOff>0</xdr:rowOff>
    </xdr:from>
    <xdr:ext cx="304800" cy="304097"/>
    <xdr:sp macro="" textlink="">
      <xdr:nvSpPr>
        <xdr:cNvPr id="15" name="AutoShape 1">
          <a:extLst>
            <a:ext uri="{FF2B5EF4-FFF2-40B4-BE49-F238E27FC236}">
              <a16:creationId xmlns:a16="http://schemas.microsoft.com/office/drawing/2014/main" id="{48763B5C-C9F0-4931-9E78-C412CF8CB550}"/>
            </a:ext>
          </a:extLst>
        </xdr:cNvPr>
        <xdr:cNvSpPr>
          <a:spLocks noChangeAspect="1" noChangeArrowheads="1"/>
        </xdr:cNvSpPr>
      </xdr:nvSpPr>
      <xdr:spPr bwMode="auto">
        <a:xfrm>
          <a:off x="751417" y="16351250"/>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68</xdr:row>
      <xdr:rowOff>0</xdr:rowOff>
    </xdr:from>
    <xdr:ext cx="304800" cy="304097"/>
    <xdr:sp macro="" textlink="">
      <xdr:nvSpPr>
        <xdr:cNvPr id="16" name="AutoShape 1">
          <a:extLst>
            <a:ext uri="{FF2B5EF4-FFF2-40B4-BE49-F238E27FC236}">
              <a16:creationId xmlns:a16="http://schemas.microsoft.com/office/drawing/2014/main" id="{800F93E0-9D55-428B-8A61-8732477F82E4}"/>
            </a:ext>
          </a:extLst>
        </xdr:cNvPr>
        <xdr:cNvSpPr>
          <a:spLocks noChangeAspect="1" noChangeArrowheads="1"/>
        </xdr:cNvSpPr>
      </xdr:nvSpPr>
      <xdr:spPr bwMode="auto">
        <a:xfrm>
          <a:off x="751417" y="16171333"/>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69</xdr:row>
      <xdr:rowOff>0</xdr:rowOff>
    </xdr:from>
    <xdr:ext cx="304800" cy="304097"/>
    <xdr:sp macro="" textlink="">
      <xdr:nvSpPr>
        <xdr:cNvPr id="17" name="AutoShape 1">
          <a:extLst>
            <a:ext uri="{FF2B5EF4-FFF2-40B4-BE49-F238E27FC236}">
              <a16:creationId xmlns:a16="http://schemas.microsoft.com/office/drawing/2014/main" id="{45CEEE14-390A-4FDF-A8BD-A3BA4D481022}"/>
            </a:ext>
          </a:extLst>
        </xdr:cNvPr>
        <xdr:cNvSpPr>
          <a:spLocks noChangeAspect="1" noChangeArrowheads="1"/>
        </xdr:cNvSpPr>
      </xdr:nvSpPr>
      <xdr:spPr bwMode="auto">
        <a:xfrm>
          <a:off x="751417" y="16351250"/>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69</xdr:row>
      <xdr:rowOff>0</xdr:rowOff>
    </xdr:from>
    <xdr:ext cx="304800" cy="304097"/>
    <xdr:sp macro="" textlink="">
      <xdr:nvSpPr>
        <xdr:cNvPr id="18" name="AutoShape 1">
          <a:extLst>
            <a:ext uri="{FF2B5EF4-FFF2-40B4-BE49-F238E27FC236}">
              <a16:creationId xmlns:a16="http://schemas.microsoft.com/office/drawing/2014/main" id="{280759C4-6293-40AE-8CB4-C5DED9873998}"/>
            </a:ext>
          </a:extLst>
        </xdr:cNvPr>
        <xdr:cNvSpPr>
          <a:spLocks noChangeAspect="1" noChangeArrowheads="1"/>
        </xdr:cNvSpPr>
      </xdr:nvSpPr>
      <xdr:spPr bwMode="auto">
        <a:xfrm>
          <a:off x="751417" y="16171333"/>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70</xdr:row>
      <xdr:rowOff>0</xdr:rowOff>
    </xdr:from>
    <xdr:ext cx="304800" cy="304097"/>
    <xdr:sp macro="" textlink="">
      <xdr:nvSpPr>
        <xdr:cNvPr id="19" name="AutoShape 1">
          <a:extLst>
            <a:ext uri="{FF2B5EF4-FFF2-40B4-BE49-F238E27FC236}">
              <a16:creationId xmlns:a16="http://schemas.microsoft.com/office/drawing/2014/main" id="{C4A82085-E8E0-48ED-AD30-3F7B3D4DDA2A}"/>
            </a:ext>
          </a:extLst>
        </xdr:cNvPr>
        <xdr:cNvSpPr>
          <a:spLocks noChangeAspect="1" noChangeArrowheads="1"/>
        </xdr:cNvSpPr>
      </xdr:nvSpPr>
      <xdr:spPr bwMode="auto">
        <a:xfrm>
          <a:off x="751417" y="16351250"/>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70</xdr:row>
      <xdr:rowOff>0</xdr:rowOff>
    </xdr:from>
    <xdr:ext cx="304800" cy="304097"/>
    <xdr:sp macro="" textlink="">
      <xdr:nvSpPr>
        <xdr:cNvPr id="20" name="AutoShape 1">
          <a:extLst>
            <a:ext uri="{FF2B5EF4-FFF2-40B4-BE49-F238E27FC236}">
              <a16:creationId xmlns:a16="http://schemas.microsoft.com/office/drawing/2014/main" id="{EFB183E4-3F35-4BB7-BF78-C67E755F3502}"/>
            </a:ext>
          </a:extLst>
        </xdr:cNvPr>
        <xdr:cNvSpPr>
          <a:spLocks noChangeAspect="1" noChangeArrowheads="1"/>
        </xdr:cNvSpPr>
      </xdr:nvSpPr>
      <xdr:spPr bwMode="auto">
        <a:xfrm>
          <a:off x="751417" y="16171333"/>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71</xdr:row>
      <xdr:rowOff>0</xdr:rowOff>
    </xdr:from>
    <xdr:ext cx="304800" cy="304097"/>
    <xdr:sp macro="" textlink="">
      <xdr:nvSpPr>
        <xdr:cNvPr id="21" name="AutoShape 1">
          <a:extLst>
            <a:ext uri="{FF2B5EF4-FFF2-40B4-BE49-F238E27FC236}">
              <a16:creationId xmlns:a16="http://schemas.microsoft.com/office/drawing/2014/main" id="{15E2F349-5890-47AB-B5E9-715290EF9C2C}"/>
            </a:ext>
          </a:extLst>
        </xdr:cNvPr>
        <xdr:cNvSpPr>
          <a:spLocks noChangeAspect="1" noChangeArrowheads="1"/>
        </xdr:cNvSpPr>
      </xdr:nvSpPr>
      <xdr:spPr bwMode="auto">
        <a:xfrm>
          <a:off x="751417" y="16351250"/>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105</xdr:row>
      <xdr:rowOff>0</xdr:rowOff>
    </xdr:from>
    <xdr:ext cx="304800" cy="304097"/>
    <xdr:sp macro="" textlink="">
      <xdr:nvSpPr>
        <xdr:cNvPr id="22" name="AutoShape 1">
          <a:extLst>
            <a:ext uri="{FF2B5EF4-FFF2-40B4-BE49-F238E27FC236}">
              <a16:creationId xmlns:a16="http://schemas.microsoft.com/office/drawing/2014/main" id="{C3C84C74-DD76-47CD-8CAD-623DDDF47F11}"/>
            </a:ext>
          </a:extLst>
        </xdr:cNvPr>
        <xdr:cNvSpPr>
          <a:spLocks noChangeAspect="1" noChangeArrowheads="1"/>
        </xdr:cNvSpPr>
      </xdr:nvSpPr>
      <xdr:spPr bwMode="auto">
        <a:xfrm>
          <a:off x="751417" y="27887083"/>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106</xdr:row>
      <xdr:rowOff>0</xdr:rowOff>
    </xdr:from>
    <xdr:ext cx="304800" cy="304097"/>
    <xdr:sp macro="" textlink="">
      <xdr:nvSpPr>
        <xdr:cNvPr id="23" name="AutoShape 1">
          <a:extLst>
            <a:ext uri="{FF2B5EF4-FFF2-40B4-BE49-F238E27FC236}">
              <a16:creationId xmlns:a16="http://schemas.microsoft.com/office/drawing/2014/main" id="{4BEFD679-6BC6-4C16-BD17-FE74F8D002C5}"/>
            </a:ext>
          </a:extLst>
        </xdr:cNvPr>
        <xdr:cNvSpPr>
          <a:spLocks noChangeAspect="1" noChangeArrowheads="1"/>
        </xdr:cNvSpPr>
      </xdr:nvSpPr>
      <xdr:spPr bwMode="auto">
        <a:xfrm>
          <a:off x="751417" y="27887083"/>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107</xdr:row>
      <xdr:rowOff>0</xdr:rowOff>
    </xdr:from>
    <xdr:ext cx="304800" cy="304097"/>
    <xdr:sp macro="" textlink="">
      <xdr:nvSpPr>
        <xdr:cNvPr id="24" name="AutoShape 1">
          <a:extLst>
            <a:ext uri="{FF2B5EF4-FFF2-40B4-BE49-F238E27FC236}">
              <a16:creationId xmlns:a16="http://schemas.microsoft.com/office/drawing/2014/main" id="{78368A0F-D936-4EE4-93D5-1AB8BD205435}"/>
            </a:ext>
          </a:extLst>
        </xdr:cNvPr>
        <xdr:cNvSpPr>
          <a:spLocks noChangeAspect="1" noChangeArrowheads="1"/>
        </xdr:cNvSpPr>
      </xdr:nvSpPr>
      <xdr:spPr bwMode="auto">
        <a:xfrm>
          <a:off x="751417" y="28067000"/>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107</xdr:row>
      <xdr:rowOff>0</xdr:rowOff>
    </xdr:from>
    <xdr:ext cx="304800" cy="304097"/>
    <xdr:sp macro="" textlink="">
      <xdr:nvSpPr>
        <xdr:cNvPr id="25" name="AutoShape 1">
          <a:extLst>
            <a:ext uri="{FF2B5EF4-FFF2-40B4-BE49-F238E27FC236}">
              <a16:creationId xmlns:a16="http://schemas.microsoft.com/office/drawing/2014/main" id="{B11B98B8-CF80-4E25-A0E2-92074D15C1C3}"/>
            </a:ext>
          </a:extLst>
        </xdr:cNvPr>
        <xdr:cNvSpPr>
          <a:spLocks noChangeAspect="1" noChangeArrowheads="1"/>
        </xdr:cNvSpPr>
      </xdr:nvSpPr>
      <xdr:spPr bwMode="auto">
        <a:xfrm>
          <a:off x="751417" y="27887083"/>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108</xdr:row>
      <xdr:rowOff>0</xdr:rowOff>
    </xdr:from>
    <xdr:ext cx="304800" cy="304097"/>
    <xdr:sp macro="" textlink="">
      <xdr:nvSpPr>
        <xdr:cNvPr id="26" name="AutoShape 1">
          <a:extLst>
            <a:ext uri="{FF2B5EF4-FFF2-40B4-BE49-F238E27FC236}">
              <a16:creationId xmlns:a16="http://schemas.microsoft.com/office/drawing/2014/main" id="{D53A6005-741F-4EE4-B466-FE2F976352EE}"/>
            </a:ext>
          </a:extLst>
        </xdr:cNvPr>
        <xdr:cNvSpPr>
          <a:spLocks noChangeAspect="1" noChangeArrowheads="1"/>
        </xdr:cNvSpPr>
      </xdr:nvSpPr>
      <xdr:spPr bwMode="auto">
        <a:xfrm>
          <a:off x="751417" y="28067000"/>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108</xdr:row>
      <xdr:rowOff>0</xdr:rowOff>
    </xdr:from>
    <xdr:ext cx="304800" cy="304097"/>
    <xdr:sp macro="" textlink="">
      <xdr:nvSpPr>
        <xdr:cNvPr id="27" name="AutoShape 1">
          <a:extLst>
            <a:ext uri="{FF2B5EF4-FFF2-40B4-BE49-F238E27FC236}">
              <a16:creationId xmlns:a16="http://schemas.microsoft.com/office/drawing/2014/main" id="{31E136D4-3B79-449B-9856-3A2A722E5AE3}"/>
            </a:ext>
          </a:extLst>
        </xdr:cNvPr>
        <xdr:cNvSpPr>
          <a:spLocks noChangeAspect="1" noChangeArrowheads="1"/>
        </xdr:cNvSpPr>
      </xdr:nvSpPr>
      <xdr:spPr bwMode="auto">
        <a:xfrm>
          <a:off x="751417" y="27887083"/>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109</xdr:row>
      <xdr:rowOff>0</xdr:rowOff>
    </xdr:from>
    <xdr:ext cx="304800" cy="304097"/>
    <xdr:sp macro="" textlink="">
      <xdr:nvSpPr>
        <xdr:cNvPr id="28" name="AutoShape 1">
          <a:extLst>
            <a:ext uri="{FF2B5EF4-FFF2-40B4-BE49-F238E27FC236}">
              <a16:creationId xmlns:a16="http://schemas.microsoft.com/office/drawing/2014/main" id="{6F331F37-E9A0-4D7E-A97A-0D0419AD946E}"/>
            </a:ext>
          </a:extLst>
        </xdr:cNvPr>
        <xdr:cNvSpPr>
          <a:spLocks noChangeAspect="1" noChangeArrowheads="1"/>
        </xdr:cNvSpPr>
      </xdr:nvSpPr>
      <xdr:spPr bwMode="auto">
        <a:xfrm>
          <a:off x="751417" y="28067000"/>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109</xdr:row>
      <xdr:rowOff>0</xdr:rowOff>
    </xdr:from>
    <xdr:ext cx="304800" cy="304097"/>
    <xdr:sp macro="" textlink="">
      <xdr:nvSpPr>
        <xdr:cNvPr id="29" name="AutoShape 1">
          <a:extLst>
            <a:ext uri="{FF2B5EF4-FFF2-40B4-BE49-F238E27FC236}">
              <a16:creationId xmlns:a16="http://schemas.microsoft.com/office/drawing/2014/main" id="{6EE62138-504D-45D6-B909-C12D48601DE2}"/>
            </a:ext>
          </a:extLst>
        </xdr:cNvPr>
        <xdr:cNvSpPr>
          <a:spLocks noChangeAspect="1" noChangeArrowheads="1"/>
        </xdr:cNvSpPr>
      </xdr:nvSpPr>
      <xdr:spPr bwMode="auto">
        <a:xfrm>
          <a:off x="751417" y="27887083"/>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110</xdr:row>
      <xdr:rowOff>0</xdr:rowOff>
    </xdr:from>
    <xdr:ext cx="304800" cy="304097"/>
    <xdr:sp macro="" textlink="">
      <xdr:nvSpPr>
        <xdr:cNvPr id="30" name="AutoShape 1">
          <a:extLst>
            <a:ext uri="{FF2B5EF4-FFF2-40B4-BE49-F238E27FC236}">
              <a16:creationId xmlns:a16="http://schemas.microsoft.com/office/drawing/2014/main" id="{BD69E53F-5852-414E-AD68-A05D474ED499}"/>
            </a:ext>
          </a:extLst>
        </xdr:cNvPr>
        <xdr:cNvSpPr>
          <a:spLocks noChangeAspect="1" noChangeArrowheads="1"/>
        </xdr:cNvSpPr>
      </xdr:nvSpPr>
      <xdr:spPr bwMode="auto">
        <a:xfrm>
          <a:off x="751417" y="28067000"/>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110</xdr:row>
      <xdr:rowOff>0</xdr:rowOff>
    </xdr:from>
    <xdr:ext cx="304800" cy="304097"/>
    <xdr:sp macro="" textlink="">
      <xdr:nvSpPr>
        <xdr:cNvPr id="31" name="AutoShape 1">
          <a:extLst>
            <a:ext uri="{FF2B5EF4-FFF2-40B4-BE49-F238E27FC236}">
              <a16:creationId xmlns:a16="http://schemas.microsoft.com/office/drawing/2014/main" id="{C4D6A00D-D8FD-4D74-9992-D6B673203F1E}"/>
            </a:ext>
          </a:extLst>
        </xdr:cNvPr>
        <xdr:cNvSpPr>
          <a:spLocks noChangeAspect="1" noChangeArrowheads="1"/>
        </xdr:cNvSpPr>
      </xdr:nvSpPr>
      <xdr:spPr bwMode="auto">
        <a:xfrm>
          <a:off x="751417" y="27887083"/>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111</xdr:row>
      <xdr:rowOff>0</xdr:rowOff>
    </xdr:from>
    <xdr:ext cx="304800" cy="304097"/>
    <xdr:sp macro="" textlink="">
      <xdr:nvSpPr>
        <xdr:cNvPr id="32" name="AutoShape 1">
          <a:extLst>
            <a:ext uri="{FF2B5EF4-FFF2-40B4-BE49-F238E27FC236}">
              <a16:creationId xmlns:a16="http://schemas.microsoft.com/office/drawing/2014/main" id="{54A29F76-3D4C-4E76-ACB1-00AF1A9F0851}"/>
            </a:ext>
          </a:extLst>
        </xdr:cNvPr>
        <xdr:cNvSpPr>
          <a:spLocks noChangeAspect="1" noChangeArrowheads="1"/>
        </xdr:cNvSpPr>
      </xdr:nvSpPr>
      <xdr:spPr bwMode="auto">
        <a:xfrm>
          <a:off x="751417" y="28067000"/>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111</xdr:row>
      <xdr:rowOff>0</xdr:rowOff>
    </xdr:from>
    <xdr:ext cx="304800" cy="304097"/>
    <xdr:sp macro="" textlink="">
      <xdr:nvSpPr>
        <xdr:cNvPr id="33" name="AutoShape 1">
          <a:extLst>
            <a:ext uri="{FF2B5EF4-FFF2-40B4-BE49-F238E27FC236}">
              <a16:creationId xmlns:a16="http://schemas.microsoft.com/office/drawing/2014/main" id="{0D8A68C2-6A09-4D03-BCC9-3DC134EBD481}"/>
            </a:ext>
          </a:extLst>
        </xdr:cNvPr>
        <xdr:cNvSpPr>
          <a:spLocks noChangeAspect="1" noChangeArrowheads="1"/>
        </xdr:cNvSpPr>
      </xdr:nvSpPr>
      <xdr:spPr bwMode="auto">
        <a:xfrm>
          <a:off x="751417" y="27887083"/>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112</xdr:row>
      <xdr:rowOff>0</xdr:rowOff>
    </xdr:from>
    <xdr:ext cx="304800" cy="304097"/>
    <xdr:sp macro="" textlink="">
      <xdr:nvSpPr>
        <xdr:cNvPr id="34" name="AutoShape 1">
          <a:extLst>
            <a:ext uri="{FF2B5EF4-FFF2-40B4-BE49-F238E27FC236}">
              <a16:creationId xmlns:a16="http://schemas.microsoft.com/office/drawing/2014/main" id="{61051DB2-64B0-477D-91EC-4EA38745E09F}"/>
            </a:ext>
          </a:extLst>
        </xdr:cNvPr>
        <xdr:cNvSpPr>
          <a:spLocks noChangeAspect="1" noChangeArrowheads="1"/>
        </xdr:cNvSpPr>
      </xdr:nvSpPr>
      <xdr:spPr bwMode="auto">
        <a:xfrm>
          <a:off x="751417" y="28067000"/>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112</xdr:row>
      <xdr:rowOff>0</xdr:rowOff>
    </xdr:from>
    <xdr:ext cx="304800" cy="304097"/>
    <xdr:sp macro="" textlink="">
      <xdr:nvSpPr>
        <xdr:cNvPr id="35" name="AutoShape 1">
          <a:extLst>
            <a:ext uri="{FF2B5EF4-FFF2-40B4-BE49-F238E27FC236}">
              <a16:creationId xmlns:a16="http://schemas.microsoft.com/office/drawing/2014/main" id="{FDF44707-D3B8-42E2-87BE-D78FC8EEC418}"/>
            </a:ext>
          </a:extLst>
        </xdr:cNvPr>
        <xdr:cNvSpPr>
          <a:spLocks noChangeAspect="1" noChangeArrowheads="1"/>
        </xdr:cNvSpPr>
      </xdr:nvSpPr>
      <xdr:spPr bwMode="auto">
        <a:xfrm>
          <a:off x="751417" y="27887083"/>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113</xdr:row>
      <xdr:rowOff>0</xdr:rowOff>
    </xdr:from>
    <xdr:ext cx="304800" cy="304097"/>
    <xdr:sp macro="" textlink="">
      <xdr:nvSpPr>
        <xdr:cNvPr id="36" name="AutoShape 1">
          <a:extLst>
            <a:ext uri="{FF2B5EF4-FFF2-40B4-BE49-F238E27FC236}">
              <a16:creationId xmlns:a16="http://schemas.microsoft.com/office/drawing/2014/main" id="{55C7297C-A056-4743-978D-43178AC1007D}"/>
            </a:ext>
          </a:extLst>
        </xdr:cNvPr>
        <xdr:cNvSpPr>
          <a:spLocks noChangeAspect="1" noChangeArrowheads="1"/>
        </xdr:cNvSpPr>
      </xdr:nvSpPr>
      <xdr:spPr bwMode="auto">
        <a:xfrm>
          <a:off x="751417" y="28067000"/>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113</xdr:row>
      <xdr:rowOff>0</xdr:rowOff>
    </xdr:from>
    <xdr:ext cx="304800" cy="304097"/>
    <xdr:sp macro="" textlink="">
      <xdr:nvSpPr>
        <xdr:cNvPr id="37" name="AutoShape 1">
          <a:extLst>
            <a:ext uri="{FF2B5EF4-FFF2-40B4-BE49-F238E27FC236}">
              <a16:creationId xmlns:a16="http://schemas.microsoft.com/office/drawing/2014/main" id="{E2A5089D-F975-4065-ABFA-2ED4809F6638}"/>
            </a:ext>
          </a:extLst>
        </xdr:cNvPr>
        <xdr:cNvSpPr>
          <a:spLocks noChangeAspect="1" noChangeArrowheads="1"/>
        </xdr:cNvSpPr>
      </xdr:nvSpPr>
      <xdr:spPr bwMode="auto">
        <a:xfrm>
          <a:off x="751417" y="27887083"/>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114</xdr:row>
      <xdr:rowOff>0</xdr:rowOff>
    </xdr:from>
    <xdr:ext cx="304800" cy="304097"/>
    <xdr:sp macro="" textlink="">
      <xdr:nvSpPr>
        <xdr:cNvPr id="38" name="AutoShape 1">
          <a:extLst>
            <a:ext uri="{FF2B5EF4-FFF2-40B4-BE49-F238E27FC236}">
              <a16:creationId xmlns:a16="http://schemas.microsoft.com/office/drawing/2014/main" id="{AA8D61E1-4A6D-41BD-B6AC-5534A3AB4977}"/>
            </a:ext>
          </a:extLst>
        </xdr:cNvPr>
        <xdr:cNvSpPr>
          <a:spLocks noChangeAspect="1" noChangeArrowheads="1"/>
        </xdr:cNvSpPr>
      </xdr:nvSpPr>
      <xdr:spPr bwMode="auto">
        <a:xfrm>
          <a:off x="751417" y="28067000"/>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114</xdr:row>
      <xdr:rowOff>0</xdr:rowOff>
    </xdr:from>
    <xdr:ext cx="304800" cy="304097"/>
    <xdr:sp macro="" textlink="">
      <xdr:nvSpPr>
        <xdr:cNvPr id="39" name="AutoShape 1">
          <a:extLst>
            <a:ext uri="{FF2B5EF4-FFF2-40B4-BE49-F238E27FC236}">
              <a16:creationId xmlns:a16="http://schemas.microsoft.com/office/drawing/2014/main" id="{14024085-2153-49C5-86BF-3AB384EAC225}"/>
            </a:ext>
          </a:extLst>
        </xdr:cNvPr>
        <xdr:cNvSpPr>
          <a:spLocks noChangeAspect="1" noChangeArrowheads="1"/>
        </xdr:cNvSpPr>
      </xdr:nvSpPr>
      <xdr:spPr bwMode="auto">
        <a:xfrm>
          <a:off x="751417" y="27887083"/>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115</xdr:row>
      <xdr:rowOff>0</xdr:rowOff>
    </xdr:from>
    <xdr:ext cx="304800" cy="304097"/>
    <xdr:sp macro="" textlink="">
      <xdr:nvSpPr>
        <xdr:cNvPr id="40" name="AutoShape 1">
          <a:extLst>
            <a:ext uri="{FF2B5EF4-FFF2-40B4-BE49-F238E27FC236}">
              <a16:creationId xmlns:a16="http://schemas.microsoft.com/office/drawing/2014/main" id="{FF329914-7FD0-4764-9309-AADA5E2E829B}"/>
            </a:ext>
          </a:extLst>
        </xdr:cNvPr>
        <xdr:cNvSpPr>
          <a:spLocks noChangeAspect="1" noChangeArrowheads="1"/>
        </xdr:cNvSpPr>
      </xdr:nvSpPr>
      <xdr:spPr bwMode="auto">
        <a:xfrm>
          <a:off x="751417" y="28067000"/>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24</xdr:col>
      <xdr:colOff>467933</xdr:colOff>
      <xdr:row>242</xdr:row>
      <xdr:rowOff>0</xdr:rowOff>
    </xdr:from>
    <xdr:to>
      <xdr:col>38</xdr:col>
      <xdr:colOff>90711</xdr:colOff>
      <xdr:row>255</xdr:row>
      <xdr:rowOff>318535</xdr:rowOff>
    </xdr:to>
    <xdr:pic>
      <xdr:nvPicPr>
        <xdr:cNvPr id="2" name="Imagen 1">
          <a:extLst>
            <a:ext uri="{FF2B5EF4-FFF2-40B4-BE49-F238E27FC236}">
              <a16:creationId xmlns:a16="http://schemas.microsoft.com/office/drawing/2014/main" id="{9E8681B9-BE1D-4E4D-A748-698EC43B4A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36083" y="25393650"/>
          <a:ext cx="10913079" cy="29093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24</xdr:col>
      <xdr:colOff>467933</xdr:colOff>
      <xdr:row>242</xdr:row>
      <xdr:rowOff>0</xdr:rowOff>
    </xdr:from>
    <xdr:ext cx="10925778" cy="2993476"/>
    <xdr:pic>
      <xdr:nvPicPr>
        <xdr:cNvPr id="3" name="Imagen 2">
          <a:extLst>
            <a:ext uri="{FF2B5EF4-FFF2-40B4-BE49-F238E27FC236}">
              <a16:creationId xmlns:a16="http://schemas.microsoft.com/office/drawing/2014/main" id="{EF1B437C-571A-4582-B76E-1EEE3E5ED5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36083" y="25393650"/>
          <a:ext cx="10925778" cy="299347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60</xdr:row>
      <xdr:rowOff>0</xdr:rowOff>
    </xdr:from>
    <xdr:ext cx="304800" cy="233818"/>
    <xdr:sp macro="" textlink="">
      <xdr:nvSpPr>
        <xdr:cNvPr id="2" name="AutoShape 1">
          <a:extLst>
            <a:ext uri="{FF2B5EF4-FFF2-40B4-BE49-F238E27FC236}">
              <a16:creationId xmlns:a16="http://schemas.microsoft.com/office/drawing/2014/main" id="{42F2CF06-E5D4-48C9-8A49-AD6510C9BDC5}"/>
            </a:ext>
          </a:extLst>
        </xdr:cNvPr>
        <xdr:cNvSpPr>
          <a:spLocks noChangeAspect="1" noChangeArrowheads="1"/>
        </xdr:cNvSpPr>
      </xdr:nvSpPr>
      <xdr:spPr bwMode="auto">
        <a:xfrm>
          <a:off x="0" y="12833350"/>
          <a:ext cx="304800" cy="2338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66</xdr:row>
      <xdr:rowOff>0</xdr:rowOff>
    </xdr:from>
    <xdr:ext cx="304800" cy="304097"/>
    <xdr:sp macro="" textlink="">
      <xdr:nvSpPr>
        <xdr:cNvPr id="3" name="AutoShape 1">
          <a:extLst>
            <a:ext uri="{FF2B5EF4-FFF2-40B4-BE49-F238E27FC236}">
              <a16:creationId xmlns:a16="http://schemas.microsoft.com/office/drawing/2014/main" id="{FDBE597C-666F-407D-AA45-557A915AEC3A}"/>
            </a:ext>
          </a:extLst>
        </xdr:cNvPr>
        <xdr:cNvSpPr>
          <a:spLocks noChangeAspect="1" noChangeArrowheads="1"/>
        </xdr:cNvSpPr>
      </xdr:nvSpPr>
      <xdr:spPr bwMode="auto">
        <a:xfrm>
          <a:off x="0" y="17037050"/>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159</xdr:row>
      <xdr:rowOff>0</xdr:rowOff>
    </xdr:from>
    <xdr:ext cx="304800" cy="233818"/>
    <xdr:sp macro="" textlink="">
      <xdr:nvSpPr>
        <xdr:cNvPr id="4" name="AutoShape 1">
          <a:extLst>
            <a:ext uri="{FF2B5EF4-FFF2-40B4-BE49-F238E27FC236}">
              <a16:creationId xmlns:a16="http://schemas.microsoft.com/office/drawing/2014/main" id="{05F98BA8-30EF-4467-ADCE-7EF544BD906C}"/>
            </a:ext>
          </a:extLst>
        </xdr:cNvPr>
        <xdr:cNvSpPr>
          <a:spLocks noChangeAspect="1" noChangeArrowheads="1"/>
        </xdr:cNvSpPr>
      </xdr:nvSpPr>
      <xdr:spPr bwMode="auto">
        <a:xfrm>
          <a:off x="0" y="38639750"/>
          <a:ext cx="304800" cy="2338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51</xdr:row>
      <xdr:rowOff>0</xdr:rowOff>
    </xdr:from>
    <xdr:ext cx="304800" cy="233818"/>
    <xdr:sp macro="" textlink="">
      <xdr:nvSpPr>
        <xdr:cNvPr id="2" name="AutoShape 1">
          <a:extLst>
            <a:ext uri="{FF2B5EF4-FFF2-40B4-BE49-F238E27FC236}">
              <a16:creationId xmlns:a16="http://schemas.microsoft.com/office/drawing/2014/main" id="{675F871E-4C3D-4B64-ADFC-744E2D6D94BD}"/>
            </a:ext>
          </a:extLst>
        </xdr:cNvPr>
        <xdr:cNvSpPr>
          <a:spLocks noChangeAspect="1" noChangeArrowheads="1"/>
        </xdr:cNvSpPr>
      </xdr:nvSpPr>
      <xdr:spPr bwMode="auto">
        <a:xfrm>
          <a:off x="0" y="11684000"/>
          <a:ext cx="304800" cy="2338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58</xdr:row>
      <xdr:rowOff>0</xdr:rowOff>
    </xdr:from>
    <xdr:ext cx="304800" cy="304097"/>
    <xdr:sp macro="" textlink="">
      <xdr:nvSpPr>
        <xdr:cNvPr id="3" name="AutoShape 1">
          <a:extLst>
            <a:ext uri="{FF2B5EF4-FFF2-40B4-BE49-F238E27FC236}">
              <a16:creationId xmlns:a16="http://schemas.microsoft.com/office/drawing/2014/main" id="{50606655-6AD7-4FBB-98AC-F683FCBFD73F}"/>
            </a:ext>
          </a:extLst>
        </xdr:cNvPr>
        <xdr:cNvSpPr>
          <a:spLocks noChangeAspect="1" noChangeArrowheads="1"/>
        </xdr:cNvSpPr>
      </xdr:nvSpPr>
      <xdr:spPr bwMode="auto">
        <a:xfrm>
          <a:off x="0" y="15843250"/>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151</xdr:row>
      <xdr:rowOff>0</xdr:rowOff>
    </xdr:from>
    <xdr:ext cx="304800" cy="233818"/>
    <xdr:sp macro="" textlink="">
      <xdr:nvSpPr>
        <xdr:cNvPr id="4" name="AutoShape 1">
          <a:extLst>
            <a:ext uri="{FF2B5EF4-FFF2-40B4-BE49-F238E27FC236}">
              <a16:creationId xmlns:a16="http://schemas.microsoft.com/office/drawing/2014/main" id="{5698D75C-8540-40CA-9521-D6962A69C09B}"/>
            </a:ext>
          </a:extLst>
        </xdr:cNvPr>
        <xdr:cNvSpPr>
          <a:spLocks noChangeAspect="1" noChangeArrowheads="1"/>
        </xdr:cNvSpPr>
      </xdr:nvSpPr>
      <xdr:spPr bwMode="auto">
        <a:xfrm>
          <a:off x="0" y="38442900"/>
          <a:ext cx="304800" cy="2338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48</xdr:row>
      <xdr:rowOff>0</xdr:rowOff>
    </xdr:from>
    <xdr:ext cx="304800" cy="233818"/>
    <xdr:sp macro="" textlink="">
      <xdr:nvSpPr>
        <xdr:cNvPr id="2" name="AutoShape 1">
          <a:extLst>
            <a:ext uri="{FF2B5EF4-FFF2-40B4-BE49-F238E27FC236}">
              <a16:creationId xmlns:a16="http://schemas.microsoft.com/office/drawing/2014/main" id="{5A3D532A-C285-4873-8286-ED475C632965}"/>
            </a:ext>
          </a:extLst>
        </xdr:cNvPr>
        <xdr:cNvSpPr>
          <a:spLocks noChangeAspect="1" noChangeArrowheads="1"/>
        </xdr:cNvSpPr>
      </xdr:nvSpPr>
      <xdr:spPr bwMode="auto">
        <a:xfrm>
          <a:off x="0" y="11474450"/>
          <a:ext cx="304800" cy="2338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70</xdr:row>
      <xdr:rowOff>0</xdr:rowOff>
    </xdr:from>
    <xdr:ext cx="304800" cy="304097"/>
    <xdr:sp macro="" textlink="">
      <xdr:nvSpPr>
        <xdr:cNvPr id="3" name="AutoShape 1">
          <a:extLst>
            <a:ext uri="{FF2B5EF4-FFF2-40B4-BE49-F238E27FC236}">
              <a16:creationId xmlns:a16="http://schemas.microsoft.com/office/drawing/2014/main" id="{E0180516-15AC-4C1A-9421-65ACB942070A}"/>
            </a:ext>
          </a:extLst>
        </xdr:cNvPr>
        <xdr:cNvSpPr>
          <a:spLocks noChangeAspect="1" noChangeArrowheads="1"/>
        </xdr:cNvSpPr>
      </xdr:nvSpPr>
      <xdr:spPr bwMode="auto">
        <a:xfrm>
          <a:off x="0" y="18630900"/>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139</xdr:row>
      <xdr:rowOff>0</xdr:rowOff>
    </xdr:from>
    <xdr:ext cx="304800" cy="233818"/>
    <xdr:sp macro="" textlink="">
      <xdr:nvSpPr>
        <xdr:cNvPr id="4" name="AutoShape 1">
          <a:extLst>
            <a:ext uri="{FF2B5EF4-FFF2-40B4-BE49-F238E27FC236}">
              <a16:creationId xmlns:a16="http://schemas.microsoft.com/office/drawing/2014/main" id="{DA9EDFEB-11C9-4B0C-B05E-FC248AFCEC04}"/>
            </a:ext>
          </a:extLst>
        </xdr:cNvPr>
        <xdr:cNvSpPr>
          <a:spLocks noChangeAspect="1" noChangeArrowheads="1"/>
        </xdr:cNvSpPr>
      </xdr:nvSpPr>
      <xdr:spPr bwMode="auto">
        <a:xfrm>
          <a:off x="0" y="33039050"/>
          <a:ext cx="304800" cy="2338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177</xdr:row>
      <xdr:rowOff>0</xdr:rowOff>
    </xdr:from>
    <xdr:ext cx="304800" cy="233818"/>
    <xdr:sp macro="" textlink="">
      <xdr:nvSpPr>
        <xdr:cNvPr id="5" name="AutoShape 1">
          <a:extLst>
            <a:ext uri="{FF2B5EF4-FFF2-40B4-BE49-F238E27FC236}">
              <a16:creationId xmlns:a16="http://schemas.microsoft.com/office/drawing/2014/main" id="{EF695023-AFD1-4E35-B70E-B06DF89124FB}"/>
            </a:ext>
          </a:extLst>
        </xdr:cNvPr>
        <xdr:cNvSpPr>
          <a:spLocks noChangeAspect="1" noChangeArrowheads="1"/>
        </xdr:cNvSpPr>
      </xdr:nvSpPr>
      <xdr:spPr bwMode="auto">
        <a:xfrm>
          <a:off x="0" y="29284083"/>
          <a:ext cx="304800" cy="2338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41</xdr:row>
      <xdr:rowOff>0</xdr:rowOff>
    </xdr:from>
    <xdr:ext cx="304800" cy="233818"/>
    <xdr:sp macro="" textlink="">
      <xdr:nvSpPr>
        <xdr:cNvPr id="2" name="AutoShape 1">
          <a:extLst>
            <a:ext uri="{FF2B5EF4-FFF2-40B4-BE49-F238E27FC236}">
              <a16:creationId xmlns:a16="http://schemas.microsoft.com/office/drawing/2014/main" id="{379C6F0A-87E7-47ED-98D1-7E2D079E7CEB}"/>
            </a:ext>
          </a:extLst>
        </xdr:cNvPr>
        <xdr:cNvSpPr>
          <a:spLocks noChangeAspect="1" noChangeArrowheads="1"/>
        </xdr:cNvSpPr>
      </xdr:nvSpPr>
      <xdr:spPr bwMode="auto">
        <a:xfrm>
          <a:off x="0" y="9620250"/>
          <a:ext cx="304800" cy="2338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48</xdr:row>
      <xdr:rowOff>0</xdr:rowOff>
    </xdr:from>
    <xdr:ext cx="304800" cy="304097"/>
    <xdr:sp macro="" textlink="">
      <xdr:nvSpPr>
        <xdr:cNvPr id="3" name="AutoShape 1">
          <a:extLst>
            <a:ext uri="{FF2B5EF4-FFF2-40B4-BE49-F238E27FC236}">
              <a16:creationId xmlns:a16="http://schemas.microsoft.com/office/drawing/2014/main" id="{3D7F259C-7236-477A-8A5A-3C8D0D576F55}"/>
            </a:ext>
          </a:extLst>
        </xdr:cNvPr>
        <xdr:cNvSpPr>
          <a:spLocks noChangeAspect="1" noChangeArrowheads="1"/>
        </xdr:cNvSpPr>
      </xdr:nvSpPr>
      <xdr:spPr bwMode="auto">
        <a:xfrm>
          <a:off x="0" y="14230350"/>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76</xdr:row>
      <xdr:rowOff>0</xdr:rowOff>
    </xdr:from>
    <xdr:ext cx="304800" cy="233818"/>
    <xdr:sp macro="" textlink="">
      <xdr:nvSpPr>
        <xdr:cNvPr id="4" name="AutoShape 1">
          <a:extLst>
            <a:ext uri="{FF2B5EF4-FFF2-40B4-BE49-F238E27FC236}">
              <a16:creationId xmlns:a16="http://schemas.microsoft.com/office/drawing/2014/main" id="{EB5F9106-E494-4BE7-A79F-4DDC806ABB2F}"/>
            </a:ext>
          </a:extLst>
        </xdr:cNvPr>
        <xdr:cNvSpPr>
          <a:spLocks noChangeAspect="1" noChangeArrowheads="1"/>
        </xdr:cNvSpPr>
      </xdr:nvSpPr>
      <xdr:spPr bwMode="auto">
        <a:xfrm>
          <a:off x="0" y="23336250"/>
          <a:ext cx="304800" cy="2338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47</xdr:row>
      <xdr:rowOff>0</xdr:rowOff>
    </xdr:from>
    <xdr:ext cx="304800" cy="233818"/>
    <xdr:sp macro="" textlink="">
      <xdr:nvSpPr>
        <xdr:cNvPr id="2" name="AutoShape 1">
          <a:extLst>
            <a:ext uri="{FF2B5EF4-FFF2-40B4-BE49-F238E27FC236}">
              <a16:creationId xmlns:a16="http://schemas.microsoft.com/office/drawing/2014/main" id="{9C3430A8-6541-49D9-9CD0-0C2BE250FF51}"/>
            </a:ext>
          </a:extLst>
        </xdr:cNvPr>
        <xdr:cNvSpPr>
          <a:spLocks noChangeAspect="1" noChangeArrowheads="1"/>
        </xdr:cNvSpPr>
      </xdr:nvSpPr>
      <xdr:spPr bwMode="auto">
        <a:xfrm>
          <a:off x="0" y="10325100"/>
          <a:ext cx="304800" cy="2338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097"/>
    <xdr:sp macro="" textlink="">
      <xdr:nvSpPr>
        <xdr:cNvPr id="3" name="AutoShape 1">
          <a:extLst>
            <a:ext uri="{FF2B5EF4-FFF2-40B4-BE49-F238E27FC236}">
              <a16:creationId xmlns:a16="http://schemas.microsoft.com/office/drawing/2014/main" id="{C164340E-525D-403C-98A0-18969CA07ECE}"/>
            </a:ext>
          </a:extLst>
        </xdr:cNvPr>
        <xdr:cNvSpPr>
          <a:spLocks noChangeAspect="1" noChangeArrowheads="1"/>
        </xdr:cNvSpPr>
      </xdr:nvSpPr>
      <xdr:spPr bwMode="auto">
        <a:xfrm>
          <a:off x="0" y="14655800"/>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85</xdr:row>
      <xdr:rowOff>0</xdr:rowOff>
    </xdr:from>
    <xdr:ext cx="304800" cy="233818"/>
    <xdr:sp macro="" textlink="">
      <xdr:nvSpPr>
        <xdr:cNvPr id="4" name="AutoShape 1">
          <a:extLst>
            <a:ext uri="{FF2B5EF4-FFF2-40B4-BE49-F238E27FC236}">
              <a16:creationId xmlns:a16="http://schemas.microsoft.com/office/drawing/2014/main" id="{33BFF243-A9D8-40FA-97D3-404A925DE893}"/>
            </a:ext>
          </a:extLst>
        </xdr:cNvPr>
        <xdr:cNvSpPr>
          <a:spLocks noChangeAspect="1" noChangeArrowheads="1"/>
        </xdr:cNvSpPr>
      </xdr:nvSpPr>
      <xdr:spPr bwMode="auto">
        <a:xfrm>
          <a:off x="0" y="24898350"/>
          <a:ext cx="304800" cy="2338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44</xdr:row>
      <xdr:rowOff>0</xdr:rowOff>
    </xdr:from>
    <xdr:ext cx="304800" cy="233818"/>
    <xdr:sp macro="" textlink="">
      <xdr:nvSpPr>
        <xdr:cNvPr id="2" name="AutoShape 1">
          <a:extLst>
            <a:ext uri="{FF2B5EF4-FFF2-40B4-BE49-F238E27FC236}">
              <a16:creationId xmlns:a16="http://schemas.microsoft.com/office/drawing/2014/main" id="{BB1F002B-275B-44EA-AF3F-A73337DF395A}"/>
            </a:ext>
          </a:extLst>
        </xdr:cNvPr>
        <xdr:cNvSpPr>
          <a:spLocks noChangeAspect="1" noChangeArrowheads="1"/>
        </xdr:cNvSpPr>
      </xdr:nvSpPr>
      <xdr:spPr bwMode="auto">
        <a:xfrm>
          <a:off x="0" y="10058400"/>
          <a:ext cx="304800" cy="2338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52</xdr:row>
      <xdr:rowOff>0</xdr:rowOff>
    </xdr:from>
    <xdr:ext cx="304800" cy="304097"/>
    <xdr:sp macro="" textlink="">
      <xdr:nvSpPr>
        <xdr:cNvPr id="3" name="AutoShape 1">
          <a:extLst>
            <a:ext uri="{FF2B5EF4-FFF2-40B4-BE49-F238E27FC236}">
              <a16:creationId xmlns:a16="http://schemas.microsoft.com/office/drawing/2014/main" id="{A66F82F3-A30A-4B09-BAD4-012DD2149471}"/>
            </a:ext>
          </a:extLst>
        </xdr:cNvPr>
        <xdr:cNvSpPr>
          <a:spLocks noChangeAspect="1" noChangeArrowheads="1"/>
        </xdr:cNvSpPr>
      </xdr:nvSpPr>
      <xdr:spPr bwMode="auto">
        <a:xfrm>
          <a:off x="0" y="16503650"/>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88</xdr:row>
      <xdr:rowOff>0</xdr:rowOff>
    </xdr:from>
    <xdr:ext cx="304800" cy="233818"/>
    <xdr:sp macro="" textlink="">
      <xdr:nvSpPr>
        <xdr:cNvPr id="4" name="AutoShape 1">
          <a:extLst>
            <a:ext uri="{FF2B5EF4-FFF2-40B4-BE49-F238E27FC236}">
              <a16:creationId xmlns:a16="http://schemas.microsoft.com/office/drawing/2014/main" id="{BDFDA23D-0F1D-4F62-B56F-EE97A3C5D8F0}"/>
            </a:ext>
          </a:extLst>
        </xdr:cNvPr>
        <xdr:cNvSpPr>
          <a:spLocks noChangeAspect="1" noChangeArrowheads="1"/>
        </xdr:cNvSpPr>
      </xdr:nvSpPr>
      <xdr:spPr bwMode="auto">
        <a:xfrm>
          <a:off x="0" y="29063950"/>
          <a:ext cx="304800" cy="2338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9.xml><?xml version="1.0" encoding="utf-8"?>
<xdr:wsDr xmlns:xdr="http://schemas.openxmlformats.org/drawingml/2006/spreadsheetDrawing" xmlns:a="http://schemas.openxmlformats.org/drawingml/2006/main">
  <xdr:oneCellAnchor>
    <xdr:from>
      <xdr:col>0</xdr:col>
      <xdr:colOff>0</xdr:colOff>
      <xdr:row>45</xdr:row>
      <xdr:rowOff>0</xdr:rowOff>
    </xdr:from>
    <xdr:ext cx="304800" cy="233818"/>
    <xdr:sp macro="" textlink="">
      <xdr:nvSpPr>
        <xdr:cNvPr id="2" name="AutoShape 1">
          <a:extLst>
            <a:ext uri="{FF2B5EF4-FFF2-40B4-BE49-F238E27FC236}">
              <a16:creationId xmlns:a16="http://schemas.microsoft.com/office/drawing/2014/main" id="{DAB1C0E2-12B5-4EB6-8052-EFBC6DD4AB9D}"/>
            </a:ext>
          </a:extLst>
        </xdr:cNvPr>
        <xdr:cNvSpPr>
          <a:spLocks noChangeAspect="1" noChangeArrowheads="1"/>
        </xdr:cNvSpPr>
      </xdr:nvSpPr>
      <xdr:spPr bwMode="auto">
        <a:xfrm>
          <a:off x="0" y="11557000"/>
          <a:ext cx="304800" cy="2338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304097"/>
    <xdr:sp macro="" textlink="">
      <xdr:nvSpPr>
        <xdr:cNvPr id="3" name="AutoShape 1">
          <a:extLst>
            <a:ext uri="{FF2B5EF4-FFF2-40B4-BE49-F238E27FC236}">
              <a16:creationId xmlns:a16="http://schemas.microsoft.com/office/drawing/2014/main" id="{BAEF056C-9EB0-455E-80A1-DECAC8A511A3}"/>
            </a:ext>
          </a:extLst>
        </xdr:cNvPr>
        <xdr:cNvSpPr>
          <a:spLocks noChangeAspect="1" noChangeArrowheads="1"/>
        </xdr:cNvSpPr>
      </xdr:nvSpPr>
      <xdr:spPr bwMode="auto">
        <a:xfrm>
          <a:off x="0" y="17221200"/>
          <a:ext cx="304800" cy="3040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0</xdr:col>
      <xdr:colOff>0</xdr:colOff>
      <xdr:row>53</xdr:row>
      <xdr:rowOff>0</xdr:rowOff>
    </xdr:from>
    <xdr:ext cx="304800" cy="233818"/>
    <xdr:sp macro="" textlink="">
      <xdr:nvSpPr>
        <xdr:cNvPr id="4" name="AutoShape 1">
          <a:extLst>
            <a:ext uri="{FF2B5EF4-FFF2-40B4-BE49-F238E27FC236}">
              <a16:creationId xmlns:a16="http://schemas.microsoft.com/office/drawing/2014/main" id="{24792B27-D7F1-4C5B-B87E-77378A17231E}"/>
            </a:ext>
          </a:extLst>
        </xdr:cNvPr>
        <xdr:cNvSpPr>
          <a:spLocks noChangeAspect="1" noChangeArrowheads="1"/>
        </xdr:cNvSpPr>
      </xdr:nvSpPr>
      <xdr:spPr bwMode="auto">
        <a:xfrm>
          <a:off x="0" y="17221200"/>
          <a:ext cx="304800" cy="23381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Users\nestorjh\AppData\Local\Microsoft\Windows\Temporary%20Internet%20Files\Content.Outlook\BWCI64T0\MUNICIPIO%20TRABAJO\EVA%202009%20FORMULARIOS%20TRANSITORIOS%20TUBARA.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R:\BPI\CAPACITACI&#211;N%20SPIIP\2020\Cat&#225;logo%20de%20Productos\CAT&#193;LOGOS%20ANTERIORES\CARGADOS%20MGA\CAT&#193;LOGO%20MGA%2001_%2027012020.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Documents%20and%20Settings\FAValdeblanquezP\Configuraci&#243;n%20local\Archivos%20temporales%20de%20Internet\OLKC2\CUENTAS_SINTESIS_AGREGADO1%202002.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Actuales\UPRA\2019\Linea%20Base\Entregables\Abril\20190424_DDT_BD%20Precios%20Arroz.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Angela%20Toro/Google%20Drive/0.%20UPRA_Personal%20(2017)/4.Productos/3.%20Abril/20170412_DDT_AnexMC.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AMCruzZ\Configuraci&#243;n%20local\Archivos%20temporales%20de%20Internet\Content.Outlook\06CYJ63W\cuentas%2010%20de%20agosto%2010%20y%2045%20a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crodriguez\Buzon%20comex\pais%20posara%20tra%20EXPO%20Producto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d.docs.live.net/Ncrodriguez/Buzon%20comex/pais%20posara%20tra%20EXPO%20Producto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d.docs.live.net/Users/GERENCIA/Downloads/CAT&#193;LOGO%20DE%20PRODUCTOS_202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Dell/Downloads/CAT&#193;LOGO%20DE%20PRODUCTO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GERENCIA/Downloads/CAT&#193;LOGO%20DE%20PRODUCTOS.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Back%20up\cuentas%2014%20de%20agosto-9%20a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nsitorios 2009A"/>
      <sheetName val="Calendario 2009A"/>
      <sheetName val="Veredas Productoras 2009A"/>
      <sheetName val="Transitorios 2009B"/>
      <sheetName val="Calendario 2009B"/>
      <sheetName val="Veredas Productoras 2009B"/>
      <sheetName val="Análisis de Producción 2009"/>
      <sheetName val="Precios al Productor"/>
      <sheetName val="Pronóstico Transitorios 2010A"/>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AK1" t="str">
            <v>ACELGA</v>
          </cell>
        </row>
        <row r="2">
          <cell r="AK2" t="str">
            <v>ACHICORIA</v>
          </cell>
        </row>
        <row r="3">
          <cell r="AK3" t="str">
            <v>AHUYAMA</v>
          </cell>
        </row>
        <row r="4">
          <cell r="AK4" t="str">
            <v>AJI</v>
          </cell>
        </row>
        <row r="5">
          <cell r="AK5" t="str">
            <v>AJO</v>
          </cell>
        </row>
        <row r="6">
          <cell r="AK6" t="str">
            <v>AJONJOLI</v>
          </cell>
        </row>
        <row r="7">
          <cell r="AK7" t="str">
            <v>ALBAHACA</v>
          </cell>
        </row>
        <row r="8">
          <cell r="AK8" t="str">
            <v>ALCACHOFA</v>
          </cell>
        </row>
        <row r="9">
          <cell r="AK9" t="str">
            <v>ALFALFA</v>
          </cell>
        </row>
        <row r="10">
          <cell r="AK10" t="str">
            <v>ALGODON</v>
          </cell>
        </row>
        <row r="11">
          <cell r="AK11" t="str">
            <v>ANIS</v>
          </cell>
        </row>
        <row r="12">
          <cell r="AK12" t="str">
            <v>APIO</v>
          </cell>
        </row>
        <row r="13">
          <cell r="AK13" t="str">
            <v>ARROZ RIEGO</v>
          </cell>
        </row>
        <row r="14">
          <cell r="AK14" t="str">
            <v>ARROZ SECANO MANUAL</v>
          </cell>
        </row>
        <row r="15">
          <cell r="AK15" t="str">
            <v>ARROZ SECANO MECANIZADO</v>
          </cell>
        </row>
        <row r="16">
          <cell r="AK16" t="str">
            <v>ARVEJA</v>
          </cell>
        </row>
        <row r="17">
          <cell r="AK17" t="str">
            <v>AVENA</v>
          </cell>
        </row>
        <row r="18">
          <cell r="AK18" t="str">
            <v>BATATA</v>
          </cell>
        </row>
        <row r="19">
          <cell r="AK19" t="str">
            <v>BERENJENA</v>
          </cell>
        </row>
        <row r="20">
          <cell r="AK20" t="str">
            <v>BORRAJA</v>
          </cell>
        </row>
        <row r="21">
          <cell r="AK21" t="str">
            <v>BROCOLI</v>
          </cell>
        </row>
        <row r="22">
          <cell r="AK22" t="str">
            <v>CALABACIN</v>
          </cell>
        </row>
        <row r="23">
          <cell r="AK23" t="str">
            <v>CALABAZA</v>
          </cell>
        </row>
        <row r="24">
          <cell r="AK24" t="str">
            <v>CEBADA</v>
          </cell>
        </row>
        <row r="25">
          <cell r="AK25" t="str">
            <v>CEBOLLA DE BULBO</v>
          </cell>
        </row>
        <row r="26">
          <cell r="AK26" t="str">
            <v>CEBOLLA DE RAMA</v>
          </cell>
        </row>
        <row r="27">
          <cell r="AK27" t="str">
            <v>CENTENO</v>
          </cell>
        </row>
        <row r="28">
          <cell r="AK28" t="str">
            <v>CHUGUAS</v>
          </cell>
        </row>
        <row r="29">
          <cell r="AK29" t="str">
            <v>CILANTRO</v>
          </cell>
        </row>
        <row r="30">
          <cell r="AK30" t="str">
            <v>CIMARRON</v>
          </cell>
        </row>
        <row r="31">
          <cell r="AK31" t="str">
            <v>COL</v>
          </cell>
        </row>
        <row r="32">
          <cell r="AK32" t="str">
            <v>COLIFLOR</v>
          </cell>
        </row>
        <row r="33">
          <cell r="AK33" t="str">
            <v>CURCUMA - GUISADOR</v>
          </cell>
        </row>
        <row r="34">
          <cell r="AK34" t="str">
            <v>ESPARRAGO</v>
          </cell>
        </row>
        <row r="35">
          <cell r="AK35" t="str">
            <v>ESPINACA</v>
          </cell>
        </row>
        <row r="36">
          <cell r="AK36" t="str">
            <v>ESTRAGON</v>
          </cell>
        </row>
        <row r="37">
          <cell r="AK37" t="str">
            <v>ESTROPAJO</v>
          </cell>
        </row>
        <row r="38">
          <cell r="AK38" t="str">
            <v>FRIJOL</v>
          </cell>
        </row>
        <row r="39">
          <cell r="AK39" t="str">
            <v>GARBANZO</v>
          </cell>
        </row>
        <row r="40">
          <cell r="AK40" t="str">
            <v>GIRASOL</v>
          </cell>
        </row>
        <row r="41">
          <cell r="AK41" t="str">
            <v>GLADIOLO</v>
          </cell>
        </row>
        <row r="42">
          <cell r="AK42" t="str">
            <v>GUATILA/CIDRA</v>
          </cell>
        </row>
        <row r="43">
          <cell r="AK43" t="str">
            <v>HABA</v>
          </cell>
        </row>
        <row r="44">
          <cell r="AK44" t="str">
            <v>HABICHUELA</v>
          </cell>
        </row>
        <row r="45">
          <cell r="AK45" t="str">
            <v>HIERBABUENA</v>
          </cell>
        </row>
        <row r="46">
          <cell r="AK46" t="str">
            <v>HINOJO</v>
          </cell>
        </row>
        <row r="47">
          <cell r="AK47" t="str">
            <v>HORTALIZAS VARIAS</v>
          </cell>
        </row>
        <row r="48">
          <cell r="AK48" t="str">
            <v>JENGIBRE</v>
          </cell>
        </row>
        <row r="49">
          <cell r="AK49" t="str">
            <v>LECHUGA</v>
          </cell>
        </row>
        <row r="50">
          <cell r="AK50" t="str">
            <v>LENTEJA</v>
          </cell>
        </row>
        <row r="51">
          <cell r="AK51" t="str">
            <v xml:space="preserve">LIMONARIA </v>
          </cell>
        </row>
        <row r="52">
          <cell r="AK52" t="str">
            <v>LIMONCILLO</v>
          </cell>
        </row>
        <row r="53">
          <cell r="AK53" t="str">
            <v>MAIZ MECANIZADO</v>
          </cell>
        </row>
        <row r="54">
          <cell r="AK54" t="str">
            <v>MAIZ TRADICIONAL</v>
          </cell>
        </row>
        <row r="55">
          <cell r="AK55" t="str">
            <v>MANI</v>
          </cell>
        </row>
        <row r="56">
          <cell r="AK56" t="str">
            <v>MANZANILLA</v>
          </cell>
        </row>
        <row r="57">
          <cell r="AK57" t="str">
            <v>MELON</v>
          </cell>
        </row>
        <row r="58">
          <cell r="AK58" t="str">
            <v>MENTA</v>
          </cell>
        </row>
        <row r="59">
          <cell r="AK59" t="str">
            <v>MILLO</v>
          </cell>
        </row>
        <row r="60">
          <cell r="AK60" t="str">
            <v>NABO</v>
          </cell>
        </row>
        <row r="61">
          <cell r="AK61" t="str">
            <v>OREGANO</v>
          </cell>
        </row>
        <row r="62">
          <cell r="AK62" t="str">
            <v>ORTIGA</v>
          </cell>
        </row>
        <row r="63">
          <cell r="AK63" t="str">
            <v>PAPA</v>
          </cell>
        </row>
        <row r="64">
          <cell r="AK64" t="str">
            <v>PAPA CRIOLLA</v>
          </cell>
        </row>
        <row r="65">
          <cell r="AK65" t="str">
            <v>PATILLA</v>
          </cell>
        </row>
        <row r="66">
          <cell r="AK66" t="str">
            <v>PEPINO COHOMBRO</v>
          </cell>
        </row>
        <row r="67">
          <cell r="AK67" t="str">
            <v>PEPINO GUISO</v>
          </cell>
        </row>
        <row r="68">
          <cell r="AK68" t="str">
            <v>PEREJIL</v>
          </cell>
        </row>
        <row r="69">
          <cell r="AK69" t="str">
            <v>PIMENTON</v>
          </cell>
        </row>
        <row r="70">
          <cell r="AK70" t="str">
            <v>PLANTAS AROMATICAS</v>
          </cell>
        </row>
        <row r="71">
          <cell r="AK71" t="str">
            <v>PLANTAS MEDICINALES</v>
          </cell>
        </row>
        <row r="72">
          <cell r="AK72" t="str">
            <v>PUERRO</v>
          </cell>
        </row>
        <row r="73">
          <cell r="AK73" t="str">
            <v>QUINUA</v>
          </cell>
        </row>
        <row r="74">
          <cell r="AK74" t="str">
            <v>RABANO</v>
          </cell>
        </row>
        <row r="75">
          <cell r="AK75" t="str">
            <v>REMOLACHA</v>
          </cell>
        </row>
        <row r="76">
          <cell r="AK76" t="str">
            <v>REPOLLITAS DE BRUSELLAS</v>
          </cell>
        </row>
        <row r="77">
          <cell r="AK77" t="str">
            <v>REPOLLO</v>
          </cell>
        </row>
        <row r="78">
          <cell r="AK78" t="str">
            <v>ROMERO</v>
          </cell>
        </row>
        <row r="79">
          <cell r="AK79" t="str">
            <v>RUBA/IBIA</v>
          </cell>
        </row>
        <row r="80">
          <cell r="AK80" t="str">
            <v>RUDA</v>
          </cell>
        </row>
        <row r="81">
          <cell r="AK81" t="str">
            <v>SACHA INCHI</v>
          </cell>
        </row>
        <row r="82">
          <cell r="AK82" t="str">
            <v>SORGO</v>
          </cell>
        </row>
        <row r="83">
          <cell r="AK83" t="str">
            <v>SOYA</v>
          </cell>
        </row>
        <row r="84">
          <cell r="AK84" t="str">
            <v>TABACO NEGRO</v>
          </cell>
        </row>
        <row r="85">
          <cell r="AK85" t="str">
            <v>TABACO RUBIO</v>
          </cell>
        </row>
        <row r="86">
          <cell r="AK86" t="str">
            <v>TOMATE</v>
          </cell>
        </row>
        <row r="87">
          <cell r="AK87" t="str">
            <v>TOMATE INVERNADERO</v>
          </cell>
        </row>
        <row r="88">
          <cell r="AK88" t="str">
            <v>TOMILLO</v>
          </cell>
        </row>
        <row r="89">
          <cell r="AK89" t="str">
            <v>TORONJIL</v>
          </cell>
        </row>
        <row r="90">
          <cell r="AK90" t="str">
            <v>TRIGO</v>
          </cell>
        </row>
        <row r="91">
          <cell r="AK91" t="str">
            <v>ULLUCO/CUBIO</v>
          </cell>
        </row>
        <row r="92">
          <cell r="AK92" t="str">
            <v>VERBENA</v>
          </cell>
        </row>
        <row r="93">
          <cell r="AK93" t="str">
            <v>ZANAHORIA</v>
          </cell>
        </row>
        <row r="94">
          <cell r="AK94" t="str">
            <v>ZARZAPARRILLA</v>
          </cell>
        </row>
        <row r="95">
          <cell r="AK95" t="str">
            <v>ARRACACHA</v>
          </cell>
        </row>
        <row r="96">
          <cell r="AK96" t="str">
            <v>MALANGA</v>
          </cell>
        </row>
        <row r="97">
          <cell r="AK97" t="str">
            <v>ÑAME</v>
          </cell>
        </row>
        <row r="98">
          <cell r="AK98" t="str">
            <v>SAGU</v>
          </cell>
        </row>
        <row r="99">
          <cell r="AK99" t="str">
            <v>YUCA</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tidades territoriales"/>
      <sheetName val="Sectores y Programas"/>
      <sheetName val="Catálogo productos "/>
      <sheetName val="Insumos cadena de valor"/>
      <sheetName val="Indicadores de gestión"/>
      <sheetName val="Fuente de financiación"/>
      <sheetName val="Ingresos y Beneficios"/>
      <sheetName val="Depreciación"/>
      <sheetName val="CATÁLOGO MGA 01_ 27012020"/>
    </sheetNames>
    <sheetDataSet>
      <sheetData sheetId="0" refreshError="1"/>
      <sheetData sheetId="1" refreshError="1">
        <row r="5">
          <cell r="H5" t="str">
            <v>01</v>
          </cell>
          <cell r="I5" t="str">
            <v>CONGRESO</v>
          </cell>
        </row>
        <row r="6">
          <cell r="H6" t="str">
            <v>02</v>
          </cell>
          <cell r="I6" t="str">
            <v>PRESIDENCIA DE LA REPÚBLICA</v>
          </cell>
        </row>
        <row r="7">
          <cell r="H7" t="str">
            <v>03</v>
          </cell>
          <cell r="I7" t="str">
            <v>PLANEACIÓN</v>
          </cell>
        </row>
        <row r="8">
          <cell r="H8" t="str">
            <v>04</v>
          </cell>
          <cell r="I8" t="str">
            <v>INFORMACIÓN ESTADÍSTICA</v>
          </cell>
        </row>
        <row r="9">
          <cell r="H9" t="str">
            <v>05</v>
          </cell>
          <cell r="I9" t="str">
            <v>EMPLEO PÚBLICO</v>
          </cell>
        </row>
        <row r="10">
          <cell r="H10" t="str">
            <v>11</v>
          </cell>
          <cell r="I10" t="str">
            <v>RELACIONES EXTERIORES</v>
          </cell>
        </row>
        <row r="11">
          <cell r="H11" t="str">
            <v>12</v>
          </cell>
          <cell r="I11" t="str">
            <v>JUSTICIA Y DEL DERECHO</v>
          </cell>
        </row>
        <row r="12">
          <cell r="H12" t="str">
            <v>13</v>
          </cell>
          <cell r="I12" t="str">
            <v>HACIENDA</v>
          </cell>
        </row>
        <row r="13">
          <cell r="H13" t="str">
            <v>15</v>
          </cell>
          <cell r="I13" t="str">
            <v>SECTOR DEFENSA Y POLICÍA</v>
          </cell>
        </row>
        <row r="14">
          <cell r="H14" t="str">
            <v>17</v>
          </cell>
          <cell r="I14" t="str">
            <v>AGRICULTURA Y DESARROLLO RURAL</v>
          </cell>
        </row>
        <row r="15">
          <cell r="H15" t="str">
            <v>19</v>
          </cell>
          <cell r="I15" t="str">
            <v>SALUD Y PROTECCIÓN SOCIAL</v>
          </cell>
        </row>
        <row r="16">
          <cell r="H16" t="str">
            <v>21</v>
          </cell>
          <cell r="I16" t="str">
            <v>MINAS Y ENERGÍA</v>
          </cell>
        </row>
        <row r="17">
          <cell r="H17" t="str">
            <v>22</v>
          </cell>
          <cell r="I17" t="str">
            <v>EDUCACIÓN</v>
          </cell>
        </row>
        <row r="18">
          <cell r="H18" t="str">
            <v>23</v>
          </cell>
          <cell r="I18" t="str">
            <v>TECNOLOGÍAS DE LA INFORMACIÓN Y LAS COMUNICACIONES</v>
          </cell>
        </row>
        <row r="19">
          <cell r="H19" t="str">
            <v>24</v>
          </cell>
          <cell r="I19" t="str">
            <v>TRANSPORTE</v>
          </cell>
        </row>
        <row r="20">
          <cell r="H20" t="str">
            <v>25</v>
          </cell>
          <cell r="I20" t="str">
            <v>ORGANISMOS DE CONTROL</v>
          </cell>
        </row>
        <row r="21">
          <cell r="H21" t="str">
            <v>27</v>
          </cell>
          <cell r="I21" t="str">
            <v>RAMA JUDICIAL</v>
          </cell>
        </row>
        <row r="22">
          <cell r="H22" t="str">
            <v>28</v>
          </cell>
          <cell r="I22" t="str">
            <v>REGISTRADURÍA</v>
          </cell>
        </row>
        <row r="23">
          <cell r="H23" t="str">
            <v>29</v>
          </cell>
          <cell r="I23" t="str">
            <v>FISCALÍA</v>
          </cell>
        </row>
        <row r="24">
          <cell r="H24" t="str">
            <v>32</v>
          </cell>
          <cell r="I24" t="str">
            <v>AMBIENTE Y DESARROLLO SOSTENIBLE</v>
          </cell>
        </row>
        <row r="25">
          <cell r="H25" t="str">
            <v>33</v>
          </cell>
          <cell r="I25" t="str">
            <v>CULTURA</v>
          </cell>
        </row>
        <row r="26">
          <cell r="H26" t="str">
            <v>35</v>
          </cell>
          <cell r="I26" t="str">
            <v>COMERCIO, INDUSTRIA Y TURISMO</v>
          </cell>
        </row>
        <row r="27">
          <cell r="H27" t="str">
            <v>36</v>
          </cell>
          <cell r="I27" t="str">
            <v>TRABAJO</v>
          </cell>
        </row>
        <row r="28">
          <cell r="H28" t="str">
            <v>37</v>
          </cell>
          <cell r="I28" t="str">
            <v>INTERIOR</v>
          </cell>
        </row>
        <row r="29">
          <cell r="H29" t="str">
            <v>39</v>
          </cell>
          <cell r="I29" t="str">
            <v>CIENCIA, TECNOLOGÍA E INNOVACIÓN</v>
          </cell>
        </row>
        <row r="30">
          <cell r="H30" t="str">
            <v>40</v>
          </cell>
          <cell r="I30" t="str">
            <v>VIVIENDA, CIUDAD Y TERRITORIO</v>
          </cell>
        </row>
        <row r="31">
          <cell r="H31" t="str">
            <v>41</v>
          </cell>
          <cell r="I31" t="str">
            <v>INCLUSIÓN SOCIAL Y RECONCILIACIÓN</v>
          </cell>
        </row>
        <row r="32">
          <cell r="H32" t="str">
            <v>42</v>
          </cell>
          <cell r="I32" t="str">
            <v>INTELIGENCIA</v>
          </cell>
        </row>
        <row r="33">
          <cell r="H33" t="str">
            <v>43</v>
          </cell>
          <cell r="I33" t="str">
            <v>DEPORTE Y RECREACIÓN</v>
          </cell>
        </row>
        <row r="34">
          <cell r="H34" t="str">
            <v>44</v>
          </cell>
          <cell r="I34" t="str">
            <v>SISTEMA INTEGRAL DE VERDAD, JUSTICIA, REPARACIÓN Y NO REPETICIÓN</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tros"/>
      <sheetName val="Cuentas_Corrientes"/>
      <sheetName val="Cuentas_Acumulacion"/>
      <sheetName val="Configuracion"/>
      <sheetName val="Detalle"/>
      <sheetName val="Validacion"/>
    </sheetNames>
    <sheetDataSet>
      <sheetData sheetId="0"/>
      <sheetData sheetId="1" refreshError="1">
        <row r="133">
          <cell r="A133" t="str">
            <v>S0099901</v>
          </cell>
          <cell r="B133" t="str">
            <v>S002??</v>
          </cell>
          <cell r="C133" t="str">
            <v>S00105</v>
          </cell>
          <cell r="D133" t="str">
            <v>S00104</v>
          </cell>
          <cell r="E133" t="str">
            <v>S0010304*</v>
          </cell>
          <cell r="F133" t="str">
            <v>S00103??</v>
          </cell>
          <cell r="G133" t="str">
            <v>S00102??</v>
          </cell>
          <cell r="H133" t="str">
            <v>S00101??</v>
          </cell>
          <cell r="I133" t="str">
            <v>SE</v>
          </cell>
        </row>
      </sheetData>
      <sheetData sheetId="2"/>
      <sheetData sheetId="3"/>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D_Precios"/>
      <sheetName val="Gr_Precios"/>
      <sheetName val="Parámetros"/>
      <sheetName val="TD"/>
    </sheetNames>
    <sheetDataSet>
      <sheetData sheetId="0"/>
      <sheetData sheetId="1"/>
      <sheetData sheetId="2">
        <row r="4">
          <cell r="B4">
            <v>1000</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aCampos"/>
      <sheetName val="Comentarios LPF"/>
      <sheetName val="ActoresComentaron"/>
      <sheetName val="AnálisisDatos"/>
      <sheetName val="AnalisisArticulables"/>
      <sheetName val="Graficos"/>
      <sheetName val="Datos"/>
    </sheetNames>
    <sheetDataSet>
      <sheetData sheetId="0"/>
      <sheetData sheetId="1"/>
      <sheetData sheetId="2"/>
      <sheetData sheetId="3"/>
      <sheetData sheetId="4"/>
      <sheetData sheetId="5"/>
      <sheetData sheetId="6">
        <row r="4">
          <cell r="E4" t="str">
            <v>Pertinente</v>
          </cell>
        </row>
        <row r="5">
          <cell r="E5" t="str">
            <v>No Pertinente</v>
          </cell>
        </row>
        <row r="6">
          <cell r="E6">
            <v>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tros"/>
      <sheetName val="Sintesis_Industria"/>
      <sheetName val="Configuracion"/>
      <sheetName val="Detalle"/>
      <sheetName val="Validacion"/>
      <sheetName val="Sector"/>
      <sheetName val="Fuente"/>
    </sheetNames>
    <sheetDataSet>
      <sheetData sheetId="0" refreshError="1"/>
      <sheetData sheetId="1" refreshError="1"/>
      <sheetData sheetId="2" refreshError="1">
        <row r="4">
          <cell r="A4" t="str">
            <v>SI</v>
          </cell>
        </row>
        <row r="5">
          <cell r="A5" t="str">
            <v>NO</v>
          </cell>
        </row>
      </sheetData>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sara"/>
      <sheetName val="Alimentos"/>
      <sheetName val="Alimentos 2"/>
      <sheetName val="Alimentos 3 DEF"/>
      <sheetName val="Banano"/>
      <sheetName val="Azucar"/>
      <sheetName val="Flores"/>
      <sheetName val="Carne"/>
      <sheetName val="Frutas"/>
      <sheetName val="Pescado"/>
      <sheetName val="Cafe"/>
      <sheetName val="COD"/>
    </sheetNames>
    <sheetDataSet>
      <sheetData sheetId="0"/>
      <sheetData sheetId="1"/>
      <sheetData sheetId="2"/>
      <sheetData sheetId="3"/>
      <sheetData sheetId="4"/>
      <sheetData sheetId="5"/>
      <sheetData sheetId="6"/>
      <sheetData sheetId="7"/>
      <sheetData sheetId="8"/>
      <sheetData sheetId="9"/>
      <sheetData sheetId="10"/>
      <sheetData sheetId="11">
        <row r="1">
          <cell r="A1" t="str">
            <v>Aladi</v>
          </cell>
          <cell r="B1" t="str">
            <v>País</v>
          </cell>
        </row>
        <row r="2">
          <cell r="A2">
            <v>13</v>
          </cell>
          <cell r="B2" t="str">
            <v>Afganistán</v>
          </cell>
        </row>
        <row r="3">
          <cell r="A3">
            <v>15</v>
          </cell>
          <cell r="B3" t="str">
            <v>Aland, Islas</v>
          </cell>
        </row>
        <row r="4">
          <cell r="A4">
            <v>17</v>
          </cell>
          <cell r="B4" t="str">
            <v>Albania</v>
          </cell>
        </row>
        <row r="5">
          <cell r="A5">
            <v>23</v>
          </cell>
          <cell r="B5" t="str">
            <v>Alemania</v>
          </cell>
        </row>
        <row r="6">
          <cell r="A6">
            <v>25</v>
          </cell>
          <cell r="B6" t="str">
            <v>Alemania, República Democrática</v>
          </cell>
        </row>
        <row r="7">
          <cell r="A7">
            <v>37</v>
          </cell>
          <cell r="B7" t="str">
            <v>Andorra</v>
          </cell>
        </row>
        <row r="8">
          <cell r="A8">
            <v>155</v>
          </cell>
          <cell r="B8" t="str">
            <v>Anglonormandas, Islas</v>
          </cell>
        </row>
        <row r="9">
          <cell r="A9">
            <v>40</v>
          </cell>
          <cell r="B9" t="str">
            <v>Angola</v>
          </cell>
        </row>
        <row r="10">
          <cell r="A10">
            <v>41</v>
          </cell>
          <cell r="B10" t="str">
            <v>Anguila</v>
          </cell>
        </row>
        <row r="11">
          <cell r="A11">
            <v>786</v>
          </cell>
          <cell r="B11" t="str">
            <v>Antártica</v>
          </cell>
        </row>
        <row r="12">
          <cell r="A12">
            <v>43</v>
          </cell>
          <cell r="B12" t="str">
            <v>Antigua y Barbuda</v>
          </cell>
        </row>
        <row r="13">
          <cell r="A13">
            <v>47</v>
          </cell>
          <cell r="B13" t="str">
            <v>Antillas Holandesas</v>
          </cell>
        </row>
        <row r="14">
          <cell r="A14">
            <v>53</v>
          </cell>
          <cell r="B14" t="str">
            <v>Arabia Saudita</v>
          </cell>
        </row>
        <row r="15">
          <cell r="A15">
            <v>59</v>
          </cell>
          <cell r="B15" t="str">
            <v>Argelia</v>
          </cell>
        </row>
        <row r="16">
          <cell r="A16">
            <v>63</v>
          </cell>
          <cell r="B16" t="str">
            <v>Argentina</v>
          </cell>
        </row>
        <row r="17">
          <cell r="A17">
            <v>26</v>
          </cell>
          <cell r="B17" t="str">
            <v>Armenia</v>
          </cell>
        </row>
        <row r="18">
          <cell r="A18">
            <v>27</v>
          </cell>
          <cell r="B18" t="str">
            <v>Aruba</v>
          </cell>
        </row>
        <row r="19">
          <cell r="A19">
            <v>69</v>
          </cell>
          <cell r="B19" t="str">
            <v>Australia</v>
          </cell>
        </row>
        <row r="20">
          <cell r="A20">
            <v>72</v>
          </cell>
          <cell r="B20" t="str">
            <v>Austria</v>
          </cell>
        </row>
        <row r="21">
          <cell r="A21">
            <v>74</v>
          </cell>
          <cell r="B21" t="str">
            <v>Azerbaiyán</v>
          </cell>
        </row>
        <row r="22">
          <cell r="A22">
            <v>77</v>
          </cell>
          <cell r="B22" t="str">
            <v>Bahamas</v>
          </cell>
        </row>
        <row r="23">
          <cell r="A23">
            <v>80</v>
          </cell>
          <cell r="B23" t="str">
            <v>Bahrein</v>
          </cell>
        </row>
        <row r="24">
          <cell r="A24">
            <v>81</v>
          </cell>
          <cell r="B24" t="str">
            <v>Bangla Desh</v>
          </cell>
        </row>
        <row r="25">
          <cell r="A25">
            <v>83</v>
          </cell>
          <cell r="B25" t="str">
            <v>Barbados</v>
          </cell>
        </row>
        <row r="26">
          <cell r="A26">
            <v>91</v>
          </cell>
          <cell r="B26" t="str">
            <v>Belarusia</v>
          </cell>
        </row>
        <row r="27">
          <cell r="A27">
            <v>87</v>
          </cell>
          <cell r="B27" t="str">
            <v>Bélgica</v>
          </cell>
        </row>
        <row r="28">
          <cell r="A28">
            <v>88</v>
          </cell>
          <cell r="B28" t="str">
            <v>Belice</v>
          </cell>
        </row>
        <row r="29">
          <cell r="A29">
            <v>229</v>
          </cell>
          <cell r="B29" t="str">
            <v>Benin</v>
          </cell>
        </row>
        <row r="30">
          <cell r="A30">
            <v>90</v>
          </cell>
          <cell r="B30" t="str">
            <v>Bermuda</v>
          </cell>
        </row>
        <row r="31">
          <cell r="A31">
            <v>97</v>
          </cell>
          <cell r="B31" t="str">
            <v>Bolivia</v>
          </cell>
        </row>
        <row r="32">
          <cell r="A32">
            <v>100</v>
          </cell>
          <cell r="B32" t="str">
            <v>Bonaire, Isla</v>
          </cell>
        </row>
        <row r="33">
          <cell r="A33">
            <v>29</v>
          </cell>
          <cell r="B33" t="str">
            <v>Bosnia y Herzegovina</v>
          </cell>
        </row>
        <row r="34">
          <cell r="A34">
            <v>101</v>
          </cell>
          <cell r="B34" t="str">
            <v>Botswana</v>
          </cell>
        </row>
        <row r="35">
          <cell r="A35">
            <v>105</v>
          </cell>
          <cell r="B35" t="str">
            <v>Brasil</v>
          </cell>
        </row>
        <row r="36">
          <cell r="A36">
            <v>108</v>
          </cell>
          <cell r="B36" t="str">
            <v>Brunei Darussalam</v>
          </cell>
        </row>
        <row r="37">
          <cell r="A37">
            <v>111</v>
          </cell>
          <cell r="B37" t="str">
            <v>Bulgaria</v>
          </cell>
        </row>
        <row r="38">
          <cell r="A38">
            <v>31</v>
          </cell>
          <cell r="B38" t="str">
            <v>Burkina Faso</v>
          </cell>
        </row>
        <row r="39">
          <cell r="A39">
            <v>115</v>
          </cell>
          <cell r="B39" t="str">
            <v>Burundi</v>
          </cell>
        </row>
        <row r="40">
          <cell r="A40">
            <v>119</v>
          </cell>
          <cell r="B40" t="str">
            <v>Bután</v>
          </cell>
        </row>
        <row r="41">
          <cell r="A41">
            <v>127</v>
          </cell>
          <cell r="B41" t="str">
            <v>Cabo Verde</v>
          </cell>
        </row>
        <row r="42">
          <cell r="A42">
            <v>137</v>
          </cell>
          <cell r="B42" t="str">
            <v>Caimán, Islas</v>
          </cell>
        </row>
        <row r="43">
          <cell r="A43">
            <v>141</v>
          </cell>
          <cell r="B43" t="str">
            <v>Camboya</v>
          </cell>
        </row>
        <row r="44">
          <cell r="A44">
            <v>145</v>
          </cell>
          <cell r="B44" t="str">
            <v>Camerún</v>
          </cell>
        </row>
        <row r="45">
          <cell r="A45">
            <v>149</v>
          </cell>
          <cell r="B45" t="str">
            <v>Canadá</v>
          </cell>
        </row>
        <row r="46">
          <cell r="A46">
            <v>157</v>
          </cell>
          <cell r="B46" t="str">
            <v>Cantón y Enderburry, Islas</v>
          </cell>
        </row>
        <row r="47">
          <cell r="A47">
            <v>156</v>
          </cell>
          <cell r="B47" t="str">
            <v>Ceilán</v>
          </cell>
        </row>
        <row r="48">
          <cell r="A48">
            <v>640</v>
          </cell>
          <cell r="B48" t="str">
            <v>Centroafricana, Republica</v>
          </cell>
        </row>
        <row r="49">
          <cell r="A49">
            <v>203</v>
          </cell>
          <cell r="B49" t="str">
            <v>Chad</v>
          </cell>
        </row>
        <row r="50">
          <cell r="A50">
            <v>644</v>
          </cell>
          <cell r="B50" t="str">
            <v>República Checa</v>
          </cell>
        </row>
        <row r="51">
          <cell r="A51">
            <v>207</v>
          </cell>
          <cell r="B51" t="str">
            <v>Checoslovaquia</v>
          </cell>
        </row>
        <row r="52">
          <cell r="A52">
            <v>211</v>
          </cell>
          <cell r="B52" t="str">
            <v>Chile</v>
          </cell>
        </row>
        <row r="53">
          <cell r="A53">
            <v>215</v>
          </cell>
          <cell r="B53" t="str">
            <v>China</v>
          </cell>
        </row>
        <row r="54">
          <cell r="A54">
            <v>221</v>
          </cell>
          <cell r="B54" t="str">
            <v>Chipre</v>
          </cell>
        </row>
        <row r="55">
          <cell r="A55">
            <v>165</v>
          </cell>
          <cell r="B55" t="str">
            <v>Cocos (Keeling), Islas</v>
          </cell>
        </row>
        <row r="56">
          <cell r="A56">
            <v>169</v>
          </cell>
          <cell r="B56" t="str">
            <v>Colombia</v>
          </cell>
        </row>
        <row r="57">
          <cell r="A57">
            <v>173</v>
          </cell>
          <cell r="B57" t="str">
            <v>Comoras</v>
          </cell>
        </row>
        <row r="58">
          <cell r="A58">
            <v>177</v>
          </cell>
          <cell r="B58" t="str">
            <v>Congo</v>
          </cell>
        </row>
        <row r="59">
          <cell r="A59">
            <v>888</v>
          </cell>
          <cell r="B59" t="str">
            <v>Congo, República Democrática del</v>
          </cell>
        </row>
        <row r="60">
          <cell r="A60">
            <v>183</v>
          </cell>
          <cell r="B60" t="str">
            <v>Cook, Islas</v>
          </cell>
        </row>
        <row r="61">
          <cell r="A61">
            <v>190</v>
          </cell>
          <cell r="B61" t="str">
            <v>Corea, República de</v>
          </cell>
        </row>
        <row r="62">
          <cell r="A62">
            <v>187</v>
          </cell>
          <cell r="B62" t="str">
            <v xml:space="preserve">Corea, República Democrática </v>
          </cell>
        </row>
        <row r="63">
          <cell r="A63">
            <v>193</v>
          </cell>
          <cell r="B63" t="str">
            <v>Costa de Marfil</v>
          </cell>
        </row>
        <row r="64">
          <cell r="A64">
            <v>196</v>
          </cell>
          <cell r="B64" t="str">
            <v>Costa Rica</v>
          </cell>
        </row>
        <row r="65">
          <cell r="A65">
            <v>198</v>
          </cell>
          <cell r="B65" t="str">
            <v>Croacia</v>
          </cell>
        </row>
        <row r="66">
          <cell r="A66">
            <v>199</v>
          </cell>
          <cell r="B66" t="str">
            <v>Cuba</v>
          </cell>
        </row>
        <row r="67">
          <cell r="A67">
            <v>201</v>
          </cell>
          <cell r="B67" t="str">
            <v>Curazao, Isla</v>
          </cell>
        </row>
        <row r="68">
          <cell r="A68">
            <v>232</v>
          </cell>
          <cell r="B68" t="str">
            <v>Dinamarca</v>
          </cell>
        </row>
        <row r="69">
          <cell r="A69">
            <v>783</v>
          </cell>
          <cell r="B69" t="str">
            <v>Djibouti</v>
          </cell>
        </row>
        <row r="70">
          <cell r="A70">
            <v>235</v>
          </cell>
          <cell r="B70" t="str">
            <v>Dominica</v>
          </cell>
        </row>
        <row r="71">
          <cell r="A71">
            <v>647</v>
          </cell>
          <cell r="B71" t="str">
            <v xml:space="preserve">República Dominicana </v>
          </cell>
        </row>
        <row r="72">
          <cell r="A72">
            <v>239</v>
          </cell>
          <cell r="B72" t="str">
            <v>Ecuador</v>
          </cell>
        </row>
        <row r="73">
          <cell r="A73">
            <v>240</v>
          </cell>
          <cell r="B73" t="str">
            <v>Egipto</v>
          </cell>
        </row>
        <row r="74">
          <cell r="A74">
            <v>242</v>
          </cell>
          <cell r="B74" t="str">
            <v>El Salvador</v>
          </cell>
        </row>
        <row r="75">
          <cell r="A75">
            <v>244</v>
          </cell>
          <cell r="B75" t="str">
            <v>Emiratos Árabes Unidos</v>
          </cell>
        </row>
        <row r="76">
          <cell r="A76">
            <v>243</v>
          </cell>
          <cell r="B76" t="str">
            <v>Eritrea</v>
          </cell>
        </row>
        <row r="77">
          <cell r="A77">
            <v>629</v>
          </cell>
          <cell r="B77" t="str">
            <v>Escocia</v>
          </cell>
        </row>
        <row r="78">
          <cell r="A78">
            <v>246</v>
          </cell>
          <cell r="B78" t="str">
            <v>Eslovaquia</v>
          </cell>
        </row>
        <row r="79">
          <cell r="A79">
            <v>247</v>
          </cell>
          <cell r="B79" t="str">
            <v>Eslovenia</v>
          </cell>
        </row>
        <row r="80">
          <cell r="A80">
            <v>245</v>
          </cell>
          <cell r="B80" t="str">
            <v>España</v>
          </cell>
        </row>
        <row r="81">
          <cell r="A81">
            <v>249</v>
          </cell>
          <cell r="B81" t="str">
            <v>Estados Unidos</v>
          </cell>
        </row>
        <row r="82">
          <cell r="A82">
            <v>251</v>
          </cell>
          <cell r="B82" t="str">
            <v>Estonia</v>
          </cell>
        </row>
        <row r="83">
          <cell r="A83">
            <v>253</v>
          </cell>
          <cell r="B83" t="str">
            <v>Etiopia</v>
          </cell>
        </row>
        <row r="84">
          <cell r="A84">
            <v>259</v>
          </cell>
          <cell r="B84" t="str">
            <v>Feroe, Islas</v>
          </cell>
        </row>
        <row r="85">
          <cell r="A85">
            <v>870</v>
          </cell>
          <cell r="B85" t="str">
            <v>Fiji</v>
          </cell>
        </row>
        <row r="86">
          <cell r="A86">
            <v>267</v>
          </cell>
          <cell r="B86" t="str">
            <v>Filipinas</v>
          </cell>
        </row>
        <row r="87">
          <cell r="A87">
            <v>271</v>
          </cell>
          <cell r="B87" t="str">
            <v>Finlandia</v>
          </cell>
        </row>
        <row r="88">
          <cell r="A88">
            <v>275</v>
          </cell>
          <cell r="B88" t="str">
            <v>Francia</v>
          </cell>
        </row>
        <row r="89">
          <cell r="A89">
            <v>281</v>
          </cell>
          <cell r="B89" t="str">
            <v>Gabón</v>
          </cell>
        </row>
        <row r="90">
          <cell r="A90">
            <v>285</v>
          </cell>
          <cell r="B90" t="str">
            <v>Gambia</v>
          </cell>
        </row>
        <row r="91">
          <cell r="A91">
            <v>287</v>
          </cell>
          <cell r="B91" t="str">
            <v>Georgia</v>
          </cell>
        </row>
        <row r="92">
          <cell r="A92">
            <v>289</v>
          </cell>
          <cell r="B92" t="str">
            <v>Ghana</v>
          </cell>
        </row>
        <row r="93">
          <cell r="A93">
            <v>293</v>
          </cell>
          <cell r="B93" t="str">
            <v>Gibraltar</v>
          </cell>
        </row>
        <row r="94">
          <cell r="A94">
            <v>297</v>
          </cell>
          <cell r="B94" t="str">
            <v>Granada</v>
          </cell>
        </row>
        <row r="95">
          <cell r="A95">
            <v>301</v>
          </cell>
          <cell r="B95" t="str">
            <v>Grecia</v>
          </cell>
        </row>
        <row r="96">
          <cell r="A96">
            <v>305</v>
          </cell>
          <cell r="B96" t="str">
            <v>Groenlandia</v>
          </cell>
        </row>
        <row r="97">
          <cell r="A97">
            <v>309</v>
          </cell>
          <cell r="B97" t="str">
            <v>Guadalupe</v>
          </cell>
        </row>
        <row r="98">
          <cell r="A98">
            <v>313</v>
          </cell>
          <cell r="B98" t="str">
            <v>Guam</v>
          </cell>
        </row>
        <row r="99">
          <cell r="A99">
            <v>317</v>
          </cell>
          <cell r="B99" t="str">
            <v>Guatemala</v>
          </cell>
        </row>
        <row r="100">
          <cell r="A100">
            <v>325</v>
          </cell>
          <cell r="B100" t="str">
            <v>Guayana Francesa</v>
          </cell>
        </row>
        <row r="101">
          <cell r="A101">
            <v>329</v>
          </cell>
          <cell r="B101" t="str">
            <v>Guinea</v>
          </cell>
        </row>
        <row r="102">
          <cell r="A102">
            <v>331</v>
          </cell>
          <cell r="B102" t="str">
            <v>Guinea Ecuatorial</v>
          </cell>
        </row>
        <row r="103">
          <cell r="A103">
            <v>334</v>
          </cell>
          <cell r="B103" t="str">
            <v>Guinea-Bissau</v>
          </cell>
        </row>
        <row r="104">
          <cell r="A104">
            <v>337</v>
          </cell>
          <cell r="B104" t="str">
            <v>Guyana</v>
          </cell>
        </row>
        <row r="105">
          <cell r="A105">
            <v>341</v>
          </cell>
          <cell r="B105" t="str">
            <v>Haití</v>
          </cell>
        </row>
        <row r="106">
          <cell r="A106">
            <v>345</v>
          </cell>
          <cell r="B106" t="str">
            <v>Honduras</v>
          </cell>
        </row>
        <row r="107">
          <cell r="A107">
            <v>351</v>
          </cell>
          <cell r="B107" t="str">
            <v>Hong Kong</v>
          </cell>
        </row>
        <row r="108">
          <cell r="A108">
            <v>355</v>
          </cell>
          <cell r="B108" t="str">
            <v>Hungría</v>
          </cell>
        </row>
        <row r="109">
          <cell r="A109">
            <v>361</v>
          </cell>
          <cell r="B109" t="str">
            <v>India</v>
          </cell>
        </row>
        <row r="110">
          <cell r="A110">
            <v>365</v>
          </cell>
          <cell r="B110" t="str">
            <v>Indonesia</v>
          </cell>
        </row>
        <row r="111">
          <cell r="A111">
            <v>369</v>
          </cell>
          <cell r="B111" t="str">
            <v>Irak</v>
          </cell>
        </row>
        <row r="112">
          <cell r="A112">
            <v>372</v>
          </cell>
          <cell r="B112" t="str">
            <v>Irán, República Islámica de</v>
          </cell>
        </row>
        <row r="113">
          <cell r="A113">
            <v>375</v>
          </cell>
          <cell r="B113" t="str">
            <v>Irlanda</v>
          </cell>
        </row>
        <row r="114">
          <cell r="A114">
            <v>379</v>
          </cell>
          <cell r="B114" t="str">
            <v>Islandia</v>
          </cell>
        </row>
        <row r="115">
          <cell r="A115">
            <v>383</v>
          </cell>
          <cell r="B115" t="str">
            <v>Israel</v>
          </cell>
        </row>
        <row r="116">
          <cell r="A116">
            <v>386</v>
          </cell>
          <cell r="B116" t="str">
            <v>Italia</v>
          </cell>
        </row>
        <row r="117">
          <cell r="A117">
            <v>391</v>
          </cell>
          <cell r="B117" t="str">
            <v>Jamaica</v>
          </cell>
        </row>
        <row r="118">
          <cell r="A118">
            <v>399</v>
          </cell>
          <cell r="B118" t="str">
            <v>Japón</v>
          </cell>
        </row>
        <row r="119">
          <cell r="A119">
            <v>395</v>
          </cell>
          <cell r="B119" t="str">
            <v>Johnston, islas</v>
          </cell>
        </row>
        <row r="120">
          <cell r="A120">
            <v>403</v>
          </cell>
          <cell r="B120" t="str">
            <v>Jordania</v>
          </cell>
        </row>
        <row r="121">
          <cell r="A121">
            <v>406</v>
          </cell>
          <cell r="B121" t="str">
            <v>Kazajstán</v>
          </cell>
        </row>
        <row r="122">
          <cell r="A122">
            <v>410</v>
          </cell>
          <cell r="B122" t="str">
            <v>Kenia</v>
          </cell>
        </row>
        <row r="123">
          <cell r="A123">
            <v>412</v>
          </cell>
          <cell r="B123" t="str">
            <v>Kirguistan</v>
          </cell>
        </row>
        <row r="124">
          <cell r="A124">
            <v>411</v>
          </cell>
          <cell r="B124" t="str">
            <v>Kiribati</v>
          </cell>
        </row>
        <row r="125">
          <cell r="A125">
            <v>413</v>
          </cell>
          <cell r="B125" t="str">
            <v>Kuwait</v>
          </cell>
        </row>
        <row r="126">
          <cell r="A126">
            <v>420</v>
          </cell>
          <cell r="B126" t="str">
            <v>Laos, República Popular Democrática</v>
          </cell>
        </row>
        <row r="127">
          <cell r="A127">
            <v>426</v>
          </cell>
          <cell r="B127" t="str">
            <v>Lesotho</v>
          </cell>
        </row>
        <row r="128">
          <cell r="A128">
            <v>429</v>
          </cell>
          <cell r="B128" t="str">
            <v>Letonia</v>
          </cell>
        </row>
        <row r="129">
          <cell r="A129">
            <v>431</v>
          </cell>
          <cell r="B129" t="str">
            <v>Líbano</v>
          </cell>
        </row>
        <row r="130">
          <cell r="A130">
            <v>434</v>
          </cell>
          <cell r="B130" t="str">
            <v>Liberia</v>
          </cell>
        </row>
        <row r="131">
          <cell r="A131">
            <v>438</v>
          </cell>
          <cell r="B131" t="str">
            <v>Libia</v>
          </cell>
        </row>
        <row r="132">
          <cell r="A132">
            <v>440</v>
          </cell>
          <cell r="B132" t="str">
            <v>Liechtenstein</v>
          </cell>
        </row>
        <row r="133">
          <cell r="A133">
            <v>443</v>
          </cell>
          <cell r="B133" t="str">
            <v>Lituania</v>
          </cell>
        </row>
        <row r="134">
          <cell r="A134">
            <v>445</v>
          </cell>
          <cell r="B134" t="str">
            <v>Luxemburgo</v>
          </cell>
        </row>
        <row r="135">
          <cell r="A135">
            <v>447</v>
          </cell>
          <cell r="B135" t="str">
            <v>Macao</v>
          </cell>
        </row>
        <row r="136">
          <cell r="A136">
            <v>448</v>
          </cell>
          <cell r="B136" t="str">
            <v>Macedonia</v>
          </cell>
        </row>
        <row r="137">
          <cell r="A137">
            <v>450</v>
          </cell>
          <cell r="B137" t="str">
            <v>Madagascar</v>
          </cell>
        </row>
        <row r="138">
          <cell r="A138">
            <v>455</v>
          </cell>
          <cell r="B138" t="str">
            <v>Malasia</v>
          </cell>
        </row>
        <row r="139">
          <cell r="A139">
            <v>587</v>
          </cell>
          <cell r="B139" t="str">
            <v>Malasia, Península de</v>
          </cell>
        </row>
        <row r="140">
          <cell r="A140">
            <v>458</v>
          </cell>
          <cell r="B140" t="str">
            <v>Malawi</v>
          </cell>
        </row>
        <row r="141">
          <cell r="A141">
            <v>461</v>
          </cell>
          <cell r="B141" t="str">
            <v>Maldivas</v>
          </cell>
        </row>
        <row r="142">
          <cell r="A142">
            <v>464</v>
          </cell>
          <cell r="B142" t="str">
            <v>Mali</v>
          </cell>
        </row>
        <row r="143">
          <cell r="A143">
            <v>467</v>
          </cell>
          <cell r="B143" t="str">
            <v>Malta</v>
          </cell>
        </row>
        <row r="144">
          <cell r="A144">
            <v>469</v>
          </cell>
          <cell r="B144" t="str">
            <v>Marianas del Norte, Islas</v>
          </cell>
        </row>
        <row r="145">
          <cell r="A145">
            <v>474</v>
          </cell>
          <cell r="B145" t="str">
            <v>Marruecos</v>
          </cell>
        </row>
        <row r="146">
          <cell r="A146">
            <v>472</v>
          </cell>
          <cell r="B146" t="str">
            <v>Marshall, Islas</v>
          </cell>
        </row>
        <row r="147">
          <cell r="A147">
            <v>477</v>
          </cell>
          <cell r="B147" t="str">
            <v>Martinica</v>
          </cell>
        </row>
        <row r="148">
          <cell r="A148">
            <v>485</v>
          </cell>
          <cell r="B148" t="str">
            <v>Mauricio</v>
          </cell>
        </row>
        <row r="149">
          <cell r="A149">
            <v>488</v>
          </cell>
          <cell r="B149" t="str">
            <v>Mauritania</v>
          </cell>
        </row>
        <row r="150">
          <cell r="A150">
            <v>493</v>
          </cell>
          <cell r="B150" t="str">
            <v>México</v>
          </cell>
        </row>
        <row r="151">
          <cell r="A151">
            <v>494</v>
          </cell>
          <cell r="B151" t="str">
            <v>Micronesia, Estados Federados de</v>
          </cell>
        </row>
        <row r="152">
          <cell r="A152">
            <v>495</v>
          </cell>
          <cell r="B152" t="str">
            <v>Midway, islas</v>
          </cell>
        </row>
        <row r="153">
          <cell r="A153">
            <v>496</v>
          </cell>
          <cell r="B153" t="str">
            <v>Moldavia, República de</v>
          </cell>
        </row>
        <row r="154">
          <cell r="A154">
            <v>498</v>
          </cell>
          <cell r="B154" t="str">
            <v>Mónaco</v>
          </cell>
        </row>
        <row r="155">
          <cell r="A155">
            <v>497</v>
          </cell>
          <cell r="B155" t="str">
            <v>Mongolia</v>
          </cell>
        </row>
        <row r="156">
          <cell r="A156">
            <v>501</v>
          </cell>
          <cell r="B156" t="str">
            <v>Montserrat</v>
          </cell>
        </row>
        <row r="157">
          <cell r="A157">
            <v>505</v>
          </cell>
          <cell r="B157" t="str">
            <v>Mozambique</v>
          </cell>
        </row>
        <row r="158">
          <cell r="A158">
            <v>93</v>
          </cell>
          <cell r="B158" t="str">
            <v>Myanmar</v>
          </cell>
        </row>
        <row r="159">
          <cell r="A159">
            <v>507</v>
          </cell>
          <cell r="B159" t="str">
            <v>Namibia</v>
          </cell>
        </row>
        <row r="160">
          <cell r="A160">
            <v>508</v>
          </cell>
          <cell r="B160" t="str">
            <v>Nauru</v>
          </cell>
        </row>
        <row r="161">
          <cell r="A161">
            <v>511</v>
          </cell>
          <cell r="B161" t="str">
            <v>Navidad (Christmas), Isla</v>
          </cell>
        </row>
        <row r="162">
          <cell r="A162">
            <v>517</v>
          </cell>
          <cell r="B162" t="str">
            <v>Nepal</v>
          </cell>
        </row>
        <row r="163">
          <cell r="A163">
            <v>521</v>
          </cell>
          <cell r="B163" t="str">
            <v>Nicaragua</v>
          </cell>
        </row>
        <row r="164">
          <cell r="A164">
            <v>525</v>
          </cell>
          <cell r="B164" t="str">
            <v>Níger</v>
          </cell>
        </row>
        <row r="165">
          <cell r="A165">
            <v>528</v>
          </cell>
          <cell r="B165" t="str">
            <v>Nigeria</v>
          </cell>
        </row>
        <row r="166">
          <cell r="A166">
            <v>531</v>
          </cell>
          <cell r="B166" t="str">
            <v>Niue</v>
          </cell>
        </row>
        <row r="167">
          <cell r="A167">
            <v>535</v>
          </cell>
          <cell r="B167" t="str">
            <v>Norfolk, Islas</v>
          </cell>
        </row>
        <row r="168">
          <cell r="A168">
            <v>538</v>
          </cell>
          <cell r="B168" t="str">
            <v>Noruega</v>
          </cell>
        </row>
        <row r="169">
          <cell r="A169">
            <v>542</v>
          </cell>
          <cell r="B169" t="str">
            <v>Nueva Caledonia</v>
          </cell>
        </row>
        <row r="170">
          <cell r="A170">
            <v>548</v>
          </cell>
          <cell r="B170" t="str">
            <v>Nueva Zelandia</v>
          </cell>
        </row>
        <row r="171">
          <cell r="A171">
            <v>556</v>
          </cell>
          <cell r="B171" t="str">
            <v>Oman</v>
          </cell>
        </row>
        <row r="172">
          <cell r="A172">
            <v>563</v>
          </cell>
          <cell r="B172" t="str">
            <v>Pacifico, Islas administradas por USA</v>
          </cell>
        </row>
        <row r="173">
          <cell r="A173">
            <v>566</v>
          </cell>
          <cell r="B173" t="str">
            <v>Pacifico, Islas del</v>
          </cell>
        </row>
        <row r="174">
          <cell r="A174">
            <v>573</v>
          </cell>
          <cell r="B174" t="str">
            <v>Países Bajos</v>
          </cell>
        </row>
        <row r="175">
          <cell r="A175">
            <v>999</v>
          </cell>
          <cell r="B175" t="str">
            <v>Países no precisados en otra parte y desconocidos</v>
          </cell>
        </row>
        <row r="176">
          <cell r="A176">
            <v>576</v>
          </cell>
          <cell r="B176" t="str">
            <v>Pakistán</v>
          </cell>
        </row>
        <row r="177">
          <cell r="A177">
            <v>578</v>
          </cell>
          <cell r="B177" t="str">
            <v>Palau</v>
          </cell>
        </row>
        <row r="178">
          <cell r="A178">
            <v>580</v>
          </cell>
          <cell r="B178" t="str">
            <v>Panamá</v>
          </cell>
        </row>
        <row r="179">
          <cell r="A179">
            <v>545</v>
          </cell>
          <cell r="B179" t="str">
            <v>Papua Nueva Guinea</v>
          </cell>
        </row>
        <row r="180">
          <cell r="A180">
            <v>586</v>
          </cell>
          <cell r="B180" t="str">
            <v>Paraguay</v>
          </cell>
        </row>
        <row r="181">
          <cell r="A181">
            <v>589</v>
          </cell>
          <cell r="B181" t="str">
            <v>Perú</v>
          </cell>
        </row>
        <row r="182">
          <cell r="A182">
            <v>593</v>
          </cell>
          <cell r="B182" t="str">
            <v>Pitcairn</v>
          </cell>
        </row>
        <row r="183">
          <cell r="A183">
            <v>599</v>
          </cell>
          <cell r="B183" t="str">
            <v>Polinesia Francesa</v>
          </cell>
        </row>
        <row r="184">
          <cell r="A184">
            <v>603</v>
          </cell>
          <cell r="B184" t="str">
            <v>Polonia</v>
          </cell>
        </row>
        <row r="185">
          <cell r="A185">
            <v>607</v>
          </cell>
          <cell r="B185" t="str">
            <v>Portugal</v>
          </cell>
        </row>
        <row r="186">
          <cell r="A186">
            <v>611</v>
          </cell>
          <cell r="B186" t="str">
            <v>Puerto Rico</v>
          </cell>
        </row>
        <row r="187">
          <cell r="A187">
            <v>618</v>
          </cell>
          <cell r="B187" t="str">
            <v>Qatar</v>
          </cell>
        </row>
        <row r="188">
          <cell r="A188">
            <v>628</v>
          </cell>
          <cell r="B188" t="str">
            <v xml:space="preserve">Reino Unido </v>
          </cell>
        </row>
        <row r="189">
          <cell r="A189">
            <v>628</v>
          </cell>
          <cell r="B189" t="str">
            <v xml:space="preserve">Reino Unido </v>
          </cell>
        </row>
        <row r="190">
          <cell r="A190">
            <v>628</v>
          </cell>
          <cell r="B190" t="str">
            <v xml:space="preserve">Reino Unido </v>
          </cell>
        </row>
        <row r="191">
          <cell r="A191">
            <v>660</v>
          </cell>
          <cell r="B191" t="str">
            <v>Reunión</v>
          </cell>
        </row>
        <row r="192">
          <cell r="A192">
            <v>675</v>
          </cell>
          <cell r="B192" t="str">
            <v>Ruanda</v>
          </cell>
        </row>
        <row r="193">
          <cell r="A193">
            <v>670</v>
          </cell>
          <cell r="B193" t="str">
            <v>Rumania</v>
          </cell>
        </row>
        <row r="194">
          <cell r="A194">
            <v>676</v>
          </cell>
          <cell r="B194" t="str">
            <v>Rusia, Federación de</v>
          </cell>
        </row>
        <row r="195">
          <cell r="A195">
            <v>685</v>
          </cell>
          <cell r="B195" t="str">
            <v>Sahara Occidental</v>
          </cell>
        </row>
        <row r="196">
          <cell r="A196">
            <v>677</v>
          </cell>
          <cell r="B196" t="str">
            <v>Salomón, Islas</v>
          </cell>
        </row>
        <row r="197">
          <cell r="A197">
            <v>687</v>
          </cell>
          <cell r="B197" t="str">
            <v>Samoa</v>
          </cell>
        </row>
        <row r="198">
          <cell r="A198">
            <v>690</v>
          </cell>
          <cell r="B198" t="str">
            <v>Samoa Americana</v>
          </cell>
        </row>
        <row r="199">
          <cell r="A199">
            <v>695</v>
          </cell>
          <cell r="B199" t="str">
            <v>San Cristóbal y Nieves</v>
          </cell>
        </row>
        <row r="200">
          <cell r="A200">
            <v>697</v>
          </cell>
          <cell r="B200" t="str">
            <v>San Marino</v>
          </cell>
        </row>
        <row r="201">
          <cell r="A201">
            <v>700</v>
          </cell>
          <cell r="B201" t="str">
            <v>San Pedro y Miquelon</v>
          </cell>
        </row>
        <row r="202">
          <cell r="A202">
            <v>705</v>
          </cell>
          <cell r="B202" t="str">
            <v>San Vicente y las Granadinas</v>
          </cell>
        </row>
        <row r="203">
          <cell r="A203">
            <v>710</v>
          </cell>
          <cell r="B203" t="str">
            <v>Santa Elena</v>
          </cell>
        </row>
        <row r="204">
          <cell r="A204">
            <v>715</v>
          </cell>
          <cell r="B204" t="str">
            <v>Santa Lucia</v>
          </cell>
        </row>
        <row r="205">
          <cell r="A205">
            <v>159</v>
          </cell>
          <cell r="B205" t="str">
            <v>Santa Sede</v>
          </cell>
        </row>
        <row r="206">
          <cell r="A206">
            <v>720</v>
          </cell>
          <cell r="B206" t="str">
            <v>Santo Tome y Príncipe</v>
          </cell>
        </row>
        <row r="207">
          <cell r="A207">
            <v>728</v>
          </cell>
          <cell r="B207" t="str">
            <v>Senegal</v>
          </cell>
        </row>
        <row r="208">
          <cell r="A208">
            <v>731</v>
          </cell>
          <cell r="B208" t="str">
            <v>Seychelles</v>
          </cell>
        </row>
        <row r="209">
          <cell r="A209">
            <v>735</v>
          </cell>
          <cell r="B209" t="str">
            <v>Sierra Leona</v>
          </cell>
        </row>
        <row r="210">
          <cell r="A210">
            <v>741</v>
          </cell>
          <cell r="B210" t="str">
            <v>Singapur</v>
          </cell>
        </row>
        <row r="211">
          <cell r="A211">
            <v>744</v>
          </cell>
          <cell r="B211" t="str">
            <v>Siria, República Árabe</v>
          </cell>
        </row>
        <row r="212">
          <cell r="A212">
            <v>748</v>
          </cell>
          <cell r="B212" t="str">
            <v>Somalia</v>
          </cell>
        </row>
        <row r="213">
          <cell r="A213">
            <v>750</v>
          </cell>
          <cell r="B213" t="str">
            <v>Sri Lanka</v>
          </cell>
        </row>
        <row r="214">
          <cell r="A214">
            <v>756</v>
          </cell>
          <cell r="B214" t="str">
            <v>Sudáfrica</v>
          </cell>
        </row>
        <row r="215">
          <cell r="A215">
            <v>759</v>
          </cell>
          <cell r="B215" t="str">
            <v>Sudan</v>
          </cell>
        </row>
        <row r="216">
          <cell r="A216">
            <v>764</v>
          </cell>
          <cell r="B216" t="str">
            <v>Suecia</v>
          </cell>
        </row>
        <row r="217">
          <cell r="A217">
            <v>767</v>
          </cell>
          <cell r="B217" t="str">
            <v>Suiza</v>
          </cell>
        </row>
        <row r="218">
          <cell r="A218">
            <v>770</v>
          </cell>
          <cell r="B218" t="str">
            <v>Surinam</v>
          </cell>
        </row>
        <row r="219">
          <cell r="A219">
            <v>773</v>
          </cell>
          <cell r="B219" t="str">
            <v>Swazilandia</v>
          </cell>
        </row>
        <row r="220">
          <cell r="A220">
            <v>776</v>
          </cell>
          <cell r="B220" t="str">
            <v>Tailandia</v>
          </cell>
        </row>
        <row r="221">
          <cell r="A221">
            <v>218</v>
          </cell>
          <cell r="B221" t="str">
            <v>Taiwán, Provincia de China</v>
          </cell>
        </row>
        <row r="222">
          <cell r="A222">
            <v>780</v>
          </cell>
          <cell r="B222" t="str">
            <v>Tanzania, República Unida de</v>
          </cell>
        </row>
        <row r="223">
          <cell r="A223">
            <v>774</v>
          </cell>
          <cell r="B223" t="str">
            <v>Tayikistán</v>
          </cell>
        </row>
        <row r="224">
          <cell r="A224">
            <v>787</v>
          </cell>
          <cell r="B224" t="str">
            <v>Territorio Británico del Océano indico</v>
          </cell>
        </row>
        <row r="225">
          <cell r="A225">
            <v>785</v>
          </cell>
          <cell r="B225" t="str">
            <v>Territorio Palestino Ocupado</v>
          </cell>
        </row>
        <row r="226">
          <cell r="A226">
            <v>788</v>
          </cell>
          <cell r="B226" t="str">
            <v>Timor del Este</v>
          </cell>
        </row>
        <row r="227">
          <cell r="A227">
            <v>800</v>
          </cell>
          <cell r="B227" t="str">
            <v>Togo</v>
          </cell>
        </row>
        <row r="228">
          <cell r="A228">
            <v>805</v>
          </cell>
          <cell r="B228" t="str">
            <v>Tokelau</v>
          </cell>
        </row>
        <row r="229">
          <cell r="A229">
            <v>810</v>
          </cell>
          <cell r="B229" t="str">
            <v>Tonga</v>
          </cell>
        </row>
        <row r="230">
          <cell r="A230">
            <v>815</v>
          </cell>
          <cell r="B230" t="str">
            <v>Trinidad y Tobago</v>
          </cell>
        </row>
        <row r="231">
          <cell r="A231">
            <v>820</v>
          </cell>
          <cell r="B231" t="str">
            <v>Túnez</v>
          </cell>
        </row>
        <row r="232">
          <cell r="A232">
            <v>823</v>
          </cell>
          <cell r="B232" t="str">
            <v>Turcas y Caicos, Islas</v>
          </cell>
        </row>
        <row r="233">
          <cell r="A233">
            <v>825</v>
          </cell>
          <cell r="B233" t="str">
            <v>Turkmenistán</v>
          </cell>
        </row>
        <row r="234">
          <cell r="A234">
            <v>827</v>
          </cell>
          <cell r="B234" t="str">
            <v>Turquía</v>
          </cell>
        </row>
        <row r="235">
          <cell r="A235">
            <v>828</v>
          </cell>
          <cell r="B235" t="str">
            <v>Tuvalu</v>
          </cell>
        </row>
        <row r="236">
          <cell r="A236">
            <v>830</v>
          </cell>
          <cell r="B236" t="str">
            <v>Ucrania</v>
          </cell>
        </row>
        <row r="237">
          <cell r="A237">
            <v>833</v>
          </cell>
          <cell r="B237" t="str">
            <v>Uganda</v>
          </cell>
        </row>
        <row r="238">
          <cell r="A238">
            <v>840</v>
          </cell>
          <cell r="B238" t="str">
            <v>Unión Soviética</v>
          </cell>
        </row>
        <row r="239">
          <cell r="A239">
            <v>845</v>
          </cell>
          <cell r="B239" t="str">
            <v>Uruguay</v>
          </cell>
        </row>
        <row r="240">
          <cell r="A240">
            <v>847</v>
          </cell>
          <cell r="B240" t="str">
            <v>Uzbekistán</v>
          </cell>
        </row>
        <row r="241">
          <cell r="A241">
            <v>551</v>
          </cell>
          <cell r="B241" t="str">
            <v>Vanuatu</v>
          </cell>
        </row>
        <row r="242">
          <cell r="A242">
            <v>850</v>
          </cell>
          <cell r="B242" t="str">
            <v>Venezuela</v>
          </cell>
        </row>
        <row r="243">
          <cell r="A243">
            <v>855</v>
          </cell>
          <cell r="B243" t="str">
            <v>Viet Nam</v>
          </cell>
        </row>
        <row r="244">
          <cell r="A244">
            <v>858</v>
          </cell>
          <cell r="B244" t="str">
            <v>Viet Nam del Sur</v>
          </cell>
        </row>
        <row r="245">
          <cell r="A245">
            <v>863</v>
          </cell>
          <cell r="B245" t="str">
            <v>Vírgenes (británicas), Islas</v>
          </cell>
        </row>
        <row r="246">
          <cell r="A246">
            <v>866</v>
          </cell>
          <cell r="B246" t="str">
            <v>Vírgenes (de los Estados Unidos), Islas</v>
          </cell>
        </row>
        <row r="247">
          <cell r="A247">
            <v>873</v>
          </cell>
          <cell r="B247" t="str">
            <v>Wake, Islas</v>
          </cell>
        </row>
        <row r="248">
          <cell r="A248">
            <v>875</v>
          </cell>
          <cell r="B248" t="str">
            <v>Wallis y Fortuna, Islas</v>
          </cell>
        </row>
        <row r="249">
          <cell r="A249">
            <v>880</v>
          </cell>
          <cell r="B249" t="str">
            <v>Yemen</v>
          </cell>
        </row>
        <row r="250">
          <cell r="A250">
            <v>881</v>
          </cell>
          <cell r="B250" t="str">
            <v>Yemen Democrático</v>
          </cell>
        </row>
        <row r="251">
          <cell r="A251">
            <v>885</v>
          </cell>
          <cell r="B251" t="str">
            <v>Yugoslavia</v>
          </cell>
        </row>
        <row r="252">
          <cell r="A252">
            <v>890</v>
          </cell>
          <cell r="B252" t="str">
            <v>Zambia</v>
          </cell>
        </row>
        <row r="253">
          <cell r="A253">
            <v>665</v>
          </cell>
          <cell r="B253" t="str">
            <v>Zimbabwe</v>
          </cell>
        </row>
        <row r="254">
          <cell r="A254">
            <v>895</v>
          </cell>
          <cell r="B254" t="str">
            <v>Zona del Canal</v>
          </cell>
        </row>
        <row r="255">
          <cell r="A255">
            <v>911</v>
          </cell>
          <cell r="B255" t="str">
            <v>Zona Franca Barranquilla</v>
          </cell>
        </row>
        <row r="256">
          <cell r="A256">
            <v>921</v>
          </cell>
          <cell r="B256" t="str">
            <v>Zona Franca Baru Beach Resort</v>
          </cell>
        </row>
        <row r="257">
          <cell r="A257">
            <v>919</v>
          </cell>
          <cell r="B257" t="str">
            <v>Zona Franca Bogota</v>
          </cell>
        </row>
        <row r="258">
          <cell r="A258">
            <v>912</v>
          </cell>
          <cell r="B258" t="str">
            <v>Zona Franca Buenaventura</v>
          </cell>
        </row>
        <row r="259">
          <cell r="A259">
            <v>916</v>
          </cell>
          <cell r="B259" t="str">
            <v>Zona Franca Cartagena</v>
          </cell>
        </row>
        <row r="260">
          <cell r="A260">
            <v>914</v>
          </cell>
          <cell r="B260" t="str">
            <v>Zona Franca Cúcuta</v>
          </cell>
        </row>
        <row r="261">
          <cell r="A261">
            <v>923</v>
          </cell>
          <cell r="B261" t="str">
            <v>Zona Franca Eurocaribe De Indias</v>
          </cell>
        </row>
        <row r="262">
          <cell r="A262">
            <v>918</v>
          </cell>
          <cell r="B262" t="str">
            <v>Zona Franca La Candelaria</v>
          </cell>
        </row>
        <row r="263">
          <cell r="A263">
            <v>925</v>
          </cell>
          <cell r="B263" t="str">
            <v>Zona Franca Malambo</v>
          </cell>
        </row>
        <row r="264">
          <cell r="A264">
            <v>920</v>
          </cell>
          <cell r="B264" t="str">
            <v>Zona Franca Pacifico</v>
          </cell>
        </row>
        <row r="265">
          <cell r="A265">
            <v>913</v>
          </cell>
          <cell r="B265" t="str">
            <v>Zona Franca Palmaseca- Cali</v>
          </cell>
        </row>
        <row r="266">
          <cell r="A266">
            <v>922</v>
          </cell>
          <cell r="B266" t="str">
            <v>Zona Franca Pozos Colorados</v>
          </cell>
        </row>
        <row r="267">
          <cell r="A267">
            <v>924</v>
          </cell>
          <cell r="B267" t="str">
            <v>Zona Franca Quindío (Armenia).</v>
          </cell>
        </row>
        <row r="268">
          <cell r="A268">
            <v>917</v>
          </cell>
          <cell r="B268" t="str">
            <v>Zona Franca Rionegro</v>
          </cell>
        </row>
        <row r="269">
          <cell r="A269">
            <v>915</v>
          </cell>
          <cell r="B269" t="str">
            <v>Zona Franca Santa Marta</v>
          </cell>
        </row>
        <row r="270">
          <cell r="A270">
            <v>928</v>
          </cell>
          <cell r="B270" t="str">
            <v>Zona Franca Permanente la Cayena</v>
          </cell>
        </row>
        <row r="271">
          <cell r="A271">
            <v>930</v>
          </cell>
          <cell r="B271" t="str">
            <v>Zona Franca Permanente Especial BIO D Facatativa.</v>
          </cell>
        </row>
        <row r="272">
          <cell r="A272">
            <v>935</v>
          </cell>
          <cell r="B272" t="str">
            <v>Zona Franca Permanente Especial Argos S.A.</v>
          </cell>
        </row>
        <row r="273">
          <cell r="A273">
            <v>937</v>
          </cell>
          <cell r="B273" t="str">
            <v>Zona Franca Permanente Especial KCAG</v>
          </cell>
        </row>
        <row r="274">
          <cell r="A274">
            <v>897</v>
          </cell>
          <cell r="B274" t="str">
            <v>Zona Neutral (Palestina)</v>
          </cell>
        </row>
        <row r="275">
          <cell r="A275">
            <v>579</v>
          </cell>
          <cell r="B275" t="str">
            <v xml:space="preserve">Territorio autónomos de Palestina </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sara"/>
      <sheetName val="Alimentos"/>
      <sheetName val="Alimentos 2"/>
      <sheetName val="Alimentos 3 DEF"/>
      <sheetName val="Banano"/>
      <sheetName val="Azucar"/>
      <sheetName val="Flores"/>
      <sheetName val="Carne"/>
      <sheetName val="Frutas"/>
      <sheetName val="Pescado"/>
      <sheetName val="Cafe"/>
      <sheetName val="COD"/>
    </sheetNames>
    <sheetDataSet>
      <sheetData sheetId="0"/>
      <sheetData sheetId="1"/>
      <sheetData sheetId="2"/>
      <sheetData sheetId="3"/>
      <sheetData sheetId="4"/>
      <sheetData sheetId="5"/>
      <sheetData sheetId="6"/>
      <sheetData sheetId="7"/>
      <sheetData sheetId="8"/>
      <sheetData sheetId="9"/>
      <sheetData sheetId="10"/>
      <sheetData sheetId="11">
        <row r="1">
          <cell r="A1" t="str">
            <v>Aladi</v>
          </cell>
          <cell r="B1" t="str">
            <v>País</v>
          </cell>
        </row>
        <row r="2">
          <cell r="A2">
            <v>13</v>
          </cell>
          <cell r="B2" t="str">
            <v>Afganistán</v>
          </cell>
        </row>
        <row r="3">
          <cell r="A3">
            <v>15</v>
          </cell>
          <cell r="B3" t="str">
            <v>Aland, Islas</v>
          </cell>
        </row>
        <row r="4">
          <cell r="A4">
            <v>17</v>
          </cell>
          <cell r="B4" t="str">
            <v>Albania</v>
          </cell>
        </row>
        <row r="5">
          <cell r="A5">
            <v>23</v>
          </cell>
          <cell r="B5" t="str">
            <v>Alemania</v>
          </cell>
        </row>
        <row r="6">
          <cell r="A6">
            <v>25</v>
          </cell>
          <cell r="B6" t="str">
            <v>Alemania, República Democrática</v>
          </cell>
        </row>
        <row r="7">
          <cell r="A7">
            <v>37</v>
          </cell>
          <cell r="B7" t="str">
            <v>Andorra</v>
          </cell>
        </row>
        <row r="8">
          <cell r="A8">
            <v>155</v>
          </cell>
          <cell r="B8" t="str">
            <v>Anglonormandas, Islas</v>
          </cell>
        </row>
        <row r="9">
          <cell r="A9">
            <v>40</v>
          </cell>
          <cell r="B9" t="str">
            <v>Angola</v>
          </cell>
        </row>
        <row r="10">
          <cell r="A10">
            <v>41</v>
          </cell>
          <cell r="B10" t="str">
            <v>Anguila</v>
          </cell>
        </row>
        <row r="11">
          <cell r="A11">
            <v>786</v>
          </cell>
          <cell r="B11" t="str">
            <v>Antártica</v>
          </cell>
        </row>
        <row r="12">
          <cell r="A12">
            <v>43</v>
          </cell>
          <cell r="B12" t="str">
            <v>Antigua y Barbuda</v>
          </cell>
        </row>
        <row r="13">
          <cell r="A13">
            <v>47</v>
          </cell>
          <cell r="B13" t="str">
            <v>Antillas Holandesas</v>
          </cell>
        </row>
        <row r="14">
          <cell r="A14">
            <v>53</v>
          </cell>
          <cell r="B14" t="str">
            <v>Arabia Saudita</v>
          </cell>
        </row>
        <row r="15">
          <cell r="A15">
            <v>59</v>
          </cell>
          <cell r="B15" t="str">
            <v>Argelia</v>
          </cell>
        </row>
        <row r="16">
          <cell r="A16">
            <v>63</v>
          </cell>
          <cell r="B16" t="str">
            <v>Argentina</v>
          </cell>
        </row>
        <row r="17">
          <cell r="A17">
            <v>26</v>
          </cell>
          <cell r="B17" t="str">
            <v>Armenia</v>
          </cell>
        </row>
        <row r="18">
          <cell r="A18">
            <v>27</v>
          </cell>
          <cell r="B18" t="str">
            <v>Aruba</v>
          </cell>
        </row>
        <row r="19">
          <cell r="A19">
            <v>69</v>
          </cell>
          <cell r="B19" t="str">
            <v>Australia</v>
          </cell>
        </row>
        <row r="20">
          <cell r="A20">
            <v>72</v>
          </cell>
          <cell r="B20" t="str">
            <v>Austria</v>
          </cell>
        </row>
        <row r="21">
          <cell r="A21">
            <v>74</v>
          </cell>
          <cell r="B21" t="str">
            <v>Azerbaiyán</v>
          </cell>
        </row>
        <row r="22">
          <cell r="A22">
            <v>77</v>
          </cell>
          <cell r="B22" t="str">
            <v>Bahamas</v>
          </cell>
        </row>
        <row r="23">
          <cell r="A23">
            <v>80</v>
          </cell>
          <cell r="B23" t="str">
            <v>Bahrein</v>
          </cell>
        </row>
        <row r="24">
          <cell r="A24">
            <v>81</v>
          </cell>
          <cell r="B24" t="str">
            <v>Bangla Desh</v>
          </cell>
        </row>
        <row r="25">
          <cell r="A25">
            <v>83</v>
          </cell>
          <cell r="B25" t="str">
            <v>Barbados</v>
          </cell>
        </row>
        <row r="26">
          <cell r="A26">
            <v>91</v>
          </cell>
          <cell r="B26" t="str">
            <v>Belarusia</v>
          </cell>
        </row>
        <row r="27">
          <cell r="A27">
            <v>87</v>
          </cell>
          <cell r="B27" t="str">
            <v>Bélgica</v>
          </cell>
        </row>
        <row r="28">
          <cell r="A28">
            <v>88</v>
          </cell>
          <cell r="B28" t="str">
            <v>Belice</v>
          </cell>
        </row>
        <row r="29">
          <cell r="A29">
            <v>229</v>
          </cell>
          <cell r="B29" t="str">
            <v>Benin</v>
          </cell>
        </row>
        <row r="30">
          <cell r="A30">
            <v>90</v>
          </cell>
          <cell r="B30" t="str">
            <v>Bermuda</v>
          </cell>
        </row>
        <row r="31">
          <cell r="A31">
            <v>97</v>
          </cell>
          <cell r="B31" t="str">
            <v>Bolivia</v>
          </cell>
        </row>
        <row r="32">
          <cell r="A32">
            <v>100</v>
          </cell>
          <cell r="B32" t="str">
            <v>Bonaire, Isla</v>
          </cell>
        </row>
        <row r="33">
          <cell r="A33">
            <v>29</v>
          </cell>
          <cell r="B33" t="str">
            <v>Bosnia y Herzegovina</v>
          </cell>
        </row>
        <row r="34">
          <cell r="A34">
            <v>101</v>
          </cell>
          <cell r="B34" t="str">
            <v>Botswana</v>
          </cell>
        </row>
        <row r="35">
          <cell r="A35">
            <v>105</v>
          </cell>
          <cell r="B35" t="str">
            <v>Brasil</v>
          </cell>
        </row>
        <row r="36">
          <cell r="A36">
            <v>108</v>
          </cell>
          <cell r="B36" t="str">
            <v>Brunei Darussalam</v>
          </cell>
        </row>
        <row r="37">
          <cell r="A37">
            <v>111</v>
          </cell>
          <cell r="B37" t="str">
            <v>Bulgaria</v>
          </cell>
        </row>
        <row r="38">
          <cell r="A38">
            <v>31</v>
          </cell>
          <cell r="B38" t="str">
            <v>Burkina Faso</v>
          </cell>
        </row>
        <row r="39">
          <cell r="A39">
            <v>115</v>
          </cell>
          <cell r="B39" t="str">
            <v>Burundi</v>
          </cell>
        </row>
        <row r="40">
          <cell r="A40">
            <v>119</v>
          </cell>
          <cell r="B40" t="str">
            <v>Bután</v>
          </cell>
        </row>
        <row r="41">
          <cell r="A41">
            <v>127</v>
          </cell>
          <cell r="B41" t="str">
            <v>Cabo Verde</v>
          </cell>
        </row>
        <row r="42">
          <cell r="A42">
            <v>137</v>
          </cell>
          <cell r="B42" t="str">
            <v>Caimán, Islas</v>
          </cell>
        </row>
        <row r="43">
          <cell r="A43">
            <v>141</v>
          </cell>
          <cell r="B43" t="str">
            <v>Camboya</v>
          </cell>
        </row>
        <row r="44">
          <cell r="A44">
            <v>145</v>
          </cell>
          <cell r="B44" t="str">
            <v>Camerún</v>
          </cell>
        </row>
        <row r="45">
          <cell r="A45">
            <v>149</v>
          </cell>
          <cell r="B45" t="str">
            <v>Canadá</v>
          </cell>
        </row>
        <row r="46">
          <cell r="A46">
            <v>157</v>
          </cell>
          <cell r="B46" t="str">
            <v>Cantón y Enderburry, Islas</v>
          </cell>
        </row>
        <row r="47">
          <cell r="A47">
            <v>156</v>
          </cell>
          <cell r="B47" t="str">
            <v>Ceilán</v>
          </cell>
        </row>
        <row r="48">
          <cell r="A48">
            <v>640</v>
          </cell>
          <cell r="B48" t="str">
            <v>Centroafricana, Republica</v>
          </cell>
        </row>
        <row r="49">
          <cell r="A49">
            <v>203</v>
          </cell>
          <cell r="B49" t="str">
            <v>Chad</v>
          </cell>
        </row>
        <row r="50">
          <cell r="A50">
            <v>644</v>
          </cell>
          <cell r="B50" t="str">
            <v>República Checa</v>
          </cell>
        </row>
        <row r="51">
          <cell r="A51">
            <v>207</v>
          </cell>
          <cell r="B51" t="str">
            <v>Checoslovaquia</v>
          </cell>
        </row>
        <row r="52">
          <cell r="A52">
            <v>211</v>
          </cell>
          <cell r="B52" t="str">
            <v>Chile</v>
          </cell>
        </row>
        <row r="53">
          <cell r="A53">
            <v>215</v>
          </cell>
          <cell r="B53" t="str">
            <v>China</v>
          </cell>
        </row>
        <row r="54">
          <cell r="A54">
            <v>221</v>
          </cell>
          <cell r="B54" t="str">
            <v>Chipre</v>
          </cell>
        </row>
        <row r="55">
          <cell r="A55">
            <v>165</v>
          </cell>
          <cell r="B55" t="str">
            <v>Cocos (Keeling), Islas</v>
          </cell>
        </row>
        <row r="56">
          <cell r="A56">
            <v>169</v>
          </cell>
          <cell r="B56" t="str">
            <v>Colombia</v>
          </cell>
        </row>
        <row r="57">
          <cell r="A57">
            <v>173</v>
          </cell>
          <cell r="B57" t="str">
            <v>Comoras</v>
          </cell>
        </row>
        <row r="58">
          <cell r="A58">
            <v>177</v>
          </cell>
          <cell r="B58" t="str">
            <v>Congo</v>
          </cell>
        </row>
        <row r="59">
          <cell r="A59">
            <v>888</v>
          </cell>
          <cell r="B59" t="str">
            <v>Congo, República Democrática del</v>
          </cell>
        </row>
        <row r="60">
          <cell r="A60">
            <v>183</v>
          </cell>
          <cell r="B60" t="str">
            <v>Cook, Islas</v>
          </cell>
        </row>
        <row r="61">
          <cell r="A61">
            <v>190</v>
          </cell>
          <cell r="B61" t="str">
            <v>Corea, República de</v>
          </cell>
        </row>
        <row r="62">
          <cell r="A62">
            <v>187</v>
          </cell>
          <cell r="B62" t="str">
            <v xml:space="preserve">Corea, República Democrática </v>
          </cell>
        </row>
        <row r="63">
          <cell r="A63">
            <v>193</v>
          </cell>
          <cell r="B63" t="str">
            <v>Costa de Marfil</v>
          </cell>
        </row>
        <row r="64">
          <cell r="A64">
            <v>196</v>
          </cell>
          <cell r="B64" t="str">
            <v>Costa Rica</v>
          </cell>
        </row>
        <row r="65">
          <cell r="A65">
            <v>198</v>
          </cell>
          <cell r="B65" t="str">
            <v>Croacia</v>
          </cell>
        </row>
        <row r="66">
          <cell r="A66">
            <v>199</v>
          </cell>
          <cell r="B66" t="str">
            <v>Cuba</v>
          </cell>
        </row>
        <row r="67">
          <cell r="A67">
            <v>201</v>
          </cell>
          <cell r="B67" t="str">
            <v>Curazao, Isla</v>
          </cell>
        </row>
        <row r="68">
          <cell r="A68">
            <v>232</v>
          </cell>
          <cell r="B68" t="str">
            <v>Dinamarca</v>
          </cell>
        </row>
        <row r="69">
          <cell r="A69">
            <v>783</v>
          </cell>
          <cell r="B69" t="str">
            <v>Djibouti</v>
          </cell>
        </row>
        <row r="70">
          <cell r="A70">
            <v>235</v>
          </cell>
          <cell r="B70" t="str">
            <v>Dominica</v>
          </cell>
        </row>
        <row r="71">
          <cell r="A71">
            <v>647</v>
          </cell>
          <cell r="B71" t="str">
            <v xml:space="preserve">República Dominicana </v>
          </cell>
        </row>
        <row r="72">
          <cell r="A72">
            <v>239</v>
          </cell>
          <cell r="B72" t="str">
            <v>Ecuador</v>
          </cell>
        </row>
        <row r="73">
          <cell r="A73">
            <v>240</v>
          </cell>
          <cell r="B73" t="str">
            <v>Egipto</v>
          </cell>
        </row>
        <row r="74">
          <cell r="A74">
            <v>242</v>
          </cell>
          <cell r="B74" t="str">
            <v>El Salvador</v>
          </cell>
        </row>
        <row r="75">
          <cell r="A75">
            <v>244</v>
          </cell>
          <cell r="B75" t="str">
            <v>Emiratos Árabes Unidos</v>
          </cell>
        </row>
        <row r="76">
          <cell r="A76">
            <v>243</v>
          </cell>
          <cell r="B76" t="str">
            <v>Eritrea</v>
          </cell>
        </row>
        <row r="77">
          <cell r="A77">
            <v>629</v>
          </cell>
          <cell r="B77" t="str">
            <v>Escocia</v>
          </cell>
        </row>
        <row r="78">
          <cell r="A78">
            <v>246</v>
          </cell>
          <cell r="B78" t="str">
            <v>Eslovaquia</v>
          </cell>
        </row>
        <row r="79">
          <cell r="A79">
            <v>247</v>
          </cell>
          <cell r="B79" t="str">
            <v>Eslovenia</v>
          </cell>
        </row>
        <row r="80">
          <cell r="A80">
            <v>245</v>
          </cell>
          <cell r="B80" t="str">
            <v>España</v>
          </cell>
        </row>
        <row r="81">
          <cell r="A81">
            <v>249</v>
          </cell>
          <cell r="B81" t="str">
            <v>Estados Unidos</v>
          </cell>
        </row>
        <row r="82">
          <cell r="A82">
            <v>251</v>
          </cell>
          <cell r="B82" t="str">
            <v>Estonia</v>
          </cell>
        </row>
        <row r="83">
          <cell r="A83">
            <v>253</v>
          </cell>
          <cell r="B83" t="str">
            <v>Etiopia</v>
          </cell>
        </row>
        <row r="84">
          <cell r="A84">
            <v>259</v>
          </cell>
          <cell r="B84" t="str">
            <v>Feroe, Islas</v>
          </cell>
        </row>
        <row r="85">
          <cell r="A85">
            <v>870</v>
          </cell>
          <cell r="B85" t="str">
            <v>Fiji</v>
          </cell>
        </row>
        <row r="86">
          <cell r="A86">
            <v>267</v>
          </cell>
          <cell r="B86" t="str">
            <v>Filipinas</v>
          </cell>
        </row>
        <row r="87">
          <cell r="A87">
            <v>271</v>
          </cell>
          <cell r="B87" t="str">
            <v>Finlandia</v>
          </cell>
        </row>
        <row r="88">
          <cell r="A88">
            <v>275</v>
          </cell>
          <cell r="B88" t="str">
            <v>Francia</v>
          </cell>
        </row>
        <row r="89">
          <cell r="A89">
            <v>281</v>
          </cell>
          <cell r="B89" t="str">
            <v>Gabón</v>
          </cell>
        </row>
        <row r="90">
          <cell r="A90">
            <v>285</v>
          </cell>
          <cell r="B90" t="str">
            <v>Gambia</v>
          </cell>
        </row>
        <row r="91">
          <cell r="A91">
            <v>287</v>
          </cell>
          <cell r="B91" t="str">
            <v>Georgia</v>
          </cell>
        </row>
        <row r="92">
          <cell r="A92">
            <v>289</v>
          </cell>
          <cell r="B92" t="str">
            <v>Ghana</v>
          </cell>
        </row>
        <row r="93">
          <cell r="A93">
            <v>293</v>
          </cell>
          <cell r="B93" t="str">
            <v>Gibraltar</v>
          </cell>
        </row>
        <row r="94">
          <cell r="A94">
            <v>297</v>
          </cell>
          <cell r="B94" t="str">
            <v>Granada</v>
          </cell>
        </row>
        <row r="95">
          <cell r="A95">
            <v>301</v>
          </cell>
          <cell r="B95" t="str">
            <v>Grecia</v>
          </cell>
        </row>
        <row r="96">
          <cell r="A96">
            <v>305</v>
          </cell>
          <cell r="B96" t="str">
            <v>Groenlandia</v>
          </cell>
        </row>
        <row r="97">
          <cell r="A97">
            <v>309</v>
          </cell>
          <cell r="B97" t="str">
            <v>Guadalupe</v>
          </cell>
        </row>
        <row r="98">
          <cell r="A98">
            <v>313</v>
          </cell>
          <cell r="B98" t="str">
            <v>Guam</v>
          </cell>
        </row>
        <row r="99">
          <cell r="A99">
            <v>317</v>
          </cell>
          <cell r="B99" t="str">
            <v>Guatemala</v>
          </cell>
        </row>
        <row r="100">
          <cell r="A100">
            <v>325</v>
          </cell>
          <cell r="B100" t="str">
            <v>Guayana Francesa</v>
          </cell>
        </row>
        <row r="101">
          <cell r="A101">
            <v>329</v>
          </cell>
          <cell r="B101" t="str">
            <v>Guinea</v>
          </cell>
        </row>
        <row r="102">
          <cell r="A102">
            <v>331</v>
          </cell>
          <cell r="B102" t="str">
            <v>Guinea Ecuatorial</v>
          </cell>
        </row>
        <row r="103">
          <cell r="A103">
            <v>334</v>
          </cell>
          <cell r="B103" t="str">
            <v>Guinea-Bissau</v>
          </cell>
        </row>
        <row r="104">
          <cell r="A104">
            <v>337</v>
          </cell>
          <cell r="B104" t="str">
            <v>Guyana</v>
          </cell>
        </row>
        <row r="105">
          <cell r="A105">
            <v>341</v>
          </cell>
          <cell r="B105" t="str">
            <v>Haití</v>
          </cell>
        </row>
        <row r="106">
          <cell r="A106">
            <v>345</v>
          </cell>
          <cell r="B106" t="str">
            <v>Honduras</v>
          </cell>
        </row>
        <row r="107">
          <cell r="A107">
            <v>351</v>
          </cell>
          <cell r="B107" t="str">
            <v>Hong Kong</v>
          </cell>
        </row>
        <row r="108">
          <cell r="A108">
            <v>355</v>
          </cell>
          <cell r="B108" t="str">
            <v>Hungría</v>
          </cell>
        </row>
        <row r="109">
          <cell r="A109">
            <v>361</v>
          </cell>
          <cell r="B109" t="str">
            <v>India</v>
          </cell>
        </row>
        <row r="110">
          <cell r="A110">
            <v>365</v>
          </cell>
          <cell r="B110" t="str">
            <v>Indonesia</v>
          </cell>
        </row>
        <row r="111">
          <cell r="A111">
            <v>369</v>
          </cell>
          <cell r="B111" t="str">
            <v>Irak</v>
          </cell>
        </row>
        <row r="112">
          <cell r="A112">
            <v>372</v>
          </cell>
          <cell r="B112" t="str">
            <v>Irán, República Islámica de</v>
          </cell>
        </row>
        <row r="113">
          <cell r="A113">
            <v>375</v>
          </cell>
          <cell r="B113" t="str">
            <v>Irlanda</v>
          </cell>
        </row>
        <row r="114">
          <cell r="A114">
            <v>379</v>
          </cell>
          <cell r="B114" t="str">
            <v>Islandia</v>
          </cell>
        </row>
        <row r="115">
          <cell r="A115">
            <v>383</v>
          </cell>
          <cell r="B115" t="str">
            <v>Israel</v>
          </cell>
        </row>
        <row r="116">
          <cell r="A116">
            <v>386</v>
          </cell>
          <cell r="B116" t="str">
            <v>Italia</v>
          </cell>
        </row>
        <row r="117">
          <cell r="A117">
            <v>391</v>
          </cell>
          <cell r="B117" t="str">
            <v>Jamaica</v>
          </cell>
        </row>
        <row r="118">
          <cell r="A118">
            <v>399</v>
          </cell>
          <cell r="B118" t="str">
            <v>Japón</v>
          </cell>
        </row>
        <row r="119">
          <cell r="A119">
            <v>395</v>
          </cell>
          <cell r="B119" t="str">
            <v>Johnston, islas</v>
          </cell>
        </row>
        <row r="120">
          <cell r="A120">
            <v>403</v>
          </cell>
          <cell r="B120" t="str">
            <v>Jordania</v>
          </cell>
        </row>
        <row r="121">
          <cell r="A121">
            <v>406</v>
          </cell>
          <cell r="B121" t="str">
            <v>Kazajstán</v>
          </cell>
        </row>
        <row r="122">
          <cell r="A122">
            <v>410</v>
          </cell>
          <cell r="B122" t="str">
            <v>Kenia</v>
          </cell>
        </row>
        <row r="123">
          <cell r="A123">
            <v>412</v>
          </cell>
          <cell r="B123" t="str">
            <v>Kirguistan</v>
          </cell>
        </row>
        <row r="124">
          <cell r="A124">
            <v>411</v>
          </cell>
          <cell r="B124" t="str">
            <v>Kiribati</v>
          </cell>
        </row>
        <row r="125">
          <cell r="A125">
            <v>413</v>
          </cell>
          <cell r="B125" t="str">
            <v>Kuwait</v>
          </cell>
        </row>
        <row r="126">
          <cell r="A126">
            <v>420</v>
          </cell>
          <cell r="B126" t="str">
            <v>Laos, República Popular Democrática</v>
          </cell>
        </row>
        <row r="127">
          <cell r="A127">
            <v>426</v>
          </cell>
          <cell r="B127" t="str">
            <v>Lesotho</v>
          </cell>
        </row>
        <row r="128">
          <cell r="A128">
            <v>429</v>
          </cell>
          <cell r="B128" t="str">
            <v>Letonia</v>
          </cell>
        </row>
        <row r="129">
          <cell r="A129">
            <v>431</v>
          </cell>
          <cell r="B129" t="str">
            <v>Líbano</v>
          </cell>
        </row>
        <row r="130">
          <cell r="A130">
            <v>434</v>
          </cell>
          <cell r="B130" t="str">
            <v>Liberia</v>
          </cell>
        </row>
        <row r="131">
          <cell r="A131">
            <v>438</v>
          </cell>
          <cell r="B131" t="str">
            <v>Libia</v>
          </cell>
        </row>
        <row r="132">
          <cell r="A132">
            <v>440</v>
          </cell>
          <cell r="B132" t="str">
            <v>Liechtenstein</v>
          </cell>
        </row>
        <row r="133">
          <cell r="A133">
            <v>443</v>
          </cell>
          <cell r="B133" t="str">
            <v>Lituania</v>
          </cell>
        </row>
        <row r="134">
          <cell r="A134">
            <v>445</v>
          </cell>
          <cell r="B134" t="str">
            <v>Luxemburgo</v>
          </cell>
        </row>
        <row r="135">
          <cell r="A135">
            <v>447</v>
          </cell>
          <cell r="B135" t="str">
            <v>Macao</v>
          </cell>
        </row>
        <row r="136">
          <cell r="A136">
            <v>448</v>
          </cell>
          <cell r="B136" t="str">
            <v>Macedonia</v>
          </cell>
        </row>
        <row r="137">
          <cell r="A137">
            <v>450</v>
          </cell>
          <cell r="B137" t="str">
            <v>Madagascar</v>
          </cell>
        </row>
        <row r="138">
          <cell r="A138">
            <v>455</v>
          </cell>
          <cell r="B138" t="str">
            <v>Malasia</v>
          </cell>
        </row>
        <row r="139">
          <cell r="A139">
            <v>587</v>
          </cell>
          <cell r="B139" t="str">
            <v>Malasia, Península de</v>
          </cell>
        </row>
        <row r="140">
          <cell r="A140">
            <v>458</v>
          </cell>
          <cell r="B140" t="str">
            <v>Malawi</v>
          </cell>
        </row>
        <row r="141">
          <cell r="A141">
            <v>461</v>
          </cell>
          <cell r="B141" t="str">
            <v>Maldivas</v>
          </cell>
        </row>
        <row r="142">
          <cell r="A142">
            <v>464</v>
          </cell>
          <cell r="B142" t="str">
            <v>Mali</v>
          </cell>
        </row>
        <row r="143">
          <cell r="A143">
            <v>467</v>
          </cell>
          <cell r="B143" t="str">
            <v>Malta</v>
          </cell>
        </row>
        <row r="144">
          <cell r="A144">
            <v>469</v>
          </cell>
          <cell r="B144" t="str">
            <v>Marianas del Norte, Islas</v>
          </cell>
        </row>
        <row r="145">
          <cell r="A145">
            <v>474</v>
          </cell>
          <cell r="B145" t="str">
            <v>Marruecos</v>
          </cell>
        </row>
        <row r="146">
          <cell r="A146">
            <v>472</v>
          </cell>
          <cell r="B146" t="str">
            <v>Marshall, Islas</v>
          </cell>
        </row>
        <row r="147">
          <cell r="A147">
            <v>477</v>
          </cell>
          <cell r="B147" t="str">
            <v>Martinica</v>
          </cell>
        </row>
        <row r="148">
          <cell r="A148">
            <v>485</v>
          </cell>
          <cell r="B148" t="str">
            <v>Mauricio</v>
          </cell>
        </row>
        <row r="149">
          <cell r="A149">
            <v>488</v>
          </cell>
          <cell r="B149" t="str">
            <v>Mauritania</v>
          </cell>
        </row>
        <row r="150">
          <cell r="A150">
            <v>493</v>
          </cell>
          <cell r="B150" t="str">
            <v>México</v>
          </cell>
        </row>
        <row r="151">
          <cell r="A151">
            <v>494</v>
          </cell>
          <cell r="B151" t="str">
            <v>Micronesia, Estados Federados de</v>
          </cell>
        </row>
        <row r="152">
          <cell r="A152">
            <v>495</v>
          </cell>
          <cell r="B152" t="str">
            <v>Midway, islas</v>
          </cell>
        </row>
        <row r="153">
          <cell r="A153">
            <v>496</v>
          </cell>
          <cell r="B153" t="str">
            <v>Moldavia, República de</v>
          </cell>
        </row>
        <row r="154">
          <cell r="A154">
            <v>498</v>
          </cell>
          <cell r="B154" t="str">
            <v>Mónaco</v>
          </cell>
        </row>
        <row r="155">
          <cell r="A155">
            <v>497</v>
          </cell>
          <cell r="B155" t="str">
            <v>Mongolia</v>
          </cell>
        </row>
        <row r="156">
          <cell r="A156">
            <v>501</v>
          </cell>
          <cell r="B156" t="str">
            <v>Montserrat</v>
          </cell>
        </row>
        <row r="157">
          <cell r="A157">
            <v>505</v>
          </cell>
          <cell r="B157" t="str">
            <v>Mozambique</v>
          </cell>
        </row>
        <row r="158">
          <cell r="A158">
            <v>93</v>
          </cell>
          <cell r="B158" t="str">
            <v>Myanmar</v>
          </cell>
        </row>
        <row r="159">
          <cell r="A159">
            <v>507</v>
          </cell>
          <cell r="B159" t="str">
            <v>Namibia</v>
          </cell>
        </row>
        <row r="160">
          <cell r="A160">
            <v>508</v>
          </cell>
          <cell r="B160" t="str">
            <v>Nauru</v>
          </cell>
        </row>
        <row r="161">
          <cell r="A161">
            <v>511</v>
          </cell>
          <cell r="B161" t="str">
            <v>Navidad (Christmas), Isla</v>
          </cell>
        </row>
        <row r="162">
          <cell r="A162">
            <v>517</v>
          </cell>
          <cell r="B162" t="str">
            <v>Nepal</v>
          </cell>
        </row>
        <row r="163">
          <cell r="A163">
            <v>521</v>
          </cell>
          <cell r="B163" t="str">
            <v>Nicaragua</v>
          </cell>
        </row>
        <row r="164">
          <cell r="A164">
            <v>525</v>
          </cell>
          <cell r="B164" t="str">
            <v>Níger</v>
          </cell>
        </row>
        <row r="165">
          <cell r="A165">
            <v>528</v>
          </cell>
          <cell r="B165" t="str">
            <v>Nigeria</v>
          </cell>
        </row>
        <row r="166">
          <cell r="A166">
            <v>531</v>
          </cell>
          <cell r="B166" t="str">
            <v>Niue</v>
          </cell>
        </row>
        <row r="167">
          <cell r="A167">
            <v>535</v>
          </cell>
          <cell r="B167" t="str">
            <v>Norfolk, Islas</v>
          </cell>
        </row>
        <row r="168">
          <cell r="A168">
            <v>538</v>
          </cell>
          <cell r="B168" t="str">
            <v>Noruega</v>
          </cell>
        </row>
        <row r="169">
          <cell r="A169">
            <v>542</v>
          </cell>
          <cell r="B169" t="str">
            <v>Nueva Caledonia</v>
          </cell>
        </row>
        <row r="170">
          <cell r="A170">
            <v>548</v>
          </cell>
          <cell r="B170" t="str">
            <v>Nueva Zelandia</v>
          </cell>
        </row>
        <row r="171">
          <cell r="A171">
            <v>556</v>
          </cell>
          <cell r="B171" t="str">
            <v>Oman</v>
          </cell>
        </row>
        <row r="172">
          <cell r="A172">
            <v>563</v>
          </cell>
          <cell r="B172" t="str">
            <v>Pacifico, Islas administradas por USA</v>
          </cell>
        </row>
        <row r="173">
          <cell r="A173">
            <v>566</v>
          </cell>
          <cell r="B173" t="str">
            <v>Pacifico, Islas del</v>
          </cell>
        </row>
        <row r="174">
          <cell r="A174">
            <v>573</v>
          </cell>
          <cell r="B174" t="str">
            <v>Países Bajos</v>
          </cell>
        </row>
        <row r="175">
          <cell r="A175">
            <v>999</v>
          </cell>
          <cell r="B175" t="str">
            <v>Países no precisados en otra parte y desconocidos</v>
          </cell>
        </row>
        <row r="176">
          <cell r="A176">
            <v>576</v>
          </cell>
          <cell r="B176" t="str">
            <v>Pakistán</v>
          </cell>
        </row>
        <row r="177">
          <cell r="A177">
            <v>578</v>
          </cell>
          <cell r="B177" t="str">
            <v>Palau</v>
          </cell>
        </row>
        <row r="178">
          <cell r="A178">
            <v>580</v>
          </cell>
          <cell r="B178" t="str">
            <v>Panamá</v>
          </cell>
        </row>
        <row r="179">
          <cell r="A179">
            <v>545</v>
          </cell>
          <cell r="B179" t="str">
            <v>Papua Nueva Guinea</v>
          </cell>
        </row>
        <row r="180">
          <cell r="A180">
            <v>586</v>
          </cell>
          <cell r="B180" t="str">
            <v>Paraguay</v>
          </cell>
        </row>
        <row r="181">
          <cell r="A181">
            <v>589</v>
          </cell>
          <cell r="B181" t="str">
            <v>Perú</v>
          </cell>
        </row>
        <row r="182">
          <cell r="A182">
            <v>593</v>
          </cell>
          <cell r="B182" t="str">
            <v>Pitcairn</v>
          </cell>
        </row>
        <row r="183">
          <cell r="A183">
            <v>599</v>
          </cell>
          <cell r="B183" t="str">
            <v>Polinesia Francesa</v>
          </cell>
        </row>
        <row r="184">
          <cell r="A184">
            <v>603</v>
          </cell>
          <cell r="B184" t="str">
            <v>Polonia</v>
          </cell>
        </row>
        <row r="185">
          <cell r="A185">
            <v>607</v>
          </cell>
          <cell r="B185" t="str">
            <v>Portugal</v>
          </cell>
        </row>
        <row r="186">
          <cell r="A186">
            <v>611</v>
          </cell>
          <cell r="B186" t="str">
            <v>Puerto Rico</v>
          </cell>
        </row>
        <row r="187">
          <cell r="A187">
            <v>618</v>
          </cell>
          <cell r="B187" t="str">
            <v>Qatar</v>
          </cell>
        </row>
        <row r="188">
          <cell r="A188">
            <v>628</v>
          </cell>
          <cell r="B188" t="str">
            <v xml:space="preserve">Reino Unido </v>
          </cell>
        </row>
        <row r="189">
          <cell r="A189">
            <v>628</v>
          </cell>
          <cell r="B189" t="str">
            <v xml:space="preserve">Reino Unido </v>
          </cell>
        </row>
        <row r="190">
          <cell r="A190">
            <v>628</v>
          </cell>
          <cell r="B190" t="str">
            <v xml:space="preserve">Reino Unido </v>
          </cell>
        </row>
        <row r="191">
          <cell r="A191">
            <v>660</v>
          </cell>
          <cell r="B191" t="str">
            <v>Reunión</v>
          </cell>
        </row>
        <row r="192">
          <cell r="A192">
            <v>675</v>
          </cell>
          <cell r="B192" t="str">
            <v>Ruanda</v>
          </cell>
        </row>
        <row r="193">
          <cell r="A193">
            <v>670</v>
          </cell>
          <cell r="B193" t="str">
            <v>Rumania</v>
          </cell>
        </row>
        <row r="194">
          <cell r="A194">
            <v>676</v>
          </cell>
          <cell r="B194" t="str">
            <v>Rusia, Federación de</v>
          </cell>
        </row>
        <row r="195">
          <cell r="A195">
            <v>685</v>
          </cell>
          <cell r="B195" t="str">
            <v>Sahara Occidental</v>
          </cell>
        </row>
        <row r="196">
          <cell r="A196">
            <v>677</v>
          </cell>
          <cell r="B196" t="str">
            <v>Salomón, Islas</v>
          </cell>
        </row>
        <row r="197">
          <cell r="A197">
            <v>687</v>
          </cell>
          <cell r="B197" t="str">
            <v>Samoa</v>
          </cell>
        </row>
        <row r="198">
          <cell r="A198">
            <v>690</v>
          </cell>
          <cell r="B198" t="str">
            <v>Samoa Americana</v>
          </cell>
        </row>
        <row r="199">
          <cell r="A199">
            <v>695</v>
          </cell>
          <cell r="B199" t="str">
            <v>San Cristóbal y Nieves</v>
          </cell>
        </row>
        <row r="200">
          <cell r="A200">
            <v>697</v>
          </cell>
          <cell r="B200" t="str">
            <v>San Marino</v>
          </cell>
        </row>
        <row r="201">
          <cell r="A201">
            <v>700</v>
          </cell>
          <cell r="B201" t="str">
            <v>San Pedro y Miquelon</v>
          </cell>
        </row>
        <row r="202">
          <cell r="A202">
            <v>705</v>
          </cell>
          <cell r="B202" t="str">
            <v>San Vicente y las Granadinas</v>
          </cell>
        </row>
        <row r="203">
          <cell r="A203">
            <v>710</v>
          </cell>
          <cell r="B203" t="str">
            <v>Santa Elena</v>
          </cell>
        </row>
        <row r="204">
          <cell r="A204">
            <v>715</v>
          </cell>
          <cell r="B204" t="str">
            <v>Santa Lucia</v>
          </cell>
        </row>
        <row r="205">
          <cell r="A205">
            <v>159</v>
          </cell>
          <cell r="B205" t="str">
            <v>Santa Sede</v>
          </cell>
        </row>
        <row r="206">
          <cell r="A206">
            <v>720</v>
          </cell>
          <cell r="B206" t="str">
            <v>Santo Tome y Príncipe</v>
          </cell>
        </row>
        <row r="207">
          <cell r="A207">
            <v>728</v>
          </cell>
          <cell r="B207" t="str">
            <v>Senegal</v>
          </cell>
        </row>
        <row r="208">
          <cell r="A208">
            <v>731</v>
          </cell>
          <cell r="B208" t="str">
            <v>Seychelles</v>
          </cell>
        </row>
        <row r="209">
          <cell r="A209">
            <v>735</v>
          </cell>
          <cell r="B209" t="str">
            <v>Sierra Leona</v>
          </cell>
        </row>
        <row r="210">
          <cell r="A210">
            <v>741</v>
          </cell>
          <cell r="B210" t="str">
            <v>Singapur</v>
          </cell>
        </row>
        <row r="211">
          <cell r="A211">
            <v>744</v>
          </cell>
          <cell r="B211" t="str">
            <v>Siria, República Árabe</v>
          </cell>
        </row>
        <row r="212">
          <cell r="A212">
            <v>748</v>
          </cell>
          <cell r="B212" t="str">
            <v>Somalia</v>
          </cell>
        </row>
        <row r="213">
          <cell r="A213">
            <v>750</v>
          </cell>
          <cell r="B213" t="str">
            <v>Sri Lanka</v>
          </cell>
        </row>
        <row r="214">
          <cell r="A214">
            <v>756</v>
          </cell>
          <cell r="B214" t="str">
            <v>Sudáfrica</v>
          </cell>
        </row>
        <row r="215">
          <cell r="A215">
            <v>759</v>
          </cell>
          <cell r="B215" t="str">
            <v>Sudan</v>
          </cell>
        </row>
        <row r="216">
          <cell r="A216">
            <v>764</v>
          </cell>
          <cell r="B216" t="str">
            <v>Suecia</v>
          </cell>
        </row>
        <row r="217">
          <cell r="A217">
            <v>767</v>
          </cell>
          <cell r="B217" t="str">
            <v>Suiza</v>
          </cell>
        </row>
        <row r="218">
          <cell r="A218">
            <v>770</v>
          </cell>
          <cell r="B218" t="str">
            <v>Surinam</v>
          </cell>
        </row>
        <row r="219">
          <cell r="A219">
            <v>773</v>
          </cell>
          <cell r="B219" t="str">
            <v>Swazilandia</v>
          </cell>
        </row>
        <row r="220">
          <cell r="A220">
            <v>776</v>
          </cell>
          <cell r="B220" t="str">
            <v>Tailandia</v>
          </cell>
        </row>
        <row r="221">
          <cell r="A221">
            <v>218</v>
          </cell>
          <cell r="B221" t="str">
            <v>Taiwán, Provincia de China</v>
          </cell>
        </row>
        <row r="222">
          <cell r="A222">
            <v>780</v>
          </cell>
          <cell r="B222" t="str">
            <v>Tanzania, República Unida de</v>
          </cell>
        </row>
        <row r="223">
          <cell r="A223">
            <v>774</v>
          </cell>
          <cell r="B223" t="str">
            <v>Tayikistán</v>
          </cell>
        </row>
        <row r="224">
          <cell r="A224">
            <v>787</v>
          </cell>
          <cell r="B224" t="str">
            <v>Territorio Británico del Océano indico</v>
          </cell>
        </row>
        <row r="225">
          <cell r="A225">
            <v>785</v>
          </cell>
          <cell r="B225" t="str">
            <v>Territorio Palestino Ocupado</v>
          </cell>
        </row>
        <row r="226">
          <cell r="A226">
            <v>788</v>
          </cell>
          <cell r="B226" t="str">
            <v>Timor del Este</v>
          </cell>
        </row>
        <row r="227">
          <cell r="A227">
            <v>800</v>
          </cell>
          <cell r="B227" t="str">
            <v>Togo</v>
          </cell>
        </row>
        <row r="228">
          <cell r="A228">
            <v>805</v>
          </cell>
          <cell r="B228" t="str">
            <v>Tokelau</v>
          </cell>
        </row>
        <row r="229">
          <cell r="A229">
            <v>810</v>
          </cell>
          <cell r="B229" t="str">
            <v>Tonga</v>
          </cell>
        </row>
        <row r="230">
          <cell r="A230">
            <v>815</v>
          </cell>
          <cell r="B230" t="str">
            <v>Trinidad y Tobago</v>
          </cell>
        </row>
        <row r="231">
          <cell r="A231">
            <v>820</v>
          </cell>
          <cell r="B231" t="str">
            <v>Túnez</v>
          </cell>
        </row>
        <row r="232">
          <cell r="A232">
            <v>823</v>
          </cell>
          <cell r="B232" t="str">
            <v>Turcas y Caicos, Islas</v>
          </cell>
        </row>
        <row r="233">
          <cell r="A233">
            <v>825</v>
          </cell>
          <cell r="B233" t="str">
            <v>Turkmenistán</v>
          </cell>
        </row>
        <row r="234">
          <cell r="A234">
            <v>827</v>
          </cell>
          <cell r="B234" t="str">
            <v>Turquía</v>
          </cell>
        </row>
        <row r="235">
          <cell r="A235">
            <v>828</v>
          </cell>
          <cell r="B235" t="str">
            <v>Tuvalu</v>
          </cell>
        </row>
        <row r="236">
          <cell r="A236">
            <v>830</v>
          </cell>
          <cell r="B236" t="str">
            <v>Ucrania</v>
          </cell>
        </row>
        <row r="237">
          <cell r="A237">
            <v>833</v>
          </cell>
          <cell r="B237" t="str">
            <v>Uganda</v>
          </cell>
        </row>
        <row r="238">
          <cell r="A238">
            <v>840</v>
          </cell>
          <cell r="B238" t="str">
            <v>Unión Soviética</v>
          </cell>
        </row>
        <row r="239">
          <cell r="A239">
            <v>845</v>
          </cell>
          <cell r="B239" t="str">
            <v>Uruguay</v>
          </cell>
        </row>
        <row r="240">
          <cell r="A240">
            <v>847</v>
          </cell>
          <cell r="B240" t="str">
            <v>Uzbekistán</v>
          </cell>
        </row>
        <row r="241">
          <cell r="A241">
            <v>551</v>
          </cell>
          <cell r="B241" t="str">
            <v>Vanuatu</v>
          </cell>
        </row>
        <row r="242">
          <cell r="A242">
            <v>850</v>
          </cell>
          <cell r="B242" t="str">
            <v>Venezuela</v>
          </cell>
        </row>
        <row r="243">
          <cell r="A243">
            <v>855</v>
          </cell>
          <cell r="B243" t="str">
            <v>Viet Nam</v>
          </cell>
        </row>
        <row r="244">
          <cell r="A244">
            <v>858</v>
          </cell>
          <cell r="B244" t="str">
            <v>Viet Nam del Sur</v>
          </cell>
        </row>
        <row r="245">
          <cell r="A245">
            <v>863</v>
          </cell>
          <cell r="B245" t="str">
            <v>Vírgenes (británicas), Islas</v>
          </cell>
        </row>
        <row r="246">
          <cell r="A246">
            <v>866</v>
          </cell>
          <cell r="B246" t="str">
            <v>Vírgenes (de los Estados Unidos), Islas</v>
          </cell>
        </row>
        <row r="247">
          <cell r="A247">
            <v>873</v>
          </cell>
          <cell r="B247" t="str">
            <v>Wake, Islas</v>
          </cell>
        </row>
        <row r="248">
          <cell r="A248">
            <v>875</v>
          </cell>
          <cell r="B248" t="str">
            <v>Wallis y Fortuna, Islas</v>
          </cell>
        </row>
        <row r="249">
          <cell r="A249">
            <v>880</v>
          </cell>
          <cell r="B249" t="str">
            <v>Yemen</v>
          </cell>
        </row>
        <row r="250">
          <cell r="A250">
            <v>881</v>
          </cell>
          <cell r="B250" t="str">
            <v>Yemen Democrático</v>
          </cell>
        </row>
        <row r="251">
          <cell r="A251">
            <v>885</v>
          </cell>
          <cell r="B251" t="str">
            <v>Yugoslavia</v>
          </cell>
        </row>
        <row r="252">
          <cell r="A252">
            <v>890</v>
          </cell>
          <cell r="B252" t="str">
            <v>Zambia</v>
          </cell>
        </row>
        <row r="253">
          <cell r="A253">
            <v>665</v>
          </cell>
          <cell r="B253" t="str">
            <v>Zimbabwe</v>
          </cell>
        </row>
        <row r="254">
          <cell r="A254">
            <v>895</v>
          </cell>
          <cell r="B254" t="str">
            <v>Zona del Canal</v>
          </cell>
        </row>
        <row r="255">
          <cell r="A255">
            <v>911</v>
          </cell>
          <cell r="B255" t="str">
            <v>Zona Franca Barranquilla</v>
          </cell>
        </row>
        <row r="256">
          <cell r="A256">
            <v>921</v>
          </cell>
          <cell r="B256" t="str">
            <v>Zona Franca Baru Beach Resort</v>
          </cell>
        </row>
        <row r="257">
          <cell r="A257">
            <v>919</v>
          </cell>
          <cell r="B257" t="str">
            <v>Zona Franca Bogota</v>
          </cell>
        </row>
        <row r="258">
          <cell r="A258">
            <v>912</v>
          </cell>
          <cell r="B258" t="str">
            <v>Zona Franca Buenaventura</v>
          </cell>
        </row>
        <row r="259">
          <cell r="A259">
            <v>916</v>
          </cell>
          <cell r="B259" t="str">
            <v>Zona Franca Cartagena</v>
          </cell>
        </row>
        <row r="260">
          <cell r="A260">
            <v>914</v>
          </cell>
          <cell r="B260" t="str">
            <v>Zona Franca Cúcuta</v>
          </cell>
        </row>
        <row r="261">
          <cell r="A261">
            <v>923</v>
          </cell>
          <cell r="B261" t="str">
            <v>Zona Franca Eurocaribe De Indias</v>
          </cell>
        </row>
        <row r="262">
          <cell r="A262">
            <v>918</v>
          </cell>
          <cell r="B262" t="str">
            <v>Zona Franca La Candelaria</v>
          </cell>
        </row>
        <row r="263">
          <cell r="A263">
            <v>925</v>
          </cell>
          <cell r="B263" t="str">
            <v>Zona Franca Malambo</v>
          </cell>
        </row>
        <row r="264">
          <cell r="A264">
            <v>920</v>
          </cell>
          <cell r="B264" t="str">
            <v>Zona Franca Pacifico</v>
          </cell>
        </row>
        <row r="265">
          <cell r="A265">
            <v>913</v>
          </cell>
          <cell r="B265" t="str">
            <v>Zona Franca Palmaseca- Cali</v>
          </cell>
        </row>
        <row r="266">
          <cell r="A266">
            <v>922</v>
          </cell>
          <cell r="B266" t="str">
            <v>Zona Franca Pozos Colorados</v>
          </cell>
        </row>
        <row r="267">
          <cell r="A267">
            <v>924</v>
          </cell>
          <cell r="B267" t="str">
            <v>Zona Franca Quindío (Armenia).</v>
          </cell>
        </row>
        <row r="268">
          <cell r="A268">
            <v>917</v>
          </cell>
          <cell r="B268" t="str">
            <v>Zona Franca Rionegro</v>
          </cell>
        </row>
        <row r="269">
          <cell r="A269">
            <v>915</v>
          </cell>
          <cell r="B269" t="str">
            <v>Zona Franca Santa Marta</v>
          </cell>
        </row>
        <row r="270">
          <cell r="A270">
            <v>928</v>
          </cell>
          <cell r="B270" t="str">
            <v>Zona Franca Permanente la Cayena</v>
          </cell>
        </row>
        <row r="271">
          <cell r="A271">
            <v>930</v>
          </cell>
          <cell r="B271" t="str">
            <v>Zona Franca Permanente Especial BIO D Facatativa.</v>
          </cell>
        </row>
        <row r="272">
          <cell r="A272">
            <v>935</v>
          </cell>
          <cell r="B272" t="str">
            <v>Zona Franca Permanente Especial Argos S.A.</v>
          </cell>
        </row>
        <row r="273">
          <cell r="A273">
            <v>937</v>
          </cell>
          <cell r="B273" t="str">
            <v>Zona Franca Permanente Especial KCAG</v>
          </cell>
        </row>
        <row r="274">
          <cell r="A274">
            <v>897</v>
          </cell>
          <cell r="B274" t="str">
            <v>Zona Neutral (Palestina)</v>
          </cell>
        </row>
        <row r="275">
          <cell r="A275">
            <v>579</v>
          </cell>
          <cell r="B275" t="str">
            <v xml:space="preserve">Territorio autónomos de Palestina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TIDADES"/>
      <sheetName val="SECTORES"/>
      <sheetName val="SECTORES,PROGRAMAS Y SUBPROGRAM"/>
      <sheetName val="CATÁLOGO DE PRODUCTOS"/>
      <sheetName val="INSUMOS CADENA VALOR"/>
      <sheetName val="INDICADORES GESTION"/>
      <sheetName val="FUENTES FINANCIACION"/>
      <sheetName val="INGRESOS BENEFICIOS"/>
      <sheetName val="DEPRECIACION"/>
      <sheetName val="CATÁLOGO DE PRODUCTOS_2021"/>
    </sheetNames>
    <sheetDataSet>
      <sheetData sheetId="0" refreshError="1"/>
      <sheetData sheetId="1"/>
      <sheetData sheetId="2">
        <row r="4">
          <cell r="C4" t="str">
            <v>0101</v>
          </cell>
          <cell r="D4" t="str">
            <v>Mejoramiento de la eficiencia y la transparencia legislativa</v>
          </cell>
        </row>
        <row r="5">
          <cell r="C5" t="str">
            <v>0199</v>
          </cell>
          <cell r="D5" t="str">
            <v>Fortalecimiento de la gestión y dirección del Sector Congreso de la República</v>
          </cell>
        </row>
        <row r="6">
          <cell r="C6" t="str">
            <v>0204</v>
          </cell>
          <cell r="D6" t="str">
            <v xml:space="preserve">Gestión para impulsar el desarrollo integral de los y las jóvenes desde el Sector Presidencia  </v>
          </cell>
        </row>
        <row r="7">
          <cell r="C7" t="str">
            <v>0206</v>
          </cell>
          <cell r="D7" t="str">
            <v>Acción Integral contra minas antipersonal como mecanismo de transición hacia la paz territorial desde el Sector Presidencia</v>
          </cell>
        </row>
        <row r="8">
          <cell r="C8" t="str">
            <v>0207</v>
          </cell>
          <cell r="D8" t="str">
            <v>Prevención y mitigación del riesgo de desastres desde el sector Presidencia</v>
          </cell>
        </row>
        <row r="9">
          <cell r="C9" t="str">
            <v>0208</v>
          </cell>
          <cell r="D9" t="str">
            <v>Gestión de la cooperación internacional del sector Presidencia</v>
          </cell>
        </row>
        <row r="10">
          <cell r="C10" t="str">
            <v>0209</v>
          </cell>
          <cell r="D10" t="str">
            <v>Fortalecimiento de la infraestructura física de las entidades del Estado del nivel nacional desde el Sector Presidencia</v>
          </cell>
        </row>
        <row r="11">
          <cell r="C11" t="str">
            <v>0210</v>
          </cell>
          <cell r="D11" t="str">
            <v>Mecanismos de transición hacia la paz a nivel nacional y territorial desde el sector Presidencia</v>
          </cell>
        </row>
        <row r="12">
          <cell r="C12" t="str">
            <v>0211</v>
          </cell>
          <cell r="D12" t="str">
            <v>Reintegración de personas y grupos alzados en armas desde el Sector Presidencia</v>
          </cell>
        </row>
        <row r="13">
          <cell r="C13" t="str">
            <v>0212</v>
          </cell>
          <cell r="D13" t="str">
            <v>Renovación territorial para el desarrollo integral de las zonas rurales afectadas por el conflicto armado</v>
          </cell>
        </row>
        <row r="14">
          <cell r="C14" t="str">
            <v>0213</v>
          </cell>
          <cell r="D14" t="str">
            <v>Fortalecimiento a la garantía plena de derechos de las personas con discapacidad desde el Sector Presidencia de la República</v>
          </cell>
        </row>
        <row r="15">
          <cell r="C15" t="str">
            <v>0214</v>
          </cell>
          <cell r="D15" t="str">
            <v>Fortalecimiento de las capacidades de articulación estratégica, modernización, eficiencia administrativa, transparencia y acceso a la información desde el sector Presidencia</v>
          </cell>
        </row>
        <row r="16">
          <cell r="C16" t="str">
            <v>0299</v>
          </cell>
          <cell r="D16" t="str">
            <v>Fortalecimiento de la gestión y dirección del Sector Presidencia</v>
          </cell>
        </row>
        <row r="17">
          <cell r="C17" t="str">
            <v>0301</v>
          </cell>
          <cell r="D17" t="str">
            <v>Mejoramiento de la planeación territorial y sectorial</v>
          </cell>
        </row>
        <row r="18">
          <cell r="C18" t="str">
            <v>0303</v>
          </cell>
          <cell r="D18" t="str">
            <v>Promoción de la prestación eficiente de los servicios públicos domiciliarios</v>
          </cell>
        </row>
        <row r="19">
          <cell r="C19" t="str">
            <v>0304</v>
          </cell>
          <cell r="D19" t="str">
            <v>Fortalecimiento del sistema de compra pública</v>
          </cell>
        </row>
        <row r="20">
          <cell r="C20" t="str">
            <v>0399</v>
          </cell>
          <cell r="D20" t="str">
            <v>Fortalecimiento de la gestión y dirección del Sector Planeación</v>
          </cell>
        </row>
        <row r="21">
          <cell r="C21" t="str">
            <v>0401</v>
          </cell>
          <cell r="D21" t="str">
            <v>Levantamiento y actualización de información estadística de calidad</v>
          </cell>
        </row>
        <row r="22">
          <cell r="C22" t="str">
            <v>0406</v>
          </cell>
          <cell r="D22" t="str">
            <v>Generación de la información geográfica del territorio nacional</v>
          </cell>
        </row>
        <row r="23">
          <cell r="C23" t="str">
            <v>0499</v>
          </cell>
          <cell r="D23" t="str">
            <v>Fortalecimiento de la gestión y dirección del Sector Información Estadística</v>
          </cell>
        </row>
        <row r="24">
          <cell r="C24" t="str">
            <v>0503</v>
          </cell>
          <cell r="D24" t="str">
            <v xml:space="preserve">Mejoramiento de la calidad educativa en gestión pública </v>
          </cell>
        </row>
        <row r="25">
          <cell r="C25" t="str">
            <v>0504</v>
          </cell>
          <cell r="D25" t="str">
            <v>Administración y vigilancia de las carreras administrativas de los servidores públicos</v>
          </cell>
        </row>
        <row r="26">
          <cell r="C26" t="str">
            <v>0505</v>
          </cell>
          <cell r="D26" t="str">
            <v>Fortalecimiento de la Gestión Pública en las Entidades Nacionales y Territoriales</v>
          </cell>
        </row>
        <row r="27">
          <cell r="C27" t="str">
            <v>0599</v>
          </cell>
          <cell r="D27" t="str">
            <v>Fortalecimiento de la gestión y dirección del Sector Empleo Público</v>
          </cell>
        </row>
        <row r="28">
          <cell r="C28" t="str">
            <v>1101</v>
          </cell>
          <cell r="D28" t="str">
            <v>Fortalecimiento y diversificación de relaciones bilaterales</v>
          </cell>
        </row>
        <row r="29">
          <cell r="C29" t="str">
            <v>1102</v>
          </cell>
          <cell r="D29" t="str">
            <v>Posicionamiento en instancias globales, multilaterales, regionales y subregionales</v>
          </cell>
        </row>
        <row r="30">
          <cell r="C30" t="str">
            <v>1103</v>
          </cell>
          <cell r="D30" t="str">
            <v>Política migratoria y servicio al ciudadano</v>
          </cell>
        </row>
        <row r="31">
          <cell r="C31" t="str">
            <v>1104</v>
          </cell>
          <cell r="D31" t="str">
            <v>Soberanía territorial y desarrollo fronterizo</v>
          </cell>
        </row>
        <row r="32">
          <cell r="C32" t="str">
            <v>1105</v>
          </cell>
          <cell r="D32" t="str">
            <v>Cooperación internacional del sector relaciones exteriores</v>
          </cell>
        </row>
        <row r="33">
          <cell r="C33" t="str">
            <v>1199</v>
          </cell>
          <cell r="D33" t="str">
            <v>Fortalecimiento de la gestión y dirección del Sector Relaciones Exteriores</v>
          </cell>
        </row>
        <row r="34">
          <cell r="C34" t="str">
            <v>1201</v>
          </cell>
          <cell r="D34" t="str">
            <v xml:space="preserve"> Fortalecimiento del principio de seguridad jurídica, divulgación y depuración del ordenamiento jurídico</v>
          </cell>
        </row>
        <row r="35">
          <cell r="C35" t="str">
            <v>1202</v>
          </cell>
          <cell r="D35" t="str">
            <v xml:space="preserve"> Promoción al acceso a la justicia</v>
          </cell>
        </row>
        <row r="36">
          <cell r="C36" t="str">
            <v>1203</v>
          </cell>
          <cell r="D36" t="str">
            <v xml:space="preserve"> Promoción de los métodos de resolución de conflictos</v>
          </cell>
        </row>
        <row r="37">
          <cell r="C37" t="str">
            <v>1204</v>
          </cell>
          <cell r="D37" t="str">
            <v>Justicia transicional</v>
          </cell>
        </row>
        <row r="38">
          <cell r="C38" t="str">
            <v>1205</v>
          </cell>
          <cell r="D38" t="str">
            <v>Defensa jurídica del Estado</v>
          </cell>
        </row>
        <row r="39">
          <cell r="C39" t="str">
            <v>1206</v>
          </cell>
          <cell r="D39" t="str">
            <v>Sistema penitenciario y carcelario en el marco de los derechos humanos</v>
          </cell>
        </row>
        <row r="40">
          <cell r="C40" t="str">
            <v>1207</v>
          </cell>
          <cell r="D40" t="str">
            <v>Fortalecimiento de la política criminal del Estado colombiano</v>
          </cell>
        </row>
        <row r="41">
          <cell r="C41" t="str">
            <v>1208</v>
          </cell>
          <cell r="D41" t="str">
            <v>Formulación y coordinación de la política integral frente a las drogas y actividades relacionadas</v>
          </cell>
        </row>
        <row r="42">
          <cell r="C42" t="str">
            <v>1209</v>
          </cell>
          <cell r="D42" t="str">
            <v>Modernización de la información inmobiliaria</v>
          </cell>
        </row>
        <row r="43">
          <cell r="C43" t="str">
            <v>1299</v>
          </cell>
          <cell r="D43" t="str">
            <v>Fortalecimiento de la gestión y dirección del Sector Justicia y del Derecho</v>
          </cell>
        </row>
        <row r="44">
          <cell r="C44" t="str">
            <v>1301</v>
          </cell>
          <cell r="D44" t="str">
            <v>Política macroeconómica y fiscal</v>
          </cell>
        </row>
        <row r="45">
          <cell r="C45" t="str">
            <v>1302</v>
          </cell>
          <cell r="D45" t="str">
            <v>Gestión de recursos públicos</v>
          </cell>
        </row>
        <row r="46">
          <cell r="C46" t="str">
            <v>1303</v>
          </cell>
          <cell r="D46" t="str">
            <v>Reducción de la vulnerabilidad fiscal ante desastres y riesgos climáticos</v>
          </cell>
        </row>
        <row r="47">
          <cell r="C47" t="str">
            <v>1304</v>
          </cell>
          <cell r="D47" t="str">
            <v>Inspección, control y vigilancia financiera, solidaria y de recursos públicos</v>
          </cell>
        </row>
        <row r="48">
          <cell r="C48" t="str">
            <v>1305</v>
          </cell>
          <cell r="D48" t="str">
            <v>Fortalecimiento del recaudo y tributación</v>
          </cell>
        </row>
        <row r="49">
          <cell r="C49" t="str">
            <v>1399</v>
          </cell>
          <cell r="D49" t="str">
            <v>Fortalecimiento de la gestión y dirección del Sector Hacienda</v>
          </cell>
        </row>
        <row r="50">
          <cell r="C50" t="str">
            <v>1501</v>
          </cell>
          <cell r="D50" t="str">
            <v>Capacidades de la Policía Nacional en seguridad pública, prevención, convivencia y seguridad ciudadana</v>
          </cell>
        </row>
        <row r="51">
          <cell r="C51" t="str">
            <v>1502</v>
          </cell>
          <cell r="D51" t="str">
            <v>Capacidades de las Fuerzas Militares en seguridad pública y defensa en el territorio nacional</v>
          </cell>
        </row>
        <row r="52">
          <cell r="C52" t="str">
            <v>1504</v>
          </cell>
          <cell r="D52" t="str">
            <v>Desarrollo marítimo, fluvial y costero desde el sector defensa</v>
          </cell>
        </row>
        <row r="53">
          <cell r="C53" t="str">
            <v>1505</v>
          </cell>
          <cell r="D53" t="str">
            <v>Generación de bienestar para la Fuerza Pública y sus familias</v>
          </cell>
        </row>
        <row r="54">
          <cell r="C54" t="str">
            <v>1506</v>
          </cell>
          <cell r="D54" t="str">
            <v>Gestión del riesgo de desastres desde el sector defensa y seguridad</v>
          </cell>
        </row>
        <row r="55">
          <cell r="C55" t="str">
            <v>1507</v>
          </cell>
          <cell r="D55" t="str">
            <v>Grupo Social y Empresarial de la Defensa (GSED) Competitivo</v>
          </cell>
        </row>
        <row r="56">
          <cell r="C56" t="str">
            <v>1599</v>
          </cell>
          <cell r="D56" t="str">
            <v>Fortalecimiento de la gestión y dirección del Sector Defensa y Seguridad</v>
          </cell>
        </row>
        <row r="57">
          <cell r="C57" t="str">
            <v>1702</v>
          </cell>
          <cell r="D57" t="str">
            <v>Inclusión productiva de pequeños productores rurales</v>
          </cell>
        </row>
        <row r="58">
          <cell r="C58" t="str">
            <v>1703</v>
          </cell>
          <cell r="D58" t="str">
            <v>Servicios financieros y gestión del riesgo para las actividades agropecuarias y rurales</v>
          </cell>
        </row>
        <row r="59">
          <cell r="C59" t="str">
            <v>1704</v>
          </cell>
          <cell r="D59" t="str">
            <v>Ordenamiento social y uso productivo del territorio rural</v>
          </cell>
        </row>
        <row r="60">
          <cell r="C60" t="str">
            <v>1705</v>
          </cell>
          <cell r="D60" t="str">
            <v>Restitución de tierras a víctimas del conflicto armado</v>
          </cell>
        </row>
        <row r="61">
          <cell r="C61" t="str">
            <v>1706</v>
          </cell>
          <cell r="D61" t="str">
            <v xml:space="preserve"> Aprovechamiento de mercados externos</v>
          </cell>
        </row>
        <row r="62">
          <cell r="C62" t="str">
            <v>1707</v>
          </cell>
          <cell r="D62" t="str">
            <v>Sanidad agropecuaria e inocuidad agroalimentaria</v>
          </cell>
        </row>
        <row r="63">
          <cell r="C63" t="str">
            <v>1708</v>
          </cell>
          <cell r="D63" t="str">
            <v>Ciencia, tecnología e innovación agropecuaria</v>
          </cell>
        </row>
        <row r="64">
          <cell r="C64" t="str">
            <v>1709</v>
          </cell>
          <cell r="D64" t="str">
            <v>Infraestructura productiva y comercialización</v>
          </cell>
        </row>
        <row r="65">
          <cell r="C65" t="str">
            <v>1799</v>
          </cell>
          <cell r="D65" t="str">
            <v>Fortalecimiento de la gestión y dirección del Sector Agropecuario</v>
          </cell>
        </row>
        <row r="66">
          <cell r="C66" t="str">
            <v>1901</v>
          </cell>
          <cell r="D66" t="str">
            <v xml:space="preserve">Salud pública y prestación de servicios  </v>
          </cell>
        </row>
        <row r="67">
          <cell r="C67" t="str">
            <v>1902</v>
          </cell>
          <cell r="D67" t="str">
            <v>Aseguramiento y administración del Sistema General de la Seguridad Social en Salud - SGSSS</v>
          </cell>
        </row>
        <row r="68">
          <cell r="C68" t="str">
            <v>1903</v>
          </cell>
          <cell r="D68" t="str">
            <v>Inspección, vigilancia y control</v>
          </cell>
        </row>
        <row r="69">
          <cell r="C69" t="str">
            <v>1905</v>
          </cell>
          <cell r="D69" t="str">
            <v>Salud Pública</v>
          </cell>
        </row>
        <row r="70">
          <cell r="C70" t="str">
            <v>1906</v>
          </cell>
          <cell r="D70" t="str">
            <v>Aseguramiento y Prestación integral de servicios de salud</v>
          </cell>
        </row>
        <row r="71">
          <cell r="C71" t="str">
            <v>1999</v>
          </cell>
          <cell r="D71" t="str">
            <v xml:space="preserve"> Fortalecimiento de la gestión y dirección del Sector Salud y Protección Social</v>
          </cell>
        </row>
        <row r="72">
          <cell r="C72" t="str">
            <v>2101</v>
          </cell>
          <cell r="D72" t="str">
            <v>Acceso al servicio público domiciliario de gas combustible</v>
          </cell>
        </row>
        <row r="73">
          <cell r="C73" t="str">
            <v>2102</v>
          </cell>
          <cell r="D73" t="str">
            <v>Consolidación productiva del sector de energía eléctrica</v>
          </cell>
        </row>
        <row r="74">
          <cell r="C74" t="str">
            <v>2103</v>
          </cell>
          <cell r="D74" t="str">
            <v>Consolidación productiva del sector hidrocarburos</v>
          </cell>
        </row>
        <row r="75">
          <cell r="C75" t="str">
            <v>2104</v>
          </cell>
          <cell r="D75" t="str">
            <v>Consolidación productiva del sector minero</v>
          </cell>
        </row>
        <row r="76">
          <cell r="C76" t="str">
            <v>2105</v>
          </cell>
          <cell r="D76" t="str">
            <v xml:space="preserve"> Desarrollo ambiental sostenible del sector minero energético</v>
          </cell>
        </row>
        <row r="77">
          <cell r="C77" t="str">
            <v>2106</v>
          </cell>
          <cell r="D77" t="str">
            <v>Gestión de la información en el sector minero energético</v>
          </cell>
        </row>
        <row r="78">
          <cell r="C78" t="str">
            <v>2199</v>
          </cell>
          <cell r="D78" t="str">
            <v xml:space="preserve">Fortalecimiento de la gestión y dirección del Sector Minas y Energía </v>
          </cell>
        </row>
        <row r="79">
          <cell r="C79" t="str">
            <v>2201</v>
          </cell>
          <cell r="D79" t="str">
            <v>Calidad, cobertura y fortalecimiento de la educación inicial, prescolar, básica y media</v>
          </cell>
        </row>
        <row r="80">
          <cell r="C80" t="str">
            <v>2202</v>
          </cell>
          <cell r="D80" t="str">
            <v>Calidad y fomento de la educación superior</v>
          </cell>
        </row>
        <row r="81">
          <cell r="C81" t="str">
            <v>2203</v>
          </cell>
          <cell r="D81" t="str">
            <v>Cierre de brechas para el goce efectivo de derechos fundamentales de la población en condición de discapacidad</v>
          </cell>
        </row>
        <row r="82">
          <cell r="C82" t="str">
            <v>2299</v>
          </cell>
          <cell r="D82" t="str">
            <v>Fortalecimiento de la gestión y dirección del Sector Educación</v>
          </cell>
        </row>
        <row r="83">
          <cell r="C83" t="str">
            <v>2301</v>
          </cell>
          <cell r="D83" t="str">
            <v>Facilitar el acceso y uso de las Tecnologías de la Información y las Comunicaciones (TIC) en todo el territorio nacional</v>
          </cell>
        </row>
        <row r="84">
          <cell r="C84" t="str">
            <v>2302</v>
          </cell>
          <cell r="D84" t="str">
            <v>Fomento del desarrollo de aplicaciones, software y contenidos para impulsar la apropiación de las Tecnologías de la Información y las Comunicaciones (TIC)</v>
          </cell>
        </row>
        <row r="85">
          <cell r="C85" t="str">
            <v>2399</v>
          </cell>
          <cell r="D85" t="str">
            <v>Fortalecimiento de la gestión y dirección del Sector Comunicaciones</v>
          </cell>
        </row>
        <row r="86">
          <cell r="C86" t="str">
            <v>2401</v>
          </cell>
          <cell r="D86" t="str">
            <v>Infraestructura red vial primaria</v>
          </cell>
        </row>
        <row r="87">
          <cell r="C87" t="str">
            <v>2402</v>
          </cell>
          <cell r="D87" t="str">
            <v>Infraestructura red vial regional</v>
          </cell>
        </row>
        <row r="88">
          <cell r="C88" t="str">
            <v>2403</v>
          </cell>
          <cell r="D88" t="str">
            <v>Infraestructura y servicios de transporte aéreo</v>
          </cell>
        </row>
        <row r="89">
          <cell r="C89" t="str">
            <v>2404</v>
          </cell>
          <cell r="D89" t="str">
            <v>Infraestructura de transporte férreo</v>
          </cell>
        </row>
        <row r="90">
          <cell r="C90" t="str">
            <v>2405</v>
          </cell>
          <cell r="D90" t="str">
            <v>Infraestructura de transporte marítimo</v>
          </cell>
        </row>
        <row r="91">
          <cell r="C91" t="str">
            <v>2406</v>
          </cell>
          <cell r="D91" t="str">
            <v>Infraestructura de transporte fluvial</v>
          </cell>
        </row>
        <row r="92">
          <cell r="C92" t="str">
            <v>2407</v>
          </cell>
          <cell r="D92" t="str">
            <v>Infraestructura y servicios de logística de transporte</v>
          </cell>
        </row>
        <row r="93">
          <cell r="C93" t="str">
            <v>2408</v>
          </cell>
          <cell r="D93" t="str">
            <v>Prestación de servicios de transporte público de pasajeros</v>
          </cell>
        </row>
        <row r="94">
          <cell r="C94" t="str">
            <v>2409</v>
          </cell>
          <cell r="D94" t="str">
            <v>Seguridad de transporte</v>
          </cell>
        </row>
        <row r="95">
          <cell r="C95" t="str">
            <v>2410</v>
          </cell>
          <cell r="D95" t="str">
            <v>Regulación y supervisión de infraestructura y servicios de transporte</v>
          </cell>
        </row>
        <row r="96">
          <cell r="C96" t="str">
            <v>2499</v>
          </cell>
          <cell r="D96" t="str">
            <v>Fortalecimiento de la gestión y dirección del Sector Transporte</v>
          </cell>
        </row>
        <row r="97">
          <cell r="C97" t="str">
            <v>2501</v>
          </cell>
          <cell r="D97" t="str">
            <v>Fortalecimiento del control y la vigilancia de la gestión fiscal y resarcimiento al daño del patrimonio público</v>
          </cell>
        </row>
        <row r="98">
          <cell r="C98" t="str">
            <v>2502</v>
          </cell>
          <cell r="D98" t="str">
            <v>Promoción, protección y defensa de los Derechos Humanos y el Derecho Internacional Humanitario</v>
          </cell>
        </row>
        <row r="99">
          <cell r="C99" t="str">
            <v>2503</v>
          </cell>
          <cell r="D99" t="str">
            <v>Lucha contra la corrupción</v>
          </cell>
        </row>
        <row r="100">
          <cell r="C100" t="str">
            <v>2504</v>
          </cell>
          <cell r="D100" t="str">
            <v>Vigilancia de la gestión administrativa de los funcionarios del Estado</v>
          </cell>
        </row>
        <row r="101">
          <cell r="C101" t="str">
            <v>2599</v>
          </cell>
          <cell r="D101" t="str">
            <v>Fortalecimiento de la gestión y dirección del Sector Organismos de Control</v>
          </cell>
        </row>
        <row r="102">
          <cell r="C102" t="str">
            <v>2701</v>
          </cell>
          <cell r="D102" t="str">
            <v>Mejoramiento a las competencias de la administración de justica</v>
          </cell>
        </row>
        <row r="103">
          <cell r="C103" t="str">
            <v>2799</v>
          </cell>
          <cell r="D103" t="str">
            <v>Fortalecimiento de la gestión y dirección del Sector Rama Judicial</v>
          </cell>
        </row>
        <row r="104">
          <cell r="C104" t="str">
            <v>2801</v>
          </cell>
          <cell r="D104" t="str">
            <v>Procesos democráticos y asuntos electorales</v>
          </cell>
        </row>
        <row r="105">
          <cell r="C105" t="str">
            <v>2802</v>
          </cell>
          <cell r="D105" t="str">
            <v>Identificación y registro del estado civil de la población</v>
          </cell>
        </row>
        <row r="106">
          <cell r="C106" t="str">
            <v>2899</v>
          </cell>
          <cell r="D106" t="str">
            <v>Fortalecimiento de la gestión y dirección del Sector Registraduría</v>
          </cell>
        </row>
        <row r="107">
          <cell r="C107" t="str">
            <v>2901</v>
          </cell>
          <cell r="D107" t="str">
            <v>Efectividad de la investigación penal y técnico científica</v>
          </cell>
        </row>
        <row r="108">
          <cell r="C108" t="str">
            <v>2999</v>
          </cell>
          <cell r="D108" t="str">
            <v xml:space="preserve">Fortalecimiento de la gestión y dirección del Sector Fiscalía </v>
          </cell>
        </row>
        <row r="109">
          <cell r="C109" t="str">
            <v>3201</v>
          </cell>
          <cell r="D109" t="str">
            <v>Fortalecimiento del desempeño ambiental de los sectores productivos</v>
          </cell>
        </row>
        <row r="110">
          <cell r="C110" t="str">
            <v>3202</v>
          </cell>
          <cell r="D110" t="str">
            <v>Conservación de la biodiversidad y sus servicios ecosistémicos</v>
          </cell>
        </row>
        <row r="111">
          <cell r="C111" t="str">
            <v>3203</v>
          </cell>
          <cell r="D111" t="str">
            <v>Gestión integral del recurso hídrico</v>
          </cell>
        </row>
        <row r="112">
          <cell r="C112" t="str">
            <v>3204</v>
          </cell>
          <cell r="D112" t="str">
            <v>Gestión de la información y el conocimiento ambiental</v>
          </cell>
        </row>
        <row r="113">
          <cell r="C113" t="str">
            <v>3205</v>
          </cell>
          <cell r="D113" t="str">
            <v>Ordenamiento ambiental territorial</v>
          </cell>
        </row>
        <row r="114">
          <cell r="C114" t="str">
            <v>3206</v>
          </cell>
          <cell r="D114" t="str">
            <v>Gestión del cambio climático para un desarrollo bajo en carbono y resiliente al clima</v>
          </cell>
        </row>
        <row r="115">
          <cell r="C115" t="str">
            <v>3207</v>
          </cell>
          <cell r="D115" t="str">
            <v>Gestión integral de mares, costas y recursos acuáticos</v>
          </cell>
        </row>
        <row r="116">
          <cell r="C116" t="str">
            <v>3208</v>
          </cell>
          <cell r="D116" t="str">
            <v xml:space="preserve">Educación Ambiental </v>
          </cell>
        </row>
        <row r="117">
          <cell r="C117" t="str">
            <v>3299</v>
          </cell>
          <cell r="D117" t="str">
            <v>Fortalecimiento de la gestión y dirección del Sector Ambiente y Desarrollo Sostenible</v>
          </cell>
        </row>
        <row r="118">
          <cell r="C118" t="str">
            <v>3301</v>
          </cell>
          <cell r="D118" t="str">
            <v>Promoción y acceso efectivo a procesos culturales y artísticos</v>
          </cell>
        </row>
        <row r="119">
          <cell r="C119" t="str">
            <v>3302</v>
          </cell>
          <cell r="D119" t="str">
            <v>Gestión, protección y salvaguardia del patrimonio cultural colombiano</v>
          </cell>
        </row>
        <row r="120">
          <cell r="C120" t="str">
            <v>3399</v>
          </cell>
          <cell r="D120" t="str">
            <v>Fortalecimiento de la gestión y dirección del Sector Cultura</v>
          </cell>
        </row>
        <row r="121">
          <cell r="C121" t="str">
            <v>3501</v>
          </cell>
          <cell r="D121" t="str">
            <v>Internacionalización de la economía</v>
          </cell>
        </row>
        <row r="122">
          <cell r="C122" t="str">
            <v>3502</v>
          </cell>
          <cell r="D122" t="str">
            <v>Productividad y competitividad de las empresas colombianas</v>
          </cell>
        </row>
        <row r="123">
          <cell r="C123" t="str">
            <v>3503</v>
          </cell>
          <cell r="D123" t="str">
            <v>Ambiente regulatorio y económico para la competencia y la actividad empresarial</v>
          </cell>
        </row>
        <row r="124">
          <cell r="C124" t="str">
            <v>3599</v>
          </cell>
          <cell r="D124" t="str">
            <v>Fortalecimiento de la gestión y dirección del Sector Comercio, Industria y Turismo</v>
          </cell>
        </row>
        <row r="125">
          <cell r="C125" t="str">
            <v>3601</v>
          </cell>
          <cell r="D125" t="str">
            <v>Protección Social</v>
          </cell>
        </row>
        <row r="126">
          <cell r="C126" t="str">
            <v>3602</v>
          </cell>
          <cell r="D126" t="str">
            <v>Generación y formalización del empleo</v>
          </cell>
        </row>
        <row r="127">
          <cell r="C127" t="str">
            <v>3603</v>
          </cell>
          <cell r="D127" t="str">
            <v>Formación para el trabajo</v>
          </cell>
        </row>
        <row r="128">
          <cell r="C128" t="str">
            <v>3604</v>
          </cell>
          <cell r="D128" t="str">
            <v>Derechos fundamentales del trabajo y fortalecimiento del diálogo social</v>
          </cell>
        </row>
        <row r="129">
          <cell r="C129" t="str">
            <v>3605</v>
          </cell>
          <cell r="D129" t="str">
            <v>Fomento de la investigación, desarrollo tecnológico e innovación del sector trabajo</v>
          </cell>
        </row>
        <row r="130">
          <cell r="C130" t="str">
            <v>3699</v>
          </cell>
          <cell r="D130" t="str">
            <v>Fortalecimiento de la gestión y dirección del Sector Trabajo</v>
          </cell>
        </row>
        <row r="131">
          <cell r="C131" t="str">
            <v>3701</v>
          </cell>
          <cell r="D131" t="str">
            <v>Fortalecimiento institucional a los procesos organizativos de concertación; garantía, prevención y respeto de los derechos humanos como fundamentos para la paz</v>
          </cell>
        </row>
        <row r="132">
          <cell r="C132" t="str">
            <v>3702</v>
          </cell>
          <cell r="D132" t="str">
            <v>Fortalecimiento a la gobernabilidad territorial para la seguridad, convivencia ciudadana, paz y post-conflicto</v>
          </cell>
        </row>
        <row r="133">
          <cell r="C133" t="str">
            <v>3703</v>
          </cell>
          <cell r="D133" t="str">
            <v>Política pública de víctimas del conflicto armado y postconflicto</v>
          </cell>
        </row>
        <row r="134">
          <cell r="C134" t="str">
            <v>3704</v>
          </cell>
          <cell r="D134" t="str">
            <v>Participación Ciudadana, Política y diversidad de creencias</v>
          </cell>
        </row>
        <row r="135">
          <cell r="C135" t="str">
            <v>3705</v>
          </cell>
          <cell r="D135" t="str">
            <v>Protección de personas, grupos y comunidades en riesgo extraordinario y extremo UNP</v>
          </cell>
        </row>
        <row r="136">
          <cell r="C136" t="str">
            <v>3706</v>
          </cell>
          <cell r="D136" t="str">
            <v>Protección, promoción y difusión del derecho de autor y los derechos conexos</v>
          </cell>
        </row>
        <row r="137">
          <cell r="C137" t="str">
            <v>3707</v>
          </cell>
          <cell r="D137" t="str">
            <v>Gestión del riesgo de desastres naturales y antrópicos en la zona de influencia del Volcán Nevado del Huila</v>
          </cell>
        </row>
        <row r="138">
          <cell r="C138" t="str">
            <v>3708</v>
          </cell>
          <cell r="D138" t="str">
            <v>Fortalecimiento institucional y operativo de los Bomberos de Colombia</v>
          </cell>
        </row>
        <row r="139">
          <cell r="C139" t="str">
            <v>3799</v>
          </cell>
          <cell r="D139" t="str">
            <v>Fortalecimiento de la gestión y dirección del Sector Interior</v>
          </cell>
        </row>
        <row r="140">
          <cell r="C140" t="str">
            <v>3901</v>
          </cell>
          <cell r="D140" t="str">
            <v xml:space="preserve">Consolidación de una institucionalidad habilitante para la Ciencia Tecnología e Innovación (CTI) </v>
          </cell>
        </row>
        <row r="141">
          <cell r="C141" t="str">
            <v>3902</v>
          </cell>
          <cell r="D141" t="str">
            <v>Investigación con calidad e impacto</v>
          </cell>
        </row>
        <row r="142">
          <cell r="C142" t="str">
            <v>3903</v>
          </cell>
          <cell r="D142" t="str">
            <v>Desarrollo tecnológico e innovación para crecimiento empresarial</v>
          </cell>
        </row>
        <row r="143">
          <cell r="C143" t="str">
            <v>3904</v>
          </cell>
          <cell r="D143" t="str">
            <v>Generación de una cultura que valora y gestiona el conocimiento y la innovación</v>
          </cell>
        </row>
        <row r="144">
          <cell r="C144" t="str">
            <v>3999</v>
          </cell>
          <cell r="D144" t="str">
            <v>Fortalecimiento de la gestión y dirección del Sector Ciencia y Tecnología</v>
          </cell>
        </row>
        <row r="145">
          <cell r="C145" t="str">
            <v>4001</v>
          </cell>
          <cell r="D145" t="str">
            <v>Acceso a soluciones de vivienda</v>
          </cell>
        </row>
        <row r="146">
          <cell r="C146" t="str">
            <v>4002</v>
          </cell>
          <cell r="D146" t="str">
            <v>Ordenamiento territorial y desarrollo urbano</v>
          </cell>
        </row>
        <row r="147">
          <cell r="C147" t="str">
            <v>4003</v>
          </cell>
          <cell r="D147" t="str">
            <v>Acceso de la población a los servicios de agua potable y saneamiento básico</v>
          </cell>
        </row>
        <row r="148">
          <cell r="C148" t="str">
            <v>4099</v>
          </cell>
          <cell r="D148" t="str">
            <v>Fortalecimiento de la gestión y dirección del Sector Vivienda, Ciudad y Territorio</v>
          </cell>
        </row>
        <row r="149">
          <cell r="C149" t="str">
            <v>4101</v>
          </cell>
          <cell r="D149" t="str">
            <v>Atención, asistencia  y reparación integral a las víctimas</v>
          </cell>
        </row>
        <row r="150">
          <cell r="C150" t="str">
            <v>4102</v>
          </cell>
          <cell r="D150" t="str">
            <v>Desarrollo integral de la primera infancia a la juventud, y fortalecimiento de las capacidades de las familias de niñas, niños y adolescentes</v>
          </cell>
        </row>
        <row r="151">
          <cell r="C151" t="str">
            <v>4103</v>
          </cell>
          <cell r="D151" t="str">
            <v>Inclusión social y productiva para la población en situación de vulnerabilidad</v>
          </cell>
        </row>
        <row r="152">
          <cell r="C152" t="str">
            <v>4104</v>
          </cell>
          <cell r="D152" t="str">
            <v>Atención integral de población en situación permanente de desprotección social y/o familiar</v>
          </cell>
        </row>
        <row r="153">
          <cell r="C153" t="str">
            <v>4199</v>
          </cell>
          <cell r="D153" t="str">
            <v xml:space="preserve">Fortalecimiento de la gestión y dirección del Sector Inclusión Social y Reconciliación </v>
          </cell>
        </row>
        <row r="154">
          <cell r="C154" t="str">
            <v>4201</v>
          </cell>
          <cell r="D154" t="str">
            <v>Desarrollo de Inteligencia Estratégica y Contrainteligencia de Estado</v>
          </cell>
        </row>
        <row r="155">
          <cell r="C155" t="str">
            <v>4299</v>
          </cell>
          <cell r="D155" t="str">
            <v>Fortalecimiento de la gestión y dirección del Sector Inteligencia</v>
          </cell>
        </row>
        <row r="156">
          <cell r="C156" t="str">
            <v>4301</v>
          </cell>
          <cell r="D156" t="str">
            <v>Fomento a la recreación, la actividad física y el deporte para desarrollar entornos de convivencia y paz</v>
          </cell>
        </row>
        <row r="157">
          <cell r="C157" t="str">
            <v>4302</v>
          </cell>
          <cell r="D157" t="str">
            <v>Formación y preparación de deportistas</v>
          </cell>
        </row>
        <row r="158">
          <cell r="C158" t="str">
            <v>4399</v>
          </cell>
          <cell r="D158" t="str">
            <v xml:space="preserve">Fortalecimiento de la gestión y dirección del Sector Deporte y Recreación </v>
          </cell>
        </row>
        <row r="159">
          <cell r="C159" t="str">
            <v>4401</v>
          </cell>
          <cell r="D159" t="str">
            <v>Jurisdicción especial para la paz</v>
          </cell>
        </row>
        <row r="160">
          <cell r="C160" t="str">
            <v>4402</v>
          </cell>
          <cell r="D160" t="str">
            <v xml:space="preserve">Esclarecimiento de la verdad, la convivencia y la no repetición.
</v>
          </cell>
        </row>
        <row r="161">
          <cell r="C161" t="str">
            <v>4403</v>
          </cell>
          <cell r="D161" t="str">
            <v xml:space="preserve">Búsqueda humanitaria de personas dadas por desaparecidas en el contexto y en razón del conflicto armado en Colombia
</v>
          </cell>
        </row>
        <row r="162">
          <cell r="C162" t="str">
            <v>4499</v>
          </cell>
          <cell r="D162" t="str">
            <v>Fortalecimiento de la gestión y dirección del Sector Sistema Integral de Verdad , Justicia, Reparación y No Repetición</v>
          </cell>
        </row>
        <row r="163">
          <cell r="C163" t="str">
            <v>4501</v>
          </cell>
          <cell r="D163" t="str">
            <v>Fortalecimiento de la convivencia y la seguridad ciudadana</v>
          </cell>
        </row>
        <row r="164">
          <cell r="C164" t="str">
            <v>4502</v>
          </cell>
          <cell r="D164" t="str">
            <v>Fortalecimiento del buen gobierno para el respeto y garantía de los derechos humanos.</v>
          </cell>
        </row>
        <row r="165">
          <cell r="C165" t="str">
            <v>4503</v>
          </cell>
          <cell r="D165" t="str">
            <v>Gestión del riesgo de desastres y emergencias</v>
          </cell>
        </row>
        <row r="166">
          <cell r="C166" t="str">
            <v>4599</v>
          </cell>
          <cell r="D166" t="str">
            <v>Fortalecimiento a la gestión y dirección de la administración pública territorial</v>
          </cell>
        </row>
      </sheetData>
      <sheetData sheetId="3"/>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ctores, programas, subprogram"/>
      <sheetName val="Sectores"/>
      <sheetName val="Productos"/>
      <sheetName val="CATÁLOGO DE PRODUCTOS"/>
    </sheetNames>
    <sheetDataSet>
      <sheetData sheetId="0">
        <row r="8">
          <cell r="C8" t="str">
            <v>0101</v>
          </cell>
          <cell r="D8" t="str">
            <v>Mejoramiento de la eficiencia y la transparencia legislativa</v>
          </cell>
        </row>
        <row r="9">
          <cell r="C9" t="str">
            <v>0199</v>
          </cell>
          <cell r="D9" t="str">
            <v>Fortalecimiento de la gestión y dirección del sector Congreso de la República</v>
          </cell>
        </row>
        <row r="10">
          <cell r="C10" t="str">
            <v>0204</v>
          </cell>
          <cell r="D10" t="str">
            <v>Impulsar el desarrollo integral de las poblaciones con enfoque diferencial desde el sector Presidencia</v>
          </cell>
        </row>
        <row r="11">
          <cell r="C11" t="str">
            <v>0207</v>
          </cell>
          <cell r="D11" t="str">
            <v>Prevención y mitigación del riesgo de desastres desde el sector Presidencia</v>
          </cell>
        </row>
        <row r="12">
          <cell r="C12" t="str">
            <v>0208</v>
          </cell>
          <cell r="D12" t="str">
            <v>Gestión de la cooperación internacional del sector Presidencia</v>
          </cell>
        </row>
        <row r="13">
          <cell r="C13" t="str">
            <v>0209</v>
          </cell>
          <cell r="D13" t="str">
            <v>Fortalecimiento de la infraestructura física de las entidades del Estado del nivel nacional desde el Sector Presidencia</v>
          </cell>
        </row>
        <row r="14">
          <cell r="C14" t="str">
            <v>0210</v>
          </cell>
          <cell r="D14" t="str">
            <v>Mecanismos de transición hacia la paz a nivel nacional y territorial desde el sector Presidencia</v>
          </cell>
        </row>
        <row r="15">
          <cell r="C15" t="str">
            <v>0211</v>
          </cell>
          <cell r="D15" t="str">
            <v>Reintegración de personas y grupos alzados en armas desde el Sector Presidencia</v>
          </cell>
        </row>
        <row r="16">
          <cell r="C16" t="str">
            <v>0212</v>
          </cell>
          <cell r="D16" t="str">
            <v>Renovación territorial para el desarrollo integral de las zonas rurales afectadas por el conflicto armado</v>
          </cell>
        </row>
        <row r="17">
          <cell r="C17" t="str">
            <v>0214</v>
          </cell>
          <cell r="D17" t="str">
            <v>Fortalecimiento de las capacidades de articulación estratégica, modernización, eficiencia administrativa, transparencia y acceso a la información desde el sector Presidencia</v>
          </cell>
        </row>
        <row r="18">
          <cell r="C18" t="str">
            <v>0299</v>
          </cell>
          <cell r="D18" t="str">
            <v>Fortalecimiento de la gestión y dirección del sector Presidencia</v>
          </cell>
        </row>
        <row r="19">
          <cell r="C19" t="str">
            <v>0301</v>
          </cell>
          <cell r="D19" t="str">
            <v>Mejoramiento de la planeación territorial, sectorial y de inversión pública</v>
          </cell>
        </row>
        <row r="20">
          <cell r="C20" t="str">
            <v>0303</v>
          </cell>
          <cell r="D20" t="str">
            <v>Promoción de la prestación eficiente de los servicios públicos domiciliarios</v>
          </cell>
        </row>
        <row r="21">
          <cell r="C21" t="str">
            <v>0304</v>
          </cell>
          <cell r="D21" t="str">
            <v>Fortalecimiento del Sistema de Compra Pública</v>
          </cell>
        </row>
        <row r="22">
          <cell r="C22" t="str">
            <v>0399</v>
          </cell>
          <cell r="D22" t="str">
            <v>Fortalecimiento de la gestión y dirección del sector Planeación</v>
          </cell>
        </row>
        <row r="23">
          <cell r="C23" t="str">
            <v>0401</v>
          </cell>
          <cell r="D23" t="str">
            <v>Levantamiento y actualización de información estadística de calidad</v>
          </cell>
        </row>
        <row r="24">
          <cell r="C24" t="str">
            <v>0406</v>
          </cell>
          <cell r="D24" t="str">
            <v>Generación de la información geográfica del territorio nacional</v>
          </cell>
        </row>
        <row r="25">
          <cell r="C25" t="str">
            <v>0499</v>
          </cell>
          <cell r="D25" t="str">
            <v>Fortalecimiento de la gestión y dirección del sector Información Estadística</v>
          </cell>
        </row>
        <row r="26">
          <cell r="C26" t="str">
            <v>0503</v>
          </cell>
          <cell r="D26" t="str">
            <v xml:space="preserve">Mejoramiento de la calidad educativa en gestión pública </v>
          </cell>
        </row>
        <row r="27">
          <cell r="C27" t="str">
            <v>0504</v>
          </cell>
          <cell r="D27" t="str">
            <v>Administración y vigilancia de las carreras administrativas de los servidores públicos</v>
          </cell>
        </row>
        <row r="28">
          <cell r="C28" t="str">
            <v>0505</v>
          </cell>
          <cell r="D28" t="str">
            <v>Fortalecimiento de la gestión pública en las entidades nacionales y territoriales</v>
          </cell>
        </row>
        <row r="29">
          <cell r="C29" t="str">
            <v>0599</v>
          </cell>
          <cell r="D29" t="str">
            <v>Fortalecimiento de la gestión y dirección del sector Empleo Público</v>
          </cell>
        </row>
        <row r="30">
          <cell r="C30" t="str">
            <v>1101</v>
          </cell>
          <cell r="D30" t="str">
            <v>Fortalecimiento y diversificación de relaciones bilaterales</v>
          </cell>
        </row>
        <row r="31">
          <cell r="C31" t="str">
            <v>1102</v>
          </cell>
          <cell r="D31" t="str">
            <v>Posicionamiento en instancias globales, multilaterales, regionales y subregionales</v>
          </cell>
        </row>
        <row r="32">
          <cell r="C32" t="str">
            <v>1103</v>
          </cell>
          <cell r="D32" t="str">
            <v>Política migratoria y servicio al ciudadano</v>
          </cell>
        </row>
        <row r="33">
          <cell r="C33" t="str">
            <v>1104</v>
          </cell>
          <cell r="D33" t="str">
            <v>Soberanía territorial y desarrollo fronterizo</v>
          </cell>
        </row>
        <row r="34">
          <cell r="C34" t="str">
            <v>1105</v>
          </cell>
          <cell r="D34" t="str">
            <v>Cooperación internacional del sector relaciones exteriores</v>
          </cell>
        </row>
        <row r="35">
          <cell r="C35" t="str">
            <v>1199</v>
          </cell>
          <cell r="D35" t="str">
            <v>Fortalecimiento de la gestión y dirección del sector Relaciones Exteriores</v>
          </cell>
        </row>
        <row r="36">
          <cell r="C36" t="str">
            <v>1201</v>
          </cell>
          <cell r="D36" t="str">
            <v xml:space="preserve"> Fortalecimiento del principio de seguridad jurídica, divulgación y depuración del ordenamiento jurídico</v>
          </cell>
        </row>
        <row r="37">
          <cell r="C37" t="str">
            <v>1202</v>
          </cell>
          <cell r="D37" t="str">
            <v xml:space="preserve"> Promoción al acceso a la justicia</v>
          </cell>
        </row>
        <row r="38">
          <cell r="C38" t="str">
            <v>1203</v>
          </cell>
          <cell r="D38" t="str">
            <v xml:space="preserve"> Promoción de los métodos de resolución de conflictos</v>
          </cell>
        </row>
        <row r="39">
          <cell r="C39" t="str">
            <v>1204</v>
          </cell>
          <cell r="D39" t="str">
            <v>Justicia transicional</v>
          </cell>
        </row>
        <row r="40">
          <cell r="C40" t="str">
            <v>1205</v>
          </cell>
          <cell r="D40" t="str">
            <v>Defensa jurídica del Estado</v>
          </cell>
        </row>
        <row r="41">
          <cell r="C41" t="str">
            <v>1206</v>
          </cell>
          <cell r="D41" t="str">
            <v>Sistema penitenciario y carcelario en el marco de los derechos humanos</v>
          </cell>
        </row>
        <row r="42">
          <cell r="C42" t="str">
            <v>1207</v>
          </cell>
          <cell r="D42" t="str">
            <v>Fortalecimiento de la política criminal del Estado colombiano</v>
          </cell>
        </row>
        <row r="43">
          <cell r="C43" t="str">
            <v>1208</v>
          </cell>
          <cell r="D43" t="str">
            <v>Formulación y coordinación de la política integral frente a las drogas y actividades relacionadas</v>
          </cell>
        </row>
        <row r="44">
          <cell r="C44" t="str">
            <v>1209</v>
          </cell>
          <cell r="D44" t="str">
            <v>Modernización de la información inmobiliaria</v>
          </cell>
        </row>
        <row r="45">
          <cell r="C45" t="str">
            <v>1299</v>
          </cell>
          <cell r="D45" t="str">
            <v>Fortalecimiento de la gestión y dirección del sector Justicia y del Derecho</v>
          </cell>
        </row>
        <row r="46">
          <cell r="C46" t="str">
            <v>1301</v>
          </cell>
          <cell r="D46" t="str">
            <v>Política macroeconómica y fiscal</v>
          </cell>
        </row>
        <row r="47">
          <cell r="C47" t="str">
            <v>1302</v>
          </cell>
          <cell r="D47" t="str">
            <v>Gestión de recursos públicos</v>
          </cell>
        </row>
        <row r="48">
          <cell r="C48" t="str">
            <v>1303</v>
          </cell>
          <cell r="D48" t="str">
            <v>Reducción de la vulnerabilidad fiscal ante desastres y riesgos climáticos</v>
          </cell>
        </row>
        <row r="49">
          <cell r="C49" t="str">
            <v>1304</v>
          </cell>
          <cell r="D49" t="str">
            <v>Inspección, control y vigilancia financiera, solidaria y de recursos públicos</v>
          </cell>
        </row>
        <row r="50">
          <cell r="C50" t="str">
            <v>1305</v>
          </cell>
          <cell r="D50" t="str">
            <v>Fortalecimiento de recaudo y tributación</v>
          </cell>
        </row>
        <row r="51">
          <cell r="C51" t="str">
            <v>1399</v>
          </cell>
          <cell r="D51" t="str">
            <v>Fortalecimiento de la gestión y dirección del sector Hacienda</v>
          </cell>
        </row>
        <row r="52">
          <cell r="C52" t="str">
            <v>1501</v>
          </cell>
          <cell r="D52" t="str">
            <v>Capacidades de la Policía Nacional en seguridad pública, prevención, convivencia y seguridad ciudadana</v>
          </cell>
        </row>
        <row r="53">
          <cell r="C53" t="str">
            <v>1502</v>
          </cell>
          <cell r="D53" t="str">
            <v>Capacidades de las Fuerzas Militares en seguridad pública y defensa en el territorio nacional</v>
          </cell>
        </row>
        <row r="54">
          <cell r="C54" t="str">
            <v>1504</v>
          </cell>
          <cell r="D54" t="str">
            <v>Desarrollo marítimo, fluvial y costero desde el sector defensa</v>
          </cell>
        </row>
        <row r="55">
          <cell r="C55" t="str">
            <v>1505</v>
          </cell>
          <cell r="D55" t="str">
            <v>Generación de bienestar para la Fuerza Pública y sus familias</v>
          </cell>
        </row>
        <row r="56">
          <cell r="C56" t="str">
            <v>1506</v>
          </cell>
          <cell r="D56" t="str">
            <v>Gestión del riesgo de desastres desde el sector defensa y seguridad</v>
          </cell>
        </row>
        <row r="57">
          <cell r="C57" t="str">
            <v>1507</v>
          </cell>
          <cell r="D57" t="str">
            <v>Grupo Social y Empresarial de la Defensa (GSED) Competitivo</v>
          </cell>
        </row>
        <row r="58">
          <cell r="C58" t="str">
            <v>1599</v>
          </cell>
          <cell r="D58" t="str">
            <v>Fortalecimiento de la gestión y dirección del Sector Defensa y Policía</v>
          </cell>
        </row>
        <row r="59">
          <cell r="C59" t="str">
            <v>1702</v>
          </cell>
          <cell r="D59" t="str">
            <v>Inclusión productiva de pequeños productores rurales</v>
          </cell>
        </row>
        <row r="60">
          <cell r="C60" t="str">
            <v>1703</v>
          </cell>
          <cell r="D60" t="str">
            <v>Servicios financieros y gestión del riesgo para las actividades agropecuarias y rurales</v>
          </cell>
        </row>
        <row r="61">
          <cell r="C61" t="str">
            <v>1704</v>
          </cell>
          <cell r="D61" t="str">
            <v>Ordenamiento social y uso productivo del territorio rural</v>
          </cell>
        </row>
        <row r="62">
          <cell r="C62" t="str">
            <v>1705</v>
          </cell>
          <cell r="D62" t="str">
            <v>Restitución de tierras a víctimas del conflicto armado</v>
          </cell>
        </row>
        <row r="63">
          <cell r="C63" t="str">
            <v>1706</v>
          </cell>
          <cell r="D63" t="str">
            <v xml:space="preserve"> Aprovechamiento de mercados externos</v>
          </cell>
        </row>
        <row r="64">
          <cell r="C64" t="str">
            <v>1707</v>
          </cell>
          <cell r="D64" t="str">
            <v>Sanidad agropecuaria e inocuidad agroalimentaria</v>
          </cell>
        </row>
        <row r="65">
          <cell r="C65" t="str">
            <v>1708</v>
          </cell>
          <cell r="D65" t="str">
            <v>Ciencia, tecnología e innovación agropecuaria</v>
          </cell>
        </row>
        <row r="66">
          <cell r="C66" t="str">
            <v>1709</v>
          </cell>
          <cell r="D66" t="str">
            <v>Infraestructura productiva y comercialización</v>
          </cell>
        </row>
        <row r="67">
          <cell r="C67" t="str">
            <v>1799</v>
          </cell>
          <cell r="D67" t="str">
            <v>Fortalecimiento de la gestión y dirección del sector Agricultura y Desarrollo Rural</v>
          </cell>
        </row>
        <row r="68">
          <cell r="C68" t="str">
            <v>1903</v>
          </cell>
          <cell r="D68" t="str">
            <v>Inspección, vigilancia y control</v>
          </cell>
        </row>
        <row r="69">
          <cell r="C69" t="str">
            <v>1905</v>
          </cell>
          <cell r="D69" t="str">
            <v>Salud Pública</v>
          </cell>
        </row>
        <row r="70">
          <cell r="C70" t="str">
            <v>1906</v>
          </cell>
          <cell r="D70" t="str">
            <v>Aseguramiento y prestación integral de servicios de salud</v>
          </cell>
        </row>
        <row r="71">
          <cell r="C71" t="str">
            <v>1999</v>
          </cell>
          <cell r="D71" t="str">
            <v xml:space="preserve"> Fortalecimiento de la gestión y dirección del sector Salud</v>
          </cell>
        </row>
        <row r="72">
          <cell r="C72" t="str">
            <v>2101</v>
          </cell>
          <cell r="D72" t="str">
            <v>Acceso al servicio público domiciliario de gas combustible</v>
          </cell>
        </row>
        <row r="73">
          <cell r="C73" t="str">
            <v>2102</v>
          </cell>
          <cell r="D73" t="str">
            <v>Consolidación productiva del sector de energía eléctrica</v>
          </cell>
        </row>
        <row r="74">
          <cell r="C74" t="str">
            <v>2103</v>
          </cell>
          <cell r="D74" t="str">
            <v>Consolidación productiva del sector hidrocarburos</v>
          </cell>
        </row>
        <row r="75">
          <cell r="C75" t="str">
            <v>2104</v>
          </cell>
          <cell r="D75" t="str">
            <v>Consolidación productiva del sector minero</v>
          </cell>
        </row>
        <row r="76">
          <cell r="C76" t="str">
            <v>2105</v>
          </cell>
          <cell r="D76" t="str">
            <v xml:space="preserve"> Desarrollo ambiental sostenible del sector minero energético</v>
          </cell>
        </row>
        <row r="77">
          <cell r="C77" t="str">
            <v>2106</v>
          </cell>
          <cell r="D77" t="str">
            <v>Gestión de la información en el sector minero energético</v>
          </cell>
        </row>
        <row r="78">
          <cell r="C78" t="str">
            <v>2199</v>
          </cell>
          <cell r="D78" t="str">
            <v xml:space="preserve">Fortalecimiento de la gestión y dirección del sector Minas y Energía </v>
          </cell>
        </row>
        <row r="79">
          <cell r="C79" t="str">
            <v>2201</v>
          </cell>
          <cell r="D79" t="str">
            <v>Calidad, cobertura y fortalecimiento de la educación inicial, prescolar, básica y media</v>
          </cell>
        </row>
        <row r="80">
          <cell r="C80" t="str">
            <v>2202</v>
          </cell>
          <cell r="D80" t="str">
            <v>Calidad y fomento de la educación superior</v>
          </cell>
        </row>
        <row r="81">
          <cell r="C81" t="str">
            <v>2203</v>
          </cell>
          <cell r="D81" t="str">
            <v>Cierre de brechas para el goce efectivo de derechos fundamentales de la población en condición de discapacidad</v>
          </cell>
        </row>
        <row r="82">
          <cell r="C82" t="str">
            <v>2299</v>
          </cell>
          <cell r="D82" t="str">
            <v>Fortalecimiento de la gestión y dirección del sector Educación</v>
          </cell>
        </row>
        <row r="83">
          <cell r="C83" t="str">
            <v>2301</v>
          </cell>
          <cell r="D83" t="str">
            <v>Facilitar el acceso y uso de las Tecnologías de la Información y las Comunicaciones en todo el territorio nacional</v>
          </cell>
        </row>
        <row r="84">
          <cell r="C84" t="str">
            <v>2302</v>
          </cell>
          <cell r="D84" t="str">
            <v>Fomento del desarrollo de aplicaciones, software y contenidos para impulsar la apropiación de las Tecnologías de la Información y las Comunicaciones (TIC)</v>
          </cell>
        </row>
        <row r="85">
          <cell r="C85" t="str">
            <v>2399</v>
          </cell>
          <cell r="D85" t="str">
            <v>Fortalecimiento de la gestión y dirección del sector Tecnologías de la Información y las Comunicaciones</v>
          </cell>
        </row>
        <row r="86">
          <cell r="C86" t="str">
            <v>2401</v>
          </cell>
          <cell r="D86" t="str">
            <v>Infraestructura red vial primaria</v>
          </cell>
        </row>
        <row r="87">
          <cell r="C87" t="str">
            <v>2402</v>
          </cell>
          <cell r="D87" t="str">
            <v>Infraestructura red vial regional</v>
          </cell>
        </row>
        <row r="88">
          <cell r="C88" t="str">
            <v>2403</v>
          </cell>
          <cell r="D88" t="str">
            <v>Infraestructura y servicios de transporte aéreo</v>
          </cell>
        </row>
        <row r="89">
          <cell r="C89" t="str">
            <v>2404</v>
          </cell>
          <cell r="D89" t="str">
            <v>Infraestructura de transporte férreo</v>
          </cell>
        </row>
        <row r="90">
          <cell r="C90" t="str">
            <v>2405</v>
          </cell>
          <cell r="D90" t="str">
            <v>Infraestructura de transporte marítimo</v>
          </cell>
        </row>
        <row r="91">
          <cell r="C91" t="str">
            <v>2406</v>
          </cell>
          <cell r="D91" t="str">
            <v>Infraestructura de transporte fluvial</v>
          </cell>
        </row>
        <row r="92">
          <cell r="C92" t="str">
            <v>2407</v>
          </cell>
          <cell r="D92" t="str">
            <v>Infraestructura y servicios de logística de transporte</v>
          </cell>
        </row>
        <row r="93">
          <cell r="C93" t="str">
            <v>2408</v>
          </cell>
          <cell r="D93" t="str">
            <v>Prestación de servicios de transporte público de pasajeros</v>
          </cell>
        </row>
        <row r="94">
          <cell r="C94" t="str">
            <v>2409</v>
          </cell>
          <cell r="D94" t="str">
            <v>Seguridad de transporte</v>
          </cell>
        </row>
        <row r="95">
          <cell r="C95" t="str">
            <v>2410</v>
          </cell>
          <cell r="D95" t="str">
            <v>Política, regulación y supervisión de la infraestructura y servicios de transporte</v>
          </cell>
        </row>
        <row r="96">
          <cell r="C96" t="str">
            <v>2499</v>
          </cell>
          <cell r="D96" t="str">
            <v>Fortalecimiento de la gestión y dirección del sector Transporte</v>
          </cell>
        </row>
        <row r="97">
          <cell r="C97" t="str">
            <v>2501</v>
          </cell>
          <cell r="D97" t="str">
            <v>Fortalecimiento del control y la vigilancia de la gestión fiscal y resarcimiento al daño del patrimonio público</v>
          </cell>
        </row>
        <row r="98">
          <cell r="C98" t="str">
            <v>2502</v>
          </cell>
          <cell r="D98" t="str">
            <v>Promoción, protección y defensa de los Derechos Humanos y el Derecho Internacional Humanitario</v>
          </cell>
        </row>
        <row r="99">
          <cell r="C99" t="str">
            <v>2503</v>
          </cell>
          <cell r="D99" t="str">
            <v>Lucha contra la corrupción</v>
          </cell>
        </row>
        <row r="100">
          <cell r="C100" t="str">
            <v>2504</v>
          </cell>
          <cell r="D100" t="str">
            <v>Vigilancia de la gestión administrativa de los funcionarios del estado</v>
          </cell>
        </row>
        <row r="101">
          <cell r="C101" t="str">
            <v>2599</v>
          </cell>
          <cell r="D101" t="str">
            <v>Fortalecimiento de la gestión y dirección del sector Organismos de Control</v>
          </cell>
        </row>
        <row r="102">
          <cell r="C102" t="str">
            <v>2701</v>
          </cell>
          <cell r="D102" t="str">
            <v>Mejoramiento a las competencias de la administración de justica</v>
          </cell>
        </row>
        <row r="103">
          <cell r="C103" t="str">
            <v>2799</v>
          </cell>
          <cell r="D103" t="str">
            <v>Fortalecimiento de la gestión y dirección del sector Rama Judicial</v>
          </cell>
        </row>
        <row r="104">
          <cell r="C104" t="str">
            <v>2801</v>
          </cell>
          <cell r="D104" t="str">
            <v>Procesos democráticos y asuntos electorales</v>
          </cell>
        </row>
        <row r="105">
          <cell r="C105" t="str">
            <v>2802</v>
          </cell>
          <cell r="D105" t="str">
            <v>Identificación y registro del estado civil de la población</v>
          </cell>
        </row>
        <row r="106">
          <cell r="C106" t="str">
            <v>2899</v>
          </cell>
          <cell r="D106" t="str">
            <v>Fortalecimiento de la gestión y dirección del sector Registraduría</v>
          </cell>
        </row>
        <row r="107">
          <cell r="C107" t="str">
            <v>2901</v>
          </cell>
          <cell r="D107" t="str">
            <v>Efectividad de la investigación penal y técnico científica</v>
          </cell>
        </row>
        <row r="108">
          <cell r="C108" t="str">
            <v>2999</v>
          </cell>
          <cell r="D108" t="str">
            <v xml:space="preserve">Fortalecimiento de la gestión y dirección del sector Fiscalía </v>
          </cell>
        </row>
        <row r="109">
          <cell r="C109" t="str">
            <v>3201</v>
          </cell>
          <cell r="D109" t="str">
            <v>Fortalecimiento del desempeño ambiental de los sectores productivos</v>
          </cell>
        </row>
        <row r="110">
          <cell r="C110" t="str">
            <v>3202</v>
          </cell>
          <cell r="D110" t="str">
            <v>Conservación de la biodiversidad y sus servicios ecosistémicos</v>
          </cell>
        </row>
        <row r="111">
          <cell r="C111" t="str">
            <v>3203</v>
          </cell>
          <cell r="D111" t="str">
            <v>Gestión integral del recurso hídrico</v>
          </cell>
        </row>
        <row r="112">
          <cell r="C112" t="str">
            <v>3204</v>
          </cell>
          <cell r="D112" t="str">
            <v>Gestión de la información y el conocimiento ambiental</v>
          </cell>
        </row>
        <row r="113">
          <cell r="C113" t="str">
            <v>3205</v>
          </cell>
          <cell r="D113" t="str">
            <v>Ordenamiento ambiental territorial</v>
          </cell>
        </row>
        <row r="114">
          <cell r="C114" t="str">
            <v>3206</v>
          </cell>
          <cell r="D114" t="str">
            <v>Gestión del cambio climático para un desarrollo bajo en carbono y resiliente al clima</v>
          </cell>
        </row>
        <row r="115">
          <cell r="C115" t="str">
            <v>3207</v>
          </cell>
          <cell r="D115" t="str">
            <v>Gestión integral de mares, costas y recursos acuáticos</v>
          </cell>
        </row>
        <row r="116">
          <cell r="C116" t="str">
            <v>3208</v>
          </cell>
          <cell r="D116" t="str">
            <v xml:space="preserve">Educación ambiental </v>
          </cell>
        </row>
        <row r="117">
          <cell r="C117" t="str">
            <v>3299</v>
          </cell>
          <cell r="D117" t="str">
            <v>Fortalecimiento de la gestión y dirección del sector Ambiente y Desarrollo Sostenible</v>
          </cell>
        </row>
        <row r="118">
          <cell r="C118" t="str">
            <v>3301</v>
          </cell>
          <cell r="D118" t="str">
            <v>Promoción y acceso efectivo a procesos culturales y artísticos</v>
          </cell>
        </row>
        <row r="119">
          <cell r="C119" t="str">
            <v>3302</v>
          </cell>
          <cell r="D119" t="str">
            <v>Gestión, protección y salvaguardia del patrimonio cultural colombiano</v>
          </cell>
        </row>
        <row r="120">
          <cell r="C120" t="str">
            <v>3399</v>
          </cell>
          <cell r="D120" t="str">
            <v>Fortalecimiento de la gestión y dirección del sector Cultura</v>
          </cell>
        </row>
        <row r="121">
          <cell r="C121" t="str">
            <v>3501</v>
          </cell>
          <cell r="D121" t="str">
            <v>Internacionalización de la economía</v>
          </cell>
        </row>
        <row r="122">
          <cell r="C122" t="str">
            <v>3502</v>
          </cell>
          <cell r="D122" t="str">
            <v>Productividad y competitividad de las empresas colombianas</v>
          </cell>
        </row>
        <row r="123">
          <cell r="C123" t="str">
            <v>3503</v>
          </cell>
          <cell r="D123" t="str">
            <v>Ambiente regulatorio y económico para la competencia y la actividad empresarial</v>
          </cell>
        </row>
        <row r="124">
          <cell r="C124" t="str">
            <v>3599</v>
          </cell>
          <cell r="D124" t="str">
            <v>Fortalecimiento de la gestión y dirección del sector Comercio, Industria y Turismo</v>
          </cell>
        </row>
        <row r="125">
          <cell r="C125" t="str">
            <v>3601</v>
          </cell>
          <cell r="D125" t="str">
            <v>Protección Social</v>
          </cell>
        </row>
        <row r="126">
          <cell r="C126" t="str">
            <v>3602</v>
          </cell>
          <cell r="D126" t="str">
            <v>Generación y formalización del empleo</v>
          </cell>
        </row>
        <row r="127">
          <cell r="C127" t="str">
            <v>3603</v>
          </cell>
          <cell r="D127" t="str">
            <v>Formación para el trabajo</v>
          </cell>
        </row>
        <row r="128">
          <cell r="C128" t="str">
            <v>3604</v>
          </cell>
          <cell r="D128" t="str">
            <v>Derechos fundamentales del trabajo y fortalecimiento del diálogo social</v>
          </cell>
        </row>
        <row r="129">
          <cell r="C129" t="str">
            <v>3605</v>
          </cell>
          <cell r="D129" t="str">
            <v>Fomento de la investigación, desarrollo tecnológico e innovación del sector trabajo</v>
          </cell>
        </row>
        <row r="130">
          <cell r="C130" t="str">
            <v>3699</v>
          </cell>
          <cell r="D130" t="str">
            <v>Fortalecimiento de la gestión y dirección del sector Trabajo</v>
          </cell>
        </row>
        <row r="131">
          <cell r="C131" t="str">
            <v>3701</v>
          </cell>
          <cell r="D131" t="str">
            <v>Fortalecimiento institucional a los procesos organizativos de concertación; garantía, prevención y respeto de los derechos humanos como fundamentos para la paz</v>
          </cell>
        </row>
        <row r="132">
          <cell r="C132" t="str">
            <v>3702</v>
          </cell>
          <cell r="D132" t="str">
            <v>Fortalecimiento a la gobernabilidad territorial para la seguridad, convivencia ciudadana, paz y postconflicto</v>
          </cell>
        </row>
        <row r="133">
          <cell r="C133" t="str">
            <v>3703</v>
          </cell>
          <cell r="D133" t="str">
            <v>Política pública de víctimas del conflicto armado y postconflicto</v>
          </cell>
        </row>
        <row r="134">
          <cell r="C134" t="str">
            <v>3704</v>
          </cell>
          <cell r="D134" t="str">
            <v>Participación ciudadana, política y diversidad de creencias</v>
          </cell>
        </row>
        <row r="135">
          <cell r="C135" t="str">
            <v>3705</v>
          </cell>
          <cell r="D135" t="str">
            <v>Protección de personas, grupos y comunidades en riesgo extraordinario y extremo Unidad Nacional de Protección (UNP)</v>
          </cell>
        </row>
        <row r="136">
          <cell r="C136" t="str">
            <v>3706</v>
          </cell>
          <cell r="D136" t="str">
            <v>Protección, promoción y difusión del derecho de autor y los derechos conexos</v>
          </cell>
        </row>
        <row r="137">
          <cell r="C137" t="str">
            <v>3707</v>
          </cell>
          <cell r="D137" t="str">
            <v>Gestión del riesgo de desastres naturales y antrópicos en la zona de influencia del volcán Nevado del Huila</v>
          </cell>
        </row>
        <row r="138">
          <cell r="C138" t="str">
            <v>3708</v>
          </cell>
          <cell r="D138" t="str">
            <v>Fortalecimiento institucional y operativo de los Bomberos de Colombia</v>
          </cell>
        </row>
        <row r="139">
          <cell r="C139" t="str">
            <v>3799</v>
          </cell>
          <cell r="D139" t="str">
            <v>Fortalecimiento de la gestión y dirección del sector Interior</v>
          </cell>
        </row>
        <row r="140">
          <cell r="C140" t="str">
            <v>3901</v>
          </cell>
          <cell r="D140" t="str">
            <v xml:space="preserve">Consolidación de una institucionalidad habilitante para la Ciencia Tecnología e Innovación (CTeI) </v>
          </cell>
        </row>
        <row r="141">
          <cell r="C141" t="str">
            <v>3902</v>
          </cell>
          <cell r="D141" t="str">
            <v>Investigación con calidad e impacto</v>
          </cell>
        </row>
        <row r="142">
          <cell r="C142" t="str">
            <v>3903</v>
          </cell>
          <cell r="D142" t="str">
            <v>Desarrollo tecnológico e innovación para crecimiento empresarial</v>
          </cell>
        </row>
        <row r="143">
          <cell r="C143" t="str">
            <v>3904</v>
          </cell>
          <cell r="D143" t="str">
            <v>Generación de una cultura que valora y gestiona el conocimiento y la innovación</v>
          </cell>
        </row>
        <row r="144">
          <cell r="C144" t="str">
            <v>3999</v>
          </cell>
          <cell r="D144" t="str">
            <v xml:space="preserve">Fortalecimiento de la gestión y dirección del sector Ciencia, Tecnología e Innovación </v>
          </cell>
        </row>
        <row r="145">
          <cell r="C145" t="str">
            <v>4001</v>
          </cell>
          <cell r="D145" t="str">
            <v>Acceso a soluciones de vivienda</v>
          </cell>
        </row>
        <row r="146">
          <cell r="C146" t="str">
            <v>4002</v>
          </cell>
          <cell r="D146" t="str">
            <v>Ordenamiento territorial y desarrollo urbano</v>
          </cell>
        </row>
        <row r="147">
          <cell r="C147" t="str">
            <v>4003</v>
          </cell>
          <cell r="D147" t="str">
            <v>Acceso de la población a los servicios de agua potable y saneamiento básico</v>
          </cell>
        </row>
        <row r="148">
          <cell r="C148" t="str">
            <v>4099</v>
          </cell>
          <cell r="D148" t="str">
            <v>Fortalecimiento de la gestión y dirección del sector Vivienda, Ciudad y Territorio</v>
          </cell>
        </row>
        <row r="149">
          <cell r="C149" t="str">
            <v>4101</v>
          </cell>
          <cell r="D149" t="str">
            <v>Atención, asistencia  y reparación integral a las víctimas</v>
          </cell>
        </row>
        <row r="150">
          <cell r="C150" t="str">
            <v>4102</v>
          </cell>
          <cell r="D150" t="str">
            <v>Desarrollo integral de la primera infancia a la juventud, y fortalecimiento de las capacidades de las familias de niñas, niños y adolescentes</v>
          </cell>
        </row>
        <row r="151">
          <cell r="C151" t="str">
            <v>4103</v>
          </cell>
          <cell r="D151" t="str">
            <v>Inclusión social y productiva para la población en situación de vulnerabilidad</v>
          </cell>
        </row>
        <row r="152">
          <cell r="C152" t="str">
            <v>4104</v>
          </cell>
          <cell r="D152" t="str">
            <v>Atención integral de población en situación permanente de desprotección social y/o familiar</v>
          </cell>
        </row>
        <row r="153">
          <cell r="C153" t="str">
            <v>4199</v>
          </cell>
          <cell r="D153" t="str">
            <v xml:space="preserve">Fortalecimiento de la gestión y dirección del sector Inclusión Social y Reconciliación </v>
          </cell>
        </row>
        <row r="154">
          <cell r="C154" t="str">
            <v>4201</v>
          </cell>
          <cell r="D154" t="str">
            <v>Desarrollo de Inteligencia estratégica y contrainteligencia de Estado</v>
          </cell>
        </row>
        <row r="155">
          <cell r="C155" t="str">
            <v>4299</v>
          </cell>
          <cell r="D155" t="str">
            <v>Fortalecimiento de la gestión y dirección del sector Inteligencia</v>
          </cell>
        </row>
        <row r="156">
          <cell r="C156" t="str">
            <v>4301</v>
          </cell>
          <cell r="D156" t="str">
            <v>Fomento a la recreación, la actividad física y el deporte</v>
          </cell>
        </row>
        <row r="157">
          <cell r="C157" t="str">
            <v>4302</v>
          </cell>
          <cell r="D157" t="str">
            <v>Formación y preparación de deportistas</v>
          </cell>
        </row>
        <row r="158">
          <cell r="C158" t="str">
            <v>4399</v>
          </cell>
          <cell r="D158" t="str">
            <v xml:space="preserve">Fortalecimiento de la gestión y dirección del sector Deporte y Recreación </v>
          </cell>
        </row>
        <row r="159">
          <cell r="C159" t="str">
            <v>4401</v>
          </cell>
          <cell r="D159" t="str">
            <v>Jurisdicción especial para la paz</v>
          </cell>
        </row>
        <row r="160">
          <cell r="C160" t="str">
            <v>4402</v>
          </cell>
          <cell r="D160" t="str">
            <v xml:space="preserve">Esclarecimiento de la verdad, la convivencia y la no repetición.
</v>
          </cell>
        </row>
        <row r="161">
          <cell r="C161" t="str">
            <v>4403</v>
          </cell>
          <cell r="D161" t="str">
            <v xml:space="preserve">Búsqueda humanitaria de personas dadas por desaparecidas en el contexto y en razón del conflicto armado en Colombia
</v>
          </cell>
        </row>
        <row r="162">
          <cell r="C162" t="str">
            <v>4499</v>
          </cell>
          <cell r="D162" t="str">
            <v>Fortalecimiento de la gestión y dirección del sector Justicia Especial para la Paz</v>
          </cell>
        </row>
        <row r="163">
          <cell r="C163" t="str">
            <v>4501</v>
          </cell>
          <cell r="D163" t="str">
            <v>Fortalecimiento de la convivencia y la seguridad ciudadana</v>
          </cell>
        </row>
        <row r="164">
          <cell r="C164" t="str">
            <v>4502</v>
          </cell>
          <cell r="D164" t="str">
            <v>Fortalecimiento del buen gobierno para el respeto y garantía de los derechos humanos</v>
          </cell>
        </row>
        <row r="165">
          <cell r="C165" t="str">
            <v>4503</v>
          </cell>
          <cell r="D165" t="str">
            <v>Gestión del riesgo de desastres y emergencias</v>
          </cell>
        </row>
        <row r="166">
          <cell r="C166" t="str">
            <v>4599</v>
          </cell>
          <cell r="D166" t="str">
            <v>Fortalecimiento a la gestión y dirección de la administración pública territorial</v>
          </cell>
        </row>
        <row r="167">
          <cell r="C167"/>
          <cell r="D167"/>
        </row>
        <row r="168">
          <cell r="C168"/>
          <cell r="D168"/>
        </row>
        <row r="169">
          <cell r="C169"/>
          <cell r="D169"/>
        </row>
        <row r="170">
          <cell r="C170"/>
          <cell r="D170"/>
        </row>
        <row r="171">
          <cell r="C171"/>
          <cell r="D171"/>
        </row>
        <row r="172">
          <cell r="C172"/>
          <cell r="D172"/>
        </row>
        <row r="173">
          <cell r="C173"/>
          <cell r="D173"/>
        </row>
        <row r="174">
          <cell r="C174"/>
          <cell r="D174"/>
        </row>
        <row r="175">
          <cell r="C175"/>
          <cell r="D175"/>
        </row>
        <row r="176">
          <cell r="C176"/>
          <cell r="D176"/>
        </row>
        <row r="177">
          <cell r="C177"/>
          <cell r="D177"/>
        </row>
        <row r="178">
          <cell r="C178"/>
          <cell r="D178"/>
        </row>
        <row r="179">
          <cell r="C179"/>
          <cell r="D179"/>
        </row>
        <row r="180">
          <cell r="C180"/>
          <cell r="D180"/>
        </row>
        <row r="181">
          <cell r="C181"/>
          <cell r="D181"/>
        </row>
      </sheetData>
      <sheetData sheetId="1"/>
      <sheetData sheetId="2"/>
      <sheetData sheetId="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TIDADES"/>
      <sheetName val="SECTORES"/>
      <sheetName val="SECTORES,PROGRAMAS Y SUBPROGRAM"/>
      <sheetName val="CATÁLOGO DE PRODUCTOS"/>
      <sheetName val="INSUMOS CADENA VALOR"/>
      <sheetName val="INDICADORES GESTION"/>
      <sheetName val="INGRESOS BENEFICIOS"/>
      <sheetName val="DEPRECIACION"/>
      <sheetName val="Hoja1"/>
    </sheetNames>
    <sheetDataSet>
      <sheetData sheetId="0"/>
      <sheetData sheetId="1"/>
      <sheetData sheetId="2">
        <row r="4">
          <cell r="C4" t="str">
            <v>0101</v>
          </cell>
          <cell r="D4" t="str">
            <v>Mejoramiento de la eficiencia y la transparencia legislativa</v>
          </cell>
        </row>
        <row r="5">
          <cell r="C5" t="str">
            <v>0199</v>
          </cell>
          <cell r="D5" t="str">
            <v>Fortalecimiento de la gestión y dirección del sector Congreso de la República</v>
          </cell>
        </row>
        <row r="6">
          <cell r="C6" t="str">
            <v>0204</v>
          </cell>
          <cell r="D6" t="str">
            <v>Impulsar el desarrollo integral de las poblaciones con enfoque diferencial desde el sector Presidencia</v>
          </cell>
        </row>
        <row r="7">
          <cell r="C7" t="str">
            <v>0207</v>
          </cell>
          <cell r="D7" t="str">
            <v>Prevención y mitigación del riesgo de desastres desde el sector Presidencia</v>
          </cell>
        </row>
        <row r="8">
          <cell r="C8" t="str">
            <v>0208</v>
          </cell>
          <cell r="D8" t="str">
            <v>Gestión de la cooperación internacional del sector Presidencia</v>
          </cell>
        </row>
        <row r="9">
          <cell r="C9" t="str">
            <v>0209</v>
          </cell>
          <cell r="D9" t="str">
            <v>Fortalecimiento de la infraestructura física de las entidades del Estado del nivel nacional desde el Sector Presidencia</v>
          </cell>
        </row>
        <row r="10">
          <cell r="C10" t="str">
            <v>0210</v>
          </cell>
          <cell r="D10" t="str">
            <v>Mecanismos de transición hacia la paz a nivel nacional y territorial desde el sector Presidencia</v>
          </cell>
        </row>
        <row r="11">
          <cell r="C11" t="str">
            <v>0211</v>
          </cell>
          <cell r="D11" t="str">
            <v>Reintegración de personas y grupos alzados en armas desde el Sector Presidencia</v>
          </cell>
        </row>
        <row r="12">
          <cell r="C12" t="str">
            <v>0212</v>
          </cell>
          <cell r="D12" t="str">
            <v>Renovación territorial para el desarrollo integral de las zonas rurales afectadas por el conflicto armado</v>
          </cell>
        </row>
        <row r="13">
          <cell r="C13" t="str">
            <v>0214</v>
          </cell>
          <cell r="D13" t="str">
            <v>Fortalecimiento de las capacidades de articulación estratégica, modernización, eficiencia administrativa, transparencia y acceso a la información desde el sector Presidencia</v>
          </cell>
        </row>
        <row r="14">
          <cell r="C14" t="str">
            <v>0299</v>
          </cell>
          <cell r="D14" t="str">
            <v>Fortalecimiento de la gestión y dirección del sector Presidencia</v>
          </cell>
        </row>
        <row r="15">
          <cell r="C15" t="str">
            <v>0301</v>
          </cell>
          <cell r="D15" t="str">
            <v>Mejoramiento de la planeación territorial, sectorial y de inversión pública</v>
          </cell>
        </row>
        <row r="16">
          <cell r="C16" t="str">
            <v>0303</v>
          </cell>
          <cell r="D16" t="str">
            <v>Promoción de la prestación eficiente de los servicios públicos domiciliarios</v>
          </cell>
        </row>
        <row r="17">
          <cell r="C17" t="str">
            <v>0304</v>
          </cell>
          <cell r="D17" t="str">
            <v>Fortalecimiento del Sistema de Compra Pública</v>
          </cell>
        </row>
        <row r="18">
          <cell r="C18" t="str">
            <v>0399</v>
          </cell>
          <cell r="D18" t="str">
            <v>Fortalecimiento de la gestión y dirección del sector Planeación</v>
          </cell>
        </row>
        <row r="19">
          <cell r="C19" t="str">
            <v>0401</v>
          </cell>
          <cell r="D19" t="str">
            <v>Levantamiento y actualización de información estadística de calidad</v>
          </cell>
        </row>
        <row r="20">
          <cell r="C20" t="str">
            <v>0406</v>
          </cell>
          <cell r="D20" t="str">
            <v>Generación de la información geográfica del territorio nacional</v>
          </cell>
        </row>
        <row r="21">
          <cell r="C21" t="str">
            <v>0499</v>
          </cell>
          <cell r="D21" t="str">
            <v>Fortalecimiento de la gestión y dirección del sector Información Estadística</v>
          </cell>
        </row>
        <row r="22">
          <cell r="C22" t="str">
            <v>0503</v>
          </cell>
          <cell r="D22" t="str">
            <v xml:space="preserve">Mejoramiento de la calidad educativa en gestión pública </v>
          </cell>
        </row>
        <row r="23">
          <cell r="C23" t="str">
            <v>0504</v>
          </cell>
          <cell r="D23" t="str">
            <v>Administración y vigilancia de las carreras administrativas de los servidores públicos</v>
          </cell>
        </row>
        <row r="24">
          <cell r="C24" t="str">
            <v>0505</v>
          </cell>
          <cell r="D24" t="str">
            <v>Fortalecimiento de la gestión pública en las entidades nacionales y territoriales</v>
          </cell>
        </row>
        <row r="25">
          <cell r="C25" t="str">
            <v>0599</v>
          </cell>
          <cell r="D25" t="str">
            <v>Fortalecimiento de la gestión y dirección del sector Empleo Público</v>
          </cell>
        </row>
        <row r="26">
          <cell r="C26" t="str">
            <v>1101</v>
          </cell>
          <cell r="D26" t="str">
            <v>Fortalecimiento y diversificación de relaciones bilaterales</v>
          </cell>
        </row>
        <row r="27">
          <cell r="C27" t="str">
            <v>1102</v>
          </cell>
          <cell r="D27" t="str">
            <v>Posicionamiento en instancias globales, multilaterales, regionales y subregionales</v>
          </cell>
        </row>
        <row r="28">
          <cell r="C28" t="str">
            <v>1103</v>
          </cell>
          <cell r="D28" t="str">
            <v>Política migratoria y servicio al ciudadano</v>
          </cell>
        </row>
        <row r="29">
          <cell r="C29" t="str">
            <v>1104</v>
          </cell>
          <cell r="D29" t="str">
            <v>Soberanía territorial y desarrollo fronterizo</v>
          </cell>
        </row>
        <row r="30">
          <cell r="C30" t="str">
            <v>1105</v>
          </cell>
          <cell r="D30" t="str">
            <v>Cooperación internacional del sector relaciones exteriores</v>
          </cell>
        </row>
        <row r="31">
          <cell r="C31" t="str">
            <v>1199</v>
          </cell>
          <cell r="D31" t="str">
            <v>Fortalecimiento de la gestión y dirección del sector Relaciones Exteriores</v>
          </cell>
        </row>
        <row r="32">
          <cell r="C32" t="str">
            <v>1201</v>
          </cell>
          <cell r="D32" t="str">
            <v xml:space="preserve"> Fortalecimiento del principio de seguridad jurídica, divulgación y depuración del ordenamiento jurídico</v>
          </cell>
        </row>
        <row r="33">
          <cell r="C33" t="str">
            <v>1202</v>
          </cell>
          <cell r="D33" t="str">
            <v xml:space="preserve"> Promoción al acceso a la justicia</v>
          </cell>
        </row>
        <row r="34">
          <cell r="C34" t="str">
            <v>1203</v>
          </cell>
          <cell r="D34" t="str">
            <v xml:space="preserve"> Promoción de los métodos de resolución de conflictos</v>
          </cell>
        </row>
        <row r="35">
          <cell r="C35" t="str">
            <v>1204</v>
          </cell>
          <cell r="D35" t="str">
            <v>Justicia transicional</v>
          </cell>
        </row>
        <row r="36">
          <cell r="C36" t="str">
            <v>1205</v>
          </cell>
          <cell r="D36" t="str">
            <v>Defensa jurídica del Estado</v>
          </cell>
        </row>
        <row r="37">
          <cell r="C37" t="str">
            <v>1206</v>
          </cell>
          <cell r="D37" t="str">
            <v>Sistema penitenciario y carcelario en el marco de los derechos humanos</v>
          </cell>
        </row>
        <row r="38">
          <cell r="C38" t="str">
            <v>1207</v>
          </cell>
          <cell r="D38" t="str">
            <v>Fortalecimiento de la política criminal del Estado colombiano</v>
          </cell>
        </row>
        <row r="39">
          <cell r="C39" t="str">
            <v>1208</v>
          </cell>
          <cell r="D39" t="str">
            <v>Formulación y coordinación de la política integral frente a las drogas y actividades relacionadas</v>
          </cell>
        </row>
        <row r="40">
          <cell r="C40" t="str">
            <v>1209</v>
          </cell>
          <cell r="D40" t="str">
            <v>Modernización de la información inmobiliaria</v>
          </cell>
        </row>
        <row r="41">
          <cell r="C41" t="str">
            <v>1299</v>
          </cell>
          <cell r="D41" t="str">
            <v>Fortalecimiento de la gestión y dirección del sector Justicia y del Derecho</v>
          </cell>
        </row>
        <row r="42">
          <cell r="C42" t="str">
            <v>1301</v>
          </cell>
          <cell r="D42" t="str">
            <v>Política macroeconómica y fiscal</v>
          </cell>
        </row>
        <row r="43">
          <cell r="C43" t="str">
            <v>1302</v>
          </cell>
          <cell r="D43" t="str">
            <v>Gestión de recursos públicos</v>
          </cell>
        </row>
        <row r="44">
          <cell r="C44" t="str">
            <v>1303</v>
          </cell>
          <cell r="D44" t="str">
            <v>Reducción de la vulnerabilidad fiscal ante desastres y riesgos climáticos</v>
          </cell>
        </row>
        <row r="45">
          <cell r="C45" t="str">
            <v>1304</v>
          </cell>
          <cell r="D45" t="str">
            <v>Inspección, control y vigilancia financiera, solidaria y de recursos públicos</v>
          </cell>
        </row>
        <row r="46">
          <cell r="C46" t="str">
            <v>1305</v>
          </cell>
          <cell r="D46" t="str">
            <v>Fortalecimiento de recaudo y tributación</v>
          </cell>
        </row>
        <row r="47">
          <cell r="C47" t="str">
            <v>1399</v>
          </cell>
          <cell r="D47" t="str">
            <v>Fortalecimiento de la gestión y dirección del sector Hacienda</v>
          </cell>
        </row>
        <row r="48">
          <cell r="C48" t="str">
            <v>1501</v>
          </cell>
          <cell r="D48" t="str">
            <v>Capacidades de la Policía Nacional en seguridad pública, prevención, convivencia y seguridad ciudadana</v>
          </cell>
        </row>
        <row r="49">
          <cell r="C49" t="str">
            <v>1502</v>
          </cell>
          <cell r="D49" t="str">
            <v>Capacidades de las Fuerzas Militares en seguridad pública y defensa en el territorio nacional</v>
          </cell>
        </row>
        <row r="50">
          <cell r="C50" t="str">
            <v>1504</v>
          </cell>
          <cell r="D50" t="str">
            <v>Desarrollo marítimo, fluvial y costero desde el sector defensa</v>
          </cell>
        </row>
        <row r="51">
          <cell r="C51" t="str">
            <v>1505</v>
          </cell>
          <cell r="D51" t="str">
            <v>Generación de bienestar para la Fuerza Pública y sus familias</v>
          </cell>
        </row>
        <row r="52">
          <cell r="C52" t="str">
            <v>1506</v>
          </cell>
          <cell r="D52" t="str">
            <v>Gestión del riesgo de desastres desde el sector defensa y seguridad</v>
          </cell>
        </row>
        <row r="53">
          <cell r="C53" t="str">
            <v>1507</v>
          </cell>
          <cell r="D53" t="str">
            <v>Grupo Social y Empresarial de la Defensa (GSED) Competitivo</v>
          </cell>
        </row>
        <row r="54">
          <cell r="C54" t="str">
            <v>1599</v>
          </cell>
          <cell r="D54" t="str">
            <v>Fortalecimiento de la gestión y dirección del Sector Defensa y Policía</v>
          </cell>
        </row>
        <row r="55">
          <cell r="C55" t="str">
            <v>1702</v>
          </cell>
          <cell r="D55" t="str">
            <v>Inclusión productiva de pequeños productores rurales</v>
          </cell>
        </row>
        <row r="56">
          <cell r="C56" t="str">
            <v>1703</v>
          </cell>
          <cell r="D56" t="str">
            <v>Servicios financieros y gestión del riesgo para las actividades agropecuarias y rurales</v>
          </cell>
        </row>
        <row r="57">
          <cell r="C57" t="str">
            <v>1704</v>
          </cell>
          <cell r="D57" t="str">
            <v>Ordenamiento social y uso productivo del territorio rural</v>
          </cell>
        </row>
        <row r="58">
          <cell r="C58" t="str">
            <v>1705</v>
          </cell>
          <cell r="D58" t="str">
            <v>Restitución de tierras a víctimas del conflicto armado</v>
          </cell>
        </row>
        <row r="59">
          <cell r="C59" t="str">
            <v>1706</v>
          </cell>
          <cell r="D59" t="str">
            <v xml:space="preserve"> Aprovechamiento de mercados externos</v>
          </cell>
        </row>
        <row r="60">
          <cell r="C60" t="str">
            <v>1707</v>
          </cell>
          <cell r="D60" t="str">
            <v>Sanidad agropecuaria e inocuidad agroalimentaria</v>
          </cell>
        </row>
        <row r="61">
          <cell r="C61" t="str">
            <v>1708</v>
          </cell>
          <cell r="D61" t="str">
            <v>Ciencia, tecnología e innovación agropecuaria</v>
          </cell>
        </row>
        <row r="62">
          <cell r="C62" t="str">
            <v>1709</v>
          </cell>
          <cell r="D62" t="str">
            <v>Infraestructura productiva y comercialización</v>
          </cell>
        </row>
        <row r="63">
          <cell r="C63" t="str">
            <v>1799</v>
          </cell>
          <cell r="D63" t="str">
            <v>Fortalecimiento de la gestión y dirección del sector Agricultura y Desarrollo Rural</v>
          </cell>
        </row>
        <row r="64">
          <cell r="C64" t="str">
            <v>1901</v>
          </cell>
          <cell r="D64" t="str">
            <v xml:space="preserve">Salud pública y prestación de servicios  </v>
          </cell>
        </row>
        <row r="65">
          <cell r="C65" t="str">
            <v>1902</v>
          </cell>
          <cell r="D65" t="str">
            <v>Aseguramiento y administración del Sistema General de la Seguridad Social en Salud - SGSSS</v>
          </cell>
        </row>
        <row r="66">
          <cell r="C66" t="str">
            <v>1903</v>
          </cell>
          <cell r="D66" t="str">
            <v>Inspección, vigilancia y control</v>
          </cell>
        </row>
        <row r="67">
          <cell r="C67" t="str">
            <v>1905</v>
          </cell>
          <cell r="D67" t="str">
            <v>Salud Pública</v>
          </cell>
        </row>
        <row r="68">
          <cell r="C68" t="str">
            <v>1906</v>
          </cell>
          <cell r="D68" t="str">
            <v>Aseguramiento y prestación integral de servicios de salud</v>
          </cell>
        </row>
        <row r="69">
          <cell r="C69" t="str">
            <v>1999</v>
          </cell>
          <cell r="D69" t="str">
            <v xml:space="preserve"> Fortalecimiento de la gestión y dirección del sector Salud</v>
          </cell>
        </row>
        <row r="70">
          <cell r="C70" t="str">
            <v>2101</v>
          </cell>
          <cell r="D70" t="str">
            <v>Acceso al servicio público domiciliario de gas combustible</v>
          </cell>
        </row>
        <row r="71">
          <cell r="C71" t="str">
            <v>2102</v>
          </cell>
          <cell r="D71" t="str">
            <v>Consolidación productiva del sector de energía eléctrica</v>
          </cell>
        </row>
        <row r="72">
          <cell r="C72" t="str">
            <v>2103</v>
          </cell>
          <cell r="D72" t="str">
            <v>Consolidación productiva del sector hidrocarburos</v>
          </cell>
        </row>
        <row r="73">
          <cell r="C73" t="str">
            <v>2104</v>
          </cell>
          <cell r="D73" t="str">
            <v>Consolidación productiva del sector minero</v>
          </cell>
        </row>
        <row r="74">
          <cell r="C74" t="str">
            <v>2105</v>
          </cell>
          <cell r="D74" t="str">
            <v xml:space="preserve"> Desarrollo ambiental sostenible del sector minero energético</v>
          </cell>
        </row>
        <row r="75">
          <cell r="C75" t="str">
            <v>2106</v>
          </cell>
          <cell r="D75" t="str">
            <v>Gestión de la información en el sector minero energético</v>
          </cell>
        </row>
        <row r="76">
          <cell r="C76" t="str">
            <v>2199</v>
          </cell>
          <cell r="D76" t="str">
            <v xml:space="preserve">Fortalecimiento de la gestión y dirección del sector Minas y Energía </v>
          </cell>
        </row>
        <row r="77">
          <cell r="C77" t="str">
            <v>2201</v>
          </cell>
          <cell r="D77" t="str">
            <v>Calidad, cobertura y fortalecimiento de la educación inicial, prescolar, básica y media</v>
          </cell>
        </row>
        <row r="78">
          <cell r="C78" t="str">
            <v>2202</v>
          </cell>
          <cell r="D78" t="str">
            <v>Calidad y fomento de la educación superior</v>
          </cell>
        </row>
        <row r="79">
          <cell r="C79" t="str">
            <v>2203</v>
          </cell>
          <cell r="D79" t="str">
            <v>Cierre de brechas para el goce efectivo de derechos fundamentales de la población en condición de discapacidad</v>
          </cell>
        </row>
        <row r="80">
          <cell r="C80" t="str">
            <v>2299</v>
          </cell>
          <cell r="D80" t="str">
            <v>Fortalecimiento de la gestión y dirección del sector Educación</v>
          </cell>
        </row>
        <row r="81">
          <cell r="C81" t="str">
            <v>2301</v>
          </cell>
          <cell r="D81" t="str">
            <v>Facilitar el acceso y uso de las Tecnologías de la Información y las Comunicaciones en todo el territorio nacional</v>
          </cell>
        </row>
        <row r="82">
          <cell r="C82" t="str">
            <v>2302</v>
          </cell>
          <cell r="D82" t="str">
            <v>Fomento del desarrollo de aplicaciones, software y contenidos para impulsar la apropiación de las Tecnologías de la Información y las Comunicaciones (TIC)</v>
          </cell>
        </row>
        <row r="83">
          <cell r="C83" t="str">
            <v>2399</v>
          </cell>
          <cell r="D83" t="str">
            <v>Fortalecimiento de la gestión y dirección del sector Tecnologías de la Información y las Comunicaciones</v>
          </cell>
        </row>
        <row r="84">
          <cell r="C84" t="str">
            <v>2401</v>
          </cell>
          <cell r="D84" t="str">
            <v>Infraestructura red vial primaria</v>
          </cell>
        </row>
        <row r="85">
          <cell r="C85" t="str">
            <v>2402</v>
          </cell>
          <cell r="D85" t="str">
            <v>Infraestructura red vial regional</v>
          </cell>
        </row>
        <row r="86">
          <cell r="C86" t="str">
            <v>2403</v>
          </cell>
          <cell r="D86" t="str">
            <v>Infraestructura y servicios de transporte aéreo</v>
          </cell>
        </row>
        <row r="87">
          <cell r="C87" t="str">
            <v>2404</v>
          </cell>
          <cell r="D87" t="str">
            <v>Infraestructura de transporte férreo</v>
          </cell>
        </row>
        <row r="88">
          <cell r="C88" t="str">
            <v>2405</v>
          </cell>
          <cell r="D88" t="str">
            <v>Infraestructura de transporte marítimo</v>
          </cell>
        </row>
        <row r="89">
          <cell r="C89" t="str">
            <v>2406</v>
          </cell>
          <cell r="D89" t="str">
            <v>Infraestructura de transporte fluvial</v>
          </cell>
        </row>
        <row r="90">
          <cell r="C90" t="str">
            <v>2407</v>
          </cell>
          <cell r="D90" t="str">
            <v>Infraestructura y servicios de logística de transporte</v>
          </cell>
        </row>
        <row r="91">
          <cell r="C91" t="str">
            <v>2408</v>
          </cell>
          <cell r="D91" t="str">
            <v>Prestación de servicios de transporte público de pasajeros</v>
          </cell>
        </row>
        <row r="92">
          <cell r="C92" t="str">
            <v>2409</v>
          </cell>
          <cell r="D92" t="str">
            <v>Seguridad de transporte</v>
          </cell>
        </row>
        <row r="93">
          <cell r="C93" t="str">
            <v>2410</v>
          </cell>
          <cell r="D93" t="str">
            <v>Política, regulación y supervisión de la infraestructura y servicios de transporte</v>
          </cell>
        </row>
        <row r="94">
          <cell r="C94" t="str">
            <v>2499</v>
          </cell>
          <cell r="D94" t="str">
            <v>Fortalecimiento de la gestión y dirección del sector Transporte</v>
          </cell>
        </row>
        <row r="95">
          <cell r="C95" t="str">
            <v>2501</v>
          </cell>
          <cell r="D95" t="str">
            <v>Fortalecimiento del control y la vigilancia de la gestión fiscal y resarcimiento al daño del patrimonio público</v>
          </cell>
        </row>
        <row r="96">
          <cell r="C96" t="str">
            <v>2502</v>
          </cell>
          <cell r="D96" t="str">
            <v>Promoción, protección y defensa de los Derechos Humanos y el Derecho Internacional Humanitario</v>
          </cell>
        </row>
        <row r="97">
          <cell r="C97" t="str">
            <v>2503</v>
          </cell>
          <cell r="D97" t="str">
            <v>Lucha contra la corrupción</v>
          </cell>
        </row>
        <row r="98">
          <cell r="C98" t="str">
            <v>2504</v>
          </cell>
          <cell r="D98" t="str">
            <v>Vigilancia de la gestión administrativa de los funcionarios del estado</v>
          </cell>
        </row>
        <row r="99">
          <cell r="C99" t="str">
            <v>2599</v>
          </cell>
          <cell r="D99" t="str">
            <v>Fortalecimiento de la gestión y dirección del sector Organismos de Control</v>
          </cell>
        </row>
        <row r="100">
          <cell r="C100" t="str">
            <v>2701</v>
          </cell>
          <cell r="D100" t="str">
            <v>Mejoramiento a las competencias de la administración de justica</v>
          </cell>
        </row>
        <row r="101">
          <cell r="C101" t="str">
            <v>2799</v>
          </cell>
          <cell r="D101" t="str">
            <v>Fortalecimiento de la gestión y dirección del sector Rama Judicial</v>
          </cell>
        </row>
        <row r="102">
          <cell r="C102" t="str">
            <v>2801</v>
          </cell>
          <cell r="D102" t="str">
            <v>Procesos democráticos y asuntos electorales</v>
          </cell>
        </row>
        <row r="103">
          <cell r="C103" t="str">
            <v>2802</v>
          </cell>
          <cell r="D103" t="str">
            <v>Identificación y registro del estado civil de la población</v>
          </cell>
        </row>
        <row r="104">
          <cell r="C104" t="str">
            <v>2899</v>
          </cell>
          <cell r="D104" t="str">
            <v>Fortalecimiento de la gestión y dirección del sector Registraduría</v>
          </cell>
        </row>
        <row r="105">
          <cell r="C105" t="str">
            <v>2901</v>
          </cell>
          <cell r="D105" t="str">
            <v>Efectividad de la investigación penal y técnico científica</v>
          </cell>
        </row>
        <row r="106">
          <cell r="C106" t="str">
            <v>2999</v>
          </cell>
          <cell r="D106" t="str">
            <v xml:space="preserve">Fortalecimiento de la gestión y dirección del sector Fiscalía </v>
          </cell>
        </row>
        <row r="107">
          <cell r="C107" t="str">
            <v>3201</v>
          </cell>
          <cell r="D107" t="str">
            <v>Fortalecimiento del desempeño ambiental de los sectores productivos</v>
          </cell>
        </row>
        <row r="108">
          <cell r="C108" t="str">
            <v>3202</v>
          </cell>
          <cell r="D108" t="str">
            <v>Conservación de la biodiversidad y sus servicios ecosistémicos</v>
          </cell>
        </row>
        <row r="109">
          <cell r="C109" t="str">
            <v>3203</v>
          </cell>
          <cell r="D109" t="str">
            <v>Gestión integral del recurso hídrico</v>
          </cell>
        </row>
        <row r="110">
          <cell r="C110" t="str">
            <v>3204</v>
          </cell>
          <cell r="D110" t="str">
            <v>Gestión de la información y el conocimiento ambiental</v>
          </cell>
        </row>
        <row r="111">
          <cell r="C111" t="str">
            <v>3205</v>
          </cell>
          <cell r="D111" t="str">
            <v>Ordenamiento ambiental territorial</v>
          </cell>
        </row>
        <row r="112">
          <cell r="C112" t="str">
            <v>3206</v>
          </cell>
          <cell r="D112" t="str">
            <v>Gestión del cambio climático para un desarrollo bajo en carbono y resiliente al clima</v>
          </cell>
        </row>
        <row r="113">
          <cell r="C113" t="str">
            <v>3207</v>
          </cell>
          <cell r="D113" t="str">
            <v>Gestión integral de mares, costas y recursos acuáticos</v>
          </cell>
        </row>
        <row r="114">
          <cell r="C114" t="str">
            <v>3208</v>
          </cell>
          <cell r="D114" t="str">
            <v xml:space="preserve">Educación ambiental </v>
          </cell>
        </row>
        <row r="115">
          <cell r="C115" t="str">
            <v>3299</v>
          </cell>
          <cell r="D115" t="str">
            <v>Fortalecimiento de la gestión y dirección del sector Ambiente y Desarrollo Sostenible</v>
          </cell>
        </row>
        <row r="116">
          <cell r="C116" t="str">
            <v>3301</v>
          </cell>
          <cell r="D116" t="str">
            <v>Promoción y acceso efectivo a procesos culturales y artísticos</v>
          </cell>
        </row>
        <row r="117">
          <cell r="C117" t="str">
            <v>3302</v>
          </cell>
          <cell r="D117" t="str">
            <v>Gestión, protección y salvaguardia del patrimonio cultural colombiano</v>
          </cell>
        </row>
        <row r="118">
          <cell r="C118" t="str">
            <v>3399</v>
          </cell>
          <cell r="D118" t="str">
            <v>Fortalecimiento de la gestión y dirección del sector Cultura</v>
          </cell>
        </row>
        <row r="119">
          <cell r="C119" t="str">
            <v>3501</v>
          </cell>
          <cell r="D119" t="str">
            <v>Internacionalización de la economía</v>
          </cell>
        </row>
        <row r="120">
          <cell r="C120" t="str">
            <v>3502</v>
          </cell>
          <cell r="D120" t="str">
            <v>Productividad y competitividad de las empresas colombianas</v>
          </cell>
        </row>
        <row r="121">
          <cell r="C121" t="str">
            <v>3503</v>
          </cell>
          <cell r="D121" t="str">
            <v>Ambiente regulatorio y económico para la competencia y la actividad empresarial</v>
          </cell>
        </row>
        <row r="122">
          <cell r="C122" t="str">
            <v>3599</v>
          </cell>
          <cell r="D122" t="str">
            <v>Fortalecimiento de la gestión y dirección del sector Comercio, Industria y Turismo</v>
          </cell>
        </row>
        <row r="123">
          <cell r="C123" t="str">
            <v>3601</v>
          </cell>
          <cell r="D123" t="str">
            <v>Protección Social</v>
          </cell>
        </row>
        <row r="124">
          <cell r="C124" t="str">
            <v>3602</v>
          </cell>
          <cell r="D124" t="str">
            <v>Generación y formalización del empleo</v>
          </cell>
        </row>
        <row r="125">
          <cell r="C125" t="str">
            <v>3603</v>
          </cell>
          <cell r="D125" t="str">
            <v>Formación para el trabajo</v>
          </cell>
        </row>
        <row r="126">
          <cell r="C126" t="str">
            <v>3604</v>
          </cell>
          <cell r="D126" t="str">
            <v>Derechos fundamentales del trabajo y fortalecimiento del diálogo social</v>
          </cell>
        </row>
        <row r="127">
          <cell r="C127" t="str">
            <v>3605</v>
          </cell>
          <cell r="D127" t="str">
            <v>Fomento de la investigación, desarrollo tecnológico e innovación del sector trabajo</v>
          </cell>
        </row>
        <row r="128">
          <cell r="C128" t="str">
            <v>3699</v>
          </cell>
          <cell r="D128" t="str">
            <v>Fortalecimiento de la gestión y dirección del sector Trabajo</v>
          </cell>
        </row>
        <row r="129">
          <cell r="C129" t="str">
            <v>3701</v>
          </cell>
          <cell r="D129" t="str">
            <v>Fortalecimiento institucional a los procesos organizativos de concertación; garantía, prevención y respeto de los derechos humanos como fundamentos para la paz</v>
          </cell>
        </row>
        <row r="130">
          <cell r="C130" t="str">
            <v>3702</v>
          </cell>
          <cell r="D130" t="str">
            <v>Fortalecimiento a la gobernabilidad territorial para la seguridad, convivencia ciudadana, paz y postconflicto</v>
          </cell>
        </row>
        <row r="131">
          <cell r="C131" t="str">
            <v>3703</v>
          </cell>
          <cell r="D131" t="str">
            <v>Política pública de víctimas del conflicto armado y postconflicto</v>
          </cell>
        </row>
        <row r="132">
          <cell r="C132" t="str">
            <v>3704</v>
          </cell>
          <cell r="D132" t="str">
            <v>Participación ciudadana, política y diversidad de creencias</v>
          </cell>
        </row>
        <row r="133">
          <cell r="C133" t="str">
            <v>3705</v>
          </cell>
          <cell r="D133" t="str">
            <v>Protección de personas, grupos y comunidades en riesgo extraordinario y extremo Unidad Nacional de Protección (UNP)</v>
          </cell>
        </row>
        <row r="134">
          <cell r="C134" t="str">
            <v>3706</v>
          </cell>
          <cell r="D134" t="str">
            <v>Protección, promoción y difusión del derecho de autor y los derechos conexos</v>
          </cell>
        </row>
        <row r="135">
          <cell r="C135" t="str">
            <v>3707</v>
          </cell>
          <cell r="D135" t="str">
            <v>Gestión del riesgo de desastres naturales y antrópicos en la zona de influencia del volcán Nevado del Huila</v>
          </cell>
        </row>
        <row r="136">
          <cell r="C136" t="str">
            <v>3708</v>
          </cell>
          <cell r="D136" t="str">
            <v>Fortalecimiento institucional y operativo de los Bomberos de Colombia</v>
          </cell>
        </row>
        <row r="137">
          <cell r="C137" t="str">
            <v>3799</v>
          </cell>
          <cell r="D137" t="str">
            <v>Fortalecimiento de la gestión y dirección del sector Interior</v>
          </cell>
        </row>
        <row r="138">
          <cell r="C138" t="str">
            <v>3901</v>
          </cell>
          <cell r="D138" t="str">
            <v xml:space="preserve">Consolidación de una institucionalidad habilitante para la Ciencia Tecnología e Innovación (CTeI) </v>
          </cell>
        </row>
        <row r="139">
          <cell r="C139" t="str">
            <v>3902</v>
          </cell>
          <cell r="D139" t="str">
            <v>Investigación con calidad e impacto</v>
          </cell>
        </row>
        <row r="140">
          <cell r="C140" t="str">
            <v>3903</v>
          </cell>
          <cell r="D140" t="str">
            <v>Desarrollo tecnológico e innovación para crecimiento empresarial</v>
          </cell>
        </row>
        <row r="141">
          <cell r="C141" t="str">
            <v>3904</v>
          </cell>
          <cell r="D141" t="str">
            <v>Generación de una cultura que valora y gestiona el conocimiento y la innovación</v>
          </cell>
        </row>
        <row r="142">
          <cell r="C142" t="str">
            <v>3999</v>
          </cell>
          <cell r="D142" t="str">
            <v xml:space="preserve">Fortalecimiento de la gestión y dirección del sector Ciencia, Tecnología e Innovación </v>
          </cell>
        </row>
        <row r="143">
          <cell r="C143" t="str">
            <v>4001</v>
          </cell>
          <cell r="D143" t="str">
            <v>Acceso a soluciones de vivienda</v>
          </cell>
        </row>
        <row r="144">
          <cell r="C144" t="str">
            <v>4002</v>
          </cell>
          <cell r="D144" t="str">
            <v>Ordenamiento territorial y desarrollo urbano</v>
          </cell>
        </row>
        <row r="145">
          <cell r="C145" t="str">
            <v>4003</v>
          </cell>
          <cell r="D145" t="str">
            <v>Acceso de la población a los servicios de agua potable y saneamiento básico</v>
          </cell>
        </row>
        <row r="146">
          <cell r="C146" t="str">
            <v>4099</v>
          </cell>
          <cell r="D146" t="str">
            <v>Fortalecimiento de la gestión y dirección del sector Vivienda, Ciudad y Territorio</v>
          </cell>
        </row>
        <row r="147">
          <cell r="C147" t="str">
            <v>4101</v>
          </cell>
          <cell r="D147" t="str">
            <v>Atención, asistencia  y reparación integral a las víctimas</v>
          </cell>
        </row>
        <row r="148">
          <cell r="C148" t="str">
            <v>4102</v>
          </cell>
          <cell r="D148" t="str">
            <v>Desarrollo integral de la primera infancia a la juventud, y fortalecimiento de las capacidades de las familias de niñas, niños y adolescentes</v>
          </cell>
        </row>
        <row r="149">
          <cell r="C149" t="str">
            <v>4103</v>
          </cell>
          <cell r="D149" t="str">
            <v>Inclusión social y productiva para la población en situación de vulnerabilidad</v>
          </cell>
        </row>
        <row r="150">
          <cell r="C150" t="str">
            <v>4104</v>
          </cell>
          <cell r="D150" t="str">
            <v>Atención integral de población en situación permanente de desprotección social y/o familiar</v>
          </cell>
        </row>
        <row r="151">
          <cell r="C151" t="str">
            <v>4199</v>
          </cell>
          <cell r="D151" t="str">
            <v xml:space="preserve">Fortalecimiento de la gestión y dirección del sector Inclusión Social y Reconciliación </v>
          </cell>
        </row>
        <row r="152">
          <cell r="C152" t="str">
            <v>4201</v>
          </cell>
          <cell r="D152" t="str">
            <v>Desarrollo de Inteligencia estratégica y contrainteligencia de Estado</v>
          </cell>
        </row>
        <row r="153">
          <cell r="C153" t="str">
            <v>4299</v>
          </cell>
          <cell r="D153" t="str">
            <v>Fortalecimiento de la gestión y dirección del sector Inteligencia</v>
          </cell>
        </row>
        <row r="154">
          <cell r="C154" t="str">
            <v>4301</v>
          </cell>
          <cell r="D154" t="str">
            <v>Fomento a la recreación, la actividad física y el deporte</v>
          </cell>
        </row>
        <row r="155">
          <cell r="C155" t="str">
            <v>4302</v>
          </cell>
          <cell r="D155" t="str">
            <v>Formación y preparación de deportistas</v>
          </cell>
        </row>
        <row r="156">
          <cell r="C156" t="str">
            <v>4399</v>
          </cell>
          <cell r="D156" t="str">
            <v xml:space="preserve">Fortalecimiento de la gestión y dirección del sector Deporte y Recreación </v>
          </cell>
        </row>
        <row r="157">
          <cell r="C157" t="str">
            <v>4401</v>
          </cell>
          <cell r="D157" t="str">
            <v>Jurisdicción especial para la paz</v>
          </cell>
        </row>
        <row r="158">
          <cell r="C158" t="str">
            <v>4402</v>
          </cell>
          <cell r="D158" t="str">
            <v xml:space="preserve">Esclarecimiento de la verdad, la convivencia y la no repetición.
</v>
          </cell>
        </row>
        <row r="159">
          <cell r="C159" t="str">
            <v>4403</v>
          </cell>
          <cell r="D159" t="str">
            <v xml:space="preserve">Búsqueda humanitaria de personas dadas por desaparecidas en el contexto y en razón del conflicto armado en Colombia
</v>
          </cell>
        </row>
        <row r="160">
          <cell r="C160" t="str">
            <v>4499</v>
          </cell>
          <cell r="D160" t="str">
            <v>Fortalecimiento de la gestión y dirección del sector Justicia Especial para la Paz</v>
          </cell>
        </row>
        <row r="161">
          <cell r="C161" t="str">
            <v>4501</v>
          </cell>
          <cell r="D161" t="str">
            <v>Fortalecimiento de la convivencia y la seguridad ciudadana</v>
          </cell>
        </row>
        <row r="162">
          <cell r="C162" t="str">
            <v>4502</v>
          </cell>
          <cell r="D162" t="str">
            <v>Fortalecimiento del buen gobierno para el respeto y garantía de los derechos humanos</v>
          </cell>
        </row>
        <row r="163">
          <cell r="C163" t="str">
            <v>4503</v>
          </cell>
          <cell r="D163" t="str">
            <v>Gestión del riesgo de desastres y emergencias</v>
          </cell>
        </row>
        <row r="164">
          <cell r="C164" t="str">
            <v>4599</v>
          </cell>
          <cell r="D164" t="str">
            <v>Fortalecimiento a la gestión y dirección de la administración pública territorial</v>
          </cell>
        </row>
        <row r="165">
          <cell r="C165"/>
          <cell r="D165"/>
        </row>
        <row r="166">
          <cell r="C166"/>
          <cell r="D166"/>
        </row>
        <row r="167">
          <cell r="C167"/>
          <cell r="D167"/>
        </row>
        <row r="168">
          <cell r="C168"/>
          <cell r="D168"/>
        </row>
        <row r="169">
          <cell r="C169"/>
          <cell r="D169"/>
        </row>
        <row r="170">
          <cell r="C170"/>
          <cell r="D170"/>
        </row>
        <row r="171">
          <cell r="C171"/>
          <cell r="D171"/>
        </row>
      </sheetData>
      <sheetData sheetId="3"/>
      <sheetData sheetId="4"/>
      <sheetData sheetId="5"/>
      <sheetData sheetId="6"/>
      <sheetData sheetId="7"/>
      <sheetData sheetId="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tros"/>
      <sheetName val="Sintesis_Industria"/>
      <sheetName val="Configuracion"/>
      <sheetName val="Detalle"/>
      <sheetName val="Validacion"/>
      <sheetName val="Sector"/>
      <sheetName val="Fuente"/>
    </sheetNames>
    <sheetDataSet>
      <sheetData sheetId="0" refreshError="1"/>
      <sheetData sheetId="1" refreshError="1"/>
      <sheetData sheetId="2" refreshError="1"/>
      <sheetData sheetId="3" refreshError="1">
        <row r="1">
          <cell r="K1" t="str">
            <v>LLAVE2</v>
          </cell>
        </row>
        <row r="2">
          <cell r="K2" t="str">
            <v>00201148D.121</v>
          </cell>
        </row>
        <row r="3">
          <cell r="K3" t="str">
            <v>00201143D.111</v>
          </cell>
        </row>
        <row r="4">
          <cell r="K4" t="str">
            <v>00201143D.121</v>
          </cell>
        </row>
        <row r="5">
          <cell r="K5" t="str">
            <v>00201143D.121</v>
          </cell>
        </row>
        <row r="6">
          <cell r="K6" t="str">
            <v>00201138D.111</v>
          </cell>
        </row>
        <row r="7">
          <cell r="K7" t="str">
            <v>00201140D.121</v>
          </cell>
        </row>
        <row r="8">
          <cell r="K8" t="str">
            <v>00201158D.122</v>
          </cell>
        </row>
        <row r="9">
          <cell r="K9" t="str">
            <v>00201102D.112</v>
          </cell>
        </row>
        <row r="10">
          <cell r="K10" t="str">
            <v>00201102D.112</v>
          </cell>
        </row>
        <row r="11">
          <cell r="K11" t="str">
            <v>00201102D.112</v>
          </cell>
        </row>
        <row r="12">
          <cell r="K12" t="str">
            <v>00201145D.121</v>
          </cell>
        </row>
        <row r="13">
          <cell r="K13" t="str">
            <v>00201159D.111</v>
          </cell>
        </row>
        <row r="14">
          <cell r="K14" t="str">
            <v>00201159D.121</v>
          </cell>
        </row>
        <row r="15">
          <cell r="K15" t="str">
            <v>00201159D.122</v>
          </cell>
        </row>
        <row r="16">
          <cell r="K16" t="str">
            <v>00201144D.111</v>
          </cell>
        </row>
        <row r="17">
          <cell r="K17" t="str">
            <v>00201126D.112</v>
          </cell>
        </row>
        <row r="18">
          <cell r="K18" t="str">
            <v>00201160D.111</v>
          </cell>
        </row>
        <row r="19">
          <cell r="K19" t="str">
            <v>00201159D.122</v>
          </cell>
        </row>
        <row r="20">
          <cell r="K20" t="str">
            <v>00201118D.121</v>
          </cell>
        </row>
        <row r="21">
          <cell r="K21" t="str">
            <v>00201120D.121</v>
          </cell>
        </row>
        <row r="22">
          <cell r="K22" t="str">
            <v>00201110D.121</v>
          </cell>
        </row>
        <row r="23">
          <cell r="K23" t="str">
            <v>00201130D.111</v>
          </cell>
        </row>
        <row r="24">
          <cell r="K24" t="str">
            <v>00201110D.121</v>
          </cell>
        </row>
        <row r="25">
          <cell r="K25" t="str">
            <v>00201128D.121</v>
          </cell>
        </row>
        <row r="26">
          <cell r="K26" t="str">
            <v>00201116D.111</v>
          </cell>
        </row>
        <row r="27">
          <cell r="K27" t="str">
            <v>00201131D.121</v>
          </cell>
        </row>
        <row r="28">
          <cell r="K28" t="str">
            <v>00201111D.121</v>
          </cell>
        </row>
        <row r="29">
          <cell r="K29" t="str">
            <v>00201118D.121</v>
          </cell>
        </row>
        <row r="30">
          <cell r="K30" t="str">
            <v>00201132D.121</v>
          </cell>
        </row>
        <row r="31">
          <cell r="K31" t="str">
            <v>00201112D.121</v>
          </cell>
        </row>
        <row r="32">
          <cell r="K32" t="str">
            <v>00201113D.121</v>
          </cell>
        </row>
        <row r="33">
          <cell r="K33" t="str">
            <v>00201131D.111</v>
          </cell>
        </row>
        <row r="34">
          <cell r="K34" t="str">
            <v>00201114D.111</v>
          </cell>
        </row>
        <row r="35">
          <cell r="K35" t="str">
            <v>00201128D.121</v>
          </cell>
        </row>
        <row r="36">
          <cell r="K36" t="str">
            <v>00201111D.121</v>
          </cell>
        </row>
        <row r="37">
          <cell r="K37" t="str">
            <v>00201117D.121</v>
          </cell>
        </row>
        <row r="38">
          <cell r="K38" t="str">
            <v>00201114D.111</v>
          </cell>
        </row>
        <row r="39">
          <cell r="K39" t="str">
            <v>00201131D.121</v>
          </cell>
        </row>
        <row r="40">
          <cell r="K40" t="str">
            <v>00201127D.121</v>
          </cell>
        </row>
        <row r="41">
          <cell r="K41" t="str">
            <v>00201128D.111</v>
          </cell>
        </row>
        <row r="42">
          <cell r="K42" t="str">
            <v>00201134D.111</v>
          </cell>
        </row>
        <row r="43">
          <cell r="K43" t="str">
            <v>00201130D.111</v>
          </cell>
        </row>
        <row r="44">
          <cell r="K44" t="str">
            <v>00201133D.112</v>
          </cell>
        </row>
        <row r="45">
          <cell r="K45" t="str">
            <v>00201151D.121</v>
          </cell>
        </row>
        <row r="46">
          <cell r="K46" t="str">
            <v>00201151D.111</v>
          </cell>
        </row>
        <row r="47">
          <cell r="K47" t="str">
            <v>00201151D.122</v>
          </cell>
        </row>
        <row r="48">
          <cell r="K48" t="str">
            <v>00201108D.111</v>
          </cell>
        </row>
        <row r="49">
          <cell r="K49" t="str">
            <v>00201108D.111</v>
          </cell>
        </row>
        <row r="50">
          <cell r="K50" t="str">
            <v>00201108D.121</v>
          </cell>
        </row>
        <row r="51">
          <cell r="K51" t="str">
            <v>00201110D.121</v>
          </cell>
        </row>
        <row r="52">
          <cell r="K52" t="str">
            <v>00201121D.111</v>
          </cell>
        </row>
        <row r="53">
          <cell r="K53" t="str">
            <v>00201123D.111</v>
          </cell>
        </row>
        <row r="54">
          <cell r="K54" t="str">
            <v>00201128D.111</v>
          </cell>
        </row>
        <row r="55">
          <cell r="K55" t="str">
            <v>00201143D.111</v>
          </cell>
        </row>
        <row r="56">
          <cell r="K56" t="str">
            <v>00201115D.111</v>
          </cell>
        </row>
        <row r="57">
          <cell r="K57" t="str">
            <v>00201129D.111</v>
          </cell>
        </row>
        <row r="58">
          <cell r="K58" t="str">
            <v>00201131D.111</v>
          </cell>
        </row>
        <row r="59">
          <cell r="K59" t="str">
            <v>00201135D.111</v>
          </cell>
        </row>
        <row r="60">
          <cell r="K60" t="str">
            <v>00201118D.121</v>
          </cell>
        </row>
        <row r="61">
          <cell r="K61" t="str">
            <v>00201122D.121</v>
          </cell>
        </row>
        <row r="62">
          <cell r="K62" t="str">
            <v>00201131D.121</v>
          </cell>
        </row>
        <row r="63">
          <cell r="K63" t="str">
            <v>00201111D.111</v>
          </cell>
        </row>
        <row r="64">
          <cell r="K64" t="str">
            <v>00201112D.111</v>
          </cell>
        </row>
        <row r="65">
          <cell r="K65" t="str">
            <v>00201118D.111</v>
          </cell>
        </row>
        <row r="66">
          <cell r="K66" t="str">
            <v>00201123D.111</v>
          </cell>
        </row>
        <row r="67">
          <cell r="K67" t="str">
            <v>00201126D.111</v>
          </cell>
        </row>
        <row r="68">
          <cell r="K68" t="str">
            <v>00201107D.111</v>
          </cell>
        </row>
        <row r="69">
          <cell r="K69" t="str">
            <v>00201128D.121</v>
          </cell>
        </row>
        <row r="70">
          <cell r="K70" t="str">
            <v>00201130D.121</v>
          </cell>
        </row>
        <row r="71">
          <cell r="K71" t="str">
            <v>00201149D.111</v>
          </cell>
        </row>
        <row r="72">
          <cell r="K72" t="str">
            <v>00201149D.121</v>
          </cell>
        </row>
        <row r="73">
          <cell r="K73" t="str">
            <v>00201125D.111</v>
          </cell>
        </row>
        <row r="74">
          <cell r="K74" t="str">
            <v>00201135D.111</v>
          </cell>
        </row>
        <row r="75">
          <cell r="K75" t="str">
            <v>00201153D.111</v>
          </cell>
        </row>
        <row r="76">
          <cell r="K76" t="str">
            <v>00201159D.111</v>
          </cell>
        </row>
        <row r="77">
          <cell r="K77" t="str">
            <v>00201110D.111</v>
          </cell>
        </row>
        <row r="78">
          <cell r="K78" t="str">
            <v>00201119D.121</v>
          </cell>
        </row>
        <row r="79">
          <cell r="K79" t="str">
            <v>00201151D.121</v>
          </cell>
        </row>
        <row r="80">
          <cell r="K80" t="str">
            <v>00201124D.121</v>
          </cell>
        </row>
        <row r="81">
          <cell r="K81" t="str">
            <v>00201135D.121</v>
          </cell>
        </row>
        <row r="82">
          <cell r="K82" t="str">
            <v>00201136D.121</v>
          </cell>
        </row>
        <row r="83">
          <cell r="K83" t="str">
            <v>00201118D.121</v>
          </cell>
        </row>
        <row r="84">
          <cell r="K84" t="str">
            <v>00201130D.121</v>
          </cell>
        </row>
        <row r="85">
          <cell r="K85" t="str">
            <v>00201143D.111</v>
          </cell>
        </row>
        <row r="86">
          <cell r="K86" t="str">
            <v>00201143D.122</v>
          </cell>
        </row>
        <row r="87">
          <cell r="K87" t="str">
            <v>00201150D.121</v>
          </cell>
        </row>
        <row r="88">
          <cell r="K88" t="str">
            <v>00201109D.121</v>
          </cell>
        </row>
        <row r="89">
          <cell r="K89" t="str">
            <v>00201109D.111</v>
          </cell>
        </row>
        <row r="90">
          <cell r="K90" t="str">
            <v>00201106D.111</v>
          </cell>
        </row>
        <row r="91">
          <cell r="K91" t="str">
            <v>00201113D.111</v>
          </cell>
        </row>
        <row r="92">
          <cell r="K92" t="str">
            <v>00201116D.111</v>
          </cell>
        </row>
        <row r="93">
          <cell r="K93" t="str">
            <v>00201125D.111</v>
          </cell>
        </row>
        <row r="94">
          <cell r="K94" t="str">
            <v>00201128D.111</v>
          </cell>
        </row>
        <row r="95">
          <cell r="K95" t="str">
            <v>00201135D.111</v>
          </cell>
        </row>
        <row r="96">
          <cell r="K96" t="str">
            <v>00201138D.111</v>
          </cell>
        </row>
        <row r="97">
          <cell r="K97" t="str">
            <v>00201140D.111</v>
          </cell>
        </row>
        <row r="98">
          <cell r="K98" t="str">
            <v>00201143D.111</v>
          </cell>
        </row>
        <row r="99">
          <cell r="K99" t="str">
            <v>00201115D.121</v>
          </cell>
        </row>
        <row r="100">
          <cell r="K100" t="str">
            <v>00201117D.121</v>
          </cell>
        </row>
        <row r="101">
          <cell r="K101" t="str">
            <v>00201121D.121</v>
          </cell>
        </row>
        <row r="102">
          <cell r="K102" t="str">
            <v>00201123D.121</v>
          </cell>
        </row>
        <row r="103">
          <cell r="K103" t="str">
            <v>00201124D.121</v>
          </cell>
        </row>
        <row r="104">
          <cell r="K104" t="str">
            <v>00201125D.121</v>
          </cell>
        </row>
        <row r="105">
          <cell r="K105" t="str">
            <v>00201145D.121</v>
          </cell>
        </row>
        <row r="106">
          <cell r="K106" t="str">
            <v>00201149D.121</v>
          </cell>
        </row>
        <row r="107">
          <cell r="K107" t="str">
            <v>00201153D.121</v>
          </cell>
        </row>
        <row r="108">
          <cell r="K108" t="str">
            <v>00201143D.111</v>
          </cell>
        </row>
        <row r="109">
          <cell r="K109" t="str">
            <v>00201143D.121</v>
          </cell>
        </row>
        <row r="110">
          <cell r="K110" t="str">
            <v>00201110D.112</v>
          </cell>
        </row>
        <row r="111">
          <cell r="K111" t="str">
            <v>00201110D.112</v>
          </cell>
        </row>
        <row r="112">
          <cell r="K112" t="str">
            <v>00201151D.111</v>
          </cell>
        </row>
        <row r="113">
          <cell r="K113" t="str">
            <v>00201151D.111</v>
          </cell>
        </row>
        <row r="114">
          <cell r="K114" t="str">
            <v>00201151D.121</v>
          </cell>
        </row>
        <row r="115">
          <cell r="K115" t="str">
            <v>00201151D.121</v>
          </cell>
        </row>
        <row r="116">
          <cell r="K116" t="str">
            <v>00201154D.121</v>
          </cell>
        </row>
        <row r="117">
          <cell r="K117" t="str">
            <v>00201153D.111</v>
          </cell>
        </row>
        <row r="118">
          <cell r="K118" t="str">
            <v>00201154D.121</v>
          </cell>
        </row>
        <row r="119">
          <cell r="K119" t="str">
            <v>00201156D.121</v>
          </cell>
        </row>
        <row r="120">
          <cell r="K120" t="str">
            <v>00201156D.122</v>
          </cell>
        </row>
        <row r="121">
          <cell r="K121" t="str">
            <v>00201146D.121</v>
          </cell>
        </row>
        <row r="122">
          <cell r="K122" t="str">
            <v>00201140D.121</v>
          </cell>
        </row>
        <row r="123">
          <cell r="K123" t="str">
            <v>00201158D.111</v>
          </cell>
        </row>
        <row r="124">
          <cell r="K124" t="str">
            <v>00201110D.111</v>
          </cell>
        </row>
        <row r="125">
          <cell r="K125" t="str">
            <v>00201118D.111</v>
          </cell>
        </row>
        <row r="126">
          <cell r="K126" t="str">
            <v>00201119D.111</v>
          </cell>
        </row>
        <row r="127">
          <cell r="K127" t="str">
            <v>00201125D.111</v>
          </cell>
        </row>
        <row r="128">
          <cell r="K128" t="str">
            <v>00201132D.111</v>
          </cell>
        </row>
        <row r="129">
          <cell r="K129" t="str">
            <v>00201116D.121</v>
          </cell>
        </row>
        <row r="130">
          <cell r="K130" t="str">
            <v>00201117D.121</v>
          </cell>
        </row>
        <row r="131">
          <cell r="K131" t="str">
            <v>00201130D.121</v>
          </cell>
        </row>
        <row r="132">
          <cell r="K132" t="str">
            <v>00201131D.121</v>
          </cell>
        </row>
        <row r="133">
          <cell r="K133" t="str">
            <v>00201143D.121</v>
          </cell>
        </row>
        <row r="134">
          <cell r="K134" t="str">
            <v>00201146D.111</v>
          </cell>
        </row>
        <row r="135">
          <cell r="K135" t="str">
            <v>00201145D.121</v>
          </cell>
        </row>
        <row r="136">
          <cell r="K136" t="str">
            <v>00201153D.111</v>
          </cell>
        </row>
        <row r="137">
          <cell r="K137" t="str">
            <v>00201145D.121</v>
          </cell>
        </row>
        <row r="138">
          <cell r="K138" t="str">
            <v>00201149D.121</v>
          </cell>
        </row>
        <row r="139">
          <cell r="K139" t="str">
            <v>00201149D.121</v>
          </cell>
        </row>
        <row r="140">
          <cell r="K140" t="str">
            <v>00201138D.29</v>
          </cell>
        </row>
        <row r="141">
          <cell r="K141" t="str">
            <v>00201140D.29</v>
          </cell>
        </row>
        <row r="142">
          <cell r="K142" t="str">
            <v>00201140D.29</v>
          </cell>
        </row>
        <row r="143">
          <cell r="K143" t="str">
            <v>00201126D.29</v>
          </cell>
        </row>
        <row r="144">
          <cell r="K144" t="str">
            <v>00201149D.29</v>
          </cell>
        </row>
        <row r="145">
          <cell r="K145" t="str">
            <v>00201123D.29</v>
          </cell>
        </row>
        <row r="146">
          <cell r="K146" t="str">
            <v>00201125D.29</v>
          </cell>
        </row>
        <row r="147">
          <cell r="K147" t="str">
            <v>00201132D.29</v>
          </cell>
        </row>
        <row r="148">
          <cell r="K148" t="str">
            <v>00201118D.29</v>
          </cell>
        </row>
        <row r="149">
          <cell r="K149" t="str">
            <v>00201121D.29</v>
          </cell>
        </row>
        <row r="150">
          <cell r="K150" t="str">
            <v>00201129D.29</v>
          </cell>
        </row>
        <row r="151">
          <cell r="K151" t="str">
            <v>00201135D.29</v>
          </cell>
        </row>
        <row r="152">
          <cell r="K152" t="str">
            <v>00201123D.29</v>
          </cell>
        </row>
        <row r="153">
          <cell r="K153" t="str">
            <v>00201111D.29</v>
          </cell>
        </row>
        <row r="154">
          <cell r="K154" t="str">
            <v>00201108D.29</v>
          </cell>
        </row>
        <row r="155">
          <cell r="K155" t="str">
            <v>00201114D.29</v>
          </cell>
        </row>
        <row r="156">
          <cell r="K156" t="str">
            <v>00201143D.29</v>
          </cell>
        </row>
        <row r="157">
          <cell r="K157" t="str">
            <v>00201120D.29</v>
          </cell>
        </row>
        <row r="158">
          <cell r="K158" t="str">
            <v>00201159D.29</v>
          </cell>
        </row>
        <row r="159">
          <cell r="K159" t="str">
            <v>00201127D.29</v>
          </cell>
        </row>
        <row r="160">
          <cell r="K160" t="str">
            <v>00201131D.29</v>
          </cell>
        </row>
        <row r="161">
          <cell r="K161" t="str">
            <v>00201111D.29</v>
          </cell>
        </row>
        <row r="162">
          <cell r="K162" t="str">
            <v>00201122D.29</v>
          </cell>
        </row>
        <row r="163">
          <cell r="K163" t="str">
            <v>00201123D.29</v>
          </cell>
        </row>
        <row r="164">
          <cell r="K164" t="str">
            <v>00201135D.29</v>
          </cell>
        </row>
        <row r="165">
          <cell r="K165" t="str">
            <v>00201150D.29</v>
          </cell>
        </row>
        <row r="166">
          <cell r="K166" t="str">
            <v>00201153D.29</v>
          </cell>
        </row>
        <row r="167">
          <cell r="K167" t="str">
            <v>00201158D.29</v>
          </cell>
        </row>
        <row r="168">
          <cell r="K168" t="str">
            <v>00201117D.29</v>
          </cell>
        </row>
        <row r="169">
          <cell r="K169" t="str">
            <v>00201145D.29</v>
          </cell>
        </row>
        <row r="170">
          <cell r="K170" t="str">
            <v>00201123D.29</v>
          </cell>
        </row>
        <row r="171">
          <cell r="K171" t="str">
            <v>00201158D.29</v>
          </cell>
        </row>
        <row r="172">
          <cell r="K172" t="str">
            <v>00201148D.29</v>
          </cell>
        </row>
        <row r="173">
          <cell r="K173" t="str">
            <v>00201122D.29</v>
          </cell>
        </row>
        <row r="174">
          <cell r="K174" t="str">
            <v>00201151D.29</v>
          </cell>
        </row>
        <row r="175">
          <cell r="K175" t="str">
            <v>00201156D.29</v>
          </cell>
        </row>
        <row r="176">
          <cell r="K176" t="str">
            <v>00201153D.29</v>
          </cell>
        </row>
        <row r="177">
          <cell r="K177" t="str">
            <v>00201156D.29</v>
          </cell>
        </row>
        <row r="178">
          <cell r="K178" t="str">
            <v>00201254D.29</v>
          </cell>
        </row>
        <row r="179">
          <cell r="K179" t="str">
            <v>00201140D.29</v>
          </cell>
        </row>
        <row r="180">
          <cell r="K180" t="str">
            <v>00201138D.29</v>
          </cell>
        </row>
        <row r="181">
          <cell r="K181" t="str">
            <v>00201117D.29</v>
          </cell>
        </row>
        <row r="182">
          <cell r="K182" t="str">
            <v>00201119D.29</v>
          </cell>
        </row>
        <row r="183">
          <cell r="K183" t="str">
            <v>00201143D.29</v>
          </cell>
        </row>
        <row r="184">
          <cell r="K184" t="str">
            <v>00201146D.29</v>
          </cell>
        </row>
        <row r="185">
          <cell r="K185" t="str">
            <v>00201146D.29</v>
          </cell>
        </row>
        <row r="186">
          <cell r="K186" t="str">
            <v>00201145D.29</v>
          </cell>
        </row>
        <row r="187">
          <cell r="K187" t="str">
            <v>00201156K.1</v>
          </cell>
        </row>
        <row r="188">
          <cell r="K188" t="str">
            <v>00021248P.11</v>
          </cell>
        </row>
        <row r="189">
          <cell r="K189" t="str">
            <v>00021248P.11</v>
          </cell>
        </row>
        <row r="190">
          <cell r="K190" t="str">
            <v>00021243P.11</v>
          </cell>
        </row>
        <row r="191">
          <cell r="K191" t="str">
            <v>00021243P.11</v>
          </cell>
        </row>
        <row r="192">
          <cell r="K192" t="str">
            <v>00021203P.11</v>
          </cell>
        </row>
        <row r="193">
          <cell r="K193" t="str">
            <v>00021203P.12</v>
          </cell>
        </row>
        <row r="194">
          <cell r="K194" t="str">
            <v>00021204P.11</v>
          </cell>
        </row>
        <row r="195">
          <cell r="K195" t="str">
            <v>00021205P.11</v>
          </cell>
        </row>
        <row r="196">
          <cell r="K196" t="str">
            <v>00021238P.11</v>
          </cell>
        </row>
        <row r="197">
          <cell r="K197" t="str">
            <v>00021239P.11</v>
          </cell>
        </row>
        <row r="198">
          <cell r="K198" t="str">
            <v>00021240P.11</v>
          </cell>
        </row>
        <row r="199">
          <cell r="K199" t="str">
            <v>00021240P.11</v>
          </cell>
        </row>
        <row r="200">
          <cell r="K200" t="str">
            <v>00021240P.11</v>
          </cell>
        </row>
        <row r="201">
          <cell r="K201" t="str">
            <v>00021240P.11</v>
          </cell>
        </row>
        <row r="202">
          <cell r="K202" t="str">
            <v>00021258P.11</v>
          </cell>
        </row>
        <row r="203">
          <cell r="K203" t="str">
            <v>00021258P.11</v>
          </cell>
        </row>
        <row r="204">
          <cell r="K204" t="str">
            <v>00021202P.11</v>
          </cell>
        </row>
        <row r="205">
          <cell r="K205" t="str">
            <v>00021202P.11</v>
          </cell>
        </row>
        <row r="206">
          <cell r="K206" t="str">
            <v>00021202P.11</v>
          </cell>
        </row>
        <row r="207">
          <cell r="K207" t="str">
            <v>00021202P.12</v>
          </cell>
        </row>
        <row r="208">
          <cell r="K208" t="str">
            <v>00021202P.11</v>
          </cell>
        </row>
        <row r="209">
          <cell r="K209" t="str">
            <v>00021202P.11</v>
          </cell>
        </row>
        <row r="210">
          <cell r="K210" t="str">
            <v>00021202P.12</v>
          </cell>
        </row>
        <row r="211">
          <cell r="K211" t="str">
            <v>00021252P.11</v>
          </cell>
        </row>
        <row r="212">
          <cell r="K212" t="str">
            <v>00021236P.11</v>
          </cell>
        </row>
        <row r="213">
          <cell r="K213" t="str">
            <v>00021210P.11</v>
          </cell>
        </row>
        <row r="214">
          <cell r="K214" t="str">
            <v>00021210P.11</v>
          </cell>
        </row>
        <row r="215">
          <cell r="K215" t="str">
            <v>00021210P.11</v>
          </cell>
        </row>
        <row r="216">
          <cell r="K216" t="str">
            <v>00021218P.11</v>
          </cell>
        </row>
        <row r="217">
          <cell r="K217" t="str">
            <v>00021218P.11</v>
          </cell>
        </row>
        <row r="218">
          <cell r="K218" t="str">
            <v>00021218P.11</v>
          </cell>
        </row>
        <row r="219">
          <cell r="K219" t="str">
            <v>00021226P.11</v>
          </cell>
        </row>
        <row r="220">
          <cell r="K220" t="str">
            <v>00021226P.11</v>
          </cell>
        </row>
        <row r="221">
          <cell r="K221" t="str">
            <v>00021226P.11</v>
          </cell>
        </row>
        <row r="222">
          <cell r="K222" t="str">
            <v>00021226P.11</v>
          </cell>
        </row>
        <row r="223">
          <cell r="K223" t="str">
            <v>00021226P.11</v>
          </cell>
        </row>
        <row r="224">
          <cell r="K224" t="str">
            <v>00021234P.11</v>
          </cell>
        </row>
        <row r="225">
          <cell r="K225" t="str">
            <v>00021234P.11</v>
          </cell>
        </row>
        <row r="226">
          <cell r="K226" t="str">
            <v>00021234P.11</v>
          </cell>
        </row>
        <row r="227">
          <cell r="K227" t="str">
            <v>00021234P.11</v>
          </cell>
        </row>
        <row r="228">
          <cell r="K228" t="str">
            <v>00021234P.11</v>
          </cell>
        </row>
        <row r="229">
          <cell r="K229" t="str">
            <v>00021234P.11</v>
          </cell>
        </row>
        <row r="230">
          <cell r="K230" t="str">
            <v>00021245P.11</v>
          </cell>
        </row>
        <row r="231">
          <cell r="K231" t="str">
            <v>00021245P.11</v>
          </cell>
        </row>
        <row r="232">
          <cell r="K232" t="str">
            <v>00021245P.11</v>
          </cell>
        </row>
        <row r="233">
          <cell r="K233" t="str">
            <v>00021245P.11</v>
          </cell>
        </row>
        <row r="234">
          <cell r="K234" t="str">
            <v>00021257P.11</v>
          </cell>
        </row>
        <row r="235">
          <cell r="K235" t="str">
            <v>00021257P.11</v>
          </cell>
        </row>
        <row r="236">
          <cell r="K236" t="str">
            <v>00021257P.11</v>
          </cell>
        </row>
        <row r="237">
          <cell r="K237" t="str">
            <v>00021260P.11</v>
          </cell>
        </row>
        <row r="238">
          <cell r="K238" t="str">
            <v>00021260P.11</v>
          </cell>
        </row>
        <row r="239">
          <cell r="K239" t="str">
            <v>00021260P.11</v>
          </cell>
        </row>
        <row r="240">
          <cell r="K240" t="str">
            <v>00021259P.11</v>
          </cell>
        </row>
        <row r="241">
          <cell r="K241" t="str">
            <v>00021259P.11</v>
          </cell>
        </row>
        <row r="242">
          <cell r="K242" t="str">
            <v>00021259P.11</v>
          </cell>
        </row>
        <row r="243">
          <cell r="K243" t="str">
            <v>00021236P.11</v>
          </cell>
        </row>
        <row r="244">
          <cell r="K244" t="str">
            <v>00021226P.11</v>
          </cell>
        </row>
        <row r="245">
          <cell r="K245" t="str">
            <v>00021212P.11</v>
          </cell>
        </row>
        <row r="246">
          <cell r="K246" t="str">
            <v>00021232P.11</v>
          </cell>
        </row>
        <row r="247">
          <cell r="K247" t="str">
            <v>00021226P.11</v>
          </cell>
        </row>
        <row r="248">
          <cell r="K248" t="str">
            <v>00021232P.11</v>
          </cell>
        </row>
        <row r="249">
          <cell r="K249" t="str">
            <v>00021228P.11</v>
          </cell>
        </row>
        <row r="250">
          <cell r="K250" t="str">
            <v>00021218P.11</v>
          </cell>
        </row>
        <row r="251">
          <cell r="K251" t="str">
            <v>00021212P.11</v>
          </cell>
        </row>
        <row r="252">
          <cell r="K252" t="str">
            <v>00021224P.11</v>
          </cell>
        </row>
        <row r="253">
          <cell r="K253" t="str">
            <v>00021232P.11</v>
          </cell>
        </row>
        <row r="254">
          <cell r="K254" t="str">
            <v>00021232P.11</v>
          </cell>
        </row>
        <row r="255">
          <cell r="K255" t="str">
            <v>00021220P.11</v>
          </cell>
        </row>
        <row r="256">
          <cell r="K256" t="str">
            <v>00021232P.11</v>
          </cell>
        </row>
        <row r="257">
          <cell r="K257" t="str">
            <v>00021211P.11</v>
          </cell>
        </row>
        <row r="258">
          <cell r="K258" t="str">
            <v>00021216P.11</v>
          </cell>
        </row>
        <row r="259">
          <cell r="K259" t="str">
            <v>00021220P.11</v>
          </cell>
        </row>
        <row r="260">
          <cell r="K260" t="str">
            <v>00021236P.11</v>
          </cell>
        </row>
        <row r="261">
          <cell r="K261" t="str">
            <v>00021216P.11</v>
          </cell>
        </row>
        <row r="262">
          <cell r="K262" t="str">
            <v>00021226P.11</v>
          </cell>
        </row>
        <row r="263">
          <cell r="K263" t="str">
            <v>00021213P.11</v>
          </cell>
        </row>
        <row r="264">
          <cell r="K264" t="str">
            <v>00021232P.11</v>
          </cell>
        </row>
        <row r="265">
          <cell r="K265" t="str">
            <v>00021216P.11</v>
          </cell>
        </row>
        <row r="266">
          <cell r="K266" t="str">
            <v>00021223P.11</v>
          </cell>
        </row>
        <row r="267">
          <cell r="K267" t="str">
            <v>00021223P.11</v>
          </cell>
        </row>
        <row r="268">
          <cell r="K268" t="str">
            <v>00021232P.11</v>
          </cell>
        </row>
        <row r="269">
          <cell r="K269" t="str">
            <v>00021216P.11</v>
          </cell>
        </row>
        <row r="270">
          <cell r="K270" t="str">
            <v>00021226P.11</v>
          </cell>
        </row>
        <row r="271">
          <cell r="K271" t="str">
            <v>00021211P.11</v>
          </cell>
        </row>
        <row r="272">
          <cell r="K272" t="str">
            <v>00021216P.11</v>
          </cell>
        </row>
        <row r="273">
          <cell r="K273" t="str">
            <v>00021225P.11</v>
          </cell>
        </row>
        <row r="274">
          <cell r="K274" t="str">
            <v>00021226P.11</v>
          </cell>
        </row>
        <row r="275">
          <cell r="K275" t="str">
            <v>00021236P.11</v>
          </cell>
        </row>
        <row r="276">
          <cell r="K276" t="str">
            <v>00021210P.11</v>
          </cell>
        </row>
        <row r="277">
          <cell r="K277" t="str">
            <v>00021223P.11</v>
          </cell>
        </row>
        <row r="278">
          <cell r="K278" t="str">
            <v>00021210P.11</v>
          </cell>
        </row>
        <row r="279">
          <cell r="K279" t="str">
            <v>00021218P.11</v>
          </cell>
        </row>
        <row r="280">
          <cell r="K280" t="str">
            <v>00021222P.11</v>
          </cell>
        </row>
        <row r="281">
          <cell r="K281" t="str">
            <v>00021228P.11</v>
          </cell>
        </row>
        <row r="282">
          <cell r="K282" t="str">
            <v>00021228P.11</v>
          </cell>
        </row>
        <row r="283">
          <cell r="K283" t="str">
            <v>00021229P.11</v>
          </cell>
        </row>
        <row r="284">
          <cell r="K284" t="str">
            <v>00021229P.11</v>
          </cell>
        </row>
        <row r="285">
          <cell r="K285" t="str">
            <v>00021231P.11</v>
          </cell>
        </row>
        <row r="286">
          <cell r="K286" t="str">
            <v>00021231P.11</v>
          </cell>
        </row>
        <row r="287">
          <cell r="K287" t="str">
            <v>00021217P.11</v>
          </cell>
        </row>
        <row r="288">
          <cell r="K288" t="str">
            <v>00021221P.11</v>
          </cell>
        </row>
        <row r="289">
          <cell r="K289" t="str">
            <v>00021221P.11</v>
          </cell>
        </row>
        <row r="290">
          <cell r="K290" t="str">
            <v>00021225P.11</v>
          </cell>
        </row>
        <row r="291">
          <cell r="K291" t="str">
            <v>00021225P.11</v>
          </cell>
        </row>
        <row r="292">
          <cell r="K292" t="str">
            <v>00021225P.11</v>
          </cell>
        </row>
        <row r="293">
          <cell r="K293" t="str">
            <v>00021227P.11</v>
          </cell>
        </row>
        <row r="294">
          <cell r="K294" t="str">
            <v>00021229P.11</v>
          </cell>
        </row>
        <row r="295">
          <cell r="K295" t="str">
            <v>00021230P.11</v>
          </cell>
        </row>
        <row r="296">
          <cell r="K296" t="str">
            <v>00021234P.11</v>
          </cell>
        </row>
        <row r="297">
          <cell r="K297" t="str">
            <v>00021236P.11</v>
          </cell>
        </row>
        <row r="298">
          <cell r="K298" t="str">
            <v>00021236P.11</v>
          </cell>
        </row>
        <row r="299">
          <cell r="K299" t="str">
            <v>00021213P.11</v>
          </cell>
        </row>
        <row r="300">
          <cell r="K300" t="str">
            <v>00021213P.11</v>
          </cell>
        </row>
        <row r="301">
          <cell r="K301" t="str">
            <v>00021228P.11</v>
          </cell>
        </row>
        <row r="302">
          <cell r="K302" t="str">
            <v>00021231P.11</v>
          </cell>
        </row>
        <row r="303">
          <cell r="K303" t="str">
            <v>00021231P.11</v>
          </cell>
        </row>
        <row r="304">
          <cell r="K304" t="str">
            <v>00021234P.11</v>
          </cell>
        </row>
        <row r="305">
          <cell r="K305" t="str">
            <v>00021229P.11</v>
          </cell>
        </row>
        <row r="306">
          <cell r="K306" t="str">
            <v>00021230P.11</v>
          </cell>
        </row>
        <row r="307">
          <cell r="K307" t="str">
            <v>00021231P.11</v>
          </cell>
        </row>
        <row r="308">
          <cell r="K308" t="str">
            <v>00021233P.11</v>
          </cell>
        </row>
        <row r="309">
          <cell r="K309" t="str">
            <v>00021233P.11</v>
          </cell>
        </row>
        <row r="310">
          <cell r="K310" t="str">
            <v>00021234P.11</v>
          </cell>
        </row>
        <row r="311">
          <cell r="K311" t="str">
            <v>00021235P.11</v>
          </cell>
        </row>
        <row r="312">
          <cell r="K312" t="str">
            <v>00021236P.11</v>
          </cell>
        </row>
        <row r="313">
          <cell r="K313" t="str">
            <v>00021228P.11</v>
          </cell>
        </row>
        <row r="314">
          <cell r="K314" t="str">
            <v>00021221P.11</v>
          </cell>
        </row>
        <row r="315">
          <cell r="K315" t="str">
            <v>00021222P.11</v>
          </cell>
        </row>
        <row r="316">
          <cell r="K316" t="str">
            <v>00021226P.11</v>
          </cell>
        </row>
        <row r="317">
          <cell r="K317" t="str">
            <v>00021229P.11</v>
          </cell>
        </row>
        <row r="318">
          <cell r="K318" t="str">
            <v>00021230P.11</v>
          </cell>
        </row>
        <row r="319">
          <cell r="K319" t="str">
            <v>00021233P.11</v>
          </cell>
        </row>
        <row r="320">
          <cell r="K320" t="str">
            <v>00021235P.11</v>
          </cell>
        </row>
        <row r="321">
          <cell r="K321" t="str">
            <v>00021221P.11</v>
          </cell>
        </row>
        <row r="322">
          <cell r="K322" t="str">
            <v>00021228P.11</v>
          </cell>
        </row>
        <row r="323">
          <cell r="K323" t="str">
            <v>00021229P.11</v>
          </cell>
        </row>
        <row r="324">
          <cell r="K324" t="str">
            <v>00021231P.11</v>
          </cell>
        </row>
        <row r="325">
          <cell r="K325" t="str">
            <v>00021233P.11</v>
          </cell>
        </row>
        <row r="326">
          <cell r="K326" t="str">
            <v>00021213P.11</v>
          </cell>
        </row>
        <row r="327">
          <cell r="K327" t="str">
            <v>00021216P.11</v>
          </cell>
        </row>
        <row r="328">
          <cell r="K328" t="str">
            <v>00021217P.11</v>
          </cell>
        </row>
        <row r="329">
          <cell r="K329" t="str">
            <v>00021231P.11</v>
          </cell>
        </row>
        <row r="330">
          <cell r="K330" t="str">
            <v>00021233P.11</v>
          </cell>
        </row>
        <row r="331">
          <cell r="K331" t="str">
            <v>00021234P.11</v>
          </cell>
        </row>
        <row r="332">
          <cell r="K332" t="str">
            <v>00021229P.11</v>
          </cell>
        </row>
        <row r="333">
          <cell r="K333" t="str">
            <v>00021226P.11</v>
          </cell>
        </row>
        <row r="334">
          <cell r="K334" t="str">
            <v>00021226P.11</v>
          </cell>
        </row>
        <row r="335">
          <cell r="K335" t="str">
            <v>00021217P.11</v>
          </cell>
        </row>
        <row r="336">
          <cell r="K336" t="str">
            <v>00021228P.11</v>
          </cell>
        </row>
        <row r="337">
          <cell r="K337" t="str">
            <v>00021210P.11</v>
          </cell>
        </row>
        <row r="338">
          <cell r="K338" t="str">
            <v>00021213P.11</v>
          </cell>
        </row>
        <row r="339">
          <cell r="K339" t="str">
            <v>00021221P.11</v>
          </cell>
        </row>
        <row r="340">
          <cell r="K340" t="str">
            <v>00021231P.11</v>
          </cell>
        </row>
        <row r="341">
          <cell r="K341" t="str">
            <v>00021232P.11</v>
          </cell>
        </row>
        <row r="342">
          <cell r="K342" t="str">
            <v>00021234P.11</v>
          </cell>
        </row>
        <row r="343">
          <cell r="K343" t="str">
            <v>00021236P.11</v>
          </cell>
        </row>
        <row r="344">
          <cell r="K344" t="str">
            <v>00021228P.11</v>
          </cell>
        </row>
        <row r="345">
          <cell r="K345" t="str">
            <v>00021235P.11</v>
          </cell>
        </row>
        <row r="346">
          <cell r="K346" t="str">
            <v>00021229P.11</v>
          </cell>
        </row>
        <row r="347">
          <cell r="K347" t="str">
            <v>00021210P.11</v>
          </cell>
        </row>
        <row r="348">
          <cell r="K348" t="str">
            <v>00021210P.11</v>
          </cell>
        </row>
        <row r="349">
          <cell r="K349" t="str">
            <v>00021217P.11</v>
          </cell>
        </row>
        <row r="350">
          <cell r="K350" t="str">
            <v>00021217P.11</v>
          </cell>
        </row>
        <row r="351">
          <cell r="K351" t="str">
            <v>00021232P.11</v>
          </cell>
        </row>
        <row r="352">
          <cell r="K352" t="str">
            <v>00021210P.11</v>
          </cell>
        </row>
        <row r="353">
          <cell r="K353" t="str">
            <v>00021213P.11</v>
          </cell>
        </row>
        <row r="354">
          <cell r="K354" t="str">
            <v>00021229P.11</v>
          </cell>
        </row>
        <row r="355">
          <cell r="K355" t="str">
            <v>00021235P.11</v>
          </cell>
        </row>
        <row r="356">
          <cell r="K356" t="str">
            <v>00021233P.11</v>
          </cell>
        </row>
        <row r="357">
          <cell r="K357" t="str">
            <v>00021235P.11</v>
          </cell>
        </row>
        <row r="358">
          <cell r="K358" t="str">
            <v>00021229P.11</v>
          </cell>
        </row>
        <row r="359">
          <cell r="K359" t="str">
            <v>00021233P.11</v>
          </cell>
        </row>
        <row r="360">
          <cell r="K360" t="str">
            <v>00021236P.11</v>
          </cell>
        </row>
        <row r="361">
          <cell r="K361" t="str">
            <v>00021214P.11</v>
          </cell>
        </row>
        <row r="362">
          <cell r="K362" t="str">
            <v>00021231P.11</v>
          </cell>
        </row>
        <row r="363">
          <cell r="K363" t="str">
            <v>00021217P.11</v>
          </cell>
        </row>
        <row r="364">
          <cell r="K364" t="str">
            <v>00021228P.11</v>
          </cell>
        </row>
        <row r="365">
          <cell r="K365" t="str">
            <v>00021233P.11</v>
          </cell>
        </row>
        <row r="366">
          <cell r="K366" t="str">
            <v>00021232P.11</v>
          </cell>
        </row>
        <row r="367">
          <cell r="K367" t="str">
            <v>00021236P.11</v>
          </cell>
        </row>
        <row r="368">
          <cell r="K368" t="str">
            <v>00021216P.11</v>
          </cell>
        </row>
        <row r="369">
          <cell r="K369" t="str">
            <v>00021230P.11</v>
          </cell>
        </row>
        <row r="370">
          <cell r="K370" t="str">
            <v>00021235P.11</v>
          </cell>
        </row>
        <row r="371">
          <cell r="K371" t="str">
            <v>00021234P.11</v>
          </cell>
        </row>
        <row r="372">
          <cell r="K372" t="str">
            <v>00021232P.11</v>
          </cell>
        </row>
        <row r="373">
          <cell r="K373" t="str">
            <v>00021224P.11</v>
          </cell>
        </row>
        <row r="374">
          <cell r="K374" t="str">
            <v>00021225P.11</v>
          </cell>
        </row>
        <row r="375">
          <cell r="K375" t="str">
            <v>00021229P.11</v>
          </cell>
        </row>
        <row r="376">
          <cell r="K376" t="str">
            <v>00021231P.11</v>
          </cell>
        </row>
        <row r="377">
          <cell r="K377" t="str">
            <v>00021235P.11</v>
          </cell>
        </row>
        <row r="378">
          <cell r="K378" t="str">
            <v>00021210P.11</v>
          </cell>
        </row>
        <row r="379">
          <cell r="K379" t="str">
            <v>00021222P.11</v>
          </cell>
        </row>
        <row r="380">
          <cell r="K380" t="str">
            <v>00021222P.11</v>
          </cell>
        </row>
        <row r="381">
          <cell r="K381" t="str">
            <v>00021225P.11</v>
          </cell>
        </row>
        <row r="382">
          <cell r="K382" t="str">
            <v>00021234P.11</v>
          </cell>
        </row>
        <row r="383">
          <cell r="K383" t="str">
            <v>00021214P.11</v>
          </cell>
        </row>
        <row r="384">
          <cell r="K384" t="str">
            <v>00021233P.11</v>
          </cell>
        </row>
        <row r="385">
          <cell r="K385" t="str">
            <v>00021230P.11</v>
          </cell>
        </row>
        <row r="386">
          <cell r="K386" t="str">
            <v>00021222P.11</v>
          </cell>
        </row>
        <row r="387">
          <cell r="K387" t="str">
            <v>00021229P.11</v>
          </cell>
        </row>
        <row r="388">
          <cell r="K388" t="str">
            <v>00021225P.11</v>
          </cell>
        </row>
        <row r="389">
          <cell r="K389" t="str">
            <v>00021228P.11</v>
          </cell>
        </row>
        <row r="390">
          <cell r="K390" t="str">
            <v>00021236P.11</v>
          </cell>
        </row>
        <row r="391">
          <cell r="K391" t="str">
            <v>00021223P.11</v>
          </cell>
        </row>
        <row r="392">
          <cell r="K392" t="str">
            <v>00021213P.11</v>
          </cell>
        </row>
        <row r="393">
          <cell r="K393" t="str">
            <v>00021228P.11</v>
          </cell>
        </row>
        <row r="394">
          <cell r="K394" t="str">
            <v>00021214P.11</v>
          </cell>
        </row>
        <row r="395">
          <cell r="K395" t="str">
            <v>00021235P.11</v>
          </cell>
        </row>
        <row r="396">
          <cell r="K396" t="str">
            <v>00021218P.11</v>
          </cell>
        </row>
        <row r="397">
          <cell r="K397" t="str">
            <v>00021235P.11</v>
          </cell>
        </row>
        <row r="398">
          <cell r="K398" t="str">
            <v>00021212P.11</v>
          </cell>
        </row>
        <row r="399">
          <cell r="K399" t="str">
            <v>00021225P.11</v>
          </cell>
        </row>
        <row r="400">
          <cell r="K400" t="str">
            <v>00021229P.11</v>
          </cell>
        </row>
        <row r="401">
          <cell r="K401" t="str">
            <v>00021230P.11</v>
          </cell>
        </row>
        <row r="402">
          <cell r="K402" t="str">
            <v>00021231P.11</v>
          </cell>
        </row>
        <row r="403">
          <cell r="K403" t="str">
            <v>00021210P.11</v>
          </cell>
        </row>
        <row r="404">
          <cell r="K404" t="str">
            <v>00021236P.11</v>
          </cell>
        </row>
        <row r="405">
          <cell r="K405" t="str">
            <v>00021227P.11</v>
          </cell>
        </row>
        <row r="406">
          <cell r="K406" t="str">
            <v>00021229P.11</v>
          </cell>
        </row>
        <row r="407">
          <cell r="K407" t="str">
            <v>00021231P.11</v>
          </cell>
        </row>
        <row r="408">
          <cell r="K408" t="str">
            <v>00021232P.11</v>
          </cell>
        </row>
        <row r="409">
          <cell r="K409" t="str">
            <v>00021228P.11</v>
          </cell>
        </row>
        <row r="410">
          <cell r="K410" t="str">
            <v>00021232P.11</v>
          </cell>
        </row>
        <row r="411">
          <cell r="K411" t="str">
            <v>00021232P.11</v>
          </cell>
        </row>
        <row r="412">
          <cell r="K412" t="str">
            <v>00021231P.11</v>
          </cell>
        </row>
        <row r="413">
          <cell r="K413" t="str">
            <v>00021234P.11</v>
          </cell>
        </row>
        <row r="414">
          <cell r="K414" t="str">
            <v>00021210P.11</v>
          </cell>
        </row>
        <row r="415">
          <cell r="K415" t="str">
            <v>00021226P.11</v>
          </cell>
        </row>
        <row r="416">
          <cell r="K416" t="str">
            <v>00021231P.11</v>
          </cell>
        </row>
        <row r="417">
          <cell r="K417" t="str">
            <v>00021233P.11</v>
          </cell>
        </row>
        <row r="418">
          <cell r="K418" t="str">
            <v>00021217P.11</v>
          </cell>
        </row>
        <row r="419">
          <cell r="K419" t="str">
            <v>00021210P.11</v>
          </cell>
        </row>
        <row r="420">
          <cell r="K420" t="str">
            <v>00021210P.11</v>
          </cell>
        </row>
        <row r="421">
          <cell r="K421" t="str">
            <v>00021212P.11</v>
          </cell>
        </row>
        <row r="422">
          <cell r="K422" t="str">
            <v>00021236P.11</v>
          </cell>
        </row>
        <row r="423">
          <cell r="K423" t="str">
            <v>00021231P.11</v>
          </cell>
        </row>
        <row r="424">
          <cell r="K424" t="str">
            <v>00021231P.11</v>
          </cell>
        </row>
        <row r="425">
          <cell r="K425" t="str">
            <v>00021212P.11</v>
          </cell>
        </row>
        <row r="426">
          <cell r="K426" t="str">
            <v>00021228P.11</v>
          </cell>
        </row>
        <row r="427">
          <cell r="K427" t="str">
            <v>00021223P.11</v>
          </cell>
        </row>
        <row r="428">
          <cell r="K428" t="str">
            <v>00021235P.11</v>
          </cell>
        </row>
        <row r="429">
          <cell r="K429" t="str">
            <v>00021221P.11</v>
          </cell>
        </row>
        <row r="430">
          <cell r="K430" t="str">
            <v>00021228P.11</v>
          </cell>
        </row>
        <row r="431">
          <cell r="K431" t="str">
            <v>00021226P.11</v>
          </cell>
        </row>
        <row r="432">
          <cell r="K432" t="str">
            <v>00021235P.11</v>
          </cell>
        </row>
        <row r="433">
          <cell r="K433" t="str">
            <v>00021213P.11</v>
          </cell>
        </row>
        <row r="434">
          <cell r="K434" t="str">
            <v>00021217P.11</v>
          </cell>
        </row>
        <row r="435">
          <cell r="K435" t="str">
            <v>00021235P.11</v>
          </cell>
        </row>
        <row r="436">
          <cell r="K436" t="str">
            <v>00021229P.11</v>
          </cell>
        </row>
        <row r="437">
          <cell r="K437" t="str">
            <v>00021213P.11</v>
          </cell>
        </row>
        <row r="438">
          <cell r="K438" t="str">
            <v>00021212P.11</v>
          </cell>
        </row>
        <row r="439">
          <cell r="K439" t="str">
            <v>00021232P.11</v>
          </cell>
        </row>
        <row r="440">
          <cell r="K440" t="str">
            <v>00021217P.11</v>
          </cell>
        </row>
        <row r="441">
          <cell r="K441" t="str">
            <v>00021232P.11</v>
          </cell>
        </row>
        <row r="442">
          <cell r="K442" t="str">
            <v>00021226P.11</v>
          </cell>
        </row>
        <row r="443">
          <cell r="K443" t="str">
            <v>00021235P.11</v>
          </cell>
        </row>
        <row r="444">
          <cell r="K444" t="str">
            <v>00021234P.11</v>
          </cell>
        </row>
        <row r="445">
          <cell r="K445" t="str">
            <v>00021232P.11</v>
          </cell>
        </row>
        <row r="446">
          <cell r="K446" t="str">
            <v>00021234P.11</v>
          </cell>
        </row>
        <row r="447">
          <cell r="K447" t="str">
            <v>00021228P.11</v>
          </cell>
        </row>
        <row r="448">
          <cell r="K448" t="str">
            <v>00021227P.11</v>
          </cell>
        </row>
        <row r="449">
          <cell r="K449" t="str">
            <v>00021234P.11</v>
          </cell>
        </row>
        <row r="450">
          <cell r="K450" t="str">
            <v>00021229P.11</v>
          </cell>
        </row>
        <row r="451">
          <cell r="K451" t="str">
            <v>00021229P.11</v>
          </cell>
        </row>
        <row r="452">
          <cell r="K452" t="str">
            <v>00021213P.11</v>
          </cell>
        </row>
        <row r="453">
          <cell r="K453" t="str">
            <v>00021234P.11</v>
          </cell>
        </row>
        <row r="454">
          <cell r="K454" t="str">
            <v>00021228P.11</v>
          </cell>
        </row>
        <row r="455">
          <cell r="K455" t="str">
            <v>00021222P.11</v>
          </cell>
        </row>
        <row r="456">
          <cell r="K456" t="str">
            <v>00021228P.11</v>
          </cell>
        </row>
        <row r="457">
          <cell r="K457" t="str">
            <v>00021232P.11</v>
          </cell>
        </row>
        <row r="458">
          <cell r="K458" t="str">
            <v>00021226P.11</v>
          </cell>
        </row>
        <row r="459">
          <cell r="K459" t="str">
            <v>00021236P.11</v>
          </cell>
        </row>
        <row r="460">
          <cell r="K460" t="str">
            <v>00021210P.11</v>
          </cell>
        </row>
        <row r="461">
          <cell r="K461" t="str">
            <v>00021221P.11</v>
          </cell>
        </row>
        <row r="462">
          <cell r="K462" t="str">
            <v>00021236P.11</v>
          </cell>
        </row>
        <row r="463">
          <cell r="K463" t="str">
            <v>00021235P.11</v>
          </cell>
        </row>
        <row r="464">
          <cell r="K464" t="str">
            <v>00021227P.11</v>
          </cell>
        </row>
        <row r="465">
          <cell r="K465" t="str">
            <v>00021213P.11</v>
          </cell>
        </row>
        <row r="466">
          <cell r="K466" t="str">
            <v>00021215P.11</v>
          </cell>
        </row>
        <row r="467">
          <cell r="K467" t="str">
            <v>00021226P.11</v>
          </cell>
        </row>
        <row r="468">
          <cell r="K468" t="str">
            <v>00021233P.11</v>
          </cell>
        </row>
        <row r="469">
          <cell r="K469" t="str">
            <v>00021223P.11</v>
          </cell>
        </row>
        <row r="470">
          <cell r="K470" t="str">
            <v>00021228P.11</v>
          </cell>
        </row>
        <row r="471">
          <cell r="K471" t="str">
            <v>00021222P.11</v>
          </cell>
        </row>
        <row r="472">
          <cell r="K472" t="str">
            <v>00021234P.11</v>
          </cell>
        </row>
        <row r="473">
          <cell r="K473" t="str">
            <v>00021211P.11</v>
          </cell>
        </row>
        <row r="474">
          <cell r="K474" t="str">
            <v>00021220P.11</v>
          </cell>
        </row>
        <row r="475">
          <cell r="K475" t="str">
            <v>00021232P.11</v>
          </cell>
        </row>
        <row r="476">
          <cell r="K476" t="str">
            <v>00021233P.11</v>
          </cell>
        </row>
        <row r="477">
          <cell r="K477" t="str">
            <v>00021231P.11</v>
          </cell>
        </row>
        <row r="478">
          <cell r="K478" t="str">
            <v>00021221P.11</v>
          </cell>
        </row>
        <row r="479">
          <cell r="K479" t="str">
            <v>00021232P.11</v>
          </cell>
        </row>
        <row r="480">
          <cell r="K480" t="str">
            <v>00021222P.11</v>
          </cell>
        </row>
        <row r="481">
          <cell r="K481" t="str">
            <v>00021231P.11</v>
          </cell>
        </row>
        <row r="482">
          <cell r="K482" t="str">
            <v>00021229P.11</v>
          </cell>
        </row>
        <row r="483">
          <cell r="K483" t="str">
            <v>00021222P.11</v>
          </cell>
        </row>
        <row r="484">
          <cell r="K484" t="str">
            <v>00021222P.11</v>
          </cell>
        </row>
        <row r="485">
          <cell r="K485" t="str">
            <v>00021217P.11</v>
          </cell>
        </row>
        <row r="486">
          <cell r="K486" t="str">
            <v>00021232P.11</v>
          </cell>
        </row>
        <row r="487">
          <cell r="K487" t="str">
            <v>00021229P.11</v>
          </cell>
        </row>
        <row r="488">
          <cell r="K488" t="str">
            <v>00021216P.11</v>
          </cell>
        </row>
        <row r="489">
          <cell r="K489" t="str">
            <v>00021222P.11</v>
          </cell>
        </row>
        <row r="490">
          <cell r="K490" t="str">
            <v>00021214P.11</v>
          </cell>
        </row>
        <row r="491">
          <cell r="K491" t="str">
            <v>00021231P.11</v>
          </cell>
        </row>
        <row r="492">
          <cell r="K492" t="str">
            <v>00021223P.11</v>
          </cell>
        </row>
        <row r="493">
          <cell r="K493" t="str">
            <v>00021229P.11</v>
          </cell>
        </row>
        <row r="494">
          <cell r="K494" t="str">
            <v>00021215P.11</v>
          </cell>
        </row>
        <row r="495">
          <cell r="K495" t="str">
            <v>00021213P.11</v>
          </cell>
        </row>
        <row r="496">
          <cell r="K496" t="str">
            <v>00021230P.11</v>
          </cell>
        </row>
        <row r="497">
          <cell r="K497" t="str">
            <v>00021228P.11</v>
          </cell>
        </row>
        <row r="498">
          <cell r="K498" t="str">
            <v>00021213P.11</v>
          </cell>
        </row>
        <row r="499">
          <cell r="K499" t="str">
            <v>00021217P.11</v>
          </cell>
        </row>
        <row r="500">
          <cell r="K500" t="str">
            <v>00021233P.11</v>
          </cell>
        </row>
        <row r="501">
          <cell r="K501" t="str">
            <v>00021212P.11</v>
          </cell>
        </row>
        <row r="502">
          <cell r="K502" t="str">
            <v>00021232P.11</v>
          </cell>
        </row>
        <row r="503">
          <cell r="K503" t="str">
            <v>00021210P.11</v>
          </cell>
        </row>
        <row r="504">
          <cell r="K504" t="str">
            <v>00021218P.11</v>
          </cell>
        </row>
        <row r="505">
          <cell r="K505" t="str">
            <v>00021222P.11</v>
          </cell>
        </row>
        <row r="506">
          <cell r="K506" t="str">
            <v>00021225P.11</v>
          </cell>
        </row>
        <row r="507">
          <cell r="K507" t="str">
            <v>00021220P.11</v>
          </cell>
        </row>
        <row r="508">
          <cell r="K508" t="str">
            <v>00021233P.11</v>
          </cell>
        </row>
        <row r="509">
          <cell r="K509" t="str">
            <v>00021213P.11</v>
          </cell>
        </row>
        <row r="510">
          <cell r="K510" t="str">
            <v>00021217P.11</v>
          </cell>
        </row>
        <row r="511">
          <cell r="K511" t="str">
            <v>00021210P.11</v>
          </cell>
        </row>
        <row r="512">
          <cell r="K512" t="str">
            <v>00021228P.11</v>
          </cell>
        </row>
        <row r="513">
          <cell r="K513" t="str">
            <v>00021232P.11</v>
          </cell>
        </row>
        <row r="514">
          <cell r="K514" t="str">
            <v>00021228P.11</v>
          </cell>
        </row>
        <row r="515">
          <cell r="K515" t="str">
            <v>00021212P.11</v>
          </cell>
        </row>
        <row r="516">
          <cell r="K516" t="str">
            <v>00021218P.11</v>
          </cell>
        </row>
        <row r="517">
          <cell r="K517" t="str">
            <v>00021234P.11</v>
          </cell>
        </row>
        <row r="518">
          <cell r="K518" t="str">
            <v>00021210P.11</v>
          </cell>
        </row>
        <row r="519">
          <cell r="K519" t="str">
            <v>00021234P.11</v>
          </cell>
        </row>
        <row r="520">
          <cell r="K520" t="str">
            <v>00021229P.11</v>
          </cell>
        </row>
        <row r="521">
          <cell r="K521" t="str">
            <v>00021231P.11</v>
          </cell>
        </row>
        <row r="522">
          <cell r="K522" t="str">
            <v>00021213P.11</v>
          </cell>
        </row>
        <row r="523">
          <cell r="K523" t="str">
            <v>00021230P.11</v>
          </cell>
        </row>
        <row r="524">
          <cell r="K524" t="str">
            <v>00021236P.11</v>
          </cell>
        </row>
        <row r="525">
          <cell r="K525" t="str">
            <v>00021210P.11</v>
          </cell>
        </row>
        <row r="526">
          <cell r="K526" t="str">
            <v>00021212P.11</v>
          </cell>
        </row>
        <row r="527">
          <cell r="K527" t="str">
            <v>00021210P.11</v>
          </cell>
        </row>
        <row r="528">
          <cell r="K528" t="str">
            <v>00021226P.11</v>
          </cell>
        </row>
        <row r="529">
          <cell r="K529" t="str">
            <v>00021236P.11</v>
          </cell>
        </row>
        <row r="530">
          <cell r="K530" t="str">
            <v>00021232P.11</v>
          </cell>
        </row>
        <row r="531">
          <cell r="K531" t="str">
            <v>00021220P.11</v>
          </cell>
        </row>
        <row r="532">
          <cell r="K532" t="str">
            <v>00021212P.11</v>
          </cell>
        </row>
        <row r="533">
          <cell r="K533" t="str">
            <v>00021232P.11</v>
          </cell>
        </row>
        <row r="534">
          <cell r="K534" t="str">
            <v>00021236P.11</v>
          </cell>
        </row>
        <row r="535">
          <cell r="K535" t="str">
            <v>00021235P.11</v>
          </cell>
        </row>
        <row r="536">
          <cell r="K536" t="str">
            <v>00021235P.11</v>
          </cell>
        </row>
        <row r="537">
          <cell r="K537" t="str">
            <v>00021229P.11</v>
          </cell>
        </row>
        <row r="538">
          <cell r="K538" t="str">
            <v>00021221P.11</v>
          </cell>
        </row>
        <row r="539">
          <cell r="K539" t="str">
            <v>00021228P.11</v>
          </cell>
        </row>
        <row r="540">
          <cell r="K540" t="str">
            <v>00021229P.11</v>
          </cell>
        </row>
        <row r="541">
          <cell r="K541" t="str">
            <v>00021217P.11</v>
          </cell>
        </row>
        <row r="542">
          <cell r="K542" t="str">
            <v>00021233P.11</v>
          </cell>
        </row>
        <row r="543">
          <cell r="K543" t="str">
            <v>00021229P.11</v>
          </cell>
        </row>
        <row r="544">
          <cell r="K544" t="str">
            <v>00021217P.11</v>
          </cell>
        </row>
        <row r="545">
          <cell r="K545" t="str">
            <v>00021223P.11</v>
          </cell>
        </row>
        <row r="546">
          <cell r="K546" t="str">
            <v>00021236P.11</v>
          </cell>
        </row>
        <row r="547">
          <cell r="K547" t="str">
            <v>00021234P.11</v>
          </cell>
        </row>
        <row r="548">
          <cell r="K548" t="str">
            <v>00021232P.11</v>
          </cell>
        </row>
        <row r="549">
          <cell r="K549" t="str">
            <v>00021232P.11</v>
          </cell>
        </row>
        <row r="550">
          <cell r="K550" t="str">
            <v>00021236P.11</v>
          </cell>
        </row>
        <row r="551">
          <cell r="K551" t="str">
            <v>00021213P.11</v>
          </cell>
        </row>
        <row r="552">
          <cell r="K552" t="str">
            <v>00021213P.11</v>
          </cell>
        </row>
        <row r="553">
          <cell r="K553" t="str">
            <v>00021232P.11</v>
          </cell>
        </row>
        <row r="554">
          <cell r="K554" t="str">
            <v>00021221P.11</v>
          </cell>
        </row>
        <row r="555">
          <cell r="K555" t="str">
            <v>00021235P.11</v>
          </cell>
        </row>
        <row r="556">
          <cell r="K556" t="str">
            <v>00021222P.11</v>
          </cell>
        </row>
        <row r="557">
          <cell r="K557" t="str">
            <v>00021211P.11</v>
          </cell>
        </row>
        <row r="558">
          <cell r="K558" t="str">
            <v>00021235P.11</v>
          </cell>
        </row>
        <row r="559">
          <cell r="K559" t="str">
            <v>00021236P.11</v>
          </cell>
        </row>
        <row r="560">
          <cell r="K560" t="str">
            <v>00021233P.11</v>
          </cell>
        </row>
        <row r="561">
          <cell r="K561" t="str">
            <v>00021232P.11</v>
          </cell>
        </row>
        <row r="562">
          <cell r="K562" t="str">
            <v>00021224P.11</v>
          </cell>
        </row>
        <row r="563">
          <cell r="K563" t="str">
            <v>00021228P.11</v>
          </cell>
        </row>
        <row r="564">
          <cell r="K564" t="str">
            <v>00021228P.11</v>
          </cell>
        </row>
        <row r="565">
          <cell r="K565" t="str">
            <v>00021234P.11</v>
          </cell>
        </row>
        <row r="566">
          <cell r="K566" t="str">
            <v>00021210P.11</v>
          </cell>
        </row>
        <row r="567">
          <cell r="K567" t="str">
            <v>00021233P.11</v>
          </cell>
        </row>
        <row r="568">
          <cell r="K568" t="str">
            <v>00021226P.11</v>
          </cell>
        </row>
        <row r="569">
          <cell r="K569" t="str">
            <v>00021214P.11</v>
          </cell>
        </row>
        <row r="570">
          <cell r="K570" t="str">
            <v>00021221P.11</v>
          </cell>
        </row>
        <row r="571">
          <cell r="K571" t="str">
            <v>00021232P.11</v>
          </cell>
        </row>
        <row r="572">
          <cell r="K572" t="str">
            <v>00021210P.11</v>
          </cell>
        </row>
        <row r="573">
          <cell r="K573" t="str">
            <v>00021221P.11</v>
          </cell>
        </row>
        <row r="574">
          <cell r="K574" t="str">
            <v>00021225P.11</v>
          </cell>
        </row>
        <row r="575">
          <cell r="K575" t="str">
            <v>00021228P.11</v>
          </cell>
        </row>
        <row r="576">
          <cell r="K576" t="str">
            <v>00021225P.11</v>
          </cell>
        </row>
        <row r="577">
          <cell r="K577" t="str">
            <v>00021216P.11</v>
          </cell>
        </row>
        <row r="578">
          <cell r="K578" t="str">
            <v>00021229P.11</v>
          </cell>
        </row>
        <row r="579">
          <cell r="K579" t="str">
            <v>00021228P.11</v>
          </cell>
        </row>
        <row r="580">
          <cell r="K580" t="str">
            <v>00021232P.11</v>
          </cell>
        </row>
        <row r="581">
          <cell r="K581" t="str">
            <v>00021225P.11</v>
          </cell>
        </row>
        <row r="582">
          <cell r="K582" t="str">
            <v>00021235P.11</v>
          </cell>
        </row>
        <row r="583">
          <cell r="K583" t="str">
            <v>00021222P.11</v>
          </cell>
        </row>
        <row r="584">
          <cell r="K584" t="str">
            <v>00021211P.11</v>
          </cell>
        </row>
        <row r="585">
          <cell r="K585" t="str">
            <v>00021232P.11</v>
          </cell>
        </row>
        <row r="586">
          <cell r="K586" t="str">
            <v>00021233P.11</v>
          </cell>
        </row>
        <row r="587">
          <cell r="K587" t="str">
            <v>00021226P.11</v>
          </cell>
        </row>
        <row r="588">
          <cell r="K588" t="str">
            <v>00021217P.11</v>
          </cell>
        </row>
        <row r="589">
          <cell r="K589" t="str">
            <v>00021233P.11</v>
          </cell>
        </row>
        <row r="590">
          <cell r="K590" t="str">
            <v>00021213P.11</v>
          </cell>
        </row>
        <row r="591">
          <cell r="K591" t="str">
            <v>00021231P.11</v>
          </cell>
        </row>
        <row r="592">
          <cell r="K592" t="str">
            <v>00021210P.11</v>
          </cell>
        </row>
        <row r="593">
          <cell r="K593" t="str">
            <v>00021229P.11</v>
          </cell>
        </row>
        <row r="594">
          <cell r="K594" t="str">
            <v>00021211P.11</v>
          </cell>
        </row>
        <row r="595">
          <cell r="K595" t="str">
            <v>00021236P.11</v>
          </cell>
        </row>
        <row r="596">
          <cell r="K596" t="str">
            <v>00021228P.11</v>
          </cell>
        </row>
        <row r="597">
          <cell r="K597" t="str">
            <v>00021223P.11</v>
          </cell>
        </row>
        <row r="598">
          <cell r="K598" t="str">
            <v>00021221P.11</v>
          </cell>
        </row>
        <row r="599">
          <cell r="K599" t="str">
            <v>00021231P.11</v>
          </cell>
        </row>
        <row r="600">
          <cell r="K600" t="str">
            <v>00021226P.11</v>
          </cell>
        </row>
        <row r="601">
          <cell r="K601" t="str">
            <v>00021229P.11</v>
          </cell>
        </row>
        <row r="602">
          <cell r="K602" t="str">
            <v>00021228P.11</v>
          </cell>
        </row>
        <row r="603">
          <cell r="K603" t="str">
            <v>00021234P.11</v>
          </cell>
        </row>
        <row r="604">
          <cell r="K604" t="str">
            <v>00021230P.11</v>
          </cell>
        </row>
        <row r="605">
          <cell r="K605" t="str">
            <v>00021218P.11</v>
          </cell>
        </row>
        <row r="606">
          <cell r="K606" t="str">
            <v>00021214P.11</v>
          </cell>
        </row>
        <row r="607">
          <cell r="K607" t="str">
            <v>00021227P.11</v>
          </cell>
        </row>
        <row r="608">
          <cell r="K608" t="str">
            <v>00021228P.11</v>
          </cell>
        </row>
        <row r="609">
          <cell r="K609" t="str">
            <v>00021232P.11</v>
          </cell>
        </row>
        <row r="610">
          <cell r="K610" t="str">
            <v>00021228P.11</v>
          </cell>
        </row>
        <row r="611">
          <cell r="K611" t="str">
            <v>00021222P.11</v>
          </cell>
        </row>
        <row r="612">
          <cell r="K612" t="str">
            <v>00021230P.11</v>
          </cell>
        </row>
        <row r="613">
          <cell r="K613" t="str">
            <v>00021231P.11</v>
          </cell>
        </row>
        <row r="614">
          <cell r="K614" t="str">
            <v>00021210P.11</v>
          </cell>
        </row>
        <row r="615">
          <cell r="K615" t="str">
            <v>00021229P.11</v>
          </cell>
        </row>
        <row r="616">
          <cell r="K616" t="str">
            <v>00021227P.11</v>
          </cell>
        </row>
        <row r="617">
          <cell r="K617" t="str">
            <v>00021251P.11</v>
          </cell>
        </row>
        <row r="618">
          <cell r="K618" t="str">
            <v>00021208P.11</v>
          </cell>
        </row>
        <row r="619">
          <cell r="K619" t="str">
            <v>00021210P.11</v>
          </cell>
        </row>
        <row r="620">
          <cell r="K620" t="str">
            <v>00021210P.11</v>
          </cell>
        </row>
        <row r="621">
          <cell r="K621" t="str">
            <v>00021210P.11</v>
          </cell>
        </row>
        <row r="622">
          <cell r="K622" t="str">
            <v>00021210P.11</v>
          </cell>
        </row>
        <row r="623">
          <cell r="K623" t="str">
            <v>00021210P.11</v>
          </cell>
        </row>
        <row r="624">
          <cell r="K624" t="str">
            <v>00021212P.11</v>
          </cell>
        </row>
        <row r="625">
          <cell r="K625" t="str">
            <v>00021212P.11</v>
          </cell>
        </row>
        <row r="626">
          <cell r="K626" t="str">
            <v>00021212P.11</v>
          </cell>
        </row>
        <row r="627">
          <cell r="K627" t="str">
            <v>00021212P.11</v>
          </cell>
        </row>
        <row r="628">
          <cell r="K628" t="str">
            <v>00021212P.11</v>
          </cell>
        </row>
        <row r="629">
          <cell r="K629" t="str">
            <v>00021213P.11</v>
          </cell>
        </row>
        <row r="630">
          <cell r="K630" t="str">
            <v>00021213P.11</v>
          </cell>
        </row>
        <row r="631">
          <cell r="K631" t="str">
            <v>00021213P.11</v>
          </cell>
        </row>
        <row r="632">
          <cell r="K632" t="str">
            <v>00021213P.11</v>
          </cell>
        </row>
        <row r="633">
          <cell r="K633" t="str">
            <v>00021213P.11</v>
          </cell>
        </row>
        <row r="634">
          <cell r="K634" t="str">
            <v>00021214P.11</v>
          </cell>
        </row>
        <row r="635">
          <cell r="K635" t="str">
            <v>00021214P.11</v>
          </cell>
        </row>
        <row r="636">
          <cell r="K636" t="str">
            <v>00021222P.11</v>
          </cell>
        </row>
        <row r="637">
          <cell r="K637" t="str">
            <v>00021222P.11</v>
          </cell>
        </row>
        <row r="638">
          <cell r="K638" t="str">
            <v>00021222P.11</v>
          </cell>
        </row>
        <row r="639">
          <cell r="K639" t="str">
            <v>00021222P.11</v>
          </cell>
        </row>
        <row r="640">
          <cell r="K640" t="str">
            <v>00021223P.11</v>
          </cell>
        </row>
        <row r="641">
          <cell r="K641" t="str">
            <v>00021224P.11</v>
          </cell>
        </row>
        <row r="642">
          <cell r="K642" t="str">
            <v>00021226P.11</v>
          </cell>
        </row>
        <row r="643">
          <cell r="K643" t="str">
            <v>00021228P.11</v>
          </cell>
        </row>
        <row r="644">
          <cell r="K644" t="str">
            <v>00021228P.11</v>
          </cell>
        </row>
        <row r="645">
          <cell r="K645" t="str">
            <v>00021228P.11</v>
          </cell>
        </row>
        <row r="646">
          <cell r="K646" t="str">
            <v>00021228P.11</v>
          </cell>
        </row>
        <row r="647">
          <cell r="K647" t="str">
            <v>00021233P.11</v>
          </cell>
        </row>
        <row r="648">
          <cell r="K648" t="str">
            <v>00021233P.11</v>
          </cell>
        </row>
        <row r="649">
          <cell r="K649" t="str">
            <v>00021243P.11</v>
          </cell>
        </row>
        <row r="650">
          <cell r="K650" t="str">
            <v>00021221P.11</v>
          </cell>
        </row>
        <row r="651">
          <cell r="K651" t="str">
            <v>00021211P.11</v>
          </cell>
        </row>
        <row r="652">
          <cell r="K652" t="str">
            <v>00021215P.11</v>
          </cell>
        </row>
        <row r="653">
          <cell r="K653" t="str">
            <v>00021215P.11</v>
          </cell>
        </row>
        <row r="654">
          <cell r="K654" t="str">
            <v>00021215P.11</v>
          </cell>
        </row>
        <row r="655">
          <cell r="K655" t="str">
            <v>00021216P.11</v>
          </cell>
        </row>
        <row r="656">
          <cell r="K656" t="str">
            <v>00021216P.11</v>
          </cell>
        </row>
        <row r="657">
          <cell r="K657" t="str">
            <v>00021216P.11</v>
          </cell>
        </row>
        <row r="658">
          <cell r="K658" t="str">
            <v>00021217P.11</v>
          </cell>
        </row>
        <row r="659">
          <cell r="K659" t="str">
            <v>00021217P.11</v>
          </cell>
        </row>
        <row r="660">
          <cell r="K660" t="str">
            <v>00021217P.11</v>
          </cell>
        </row>
        <row r="661">
          <cell r="K661" t="str">
            <v>00021217P.11</v>
          </cell>
        </row>
        <row r="662">
          <cell r="K662" t="str">
            <v>00021219P.11</v>
          </cell>
        </row>
        <row r="663">
          <cell r="K663" t="str">
            <v>00021220P.11</v>
          </cell>
        </row>
        <row r="664">
          <cell r="K664" t="str">
            <v>00021220P.11</v>
          </cell>
        </row>
        <row r="665">
          <cell r="K665" t="str">
            <v>00021220P.11</v>
          </cell>
        </row>
        <row r="666">
          <cell r="K666" t="str">
            <v>00021220P.11</v>
          </cell>
        </row>
        <row r="667">
          <cell r="K667" t="str">
            <v>00021222P.11</v>
          </cell>
        </row>
        <row r="668">
          <cell r="K668" t="str">
            <v>00021222P.11</v>
          </cell>
        </row>
        <row r="669">
          <cell r="K669" t="str">
            <v>00021226P.11</v>
          </cell>
        </row>
        <row r="670">
          <cell r="K670" t="str">
            <v>00021228P.11</v>
          </cell>
        </row>
        <row r="671">
          <cell r="K671" t="str">
            <v>00021228P.11</v>
          </cell>
        </row>
        <row r="672">
          <cell r="K672" t="str">
            <v>00021228P.11</v>
          </cell>
        </row>
        <row r="673">
          <cell r="K673" t="str">
            <v>00021228P.11</v>
          </cell>
        </row>
        <row r="674">
          <cell r="K674" t="str">
            <v>00021228P.11</v>
          </cell>
        </row>
        <row r="675">
          <cell r="K675" t="str">
            <v>00021228P.11</v>
          </cell>
        </row>
        <row r="676">
          <cell r="K676" t="str">
            <v>00021229P.11</v>
          </cell>
        </row>
        <row r="677">
          <cell r="K677" t="str">
            <v>00021229P.11</v>
          </cell>
        </row>
        <row r="678">
          <cell r="K678" t="str">
            <v>00021229P.11</v>
          </cell>
        </row>
        <row r="679">
          <cell r="K679" t="str">
            <v>00021229P.11</v>
          </cell>
        </row>
        <row r="680">
          <cell r="K680" t="str">
            <v>00021229P.11</v>
          </cell>
        </row>
        <row r="681">
          <cell r="K681" t="str">
            <v>00021230P.11</v>
          </cell>
        </row>
        <row r="682">
          <cell r="K682" t="str">
            <v>00021230P.11</v>
          </cell>
        </row>
        <row r="683">
          <cell r="K683" t="str">
            <v>00021230P.11</v>
          </cell>
        </row>
        <row r="684">
          <cell r="K684" t="str">
            <v>00021231P.11</v>
          </cell>
        </row>
        <row r="685">
          <cell r="K685" t="str">
            <v>00021231P.11</v>
          </cell>
        </row>
        <row r="686">
          <cell r="K686" t="str">
            <v>00021231P.11</v>
          </cell>
        </row>
        <row r="687">
          <cell r="K687" t="str">
            <v>00021231P.11</v>
          </cell>
        </row>
        <row r="688">
          <cell r="K688" t="str">
            <v>00021231P.11</v>
          </cell>
        </row>
        <row r="689">
          <cell r="K689" t="str">
            <v>00021231P.11</v>
          </cell>
        </row>
        <row r="690">
          <cell r="K690" t="str">
            <v>00021231P.11</v>
          </cell>
        </row>
        <row r="691">
          <cell r="K691" t="str">
            <v>00021231P.11</v>
          </cell>
        </row>
        <row r="692">
          <cell r="K692" t="str">
            <v>00021235P.11</v>
          </cell>
        </row>
        <row r="693">
          <cell r="K693" t="str">
            <v>00021235P.11</v>
          </cell>
        </row>
        <row r="694">
          <cell r="K694" t="str">
            <v>00021243P.11</v>
          </cell>
        </row>
        <row r="695">
          <cell r="K695" t="str">
            <v>00021210P.11</v>
          </cell>
        </row>
        <row r="696">
          <cell r="K696" t="str">
            <v>00021210P.11</v>
          </cell>
        </row>
        <row r="697">
          <cell r="K697" t="str">
            <v>00021210P.11</v>
          </cell>
        </row>
        <row r="698">
          <cell r="K698" t="str">
            <v>00021210P.11</v>
          </cell>
        </row>
        <row r="699">
          <cell r="K699" t="str">
            <v>00021212P.11</v>
          </cell>
        </row>
        <row r="700">
          <cell r="K700" t="str">
            <v>00021212P.11</v>
          </cell>
        </row>
        <row r="701">
          <cell r="K701" t="str">
            <v>00021213P.11</v>
          </cell>
        </row>
        <row r="702">
          <cell r="K702" t="str">
            <v>00021213P.11</v>
          </cell>
        </row>
        <row r="703">
          <cell r="K703" t="str">
            <v>00021213P.11</v>
          </cell>
        </row>
        <row r="704">
          <cell r="K704" t="str">
            <v>00021213P.11</v>
          </cell>
        </row>
        <row r="705">
          <cell r="K705" t="str">
            <v>00021215P.11</v>
          </cell>
        </row>
        <row r="706">
          <cell r="K706" t="str">
            <v>00021215P.11</v>
          </cell>
        </row>
        <row r="707">
          <cell r="K707" t="str">
            <v>00021215P.11</v>
          </cell>
        </row>
        <row r="708">
          <cell r="K708" t="str">
            <v>00021216P.11</v>
          </cell>
        </row>
        <row r="709">
          <cell r="K709" t="str">
            <v>00021216P.11</v>
          </cell>
        </row>
        <row r="710">
          <cell r="K710" t="str">
            <v>00021217P.11</v>
          </cell>
        </row>
        <row r="711">
          <cell r="K711" t="str">
            <v>00021217P.11</v>
          </cell>
        </row>
        <row r="712">
          <cell r="K712" t="str">
            <v>00021217P.11</v>
          </cell>
        </row>
        <row r="713">
          <cell r="K713" t="str">
            <v>00021217P.11</v>
          </cell>
        </row>
        <row r="714">
          <cell r="K714" t="str">
            <v>00021217P.11</v>
          </cell>
        </row>
        <row r="715">
          <cell r="K715" t="str">
            <v>00021220P.11</v>
          </cell>
        </row>
        <row r="716">
          <cell r="K716" t="str">
            <v>00021221P.11</v>
          </cell>
        </row>
        <row r="717">
          <cell r="K717" t="str">
            <v>00021221P.11</v>
          </cell>
        </row>
        <row r="718">
          <cell r="K718" t="str">
            <v>00021221P.11</v>
          </cell>
        </row>
        <row r="719">
          <cell r="K719" t="str">
            <v>00021221P.11</v>
          </cell>
        </row>
        <row r="720">
          <cell r="K720" t="str">
            <v>00021221P.11</v>
          </cell>
        </row>
        <row r="721">
          <cell r="K721" t="str">
            <v>00021222P.11</v>
          </cell>
        </row>
        <row r="722">
          <cell r="K722" t="str">
            <v>00021222P.11</v>
          </cell>
        </row>
        <row r="723">
          <cell r="K723" t="str">
            <v>00021222P.11</v>
          </cell>
        </row>
        <row r="724">
          <cell r="K724" t="str">
            <v>00021222P.11</v>
          </cell>
        </row>
        <row r="725">
          <cell r="K725" t="str">
            <v>00021222P.11</v>
          </cell>
        </row>
        <row r="726">
          <cell r="K726" t="str">
            <v>00021222P.11</v>
          </cell>
        </row>
        <row r="727">
          <cell r="K727" t="str">
            <v>00021223P.11</v>
          </cell>
        </row>
        <row r="728">
          <cell r="K728" t="str">
            <v>00021223P.11</v>
          </cell>
        </row>
        <row r="729">
          <cell r="K729" t="str">
            <v>00021224P.11</v>
          </cell>
        </row>
        <row r="730">
          <cell r="K730" t="str">
            <v>00021224P.11</v>
          </cell>
        </row>
        <row r="731">
          <cell r="K731" t="str">
            <v>00021225P.11</v>
          </cell>
        </row>
        <row r="732">
          <cell r="K732" t="str">
            <v>00021225P.11</v>
          </cell>
        </row>
        <row r="733">
          <cell r="K733" t="str">
            <v>00021225P.11</v>
          </cell>
        </row>
        <row r="734">
          <cell r="K734" t="str">
            <v>00021227P.11</v>
          </cell>
        </row>
        <row r="735">
          <cell r="K735" t="str">
            <v>00021227P.11</v>
          </cell>
        </row>
        <row r="736">
          <cell r="K736" t="str">
            <v>00021227P.11</v>
          </cell>
        </row>
        <row r="737">
          <cell r="K737" t="str">
            <v>00021228P.11</v>
          </cell>
        </row>
        <row r="738">
          <cell r="K738" t="str">
            <v>00021228P.11</v>
          </cell>
        </row>
        <row r="739">
          <cell r="K739" t="str">
            <v>00021228P.11</v>
          </cell>
        </row>
        <row r="740">
          <cell r="K740" t="str">
            <v>00021228P.11</v>
          </cell>
        </row>
        <row r="741">
          <cell r="K741" t="str">
            <v>00021228P.11</v>
          </cell>
        </row>
        <row r="742">
          <cell r="K742" t="str">
            <v>00021228P.11</v>
          </cell>
        </row>
        <row r="743">
          <cell r="K743" t="str">
            <v>00021228P.11</v>
          </cell>
        </row>
        <row r="744">
          <cell r="K744" t="str">
            <v>00021228P.11</v>
          </cell>
        </row>
        <row r="745">
          <cell r="K745" t="str">
            <v>00021228P.11</v>
          </cell>
        </row>
        <row r="746">
          <cell r="K746" t="str">
            <v>00021228P.11</v>
          </cell>
        </row>
        <row r="747">
          <cell r="K747" t="str">
            <v>00021228P.11</v>
          </cell>
        </row>
        <row r="748">
          <cell r="K748" t="str">
            <v>00021228P.11</v>
          </cell>
        </row>
        <row r="749">
          <cell r="K749" t="str">
            <v>00021228P.11</v>
          </cell>
        </row>
        <row r="750">
          <cell r="K750" t="str">
            <v>00021228P.11</v>
          </cell>
        </row>
        <row r="751">
          <cell r="K751" t="str">
            <v>00021228P.11</v>
          </cell>
        </row>
        <row r="752">
          <cell r="K752" t="str">
            <v>00021229P.11</v>
          </cell>
        </row>
        <row r="753">
          <cell r="K753" t="str">
            <v>00021229P.11</v>
          </cell>
        </row>
        <row r="754">
          <cell r="K754" t="str">
            <v>00021229P.11</v>
          </cell>
        </row>
        <row r="755">
          <cell r="K755" t="str">
            <v>00021229P.11</v>
          </cell>
        </row>
        <row r="756">
          <cell r="K756" t="str">
            <v>00021229P.11</v>
          </cell>
        </row>
        <row r="757">
          <cell r="K757" t="str">
            <v>00021229P.11</v>
          </cell>
        </row>
        <row r="758">
          <cell r="K758" t="str">
            <v>00021230P.11</v>
          </cell>
        </row>
        <row r="759">
          <cell r="K759" t="str">
            <v>00021230P.11</v>
          </cell>
        </row>
        <row r="760">
          <cell r="K760" t="str">
            <v>00021230P.11</v>
          </cell>
        </row>
        <row r="761">
          <cell r="K761" t="str">
            <v>00021230P.11</v>
          </cell>
        </row>
        <row r="762">
          <cell r="K762" t="str">
            <v>00021230P.11</v>
          </cell>
        </row>
        <row r="763">
          <cell r="K763" t="str">
            <v>00021231P.11</v>
          </cell>
        </row>
        <row r="764">
          <cell r="K764" t="str">
            <v>00021231P.11</v>
          </cell>
        </row>
        <row r="765">
          <cell r="K765" t="str">
            <v>00021231P.11</v>
          </cell>
        </row>
        <row r="766">
          <cell r="K766" t="str">
            <v>00021231P.11</v>
          </cell>
        </row>
        <row r="767">
          <cell r="K767" t="str">
            <v>00021231P.11</v>
          </cell>
        </row>
        <row r="768">
          <cell r="K768" t="str">
            <v>00021231P.11</v>
          </cell>
        </row>
        <row r="769">
          <cell r="K769" t="str">
            <v>00021231P.11</v>
          </cell>
        </row>
        <row r="770">
          <cell r="K770" t="str">
            <v>00021231P.11</v>
          </cell>
        </row>
        <row r="771">
          <cell r="K771" t="str">
            <v>00021231P.11</v>
          </cell>
        </row>
        <row r="772">
          <cell r="K772" t="str">
            <v>00021231P.11</v>
          </cell>
        </row>
        <row r="773">
          <cell r="K773" t="str">
            <v>00021231P.11</v>
          </cell>
        </row>
        <row r="774">
          <cell r="K774" t="str">
            <v>00021232P.11</v>
          </cell>
        </row>
        <row r="775">
          <cell r="K775" t="str">
            <v>00021232P.11</v>
          </cell>
        </row>
        <row r="776">
          <cell r="K776" t="str">
            <v>00021232P.11</v>
          </cell>
        </row>
        <row r="777">
          <cell r="K777" t="str">
            <v>00021232P.11</v>
          </cell>
        </row>
        <row r="778">
          <cell r="K778" t="str">
            <v>00021232P.11</v>
          </cell>
        </row>
        <row r="779">
          <cell r="K779" t="str">
            <v>00021232P.11</v>
          </cell>
        </row>
        <row r="780">
          <cell r="K780" t="str">
            <v>00021232P.11</v>
          </cell>
        </row>
        <row r="781">
          <cell r="K781" t="str">
            <v>00021232P.11</v>
          </cell>
        </row>
        <row r="782">
          <cell r="K782" t="str">
            <v>00021232P.11</v>
          </cell>
        </row>
        <row r="783">
          <cell r="K783" t="str">
            <v>00021233P.11</v>
          </cell>
        </row>
        <row r="784">
          <cell r="K784" t="str">
            <v>00021233P.11</v>
          </cell>
        </row>
        <row r="785">
          <cell r="K785" t="str">
            <v>00021233P.11</v>
          </cell>
        </row>
        <row r="786">
          <cell r="K786" t="str">
            <v>00021233P.11</v>
          </cell>
        </row>
        <row r="787">
          <cell r="K787" t="str">
            <v>00021233P.11</v>
          </cell>
        </row>
        <row r="788">
          <cell r="K788" t="str">
            <v>00021234P.11</v>
          </cell>
        </row>
        <row r="789">
          <cell r="K789" t="str">
            <v>00021234P.11</v>
          </cell>
        </row>
        <row r="790">
          <cell r="K790" t="str">
            <v>00021234P.11</v>
          </cell>
        </row>
        <row r="791">
          <cell r="K791" t="str">
            <v>00021234P.11</v>
          </cell>
        </row>
        <row r="792">
          <cell r="K792" t="str">
            <v>00021234P.11</v>
          </cell>
        </row>
        <row r="793">
          <cell r="K793" t="str">
            <v>00021234P.11</v>
          </cell>
        </row>
        <row r="794">
          <cell r="K794" t="str">
            <v>00021234P.11</v>
          </cell>
        </row>
        <row r="795">
          <cell r="K795" t="str">
            <v>00021234P.11</v>
          </cell>
        </row>
        <row r="796">
          <cell r="K796" t="str">
            <v>00021234P.11</v>
          </cell>
        </row>
        <row r="797">
          <cell r="K797" t="str">
            <v>00021235P.11</v>
          </cell>
        </row>
        <row r="798">
          <cell r="K798" t="str">
            <v>00021235P.11</v>
          </cell>
        </row>
        <row r="799">
          <cell r="K799" t="str">
            <v>00021235P.11</v>
          </cell>
        </row>
        <row r="800">
          <cell r="K800" t="str">
            <v>00021235P.11</v>
          </cell>
        </row>
        <row r="801">
          <cell r="K801" t="str">
            <v>00021236P.11</v>
          </cell>
        </row>
        <row r="802">
          <cell r="K802" t="str">
            <v>00021236P.11</v>
          </cell>
        </row>
        <row r="803">
          <cell r="K803" t="str">
            <v>00021236P.11</v>
          </cell>
        </row>
        <row r="804">
          <cell r="K804" t="str">
            <v>00021236P.11</v>
          </cell>
        </row>
        <row r="805">
          <cell r="K805" t="str">
            <v>00021236P.11</v>
          </cell>
        </row>
        <row r="806">
          <cell r="K806" t="str">
            <v>00021236P.11</v>
          </cell>
        </row>
        <row r="807">
          <cell r="K807" t="str">
            <v>00021253P.11</v>
          </cell>
        </row>
        <row r="808">
          <cell r="K808" t="str">
            <v>00021253P.11</v>
          </cell>
        </row>
        <row r="809">
          <cell r="K809" t="str">
            <v>00021224P.11</v>
          </cell>
        </row>
        <row r="810">
          <cell r="K810" t="str">
            <v>00021206P.11</v>
          </cell>
        </row>
        <row r="811">
          <cell r="K811" t="str">
            <v>00021206P.11</v>
          </cell>
        </row>
        <row r="812">
          <cell r="K812" t="str">
            <v>00021214P.11</v>
          </cell>
        </row>
        <row r="813">
          <cell r="K813" t="str">
            <v>00021228P.11</v>
          </cell>
        </row>
        <row r="814">
          <cell r="K814" t="str">
            <v>00021228P.11</v>
          </cell>
        </row>
        <row r="815">
          <cell r="K815" t="str">
            <v>00021228P.11</v>
          </cell>
        </row>
        <row r="816">
          <cell r="K816" t="str">
            <v>00021228P.11</v>
          </cell>
        </row>
        <row r="817">
          <cell r="K817" t="str">
            <v>00021230P.11</v>
          </cell>
        </row>
        <row r="818">
          <cell r="K818" t="str">
            <v>00021230P.11</v>
          </cell>
        </row>
        <row r="819">
          <cell r="K819" t="str">
            <v>00021230P.11</v>
          </cell>
        </row>
        <row r="820">
          <cell r="K820" t="str">
            <v>00021257P.11</v>
          </cell>
        </row>
        <row r="821">
          <cell r="K821" t="str">
            <v>00021258P.11</v>
          </cell>
        </row>
        <row r="822">
          <cell r="K822" t="str">
            <v>00021217P.11</v>
          </cell>
        </row>
        <row r="823">
          <cell r="K823" t="str">
            <v>00021249P.11</v>
          </cell>
        </row>
        <row r="824">
          <cell r="K824" t="str">
            <v>00021215P.11</v>
          </cell>
        </row>
        <row r="825">
          <cell r="K825" t="str">
            <v>00021221P.11</v>
          </cell>
        </row>
        <row r="826">
          <cell r="K826" t="str">
            <v>00021222P.11</v>
          </cell>
        </row>
        <row r="827">
          <cell r="K827" t="str">
            <v>00021225P.11</v>
          </cell>
        </row>
        <row r="828">
          <cell r="K828" t="str">
            <v>00021228P.11</v>
          </cell>
        </row>
        <row r="829">
          <cell r="K829" t="str">
            <v>00021228P.11</v>
          </cell>
        </row>
        <row r="830">
          <cell r="K830" t="str">
            <v>00021231P.11</v>
          </cell>
        </row>
        <row r="831">
          <cell r="K831" t="str">
            <v>00021231P.11</v>
          </cell>
        </row>
        <row r="832">
          <cell r="K832" t="str">
            <v>00021232P.11</v>
          </cell>
        </row>
        <row r="833">
          <cell r="K833" t="str">
            <v>00021253P.11</v>
          </cell>
        </row>
        <row r="834">
          <cell r="K834" t="str">
            <v>00021213P.11</v>
          </cell>
        </row>
        <row r="835">
          <cell r="K835" t="str">
            <v>00021220P.11</v>
          </cell>
        </row>
        <row r="836">
          <cell r="K836" t="str">
            <v>00021221P.11</v>
          </cell>
        </row>
        <row r="837">
          <cell r="K837" t="str">
            <v>00021221P.11</v>
          </cell>
        </row>
        <row r="838">
          <cell r="K838" t="str">
            <v>00021222P.11</v>
          </cell>
        </row>
        <row r="839">
          <cell r="K839" t="str">
            <v>00021222P.11</v>
          </cell>
        </row>
        <row r="840">
          <cell r="K840" t="str">
            <v>00021222P.11</v>
          </cell>
        </row>
        <row r="841">
          <cell r="K841" t="str">
            <v>00021224P.11</v>
          </cell>
        </row>
        <row r="842">
          <cell r="K842" t="str">
            <v>00021231P.11</v>
          </cell>
        </row>
        <row r="843">
          <cell r="K843" t="str">
            <v>00021233P.11</v>
          </cell>
        </row>
        <row r="844">
          <cell r="K844" t="str">
            <v>00021234P.11</v>
          </cell>
        </row>
        <row r="845">
          <cell r="K845" t="str">
            <v>00021258P.11</v>
          </cell>
        </row>
        <row r="846">
          <cell r="K846" t="str">
            <v>00021253P.11</v>
          </cell>
        </row>
        <row r="847">
          <cell r="K847" t="str">
            <v>00021253P.11</v>
          </cell>
        </row>
        <row r="848">
          <cell r="K848" t="str">
            <v>00021210P.11</v>
          </cell>
        </row>
        <row r="849">
          <cell r="K849" t="str">
            <v>00021210P.11</v>
          </cell>
        </row>
        <row r="850">
          <cell r="K850" t="str">
            <v>00021210P.11</v>
          </cell>
        </row>
        <row r="851">
          <cell r="K851" t="str">
            <v>00021212P.11</v>
          </cell>
        </row>
        <row r="852">
          <cell r="K852" t="str">
            <v>00021212P.11</v>
          </cell>
        </row>
        <row r="853">
          <cell r="K853" t="str">
            <v>00021212P.11</v>
          </cell>
        </row>
        <row r="854">
          <cell r="K854" t="str">
            <v>00021212P.11</v>
          </cell>
        </row>
        <row r="855">
          <cell r="K855" t="str">
            <v>00021213P.11</v>
          </cell>
        </row>
        <row r="856">
          <cell r="K856" t="str">
            <v>00021213P.11</v>
          </cell>
        </row>
        <row r="857">
          <cell r="K857" t="str">
            <v>00021213P.11</v>
          </cell>
        </row>
        <row r="858">
          <cell r="K858" t="str">
            <v>00021213P.11</v>
          </cell>
        </row>
        <row r="859">
          <cell r="K859" t="str">
            <v>00021217P.11</v>
          </cell>
        </row>
        <row r="860">
          <cell r="K860" t="str">
            <v>00021217P.11</v>
          </cell>
        </row>
        <row r="861">
          <cell r="K861" t="str">
            <v>00021217P.11</v>
          </cell>
        </row>
        <row r="862">
          <cell r="K862" t="str">
            <v>00021217P.11</v>
          </cell>
        </row>
        <row r="863">
          <cell r="K863" t="str">
            <v>00021217P.11</v>
          </cell>
        </row>
        <row r="864">
          <cell r="K864" t="str">
            <v>00021220P.11</v>
          </cell>
        </row>
        <row r="865">
          <cell r="K865" t="str">
            <v>00021220P.11</v>
          </cell>
        </row>
        <row r="866">
          <cell r="K866" t="str">
            <v>00021221P.11</v>
          </cell>
        </row>
        <row r="867">
          <cell r="K867" t="str">
            <v>00021221P.11</v>
          </cell>
        </row>
        <row r="868">
          <cell r="K868" t="str">
            <v>00021226P.11</v>
          </cell>
        </row>
        <row r="869">
          <cell r="K869" t="str">
            <v>00021226P.11</v>
          </cell>
        </row>
        <row r="870">
          <cell r="K870" t="str">
            <v>00021226P.11</v>
          </cell>
        </row>
        <row r="871">
          <cell r="K871" t="str">
            <v>00021228P.11</v>
          </cell>
        </row>
        <row r="872">
          <cell r="K872" t="str">
            <v>00021228P.11</v>
          </cell>
        </row>
        <row r="873">
          <cell r="K873" t="str">
            <v>00021228P.11</v>
          </cell>
        </row>
        <row r="874">
          <cell r="K874" t="str">
            <v>00021228P.11</v>
          </cell>
        </row>
        <row r="875">
          <cell r="K875" t="str">
            <v>00021230P.11</v>
          </cell>
        </row>
        <row r="876">
          <cell r="K876" t="str">
            <v>00021230P.11</v>
          </cell>
        </row>
        <row r="877">
          <cell r="K877" t="str">
            <v>00021230P.11</v>
          </cell>
        </row>
        <row r="878">
          <cell r="K878" t="str">
            <v>00021231P.11</v>
          </cell>
        </row>
        <row r="879">
          <cell r="K879" t="str">
            <v>00021231P.11</v>
          </cell>
        </row>
        <row r="880">
          <cell r="K880" t="str">
            <v>00021231P.11</v>
          </cell>
        </row>
        <row r="881">
          <cell r="K881" t="str">
            <v>00021231P.11</v>
          </cell>
        </row>
        <row r="882">
          <cell r="K882" t="str">
            <v>00021231P.11</v>
          </cell>
        </row>
        <row r="883">
          <cell r="K883" t="str">
            <v>00021231P.11</v>
          </cell>
        </row>
        <row r="884">
          <cell r="K884" t="str">
            <v>00021236P.11</v>
          </cell>
        </row>
        <row r="885">
          <cell r="K885" t="str">
            <v>00021236P.11</v>
          </cell>
        </row>
        <row r="886">
          <cell r="K886" t="str">
            <v>00021236P.11</v>
          </cell>
        </row>
        <row r="887">
          <cell r="K887" t="str">
            <v>00021236P.11</v>
          </cell>
        </row>
        <row r="888">
          <cell r="K888" t="str">
            <v>00021236P.11</v>
          </cell>
        </row>
        <row r="889">
          <cell r="K889" t="str">
            <v>00021236P.11</v>
          </cell>
        </row>
        <row r="890">
          <cell r="K890" t="str">
            <v>00021236P.11</v>
          </cell>
        </row>
        <row r="891">
          <cell r="K891" t="str">
            <v>00021236P.11</v>
          </cell>
        </row>
        <row r="892">
          <cell r="K892" t="str">
            <v>00021236P.11</v>
          </cell>
        </row>
        <row r="893">
          <cell r="K893" t="str">
            <v>00021240P.11</v>
          </cell>
        </row>
        <row r="894">
          <cell r="K894" t="str">
            <v>00021240P.11</v>
          </cell>
        </row>
        <row r="895">
          <cell r="K895" t="str">
            <v>00021245P.11</v>
          </cell>
        </row>
        <row r="896">
          <cell r="K896" t="str">
            <v>00021249P.11</v>
          </cell>
        </row>
        <row r="897">
          <cell r="K897" t="str">
            <v>00021243P.11</v>
          </cell>
        </row>
        <row r="898">
          <cell r="K898" t="str">
            <v>00021243P.11</v>
          </cell>
        </row>
        <row r="899">
          <cell r="K899" t="str">
            <v>00021243P.11</v>
          </cell>
        </row>
        <row r="900">
          <cell r="K900" t="str">
            <v>00021248P.11</v>
          </cell>
        </row>
        <row r="901">
          <cell r="K901" t="str">
            <v>00021248P.11</v>
          </cell>
        </row>
        <row r="902">
          <cell r="K902" t="str">
            <v>00021248P.11</v>
          </cell>
        </row>
        <row r="903">
          <cell r="K903" t="str">
            <v>00021257P.11</v>
          </cell>
        </row>
        <row r="904">
          <cell r="K904" t="str">
            <v>00021209P.11</v>
          </cell>
        </row>
        <row r="905">
          <cell r="K905" t="str">
            <v>00021206P.11</v>
          </cell>
        </row>
        <row r="906">
          <cell r="K906" t="str">
            <v>00021206P.11</v>
          </cell>
        </row>
        <row r="907">
          <cell r="K907" t="str">
            <v>00021206P.11</v>
          </cell>
        </row>
        <row r="908">
          <cell r="K908" t="str">
            <v>00021206P.11</v>
          </cell>
        </row>
        <row r="909">
          <cell r="K909" t="str">
            <v>00021207P.11</v>
          </cell>
        </row>
        <row r="910">
          <cell r="K910" t="str">
            <v>00021207P.11</v>
          </cell>
        </row>
        <row r="911">
          <cell r="K911" t="str">
            <v>00021207P.11</v>
          </cell>
        </row>
        <row r="912">
          <cell r="K912" t="str">
            <v>00021210P.11</v>
          </cell>
        </row>
        <row r="913">
          <cell r="K913" t="str">
            <v>00021210P.11</v>
          </cell>
        </row>
        <row r="914">
          <cell r="K914" t="str">
            <v>00021210P.11</v>
          </cell>
        </row>
        <row r="915">
          <cell r="K915" t="str">
            <v>00021211P.11</v>
          </cell>
        </row>
        <row r="916">
          <cell r="K916" t="str">
            <v>00021211P.11</v>
          </cell>
        </row>
        <row r="917">
          <cell r="K917" t="str">
            <v>00021213P.11</v>
          </cell>
        </row>
        <row r="918">
          <cell r="K918" t="str">
            <v>00021213P.11</v>
          </cell>
        </row>
        <row r="919">
          <cell r="K919" t="str">
            <v>00021213P.11</v>
          </cell>
        </row>
        <row r="920">
          <cell r="K920" t="str">
            <v>00021213P.11</v>
          </cell>
        </row>
        <row r="921">
          <cell r="K921" t="str">
            <v>00021213P.11</v>
          </cell>
        </row>
        <row r="922">
          <cell r="K922" t="str">
            <v>00021213P.11</v>
          </cell>
        </row>
        <row r="923">
          <cell r="K923" t="str">
            <v>00021213P.11</v>
          </cell>
        </row>
        <row r="924">
          <cell r="K924" t="str">
            <v>00021216P.11</v>
          </cell>
        </row>
        <row r="925">
          <cell r="K925" t="str">
            <v>00021217P.11</v>
          </cell>
        </row>
        <row r="926">
          <cell r="K926" t="str">
            <v>00021217P.11</v>
          </cell>
        </row>
        <row r="927">
          <cell r="K927" t="str">
            <v>00021217P.11</v>
          </cell>
        </row>
        <row r="928">
          <cell r="K928" t="str">
            <v>00021217P.11</v>
          </cell>
        </row>
        <row r="929">
          <cell r="K929" t="str">
            <v>00021217P.11</v>
          </cell>
        </row>
        <row r="930">
          <cell r="K930" t="str">
            <v>00021218P.11</v>
          </cell>
        </row>
        <row r="931">
          <cell r="K931" t="str">
            <v>00021218P.11</v>
          </cell>
        </row>
        <row r="932">
          <cell r="K932" t="str">
            <v>00021220P.11</v>
          </cell>
        </row>
        <row r="933">
          <cell r="K933" t="str">
            <v>00021221P.11</v>
          </cell>
        </row>
        <row r="934">
          <cell r="K934" t="str">
            <v>00021221P.11</v>
          </cell>
        </row>
        <row r="935">
          <cell r="K935" t="str">
            <v>00021221P.11</v>
          </cell>
        </row>
        <row r="936">
          <cell r="K936" t="str">
            <v>00021221P.11</v>
          </cell>
        </row>
        <row r="937">
          <cell r="K937" t="str">
            <v>00021222P.11</v>
          </cell>
        </row>
        <row r="938">
          <cell r="K938" t="str">
            <v>00021222P.11</v>
          </cell>
        </row>
        <row r="939">
          <cell r="K939" t="str">
            <v>00021222P.11</v>
          </cell>
        </row>
        <row r="940">
          <cell r="K940" t="str">
            <v>00021222P.11</v>
          </cell>
        </row>
        <row r="941">
          <cell r="K941" t="str">
            <v>00021222P.11</v>
          </cell>
        </row>
        <row r="942">
          <cell r="K942" t="str">
            <v>00021223P.11</v>
          </cell>
        </row>
        <row r="943">
          <cell r="K943" t="str">
            <v>00021223P.11</v>
          </cell>
        </row>
        <row r="944">
          <cell r="K944" t="str">
            <v>00021223P.11</v>
          </cell>
        </row>
        <row r="945">
          <cell r="K945" t="str">
            <v>00021223P.11</v>
          </cell>
        </row>
        <row r="946">
          <cell r="K946" t="str">
            <v>00021224P.11</v>
          </cell>
        </row>
        <row r="947">
          <cell r="K947" t="str">
            <v>00021225P.11</v>
          </cell>
        </row>
        <row r="948">
          <cell r="K948" t="str">
            <v>00021225P.11</v>
          </cell>
        </row>
        <row r="949">
          <cell r="K949" t="str">
            <v>00021225P.11</v>
          </cell>
        </row>
        <row r="950">
          <cell r="K950" t="str">
            <v>00021226P.11</v>
          </cell>
        </row>
        <row r="951">
          <cell r="K951" t="str">
            <v>00021226P.11</v>
          </cell>
        </row>
        <row r="952">
          <cell r="K952" t="str">
            <v>00021227P.11</v>
          </cell>
        </row>
        <row r="953">
          <cell r="K953" t="str">
            <v>00021227P.11</v>
          </cell>
        </row>
        <row r="954">
          <cell r="K954" t="str">
            <v>00021228P.11</v>
          </cell>
        </row>
        <row r="955">
          <cell r="K955" t="str">
            <v>00021228P.11</v>
          </cell>
        </row>
        <row r="956">
          <cell r="K956" t="str">
            <v>00021228P.11</v>
          </cell>
        </row>
        <row r="957">
          <cell r="K957" t="str">
            <v>00021228P.11</v>
          </cell>
        </row>
        <row r="958">
          <cell r="K958" t="str">
            <v>00021228P.11</v>
          </cell>
        </row>
        <row r="959">
          <cell r="K959" t="str">
            <v>00021228P.11</v>
          </cell>
        </row>
        <row r="960">
          <cell r="K960" t="str">
            <v>00021228P.11</v>
          </cell>
        </row>
        <row r="961">
          <cell r="K961" t="str">
            <v>00021228P.11</v>
          </cell>
        </row>
        <row r="962">
          <cell r="K962" t="str">
            <v>00021228P.11</v>
          </cell>
        </row>
        <row r="963">
          <cell r="K963" t="str">
            <v>00021228P.11</v>
          </cell>
        </row>
        <row r="964">
          <cell r="K964" t="str">
            <v>00021228P.11</v>
          </cell>
        </row>
        <row r="965">
          <cell r="K965" t="str">
            <v>00021228P.11</v>
          </cell>
        </row>
        <row r="966">
          <cell r="K966" t="str">
            <v>00021228P.11</v>
          </cell>
        </row>
        <row r="967">
          <cell r="K967" t="str">
            <v>00021228P.11</v>
          </cell>
        </row>
        <row r="968">
          <cell r="K968" t="str">
            <v>00021228P.11</v>
          </cell>
        </row>
        <row r="969">
          <cell r="K969" t="str">
            <v>00021228P.11</v>
          </cell>
        </row>
        <row r="970">
          <cell r="K970" t="str">
            <v>00021229P.11</v>
          </cell>
        </row>
        <row r="971">
          <cell r="K971" t="str">
            <v>00021229P.11</v>
          </cell>
        </row>
        <row r="972">
          <cell r="K972" t="str">
            <v>00021229P.11</v>
          </cell>
        </row>
        <row r="973">
          <cell r="K973" t="str">
            <v>00021229P.11</v>
          </cell>
        </row>
        <row r="974">
          <cell r="K974" t="str">
            <v>00021230P.11</v>
          </cell>
        </row>
        <row r="975">
          <cell r="K975" t="str">
            <v>00021230P.11</v>
          </cell>
        </row>
        <row r="976">
          <cell r="K976" t="str">
            <v>00021231P.11</v>
          </cell>
        </row>
        <row r="977">
          <cell r="K977" t="str">
            <v>00021231P.11</v>
          </cell>
        </row>
        <row r="978">
          <cell r="K978" t="str">
            <v>00021231P.11</v>
          </cell>
        </row>
        <row r="979">
          <cell r="K979" t="str">
            <v>00021231P.11</v>
          </cell>
        </row>
        <row r="980">
          <cell r="K980" t="str">
            <v>00021231P.11</v>
          </cell>
        </row>
        <row r="981">
          <cell r="K981" t="str">
            <v>00021231P.11</v>
          </cell>
        </row>
        <row r="982">
          <cell r="K982" t="str">
            <v>00021232P.11</v>
          </cell>
        </row>
        <row r="983">
          <cell r="K983" t="str">
            <v>00021232P.11</v>
          </cell>
        </row>
        <row r="984">
          <cell r="K984" t="str">
            <v>00021232P.11</v>
          </cell>
        </row>
        <row r="985">
          <cell r="K985" t="str">
            <v>00021232P.11</v>
          </cell>
        </row>
        <row r="986">
          <cell r="K986" t="str">
            <v>00021232P.11</v>
          </cell>
        </row>
        <row r="987">
          <cell r="K987" t="str">
            <v>00021232P.11</v>
          </cell>
        </row>
        <row r="988">
          <cell r="K988" t="str">
            <v>00021232P.11</v>
          </cell>
        </row>
        <row r="989">
          <cell r="K989" t="str">
            <v>00021232P.11</v>
          </cell>
        </row>
        <row r="990">
          <cell r="K990" t="str">
            <v>00021233P.11</v>
          </cell>
        </row>
        <row r="991">
          <cell r="K991" t="str">
            <v>00021233P.11</v>
          </cell>
        </row>
        <row r="992">
          <cell r="K992" t="str">
            <v>00021233P.11</v>
          </cell>
        </row>
        <row r="993">
          <cell r="K993" t="str">
            <v>00021233P.11</v>
          </cell>
        </row>
        <row r="994">
          <cell r="K994" t="str">
            <v>00021233P.11</v>
          </cell>
        </row>
        <row r="995">
          <cell r="K995" t="str">
            <v>00021233P.11</v>
          </cell>
        </row>
        <row r="996">
          <cell r="K996" t="str">
            <v>00021233P.11</v>
          </cell>
        </row>
        <row r="997">
          <cell r="K997" t="str">
            <v>00021234P.11</v>
          </cell>
        </row>
        <row r="998">
          <cell r="K998" t="str">
            <v>00021234P.11</v>
          </cell>
        </row>
        <row r="999">
          <cell r="K999" t="str">
            <v>00021234P.11</v>
          </cell>
        </row>
        <row r="1000">
          <cell r="K1000" t="str">
            <v>00021234P.11</v>
          </cell>
        </row>
        <row r="1001">
          <cell r="K1001" t="str">
            <v>00021234P.11</v>
          </cell>
        </row>
        <row r="1002">
          <cell r="K1002" t="str">
            <v>00021235P.11</v>
          </cell>
        </row>
        <row r="1003">
          <cell r="K1003" t="str">
            <v>00021235P.11</v>
          </cell>
        </row>
        <row r="1004">
          <cell r="K1004" t="str">
            <v>00021235P.11</v>
          </cell>
        </row>
        <row r="1005">
          <cell r="K1005" t="str">
            <v>00021235P.11</v>
          </cell>
        </row>
        <row r="1006">
          <cell r="K1006" t="str">
            <v>00021235P.11</v>
          </cell>
        </row>
        <row r="1007">
          <cell r="K1007" t="str">
            <v>00021236P.11</v>
          </cell>
        </row>
        <row r="1008">
          <cell r="K1008" t="str">
            <v>00021236P.11</v>
          </cell>
        </row>
        <row r="1009">
          <cell r="K1009" t="str">
            <v>00021239P.11</v>
          </cell>
        </row>
        <row r="1010">
          <cell r="K1010" t="str">
            <v>00021240P.11</v>
          </cell>
        </row>
        <row r="1011">
          <cell r="K1011" t="str">
            <v>00021245P.11</v>
          </cell>
        </row>
        <row r="1012">
          <cell r="K1012" t="str">
            <v>00021245P.11</v>
          </cell>
        </row>
        <row r="1013">
          <cell r="K1013" t="str">
            <v>00021253P.11</v>
          </cell>
        </row>
        <row r="1014">
          <cell r="K1014" t="str">
            <v>00021253P.11</v>
          </cell>
        </row>
        <row r="1015">
          <cell r="K1015" t="str">
            <v>00021257P.11</v>
          </cell>
        </row>
        <row r="1016">
          <cell r="K1016" t="str">
            <v>00021259P.11</v>
          </cell>
        </row>
        <row r="1017">
          <cell r="K1017" t="str">
            <v>00021259P.11</v>
          </cell>
        </row>
        <row r="1018">
          <cell r="K1018" t="str">
            <v>00021259P.11</v>
          </cell>
        </row>
        <row r="1019">
          <cell r="K1019" t="str">
            <v>00021228P.11</v>
          </cell>
        </row>
        <row r="1020">
          <cell r="K1020" t="str">
            <v>00021235P.11</v>
          </cell>
        </row>
        <row r="1021">
          <cell r="K1021" t="str">
            <v>00021222P.11</v>
          </cell>
        </row>
        <row r="1022">
          <cell r="K1022" t="str">
            <v>00021231P.11</v>
          </cell>
        </row>
        <row r="1023">
          <cell r="K1023" t="str">
            <v>00021232P.11</v>
          </cell>
        </row>
        <row r="1024">
          <cell r="K1024" t="str">
            <v>00021243P.11</v>
          </cell>
        </row>
        <row r="1025">
          <cell r="K1025" t="str">
            <v>00021257P.13</v>
          </cell>
        </row>
        <row r="1026">
          <cell r="K1026" t="str">
            <v>00021254P.11</v>
          </cell>
        </row>
        <row r="1027">
          <cell r="K1027" t="str">
            <v>00021210P.11</v>
          </cell>
        </row>
        <row r="1028">
          <cell r="K1028" t="str">
            <v>00021210P.11</v>
          </cell>
        </row>
        <row r="1029">
          <cell r="K1029" t="str">
            <v>00021202P.12</v>
          </cell>
        </row>
        <row r="1030">
          <cell r="K1030" t="str">
            <v>00021210P.11</v>
          </cell>
        </row>
        <row r="1031">
          <cell r="K1031" t="str">
            <v>00021231P.11</v>
          </cell>
        </row>
        <row r="1032">
          <cell r="K1032" t="str">
            <v>00021211P.11</v>
          </cell>
        </row>
        <row r="1033">
          <cell r="K1033" t="str">
            <v>00021213P.11</v>
          </cell>
        </row>
        <row r="1034">
          <cell r="K1034" t="str">
            <v>00021251P.11</v>
          </cell>
        </row>
        <row r="1035">
          <cell r="K1035" t="str">
            <v>00021251P.11</v>
          </cell>
        </row>
        <row r="1036">
          <cell r="K1036" t="str">
            <v>00021251P.11</v>
          </cell>
        </row>
        <row r="1037">
          <cell r="K1037" t="str">
            <v>00021251P.11</v>
          </cell>
        </row>
        <row r="1038">
          <cell r="K1038" t="str">
            <v>00021254P.11</v>
          </cell>
        </row>
        <row r="1039">
          <cell r="K1039" t="str">
            <v>00021243P.11</v>
          </cell>
        </row>
        <row r="1040">
          <cell r="K1040" t="str">
            <v>00021249P.11</v>
          </cell>
        </row>
        <row r="1041">
          <cell r="K1041" t="str">
            <v>00021249P.11</v>
          </cell>
        </row>
        <row r="1042">
          <cell r="K1042" t="str">
            <v>00021253P.11</v>
          </cell>
        </row>
        <row r="1043">
          <cell r="K1043" t="str">
            <v>00021253P.11</v>
          </cell>
        </row>
        <row r="1044">
          <cell r="K1044" t="str">
            <v>00021257P.11</v>
          </cell>
        </row>
        <row r="1045">
          <cell r="K1045" t="str">
            <v>00021256P.13</v>
          </cell>
        </row>
        <row r="1046">
          <cell r="K1046" t="str">
            <v>00021254P.11</v>
          </cell>
        </row>
        <row r="1047">
          <cell r="K1047" t="str">
            <v>00021256P.11</v>
          </cell>
        </row>
        <row r="1048">
          <cell r="K1048" t="str">
            <v>00021256P.11</v>
          </cell>
        </row>
        <row r="1049">
          <cell r="K1049" t="str">
            <v>00021256P.11</v>
          </cell>
        </row>
        <row r="1050">
          <cell r="K1050" t="str">
            <v>00021256P.13</v>
          </cell>
        </row>
        <row r="1051">
          <cell r="K1051" t="str">
            <v>00021257P.11</v>
          </cell>
        </row>
        <row r="1052">
          <cell r="K1052" t="str">
            <v>00021238P.11</v>
          </cell>
        </row>
        <row r="1053">
          <cell r="K1053" t="str">
            <v>00021240P.11</v>
          </cell>
        </row>
        <row r="1054">
          <cell r="K1054" t="str">
            <v>00021210P.11</v>
          </cell>
        </row>
        <row r="1055">
          <cell r="K1055" t="str">
            <v>00021210P.11</v>
          </cell>
        </row>
        <row r="1056">
          <cell r="K1056" t="str">
            <v>00021210P.11</v>
          </cell>
        </row>
        <row r="1057">
          <cell r="K1057" t="str">
            <v>00021212P.11</v>
          </cell>
        </row>
        <row r="1058">
          <cell r="K1058" t="str">
            <v>00021217P.11</v>
          </cell>
        </row>
        <row r="1059">
          <cell r="K1059" t="str">
            <v>00021217P.11</v>
          </cell>
        </row>
        <row r="1060">
          <cell r="K1060" t="str">
            <v>00021217P.11</v>
          </cell>
        </row>
        <row r="1061">
          <cell r="K1061" t="str">
            <v>00021218P.11</v>
          </cell>
        </row>
        <row r="1062">
          <cell r="K1062" t="str">
            <v>00021220P.11</v>
          </cell>
        </row>
        <row r="1063">
          <cell r="K1063" t="str">
            <v>00021222P.11</v>
          </cell>
        </row>
        <row r="1064">
          <cell r="K1064" t="str">
            <v>00021223P.11</v>
          </cell>
        </row>
        <row r="1065">
          <cell r="K1065" t="str">
            <v>00021223P.11</v>
          </cell>
        </row>
        <row r="1066">
          <cell r="K1066" t="str">
            <v>00021224P.11</v>
          </cell>
        </row>
        <row r="1067">
          <cell r="K1067" t="str">
            <v>00021228P.11</v>
          </cell>
        </row>
        <row r="1068">
          <cell r="K1068" t="str">
            <v>00021228P.11</v>
          </cell>
        </row>
        <row r="1069">
          <cell r="K1069" t="str">
            <v>00021228P.11</v>
          </cell>
        </row>
        <row r="1070">
          <cell r="K1070" t="str">
            <v>00021229P.11</v>
          </cell>
        </row>
        <row r="1071">
          <cell r="K1071" t="str">
            <v>00021230P.11</v>
          </cell>
        </row>
        <row r="1072">
          <cell r="K1072" t="str">
            <v>00021230P.11</v>
          </cell>
        </row>
        <row r="1073">
          <cell r="K1073" t="str">
            <v>00021231P.11</v>
          </cell>
        </row>
        <row r="1074">
          <cell r="K1074" t="str">
            <v>00021232P.11</v>
          </cell>
        </row>
        <row r="1075">
          <cell r="K1075" t="str">
            <v>00021233P.11</v>
          </cell>
        </row>
        <row r="1076">
          <cell r="K1076" t="str">
            <v>00021234P.11</v>
          </cell>
        </row>
        <row r="1077">
          <cell r="K1077" t="str">
            <v>00021234P.11</v>
          </cell>
        </row>
        <row r="1078">
          <cell r="K1078" t="str">
            <v>00021236P.11</v>
          </cell>
        </row>
        <row r="1079">
          <cell r="K1079" t="str">
            <v>00021258P.11</v>
          </cell>
        </row>
        <row r="1080">
          <cell r="K1080" t="str">
            <v>00021253P.11</v>
          </cell>
        </row>
        <row r="1081">
          <cell r="K1081" t="str">
            <v>00021253P.11</v>
          </cell>
        </row>
        <row r="1082">
          <cell r="K1082" t="str">
            <v>00021259P.11</v>
          </cell>
        </row>
        <row r="1083">
          <cell r="K1083" t="str">
            <v>00021211P.11</v>
          </cell>
        </row>
        <row r="1084">
          <cell r="K1084" t="str">
            <v>00021229P.11</v>
          </cell>
        </row>
        <row r="1085">
          <cell r="K1085" t="str">
            <v>00021202P.11</v>
          </cell>
        </row>
        <row r="1086">
          <cell r="K1086" t="str">
            <v>00021202P.11</v>
          </cell>
        </row>
        <row r="1087">
          <cell r="K1087" t="str">
            <v>00021201P.11</v>
          </cell>
        </row>
        <row r="1088">
          <cell r="K1088" t="str">
            <v>00021217P.11</v>
          </cell>
        </row>
        <row r="1089">
          <cell r="K1089" t="str">
            <v>00021217P.11</v>
          </cell>
        </row>
        <row r="1090">
          <cell r="K1090" t="str">
            <v>00021246P.11</v>
          </cell>
        </row>
        <row r="1091">
          <cell r="K1091" t="str">
            <v>00021222P.11</v>
          </cell>
        </row>
        <row r="1092">
          <cell r="K1092" t="str">
            <v>00021245P.11</v>
          </cell>
        </row>
        <row r="1093">
          <cell r="K1093" t="str">
            <v>00021245P.11</v>
          </cell>
        </row>
        <row r="1094">
          <cell r="K1094" t="str">
            <v>00021245P.11</v>
          </cell>
        </row>
        <row r="1095">
          <cell r="K1095" t="str">
            <v>00021245P.11</v>
          </cell>
        </row>
        <row r="1096">
          <cell r="K1096" t="str">
            <v>00021245P.11</v>
          </cell>
        </row>
        <row r="1097">
          <cell r="K1097" t="str">
            <v>00021245P.11</v>
          </cell>
        </row>
        <row r="1098">
          <cell r="K1098" t="str">
            <v>00021250P.11</v>
          </cell>
        </row>
        <row r="1099">
          <cell r="K1099" t="str">
            <v>00021253P.11</v>
          </cell>
        </row>
        <row r="1100">
          <cell r="K1100" t="str">
            <v>00021253P.11</v>
          </cell>
        </row>
        <row r="1101">
          <cell r="K1101" t="str">
            <v>00021245P.11</v>
          </cell>
        </row>
        <row r="1102">
          <cell r="K1102" t="str">
            <v>00021245P.11</v>
          </cell>
        </row>
        <row r="1103">
          <cell r="K1103" t="str">
            <v>00021245P.11</v>
          </cell>
        </row>
        <row r="1104">
          <cell r="K1104" t="str">
            <v>00021245P.11</v>
          </cell>
        </row>
        <row r="1105">
          <cell r="K1105" t="str">
            <v>00021245P.11</v>
          </cell>
        </row>
        <row r="1106">
          <cell r="K1106" t="str">
            <v>00021245P.11</v>
          </cell>
        </row>
        <row r="1107">
          <cell r="K1107" t="str">
            <v>00021245P.11</v>
          </cell>
        </row>
        <row r="1108">
          <cell r="K1108" t="str">
            <v>00021250P.11</v>
          </cell>
        </row>
        <row r="1109">
          <cell r="K1109" t="str">
            <v>00111148P.2</v>
          </cell>
        </row>
        <row r="1110">
          <cell r="K1110" t="str">
            <v>00111148P.2</v>
          </cell>
        </row>
        <row r="1111">
          <cell r="K1111" t="str">
            <v>00111148P.2</v>
          </cell>
        </row>
        <row r="1112">
          <cell r="K1112" t="str">
            <v>00111148P.2</v>
          </cell>
        </row>
        <row r="1113">
          <cell r="K1113" t="str">
            <v>00111148P.2</v>
          </cell>
        </row>
        <row r="1114">
          <cell r="K1114" t="str">
            <v>00111148P.2</v>
          </cell>
        </row>
        <row r="1115">
          <cell r="K1115" t="str">
            <v>00111148P.2</v>
          </cell>
        </row>
        <row r="1116">
          <cell r="K1116" t="str">
            <v>00111148P.2</v>
          </cell>
        </row>
        <row r="1117">
          <cell r="K1117" t="str">
            <v>00111148P.2</v>
          </cell>
        </row>
        <row r="1118">
          <cell r="K1118" t="str">
            <v>00111148P.2</v>
          </cell>
        </row>
        <row r="1119">
          <cell r="K1119" t="str">
            <v>00111148P.2</v>
          </cell>
        </row>
        <row r="1120">
          <cell r="K1120" t="str">
            <v>00111143P.2</v>
          </cell>
        </row>
        <row r="1121">
          <cell r="K1121" t="str">
            <v>00111143P.2</v>
          </cell>
        </row>
        <row r="1122">
          <cell r="K1122" t="str">
            <v>00111143P.2</v>
          </cell>
        </row>
        <row r="1123">
          <cell r="K1123" t="str">
            <v>00111143P.2</v>
          </cell>
        </row>
        <row r="1124">
          <cell r="K1124" t="str">
            <v>00111143P.2</v>
          </cell>
        </row>
        <row r="1125">
          <cell r="K1125" t="str">
            <v>00111143P.2</v>
          </cell>
        </row>
        <row r="1126">
          <cell r="K1126" t="str">
            <v>00111143P.2</v>
          </cell>
        </row>
        <row r="1127">
          <cell r="K1127" t="str">
            <v>00111143P.2</v>
          </cell>
        </row>
        <row r="1128">
          <cell r="K1128" t="str">
            <v>00111143P.2</v>
          </cell>
        </row>
        <row r="1129">
          <cell r="K1129" t="str">
            <v>00111143P.2</v>
          </cell>
        </row>
        <row r="1130">
          <cell r="K1130" t="str">
            <v>00111143P.2</v>
          </cell>
        </row>
        <row r="1131">
          <cell r="K1131" t="str">
            <v>00111143P.2</v>
          </cell>
        </row>
        <row r="1132">
          <cell r="K1132" t="str">
            <v>00111143P.2</v>
          </cell>
        </row>
        <row r="1133">
          <cell r="K1133" t="str">
            <v>00111143P.2</v>
          </cell>
        </row>
        <row r="1134">
          <cell r="K1134" t="str">
            <v>00111143P.2</v>
          </cell>
        </row>
        <row r="1135">
          <cell r="K1135" t="str">
            <v>00111143P.2</v>
          </cell>
        </row>
        <row r="1136">
          <cell r="K1136" t="str">
            <v>00111143P.2</v>
          </cell>
        </row>
        <row r="1137">
          <cell r="K1137" t="str">
            <v>00111143P.2</v>
          </cell>
        </row>
        <row r="1138">
          <cell r="K1138" t="str">
            <v>00111143P.2</v>
          </cell>
        </row>
        <row r="1139">
          <cell r="K1139" t="str">
            <v>00111103P.2</v>
          </cell>
        </row>
        <row r="1140">
          <cell r="K1140" t="str">
            <v>00111103P.2</v>
          </cell>
        </row>
        <row r="1141">
          <cell r="K1141" t="str">
            <v>00111103P.2</v>
          </cell>
        </row>
        <row r="1142">
          <cell r="K1142" t="str">
            <v>00111103P.2</v>
          </cell>
        </row>
        <row r="1143">
          <cell r="K1143" t="str">
            <v>00111103P.2</v>
          </cell>
        </row>
        <row r="1144">
          <cell r="K1144" t="str">
            <v>00111103P.2</v>
          </cell>
        </row>
        <row r="1145">
          <cell r="K1145" t="str">
            <v>00111104P.2</v>
          </cell>
        </row>
        <row r="1146">
          <cell r="K1146" t="str">
            <v>00111104P.2</v>
          </cell>
        </row>
        <row r="1147">
          <cell r="K1147" t="str">
            <v>00111104P.2</v>
          </cell>
        </row>
        <row r="1148">
          <cell r="K1148" t="str">
            <v>00111105P.2</v>
          </cell>
        </row>
        <row r="1149">
          <cell r="K1149" t="str">
            <v>00111105P.2</v>
          </cell>
        </row>
        <row r="1150">
          <cell r="K1150" t="str">
            <v>00111138P.2</v>
          </cell>
        </row>
        <row r="1151">
          <cell r="K1151" t="str">
            <v>00111138P.2</v>
          </cell>
        </row>
        <row r="1152">
          <cell r="K1152" t="str">
            <v>00111138P.2</v>
          </cell>
        </row>
        <row r="1153">
          <cell r="K1153" t="str">
            <v>00111138P.2</v>
          </cell>
        </row>
        <row r="1154">
          <cell r="K1154" t="str">
            <v>00111138P.2</v>
          </cell>
        </row>
        <row r="1155">
          <cell r="K1155" t="str">
            <v>00111138P.2</v>
          </cell>
        </row>
        <row r="1156">
          <cell r="K1156" t="str">
            <v>00111138P.2</v>
          </cell>
        </row>
        <row r="1157">
          <cell r="K1157" t="str">
            <v>00111138P.2</v>
          </cell>
        </row>
        <row r="1158">
          <cell r="K1158" t="str">
            <v>00111138P.2</v>
          </cell>
        </row>
        <row r="1159">
          <cell r="K1159" t="str">
            <v>00111138P.2</v>
          </cell>
        </row>
        <row r="1160">
          <cell r="K1160" t="str">
            <v>00111138P.2</v>
          </cell>
        </row>
        <row r="1161">
          <cell r="K1161" t="str">
            <v>00111138P.2</v>
          </cell>
        </row>
        <row r="1162">
          <cell r="K1162" t="str">
            <v>00111138P.2</v>
          </cell>
        </row>
        <row r="1163">
          <cell r="K1163" t="str">
            <v>00111138P.2</v>
          </cell>
        </row>
        <row r="1164">
          <cell r="K1164" t="str">
            <v>00111138P.2</v>
          </cell>
        </row>
        <row r="1165">
          <cell r="K1165" t="str">
            <v>00111138P.2</v>
          </cell>
        </row>
        <row r="1166">
          <cell r="K1166" t="str">
            <v>00111138P.2</v>
          </cell>
        </row>
        <row r="1167">
          <cell r="K1167" t="str">
            <v>00111139P.2</v>
          </cell>
        </row>
        <row r="1168">
          <cell r="K1168" t="str">
            <v>00111139P.2</v>
          </cell>
        </row>
        <row r="1169">
          <cell r="K1169" t="str">
            <v>00111139P.2</v>
          </cell>
        </row>
        <row r="1170">
          <cell r="K1170" t="str">
            <v>00111158P.2</v>
          </cell>
        </row>
        <row r="1171">
          <cell r="K1171" t="str">
            <v>00111139P.2</v>
          </cell>
        </row>
        <row r="1172">
          <cell r="K1172" t="str">
            <v>00111139P.2</v>
          </cell>
        </row>
        <row r="1173">
          <cell r="K1173" t="str">
            <v>00111139P.2</v>
          </cell>
        </row>
        <row r="1174">
          <cell r="K1174" t="str">
            <v>00111139P.2</v>
          </cell>
        </row>
        <row r="1175">
          <cell r="K1175" t="str">
            <v>00111140P.2</v>
          </cell>
        </row>
        <row r="1176">
          <cell r="K1176" t="str">
            <v>00111140P.2</v>
          </cell>
        </row>
        <row r="1177">
          <cell r="K1177" t="str">
            <v>00111140P.2</v>
          </cell>
        </row>
        <row r="1178">
          <cell r="K1178" t="str">
            <v>00111140P.2</v>
          </cell>
        </row>
        <row r="1179">
          <cell r="K1179" t="str">
            <v>00111140P.2</v>
          </cell>
        </row>
        <row r="1180">
          <cell r="K1180" t="str">
            <v>00111140P.2</v>
          </cell>
        </row>
        <row r="1181">
          <cell r="K1181" t="str">
            <v>00111140P.2</v>
          </cell>
        </row>
        <row r="1182">
          <cell r="K1182" t="str">
            <v>00111140P.2</v>
          </cell>
        </row>
        <row r="1183">
          <cell r="K1183" t="str">
            <v>00111140P.2</v>
          </cell>
        </row>
        <row r="1184">
          <cell r="K1184" t="str">
            <v>00111140P.2</v>
          </cell>
        </row>
        <row r="1185">
          <cell r="K1185" t="str">
            <v>00111140P.2</v>
          </cell>
        </row>
        <row r="1186">
          <cell r="K1186" t="str">
            <v>00111140P.2</v>
          </cell>
        </row>
        <row r="1187">
          <cell r="K1187" t="str">
            <v>00111140P.2</v>
          </cell>
        </row>
        <row r="1188">
          <cell r="K1188" t="str">
            <v>00111140P.2</v>
          </cell>
        </row>
        <row r="1189">
          <cell r="K1189" t="str">
            <v>00111140P.2</v>
          </cell>
        </row>
        <row r="1190">
          <cell r="K1190" t="str">
            <v>00111140P.2</v>
          </cell>
        </row>
        <row r="1191">
          <cell r="K1191" t="str">
            <v>00111140P.2</v>
          </cell>
        </row>
        <row r="1192">
          <cell r="K1192" t="str">
            <v>00111158P.2</v>
          </cell>
        </row>
        <row r="1193">
          <cell r="K1193" t="str">
            <v>00111158P.2</v>
          </cell>
        </row>
        <row r="1194">
          <cell r="K1194" t="str">
            <v>00111158P.2</v>
          </cell>
        </row>
        <row r="1195">
          <cell r="K1195" t="str">
            <v>00111158P.2</v>
          </cell>
        </row>
        <row r="1196">
          <cell r="K1196" t="str">
            <v>00111158P.2</v>
          </cell>
        </row>
        <row r="1197">
          <cell r="K1197" t="str">
            <v>00111158P.2</v>
          </cell>
        </row>
        <row r="1198">
          <cell r="K1198" t="str">
            <v>00111158P.2</v>
          </cell>
        </row>
        <row r="1199">
          <cell r="K1199" t="str">
            <v>00111158P.2</v>
          </cell>
        </row>
        <row r="1200">
          <cell r="K1200" t="str">
            <v>00111158P.2</v>
          </cell>
        </row>
        <row r="1201">
          <cell r="K1201" t="str">
            <v>00111158P.2</v>
          </cell>
        </row>
        <row r="1202">
          <cell r="K1202" t="str">
            <v>00111158P.2</v>
          </cell>
        </row>
        <row r="1203">
          <cell r="K1203" t="str">
            <v>00111150P.2</v>
          </cell>
        </row>
        <row r="1204">
          <cell r="K1204" t="str">
            <v>00111150P.2</v>
          </cell>
        </row>
        <row r="1205">
          <cell r="K1205" t="str">
            <v>00111150P.2</v>
          </cell>
        </row>
        <row r="1206">
          <cell r="K1206" t="str">
            <v>00111150P.2</v>
          </cell>
        </row>
        <row r="1207">
          <cell r="K1207" t="str">
            <v>00111150P.2</v>
          </cell>
        </row>
        <row r="1208">
          <cell r="K1208" t="str">
            <v>00111150P.2</v>
          </cell>
        </row>
        <row r="1209">
          <cell r="K1209" t="str">
            <v>00111150P.2</v>
          </cell>
        </row>
        <row r="1210">
          <cell r="K1210" t="str">
            <v>00111150P.2</v>
          </cell>
        </row>
        <row r="1211">
          <cell r="K1211" t="str">
            <v>00111102P.2</v>
          </cell>
        </row>
        <row r="1212">
          <cell r="K1212" t="str">
            <v>00111102P.2</v>
          </cell>
        </row>
        <row r="1213">
          <cell r="K1213" t="str">
            <v>00111102P.2</v>
          </cell>
        </row>
        <row r="1214">
          <cell r="K1214" t="str">
            <v>00111102P.2</v>
          </cell>
        </row>
        <row r="1215">
          <cell r="K1215" t="str">
            <v>00111102P.2</v>
          </cell>
        </row>
        <row r="1216">
          <cell r="K1216" t="str">
            <v>00111102P.2</v>
          </cell>
        </row>
        <row r="1217">
          <cell r="K1217" t="str">
            <v>00111102P.2</v>
          </cell>
        </row>
        <row r="1218">
          <cell r="K1218" t="str">
            <v>00111102P.2</v>
          </cell>
        </row>
        <row r="1219">
          <cell r="K1219" t="str">
            <v>00111102P.2</v>
          </cell>
        </row>
        <row r="1220">
          <cell r="K1220" t="str">
            <v>00111102P.2</v>
          </cell>
        </row>
        <row r="1221">
          <cell r="K1221" t="str">
            <v>00111102P.2</v>
          </cell>
        </row>
        <row r="1222">
          <cell r="K1222" t="str">
            <v>00111102P.2</v>
          </cell>
        </row>
        <row r="1223">
          <cell r="K1223" t="str">
            <v>00111102P.2</v>
          </cell>
        </row>
        <row r="1224">
          <cell r="K1224" t="str">
            <v>00111102P.2</v>
          </cell>
        </row>
        <row r="1225">
          <cell r="K1225" t="str">
            <v>00111102P.2</v>
          </cell>
        </row>
        <row r="1226">
          <cell r="K1226" t="str">
            <v>00111102P.2</v>
          </cell>
        </row>
        <row r="1227">
          <cell r="K1227" t="str">
            <v>00111102P.2</v>
          </cell>
        </row>
        <row r="1228">
          <cell r="K1228" t="str">
            <v>00111102P.2</v>
          </cell>
        </row>
        <row r="1229">
          <cell r="K1229" t="str">
            <v>00111102P.2</v>
          </cell>
        </row>
        <row r="1230">
          <cell r="K1230" t="str">
            <v>00111102P.2</v>
          </cell>
        </row>
        <row r="1231">
          <cell r="K1231" t="str">
            <v>00111102P.2</v>
          </cell>
        </row>
        <row r="1232">
          <cell r="K1232" t="str">
            <v>00111102P.2</v>
          </cell>
        </row>
        <row r="1233">
          <cell r="K1233" t="str">
            <v>00111102P.2</v>
          </cell>
        </row>
        <row r="1234">
          <cell r="K1234" t="str">
            <v>00111102P.2</v>
          </cell>
        </row>
        <row r="1235">
          <cell r="K1235" t="str">
            <v>00111102P.2</v>
          </cell>
        </row>
        <row r="1236">
          <cell r="K1236" t="str">
            <v>00111102P.2</v>
          </cell>
        </row>
        <row r="1237">
          <cell r="K1237" t="str">
            <v>00111102P.2</v>
          </cell>
        </row>
        <row r="1238">
          <cell r="K1238" t="str">
            <v>00111102P.2</v>
          </cell>
        </row>
        <row r="1239">
          <cell r="K1239" t="str">
            <v>00111102P.2</v>
          </cell>
        </row>
        <row r="1240">
          <cell r="K1240" t="str">
            <v>00111152P.2</v>
          </cell>
        </row>
        <row r="1241">
          <cell r="K1241" t="str">
            <v>00111152P.2</v>
          </cell>
        </row>
        <row r="1242">
          <cell r="K1242" t="str">
            <v>00111152P.2</v>
          </cell>
        </row>
        <row r="1243">
          <cell r="K1243" t="str">
            <v>00111143P.2</v>
          </cell>
        </row>
        <row r="1244">
          <cell r="K1244" t="str">
            <v>00111143P.2</v>
          </cell>
        </row>
        <row r="1245">
          <cell r="K1245" t="str">
            <v>00111123P.2</v>
          </cell>
        </row>
        <row r="1246">
          <cell r="K1246" t="str">
            <v>00111123P.2</v>
          </cell>
        </row>
        <row r="1247">
          <cell r="K1247" t="str">
            <v>00111123P.2</v>
          </cell>
        </row>
        <row r="1248">
          <cell r="K1248" t="str">
            <v>00111123P.2</v>
          </cell>
        </row>
        <row r="1249">
          <cell r="K1249" t="str">
            <v>00111135P.2</v>
          </cell>
        </row>
        <row r="1250">
          <cell r="K1250" t="str">
            <v>00111135P.2</v>
          </cell>
        </row>
        <row r="1251">
          <cell r="K1251" t="str">
            <v>00111135P.2</v>
          </cell>
        </row>
        <row r="1252">
          <cell r="K1252" t="str">
            <v>00111135P.2</v>
          </cell>
        </row>
        <row r="1253">
          <cell r="K1253" t="str">
            <v>00111135P.2</v>
          </cell>
        </row>
        <row r="1254">
          <cell r="K1254" t="str">
            <v>00111136P.2</v>
          </cell>
        </row>
        <row r="1255">
          <cell r="K1255" t="str">
            <v>00111136P.2</v>
          </cell>
        </row>
        <row r="1256">
          <cell r="K1256" t="str">
            <v>00111136P.2</v>
          </cell>
        </row>
        <row r="1257">
          <cell r="K1257" t="str">
            <v>00111128P.2</v>
          </cell>
        </row>
        <row r="1258">
          <cell r="K1258" t="str">
            <v>00111153P.2</v>
          </cell>
        </row>
        <row r="1259">
          <cell r="K1259" t="str">
            <v>00111153P.2</v>
          </cell>
        </row>
        <row r="1260">
          <cell r="K1260" t="str">
            <v>00111153P.2</v>
          </cell>
        </row>
        <row r="1261">
          <cell r="K1261" t="str">
            <v>00111153P.2</v>
          </cell>
        </row>
        <row r="1262">
          <cell r="K1262" t="str">
            <v>00111153P.2</v>
          </cell>
        </row>
        <row r="1263">
          <cell r="K1263" t="str">
            <v>00111153P.2</v>
          </cell>
        </row>
        <row r="1264">
          <cell r="K1264" t="str">
            <v>00111153P.2</v>
          </cell>
        </row>
        <row r="1265">
          <cell r="K1265" t="str">
            <v>00111123P.2</v>
          </cell>
        </row>
        <row r="1266">
          <cell r="K1266" t="str">
            <v>00111110P.2</v>
          </cell>
        </row>
        <row r="1267">
          <cell r="K1267" t="str">
            <v>00111110P.2</v>
          </cell>
        </row>
        <row r="1268">
          <cell r="K1268" t="str">
            <v>00111110P.2</v>
          </cell>
        </row>
        <row r="1269">
          <cell r="K1269" t="str">
            <v>00111110P.2</v>
          </cell>
        </row>
        <row r="1270">
          <cell r="K1270" t="str">
            <v>00111110P.2</v>
          </cell>
        </row>
        <row r="1271">
          <cell r="K1271" t="str">
            <v>00111110P.2</v>
          </cell>
        </row>
        <row r="1272">
          <cell r="K1272" t="str">
            <v>00111110P.2</v>
          </cell>
        </row>
        <row r="1273">
          <cell r="K1273" t="str">
            <v>00111110P.2</v>
          </cell>
        </row>
        <row r="1274">
          <cell r="K1274" t="str">
            <v>00111118P.2</v>
          </cell>
        </row>
        <row r="1275">
          <cell r="K1275" t="str">
            <v>00111118P.2</v>
          </cell>
        </row>
        <row r="1276">
          <cell r="K1276" t="str">
            <v>00111126P.2</v>
          </cell>
        </row>
        <row r="1277">
          <cell r="K1277" t="str">
            <v>00111126P.2</v>
          </cell>
        </row>
        <row r="1278">
          <cell r="K1278" t="str">
            <v>00111126P.2</v>
          </cell>
        </row>
        <row r="1279">
          <cell r="K1279" t="str">
            <v>00111126P.2</v>
          </cell>
        </row>
        <row r="1280">
          <cell r="K1280" t="str">
            <v>00111126P.2</v>
          </cell>
        </row>
        <row r="1281">
          <cell r="K1281" t="str">
            <v>00111126P.2</v>
          </cell>
        </row>
        <row r="1282">
          <cell r="K1282" t="str">
            <v>00111126P.2</v>
          </cell>
        </row>
        <row r="1283">
          <cell r="K1283" t="str">
            <v>00111126P.2</v>
          </cell>
        </row>
        <row r="1284">
          <cell r="K1284" t="str">
            <v>00111134P.2</v>
          </cell>
        </row>
        <row r="1285">
          <cell r="K1285" t="str">
            <v>00111134P.2</v>
          </cell>
        </row>
        <row r="1286">
          <cell r="K1286" t="str">
            <v>00111134P.2</v>
          </cell>
        </row>
        <row r="1287">
          <cell r="K1287" t="str">
            <v>00111134P.2</v>
          </cell>
        </row>
        <row r="1288">
          <cell r="K1288" t="str">
            <v>00111134P.2</v>
          </cell>
        </row>
        <row r="1289">
          <cell r="K1289" t="str">
            <v>00111134P.2</v>
          </cell>
        </row>
        <row r="1290">
          <cell r="K1290" t="str">
            <v>00111134P.2</v>
          </cell>
        </row>
        <row r="1291">
          <cell r="K1291" t="str">
            <v>00111134P.2</v>
          </cell>
        </row>
        <row r="1292">
          <cell r="K1292" t="str">
            <v>00111134P.2</v>
          </cell>
        </row>
        <row r="1293">
          <cell r="K1293" t="str">
            <v>00111134P.2</v>
          </cell>
        </row>
        <row r="1294">
          <cell r="K1294" t="str">
            <v>00111143P.2</v>
          </cell>
        </row>
        <row r="1295">
          <cell r="K1295" t="str">
            <v>00111143P.2</v>
          </cell>
        </row>
        <row r="1296">
          <cell r="K1296" t="str">
            <v>00111143P.2</v>
          </cell>
        </row>
        <row r="1297">
          <cell r="K1297" t="str">
            <v>00111145P.2</v>
          </cell>
        </row>
        <row r="1298">
          <cell r="K1298" t="str">
            <v>00111145P.2</v>
          </cell>
        </row>
        <row r="1299">
          <cell r="K1299" t="str">
            <v>00111145P.2</v>
          </cell>
        </row>
        <row r="1300">
          <cell r="K1300" t="str">
            <v>00111145P.2</v>
          </cell>
        </row>
        <row r="1301">
          <cell r="K1301" t="str">
            <v>00111145P.2</v>
          </cell>
        </row>
        <row r="1302">
          <cell r="K1302" t="str">
            <v>00111145P.2</v>
          </cell>
        </row>
        <row r="1303">
          <cell r="K1303" t="str">
            <v>00111145P.2</v>
          </cell>
        </row>
        <row r="1304">
          <cell r="K1304" t="str">
            <v>00111145P.2</v>
          </cell>
        </row>
        <row r="1305">
          <cell r="K1305" t="str">
            <v>00111145P.2</v>
          </cell>
        </row>
        <row r="1306">
          <cell r="K1306" t="str">
            <v>00111145P.2</v>
          </cell>
        </row>
        <row r="1307">
          <cell r="K1307" t="str">
            <v>00111145P.2</v>
          </cell>
        </row>
        <row r="1308">
          <cell r="K1308" t="str">
            <v>00111145P.2</v>
          </cell>
        </row>
        <row r="1309">
          <cell r="K1309" t="str">
            <v>00111145P.2</v>
          </cell>
        </row>
        <row r="1310">
          <cell r="K1310" t="str">
            <v>00111145P.2</v>
          </cell>
        </row>
        <row r="1311">
          <cell r="K1311" t="str">
            <v>00111145P.2</v>
          </cell>
        </row>
        <row r="1312">
          <cell r="K1312" t="str">
            <v>00111145P.2</v>
          </cell>
        </row>
        <row r="1313">
          <cell r="K1313" t="str">
            <v>00111145P.2</v>
          </cell>
        </row>
        <row r="1314">
          <cell r="K1314" t="str">
            <v>00111145P.2</v>
          </cell>
        </row>
        <row r="1315">
          <cell r="K1315" t="str">
            <v>00111145P.2</v>
          </cell>
        </row>
        <row r="1316">
          <cell r="K1316" t="str">
            <v>00111148P.2</v>
          </cell>
        </row>
        <row r="1317">
          <cell r="K1317" t="str">
            <v>00111148P.2</v>
          </cell>
        </row>
        <row r="1318">
          <cell r="K1318" t="str">
            <v>00111148P.2</v>
          </cell>
        </row>
        <row r="1319">
          <cell r="K1319" t="str">
            <v>00111148P.2</v>
          </cell>
        </row>
        <row r="1320">
          <cell r="K1320" t="str">
            <v>00111149P.2</v>
          </cell>
        </row>
        <row r="1321">
          <cell r="K1321" t="str">
            <v>00111149P.2</v>
          </cell>
        </row>
        <row r="1322">
          <cell r="K1322" t="str">
            <v>00111149P.2</v>
          </cell>
        </row>
        <row r="1323">
          <cell r="K1323" t="str">
            <v>00111150P.2</v>
          </cell>
        </row>
        <row r="1324">
          <cell r="K1324" t="str">
            <v>00111150P.2</v>
          </cell>
        </row>
        <row r="1325">
          <cell r="K1325" t="str">
            <v>00111150P.2</v>
          </cell>
        </row>
        <row r="1326">
          <cell r="K1326" t="str">
            <v>00111150P.2</v>
          </cell>
        </row>
        <row r="1327">
          <cell r="K1327" t="str">
            <v>00111150P.2</v>
          </cell>
        </row>
        <row r="1328">
          <cell r="K1328" t="str">
            <v>00111150P.2</v>
          </cell>
        </row>
        <row r="1329">
          <cell r="K1329" t="str">
            <v>00111150P.2</v>
          </cell>
        </row>
        <row r="1330">
          <cell r="K1330" t="str">
            <v>00111150P.2</v>
          </cell>
        </row>
        <row r="1331">
          <cell r="K1331" t="str">
            <v>00111150P.2</v>
          </cell>
        </row>
        <row r="1332">
          <cell r="K1332" t="str">
            <v>00111150P.2</v>
          </cell>
        </row>
        <row r="1333">
          <cell r="K1333" t="str">
            <v>00111150P.2</v>
          </cell>
        </row>
        <row r="1334">
          <cell r="K1334" t="str">
            <v>00111150P.2</v>
          </cell>
        </row>
        <row r="1335">
          <cell r="K1335" t="str">
            <v>00111157P.2</v>
          </cell>
        </row>
        <row r="1336">
          <cell r="K1336" t="str">
            <v>00111157P.2</v>
          </cell>
        </row>
        <row r="1337">
          <cell r="K1337" t="str">
            <v>00111157P.2</v>
          </cell>
        </row>
        <row r="1338">
          <cell r="K1338" t="str">
            <v>00111157P.2</v>
          </cell>
        </row>
        <row r="1339">
          <cell r="K1339" t="str">
            <v>00111157P.2</v>
          </cell>
        </row>
        <row r="1340">
          <cell r="K1340" t="str">
            <v>00111157P.2</v>
          </cell>
        </row>
        <row r="1341">
          <cell r="K1341" t="str">
            <v>00111157P.2</v>
          </cell>
        </row>
        <row r="1342">
          <cell r="K1342" t="str">
            <v>00111157P.2</v>
          </cell>
        </row>
        <row r="1343">
          <cell r="K1343" t="str">
            <v>00111157P.2</v>
          </cell>
        </row>
        <row r="1344">
          <cell r="K1344" t="str">
            <v>00111157P.2</v>
          </cell>
        </row>
        <row r="1345">
          <cell r="K1345" t="str">
            <v>00111159P.2</v>
          </cell>
        </row>
        <row r="1346">
          <cell r="K1346" t="str">
            <v>00111159P.2</v>
          </cell>
        </row>
        <row r="1347">
          <cell r="K1347" t="str">
            <v>00111159P.2</v>
          </cell>
        </row>
        <row r="1348">
          <cell r="K1348" t="str">
            <v>00111159P.2</v>
          </cell>
        </row>
        <row r="1349">
          <cell r="K1349" t="str">
            <v>00111159P.2</v>
          </cell>
        </row>
        <row r="1350">
          <cell r="K1350" t="str">
            <v>00111159P.2</v>
          </cell>
        </row>
        <row r="1351">
          <cell r="K1351" t="str">
            <v>00111159P.2</v>
          </cell>
        </row>
        <row r="1352">
          <cell r="K1352" t="str">
            <v>00111159P.2</v>
          </cell>
        </row>
        <row r="1353">
          <cell r="K1353" t="str">
            <v>00111159P.2</v>
          </cell>
        </row>
        <row r="1354">
          <cell r="K1354" t="str">
            <v>00111159P.2</v>
          </cell>
        </row>
        <row r="1355">
          <cell r="K1355" t="str">
            <v>00111159P.2</v>
          </cell>
        </row>
        <row r="1356">
          <cell r="K1356" t="str">
            <v>00111159P.2</v>
          </cell>
        </row>
        <row r="1357">
          <cell r="K1357" t="str">
            <v>00111107P.2</v>
          </cell>
        </row>
        <row r="1358">
          <cell r="K1358" t="str">
            <v>00111107P.2</v>
          </cell>
        </row>
        <row r="1359">
          <cell r="K1359" t="str">
            <v>00111107P.2</v>
          </cell>
        </row>
        <row r="1360">
          <cell r="K1360" t="str">
            <v>00111144P.2</v>
          </cell>
        </row>
        <row r="1361">
          <cell r="K1361" t="str">
            <v>00111144P.2</v>
          </cell>
        </row>
        <row r="1362">
          <cell r="K1362" t="str">
            <v>00111144P.2</v>
          </cell>
        </row>
        <row r="1363">
          <cell r="K1363" t="str">
            <v>00111144P.2</v>
          </cell>
        </row>
        <row r="1364">
          <cell r="K1364" t="str">
            <v>00111144P.2</v>
          </cell>
        </row>
        <row r="1365">
          <cell r="K1365" t="str">
            <v>00111144P.2</v>
          </cell>
        </row>
        <row r="1366">
          <cell r="K1366" t="str">
            <v>00111144P.2</v>
          </cell>
        </row>
        <row r="1367">
          <cell r="K1367" t="str">
            <v>00111144P.2</v>
          </cell>
        </row>
        <row r="1368">
          <cell r="K1368" t="str">
            <v>00111126P.2</v>
          </cell>
        </row>
        <row r="1369">
          <cell r="K1369" t="str">
            <v>00111126P.2</v>
          </cell>
        </row>
        <row r="1370">
          <cell r="K1370" t="str">
            <v>00111126P.2</v>
          </cell>
        </row>
        <row r="1371">
          <cell r="K1371" t="str">
            <v>00111126P.2</v>
          </cell>
        </row>
        <row r="1372">
          <cell r="K1372" t="str">
            <v>00111126P.2</v>
          </cell>
        </row>
        <row r="1373">
          <cell r="K1373" t="str">
            <v>00111126P.2</v>
          </cell>
        </row>
        <row r="1374">
          <cell r="K1374" t="str">
            <v>00111160P.2</v>
          </cell>
        </row>
        <row r="1375">
          <cell r="K1375" t="str">
            <v>00111160P.2</v>
          </cell>
        </row>
        <row r="1376">
          <cell r="K1376" t="str">
            <v>00111160P.2</v>
          </cell>
        </row>
        <row r="1377">
          <cell r="K1377" t="str">
            <v>00111160P.2</v>
          </cell>
        </row>
        <row r="1378">
          <cell r="K1378" t="str">
            <v>00111160P.2</v>
          </cell>
        </row>
        <row r="1379">
          <cell r="K1379" t="str">
            <v>00111160P.2</v>
          </cell>
        </row>
        <row r="1380">
          <cell r="K1380" t="str">
            <v>00111160P.2</v>
          </cell>
        </row>
        <row r="1381">
          <cell r="K1381" t="str">
            <v>00111160P.2</v>
          </cell>
        </row>
        <row r="1382">
          <cell r="K1382" t="str">
            <v>00111160P.2</v>
          </cell>
        </row>
        <row r="1383">
          <cell r="K1383" t="str">
            <v>00111160P.2</v>
          </cell>
        </row>
        <row r="1384">
          <cell r="K1384" t="str">
            <v>00111160P.2</v>
          </cell>
        </row>
        <row r="1385">
          <cell r="K1385" t="str">
            <v>00111160P.2</v>
          </cell>
        </row>
        <row r="1386">
          <cell r="K1386" t="str">
            <v>00111160P.2</v>
          </cell>
        </row>
        <row r="1387">
          <cell r="K1387" t="str">
            <v>00111160P.2</v>
          </cell>
        </row>
        <row r="1388">
          <cell r="K1388" t="str">
            <v>00111160P.2</v>
          </cell>
        </row>
        <row r="1389">
          <cell r="K1389" t="str">
            <v>00111160P.2</v>
          </cell>
        </row>
        <row r="1390">
          <cell r="K1390" t="str">
            <v>00111159P.2</v>
          </cell>
        </row>
        <row r="1391">
          <cell r="K1391" t="str">
            <v>00111159P.2</v>
          </cell>
        </row>
        <row r="1392">
          <cell r="K1392" t="str">
            <v>00111159P.2</v>
          </cell>
        </row>
        <row r="1393">
          <cell r="K1393" t="str">
            <v>00111159P.2</v>
          </cell>
        </row>
        <row r="1394">
          <cell r="K1394" t="str">
            <v>00111159P.2</v>
          </cell>
        </row>
        <row r="1395">
          <cell r="K1395" t="str">
            <v>00111111P.2</v>
          </cell>
        </row>
        <row r="1396">
          <cell r="K1396" t="str">
            <v>00111120P.2</v>
          </cell>
        </row>
        <row r="1397">
          <cell r="K1397" t="str">
            <v>00111123P.2</v>
          </cell>
        </row>
        <row r="1398">
          <cell r="K1398" t="str">
            <v>00111125P.2</v>
          </cell>
        </row>
        <row r="1399">
          <cell r="K1399" t="str">
            <v>00111111P.2</v>
          </cell>
        </row>
        <row r="1400">
          <cell r="K1400" t="str">
            <v>00111111P.2</v>
          </cell>
        </row>
        <row r="1401">
          <cell r="K1401" t="str">
            <v>00111111P.2</v>
          </cell>
        </row>
        <row r="1402">
          <cell r="K1402" t="str">
            <v>00111113P.2</v>
          </cell>
        </row>
        <row r="1403">
          <cell r="K1403" t="str">
            <v>00111114P.2</v>
          </cell>
        </row>
        <row r="1404">
          <cell r="K1404" t="str">
            <v>00111116P.2</v>
          </cell>
        </row>
        <row r="1405">
          <cell r="K1405" t="str">
            <v>00111118P.2</v>
          </cell>
        </row>
        <row r="1406">
          <cell r="K1406" t="str">
            <v>00111118P.2</v>
          </cell>
        </row>
        <row r="1407">
          <cell r="K1407" t="str">
            <v>00111118P.2</v>
          </cell>
        </row>
        <row r="1408">
          <cell r="K1408" t="str">
            <v>00111119P.2</v>
          </cell>
        </row>
        <row r="1409">
          <cell r="K1409" t="str">
            <v>00111119P.2</v>
          </cell>
        </row>
        <row r="1410">
          <cell r="K1410" t="str">
            <v>00111119P.2</v>
          </cell>
        </row>
        <row r="1411">
          <cell r="K1411" t="str">
            <v>00111119P.2</v>
          </cell>
        </row>
        <row r="1412">
          <cell r="K1412" t="str">
            <v>00111129P.2</v>
          </cell>
        </row>
        <row r="1413">
          <cell r="K1413" t="str">
            <v>00111130P.2</v>
          </cell>
        </row>
        <row r="1414">
          <cell r="K1414" t="str">
            <v>00111134P.2</v>
          </cell>
        </row>
        <row r="1415">
          <cell r="K1415" t="str">
            <v>00111136P.2</v>
          </cell>
        </row>
        <row r="1416">
          <cell r="K1416" t="str">
            <v>00111110P.2</v>
          </cell>
        </row>
        <row r="1417">
          <cell r="K1417" t="str">
            <v>00111110P.2</v>
          </cell>
        </row>
        <row r="1418">
          <cell r="K1418" t="str">
            <v>00111113P.2</v>
          </cell>
        </row>
        <row r="1419">
          <cell r="K1419" t="str">
            <v>00111118P.2</v>
          </cell>
        </row>
        <row r="1420">
          <cell r="K1420" t="str">
            <v>00111124P.2</v>
          </cell>
        </row>
        <row r="1421">
          <cell r="K1421" t="str">
            <v>00111127P.2</v>
          </cell>
        </row>
        <row r="1422">
          <cell r="K1422" t="str">
            <v>00111110P.2</v>
          </cell>
        </row>
        <row r="1423">
          <cell r="K1423" t="str">
            <v>00111111P.2</v>
          </cell>
        </row>
        <row r="1424">
          <cell r="K1424" t="str">
            <v>00111115P.2</v>
          </cell>
        </row>
        <row r="1425">
          <cell r="K1425" t="str">
            <v>00111116P.2</v>
          </cell>
        </row>
        <row r="1426">
          <cell r="K1426" t="str">
            <v>00111116P.2</v>
          </cell>
        </row>
        <row r="1427">
          <cell r="K1427" t="str">
            <v>00111116P.2</v>
          </cell>
        </row>
        <row r="1428">
          <cell r="K1428" t="str">
            <v>00111119P.2</v>
          </cell>
        </row>
        <row r="1429">
          <cell r="K1429" t="str">
            <v>00111120P.2</v>
          </cell>
        </row>
        <row r="1430">
          <cell r="K1430" t="str">
            <v>00111120P.2</v>
          </cell>
        </row>
        <row r="1431">
          <cell r="K1431" t="str">
            <v>00111124P.2</v>
          </cell>
        </row>
        <row r="1432">
          <cell r="K1432" t="str">
            <v>00111125P.2</v>
          </cell>
        </row>
        <row r="1433">
          <cell r="K1433" t="str">
            <v>00111126P.2</v>
          </cell>
        </row>
        <row r="1434">
          <cell r="K1434" t="str">
            <v>00111126P.2</v>
          </cell>
        </row>
        <row r="1435">
          <cell r="K1435" t="str">
            <v>00111127P.2</v>
          </cell>
        </row>
        <row r="1436">
          <cell r="K1436" t="str">
            <v>00111127P.2</v>
          </cell>
        </row>
        <row r="1437">
          <cell r="K1437" t="str">
            <v>00111129P.2</v>
          </cell>
        </row>
        <row r="1438">
          <cell r="K1438" t="str">
            <v>00111129P.2</v>
          </cell>
        </row>
        <row r="1439">
          <cell r="K1439" t="str">
            <v>00111129P.2</v>
          </cell>
        </row>
        <row r="1440">
          <cell r="K1440" t="str">
            <v>00111131P.2</v>
          </cell>
        </row>
        <row r="1441">
          <cell r="K1441" t="str">
            <v>00111132P.2</v>
          </cell>
        </row>
        <row r="1442">
          <cell r="K1442" t="str">
            <v>00111133P.2</v>
          </cell>
        </row>
        <row r="1443">
          <cell r="K1443" t="str">
            <v>00111136P.2</v>
          </cell>
        </row>
        <row r="1444">
          <cell r="K1444" t="str">
            <v>00111121P.2</v>
          </cell>
        </row>
        <row r="1445">
          <cell r="K1445" t="str">
            <v>00111121P.2</v>
          </cell>
        </row>
        <row r="1446">
          <cell r="K1446" t="str">
            <v>00111133P.2</v>
          </cell>
        </row>
        <row r="1447">
          <cell r="K1447" t="str">
            <v>00111133P.2</v>
          </cell>
        </row>
        <row r="1448">
          <cell r="K1448" t="str">
            <v>00111110P.2</v>
          </cell>
        </row>
        <row r="1449">
          <cell r="K1449" t="str">
            <v>00111112P.2</v>
          </cell>
        </row>
        <row r="1450">
          <cell r="K1450" t="str">
            <v>00111113P.2</v>
          </cell>
        </row>
        <row r="1451">
          <cell r="K1451" t="str">
            <v>00111115P.2</v>
          </cell>
        </row>
        <row r="1452">
          <cell r="K1452" t="str">
            <v>00111115P.2</v>
          </cell>
        </row>
        <row r="1453">
          <cell r="K1453" t="str">
            <v>00111119P.2</v>
          </cell>
        </row>
        <row r="1454">
          <cell r="K1454" t="str">
            <v>00111122P.2</v>
          </cell>
        </row>
        <row r="1455">
          <cell r="K1455" t="str">
            <v>00111122P.2</v>
          </cell>
        </row>
        <row r="1456">
          <cell r="K1456" t="str">
            <v>00111128P.2</v>
          </cell>
        </row>
        <row r="1457">
          <cell r="K1457" t="str">
            <v>00111136P.2</v>
          </cell>
        </row>
        <row r="1458">
          <cell r="K1458" t="str">
            <v>00111130P.2</v>
          </cell>
        </row>
        <row r="1459">
          <cell r="K1459" t="str">
            <v>00111131P.2</v>
          </cell>
        </row>
        <row r="1460">
          <cell r="K1460" t="str">
            <v>00111135P.2</v>
          </cell>
        </row>
        <row r="1461">
          <cell r="K1461" t="str">
            <v>00111111P.2</v>
          </cell>
        </row>
        <row r="1462">
          <cell r="K1462" t="str">
            <v>00111112P.2</v>
          </cell>
        </row>
        <row r="1463">
          <cell r="K1463" t="str">
            <v>00111112P.2</v>
          </cell>
        </row>
        <row r="1464">
          <cell r="K1464" t="str">
            <v>00111115P.2</v>
          </cell>
        </row>
        <row r="1465">
          <cell r="K1465" t="str">
            <v>00111119P.2</v>
          </cell>
        </row>
        <row r="1466">
          <cell r="K1466" t="str">
            <v>00111120P.2</v>
          </cell>
        </row>
        <row r="1467">
          <cell r="K1467" t="str">
            <v>00111124P.2</v>
          </cell>
        </row>
        <row r="1468">
          <cell r="K1468" t="str">
            <v>00111124P.2</v>
          </cell>
        </row>
        <row r="1469">
          <cell r="K1469" t="str">
            <v>00111124P.2</v>
          </cell>
        </row>
        <row r="1470">
          <cell r="K1470" t="str">
            <v>00111129P.2</v>
          </cell>
        </row>
        <row r="1471">
          <cell r="K1471" t="str">
            <v>00111133P.2</v>
          </cell>
        </row>
        <row r="1472">
          <cell r="K1472" t="str">
            <v>00111134P.2</v>
          </cell>
        </row>
        <row r="1473">
          <cell r="K1473" t="str">
            <v>00111134P.2</v>
          </cell>
        </row>
        <row r="1474">
          <cell r="K1474" t="str">
            <v>00111121P.2</v>
          </cell>
        </row>
        <row r="1475">
          <cell r="K1475" t="str">
            <v>00111123P.2</v>
          </cell>
        </row>
        <row r="1476">
          <cell r="K1476" t="str">
            <v>00111123P.2</v>
          </cell>
        </row>
        <row r="1477">
          <cell r="K1477" t="str">
            <v>00111128P.2</v>
          </cell>
        </row>
        <row r="1478">
          <cell r="K1478" t="str">
            <v>00111131P.2</v>
          </cell>
        </row>
        <row r="1479">
          <cell r="K1479" t="str">
            <v>00111120P.2</v>
          </cell>
        </row>
        <row r="1480">
          <cell r="K1480" t="str">
            <v>00111120P.2</v>
          </cell>
        </row>
        <row r="1481">
          <cell r="K1481" t="str">
            <v>00111121P.2</v>
          </cell>
        </row>
        <row r="1482">
          <cell r="K1482" t="str">
            <v>00111124P.2</v>
          </cell>
        </row>
        <row r="1483">
          <cell r="K1483" t="str">
            <v>00111125P.2</v>
          </cell>
        </row>
        <row r="1484">
          <cell r="K1484" t="str">
            <v>00111128P.2</v>
          </cell>
        </row>
        <row r="1485">
          <cell r="K1485" t="str">
            <v>00111128P.2</v>
          </cell>
        </row>
        <row r="1486">
          <cell r="K1486" t="str">
            <v>00111129P.2</v>
          </cell>
        </row>
        <row r="1487">
          <cell r="K1487" t="str">
            <v>00111129P.2</v>
          </cell>
        </row>
        <row r="1488">
          <cell r="K1488" t="str">
            <v>00111134P.2</v>
          </cell>
        </row>
        <row r="1489">
          <cell r="K1489" t="str">
            <v>00111111P.2</v>
          </cell>
        </row>
        <row r="1490">
          <cell r="K1490" t="str">
            <v>00111113P.2</v>
          </cell>
        </row>
        <row r="1491">
          <cell r="K1491" t="str">
            <v>00111113P.2</v>
          </cell>
        </row>
        <row r="1492">
          <cell r="K1492" t="str">
            <v>00111120P.2</v>
          </cell>
        </row>
        <row r="1493">
          <cell r="K1493" t="str">
            <v>00111122P.2</v>
          </cell>
        </row>
        <row r="1494">
          <cell r="K1494" t="str">
            <v>00111128P.2</v>
          </cell>
        </row>
        <row r="1495">
          <cell r="K1495" t="str">
            <v>00111129P.2</v>
          </cell>
        </row>
        <row r="1496">
          <cell r="K1496" t="str">
            <v>00111130P.2</v>
          </cell>
        </row>
        <row r="1497">
          <cell r="K1497" t="str">
            <v>00111136P.2</v>
          </cell>
        </row>
        <row r="1498">
          <cell r="K1498" t="str">
            <v>00111118P.2</v>
          </cell>
        </row>
        <row r="1499">
          <cell r="K1499" t="str">
            <v>00111114P.2</v>
          </cell>
        </row>
        <row r="1500">
          <cell r="K1500" t="str">
            <v>00111115P.2</v>
          </cell>
        </row>
        <row r="1501">
          <cell r="K1501" t="str">
            <v>00111124P.2</v>
          </cell>
        </row>
        <row r="1502">
          <cell r="K1502" t="str">
            <v>00111126P.2</v>
          </cell>
        </row>
        <row r="1503">
          <cell r="K1503" t="str">
            <v>00111131P.2</v>
          </cell>
        </row>
        <row r="1504">
          <cell r="K1504" t="str">
            <v>00111110P.2</v>
          </cell>
        </row>
        <row r="1505">
          <cell r="K1505" t="str">
            <v>00111114P.2</v>
          </cell>
        </row>
        <row r="1506">
          <cell r="K1506" t="str">
            <v>00111115P.2</v>
          </cell>
        </row>
        <row r="1507">
          <cell r="K1507" t="str">
            <v>00111118P.2</v>
          </cell>
        </row>
        <row r="1508">
          <cell r="K1508" t="str">
            <v>00111119P.2</v>
          </cell>
        </row>
        <row r="1509">
          <cell r="K1509" t="str">
            <v>00111125P.2</v>
          </cell>
        </row>
        <row r="1510">
          <cell r="K1510" t="str">
            <v>00111126P.2</v>
          </cell>
        </row>
        <row r="1511">
          <cell r="K1511" t="str">
            <v>00111133P.2</v>
          </cell>
        </row>
        <row r="1512">
          <cell r="K1512" t="str">
            <v>00111135P.2</v>
          </cell>
        </row>
        <row r="1513">
          <cell r="K1513" t="str">
            <v>00111114P.2</v>
          </cell>
        </row>
        <row r="1514">
          <cell r="K1514" t="str">
            <v>00111116P.2</v>
          </cell>
        </row>
        <row r="1515">
          <cell r="K1515" t="str">
            <v>00111117P.2</v>
          </cell>
        </row>
        <row r="1516">
          <cell r="K1516" t="str">
            <v>00111123P.2</v>
          </cell>
        </row>
        <row r="1517">
          <cell r="K1517" t="str">
            <v>00111129P.2</v>
          </cell>
        </row>
        <row r="1518">
          <cell r="K1518" t="str">
            <v>00111110P.2</v>
          </cell>
        </row>
        <row r="1519">
          <cell r="K1519" t="str">
            <v>00111110P.2</v>
          </cell>
        </row>
        <row r="1520">
          <cell r="K1520" t="str">
            <v>00111116P.2</v>
          </cell>
        </row>
        <row r="1521">
          <cell r="K1521" t="str">
            <v>00111127P.2</v>
          </cell>
        </row>
        <row r="1522">
          <cell r="K1522" t="str">
            <v>00111121P.2</v>
          </cell>
        </row>
        <row r="1523">
          <cell r="K1523" t="str">
            <v>00111128P.2</v>
          </cell>
        </row>
        <row r="1524">
          <cell r="K1524" t="str">
            <v>00111129P.2</v>
          </cell>
        </row>
        <row r="1525">
          <cell r="K1525" t="str">
            <v>00111132P.2</v>
          </cell>
        </row>
        <row r="1526">
          <cell r="K1526" t="str">
            <v>00111136P.2</v>
          </cell>
        </row>
        <row r="1527">
          <cell r="K1527" t="str">
            <v>00111114P.2</v>
          </cell>
        </row>
        <row r="1528">
          <cell r="K1528" t="str">
            <v>00111121P.2</v>
          </cell>
        </row>
        <row r="1529">
          <cell r="K1529" t="str">
            <v>00111124P.2</v>
          </cell>
        </row>
        <row r="1530">
          <cell r="K1530" t="str">
            <v>00111126P.2</v>
          </cell>
        </row>
        <row r="1531">
          <cell r="K1531" t="str">
            <v>00111126P.2</v>
          </cell>
        </row>
        <row r="1532">
          <cell r="K1532" t="str">
            <v>00111129P.2</v>
          </cell>
        </row>
        <row r="1533">
          <cell r="K1533" t="str">
            <v>00111131P.2</v>
          </cell>
        </row>
        <row r="1534">
          <cell r="K1534" t="str">
            <v>00111134P.2</v>
          </cell>
        </row>
        <row r="1535">
          <cell r="K1535" t="str">
            <v>00111130P.2</v>
          </cell>
        </row>
        <row r="1536">
          <cell r="K1536" t="str">
            <v>00111114P.2</v>
          </cell>
        </row>
        <row r="1537">
          <cell r="K1537" t="str">
            <v>00111115P.2</v>
          </cell>
        </row>
        <row r="1538">
          <cell r="K1538" t="str">
            <v>00111119P.2</v>
          </cell>
        </row>
        <row r="1539">
          <cell r="K1539" t="str">
            <v>00111130P.2</v>
          </cell>
        </row>
        <row r="1540">
          <cell r="K1540" t="str">
            <v>00111134P.2</v>
          </cell>
        </row>
        <row r="1541">
          <cell r="K1541" t="str">
            <v>00111120P.2</v>
          </cell>
        </row>
        <row r="1542">
          <cell r="K1542" t="str">
            <v>00111126P.2</v>
          </cell>
        </row>
        <row r="1543">
          <cell r="K1543" t="str">
            <v>00111131P.2</v>
          </cell>
        </row>
        <row r="1544">
          <cell r="K1544" t="str">
            <v>00111117P.2</v>
          </cell>
        </row>
        <row r="1545">
          <cell r="K1545" t="str">
            <v>00111117P.2</v>
          </cell>
        </row>
        <row r="1546">
          <cell r="K1546" t="str">
            <v>00111124P.2</v>
          </cell>
        </row>
        <row r="1547">
          <cell r="K1547" t="str">
            <v>00111126P.2</v>
          </cell>
        </row>
        <row r="1548">
          <cell r="K1548" t="str">
            <v>00111128P.2</v>
          </cell>
        </row>
        <row r="1549">
          <cell r="K1549" t="str">
            <v>00111133P.2</v>
          </cell>
        </row>
        <row r="1550">
          <cell r="K1550" t="str">
            <v>00111114P.2</v>
          </cell>
        </row>
        <row r="1551">
          <cell r="K1551" t="str">
            <v>00111117P.2</v>
          </cell>
        </row>
        <row r="1552">
          <cell r="K1552" t="str">
            <v>00111126P.2</v>
          </cell>
        </row>
        <row r="1553">
          <cell r="K1553" t="str">
            <v>00111128P.2</v>
          </cell>
        </row>
        <row r="1554">
          <cell r="K1554" t="str">
            <v>00111131P.2</v>
          </cell>
        </row>
        <row r="1555">
          <cell r="K1555" t="str">
            <v>00111133P.2</v>
          </cell>
        </row>
        <row r="1556">
          <cell r="K1556" t="str">
            <v>00111118P.2</v>
          </cell>
        </row>
        <row r="1557">
          <cell r="K1557" t="str">
            <v>00111125P.2</v>
          </cell>
        </row>
        <row r="1558">
          <cell r="K1558" t="str">
            <v>00111127P.2</v>
          </cell>
        </row>
        <row r="1559">
          <cell r="K1559" t="str">
            <v>00111128P.2</v>
          </cell>
        </row>
        <row r="1560">
          <cell r="K1560" t="str">
            <v>00111134P.2</v>
          </cell>
        </row>
        <row r="1561">
          <cell r="K1561" t="str">
            <v>00111112P.2</v>
          </cell>
        </row>
        <row r="1562">
          <cell r="K1562" t="str">
            <v>00111125P.2</v>
          </cell>
        </row>
        <row r="1563">
          <cell r="K1563" t="str">
            <v>00111126P.2</v>
          </cell>
        </row>
        <row r="1564">
          <cell r="K1564" t="str">
            <v>00111126P.2</v>
          </cell>
        </row>
        <row r="1565">
          <cell r="K1565" t="str">
            <v>00111110P.2</v>
          </cell>
        </row>
        <row r="1566">
          <cell r="K1566" t="str">
            <v>00111133P.2</v>
          </cell>
        </row>
        <row r="1567">
          <cell r="K1567" t="str">
            <v>00111115P.2</v>
          </cell>
        </row>
        <row r="1568">
          <cell r="K1568" t="str">
            <v>00111116P.2</v>
          </cell>
        </row>
        <row r="1569">
          <cell r="K1569" t="str">
            <v>00111126P.2</v>
          </cell>
        </row>
        <row r="1570">
          <cell r="K1570" t="str">
            <v>00111129P.2</v>
          </cell>
        </row>
        <row r="1571">
          <cell r="K1571" t="str">
            <v>00111134P.2</v>
          </cell>
        </row>
        <row r="1572">
          <cell r="K1572" t="str">
            <v>00111123P.2</v>
          </cell>
        </row>
        <row r="1573">
          <cell r="K1573" t="str">
            <v>00111115P.2</v>
          </cell>
        </row>
        <row r="1574">
          <cell r="K1574" t="str">
            <v>00111124P.2</v>
          </cell>
        </row>
        <row r="1575">
          <cell r="K1575" t="str">
            <v>00111127P.2</v>
          </cell>
        </row>
        <row r="1576">
          <cell r="K1576" t="str">
            <v>00111134P.2</v>
          </cell>
        </row>
        <row r="1577">
          <cell r="K1577" t="str">
            <v>00111125P.2</v>
          </cell>
        </row>
        <row r="1578">
          <cell r="K1578" t="str">
            <v>00111115P.2</v>
          </cell>
        </row>
        <row r="1579">
          <cell r="K1579" t="str">
            <v>00111128P.2</v>
          </cell>
        </row>
        <row r="1580">
          <cell r="K1580" t="str">
            <v>00111114P.2</v>
          </cell>
        </row>
        <row r="1581">
          <cell r="K1581" t="str">
            <v>00111127P.2</v>
          </cell>
        </row>
        <row r="1582">
          <cell r="K1582" t="str">
            <v>00111129P.2</v>
          </cell>
        </row>
        <row r="1583">
          <cell r="K1583" t="str">
            <v>00111134P.2</v>
          </cell>
        </row>
        <row r="1584">
          <cell r="K1584" t="str">
            <v>00111126P.2</v>
          </cell>
        </row>
        <row r="1585">
          <cell r="K1585" t="str">
            <v>00111116P.2</v>
          </cell>
        </row>
        <row r="1586">
          <cell r="K1586" t="str">
            <v>00111126P.2</v>
          </cell>
        </row>
        <row r="1587">
          <cell r="K1587" t="str">
            <v>00111127P.2</v>
          </cell>
        </row>
        <row r="1588">
          <cell r="K1588" t="str">
            <v>00111133P.2</v>
          </cell>
        </row>
        <row r="1589">
          <cell r="K1589" t="str">
            <v>00111113P.2</v>
          </cell>
        </row>
        <row r="1590">
          <cell r="K1590" t="str">
            <v>00111110P.2</v>
          </cell>
        </row>
        <row r="1591">
          <cell r="K1591" t="str">
            <v>00111111P.2</v>
          </cell>
        </row>
        <row r="1592">
          <cell r="K1592" t="str">
            <v>00111116P.2</v>
          </cell>
        </row>
        <row r="1593">
          <cell r="K1593" t="str">
            <v>00111121P.2</v>
          </cell>
        </row>
        <row r="1594">
          <cell r="K1594" t="str">
            <v>00111131P.2</v>
          </cell>
        </row>
        <row r="1595">
          <cell r="K1595" t="str">
            <v>00111114P.2</v>
          </cell>
        </row>
        <row r="1596">
          <cell r="K1596" t="str">
            <v>00111110P.2</v>
          </cell>
        </row>
        <row r="1597">
          <cell r="K1597" t="str">
            <v>00111117P.2</v>
          </cell>
        </row>
        <row r="1598">
          <cell r="K1598" t="str">
            <v>00111110P.2</v>
          </cell>
        </row>
        <row r="1599">
          <cell r="K1599" t="str">
            <v>00111114P.2</v>
          </cell>
        </row>
        <row r="1600">
          <cell r="K1600" t="str">
            <v>00111115P.2</v>
          </cell>
        </row>
        <row r="1601">
          <cell r="K1601" t="str">
            <v>00111130P.2</v>
          </cell>
        </row>
        <row r="1602">
          <cell r="K1602" t="str">
            <v>00111122P.2</v>
          </cell>
        </row>
        <row r="1603">
          <cell r="K1603" t="str">
            <v>00111130P.2</v>
          </cell>
        </row>
        <row r="1604">
          <cell r="K1604" t="str">
            <v>00111131P.2</v>
          </cell>
        </row>
        <row r="1605">
          <cell r="K1605" t="str">
            <v>00111113P.2</v>
          </cell>
        </row>
        <row r="1606">
          <cell r="K1606" t="str">
            <v>00111120P.2</v>
          </cell>
        </row>
        <row r="1607">
          <cell r="K1607" t="str">
            <v>00111124P.2</v>
          </cell>
        </row>
        <row r="1608">
          <cell r="K1608" t="str">
            <v>00111126P.2</v>
          </cell>
        </row>
        <row r="1609">
          <cell r="K1609" t="str">
            <v>00111130P.2</v>
          </cell>
        </row>
        <row r="1610">
          <cell r="K1610" t="str">
            <v>00111133P.2</v>
          </cell>
        </row>
        <row r="1611">
          <cell r="K1611" t="str">
            <v>00111135P.2</v>
          </cell>
        </row>
        <row r="1612">
          <cell r="K1612" t="str">
            <v>00111126P.2</v>
          </cell>
        </row>
        <row r="1613">
          <cell r="K1613" t="str">
            <v>00111132P.2</v>
          </cell>
        </row>
        <row r="1614">
          <cell r="K1614" t="str">
            <v>00111116P.2</v>
          </cell>
        </row>
        <row r="1615">
          <cell r="K1615" t="str">
            <v>00111114P.2</v>
          </cell>
        </row>
        <row r="1616">
          <cell r="K1616" t="str">
            <v>00111130P.2</v>
          </cell>
        </row>
        <row r="1617">
          <cell r="K1617" t="str">
            <v>00111133P.2</v>
          </cell>
        </row>
        <row r="1618">
          <cell r="K1618" t="str">
            <v>00111136P.2</v>
          </cell>
        </row>
        <row r="1619">
          <cell r="K1619" t="str">
            <v>00111117P.2</v>
          </cell>
        </row>
        <row r="1620">
          <cell r="K1620" t="str">
            <v>00111123P.2</v>
          </cell>
        </row>
        <row r="1621">
          <cell r="K1621" t="str">
            <v>00111126P.2</v>
          </cell>
        </row>
        <row r="1622">
          <cell r="K1622" t="str">
            <v>00111131P.2</v>
          </cell>
        </row>
        <row r="1623">
          <cell r="K1623" t="str">
            <v>00111115P.2</v>
          </cell>
        </row>
        <row r="1624">
          <cell r="K1624" t="str">
            <v>00111110P.2</v>
          </cell>
        </row>
        <row r="1625">
          <cell r="K1625" t="str">
            <v>00111125P.2</v>
          </cell>
        </row>
        <row r="1626">
          <cell r="K1626" t="str">
            <v>00111132P.2</v>
          </cell>
        </row>
        <row r="1627">
          <cell r="K1627" t="str">
            <v>00111129P.2</v>
          </cell>
        </row>
        <row r="1628">
          <cell r="K1628" t="str">
            <v>00111133P.2</v>
          </cell>
        </row>
        <row r="1629">
          <cell r="K1629" t="str">
            <v>00111131P.2</v>
          </cell>
        </row>
        <row r="1630">
          <cell r="K1630" t="str">
            <v>00111125P.2</v>
          </cell>
        </row>
        <row r="1631">
          <cell r="K1631" t="str">
            <v>00111112P.2</v>
          </cell>
        </row>
        <row r="1632">
          <cell r="K1632" t="str">
            <v>00111123P.2</v>
          </cell>
        </row>
        <row r="1633">
          <cell r="K1633" t="str">
            <v>00111131P.2</v>
          </cell>
        </row>
        <row r="1634">
          <cell r="K1634" t="str">
            <v>00111135P.2</v>
          </cell>
        </row>
        <row r="1635">
          <cell r="K1635" t="str">
            <v>00111118P.2</v>
          </cell>
        </row>
        <row r="1636">
          <cell r="K1636" t="str">
            <v>00111136P.2</v>
          </cell>
        </row>
        <row r="1637">
          <cell r="K1637" t="str">
            <v>00111135P.2</v>
          </cell>
        </row>
        <row r="1638">
          <cell r="K1638" t="str">
            <v>00111127P.2</v>
          </cell>
        </row>
        <row r="1639">
          <cell r="K1639" t="str">
            <v>00111128P.2</v>
          </cell>
        </row>
        <row r="1640">
          <cell r="K1640" t="str">
            <v>00111117P.2</v>
          </cell>
        </row>
        <row r="1641">
          <cell r="K1641" t="str">
            <v>00111124P.2</v>
          </cell>
        </row>
        <row r="1642">
          <cell r="K1642" t="str">
            <v>00111128P.2</v>
          </cell>
        </row>
        <row r="1643">
          <cell r="K1643" t="str">
            <v>00111121P.2</v>
          </cell>
        </row>
        <row r="1644">
          <cell r="K1644" t="str">
            <v>00111135P.2</v>
          </cell>
        </row>
        <row r="1645">
          <cell r="K1645" t="str">
            <v>00111126P.2</v>
          </cell>
        </row>
        <row r="1646">
          <cell r="K1646" t="str">
            <v>00111135P.2</v>
          </cell>
        </row>
        <row r="1647">
          <cell r="K1647" t="str">
            <v>00111128P.2</v>
          </cell>
        </row>
        <row r="1648">
          <cell r="K1648" t="str">
            <v>00111113P.2</v>
          </cell>
        </row>
        <row r="1649">
          <cell r="K1649" t="str">
            <v>00111123P.2</v>
          </cell>
        </row>
        <row r="1650">
          <cell r="K1650" t="str">
            <v>00111127P.2</v>
          </cell>
        </row>
        <row r="1651">
          <cell r="K1651" t="str">
            <v>00111128P.2</v>
          </cell>
        </row>
        <row r="1652">
          <cell r="K1652" t="str">
            <v>00111132P.2</v>
          </cell>
        </row>
        <row r="1653">
          <cell r="K1653" t="str">
            <v>00111136P.2</v>
          </cell>
        </row>
        <row r="1654">
          <cell r="K1654" t="str">
            <v>00111112P.2</v>
          </cell>
        </row>
        <row r="1655">
          <cell r="K1655" t="str">
            <v>00111134P.2</v>
          </cell>
        </row>
        <row r="1656">
          <cell r="K1656" t="str">
            <v>00111135P.2</v>
          </cell>
        </row>
        <row r="1657">
          <cell r="K1657" t="str">
            <v>00111114P.2</v>
          </cell>
        </row>
        <row r="1658">
          <cell r="K1658" t="str">
            <v>00111114P.2</v>
          </cell>
        </row>
        <row r="1659">
          <cell r="K1659" t="str">
            <v>00111119P.2</v>
          </cell>
        </row>
        <row r="1660">
          <cell r="K1660" t="str">
            <v>00111110P.2</v>
          </cell>
        </row>
        <row r="1661">
          <cell r="K1661" t="str">
            <v>00111121P.2</v>
          </cell>
        </row>
        <row r="1662">
          <cell r="K1662" t="str">
            <v>00111110P.2</v>
          </cell>
        </row>
        <row r="1663">
          <cell r="K1663" t="str">
            <v>00111123P.2</v>
          </cell>
        </row>
        <row r="1664">
          <cell r="K1664" t="str">
            <v>00111127P.2</v>
          </cell>
        </row>
        <row r="1665">
          <cell r="K1665" t="str">
            <v>00111124P.2</v>
          </cell>
        </row>
        <row r="1666">
          <cell r="K1666" t="str">
            <v>00111128P.2</v>
          </cell>
        </row>
        <row r="1667">
          <cell r="K1667" t="str">
            <v>00111114P.2</v>
          </cell>
        </row>
        <row r="1668">
          <cell r="K1668" t="str">
            <v>00111122P.2</v>
          </cell>
        </row>
        <row r="1669">
          <cell r="K1669" t="str">
            <v>00111129P.2</v>
          </cell>
        </row>
        <row r="1670">
          <cell r="K1670" t="str">
            <v>00111134P.2</v>
          </cell>
        </row>
        <row r="1671">
          <cell r="K1671" t="str">
            <v>00111136P.2</v>
          </cell>
        </row>
        <row r="1672">
          <cell r="K1672" t="str">
            <v>00111112P.2</v>
          </cell>
        </row>
        <row r="1673">
          <cell r="K1673" t="str">
            <v>00111117P.2</v>
          </cell>
        </row>
        <row r="1674">
          <cell r="K1674" t="str">
            <v>00111115P.2</v>
          </cell>
        </row>
        <row r="1675">
          <cell r="K1675" t="str">
            <v>00111130P.2</v>
          </cell>
        </row>
        <row r="1676">
          <cell r="K1676" t="str">
            <v>00111123P.2</v>
          </cell>
        </row>
        <row r="1677">
          <cell r="K1677" t="str">
            <v>00111117P.2</v>
          </cell>
        </row>
        <row r="1678">
          <cell r="K1678" t="str">
            <v>00111122P.2</v>
          </cell>
        </row>
        <row r="1679">
          <cell r="K1679" t="str">
            <v>00111117P.2</v>
          </cell>
        </row>
        <row r="1680">
          <cell r="K1680" t="str">
            <v>00111130P.2</v>
          </cell>
        </row>
        <row r="1681">
          <cell r="K1681" t="str">
            <v>00111110P.2</v>
          </cell>
        </row>
        <row r="1682">
          <cell r="K1682" t="str">
            <v>00111136P.2</v>
          </cell>
        </row>
        <row r="1683">
          <cell r="K1683" t="str">
            <v>00111113P.2</v>
          </cell>
        </row>
        <row r="1684">
          <cell r="K1684" t="str">
            <v>00111110P.2</v>
          </cell>
        </row>
        <row r="1685">
          <cell r="K1685" t="str">
            <v>00111110P.2</v>
          </cell>
        </row>
        <row r="1686">
          <cell r="K1686" t="str">
            <v>00111111P.2</v>
          </cell>
        </row>
        <row r="1687">
          <cell r="K1687" t="str">
            <v>00111111P.2</v>
          </cell>
        </row>
        <row r="1688">
          <cell r="K1688" t="str">
            <v>00111113P.2</v>
          </cell>
        </row>
        <row r="1689">
          <cell r="K1689" t="str">
            <v>00111125P.2</v>
          </cell>
        </row>
        <row r="1690">
          <cell r="K1690" t="str">
            <v>00111115P.2</v>
          </cell>
        </row>
        <row r="1691">
          <cell r="K1691" t="str">
            <v>00111122P.2</v>
          </cell>
        </row>
        <row r="1692">
          <cell r="K1692" t="str">
            <v>00111125P.2</v>
          </cell>
        </row>
        <row r="1693">
          <cell r="K1693" t="str">
            <v>00111129P.2</v>
          </cell>
        </row>
        <row r="1694">
          <cell r="K1694" t="str">
            <v>00111136P.2</v>
          </cell>
        </row>
        <row r="1695">
          <cell r="K1695" t="str">
            <v>00111133P.2</v>
          </cell>
        </row>
        <row r="1696">
          <cell r="K1696" t="str">
            <v>00111118P.2</v>
          </cell>
        </row>
        <row r="1697">
          <cell r="K1697" t="str">
            <v>00111110P.2</v>
          </cell>
        </row>
        <row r="1698">
          <cell r="K1698" t="str">
            <v>00111131P.2</v>
          </cell>
        </row>
        <row r="1699">
          <cell r="K1699" t="str">
            <v>00111113P.2</v>
          </cell>
        </row>
        <row r="1700">
          <cell r="K1700" t="str">
            <v>00111122P.2</v>
          </cell>
        </row>
        <row r="1701">
          <cell r="K1701" t="str">
            <v>00111132P.2</v>
          </cell>
        </row>
        <row r="1702">
          <cell r="K1702" t="str">
            <v>00111131P.2</v>
          </cell>
        </row>
        <row r="1703">
          <cell r="K1703" t="str">
            <v>00111127P.2</v>
          </cell>
        </row>
        <row r="1704">
          <cell r="K1704" t="str">
            <v>00111127P.2</v>
          </cell>
        </row>
        <row r="1705">
          <cell r="K1705" t="str">
            <v>00111129P.2</v>
          </cell>
        </row>
        <row r="1706">
          <cell r="K1706" t="str">
            <v>00111112P.2</v>
          </cell>
        </row>
        <row r="1707">
          <cell r="K1707" t="str">
            <v>00111115P.2</v>
          </cell>
        </row>
        <row r="1708">
          <cell r="K1708" t="str">
            <v>00111133P.2</v>
          </cell>
        </row>
        <row r="1709">
          <cell r="K1709" t="str">
            <v>00111134P.2</v>
          </cell>
        </row>
        <row r="1710">
          <cell r="K1710" t="str">
            <v>00111110P.2</v>
          </cell>
        </row>
        <row r="1711">
          <cell r="K1711" t="str">
            <v>00111110P.2</v>
          </cell>
        </row>
        <row r="1712">
          <cell r="K1712" t="str">
            <v>00111118P.2</v>
          </cell>
        </row>
        <row r="1713">
          <cell r="K1713" t="str">
            <v>00111134P.2</v>
          </cell>
        </row>
        <row r="1714">
          <cell r="K1714" t="str">
            <v>00111134P.2</v>
          </cell>
        </row>
        <row r="1715">
          <cell r="K1715" t="str">
            <v>00111116P.2</v>
          </cell>
        </row>
        <row r="1716">
          <cell r="K1716" t="str">
            <v>00111111P.2</v>
          </cell>
        </row>
        <row r="1717">
          <cell r="K1717" t="str">
            <v>00111115P.2</v>
          </cell>
        </row>
        <row r="1718">
          <cell r="K1718" t="str">
            <v>00111129P.2</v>
          </cell>
        </row>
        <row r="1719">
          <cell r="K1719" t="str">
            <v>00111136P.2</v>
          </cell>
        </row>
        <row r="1720">
          <cell r="K1720" t="str">
            <v>00111133P.2</v>
          </cell>
        </row>
        <row r="1721">
          <cell r="K1721" t="str">
            <v>00111136P.2</v>
          </cell>
        </row>
        <row r="1722">
          <cell r="K1722" t="str">
            <v>00111123P.2</v>
          </cell>
        </row>
        <row r="1723">
          <cell r="K1723" t="str">
            <v>00111120P.2</v>
          </cell>
        </row>
        <row r="1724">
          <cell r="K1724" t="str">
            <v>00111134P.2</v>
          </cell>
        </row>
        <row r="1725">
          <cell r="K1725" t="str">
            <v>00111124P.2</v>
          </cell>
        </row>
        <row r="1726">
          <cell r="K1726" t="str">
            <v>00111129P.2</v>
          </cell>
        </row>
        <row r="1727">
          <cell r="K1727" t="str">
            <v>00111123P.2</v>
          </cell>
        </row>
        <row r="1728">
          <cell r="K1728" t="str">
            <v>00111130P.2</v>
          </cell>
        </row>
        <row r="1729">
          <cell r="K1729" t="str">
            <v>00111133P.2</v>
          </cell>
        </row>
        <row r="1730">
          <cell r="K1730" t="str">
            <v>00111125P.2</v>
          </cell>
        </row>
        <row r="1731">
          <cell r="K1731" t="str">
            <v>00111114P.2</v>
          </cell>
        </row>
        <row r="1732">
          <cell r="K1732" t="str">
            <v>00111128P.2</v>
          </cell>
        </row>
        <row r="1733">
          <cell r="K1733" t="str">
            <v>00111129P.2</v>
          </cell>
        </row>
        <row r="1734">
          <cell r="K1734" t="str">
            <v>00111129P.2</v>
          </cell>
        </row>
        <row r="1735">
          <cell r="K1735" t="str">
            <v>00111126P.2</v>
          </cell>
        </row>
        <row r="1736">
          <cell r="K1736" t="str">
            <v>00111131P.2</v>
          </cell>
        </row>
        <row r="1737">
          <cell r="K1737" t="str">
            <v>00111132P.2</v>
          </cell>
        </row>
        <row r="1738">
          <cell r="K1738" t="str">
            <v>00111110P.2</v>
          </cell>
        </row>
        <row r="1739">
          <cell r="K1739" t="str">
            <v>00111124P.2</v>
          </cell>
        </row>
        <row r="1740">
          <cell r="K1740" t="str">
            <v>00111132P.2</v>
          </cell>
        </row>
        <row r="1741">
          <cell r="K1741" t="str">
            <v>00111111P.2</v>
          </cell>
        </row>
        <row r="1742">
          <cell r="K1742" t="str">
            <v>00111119P.2</v>
          </cell>
        </row>
        <row r="1743">
          <cell r="K1743" t="str">
            <v>00111114P.2</v>
          </cell>
        </row>
        <row r="1744">
          <cell r="K1744" t="str">
            <v>00111136P.2</v>
          </cell>
        </row>
        <row r="1745">
          <cell r="K1745" t="str">
            <v>00111113P.2</v>
          </cell>
        </row>
        <row r="1746">
          <cell r="K1746" t="str">
            <v>00111123P.2</v>
          </cell>
        </row>
        <row r="1747">
          <cell r="K1747" t="str">
            <v>00111132P.2</v>
          </cell>
        </row>
        <row r="1748">
          <cell r="K1748" t="str">
            <v>00111134P.2</v>
          </cell>
        </row>
        <row r="1749">
          <cell r="K1749" t="str">
            <v>00111118P.2</v>
          </cell>
        </row>
        <row r="1750">
          <cell r="K1750" t="str">
            <v>00111110P.2</v>
          </cell>
        </row>
        <row r="1751">
          <cell r="K1751" t="str">
            <v>00111118P.2</v>
          </cell>
        </row>
        <row r="1752">
          <cell r="K1752" t="str">
            <v>00111128P.2</v>
          </cell>
        </row>
        <row r="1753">
          <cell r="K1753" t="str">
            <v>00111110P.2</v>
          </cell>
        </row>
        <row r="1754">
          <cell r="K1754" t="str">
            <v>00111117P.2</v>
          </cell>
        </row>
        <row r="1755">
          <cell r="K1755" t="str">
            <v>00111125P.2</v>
          </cell>
        </row>
        <row r="1756">
          <cell r="K1756" t="str">
            <v>00111112P.2</v>
          </cell>
        </row>
        <row r="1757">
          <cell r="K1757" t="str">
            <v>00111115P.2</v>
          </cell>
        </row>
        <row r="1758">
          <cell r="K1758" t="str">
            <v>00111117P.2</v>
          </cell>
        </row>
        <row r="1759">
          <cell r="K1759" t="str">
            <v>00111110P.2</v>
          </cell>
        </row>
        <row r="1760">
          <cell r="K1760" t="str">
            <v>00111122P.2</v>
          </cell>
        </row>
        <row r="1761">
          <cell r="K1761" t="str">
            <v>00111133P.2</v>
          </cell>
        </row>
        <row r="1762">
          <cell r="K1762" t="str">
            <v>00111114P.2</v>
          </cell>
        </row>
        <row r="1763">
          <cell r="K1763" t="str">
            <v>00111123P.2</v>
          </cell>
        </row>
        <row r="1764">
          <cell r="K1764" t="str">
            <v>00111136P.2</v>
          </cell>
        </row>
        <row r="1765">
          <cell r="K1765" t="str">
            <v>00111121P.2</v>
          </cell>
        </row>
        <row r="1766">
          <cell r="K1766" t="str">
            <v>00111122P.2</v>
          </cell>
        </row>
        <row r="1767">
          <cell r="K1767" t="str">
            <v>00111123P.2</v>
          </cell>
        </row>
        <row r="1768">
          <cell r="K1768" t="str">
            <v>00111112P.2</v>
          </cell>
        </row>
        <row r="1769">
          <cell r="K1769" t="str">
            <v>00111110P.2</v>
          </cell>
        </row>
        <row r="1770">
          <cell r="K1770" t="str">
            <v>00111116P.2</v>
          </cell>
        </row>
        <row r="1771">
          <cell r="K1771" t="str">
            <v>00111110P.2</v>
          </cell>
        </row>
        <row r="1772">
          <cell r="K1772" t="str">
            <v>00111125P.2</v>
          </cell>
        </row>
        <row r="1773">
          <cell r="K1773" t="str">
            <v>00111124P.2</v>
          </cell>
        </row>
        <row r="1774">
          <cell r="K1774" t="str">
            <v>00111122P.2</v>
          </cell>
        </row>
        <row r="1775">
          <cell r="K1775" t="str">
            <v>00111112P.2</v>
          </cell>
        </row>
        <row r="1776">
          <cell r="K1776" t="str">
            <v>00111136P.2</v>
          </cell>
        </row>
        <row r="1777">
          <cell r="K1777" t="str">
            <v>00111110P.2</v>
          </cell>
        </row>
        <row r="1778">
          <cell r="K1778" t="str">
            <v>00111118P.2</v>
          </cell>
        </row>
        <row r="1779">
          <cell r="K1779" t="str">
            <v>00111118P.2</v>
          </cell>
        </row>
        <row r="1780">
          <cell r="K1780" t="str">
            <v>00111131P.2</v>
          </cell>
        </row>
        <row r="1781">
          <cell r="K1781" t="str">
            <v>00111113P.2</v>
          </cell>
        </row>
        <row r="1782">
          <cell r="K1782" t="str">
            <v>00111117P.2</v>
          </cell>
        </row>
        <row r="1783">
          <cell r="K1783" t="str">
            <v>00111124P.2</v>
          </cell>
        </row>
        <row r="1784">
          <cell r="K1784" t="str">
            <v>00111116P.2</v>
          </cell>
        </row>
        <row r="1785">
          <cell r="K1785" t="str">
            <v>00111111P.2</v>
          </cell>
        </row>
        <row r="1786">
          <cell r="K1786" t="str">
            <v>00111133P.2</v>
          </cell>
        </row>
        <row r="1787">
          <cell r="K1787" t="str">
            <v>00111129P.2</v>
          </cell>
        </row>
        <row r="1788">
          <cell r="K1788" t="str">
            <v>00111113P.2</v>
          </cell>
        </row>
        <row r="1789">
          <cell r="K1789" t="str">
            <v>00111123P.2</v>
          </cell>
        </row>
        <row r="1790">
          <cell r="K1790" t="str">
            <v>00111127P.2</v>
          </cell>
        </row>
        <row r="1791">
          <cell r="K1791" t="str">
            <v>00111126P.2</v>
          </cell>
        </row>
        <row r="1792">
          <cell r="K1792" t="str">
            <v>00111132P.2</v>
          </cell>
        </row>
        <row r="1793">
          <cell r="K1793" t="str">
            <v>00111128P.2</v>
          </cell>
        </row>
        <row r="1794">
          <cell r="K1794" t="str">
            <v>00111128P.2</v>
          </cell>
        </row>
        <row r="1795">
          <cell r="K1795" t="str">
            <v>00111130P.2</v>
          </cell>
        </row>
        <row r="1796">
          <cell r="K1796" t="str">
            <v>00111133P.2</v>
          </cell>
        </row>
        <row r="1797">
          <cell r="K1797" t="str">
            <v>00111123P.2</v>
          </cell>
        </row>
        <row r="1798">
          <cell r="K1798" t="str">
            <v>00111114P.2</v>
          </cell>
        </row>
        <row r="1799">
          <cell r="K1799" t="str">
            <v>00111128P.2</v>
          </cell>
        </row>
        <row r="1800">
          <cell r="K1800" t="str">
            <v>00111123P.2</v>
          </cell>
        </row>
        <row r="1801">
          <cell r="K1801" t="str">
            <v>00111113P.2</v>
          </cell>
        </row>
        <row r="1802">
          <cell r="K1802" t="str">
            <v>00111121P.2</v>
          </cell>
        </row>
        <row r="1803">
          <cell r="K1803" t="str">
            <v>00111112P.2</v>
          </cell>
        </row>
        <row r="1804">
          <cell r="K1804" t="str">
            <v>00111134P.2</v>
          </cell>
        </row>
        <row r="1805">
          <cell r="K1805" t="str">
            <v>00111117P.2</v>
          </cell>
        </row>
        <row r="1806">
          <cell r="K1806" t="str">
            <v>00111133P.2</v>
          </cell>
        </row>
        <row r="1807">
          <cell r="K1807" t="str">
            <v>00111132P.2</v>
          </cell>
        </row>
        <row r="1808">
          <cell r="K1808" t="str">
            <v>00111122P.2</v>
          </cell>
        </row>
        <row r="1809">
          <cell r="K1809" t="str">
            <v>00111136P.2</v>
          </cell>
        </row>
        <row r="1810">
          <cell r="K1810" t="str">
            <v>00111128P.2</v>
          </cell>
        </row>
        <row r="1811">
          <cell r="K1811" t="str">
            <v>00111129P.2</v>
          </cell>
        </row>
        <row r="1812">
          <cell r="K1812" t="str">
            <v>00111130P.2</v>
          </cell>
        </row>
        <row r="1813">
          <cell r="K1813" t="str">
            <v>00111112P.2</v>
          </cell>
        </row>
        <row r="1814">
          <cell r="K1814" t="str">
            <v>00111110P.2</v>
          </cell>
        </row>
        <row r="1815">
          <cell r="K1815" t="str">
            <v>00111113P.2</v>
          </cell>
        </row>
        <row r="1816">
          <cell r="K1816" t="str">
            <v>00111117P.2</v>
          </cell>
        </row>
        <row r="1817">
          <cell r="K1817" t="str">
            <v>00111129P.2</v>
          </cell>
        </row>
        <row r="1818">
          <cell r="K1818" t="str">
            <v>00111130P.2</v>
          </cell>
        </row>
        <row r="1819">
          <cell r="K1819" t="str">
            <v>00111118P.2</v>
          </cell>
        </row>
        <row r="1820">
          <cell r="K1820" t="str">
            <v>00111133P.2</v>
          </cell>
        </row>
        <row r="1821">
          <cell r="K1821" t="str">
            <v>00111118P.2</v>
          </cell>
        </row>
        <row r="1822">
          <cell r="K1822" t="str">
            <v>00111112P.2</v>
          </cell>
        </row>
        <row r="1823">
          <cell r="K1823" t="str">
            <v>00111120P.2</v>
          </cell>
        </row>
        <row r="1824">
          <cell r="K1824" t="str">
            <v>00111136P.2</v>
          </cell>
        </row>
        <row r="1825">
          <cell r="K1825" t="str">
            <v>00111134P.2</v>
          </cell>
        </row>
        <row r="1826">
          <cell r="K1826" t="str">
            <v>00111131P.2</v>
          </cell>
        </row>
        <row r="1827">
          <cell r="K1827" t="str">
            <v>00111111P.2</v>
          </cell>
        </row>
        <row r="1828">
          <cell r="K1828" t="str">
            <v>00111136P.2</v>
          </cell>
        </row>
        <row r="1829">
          <cell r="K1829" t="str">
            <v>00111110P.2</v>
          </cell>
        </row>
        <row r="1830">
          <cell r="K1830" t="str">
            <v>00111112P.2</v>
          </cell>
        </row>
        <row r="1831">
          <cell r="K1831" t="str">
            <v>00111136P.2</v>
          </cell>
        </row>
        <row r="1832">
          <cell r="K1832" t="str">
            <v>00111110P.2</v>
          </cell>
        </row>
        <row r="1833">
          <cell r="K1833" t="str">
            <v>00111131P.2</v>
          </cell>
        </row>
        <row r="1834">
          <cell r="K1834" t="str">
            <v>00111128P.2</v>
          </cell>
        </row>
        <row r="1835">
          <cell r="K1835" t="str">
            <v>00111129P.2</v>
          </cell>
        </row>
        <row r="1836">
          <cell r="K1836" t="str">
            <v>00111136P.2</v>
          </cell>
        </row>
        <row r="1837">
          <cell r="K1837" t="str">
            <v>00111121P.2</v>
          </cell>
        </row>
        <row r="1838">
          <cell r="K1838" t="str">
            <v>00111114P.2</v>
          </cell>
        </row>
        <row r="1839">
          <cell r="K1839" t="str">
            <v>00111116P.2</v>
          </cell>
        </row>
        <row r="1840">
          <cell r="K1840" t="str">
            <v>00111118P.2</v>
          </cell>
        </row>
        <row r="1841">
          <cell r="K1841" t="str">
            <v>00111134P.2</v>
          </cell>
        </row>
        <row r="1842">
          <cell r="K1842" t="str">
            <v>00111134P.2</v>
          </cell>
        </row>
        <row r="1843">
          <cell r="K1843" t="str">
            <v>00111122P.2</v>
          </cell>
        </row>
        <row r="1844">
          <cell r="K1844" t="str">
            <v>00111116P.2</v>
          </cell>
        </row>
        <row r="1845">
          <cell r="K1845" t="str">
            <v>00111134P.2</v>
          </cell>
        </row>
        <row r="1846">
          <cell r="K1846" t="str">
            <v>00111110P.2</v>
          </cell>
        </row>
        <row r="1847">
          <cell r="K1847" t="str">
            <v>00111113P.2</v>
          </cell>
        </row>
        <row r="1848">
          <cell r="K1848" t="str">
            <v>00111115P.2</v>
          </cell>
        </row>
        <row r="1849">
          <cell r="K1849" t="str">
            <v>00111133P.2</v>
          </cell>
        </row>
        <row r="1850">
          <cell r="K1850" t="str">
            <v>00111135P.2</v>
          </cell>
        </row>
        <row r="1851">
          <cell r="K1851" t="str">
            <v>00111117P.2</v>
          </cell>
        </row>
        <row r="1852">
          <cell r="K1852" t="str">
            <v>00111123P.2</v>
          </cell>
        </row>
        <row r="1853">
          <cell r="K1853" t="str">
            <v>00111120P.2</v>
          </cell>
        </row>
        <row r="1854">
          <cell r="K1854" t="str">
            <v>00111129P.2</v>
          </cell>
        </row>
        <row r="1855">
          <cell r="K1855" t="str">
            <v>00111136P.2</v>
          </cell>
        </row>
        <row r="1856">
          <cell r="K1856" t="str">
            <v>00111113P.2</v>
          </cell>
        </row>
        <row r="1857">
          <cell r="K1857" t="str">
            <v>00111114P.2</v>
          </cell>
        </row>
        <row r="1858">
          <cell r="K1858" t="str">
            <v>00111131P.2</v>
          </cell>
        </row>
        <row r="1859">
          <cell r="K1859" t="str">
            <v>00111131P.2</v>
          </cell>
        </row>
        <row r="1860">
          <cell r="K1860" t="str">
            <v>00111122P.2</v>
          </cell>
        </row>
        <row r="1861">
          <cell r="K1861" t="str">
            <v>00111123P.2</v>
          </cell>
        </row>
        <row r="1862">
          <cell r="K1862" t="str">
            <v>00111133P.2</v>
          </cell>
        </row>
        <row r="1863">
          <cell r="K1863" t="str">
            <v>00111121P.2</v>
          </cell>
        </row>
        <row r="1864">
          <cell r="K1864" t="str">
            <v>00111111P.2</v>
          </cell>
        </row>
        <row r="1865">
          <cell r="K1865" t="str">
            <v>00111114P.2</v>
          </cell>
        </row>
        <row r="1866">
          <cell r="K1866" t="str">
            <v>00111131P.2</v>
          </cell>
        </row>
        <row r="1867">
          <cell r="K1867" t="str">
            <v>00111129P.2</v>
          </cell>
        </row>
        <row r="1868">
          <cell r="K1868" t="str">
            <v>00111131P.2</v>
          </cell>
        </row>
        <row r="1869">
          <cell r="K1869" t="str">
            <v>00111124P.2</v>
          </cell>
        </row>
        <row r="1870">
          <cell r="K1870" t="str">
            <v>00111125P.2</v>
          </cell>
        </row>
        <row r="1871">
          <cell r="K1871" t="str">
            <v>00111120P.2</v>
          </cell>
        </row>
        <row r="1872">
          <cell r="K1872" t="str">
            <v>00111117P.2</v>
          </cell>
        </row>
        <row r="1873">
          <cell r="K1873" t="str">
            <v>00111114P.2</v>
          </cell>
        </row>
        <row r="1874">
          <cell r="K1874" t="str">
            <v>00111123P.2</v>
          </cell>
        </row>
        <row r="1875">
          <cell r="K1875" t="str">
            <v>00111127P.2</v>
          </cell>
        </row>
        <row r="1876">
          <cell r="K1876" t="str">
            <v>00111136P.2</v>
          </cell>
        </row>
        <row r="1877">
          <cell r="K1877" t="str">
            <v>00111135P.2</v>
          </cell>
        </row>
        <row r="1878">
          <cell r="K1878" t="str">
            <v>00111110P.2</v>
          </cell>
        </row>
        <row r="1879">
          <cell r="K1879" t="str">
            <v>00111114P.2</v>
          </cell>
        </row>
        <row r="1880">
          <cell r="K1880" t="str">
            <v>00111127P.2</v>
          </cell>
        </row>
        <row r="1881">
          <cell r="K1881" t="str">
            <v>00111120P.2</v>
          </cell>
        </row>
        <row r="1882">
          <cell r="K1882" t="str">
            <v>00111129P.2</v>
          </cell>
        </row>
        <row r="1883">
          <cell r="K1883" t="str">
            <v>00111136P.2</v>
          </cell>
        </row>
        <row r="1884">
          <cell r="K1884" t="str">
            <v>00111110P.2</v>
          </cell>
        </row>
        <row r="1885">
          <cell r="K1885" t="str">
            <v>00111136P.2</v>
          </cell>
        </row>
        <row r="1886">
          <cell r="K1886" t="str">
            <v>00111110P.2</v>
          </cell>
        </row>
        <row r="1887">
          <cell r="K1887" t="str">
            <v>00111125P.2</v>
          </cell>
        </row>
        <row r="1888">
          <cell r="K1888" t="str">
            <v>00111127P.2</v>
          </cell>
        </row>
        <row r="1889">
          <cell r="K1889" t="str">
            <v>00111127P.2</v>
          </cell>
        </row>
        <row r="1890">
          <cell r="K1890" t="str">
            <v>00111135P.2</v>
          </cell>
        </row>
        <row r="1891">
          <cell r="K1891" t="str">
            <v>00111135P.2</v>
          </cell>
        </row>
        <row r="1892">
          <cell r="K1892" t="str">
            <v>00111134P.2</v>
          </cell>
        </row>
        <row r="1893">
          <cell r="K1893" t="str">
            <v>00111120P.2</v>
          </cell>
        </row>
        <row r="1894">
          <cell r="K1894" t="str">
            <v>00111121P.2</v>
          </cell>
        </row>
        <row r="1895">
          <cell r="K1895" t="str">
            <v>00111116P.2</v>
          </cell>
        </row>
        <row r="1896">
          <cell r="K1896" t="str">
            <v>00111124P.2</v>
          </cell>
        </row>
        <row r="1897">
          <cell r="K1897" t="str">
            <v>00111133P.2</v>
          </cell>
        </row>
        <row r="1898">
          <cell r="K1898" t="str">
            <v>00111127P.2</v>
          </cell>
        </row>
        <row r="1899">
          <cell r="K1899" t="str">
            <v>00111115P.2</v>
          </cell>
        </row>
        <row r="1900">
          <cell r="K1900" t="str">
            <v>00111117P.2</v>
          </cell>
        </row>
        <row r="1901">
          <cell r="K1901" t="str">
            <v>00111113P.2</v>
          </cell>
        </row>
        <row r="1902">
          <cell r="K1902" t="str">
            <v>00111122P.2</v>
          </cell>
        </row>
        <row r="1903">
          <cell r="K1903" t="str">
            <v>00111117P.2</v>
          </cell>
        </row>
        <row r="1904">
          <cell r="K1904" t="str">
            <v>00111127P.2</v>
          </cell>
        </row>
        <row r="1905">
          <cell r="K1905" t="str">
            <v>00111129P.2</v>
          </cell>
        </row>
        <row r="1906">
          <cell r="K1906" t="str">
            <v>00111130P.2</v>
          </cell>
        </row>
        <row r="1907">
          <cell r="K1907" t="str">
            <v>00111132P.2</v>
          </cell>
        </row>
        <row r="1908">
          <cell r="K1908" t="str">
            <v>00111136P.2</v>
          </cell>
        </row>
        <row r="1909">
          <cell r="K1909" t="str">
            <v>00111129P.2</v>
          </cell>
        </row>
        <row r="1910">
          <cell r="K1910" t="str">
            <v>00111133P.2</v>
          </cell>
        </row>
        <row r="1911">
          <cell r="K1911" t="str">
            <v>00111135P.2</v>
          </cell>
        </row>
        <row r="1912">
          <cell r="K1912" t="str">
            <v>00111128P.2</v>
          </cell>
        </row>
        <row r="1913">
          <cell r="K1913" t="str">
            <v>00111123P.2</v>
          </cell>
        </row>
        <row r="1914">
          <cell r="K1914" t="str">
            <v>00111135P.2</v>
          </cell>
        </row>
        <row r="1915">
          <cell r="K1915" t="str">
            <v>00111113P.2</v>
          </cell>
        </row>
        <row r="1916">
          <cell r="K1916" t="str">
            <v>00111125P.2</v>
          </cell>
        </row>
        <row r="1917">
          <cell r="K1917" t="str">
            <v>00111135P.2</v>
          </cell>
        </row>
        <row r="1918">
          <cell r="K1918" t="str">
            <v>00111113P.2</v>
          </cell>
        </row>
        <row r="1919">
          <cell r="K1919" t="str">
            <v>00111126P.2</v>
          </cell>
        </row>
        <row r="1920">
          <cell r="K1920" t="str">
            <v>00111136P.2</v>
          </cell>
        </row>
        <row r="1921">
          <cell r="K1921" t="str">
            <v>00111115P.2</v>
          </cell>
        </row>
        <row r="1922">
          <cell r="K1922" t="str">
            <v>00111110P.2</v>
          </cell>
        </row>
        <row r="1923">
          <cell r="K1923" t="str">
            <v>00111132P.2</v>
          </cell>
        </row>
        <row r="1924">
          <cell r="K1924" t="str">
            <v>00111136P.2</v>
          </cell>
        </row>
        <row r="1925">
          <cell r="K1925" t="str">
            <v>00111136P.2</v>
          </cell>
        </row>
        <row r="1926">
          <cell r="K1926" t="str">
            <v>00111118P.2</v>
          </cell>
        </row>
        <row r="1927">
          <cell r="K1927" t="str">
            <v>00111131P.2</v>
          </cell>
        </row>
        <row r="1928">
          <cell r="K1928" t="str">
            <v>00111130P.2</v>
          </cell>
        </row>
        <row r="1929">
          <cell r="K1929" t="str">
            <v>00111123P.2</v>
          </cell>
        </row>
        <row r="1930">
          <cell r="K1930" t="str">
            <v>00111122P.2</v>
          </cell>
        </row>
        <row r="1931">
          <cell r="K1931" t="str">
            <v>00111121P.2</v>
          </cell>
        </row>
        <row r="1932">
          <cell r="K1932" t="str">
            <v>00111121P.2</v>
          </cell>
        </row>
        <row r="1933">
          <cell r="K1933" t="str">
            <v>00111122P.2</v>
          </cell>
        </row>
        <row r="1934">
          <cell r="K1934" t="str">
            <v>00111129P.2</v>
          </cell>
        </row>
        <row r="1935">
          <cell r="K1935" t="str">
            <v>00111110P.2</v>
          </cell>
        </row>
        <row r="1936">
          <cell r="K1936" t="str">
            <v>00111121P.2</v>
          </cell>
        </row>
        <row r="1937">
          <cell r="K1937" t="str">
            <v>00111114P.2</v>
          </cell>
        </row>
        <row r="1938">
          <cell r="K1938" t="str">
            <v>00111134P.2</v>
          </cell>
        </row>
        <row r="1939">
          <cell r="K1939" t="str">
            <v>00111136P.2</v>
          </cell>
        </row>
        <row r="1940">
          <cell r="K1940" t="str">
            <v>00111115P.2</v>
          </cell>
        </row>
        <row r="1941">
          <cell r="K1941" t="str">
            <v>00111132P.2</v>
          </cell>
        </row>
        <row r="1942">
          <cell r="K1942" t="str">
            <v>00111128P.2</v>
          </cell>
        </row>
        <row r="1943">
          <cell r="K1943" t="str">
            <v>00111125P.2</v>
          </cell>
        </row>
        <row r="1944">
          <cell r="K1944" t="str">
            <v>00111135P.2</v>
          </cell>
        </row>
        <row r="1945">
          <cell r="K1945" t="str">
            <v>00111120P.2</v>
          </cell>
        </row>
        <row r="1946">
          <cell r="K1946" t="str">
            <v>00111117P.2</v>
          </cell>
        </row>
        <row r="1947">
          <cell r="K1947" t="str">
            <v>00111124P.2</v>
          </cell>
        </row>
        <row r="1948">
          <cell r="K1948" t="str">
            <v>00111135P.2</v>
          </cell>
        </row>
        <row r="1949">
          <cell r="K1949" t="str">
            <v>00111128P.2</v>
          </cell>
        </row>
        <row r="1950">
          <cell r="K1950" t="str">
            <v>00111112P.2</v>
          </cell>
        </row>
        <row r="1951">
          <cell r="K1951" t="str">
            <v>00111113P.2</v>
          </cell>
        </row>
        <row r="1952">
          <cell r="K1952" t="str">
            <v>00111134P.2</v>
          </cell>
        </row>
        <row r="1953">
          <cell r="K1953" t="str">
            <v>00111134P.2</v>
          </cell>
        </row>
        <row r="1954">
          <cell r="K1954" t="str">
            <v>00111118P.2</v>
          </cell>
        </row>
        <row r="1955">
          <cell r="K1955" t="str">
            <v>00111126P.2</v>
          </cell>
        </row>
        <row r="1956">
          <cell r="K1956" t="str">
            <v>00111112P.2</v>
          </cell>
        </row>
        <row r="1957">
          <cell r="K1957" t="str">
            <v>00111114P.2</v>
          </cell>
        </row>
        <row r="1958">
          <cell r="K1958" t="str">
            <v>00111135P.2</v>
          </cell>
        </row>
        <row r="1959">
          <cell r="K1959" t="str">
            <v>00111133P.2</v>
          </cell>
        </row>
        <row r="1960">
          <cell r="K1960" t="str">
            <v>00111133P.2</v>
          </cell>
        </row>
        <row r="1961">
          <cell r="K1961" t="str">
            <v>00111114P.2</v>
          </cell>
        </row>
        <row r="1962">
          <cell r="K1962" t="str">
            <v>00111129P.2</v>
          </cell>
        </row>
        <row r="1963">
          <cell r="K1963" t="str">
            <v>00111127P.2</v>
          </cell>
        </row>
        <row r="1964">
          <cell r="K1964" t="str">
            <v>00111122P.2</v>
          </cell>
        </row>
        <row r="1965">
          <cell r="K1965" t="str">
            <v>00111132P.2</v>
          </cell>
        </row>
        <row r="1966">
          <cell r="K1966" t="str">
            <v>00111121P.2</v>
          </cell>
        </row>
        <row r="1967">
          <cell r="K1967" t="str">
            <v>00111113P.2</v>
          </cell>
        </row>
        <row r="1968">
          <cell r="K1968" t="str">
            <v>00111135P.2</v>
          </cell>
        </row>
        <row r="1969">
          <cell r="K1969" t="str">
            <v>00111121P.2</v>
          </cell>
        </row>
        <row r="1970">
          <cell r="K1970" t="str">
            <v>00111121P.2</v>
          </cell>
        </row>
        <row r="1971">
          <cell r="K1971" t="str">
            <v>00111123P.2</v>
          </cell>
        </row>
        <row r="1972">
          <cell r="K1972" t="str">
            <v>00111136P.2</v>
          </cell>
        </row>
        <row r="1973">
          <cell r="K1973" t="str">
            <v>00111129P.2</v>
          </cell>
        </row>
        <row r="1974">
          <cell r="K1974" t="str">
            <v>00111113P.2</v>
          </cell>
        </row>
        <row r="1975">
          <cell r="K1975" t="str">
            <v>00111117P.2</v>
          </cell>
        </row>
        <row r="1976">
          <cell r="K1976" t="str">
            <v>00111113P.2</v>
          </cell>
        </row>
        <row r="1977">
          <cell r="K1977" t="str">
            <v>00111123P.2</v>
          </cell>
        </row>
        <row r="1978">
          <cell r="K1978" t="str">
            <v>00111118P.2</v>
          </cell>
        </row>
        <row r="1979">
          <cell r="K1979" t="str">
            <v>00111132P.2</v>
          </cell>
        </row>
        <row r="1980">
          <cell r="K1980" t="str">
            <v>00111124P.2</v>
          </cell>
        </row>
        <row r="1981">
          <cell r="K1981" t="str">
            <v>00111131P.2</v>
          </cell>
        </row>
        <row r="1982">
          <cell r="K1982" t="str">
            <v>00111120P.2</v>
          </cell>
        </row>
        <row r="1983">
          <cell r="K1983" t="str">
            <v>00111119P.2</v>
          </cell>
        </row>
        <row r="1984">
          <cell r="K1984" t="str">
            <v>00111114P.2</v>
          </cell>
        </row>
        <row r="1985">
          <cell r="K1985" t="str">
            <v>00111113P.2</v>
          </cell>
        </row>
        <row r="1986">
          <cell r="K1986" t="str">
            <v>00111118P.2</v>
          </cell>
        </row>
        <row r="1987">
          <cell r="K1987" t="str">
            <v>00111135P.2</v>
          </cell>
        </row>
        <row r="1988">
          <cell r="K1988" t="str">
            <v>00111123P.2</v>
          </cell>
        </row>
        <row r="1989">
          <cell r="K1989" t="str">
            <v>00111117P.2</v>
          </cell>
        </row>
        <row r="1990">
          <cell r="K1990" t="str">
            <v>00111129P.2</v>
          </cell>
        </row>
        <row r="1991">
          <cell r="K1991" t="str">
            <v>00111116P.2</v>
          </cell>
        </row>
        <row r="1992">
          <cell r="K1992" t="str">
            <v>00111117P.2</v>
          </cell>
        </row>
        <row r="1993">
          <cell r="K1993" t="str">
            <v>00111136P.2</v>
          </cell>
        </row>
        <row r="1994">
          <cell r="K1994" t="str">
            <v>00111112P.2</v>
          </cell>
        </row>
        <row r="1995">
          <cell r="K1995" t="str">
            <v>00111112P.2</v>
          </cell>
        </row>
        <row r="1996">
          <cell r="K1996" t="str">
            <v>00111131P.2</v>
          </cell>
        </row>
        <row r="1997">
          <cell r="K1997" t="str">
            <v>00111126P.2</v>
          </cell>
        </row>
        <row r="1998">
          <cell r="K1998" t="str">
            <v>00111117P.2</v>
          </cell>
        </row>
        <row r="1999">
          <cell r="K1999" t="str">
            <v>00111126P.2</v>
          </cell>
        </row>
        <row r="2000">
          <cell r="K2000" t="str">
            <v>00111133P.2</v>
          </cell>
        </row>
        <row r="2001">
          <cell r="K2001" t="str">
            <v>00111123P.2</v>
          </cell>
        </row>
        <row r="2002">
          <cell r="K2002" t="str">
            <v>00111120P.2</v>
          </cell>
        </row>
        <row r="2003">
          <cell r="K2003" t="str">
            <v>00111135P.2</v>
          </cell>
        </row>
        <row r="2004">
          <cell r="K2004" t="str">
            <v>00111136P.2</v>
          </cell>
        </row>
        <row r="2005">
          <cell r="K2005" t="str">
            <v>00111121P.2</v>
          </cell>
        </row>
        <row r="2006">
          <cell r="K2006" t="str">
            <v>00111132P.2</v>
          </cell>
        </row>
        <row r="2007">
          <cell r="K2007" t="str">
            <v>00111111P.2</v>
          </cell>
        </row>
        <row r="2008">
          <cell r="K2008" t="str">
            <v>00111132P.2</v>
          </cell>
        </row>
        <row r="2009">
          <cell r="K2009" t="str">
            <v>00111126P.2</v>
          </cell>
        </row>
        <row r="2010">
          <cell r="K2010" t="str">
            <v>00111136P.2</v>
          </cell>
        </row>
        <row r="2011">
          <cell r="K2011" t="str">
            <v>00111136P.2</v>
          </cell>
        </row>
        <row r="2012">
          <cell r="K2012" t="str">
            <v>00111131P.2</v>
          </cell>
        </row>
        <row r="2013">
          <cell r="K2013" t="str">
            <v>00111125P.2</v>
          </cell>
        </row>
        <row r="2014">
          <cell r="K2014" t="str">
            <v>00111112P.2</v>
          </cell>
        </row>
        <row r="2015">
          <cell r="K2015" t="str">
            <v>00111125P.2</v>
          </cell>
        </row>
        <row r="2016">
          <cell r="K2016" t="str">
            <v>00111118P.2</v>
          </cell>
        </row>
        <row r="2017">
          <cell r="K2017" t="str">
            <v>00111116P.2</v>
          </cell>
        </row>
        <row r="2018">
          <cell r="K2018" t="str">
            <v>00111132P.2</v>
          </cell>
        </row>
        <row r="2019">
          <cell r="K2019" t="str">
            <v>00111136P.2</v>
          </cell>
        </row>
        <row r="2020">
          <cell r="K2020" t="str">
            <v>00111122P.2</v>
          </cell>
        </row>
        <row r="2021">
          <cell r="K2021" t="str">
            <v>00111128P.2</v>
          </cell>
        </row>
        <row r="2022">
          <cell r="K2022" t="str">
            <v>00111117P.2</v>
          </cell>
        </row>
        <row r="2023">
          <cell r="K2023" t="str">
            <v>00111113P.2</v>
          </cell>
        </row>
        <row r="2024">
          <cell r="K2024" t="str">
            <v>00111124P.2</v>
          </cell>
        </row>
        <row r="2025">
          <cell r="K2025" t="str">
            <v>00111126P.2</v>
          </cell>
        </row>
        <row r="2026">
          <cell r="K2026" t="str">
            <v>00111115P.2</v>
          </cell>
        </row>
        <row r="2027">
          <cell r="K2027" t="str">
            <v>00111119P.2</v>
          </cell>
        </row>
        <row r="2028">
          <cell r="K2028" t="str">
            <v>00111125P.2</v>
          </cell>
        </row>
        <row r="2029">
          <cell r="K2029" t="str">
            <v>00111129P.2</v>
          </cell>
        </row>
        <row r="2030">
          <cell r="K2030" t="str">
            <v>00111132P.2</v>
          </cell>
        </row>
        <row r="2031">
          <cell r="K2031" t="str">
            <v>00111113P.2</v>
          </cell>
        </row>
        <row r="2032">
          <cell r="K2032" t="str">
            <v>00111114P.2</v>
          </cell>
        </row>
        <row r="2033">
          <cell r="K2033" t="str">
            <v>00111110P.2</v>
          </cell>
        </row>
        <row r="2034">
          <cell r="K2034" t="str">
            <v>00111117P.2</v>
          </cell>
        </row>
        <row r="2035">
          <cell r="K2035" t="str">
            <v>00111130P.2</v>
          </cell>
        </row>
        <row r="2036">
          <cell r="K2036" t="str">
            <v>00111136P.2</v>
          </cell>
        </row>
        <row r="2037">
          <cell r="K2037" t="str">
            <v>00111134P.2</v>
          </cell>
        </row>
        <row r="2038">
          <cell r="K2038" t="str">
            <v>00111135P.2</v>
          </cell>
        </row>
        <row r="2039">
          <cell r="K2039" t="str">
            <v>00111121P.2</v>
          </cell>
        </row>
        <row r="2040">
          <cell r="K2040" t="str">
            <v>00111116P.2</v>
          </cell>
        </row>
        <row r="2041">
          <cell r="K2041" t="str">
            <v>00111134P.2</v>
          </cell>
        </row>
        <row r="2042">
          <cell r="K2042" t="str">
            <v>00111113P.2</v>
          </cell>
        </row>
        <row r="2043">
          <cell r="K2043" t="str">
            <v>00111132P.2</v>
          </cell>
        </row>
        <row r="2044">
          <cell r="K2044" t="str">
            <v>00111121P.2</v>
          </cell>
        </row>
        <row r="2045">
          <cell r="K2045" t="str">
            <v>00111113P.2</v>
          </cell>
        </row>
        <row r="2046">
          <cell r="K2046" t="str">
            <v>00111118P.2</v>
          </cell>
        </row>
        <row r="2047">
          <cell r="K2047" t="str">
            <v>00111133P.2</v>
          </cell>
        </row>
        <row r="2048">
          <cell r="K2048" t="str">
            <v>00111132P.2</v>
          </cell>
        </row>
        <row r="2049">
          <cell r="K2049" t="str">
            <v>00111131P.2</v>
          </cell>
        </row>
        <row r="2050">
          <cell r="K2050" t="str">
            <v>00111113P.2</v>
          </cell>
        </row>
        <row r="2051">
          <cell r="K2051" t="str">
            <v>00111112P.2</v>
          </cell>
        </row>
        <row r="2052">
          <cell r="K2052" t="str">
            <v>00111130P.2</v>
          </cell>
        </row>
        <row r="2053">
          <cell r="K2053" t="str">
            <v>00111119P.2</v>
          </cell>
        </row>
        <row r="2054">
          <cell r="K2054" t="str">
            <v>00111119P.2</v>
          </cell>
        </row>
        <row r="2055">
          <cell r="K2055" t="str">
            <v>00111113P.2</v>
          </cell>
        </row>
        <row r="2056">
          <cell r="K2056" t="str">
            <v>00111130P.2</v>
          </cell>
        </row>
        <row r="2057">
          <cell r="K2057" t="str">
            <v>00111111P.2</v>
          </cell>
        </row>
        <row r="2058">
          <cell r="K2058" t="str">
            <v>00111135P.2</v>
          </cell>
        </row>
        <row r="2059">
          <cell r="K2059" t="str">
            <v>00111123P.2</v>
          </cell>
        </row>
        <row r="2060">
          <cell r="K2060" t="str">
            <v>00111120P.2</v>
          </cell>
        </row>
        <row r="2061">
          <cell r="K2061" t="str">
            <v>00111132P.2</v>
          </cell>
        </row>
        <row r="2062">
          <cell r="K2062" t="str">
            <v>00111132P.2</v>
          </cell>
        </row>
        <row r="2063">
          <cell r="K2063" t="str">
            <v>00111121P.2</v>
          </cell>
        </row>
        <row r="2064">
          <cell r="K2064" t="str">
            <v>00111128P.2</v>
          </cell>
        </row>
        <row r="2065">
          <cell r="K2065" t="str">
            <v>00111131P.2</v>
          </cell>
        </row>
        <row r="2066">
          <cell r="K2066" t="str">
            <v>00111120P.2</v>
          </cell>
        </row>
        <row r="2067">
          <cell r="K2067" t="str">
            <v>00111110P.2</v>
          </cell>
        </row>
        <row r="2068">
          <cell r="K2068" t="str">
            <v>00111133P.2</v>
          </cell>
        </row>
        <row r="2069">
          <cell r="K2069" t="str">
            <v>00111133P.2</v>
          </cell>
        </row>
        <row r="2070">
          <cell r="K2070" t="str">
            <v>00111134P.2</v>
          </cell>
        </row>
        <row r="2071">
          <cell r="K2071" t="str">
            <v>00111119P.2</v>
          </cell>
        </row>
        <row r="2072">
          <cell r="K2072" t="str">
            <v>00111112P.2</v>
          </cell>
        </row>
        <row r="2073">
          <cell r="K2073" t="str">
            <v>00111113P.2</v>
          </cell>
        </row>
        <row r="2074">
          <cell r="K2074" t="str">
            <v>00111134P.2</v>
          </cell>
        </row>
        <row r="2075">
          <cell r="K2075" t="str">
            <v>00111117P.2</v>
          </cell>
        </row>
        <row r="2076">
          <cell r="K2076" t="str">
            <v>00111127P.2</v>
          </cell>
        </row>
        <row r="2077">
          <cell r="K2077" t="str">
            <v>00111136P.2</v>
          </cell>
        </row>
        <row r="2078">
          <cell r="K2078" t="str">
            <v>00111113P.2</v>
          </cell>
        </row>
        <row r="2079">
          <cell r="K2079" t="str">
            <v>00111120P.2</v>
          </cell>
        </row>
        <row r="2080">
          <cell r="K2080" t="str">
            <v>00111122P.2</v>
          </cell>
        </row>
        <row r="2081">
          <cell r="K2081" t="str">
            <v>00111128P.2</v>
          </cell>
        </row>
        <row r="2082">
          <cell r="K2082" t="str">
            <v>00111128P.2</v>
          </cell>
        </row>
        <row r="2083">
          <cell r="K2083" t="str">
            <v>00111128P.2</v>
          </cell>
        </row>
        <row r="2084">
          <cell r="K2084" t="str">
            <v>00111114P.2</v>
          </cell>
        </row>
        <row r="2085">
          <cell r="K2085" t="str">
            <v>00111117P.2</v>
          </cell>
        </row>
        <row r="2086">
          <cell r="K2086" t="str">
            <v>00111132P.2</v>
          </cell>
        </row>
        <row r="2087">
          <cell r="K2087" t="str">
            <v>00111129P.2</v>
          </cell>
        </row>
        <row r="2088">
          <cell r="K2088" t="str">
            <v>00111130P.2</v>
          </cell>
        </row>
        <row r="2089">
          <cell r="K2089" t="str">
            <v>00111128P.2</v>
          </cell>
        </row>
        <row r="2090">
          <cell r="K2090" t="str">
            <v>00111125P.2</v>
          </cell>
        </row>
        <row r="2091">
          <cell r="K2091" t="str">
            <v>00111133P.2</v>
          </cell>
        </row>
        <row r="2092">
          <cell r="K2092" t="str">
            <v>00111130P.2</v>
          </cell>
        </row>
        <row r="2093">
          <cell r="K2093" t="str">
            <v>00111118P.2</v>
          </cell>
        </row>
        <row r="2094">
          <cell r="K2094" t="str">
            <v>00111118P.2</v>
          </cell>
        </row>
        <row r="2095">
          <cell r="K2095" t="str">
            <v>00111117P.2</v>
          </cell>
        </row>
        <row r="2096">
          <cell r="K2096" t="str">
            <v>00111117P.2</v>
          </cell>
        </row>
        <row r="2097">
          <cell r="K2097" t="str">
            <v>00111136P.2</v>
          </cell>
        </row>
        <row r="2098">
          <cell r="K2098" t="str">
            <v>00111135P.2</v>
          </cell>
        </row>
        <row r="2099">
          <cell r="K2099" t="str">
            <v>00111132P.2</v>
          </cell>
        </row>
        <row r="2100">
          <cell r="K2100" t="str">
            <v>00111136P.2</v>
          </cell>
        </row>
        <row r="2101">
          <cell r="K2101" t="str">
            <v>00111113P.2</v>
          </cell>
        </row>
        <row r="2102">
          <cell r="K2102" t="str">
            <v>00111130P.2</v>
          </cell>
        </row>
        <row r="2103">
          <cell r="K2103" t="str">
            <v>00111123P.2</v>
          </cell>
        </row>
        <row r="2104">
          <cell r="K2104" t="str">
            <v>00111120P.2</v>
          </cell>
        </row>
        <row r="2105">
          <cell r="K2105" t="str">
            <v>00111118P.2</v>
          </cell>
        </row>
        <row r="2106">
          <cell r="K2106" t="str">
            <v>00111129P.2</v>
          </cell>
        </row>
        <row r="2107">
          <cell r="K2107" t="str">
            <v>00111113P.2</v>
          </cell>
        </row>
        <row r="2108">
          <cell r="K2108" t="str">
            <v>00111130P.2</v>
          </cell>
        </row>
        <row r="2109">
          <cell r="K2109" t="str">
            <v>00111124P.2</v>
          </cell>
        </row>
        <row r="2110">
          <cell r="K2110" t="str">
            <v>00111123P.2</v>
          </cell>
        </row>
        <row r="2111">
          <cell r="K2111" t="str">
            <v>00111128P.2</v>
          </cell>
        </row>
        <row r="2112">
          <cell r="K2112" t="str">
            <v>00111110P.2</v>
          </cell>
        </row>
        <row r="2113">
          <cell r="K2113" t="str">
            <v>00111131P.2</v>
          </cell>
        </row>
        <row r="2114">
          <cell r="K2114" t="str">
            <v>00111121P.2</v>
          </cell>
        </row>
        <row r="2115">
          <cell r="K2115" t="str">
            <v>00111134P.2</v>
          </cell>
        </row>
        <row r="2116">
          <cell r="K2116" t="str">
            <v>00111123P.2</v>
          </cell>
        </row>
        <row r="2117">
          <cell r="K2117" t="str">
            <v>00111119P.2</v>
          </cell>
        </row>
        <row r="2118">
          <cell r="K2118" t="str">
            <v>00111126P.2</v>
          </cell>
        </row>
        <row r="2119">
          <cell r="K2119" t="str">
            <v>00111124P.2</v>
          </cell>
        </row>
        <row r="2120">
          <cell r="K2120" t="str">
            <v>00111113P.2</v>
          </cell>
        </row>
        <row r="2121">
          <cell r="K2121" t="str">
            <v>00111124P.2</v>
          </cell>
        </row>
        <row r="2122">
          <cell r="K2122" t="str">
            <v>00111131P.2</v>
          </cell>
        </row>
        <row r="2123">
          <cell r="K2123" t="str">
            <v>00111114P.2</v>
          </cell>
        </row>
        <row r="2124">
          <cell r="K2124" t="str">
            <v>00111117P.2</v>
          </cell>
        </row>
        <row r="2125">
          <cell r="K2125" t="str">
            <v>00111132P.2</v>
          </cell>
        </row>
        <row r="2126">
          <cell r="K2126" t="str">
            <v>00111126P.2</v>
          </cell>
        </row>
        <row r="2127">
          <cell r="K2127" t="str">
            <v>00111128P.2</v>
          </cell>
        </row>
        <row r="2128">
          <cell r="K2128" t="str">
            <v>00111111P.2</v>
          </cell>
        </row>
        <row r="2129">
          <cell r="K2129" t="str">
            <v>00111119P.2</v>
          </cell>
        </row>
        <row r="2130">
          <cell r="K2130" t="str">
            <v>00111121P.2</v>
          </cell>
        </row>
        <row r="2131">
          <cell r="K2131" t="str">
            <v>00111131P.2</v>
          </cell>
        </row>
        <row r="2132">
          <cell r="K2132" t="str">
            <v>00111117P.2</v>
          </cell>
        </row>
        <row r="2133">
          <cell r="K2133" t="str">
            <v>00111115P.2</v>
          </cell>
        </row>
        <row r="2134">
          <cell r="K2134" t="str">
            <v>00111135P.2</v>
          </cell>
        </row>
        <row r="2135">
          <cell r="K2135" t="str">
            <v>00111133P.2</v>
          </cell>
        </row>
        <row r="2136">
          <cell r="K2136" t="str">
            <v>00111136P.2</v>
          </cell>
        </row>
        <row r="2137">
          <cell r="K2137" t="str">
            <v>00111117P.2</v>
          </cell>
        </row>
        <row r="2138">
          <cell r="K2138" t="str">
            <v>00111136P.2</v>
          </cell>
        </row>
        <row r="2139">
          <cell r="K2139" t="str">
            <v>00111118P.2</v>
          </cell>
        </row>
        <row r="2140">
          <cell r="K2140" t="str">
            <v>00111117P.2</v>
          </cell>
        </row>
        <row r="2141">
          <cell r="K2141" t="str">
            <v>00111118P.2</v>
          </cell>
        </row>
        <row r="2142">
          <cell r="K2142" t="str">
            <v>00111132P.2</v>
          </cell>
        </row>
        <row r="2143">
          <cell r="K2143" t="str">
            <v>00111119P.2</v>
          </cell>
        </row>
        <row r="2144">
          <cell r="K2144" t="str">
            <v>00111135P.2</v>
          </cell>
        </row>
        <row r="2145">
          <cell r="K2145" t="str">
            <v>00111122P.2</v>
          </cell>
        </row>
        <row r="2146">
          <cell r="K2146" t="str">
            <v>00111118P.2</v>
          </cell>
        </row>
        <row r="2147">
          <cell r="K2147" t="str">
            <v>00111110P.2</v>
          </cell>
        </row>
        <row r="2148">
          <cell r="K2148" t="str">
            <v>00111135P.2</v>
          </cell>
        </row>
        <row r="2149">
          <cell r="K2149" t="str">
            <v>00111118P.2</v>
          </cell>
        </row>
        <row r="2150">
          <cell r="K2150" t="str">
            <v>00111123P.2</v>
          </cell>
        </row>
        <row r="2151">
          <cell r="K2151" t="str">
            <v>00111115P.2</v>
          </cell>
        </row>
        <row r="2152">
          <cell r="K2152" t="str">
            <v>00111117P.2</v>
          </cell>
        </row>
        <row r="2153">
          <cell r="K2153" t="str">
            <v>00111132P.2</v>
          </cell>
        </row>
        <row r="2154">
          <cell r="K2154" t="str">
            <v>00111125P.2</v>
          </cell>
        </row>
        <row r="2155">
          <cell r="K2155" t="str">
            <v>00111135P.2</v>
          </cell>
        </row>
        <row r="2156">
          <cell r="K2156" t="str">
            <v>00111122P.2</v>
          </cell>
        </row>
        <row r="2157">
          <cell r="K2157" t="str">
            <v>00111110P.2</v>
          </cell>
        </row>
        <row r="2158">
          <cell r="K2158" t="str">
            <v>00111115P.2</v>
          </cell>
        </row>
        <row r="2159">
          <cell r="K2159" t="str">
            <v>00111113P.2</v>
          </cell>
        </row>
        <row r="2160">
          <cell r="K2160" t="str">
            <v>00111127P.2</v>
          </cell>
        </row>
        <row r="2161">
          <cell r="K2161" t="str">
            <v>00111116P.2</v>
          </cell>
        </row>
        <row r="2162">
          <cell r="K2162" t="str">
            <v>00111113P.2</v>
          </cell>
        </row>
        <row r="2163">
          <cell r="K2163" t="str">
            <v>00111114P.2</v>
          </cell>
        </row>
        <row r="2164">
          <cell r="K2164" t="str">
            <v>00111121P.2</v>
          </cell>
        </row>
        <row r="2165">
          <cell r="K2165" t="str">
            <v>00111136P.2</v>
          </cell>
        </row>
        <row r="2166">
          <cell r="K2166" t="str">
            <v>00111134P.2</v>
          </cell>
        </row>
        <row r="2167">
          <cell r="K2167" t="str">
            <v>00111135P.2</v>
          </cell>
        </row>
        <row r="2168">
          <cell r="K2168" t="str">
            <v>00111113P.2</v>
          </cell>
        </row>
        <row r="2169">
          <cell r="K2169" t="str">
            <v>00111128P.2</v>
          </cell>
        </row>
        <row r="2170">
          <cell r="K2170" t="str">
            <v>00111134P.2</v>
          </cell>
        </row>
        <row r="2171">
          <cell r="K2171" t="str">
            <v>00111128P.2</v>
          </cell>
        </row>
        <row r="2172">
          <cell r="K2172" t="str">
            <v>00111111P.2</v>
          </cell>
        </row>
        <row r="2173">
          <cell r="K2173" t="str">
            <v>00111117P.2</v>
          </cell>
        </row>
        <row r="2174">
          <cell r="K2174" t="str">
            <v>00111133P.2</v>
          </cell>
        </row>
        <row r="2175">
          <cell r="K2175" t="str">
            <v>00111123P.2</v>
          </cell>
        </row>
        <row r="2176">
          <cell r="K2176" t="str">
            <v>00111110P.2</v>
          </cell>
        </row>
        <row r="2177">
          <cell r="K2177" t="str">
            <v>00111118P.2</v>
          </cell>
        </row>
        <row r="2178">
          <cell r="K2178" t="str">
            <v>00111120P.2</v>
          </cell>
        </row>
        <row r="2179">
          <cell r="K2179" t="str">
            <v>00111132P.2</v>
          </cell>
        </row>
        <row r="2180">
          <cell r="K2180" t="str">
            <v>00111136P.2</v>
          </cell>
        </row>
        <row r="2181">
          <cell r="K2181" t="str">
            <v>00111123P.2</v>
          </cell>
        </row>
        <row r="2182">
          <cell r="K2182" t="str">
            <v>00111112P.2</v>
          </cell>
        </row>
        <row r="2183">
          <cell r="K2183" t="str">
            <v>00111131P.2</v>
          </cell>
        </row>
        <row r="2184">
          <cell r="K2184" t="str">
            <v>00111123P.2</v>
          </cell>
        </row>
        <row r="2185">
          <cell r="K2185" t="str">
            <v>00111116P.2</v>
          </cell>
        </row>
        <row r="2186">
          <cell r="K2186" t="str">
            <v>00111122P.2</v>
          </cell>
        </row>
        <row r="2187">
          <cell r="K2187" t="str">
            <v>00111113P.2</v>
          </cell>
        </row>
        <row r="2188">
          <cell r="K2188" t="str">
            <v>00111133P.2</v>
          </cell>
        </row>
        <row r="2189">
          <cell r="K2189" t="str">
            <v>00111121P.2</v>
          </cell>
        </row>
        <row r="2190">
          <cell r="K2190" t="str">
            <v>00111118P.2</v>
          </cell>
        </row>
        <row r="2191">
          <cell r="K2191" t="str">
            <v>00111111P.2</v>
          </cell>
        </row>
        <row r="2192">
          <cell r="K2192" t="str">
            <v>00111117P.2</v>
          </cell>
        </row>
        <row r="2193">
          <cell r="K2193" t="str">
            <v>00111126P.2</v>
          </cell>
        </row>
        <row r="2194">
          <cell r="K2194" t="str">
            <v>00111133P.2</v>
          </cell>
        </row>
        <row r="2195">
          <cell r="K2195" t="str">
            <v>00111113P.2</v>
          </cell>
        </row>
        <row r="2196">
          <cell r="K2196" t="str">
            <v>00111130P.2</v>
          </cell>
        </row>
        <row r="2197">
          <cell r="K2197" t="str">
            <v>00111121P.2</v>
          </cell>
        </row>
        <row r="2198">
          <cell r="K2198" t="str">
            <v>00111116P.2</v>
          </cell>
        </row>
        <row r="2199">
          <cell r="K2199" t="str">
            <v>00111132P.2</v>
          </cell>
        </row>
        <row r="2200">
          <cell r="K2200" t="str">
            <v>00111120P.2</v>
          </cell>
        </row>
        <row r="2201">
          <cell r="K2201" t="str">
            <v>00111128P.2</v>
          </cell>
        </row>
        <row r="2202">
          <cell r="K2202" t="str">
            <v>00111117P.2</v>
          </cell>
        </row>
        <row r="2203">
          <cell r="K2203" t="str">
            <v>00111126P.2</v>
          </cell>
        </row>
        <row r="2204">
          <cell r="K2204" t="str">
            <v>00111113P.2</v>
          </cell>
        </row>
        <row r="2205">
          <cell r="K2205" t="str">
            <v>00111123P.2</v>
          </cell>
        </row>
        <row r="2206">
          <cell r="K2206" t="str">
            <v>00111120P.2</v>
          </cell>
        </row>
        <row r="2207">
          <cell r="K2207" t="str">
            <v>00111131P.2</v>
          </cell>
        </row>
        <row r="2208">
          <cell r="K2208" t="str">
            <v>00111113P.2</v>
          </cell>
        </row>
        <row r="2209">
          <cell r="K2209" t="str">
            <v>00111121P.2</v>
          </cell>
        </row>
        <row r="2210">
          <cell r="K2210" t="str">
            <v>00111110P.2</v>
          </cell>
        </row>
        <row r="2211">
          <cell r="K2211" t="str">
            <v>00111132P.2</v>
          </cell>
        </row>
        <row r="2212">
          <cell r="K2212" t="str">
            <v>00111110P.2</v>
          </cell>
        </row>
        <row r="2213">
          <cell r="K2213" t="str">
            <v>00111125P.2</v>
          </cell>
        </row>
        <row r="2214">
          <cell r="K2214" t="str">
            <v>00111134P.2</v>
          </cell>
        </row>
        <row r="2215">
          <cell r="K2215" t="str">
            <v>00111122P.2</v>
          </cell>
        </row>
        <row r="2216">
          <cell r="K2216" t="str">
            <v>00111132P.2</v>
          </cell>
        </row>
        <row r="2217">
          <cell r="K2217" t="str">
            <v>00111123P.2</v>
          </cell>
        </row>
        <row r="2218">
          <cell r="K2218" t="str">
            <v>00111111P.2</v>
          </cell>
        </row>
        <row r="2219">
          <cell r="K2219" t="str">
            <v>00111123P.2</v>
          </cell>
        </row>
        <row r="2220">
          <cell r="K2220" t="str">
            <v>00111131P.2</v>
          </cell>
        </row>
        <row r="2221">
          <cell r="K2221" t="str">
            <v>00111132P.2</v>
          </cell>
        </row>
        <row r="2222">
          <cell r="K2222" t="str">
            <v>00111135P.2</v>
          </cell>
        </row>
        <row r="2223">
          <cell r="K2223" t="str">
            <v>00111128P.2</v>
          </cell>
        </row>
        <row r="2224">
          <cell r="K2224" t="str">
            <v>00111136P.2</v>
          </cell>
        </row>
        <row r="2225">
          <cell r="K2225" t="str">
            <v>00111135P.2</v>
          </cell>
        </row>
        <row r="2226">
          <cell r="K2226" t="str">
            <v>00111110P.2</v>
          </cell>
        </row>
        <row r="2227">
          <cell r="K2227" t="str">
            <v>00111131P.2</v>
          </cell>
        </row>
        <row r="2228">
          <cell r="K2228" t="str">
            <v>00111116P.2</v>
          </cell>
        </row>
        <row r="2229">
          <cell r="K2229" t="str">
            <v>00111132P.2</v>
          </cell>
        </row>
        <row r="2230">
          <cell r="K2230" t="str">
            <v>00111128P.2</v>
          </cell>
        </row>
        <row r="2231">
          <cell r="K2231" t="str">
            <v>00111125P.2</v>
          </cell>
        </row>
        <row r="2232">
          <cell r="K2232" t="str">
            <v>00111110P.2</v>
          </cell>
        </row>
        <row r="2233">
          <cell r="K2233" t="str">
            <v>00111135P.2</v>
          </cell>
        </row>
        <row r="2234">
          <cell r="K2234" t="str">
            <v>00111112P.2</v>
          </cell>
        </row>
        <row r="2235">
          <cell r="K2235" t="str">
            <v>00111122P.2</v>
          </cell>
        </row>
        <row r="2236">
          <cell r="K2236" t="str">
            <v>00111128P.2</v>
          </cell>
        </row>
        <row r="2237">
          <cell r="K2237" t="str">
            <v>00111112P.2</v>
          </cell>
        </row>
        <row r="2238">
          <cell r="K2238" t="str">
            <v>00111129P.2</v>
          </cell>
        </row>
        <row r="2239">
          <cell r="K2239" t="str">
            <v>00111117P.2</v>
          </cell>
        </row>
        <row r="2240">
          <cell r="K2240" t="str">
            <v>00111131P.2</v>
          </cell>
        </row>
        <row r="2241">
          <cell r="K2241" t="str">
            <v>00111129P.2</v>
          </cell>
        </row>
        <row r="2242">
          <cell r="K2242" t="str">
            <v>00111130P.2</v>
          </cell>
        </row>
        <row r="2243">
          <cell r="K2243" t="str">
            <v>00111129P.2</v>
          </cell>
        </row>
        <row r="2244">
          <cell r="K2244" t="str">
            <v>00111128P.2</v>
          </cell>
        </row>
        <row r="2245">
          <cell r="K2245" t="str">
            <v>00111110P.2</v>
          </cell>
        </row>
        <row r="2246">
          <cell r="K2246" t="str">
            <v>00111113P.2</v>
          </cell>
        </row>
        <row r="2247">
          <cell r="K2247" t="str">
            <v>00111122P.2</v>
          </cell>
        </row>
        <row r="2248">
          <cell r="K2248" t="str">
            <v>00111117P.2</v>
          </cell>
        </row>
        <row r="2249">
          <cell r="K2249" t="str">
            <v>00111128P.2</v>
          </cell>
        </row>
        <row r="2250">
          <cell r="K2250" t="str">
            <v>00111122P.2</v>
          </cell>
        </row>
        <row r="2251">
          <cell r="K2251" t="str">
            <v>00111133P.2</v>
          </cell>
        </row>
        <row r="2252">
          <cell r="K2252" t="str">
            <v>00111113P.2</v>
          </cell>
        </row>
        <row r="2253">
          <cell r="K2253" t="str">
            <v>00111136P.2</v>
          </cell>
        </row>
        <row r="2254">
          <cell r="K2254" t="str">
            <v>00111130P.2</v>
          </cell>
        </row>
        <row r="2255">
          <cell r="K2255" t="str">
            <v>00111111P.2</v>
          </cell>
        </row>
        <row r="2256">
          <cell r="K2256" t="str">
            <v>00111129P.2</v>
          </cell>
        </row>
        <row r="2257">
          <cell r="K2257" t="str">
            <v>00111125P.2</v>
          </cell>
        </row>
        <row r="2258">
          <cell r="K2258" t="str">
            <v>00111127P.2</v>
          </cell>
        </row>
        <row r="2259">
          <cell r="K2259" t="str">
            <v>00111126P.2</v>
          </cell>
        </row>
        <row r="2260">
          <cell r="K2260" t="str">
            <v>00111127P.2</v>
          </cell>
        </row>
        <row r="2261">
          <cell r="K2261" t="str">
            <v>00111123P.2</v>
          </cell>
        </row>
        <row r="2262">
          <cell r="K2262" t="str">
            <v>00111129P.2</v>
          </cell>
        </row>
        <row r="2263">
          <cell r="K2263" t="str">
            <v>00111128P.2</v>
          </cell>
        </row>
        <row r="2264">
          <cell r="K2264" t="str">
            <v>00111120P.2</v>
          </cell>
        </row>
        <row r="2265">
          <cell r="K2265" t="str">
            <v>00111128P.2</v>
          </cell>
        </row>
        <row r="2266">
          <cell r="K2266" t="str">
            <v>00111127P.2</v>
          </cell>
        </row>
        <row r="2267">
          <cell r="K2267" t="str">
            <v>00111120P.2</v>
          </cell>
        </row>
        <row r="2268">
          <cell r="K2268" t="str">
            <v>00111113P.2</v>
          </cell>
        </row>
        <row r="2269">
          <cell r="K2269" t="str">
            <v>00111116P.2</v>
          </cell>
        </row>
        <row r="2270">
          <cell r="K2270" t="str">
            <v>00111116P.2</v>
          </cell>
        </row>
        <row r="2271">
          <cell r="K2271" t="str">
            <v>00111129P.2</v>
          </cell>
        </row>
        <row r="2272">
          <cell r="K2272" t="str">
            <v>00111126P.2</v>
          </cell>
        </row>
        <row r="2273">
          <cell r="K2273" t="str">
            <v>00111112P.2</v>
          </cell>
        </row>
        <row r="2274">
          <cell r="K2274" t="str">
            <v>00111128P.2</v>
          </cell>
        </row>
        <row r="2275">
          <cell r="K2275" t="str">
            <v>00111122P.2</v>
          </cell>
        </row>
        <row r="2276">
          <cell r="K2276" t="str">
            <v>00111121P.2</v>
          </cell>
        </row>
        <row r="2277">
          <cell r="K2277" t="str">
            <v>00111132P.2</v>
          </cell>
        </row>
        <row r="2278">
          <cell r="K2278" t="str">
            <v>00111131P.2</v>
          </cell>
        </row>
        <row r="2279">
          <cell r="K2279" t="str">
            <v>00111127P.2</v>
          </cell>
        </row>
        <row r="2280">
          <cell r="K2280" t="str">
            <v>00111120P.2</v>
          </cell>
        </row>
        <row r="2281">
          <cell r="K2281" t="str">
            <v>00111128P.2</v>
          </cell>
        </row>
        <row r="2282">
          <cell r="K2282" t="str">
            <v>00111117P.2</v>
          </cell>
        </row>
        <row r="2283">
          <cell r="K2283" t="str">
            <v>00111117P.2</v>
          </cell>
        </row>
        <row r="2284">
          <cell r="K2284" t="str">
            <v>00111112P.2</v>
          </cell>
        </row>
        <row r="2285">
          <cell r="K2285" t="str">
            <v>00111120P.2</v>
          </cell>
        </row>
        <row r="2286">
          <cell r="K2286" t="str">
            <v>00111110P.2</v>
          </cell>
        </row>
        <row r="2287">
          <cell r="K2287" t="str">
            <v>00111126P.2</v>
          </cell>
        </row>
        <row r="2288">
          <cell r="K2288" t="str">
            <v>00111131P.2</v>
          </cell>
        </row>
        <row r="2289">
          <cell r="K2289" t="str">
            <v>00111135P.2</v>
          </cell>
        </row>
        <row r="2290">
          <cell r="K2290" t="str">
            <v>00111115P.2</v>
          </cell>
        </row>
        <row r="2291">
          <cell r="K2291" t="str">
            <v>00111118P.2</v>
          </cell>
        </row>
        <row r="2292">
          <cell r="K2292" t="str">
            <v>00111134P.2</v>
          </cell>
        </row>
        <row r="2293">
          <cell r="K2293" t="str">
            <v>00111118P.2</v>
          </cell>
        </row>
        <row r="2294">
          <cell r="K2294" t="str">
            <v>00111122P.2</v>
          </cell>
        </row>
        <row r="2295">
          <cell r="K2295" t="str">
            <v>00111126P.2</v>
          </cell>
        </row>
        <row r="2296">
          <cell r="K2296" t="str">
            <v>00111134P.2</v>
          </cell>
        </row>
        <row r="2297">
          <cell r="K2297" t="str">
            <v>00111111P.2</v>
          </cell>
        </row>
        <row r="2298">
          <cell r="K2298" t="str">
            <v>00111113P.2</v>
          </cell>
        </row>
        <row r="2299">
          <cell r="K2299" t="str">
            <v>00111133P.2</v>
          </cell>
        </row>
        <row r="2300">
          <cell r="K2300" t="str">
            <v>00111127P.2</v>
          </cell>
        </row>
        <row r="2301">
          <cell r="K2301" t="str">
            <v>00111136P.2</v>
          </cell>
        </row>
        <row r="2302">
          <cell r="K2302" t="str">
            <v>00111134P.2</v>
          </cell>
        </row>
        <row r="2303">
          <cell r="K2303" t="str">
            <v>00111131P.2</v>
          </cell>
        </row>
        <row r="2304">
          <cell r="K2304" t="str">
            <v>00111136P.2</v>
          </cell>
        </row>
        <row r="2305">
          <cell r="K2305" t="str">
            <v>00111117P.2</v>
          </cell>
        </row>
        <row r="2306">
          <cell r="K2306" t="str">
            <v>00111128P.2</v>
          </cell>
        </row>
        <row r="2307">
          <cell r="K2307" t="str">
            <v>00111110P.2</v>
          </cell>
        </row>
        <row r="2308">
          <cell r="K2308" t="str">
            <v>00111122P.2</v>
          </cell>
        </row>
        <row r="2309">
          <cell r="K2309" t="str">
            <v>00111126P.2</v>
          </cell>
        </row>
        <row r="2310">
          <cell r="K2310" t="str">
            <v>00111122P.2</v>
          </cell>
        </row>
        <row r="2311">
          <cell r="K2311" t="str">
            <v>00111135P.2</v>
          </cell>
        </row>
        <row r="2312">
          <cell r="K2312" t="str">
            <v>00111131P.2</v>
          </cell>
        </row>
        <row r="2313">
          <cell r="K2313" t="str">
            <v>00111113P.2</v>
          </cell>
        </row>
        <row r="2314">
          <cell r="K2314" t="str">
            <v>00111122P.2</v>
          </cell>
        </row>
        <row r="2315">
          <cell r="K2315" t="str">
            <v>00111117P.2</v>
          </cell>
        </row>
        <row r="2316">
          <cell r="K2316" t="str">
            <v>00111127P.2</v>
          </cell>
        </row>
        <row r="2317">
          <cell r="K2317" t="str">
            <v>00111131P.2</v>
          </cell>
        </row>
        <row r="2318">
          <cell r="K2318" t="str">
            <v>00111113P.2</v>
          </cell>
        </row>
        <row r="2319">
          <cell r="K2319" t="str">
            <v>00111132P.2</v>
          </cell>
        </row>
        <row r="2320">
          <cell r="K2320" t="str">
            <v>00111128P.2</v>
          </cell>
        </row>
        <row r="2321">
          <cell r="K2321" t="str">
            <v>00111131P.2</v>
          </cell>
        </row>
        <row r="2322">
          <cell r="K2322" t="str">
            <v>00111128P.2</v>
          </cell>
        </row>
        <row r="2323">
          <cell r="K2323" t="str">
            <v>00111117P.2</v>
          </cell>
        </row>
        <row r="2324">
          <cell r="K2324" t="str">
            <v>00111111P.2</v>
          </cell>
        </row>
        <row r="2325">
          <cell r="K2325" t="str">
            <v>00111126P.2</v>
          </cell>
        </row>
        <row r="2326">
          <cell r="K2326" t="str">
            <v>00111125P.2</v>
          </cell>
        </row>
        <row r="2327">
          <cell r="K2327" t="str">
            <v>00111132P.2</v>
          </cell>
        </row>
        <row r="2328">
          <cell r="K2328" t="str">
            <v>00111113P.2</v>
          </cell>
        </row>
        <row r="2329">
          <cell r="K2329" t="str">
            <v>00111132P.2</v>
          </cell>
        </row>
        <row r="2330">
          <cell r="K2330" t="str">
            <v>00111110P.2</v>
          </cell>
        </row>
        <row r="2331">
          <cell r="K2331" t="str">
            <v>00111131P.2</v>
          </cell>
        </row>
        <row r="2332">
          <cell r="K2332" t="str">
            <v>00111130P.2</v>
          </cell>
        </row>
        <row r="2333">
          <cell r="K2333" t="str">
            <v>00111129P.2</v>
          </cell>
        </row>
        <row r="2334">
          <cell r="K2334" t="str">
            <v>00111122P.2</v>
          </cell>
        </row>
        <row r="2335">
          <cell r="K2335" t="str">
            <v>00111130P.2</v>
          </cell>
        </row>
        <row r="2336">
          <cell r="K2336" t="str">
            <v>00111113P.2</v>
          </cell>
        </row>
        <row r="2337">
          <cell r="K2337" t="str">
            <v>00111125P.2</v>
          </cell>
        </row>
        <row r="2338">
          <cell r="K2338" t="str">
            <v>00111126P.2</v>
          </cell>
        </row>
        <row r="2339">
          <cell r="K2339" t="str">
            <v>00111112P.2</v>
          </cell>
        </row>
        <row r="2340">
          <cell r="K2340" t="str">
            <v>00111113P.2</v>
          </cell>
        </row>
        <row r="2341">
          <cell r="K2341" t="str">
            <v>00111128P.2</v>
          </cell>
        </row>
        <row r="2342">
          <cell r="K2342" t="str">
            <v>00111125P.2</v>
          </cell>
        </row>
        <row r="2343">
          <cell r="K2343" t="str">
            <v>00111128P.2</v>
          </cell>
        </row>
        <row r="2344">
          <cell r="K2344" t="str">
            <v>00111127P.2</v>
          </cell>
        </row>
        <row r="2345">
          <cell r="K2345" t="str">
            <v>00111112P.2</v>
          </cell>
        </row>
        <row r="2346">
          <cell r="K2346" t="str">
            <v>00111120P.2</v>
          </cell>
        </row>
        <row r="2347">
          <cell r="K2347" t="str">
            <v>00111125P.2</v>
          </cell>
        </row>
        <row r="2348">
          <cell r="K2348" t="str">
            <v>00111125P.2</v>
          </cell>
        </row>
        <row r="2349">
          <cell r="K2349" t="str">
            <v>00111113P.2</v>
          </cell>
        </row>
        <row r="2350">
          <cell r="K2350" t="str">
            <v>00111113P.2</v>
          </cell>
        </row>
        <row r="2351">
          <cell r="K2351" t="str">
            <v>00111129P.2</v>
          </cell>
        </row>
        <row r="2352">
          <cell r="K2352" t="str">
            <v>00111128P.2</v>
          </cell>
        </row>
        <row r="2353">
          <cell r="K2353" t="str">
            <v>00111120P.2</v>
          </cell>
        </row>
        <row r="2354">
          <cell r="K2354" t="str">
            <v>00111130P.2</v>
          </cell>
        </row>
        <row r="2355">
          <cell r="K2355" t="str">
            <v>00111131P.2</v>
          </cell>
        </row>
        <row r="2356">
          <cell r="K2356" t="str">
            <v>00111122P.2</v>
          </cell>
        </row>
        <row r="2357">
          <cell r="K2357" t="str">
            <v>00111111P.2</v>
          </cell>
        </row>
        <row r="2358">
          <cell r="K2358" t="str">
            <v>00111115P.2</v>
          </cell>
        </row>
        <row r="2359">
          <cell r="K2359" t="str">
            <v>00111112P.2</v>
          </cell>
        </row>
        <row r="2360">
          <cell r="K2360" t="str">
            <v>00111129P.2</v>
          </cell>
        </row>
        <row r="2361">
          <cell r="K2361" t="str">
            <v>00111131P.2</v>
          </cell>
        </row>
        <row r="2362">
          <cell r="K2362" t="str">
            <v>00111153P.2</v>
          </cell>
        </row>
        <row r="2363">
          <cell r="K2363" t="str">
            <v>00111133P.2</v>
          </cell>
        </row>
        <row r="2364">
          <cell r="K2364" t="str">
            <v>00111133P.2</v>
          </cell>
        </row>
        <row r="2365">
          <cell r="K2365" t="str">
            <v>00111133P.2</v>
          </cell>
        </row>
        <row r="2366">
          <cell r="K2366" t="str">
            <v>00111153P.2</v>
          </cell>
        </row>
        <row r="2367">
          <cell r="K2367" t="str">
            <v>00111151P.2</v>
          </cell>
        </row>
        <row r="2368">
          <cell r="K2368" t="str">
            <v>00111151P.2</v>
          </cell>
        </row>
        <row r="2369">
          <cell r="K2369" t="str">
            <v>00111151P.2</v>
          </cell>
        </row>
        <row r="2370">
          <cell r="K2370" t="str">
            <v>00111151P.2</v>
          </cell>
        </row>
        <row r="2371">
          <cell r="K2371" t="str">
            <v>00111151P.2</v>
          </cell>
        </row>
        <row r="2372">
          <cell r="K2372" t="str">
            <v>00111151P.2</v>
          </cell>
        </row>
        <row r="2373">
          <cell r="K2373" t="str">
            <v>00111151P.2</v>
          </cell>
        </row>
        <row r="2374">
          <cell r="K2374" t="str">
            <v>00111151P.2</v>
          </cell>
        </row>
        <row r="2375">
          <cell r="K2375" t="str">
            <v>00111151P.2</v>
          </cell>
        </row>
        <row r="2376">
          <cell r="K2376" t="str">
            <v>00111151P.2</v>
          </cell>
        </row>
        <row r="2377">
          <cell r="K2377" t="str">
            <v>00111151P.2</v>
          </cell>
        </row>
        <row r="2378">
          <cell r="K2378" t="str">
            <v>00111151P.2</v>
          </cell>
        </row>
        <row r="2379">
          <cell r="K2379" t="str">
            <v>00111151P.2</v>
          </cell>
        </row>
        <row r="2380">
          <cell r="K2380" t="str">
            <v>00111151P.2</v>
          </cell>
        </row>
        <row r="2381">
          <cell r="K2381" t="str">
            <v>00111151P.2</v>
          </cell>
        </row>
        <row r="2382">
          <cell r="K2382" t="str">
            <v>00111151P.2</v>
          </cell>
        </row>
        <row r="2383">
          <cell r="K2383" t="str">
            <v>00111151P.2</v>
          </cell>
        </row>
        <row r="2384">
          <cell r="K2384" t="str">
            <v>00111151P.2</v>
          </cell>
        </row>
        <row r="2385">
          <cell r="K2385" t="str">
            <v>00111151P.2</v>
          </cell>
        </row>
        <row r="2386">
          <cell r="K2386" t="str">
            <v>00111151P.2</v>
          </cell>
        </row>
        <row r="2387">
          <cell r="K2387" t="str">
            <v>00111151P.2</v>
          </cell>
        </row>
        <row r="2388">
          <cell r="K2388" t="str">
            <v>00111151P.2</v>
          </cell>
        </row>
        <row r="2389">
          <cell r="K2389" t="str">
            <v>00111151P.2</v>
          </cell>
        </row>
        <row r="2390">
          <cell r="K2390" t="str">
            <v>00111151P.2</v>
          </cell>
        </row>
        <row r="2391">
          <cell r="K2391" t="str">
            <v>00111151P.2</v>
          </cell>
        </row>
        <row r="2392">
          <cell r="K2392" t="str">
            <v>00111151P.2</v>
          </cell>
        </row>
        <row r="2393">
          <cell r="K2393" t="str">
            <v>00111151P.2</v>
          </cell>
        </row>
        <row r="2394">
          <cell r="K2394" t="str">
            <v>00111151P.2</v>
          </cell>
        </row>
        <row r="2395">
          <cell r="K2395" t="str">
            <v>00111151P.2</v>
          </cell>
        </row>
        <row r="2396">
          <cell r="K2396" t="str">
            <v>00111151P.2</v>
          </cell>
        </row>
        <row r="2397">
          <cell r="K2397" t="str">
            <v>00111151P.2</v>
          </cell>
        </row>
        <row r="2398">
          <cell r="K2398" t="str">
            <v>00111151P.2</v>
          </cell>
        </row>
        <row r="2399">
          <cell r="K2399" t="str">
            <v>00111151P.2</v>
          </cell>
        </row>
        <row r="2400">
          <cell r="K2400" t="str">
            <v>00111151P.2</v>
          </cell>
        </row>
        <row r="2401">
          <cell r="K2401" t="str">
            <v>00111151P.2</v>
          </cell>
        </row>
        <row r="2402">
          <cell r="K2402" t="str">
            <v>00111151P.2</v>
          </cell>
        </row>
        <row r="2403">
          <cell r="K2403" t="str">
            <v>00111151P.2</v>
          </cell>
        </row>
        <row r="2404">
          <cell r="K2404" t="str">
            <v>00111151P.2</v>
          </cell>
        </row>
        <row r="2405">
          <cell r="K2405" t="str">
            <v>00111151P.2</v>
          </cell>
        </row>
        <row r="2406">
          <cell r="K2406" t="str">
            <v>00111151P.2</v>
          </cell>
        </row>
        <row r="2407">
          <cell r="K2407" t="str">
            <v>00111151P.2</v>
          </cell>
        </row>
        <row r="2408">
          <cell r="K2408" t="str">
            <v>00111151P.2</v>
          </cell>
        </row>
        <row r="2409">
          <cell r="K2409" t="str">
            <v>00111151P.2</v>
          </cell>
        </row>
        <row r="2410">
          <cell r="K2410" t="str">
            <v>00111151P.2</v>
          </cell>
        </row>
        <row r="2411">
          <cell r="K2411" t="str">
            <v>00111151P.2</v>
          </cell>
        </row>
        <row r="2412">
          <cell r="K2412" t="str">
            <v>00111108P.2</v>
          </cell>
        </row>
        <row r="2413">
          <cell r="K2413" t="str">
            <v>00111108P.2</v>
          </cell>
        </row>
        <row r="2414">
          <cell r="K2414" t="str">
            <v>00111108P.2</v>
          </cell>
        </row>
        <row r="2415">
          <cell r="K2415" t="str">
            <v>00111108P.2</v>
          </cell>
        </row>
        <row r="2416">
          <cell r="K2416" t="str">
            <v>00111108P.2</v>
          </cell>
        </row>
        <row r="2417">
          <cell r="K2417" t="str">
            <v>00111108P.2</v>
          </cell>
        </row>
        <row r="2418">
          <cell r="K2418" t="str">
            <v>00111108P.2</v>
          </cell>
        </row>
        <row r="2419">
          <cell r="K2419" t="str">
            <v>00111108P.2</v>
          </cell>
        </row>
        <row r="2420">
          <cell r="K2420" t="str">
            <v>00111108P.2</v>
          </cell>
        </row>
        <row r="2421">
          <cell r="K2421" t="str">
            <v>00111108P.2</v>
          </cell>
        </row>
        <row r="2422">
          <cell r="K2422" t="str">
            <v>00111108P.2</v>
          </cell>
        </row>
        <row r="2423">
          <cell r="K2423" t="str">
            <v>00111108P.2</v>
          </cell>
        </row>
        <row r="2424">
          <cell r="K2424" t="str">
            <v>00111108P.2</v>
          </cell>
        </row>
        <row r="2425">
          <cell r="K2425" t="str">
            <v>00111108P.2</v>
          </cell>
        </row>
        <row r="2426">
          <cell r="K2426" t="str">
            <v>00111108P.2</v>
          </cell>
        </row>
        <row r="2427">
          <cell r="K2427" t="str">
            <v>00021108P.2</v>
          </cell>
        </row>
        <row r="2428">
          <cell r="K2428" t="str">
            <v>00021108P.2</v>
          </cell>
        </row>
        <row r="2429">
          <cell r="K2429" t="str">
            <v>00111108P.2</v>
          </cell>
        </row>
        <row r="2430">
          <cell r="K2430" t="str">
            <v>00111108P.2</v>
          </cell>
        </row>
        <row r="2431">
          <cell r="K2431" t="str">
            <v>00111108P.2</v>
          </cell>
        </row>
        <row r="2432">
          <cell r="K2432" t="str">
            <v>00111130P.2</v>
          </cell>
        </row>
        <row r="2433">
          <cell r="K2433" t="str">
            <v>00111130P.2</v>
          </cell>
        </row>
        <row r="2434">
          <cell r="K2434" t="str">
            <v>00111130P.2</v>
          </cell>
        </row>
        <row r="2435">
          <cell r="K2435" t="str">
            <v>00111130P.2</v>
          </cell>
        </row>
        <row r="2436">
          <cell r="K2436" t="str">
            <v>00111130P.2</v>
          </cell>
        </row>
        <row r="2437">
          <cell r="K2437" t="str">
            <v>00111130P.2</v>
          </cell>
        </row>
        <row r="2438">
          <cell r="K2438" t="str">
            <v>00111130P.2</v>
          </cell>
        </row>
        <row r="2439">
          <cell r="K2439" t="str">
            <v>00111130P.2</v>
          </cell>
        </row>
        <row r="2440">
          <cell r="K2440" t="str">
            <v>00111130P.2</v>
          </cell>
        </row>
        <row r="2441">
          <cell r="K2441" t="str">
            <v>00111110P.2</v>
          </cell>
        </row>
        <row r="2442">
          <cell r="K2442" t="str">
            <v>00111110P.2</v>
          </cell>
        </row>
        <row r="2443">
          <cell r="K2443" t="str">
            <v>00111110P.2</v>
          </cell>
        </row>
        <row r="2444">
          <cell r="K2444" t="str">
            <v>00111110P.2</v>
          </cell>
        </row>
        <row r="2445">
          <cell r="K2445" t="str">
            <v>00111110P.2</v>
          </cell>
        </row>
        <row r="2446">
          <cell r="K2446" t="str">
            <v>00111110P.2</v>
          </cell>
        </row>
        <row r="2447">
          <cell r="K2447" t="str">
            <v>00111112P.2</v>
          </cell>
        </row>
        <row r="2448">
          <cell r="K2448" t="str">
            <v>00111112P.2</v>
          </cell>
        </row>
        <row r="2449">
          <cell r="K2449" t="str">
            <v>00111112P.2</v>
          </cell>
        </row>
        <row r="2450">
          <cell r="K2450" t="str">
            <v>00111112P.2</v>
          </cell>
        </row>
        <row r="2451">
          <cell r="K2451" t="str">
            <v>00111112P.2</v>
          </cell>
        </row>
        <row r="2452">
          <cell r="K2452" t="str">
            <v>00111112P.2</v>
          </cell>
        </row>
        <row r="2453">
          <cell r="K2453" t="str">
            <v>00111112P.2</v>
          </cell>
        </row>
        <row r="2454">
          <cell r="K2454" t="str">
            <v>00111112P.2</v>
          </cell>
        </row>
        <row r="2455">
          <cell r="K2455" t="str">
            <v>00111113P.2</v>
          </cell>
        </row>
        <row r="2456">
          <cell r="K2456" t="str">
            <v>00111113P.2</v>
          </cell>
        </row>
        <row r="2457">
          <cell r="K2457" t="str">
            <v>00111113P.2</v>
          </cell>
        </row>
        <row r="2458">
          <cell r="K2458" t="str">
            <v>00111113P.2</v>
          </cell>
        </row>
        <row r="2459">
          <cell r="K2459" t="str">
            <v>00111113P.2</v>
          </cell>
        </row>
        <row r="2460">
          <cell r="K2460" t="str">
            <v>00111113P.2</v>
          </cell>
        </row>
        <row r="2461">
          <cell r="K2461" t="str">
            <v>00111113P.2</v>
          </cell>
        </row>
        <row r="2462">
          <cell r="K2462" t="str">
            <v>00111113P.2</v>
          </cell>
        </row>
        <row r="2463">
          <cell r="K2463" t="str">
            <v>00111113P.2</v>
          </cell>
        </row>
        <row r="2464">
          <cell r="K2464" t="str">
            <v>00111113P.2</v>
          </cell>
        </row>
        <row r="2465">
          <cell r="K2465" t="str">
            <v>00111113P.2</v>
          </cell>
        </row>
        <row r="2466">
          <cell r="K2466" t="str">
            <v>00111113P.2</v>
          </cell>
        </row>
        <row r="2467">
          <cell r="K2467" t="str">
            <v>00111114P.2</v>
          </cell>
        </row>
        <row r="2468">
          <cell r="K2468" t="str">
            <v>00111114P.2</v>
          </cell>
        </row>
        <row r="2469">
          <cell r="K2469" t="str">
            <v>00111114P.2</v>
          </cell>
        </row>
        <row r="2470">
          <cell r="K2470" t="str">
            <v>00111114P.2</v>
          </cell>
        </row>
        <row r="2471">
          <cell r="K2471" t="str">
            <v>00111114P.2</v>
          </cell>
        </row>
        <row r="2472">
          <cell r="K2472" t="str">
            <v>00111114P.2</v>
          </cell>
        </row>
        <row r="2473">
          <cell r="K2473" t="str">
            <v>00111114P.2</v>
          </cell>
        </row>
        <row r="2474">
          <cell r="K2474" t="str">
            <v>00111114P.2</v>
          </cell>
        </row>
        <row r="2475">
          <cell r="K2475" t="str">
            <v>00111114P.2</v>
          </cell>
        </row>
        <row r="2476">
          <cell r="K2476" t="str">
            <v>00111114P.2</v>
          </cell>
        </row>
        <row r="2477">
          <cell r="K2477" t="str">
            <v>00111122P.2</v>
          </cell>
        </row>
        <row r="2478">
          <cell r="K2478" t="str">
            <v>00111122P.2</v>
          </cell>
        </row>
        <row r="2479">
          <cell r="K2479" t="str">
            <v>00111122P.2</v>
          </cell>
        </row>
        <row r="2480">
          <cell r="K2480" t="str">
            <v>00111122P.2</v>
          </cell>
        </row>
        <row r="2481">
          <cell r="K2481" t="str">
            <v>00111122P.2</v>
          </cell>
        </row>
        <row r="2482">
          <cell r="K2482" t="str">
            <v>00111122P.2</v>
          </cell>
        </row>
        <row r="2483">
          <cell r="K2483" t="str">
            <v>00111122P.2</v>
          </cell>
        </row>
        <row r="2484">
          <cell r="K2484" t="str">
            <v>00111121P.2</v>
          </cell>
        </row>
        <row r="2485">
          <cell r="K2485" t="str">
            <v>00111111P.2</v>
          </cell>
        </row>
        <row r="2486">
          <cell r="K2486" t="str">
            <v>00111111P.2</v>
          </cell>
        </row>
        <row r="2487">
          <cell r="K2487" t="str">
            <v>00111111P.2</v>
          </cell>
        </row>
        <row r="2488">
          <cell r="K2488" t="str">
            <v>00111111P.2</v>
          </cell>
        </row>
        <row r="2489">
          <cell r="K2489" t="str">
            <v>00111111P.2</v>
          </cell>
        </row>
        <row r="2490">
          <cell r="K2490" t="str">
            <v>00111111P.2</v>
          </cell>
        </row>
        <row r="2491">
          <cell r="K2491" t="str">
            <v>00111111P.2</v>
          </cell>
        </row>
        <row r="2492">
          <cell r="K2492" t="str">
            <v>00111111P.2</v>
          </cell>
        </row>
        <row r="2493">
          <cell r="K2493" t="str">
            <v>00111111P.2</v>
          </cell>
        </row>
        <row r="2494">
          <cell r="K2494" t="str">
            <v>00111111P.2</v>
          </cell>
        </row>
        <row r="2495">
          <cell r="K2495" t="str">
            <v>00111111P.2</v>
          </cell>
        </row>
        <row r="2496">
          <cell r="K2496" t="str">
            <v>00111115P.2</v>
          </cell>
        </row>
        <row r="2497">
          <cell r="K2497" t="str">
            <v>00111115P.2</v>
          </cell>
        </row>
        <row r="2498">
          <cell r="K2498" t="str">
            <v>00111115P.2</v>
          </cell>
        </row>
        <row r="2499">
          <cell r="K2499" t="str">
            <v>00111115P.2</v>
          </cell>
        </row>
        <row r="2500">
          <cell r="K2500" t="str">
            <v>00111115P.2</v>
          </cell>
        </row>
        <row r="2501">
          <cell r="K2501" t="str">
            <v>00111115P.2</v>
          </cell>
        </row>
        <row r="2502">
          <cell r="K2502" t="str">
            <v>00111115P.2</v>
          </cell>
        </row>
        <row r="2503">
          <cell r="K2503" t="str">
            <v>00111115P.2</v>
          </cell>
        </row>
        <row r="2504">
          <cell r="K2504" t="str">
            <v>00111116P.2</v>
          </cell>
        </row>
        <row r="2505">
          <cell r="K2505" t="str">
            <v>00111116P.2</v>
          </cell>
        </row>
        <row r="2506">
          <cell r="K2506" t="str">
            <v>00111116P.2</v>
          </cell>
        </row>
        <row r="2507">
          <cell r="K2507" t="str">
            <v>00111116P.2</v>
          </cell>
        </row>
        <row r="2508">
          <cell r="K2508" t="str">
            <v>00111116P.2</v>
          </cell>
        </row>
        <row r="2509">
          <cell r="K2509" t="str">
            <v>00111116P.2</v>
          </cell>
        </row>
        <row r="2510">
          <cell r="K2510" t="str">
            <v>00111116P.2</v>
          </cell>
        </row>
        <row r="2511">
          <cell r="K2511" t="str">
            <v>00111116P.2</v>
          </cell>
        </row>
        <row r="2512">
          <cell r="K2512" t="str">
            <v>00111116P.2</v>
          </cell>
        </row>
        <row r="2513">
          <cell r="K2513" t="str">
            <v>00111116P.2</v>
          </cell>
        </row>
        <row r="2514">
          <cell r="K2514" t="str">
            <v>00111116P.2</v>
          </cell>
        </row>
        <row r="2515">
          <cell r="K2515" t="str">
            <v>00111117P.2</v>
          </cell>
        </row>
        <row r="2516">
          <cell r="K2516" t="str">
            <v>00111117P.2</v>
          </cell>
        </row>
        <row r="2517">
          <cell r="K2517" t="str">
            <v>00111117P.2</v>
          </cell>
        </row>
        <row r="2518">
          <cell r="K2518" t="str">
            <v>00111117P.2</v>
          </cell>
        </row>
        <row r="2519">
          <cell r="K2519" t="str">
            <v>00111117P.2</v>
          </cell>
        </row>
        <row r="2520">
          <cell r="K2520" t="str">
            <v>00111117P.2</v>
          </cell>
        </row>
        <row r="2521">
          <cell r="K2521" t="str">
            <v>00111117P.2</v>
          </cell>
        </row>
        <row r="2522">
          <cell r="K2522" t="str">
            <v>00111117P.2</v>
          </cell>
        </row>
        <row r="2523">
          <cell r="K2523" t="str">
            <v>00111117P.2</v>
          </cell>
        </row>
        <row r="2524">
          <cell r="K2524" t="str">
            <v>00111117P.2</v>
          </cell>
        </row>
        <row r="2525">
          <cell r="K2525" t="str">
            <v>00111117P.2</v>
          </cell>
        </row>
        <row r="2526">
          <cell r="K2526" t="str">
            <v>00111117P.2</v>
          </cell>
        </row>
        <row r="2527">
          <cell r="K2527" t="str">
            <v>00111118P.2</v>
          </cell>
        </row>
        <row r="2528">
          <cell r="K2528" t="str">
            <v>00111118P.2</v>
          </cell>
        </row>
        <row r="2529">
          <cell r="K2529" t="str">
            <v>00111118P.2</v>
          </cell>
        </row>
        <row r="2530">
          <cell r="K2530" t="str">
            <v>00111118P.2</v>
          </cell>
        </row>
        <row r="2531">
          <cell r="K2531" t="str">
            <v>00111118P.2</v>
          </cell>
        </row>
        <row r="2532">
          <cell r="K2532" t="str">
            <v>00111118P.2</v>
          </cell>
        </row>
        <row r="2533">
          <cell r="K2533" t="str">
            <v>00111118P.2</v>
          </cell>
        </row>
        <row r="2534">
          <cell r="K2534" t="str">
            <v>00111118P.2</v>
          </cell>
        </row>
        <row r="2535">
          <cell r="K2535" t="str">
            <v>00111118P.2</v>
          </cell>
        </row>
        <row r="2536">
          <cell r="K2536" t="str">
            <v>00111118P.2</v>
          </cell>
        </row>
        <row r="2537">
          <cell r="K2537" t="str">
            <v>00111119P.2</v>
          </cell>
        </row>
        <row r="2538">
          <cell r="K2538" t="str">
            <v>00111119P.2</v>
          </cell>
        </row>
        <row r="2539">
          <cell r="K2539" t="str">
            <v>00111119P.2</v>
          </cell>
        </row>
        <row r="2540">
          <cell r="K2540" t="str">
            <v>00111119P.2</v>
          </cell>
        </row>
        <row r="2541">
          <cell r="K2541" t="str">
            <v>00111119P.2</v>
          </cell>
        </row>
        <row r="2542">
          <cell r="K2542" t="str">
            <v>00111119P.2</v>
          </cell>
        </row>
        <row r="2543">
          <cell r="K2543" t="str">
            <v>00111119P.2</v>
          </cell>
        </row>
        <row r="2544">
          <cell r="K2544" t="str">
            <v>00111119P.2</v>
          </cell>
        </row>
        <row r="2545">
          <cell r="K2545" t="str">
            <v>00111119P.2</v>
          </cell>
        </row>
        <row r="2546">
          <cell r="K2546" t="str">
            <v>00111120P.2</v>
          </cell>
        </row>
        <row r="2547">
          <cell r="K2547" t="str">
            <v>00111120P.2</v>
          </cell>
        </row>
        <row r="2548">
          <cell r="K2548" t="str">
            <v>00111122P.2</v>
          </cell>
        </row>
        <row r="2549">
          <cell r="K2549" t="str">
            <v>00111122P.2</v>
          </cell>
        </row>
        <row r="2550">
          <cell r="K2550" t="str">
            <v>00111122P.2</v>
          </cell>
        </row>
        <row r="2551">
          <cell r="K2551" t="str">
            <v>00111122P.2</v>
          </cell>
        </row>
        <row r="2552">
          <cell r="K2552" t="str">
            <v>00111122P.2</v>
          </cell>
        </row>
        <row r="2553">
          <cell r="K2553" t="str">
            <v>00111122P.2</v>
          </cell>
        </row>
        <row r="2554">
          <cell r="K2554" t="str">
            <v>00111122P.2</v>
          </cell>
        </row>
        <row r="2555">
          <cell r="K2555" t="str">
            <v>00111122P.2</v>
          </cell>
        </row>
        <row r="2556">
          <cell r="K2556" t="str">
            <v>00111122P.2</v>
          </cell>
        </row>
        <row r="2557">
          <cell r="K2557" t="str">
            <v>00111122P.2</v>
          </cell>
        </row>
        <row r="2558">
          <cell r="K2558" t="str">
            <v>00111122P.2</v>
          </cell>
        </row>
        <row r="2559">
          <cell r="K2559" t="str">
            <v>00111122P.2</v>
          </cell>
        </row>
        <row r="2560">
          <cell r="K2560" t="str">
            <v>00111125P.2</v>
          </cell>
        </row>
        <row r="2561">
          <cell r="K2561" t="str">
            <v>00111125P.2</v>
          </cell>
        </row>
        <row r="2562">
          <cell r="K2562" t="str">
            <v>00111125P.2</v>
          </cell>
        </row>
        <row r="2563">
          <cell r="K2563" t="str">
            <v>00111125P.2</v>
          </cell>
        </row>
        <row r="2564">
          <cell r="K2564" t="str">
            <v>00111125P.2</v>
          </cell>
        </row>
        <row r="2565">
          <cell r="K2565" t="str">
            <v>00111125P.2</v>
          </cell>
        </row>
        <row r="2566">
          <cell r="K2566" t="str">
            <v>00111125P.2</v>
          </cell>
        </row>
        <row r="2567">
          <cell r="K2567" t="str">
            <v>00111125P.2</v>
          </cell>
        </row>
        <row r="2568">
          <cell r="K2568" t="str">
            <v>00111125P.2</v>
          </cell>
        </row>
        <row r="2569">
          <cell r="K2569" t="str">
            <v>00111125P.2</v>
          </cell>
        </row>
        <row r="2570">
          <cell r="K2570" t="str">
            <v>00111126P.2</v>
          </cell>
        </row>
        <row r="2571">
          <cell r="K2571" t="str">
            <v>00111126P.2</v>
          </cell>
        </row>
        <row r="2572">
          <cell r="K2572" t="str">
            <v>00111126P.2</v>
          </cell>
        </row>
        <row r="2573">
          <cell r="K2573" t="str">
            <v>00111126P.2</v>
          </cell>
        </row>
        <row r="2574">
          <cell r="K2574" t="str">
            <v>00111126P.2</v>
          </cell>
        </row>
        <row r="2575">
          <cell r="K2575" t="str">
            <v>00111126P.2</v>
          </cell>
        </row>
        <row r="2576">
          <cell r="K2576" t="str">
            <v>00111126P.2</v>
          </cell>
        </row>
        <row r="2577">
          <cell r="K2577" t="str">
            <v>00111126P.2</v>
          </cell>
        </row>
        <row r="2578">
          <cell r="K2578" t="str">
            <v>00111126P.2</v>
          </cell>
        </row>
        <row r="2579">
          <cell r="K2579" t="str">
            <v>00111126P.2</v>
          </cell>
        </row>
        <row r="2580">
          <cell r="K2580" t="str">
            <v>00111128P.2</v>
          </cell>
        </row>
        <row r="2581">
          <cell r="K2581" t="str">
            <v>00111128P.2</v>
          </cell>
        </row>
        <row r="2582">
          <cell r="K2582" t="str">
            <v>00111128P.2</v>
          </cell>
        </row>
        <row r="2583">
          <cell r="K2583" t="str">
            <v>00111128P.2</v>
          </cell>
        </row>
        <row r="2584">
          <cell r="K2584" t="str">
            <v>00111128P.2</v>
          </cell>
        </row>
        <row r="2585">
          <cell r="K2585" t="str">
            <v>00111128P.2</v>
          </cell>
        </row>
        <row r="2586">
          <cell r="K2586" t="str">
            <v>00111128P.2</v>
          </cell>
        </row>
        <row r="2587">
          <cell r="K2587" t="str">
            <v>00111128P.2</v>
          </cell>
        </row>
        <row r="2588">
          <cell r="K2588" t="str">
            <v>00111128P.2</v>
          </cell>
        </row>
        <row r="2589">
          <cell r="K2589" t="str">
            <v>00111128P.2</v>
          </cell>
        </row>
        <row r="2590">
          <cell r="K2590" t="str">
            <v>00111128P.2</v>
          </cell>
        </row>
        <row r="2591">
          <cell r="K2591" t="str">
            <v>00111128P.2</v>
          </cell>
        </row>
        <row r="2592">
          <cell r="K2592" t="str">
            <v>00111128P.2</v>
          </cell>
        </row>
        <row r="2593">
          <cell r="K2593" t="str">
            <v>00111128P.2</v>
          </cell>
        </row>
        <row r="2594">
          <cell r="K2594" t="str">
            <v>00111129P.2</v>
          </cell>
        </row>
        <row r="2595">
          <cell r="K2595" t="str">
            <v>00111129P.2</v>
          </cell>
        </row>
        <row r="2596">
          <cell r="K2596" t="str">
            <v>00111129P.2</v>
          </cell>
        </row>
        <row r="2597">
          <cell r="K2597" t="str">
            <v>00111129P.2</v>
          </cell>
        </row>
        <row r="2598">
          <cell r="K2598" t="str">
            <v>00111129P.2</v>
          </cell>
        </row>
        <row r="2599">
          <cell r="K2599" t="str">
            <v>00111129P.2</v>
          </cell>
        </row>
        <row r="2600">
          <cell r="K2600" t="str">
            <v>00111130P.2</v>
          </cell>
        </row>
        <row r="2601">
          <cell r="K2601" t="str">
            <v>00111130P.2</v>
          </cell>
        </row>
        <row r="2602">
          <cell r="K2602" t="str">
            <v>00111130P.2</v>
          </cell>
        </row>
        <row r="2603">
          <cell r="K2603" t="str">
            <v>00111130P.2</v>
          </cell>
        </row>
        <row r="2604">
          <cell r="K2604" t="str">
            <v>00111130P.2</v>
          </cell>
        </row>
        <row r="2605">
          <cell r="K2605" t="str">
            <v>00111130P.2</v>
          </cell>
        </row>
        <row r="2606">
          <cell r="K2606" t="str">
            <v>00111130P.2</v>
          </cell>
        </row>
        <row r="2607">
          <cell r="K2607" t="str">
            <v>00111130P.2</v>
          </cell>
        </row>
        <row r="2608">
          <cell r="K2608" t="str">
            <v>00111130P.2</v>
          </cell>
        </row>
        <row r="2609">
          <cell r="K2609" t="str">
            <v>00111130P.2</v>
          </cell>
        </row>
        <row r="2610">
          <cell r="K2610" t="str">
            <v>00111131P.2</v>
          </cell>
        </row>
        <row r="2611">
          <cell r="K2611" t="str">
            <v>00111131P.2</v>
          </cell>
        </row>
        <row r="2612">
          <cell r="K2612" t="str">
            <v>00111131P.2</v>
          </cell>
        </row>
        <row r="2613">
          <cell r="K2613" t="str">
            <v>00111131P.2</v>
          </cell>
        </row>
        <row r="2614">
          <cell r="K2614" t="str">
            <v>00111131P.2</v>
          </cell>
        </row>
        <row r="2615">
          <cell r="K2615" t="str">
            <v>00111131P.2</v>
          </cell>
        </row>
        <row r="2616">
          <cell r="K2616" t="str">
            <v>00111131P.2</v>
          </cell>
        </row>
        <row r="2617">
          <cell r="K2617" t="str">
            <v>00111131P.2</v>
          </cell>
        </row>
        <row r="2618">
          <cell r="K2618" t="str">
            <v>00111131P.2</v>
          </cell>
        </row>
        <row r="2619">
          <cell r="K2619" t="str">
            <v>00111131P.2</v>
          </cell>
        </row>
        <row r="2620">
          <cell r="K2620" t="str">
            <v>00111135P.2</v>
          </cell>
        </row>
        <row r="2621">
          <cell r="K2621" t="str">
            <v>00111135P.2</v>
          </cell>
        </row>
        <row r="2622">
          <cell r="K2622" t="str">
            <v>00111153P.2</v>
          </cell>
        </row>
        <row r="2623">
          <cell r="K2623" t="str">
            <v>00111153P.2</v>
          </cell>
        </row>
        <row r="2624">
          <cell r="K2624" t="str">
            <v>00111143P.2</v>
          </cell>
        </row>
        <row r="2625">
          <cell r="K2625" t="str">
            <v>00111143P.2</v>
          </cell>
        </row>
        <row r="2626">
          <cell r="K2626" t="str">
            <v>00111143P.2</v>
          </cell>
        </row>
        <row r="2627">
          <cell r="K2627" t="str">
            <v>00111143P.2</v>
          </cell>
        </row>
        <row r="2628">
          <cell r="K2628" t="str">
            <v>00111143P.2</v>
          </cell>
        </row>
        <row r="2629">
          <cell r="K2629" t="str">
            <v>00111143P.2</v>
          </cell>
        </row>
        <row r="2630">
          <cell r="K2630" t="str">
            <v>00111143P.2</v>
          </cell>
        </row>
        <row r="2631">
          <cell r="K2631" t="str">
            <v>00111150P.2</v>
          </cell>
        </row>
        <row r="2632">
          <cell r="K2632" t="str">
            <v>00111110P.2</v>
          </cell>
        </row>
        <row r="2633">
          <cell r="K2633" t="str">
            <v>00111110P.2</v>
          </cell>
        </row>
        <row r="2634">
          <cell r="K2634" t="str">
            <v>00111110P.2</v>
          </cell>
        </row>
        <row r="2635">
          <cell r="K2635" t="str">
            <v>00111110P.2</v>
          </cell>
        </row>
        <row r="2636">
          <cell r="K2636" t="str">
            <v>00111110P.2</v>
          </cell>
        </row>
        <row r="2637">
          <cell r="K2637" t="str">
            <v>00111110P.2</v>
          </cell>
        </row>
        <row r="2638">
          <cell r="K2638" t="str">
            <v>00111110P.2</v>
          </cell>
        </row>
        <row r="2639">
          <cell r="K2639" t="str">
            <v>00111110P.2</v>
          </cell>
        </row>
        <row r="2640">
          <cell r="K2640" t="str">
            <v>00111110P.2</v>
          </cell>
        </row>
        <row r="2641">
          <cell r="K2641" t="str">
            <v>00111110P.2</v>
          </cell>
        </row>
        <row r="2642">
          <cell r="K2642" t="str">
            <v>00111110P.2</v>
          </cell>
        </row>
        <row r="2643">
          <cell r="K2643" t="str">
            <v>00111110P.2</v>
          </cell>
        </row>
        <row r="2644">
          <cell r="K2644" t="str">
            <v>00111110P.2</v>
          </cell>
        </row>
        <row r="2645">
          <cell r="K2645" t="str">
            <v>00111110P.2</v>
          </cell>
        </row>
        <row r="2646">
          <cell r="K2646" t="str">
            <v>00111110P.2</v>
          </cell>
        </row>
        <row r="2647">
          <cell r="K2647" t="str">
            <v>00111110P.2</v>
          </cell>
        </row>
        <row r="2648">
          <cell r="K2648" t="str">
            <v>00111110P.2</v>
          </cell>
        </row>
        <row r="2649">
          <cell r="K2649" t="str">
            <v>00111111P.2</v>
          </cell>
        </row>
        <row r="2650">
          <cell r="K2650" t="str">
            <v>00111111P.2</v>
          </cell>
        </row>
        <row r="2651">
          <cell r="K2651" t="str">
            <v>00111111P.2</v>
          </cell>
        </row>
        <row r="2652">
          <cell r="K2652" t="str">
            <v>00111111P.2</v>
          </cell>
        </row>
        <row r="2653">
          <cell r="K2653" t="str">
            <v>00111111P.2</v>
          </cell>
        </row>
        <row r="2654">
          <cell r="K2654" t="str">
            <v>00111111P.2</v>
          </cell>
        </row>
        <row r="2655">
          <cell r="K2655" t="str">
            <v>00111112P.2</v>
          </cell>
        </row>
        <row r="2656">
          <cell r="K2656" t="str">
            <v>00111112P.2</v>
          </cell>
        </row>
        <row r="2657">
          <cell r="K2657" t="str">
            <v>00111112P.2</v>
          </cell>
        </row>
        <row r="2658">
          <cell r="K2658" t="str">
            <v>00111112P.2</v>
          </cell>
        </row>
        <row r="2659">
          <cell r="K2659" t="str">
            <v>00111112P.2</v>
          </cell>
        </row>
        <row r="2660">
          <cell r="K2660" t="str">
            <v>00111112P.2</v>
          </cell>
        </row>
        <row r="2661">
          <cell r="K2661" t="str">
            <v>00111112P.2</v>
          </cell>
        </row>
        <row r="2662">
          <cell r="K2662" t="str">
            <v>00111112P.2</v>
          </cell>
        </row>
        <row r="2663">
          <cell r="K2663" t="str">
            <v>00111112P.2</v>
          </cell>
        </row>
        <row r="2664">
          <cell r="K2664" t="str">
            <v>00111112P.2</v>
          </cell>
        </row>
        <row r="2665">
          <cell r="K2665" t="str">
            <v>00111112P.2</v>
          </cell>
        </row>
        <row r="2666">
          <cell r="K2666" t="str">
            <v>00111112P.2</v>
          </cell>
        </row>
        <row r="2667">
          <cell r="K2667" t="str">
            <v>00111112P.2</v>
          </cell>
        </row>
        <row r="2668">
          <cell r="K2668" t="str">
            <v>00111112P.2</v>
          </cell>
        </row>
        <row r="2669">
          <cell r="K2669" t="str">
            <v>00111112P.2</v>
          </cell>
        </row>
        <row r="2670">
          <cell r="K2670" t="str">
            <v>00111112P.2</v>
          </cell>
        </row>
        <row r="2671">
          <cell r="K2671" t="str">
            <v>00111113P.2</v>
          </cell>
        </row>
        <row r="2672">
          <cell r="K2672" t="str">
            <v>00111113P.2</v>
          </cell>
        </row>
        <row r="2673">
          <cell r="K2673" t="str">
            <v>00111113P.2</v>
          </cell>
        </row>
        <row r="2674">
          <cell r="K2674" t="str">
            <v>00111113P.2</v>
          </cell>
        </row>
        <row r="2675">
          <cell r="K2675" t="str">
            <v>00111113P.2</v>
          </cell>
        </row>
        <row r="2676">
          <cell r="K2676" t="str">
            <v>00111113P.2</v>
          </cell>
        </row>
        <row r="2677">
          <cell r="K2677" t="str">
            <v>00111113P.2</v>
          </cell>
        </row>
        <row r="2678">
          <cell r="K2678" t="str">
            <v>00111113P.2</v>
          </cell>
        </row>
        <row r="2679">
          <cell r="K2679" t="str">
            <v>00111113P.2</v>
          </cell>
        </row>
        <row r="2680">
          <cell r="K2680" t="str">
            <v>00111113P.2</v>
          </cell>
        </row>
        <row r="2681">
          <cell r="K2681" t="str">
            <v>00111113P.2</v>
          </cell>
        </row>
        <row r="2682">
          <cell r="K2682" t="str">
            <v>00111113P.2</v>
          </cell>
        </row>
        <row r="2683">
          <cell r="K2683" t="str">
            <v>00111113P.2</v>
          </cell>
        </row>
        <row r="2684">
          <cell r="K2684" t="str">
            <v>00111113P.2</v>
          </cell>
        </row>
        <row r="2685">
          <cell r="K2685" t="str">
            <v>00111113P.2</v>
          </cell>
        </row>
        <row r="2686">
          <cell r="K2686" t="str">
            <v>00111113P.2</v>
          </cell>
        </row>
        <row r="2687">
          <cell r="K2687" t="str">
            <v>00111113P.2</v>
          </cell>
        </row>
        <row r="2688">
          <cell r="K2688" t="str">
            <v>00111113P.2</v>
          </cell>
        </row>
        <row r="2689">
          <cell r="K2689" t="str">
            <v>00111113P.2</v>
          </cell>
        </row>
        <row r="2690">
          <cell r="K2690" t="str">
            <v>00111114P.2</v>
          </cell>
        </row>
        <row r="2691">
          <cell r="K2691" t="str">
            <v>00111114P.2</v>
          </cell>
        </row>
        <row r="2692">
          <cell r="K2692" t="str">
            <v>00111114P.2</v>
          </cell>
        </row>
        <row r="2693">
          <cell r="K2693" t="str">
            <v>00111114P.2</v>
          </cell>
        </row>
        <row r="2694">
          <cell r="K2694" t="str">
            <v>00111114P.2</v>
          </cell>
        </row>
        <row r="2695">
          <cell r="K2695" t="str">
            <v>00111114P.2</v>
          </cell>
        </row>
        <row r="2696">
          <cell r="K2696" t="str">
            <v>00111114P.2</v>
          </cell>
        </row>
        <row r="2697">
          <cell r="K2697" t="str">
            <v>00111114P.2</v>
          </cell>
        </row>
        <row r="2698">
          <cell r="K2698" t="str">
            <v>00111114P.2</v>
          </cell>
        </row>
        <row r="2699">
          <cell r="K2699" t="str">
            <v>00111114P.2</v>
          </cell>
        </row>
        <row r="2700">
          <cell r="K2700" t="str">
            <v>00111114P.2</v>
          </cell>
        </row>
        <row r="2701">
          <cell r="K2701" t="str">
            <v>00111114P.2</v>
          </cell>
        </row>
        <row r="2702">
          <cell r="K2702" t="str">
            <v>00111114P.2</v>
          </cell>
        </row>
        <row r="2703">
          <cell r="K2703" t="str">
            <v>00111115P.2</v>
          </cell>
        </row>
        <row r="2704">
          <cell r="K2704" t="str">
            <v>00111115P.2</v>
          </cell>
        </row>
        <row r="2705">
          <cell r="K2705" t="str">
            <v>00111115P.2</v>
          </cell>
        </row>
        <row r="2706">
          <cell r="K2706" t="str">
            <v>00111115P.2</v>
          </cell>
        </row>
        <row r="2707">
          <cell r="K2707" t="str">
            <v>00111115P.2</v>
          </cell>
        </row>
        <row r="2708">
          <cell r="K2708" t="str">
            <v>00111115P.2</v>
          </cell>
        </row>
        <row r="2709">
          <cell r="K2709" t="str">
            <v>00111115P.2</v>
          </cell>
        </row>
        <row r="2710">
          <cell r="K2710" t="str">
            <v>00111115P.2</v>
          </cell>
        </row>
        <row r="2711">
          <cell r="K2711" t="str">
            <v>00111116P.2</v>
          </cell>
        </row>
        <row r="2712">
          <cell r="K2712" t="str">
            <v>00111116P.2</v>
          </cell>
        </row>
        <row r="2713">
          <cell r="K2713" t="str">
            <v>00111116P.2</v>
          </cell>
        </row>
        <row r="2714">
          <cell r="K2714" t="str">
            <v>00111116P.2</v>
          </cell>
        </row>
        <row r="2715">
          <cell r="K2715" t="str">
            <v>00111116P.2</v>
          </cell>
        </row>
        <row r="2716">
          <cell r="K2716" t="str">
            <v>00111116P.2</v>
          </cell>
        </row>
        <row r="2717">
          <cell r="K2717" t="str">
            <v>00111116P.2</v>
          </cell>
        </row>
        <row r="2718">
          <cell r="K2718" t="str">
            <v>00111116P.2</v>
          </cell>
        </row>
        <row r="2719">
          <cell r="K2719" t="str">
            <v>00111116P.2</v>
          </cell>
        </row>
        <row r="2720">
          <cell r="K2720" t="str">
            <v>00111116P.2</v>
          </cell>
        </row>
        <row r="2721">
          <cell r="K2721" t="str">
            <v>00111116P.2</v>
          </cell>
        </row>
        <row r="2722">
          <cell r="K2722" t="str">
            <v>00111116P.2</v>
          </cell>
        </row>
        <row r="2723">
          <cell r="K2723" t="str">
            <v>00111117P.2</v>
          </cell>
        </row>
        <row r="2724">
          <cell r="K2724" t="str">
            <v>00111117P.2</v>
          </cell>
        </row>
        <row r="2725">
          <cell r="K2725" t="str">
            <v>00111117P.2</v>
          </cell>
        </row>
        <row r="2726">
          <cell r="K2726" t="str">
            <v>00111117P.2</v>
          </cell>
        </row>
        <row r="2727">
          <cell r="K2727" t="str">
            <v>00111117P.2</v>
          </cell>
        </row>
        <row r="2728">
          <cell r="K2728" t="str">
            <v>00111117P.2</v>
          </cell>
        </row>
        <row r="2729">
          <cell r="K2729" t="str">
            <v>00111117P.2</v>
          </cell>
        </row>
        <row r="2730">
          <cell r="K2730" t="str">
            <v>00111117P.2</v>
          </cell>
        </row>
        <row r="2731">
          <cell r="K2731" t="str">
            <v>00111117P.2</v>
          </cell>
        </row>
        <row r="2732">
          <cell r="K2732" t="str">
            <v>00111117P.2</v>
          </cell>
        </row>
        <row r="2733">
          <cell r="K2733" t="str">
            <v>00111117P.2</v>
          </cell>
        </row>
        <row r="2734">
          <cell r="K2734" t="str">
            <v>00111117P.2</v>
          </cell>
        </row>
        <row r="2735">
          <cell r="K2735" t="str">
            <v>00111117P.2</v>
          </cell>
        </row>
        <row r="2736">
          <cell r="K2736" t="str">
            <v>00111117P.2</v>
          </cell>
        </row>
        <row r="2737">
          <cell r="K2737" t="str">
            <v>00111117P.2</v>
          </cell>
        </row>
        <row r="2738">
          <cell r="K2738" t="str">
            <v>00111117P.2</v>
          </cell>
        </row>
        <row r="2739">
          <cell r="K2739" t="str">
            <v>00111117P.2</v>
          </cell>
        </row>
        <row r="2740">
          <cell r="K2740" t="str">
            <v>00111117P.2</v>
          </cell>
        </row>
        <row r="2741">
          <cell r="K2741" t="str">
            <v>00111117P.2</v>
          </cell>
        </row>
        <row r="2742">
          <cell r="K2742" t="str">
            <v>00111117P.2</v>
          </cell>
        </row>
        <row r="2743">
          <cell r="K2743" t="str">
            <v>00111117P.2</v>
          </cell>
        </row>
        <row r="2744">
          <cell r="K2744" t="str">
            <v>00111118P.2</v>
          </cell>
        </row>
        <row r="2745">
          <cell r="K2745" t="str">
            <v>00111118P.2</v>
          </cell>
        </row>
        <row r="2746">
          <cell r="K2746" t="str">
            <v>00111118P.2</v>
          </cell>
        </row>
        <row r="2747">
          <cell r="K2747" t="str">
            <v>00111118P.2</v>
          </cell>
        </row>
        <row r="2748">
          <cell r="K2748" t="str">
            <v>00111118P.2</v>
          </cell>
        </row>
        <row r="2749">
          <cell r="K2749" t="str">
            <v>00111118P.2</v>
          </cell>
        </row>
        <row r="2750">
          <cell r="K2750" t="str">
            <v>00111118P.2</v>
          </cell>
        </row>
        <row r="2751">
          <cell r="K2751" t="str">
            <v>00111118P.2</v>
          </cell>
        </row>
        <row r="2752">
          <cell r="K2752" t="str">
            <v>00111118P.2</v>
          </cell>
        </row>
        <row r="2753">
          <cell r="K2753" t="str">
            <v>00111119P.2</v>
          </cell>
        </row>
        <row r="2754">
          <cell r="K2754" t="str">
            <v>00111119P.2</v>
          </cell>
        </row>
        <row r="2755">
          <cell r="K2755" t="str">
            <v>00111119P.2</v>
          </cell>
        </row>
        <row r="2756">
          <cell r="K2756" t="str">
            <v>00111119P.2</v>
          </cell>
        </row>
        <row r="2757">
          <cell r="K2757" t="str">
            <v>00111119P.2</v>
          </cell>
        </row>
        <row r="2758">
          <cell r="K2758" t="str">
            <v>00111119P.2</v>
          </cell>
        </row>
        <row r="2759">
          <cell r="K2759" t="str">
            <v>00111119P.2</v>
          </cell>
        </row>
        <row r="2760">
          <cell r="K2760" t="str">
            <v>00111119P.2</v>
          </cell>
        </row>
        <row r="2761">
          <cell r="K2761" t="str">
            <v>00111119P.2</v>
          </cell>
        </row>
        <row r="2762">
          <cell r="K2762" t="str">
            <v>00111119P.2</v>
          </cell>
        </row>
        <row r="2763">
          <cell r="K2763" t="str">
            <v>00111120P.2</v>
          </cell>
        </row>
        <row r="2764">
          <cell r="K2764" t="str">
            <v>00111120P.2</v>
          </cell>
        </row>
        <row r="2765">
          <cell r="K2765" t="str">
            <v>00111120P.2</v>
          </cell>
        </row>
        <row r="2766">
          <cell r="K2766" t="str">
            <v>00111120P.2</v>
          </cell>
        </row>
        <row r="2767">
          <cell r="K2767" t="str">
            <v>00111120P.2</v>
          </cell>
        </row>
        <row r="2768">
          <cell r="K2768" t="str">
            <v>00111120P.2</v>
          </cell>
        </row>
        <row r="2769">
          <cell r="K2769" t="str">
            <v>00111120P.2</v>
          </cell>
        </row>
        <row r="2770">
          <cell r="K2770" t="str">
            <v>00111120P.2</v>
          </cell>
        </row>
        <row r="2771">
          <cell r="K2771" t="str">
            <v>00111120P.2</v>
          </cell>
        </row>
        <row r="2772">
          <cell r="K2772" t="str">
            <v>00111120P.2</v>
          </cell>
        </row>
        <row r="2773">
          <cell r="K2773" t="str">
            <v>00111121P.2</v>
          </cell>
        </row>
        <row r="2774">
          <cell r="K2774" t="str">
            <v>00111121P.2</v>
          </cell>
        </row>
        <row r="2775">
          <cell r="K2775" t="str">
            <v>00111121P.2</v>
          </cell>
        </row>
        <row r="2776">
          <cell r="K2776" t="str">
            <v>00111121P.2</v>
          </cell>
        </row>
        <row r="2777">
          <cell r="K2777" t="str">
            <v>00111121P.2</v>
          </cell>
        </row>
        <row r="2778">
          <cell r="K2778" t="str">
            <v>00111121P.2</v>
          </cell>
        </row>
        <row r="2779">
          <cell r="K2779" t="str">
            <v>00111121P.2</v>
          </cell>
        </row>
        <row r="2780">
          <cell r="K2780" t="str">
            <v>00111121P.2</v>
          </cell>
        </row>
        <row r="2781">
          <cell r="K2781" t="str">
            <v>00111121P.2</v>
          </cell>
        </row>
        <row r="2782">
          <cell r="K2782" t="str">
            <v>00111121P.2</v>
          </cell>
        </row>
        <row r="2783">
          <cell r="K2783" t="str">
            <v>00111121P.2</v>
          </cell>
        </row>
        <row r="2784">
          <cell r="K2784" t="str">
            <v>00111121P.2</v>
          </cell>
        </row>
        <row r="2785">
          <cell r="K2785" t="str">
            <v>00111121P.2</v>
          </cell>
        </row>
        <row r="2786">
          <cell r="K2786" t="str">
            <v>00111121P.2</v>
          </cell>
        </row>
        <row r="2787">
          <cell r="K2787" t="str">
            <v>00111121P.2</v>
          </cell>
        </row>
        <row r="2788">
          <cell r="K2788" t="str">
            <v>00111121P.2</v>
          </cell>
        </row>
        <row r="2789">
          <cell r="K2789" t="str">
            <v>00111121P.2</v>
          </cell>
        </row>
        <row r="2790">
          <cell r="K2790" t="str">
            <v>00111121P.2</v>
          </cell>
        </row>
        <row r="2791">
          <cell r="K2791" t="str">
            <v>00111121P.2</v>
          </cell>
        </row>
        <row r="2792">
          <cell r="K2792" t="str">
            <v>00111122P.2</v>
          </cell>
        </row>
        <row r="2793">
          <cell r="K2793" t="str">
            <v>00111122P.2</v>
          </cell>
        </row>
        <row r="2794">
          <cell r="K2794" t="str">
            <v>00111122P.2</v>
          </cell>
        </row>
        <row r="2795">
          <cell r="K2795" t="str">
            <v>00111122P.2</v>
          </cell>
        </row>
        <row r="2796">
          <cell r="K2796" t="str">
            <v>00111122P.2</v>
          </cell>
        </row>
        <row r="2797">
          <cell r="K2797" t="str">
            <v>00111122P.2</v>
          </cell>
        </row>
        <row r="2798">
          <cell r="K2798" t="str">
            <v>00111122P.2</v>
          </cell>
        </row>
        <row r="2799">
          <cell r="K2799" t="str">
            <v>00111122P.2</v>
          </cell>
        </row>
        <row r="2800">
          <cell r="K2800" t="str">
            <v>00111122P.2</v>
          </cell>
        </row>
        <row r="2801">
          <cell r="K2801" t="str">
            <v>00111122P.2</v>
          </cell>
        </row>
        <row r="2802">
          <cell r="K2802" t="str">
            <v>00111122P.2</v>
          </cell>
        </row>
        <row r="2803">
          <cell r="K2803" t="str">
            <v>00111122P.2</v>
          </cell>
        </row>
        <row r="2804">
          <cell r="K2804" t="str">
            <v>00111122P.2</v>
          </cell>
        </row>
        <row r="2805">
          <cell r="K2805" t="str">
            <v>00111122P.2</v>
          </cell>
        </row>
        <row r="2806">
          <cell r="K2806" t="str">
            <v>00111123P.2</v>
          </cell>
        </row>
        <row r="2807">
          <cell r="K2807" t="str">
            <v>00111123P.2</v>
          </cell>
        </row>
        <row r="2808">
          <cell r="K2808" t="str">
            <v>00111123P.2</v>
          </cell>
        </row>
        <row r="2809">
          <cell r="K2809" t="str">
            <v>00111123P.2</v>
          </cell>
        </row>
        <row r="2810">
          <cell r="K2810" t="str">
            <v>00111123P.2</v>
          </cell>
        </row>
        <row r="2811">
          <cell r="K2811" t="str">
            <v>00111123P.2</v>
          </cell>
        </row>
        <row r="2812">
          <cell r="K2812" t="str">
            <v>00111123P.2</v>
          </cell>
        </row>
        <row r="2813">
          <cell r="K2813" t="str">
            <v>00111123P.2</v>
          </cell>
        </row>
        <row r="2814">
          <cell r="K2814" t="str">
            <v>00111123P.2</v>
          </cell>
        </row>
        <row r="2815">
          <cell r="K2815" t="str">
            <v>00111123P.2</v>
          </cell>
        </row>
        <row r="2816">
          <cell r="K2816" t="str">
            <v>00111124P.2</v>
          </cell>
        </row>
        <row r="2817">
          <cell r="K2817" t="str">
            <v>00111124P.2</v>
          </cell>
        </row>
        <row r="2818">
          <cell r="K2818" t="str">
            <v>00111124P.2</v>
          </cell>
        </row>
        <row r="2819">
          <cell r="K2819" t="str">
            <v>00111124P.2</v>
          </cell>
        </row>
        <row r="2820">
          <cell r="K2820" t="str">
            <v>00111124P.2</v>
          </cell>
        </row>
        <row r="2821">
          <cell r="K2821" t="str">
            <v>00111124P.2</v>
          </cell>
        </row>
        <row r="2822">
          <cell r="K2822" t="str">
            <v>00111124P.2</v>
          </cell>
        </row>
        <row r="2823">
          <cell r="K2823" t="str">
            <v>00111124P.2</v>
          </cell>
        </row>
        <row r="2824">
          <cell r="K2824" t="str">
            <v>00111124P.2</v>
          </cell>
        </row>
        <row r="2825">
          <cell r="K2825" t="str">
            <v>00111125P.2</v>
          </cell>
        </row>
        <row r="2826">
          <cell r="K2826" t="str">
            <v>00111125P.2</v>
          </cell>
        </row>
        <row r="2827">
          <cell r="K2827" t="str">
            <v>00111125P.2</v>
          </cell>
        </row>
        <row r="2828">
          <cell r="K2828" t="str">
            <v>00111125P.2</v>
          </cell>
        </row>
        <row r="2829">
          <cell r="K2829" t="str">
            <v>00111125P.2</v>
          </cell>
        </row>
        <row r="2830">
          <cell r="K2830" t="str">
            <v>00111125P.2</v>
          </cell>
        </row>
        <row r="2831">
          <cell r="K2831" t="str">
            <v>00111125P.2</v>
          </cell>
        </row>
        <row r="2832">
          <cell r="K2832" t="str">
            <v>00111125P.2</v>
          </cell>
        </row>
        <row r="2833">
          <cell r="K2833" t="str">
            <v>00111125P.2</v>
          </cell>
        </row>
        <row r="2834">
          <cell r="K2834" t="str">
            <v>00111125P.2</v>
          </cell>
        </row>
        <row r="2835">
          <cell r="K2835" t="str">
            <v>00111125P.2</v>
          </cell>
        </row>
        <row r="2836">
          <cell r="K2836" t="str">
            <v>00111125P.2</v>
          </cell>
        </row>
        <row r="2837">
          <cell r="K2837" t="str">
            <v>00111125P.2</v>
          </cell>
        </row>
        <row r="2838">
          <cell r="K2838" t="str">
            <v>00111125P.2</v>
          </cell>
        </row>
        <row r="2839">
          <cell r="K2839" t="str">
            <v>00111125P.2</v>
          </cell>
        </row>
        <row r="2840">
          <cell r="K2840" t="str">
            <v>00111125P.2</v>
          </cell>
        </row>
        <row r="2841">
          <cell r="K2841" t="str">
            <v>00111125P.2</v>
          </cell>
        </row>
        <row r="2842">
          <cell r="K2842" t="str">
            <v>00111126P.2</v>
          </cell>
        </row>
        <row r="2843">
          <cell r="K2843" t="str">
            <v>00111126P.2</v>
          </cell>
        </row>
        <row r="2844">
          <cell r="K2844" t="str">
            <v>00111126P.2</v>
          </cell>
        </row>
        <row r="2845">
          <cell r="K2845" t="str">
            <v>00111126P.2</v>
          </cell>
        </row>
        <row r="2846">
          <cell r="K2846" t="str">
            <v>00111126P.2</v>
          </cell>
        </row>
        <row r="2847">
          <cell r="K2847" t="str">
            <v>00111126P.2</v>
          </cell>
        </row>
        <row r="2848">
          <cell r="K2848" t="str">
            <v>00111126P.2</v>
          </cell>
        </row>
        <row r="2849">
          <cell r="K2849" t="str">
            <v>00111127P.2</v>
          </cell>
        </row>
        <row r="2850">
          <cell r="K2850" t="str">
            <v>00111127P.2</v>
          </cell>
        </row>
        <row r="2851">
          <cell r="K2851" t="str">
            <v>00111127P.2</v>
          </cell>
        </row>
        <row r="2852">
          <cell r="K2852" t="str">
            <v>00111127P.2</v>
          </cell>
        </row>
        <row r="2853">
          <cell r="K2853" t="str">
            <v>00111127P.2</v>
          </cell>
        </row>
        <row r="2854">
          <cell r="K2854" t="str">
            <v>00111127P.2</v>
          </cell>
        </row>
        <row r="2855">
          <cell r="K2855" t="str">
            <v>00111128P.2</v>
          </cell>
        </row>
        <row r="2856">
          <cell r="K2856" t="str">
            <v>00111128P.2</v>
          </cell>
        </row>
        <row r="2857">
          <cell r="K2857" t="str">
            <v>00111128P.2</v>
          </cell>
        </row>
        <row r="2858">
          <cell r="K2858" t="str">
            <v>00111128P.2</v>
          </cell>
        </row>
        <row r="2859">
          <cell r="K2859" t="str">
            <v>00111128P.2</v>
          </cell>
        </row>
        <row r="2860">
          <cell r="K2860" t="str">
            <v>00111128P.2</v>
          </cell>
        </row>
        <row r="2861">
          <cell r="K2861" t="str">
            <v>00111128P.2</v>
          </cell>
        </row>
        <row r="2862">
          <cell r="K2862" t="str">
            <v>00111128P.2</v>
          </cell>
        </row>
        <row r="2863">
          <cell r="K2863" t="str">
            <v>00111128P.2</v>
          </cell>
        </row>
        <row r="2864">
          <cell r="K2864" t="str">
            <v>00111128P.2</v>
          </cell>
        </row>
        <row r="2865">
          <cell r="K2865" t="str">
            <v>00111128P.2</v>
          </cell>
        </row>
        <row r="2866">
          <cell r="K2866" t="str">
            <v>00111128P.2</v>
          </cell>
        </row>
        <row r="2867">
          <cell r="K2867" t="str">
            <v>00111128P.2</v>
          </cell>
        </row>
        <row r="2868">
          <cell r="K2868" t="str">
            <v>00111128P.2</v>
          </cell>
        </row>
        <row r="2869">
          <cell r="K2869" t="str">
            <v>00111128P.2</v>
          </cell>
        </row>
        <row r="2870">
          <cell r="K2870" t="str">
            <v>00111128P.2</v>
          </cell>
        </row>
        <row r="2871">
          <cell r="K2871" t="str">
            <v>00111129P.2</v>
          </cell>
        </row>
        <row r="2872">
          <cell r="K2872" t="str">
            <v>00111129P.2</v>
          </cell>
        </row>
        <row r="2873">
          <cell r="K2873" t="str">
            <v>00111129P.2</v>
          </cell>
        </row>
        <row r="2874">
          <cell r="K2874" t="str">
            <v>00111129P.2</v>
          </cell>
        </row>
        <row r="2875">
          <cell r="K2875" t="str">
            <v>00111129P.2</v>
          </cell>
        </row>
        <row r="2876">
          <cell r="K2876" t="str">
            <v>00111129P.2</v>
          </cell>
        </row>
        <row r="2877">
          <cell r="K2877" t="str">
            <v>00111129P.2</v>
          </cell>
        </row>
        <row r="2878">
          <cell r="K2878" t="str">
            <v>00111129P.2</v>
          </cell>
        </row>
        <row r="2879">
          <cell r="K2879" t="str">
            <v>00111129P.2</v>
          </cell>
        </row>
        <row r="2880">
          <cell r="K2880" t="str">
            <v>00111129P.2</v>
          </cell>
        </row>
        <row r="2881">
          <cell r="K2881" t="str">
            <v>00111129P.2</v>
          </cell>
        </row>
        <row r="2882">
          <cell r="K2882" t="str">
            <v>00111129P.2</v>
          </cell>
        </row>
        <row r="2883">
          <cell r="K2883" t="str">
            <v>00111129P.2</v>
          </cell>
        </row>
        <row r="2884">
          <cell r="K2884" t="str">
            <v>00111129P.2</v>
          </cell>
        </row>
        <row r="2885">
          <cell r="K2885" t="str">
            <v>00111129P.2</v>
          </cell>
        </row>
        <row r="2886">
          <cell r="K2886" t="str">
            <v>00111129P.2</v>
          </cell>
        </row>
        <row r="2887">
          <cell r="K2887" t="str">
            <v>00111130P.2</v>
          </cell>
        </row>
        <row r="2888">
          <cell r="K2888" t="str">
            <v>00111130P.2</v>
          </cell>
        </row>
        <row r="2889">
          <cell r="K2889" t="str">
            <v>00111130P.2</v>
          </cell>
        </row>
        <row r="2890">
          <cell r="K2890" t="str">
            <v>00111130P.2</v>
          </cell>
        </row>
        <row r="2891">
          <cell r="K2891" t="str">
            <v>00111130P.2</v>
          </cell>
        </row>
        <row r="2892">
          <cell r="K2892" t="str">
            <v>00111130P.2</v>
          </cell>
        </row>
        <row r="2893">
          <cell r="K2893" t="str">
            <v>00111130P.2</v>
          </cell>
        </row>
        <row r="2894">
          <cell r="K2894" t="str">
            <v>00111130P.2</v>
          </cell>
        </row>
        <row r="2895">
          <cell r="K2895" t="str">
            <v>00111130P.2</v>
          </cell>
        </row>
        <row r="2896">
          <cell r="K2896" t="str">
            <v>00111130P.2</v>
          </cell>
        </row>
        <row r="2897">
          <cell r="K2897" t="str">
            <v>00111131P.2</v>
          </cell>
        </row>
        <row r="2898">
          <cell r="K2898" t="str">
            <v>00111131P.2</v>
          </cell>
        </row>
        <row r="2899">
          <cell r="K2899" t="str">
            <v>00111131P.2</v>
          </cell>
        </row>
        <row r="2900">
          <cell r="K2900" t="str">
            <v>00111131P.2</v>
          </cell>
        </row>
        <row r="2901">
          <cell r="K2901" t="str">
            <v>00111131P.2</v>
          </cell>
        </row>
        <row r="2902">
          <cell r="K2902" t="str">
            <v>00111131P.2</v>
          </cell>
        </row>
        <row r="2903">
          <cell r="K2903" t="str">
            <v>00111131P.2</v>
          </cell>
        </row>
        <row r="2904">
          <cell r="K2904" t="str">
            <v>00111131P.2</v>
          </cell>
        </row>
        <row r="2905">
          <cell r="K2905" t="str">
            <v>00111131P.2</v>
          </cell>
        </row>
        <row r="2906">
          <cell r="K2906" t="str">
            <v>00111132P.2</v>
          </cell>
        </row>
        <row r="2907">
          <cell r="K2907" t="str">
            <v>00111132P.2</v>
          </cell>
        </row>
        <row r="2908">
          <cell r="K2908" t="str">
            <v>00111132P.2</v>
          </cell>
        </row>
        <row r="2909">
          <cell r="K2909" t="str">
            <v>00111132P.2</v>
          </cell>
        </row>
        <row r="2910">
          <cell r="K2910" t="str">
            <v>00111132P.2</v>
          </cell>
        </row>
        <row r="2911">
          <cell r="K2911" t="str">
            <v>00111132P.2</v>
          </cell>
        </row>
        <row r="2912">
          <cell r="K2912" t="str">
            <v>00111132P.2</v>
          </cell>
        </row>
        <row r="2913">
          <cell r="K2913" t="str">
            <v>00111132P.2</v>
          </cell>
        </row>
        <row r="2914">
          <cell r="K2914" t="str">
            <v>00111132P.2</v>
          </cell>
        </row>
        <row r="2915">
          <cell r="K2915" t="str">
            <v>00111132P.2</v>
          </cell>
        </row>
        <row r="2916">
          <cell r="K2916" t="str">
            <v>00111132P.2</v>
          </cell>
        </row>
        <row r="2917">
          <cell r="K2917" t="str">
            <v>00111132P.2</v>
          </cell>
        </row>
        <row r="2918">
          <cell r="K2918" t="str">
            <v>00111132P.2</v>
          </cell>
        </row>
        <row r="2919">
          <cell r="K2919" t="str">
            <v>00111133P.2</v>
          </cell>
        </row>
        <row r="2920">
          <cell r="K2920" t="str">
            <v>00111133P.2</v>
          </cell>
        </row>
        <row r="2921">
          <cell r="K2921" t="str">
            <v>00111133P.2</v>
          </cell>
        </row>
        <row r="2922">
          <cell r="K2922" t="str">
            <v>00111133P.2</v>
          </cell>
        </row>
        <row r="2923">
          <cell r="K2923" t="str">
            <v>00111133P.2</v>
          </cell>
        </row>
        <row r="2924">
          <cell r="K2924" t="str">
            <v>00111133P.2</v>
          </cell>
        </row>
        <row r="2925">
          <cell r="K2925" t="str">
            <v>00111133P.2</v>
          </cell>
        </row>
        <row r="2926">
          <cell r="K2926" t="str">
            <v>00111133P.2</v>
          </cell>
        </row>
        <row r="2927">
          <cell r="K2927" t="str">
            <v>00111133P.2</v>
          </cell>
        </row>
        <row r="2928">
          <cell r="K2928" t="str">
            <v>00111133P.2</v>
          </cell>
        </row>
        <row r="2929">
          <cell r="K2929" t="str">
            <v>00111133P.2</v>
          </cell>
        </row>
        <row r="2930">
          <cell r="K2930" t="str">
            <v>00111133P.2</v>
          </cell>
        </row>
        <row r="2931">
          <cell r="K2931" t="str">
            <v>00111133P.2</v>
          </cell>
        </row>
        <row r="2932">
          <cell r="K2932" t="str">
            <v>00111133P.2</v>
          </cell>
        </row>
        <row r="2933">
          <cell r="K2933" t="str">
            <v>00111133P.2</v>
          </cell>
        </row>
        <row r="2934">
          <cell r="K2934" t="str">
            <v>00111134P.2</v>
          </cell>
        </row>
        <row r="2935">
          <cell r="K2935" t="str">
            <v>00111134P.2</v>
          </cell>
        </row>
        <row r="2936">
          <cell r="K2936" t="str">
            <v>00111134P.2</v>
          </cell>
        </row>
        <row r="2937">
          <cell r="K2937" t="str">
            <v>00111134P.2</v>
          </cell>
        </row>
        <row r="2938">
          <cell r="K2938" t="str">
            <v>00111134P.2</v>
          </cell>
        </row>
        <row r="2939">
          <cell r="K2939" t="str">
            <v>00111134P.2</v>
          </cell>
        </row>
        <row r="2940">
          <cell r="K2940" t="str">
            <v>00111134P.2</v>
          </cell>
        </row>
        <row r="2941">
          <cell r="K2941" t="str">
            <v>00111134P.2</v>
          </cell>
        </row>
        <row r="2942">
          <cell r="K2942" t="str">
            <v>00111134P.2</v>
          </cell>
        </row>
        <row r="2943">
          <cell r="K2943" t="str">
            <v>00111134P.2</v>
          </cell>
        </row>
        <row r="2944">
          <cell r="K2944" t="str">
            <v>00111134P.2</v>
          </cell>
        </row>
        <row r="2945">
          <cell r="K2945" t="str">
            <v>00111134P.2</v>
          </cell>
        </row>
        <row r="2946">
          <cell r="K2946" t="str">
            <v>00111134P.2</v>
          </cell>
        </row>
        <row r="2947">
          <cell r="K2947" t="str">
            <v>00111134P.2</v>
          </cell>
        </row>
        <row r="2948">
          <cell r="K2948" t="str">
            <v>00111134P.2</v>
          </cell>
        </row>
        <row r="2949">
          <cell r="K2949" t="str">
            <v>00111134P.2</v>
          </cell>
        </row>
        <row r="2950">
          <cell r="K2950" t="str">
            <v>00111134P.2</v>
          </cell>
        </row>
        <row r="2951">
          <cell r="K2951" t="str">
            <v>00111134P.2</v>
          </cell>
        </row>
        <row r="2952">
          <cell r="K2952" t="str">
            <v>00111134P.2</v>
          </cell>
        </row>
        <row r="2953">
          <cell r="K2953" t="str">
            <v>00111135P.2</v>
          </cell>
        </row>
        <row r="2954">
          <cell r="K2954" t="str">
            <v>00111135P.2</v>
          </cell>
        </row>
        <row r="2955">
          <cell r="K2955" t="str">
            <v>00111135P.2</v>
          </cell>
        </row>
        <row r="2956">
          <cell r="K2956" t="str">
            <v>00111135P.2</v>
          </cell>
        </row>
        <row r="2957">
          <cell r="K2957" t="str">
            <v>00111135P.2</v>
          </cell>
        </row>
        <row r="2958">
          <cell r="K2958" t="str">
            <v>00111135P.2</v>
          </cell>
        </row>
        <row r="2959">
          <cell r="K2959" t="str">
            <v>00111135P.2</v>
          </cell>
        </row>
        <row r="2960">
          <cell r="K2960" t="str">
            <v>00111135P.2</v>
          </cell>
        </row>
        <row r="2961">
          <cell r="K2961" t="str">
            <v>00111135P.2</v>
          </cell>
        </row>
        <row r="2962">
          <cell r="K2962" t="str">
            <v>00111136P.2</v>
          </cell>
        </row>
        <row r="2963">
          <cell r="K2963" t="str">
            <v>00111136P.2</v>
          </cell>
        </row>
        <row r="2964">
          <cell r="K2964" t="str">
            <v>00111136P.2</v>
          </cell>
        </row>
        <row r="2965">
          <cell r="K2965" t="str">
            <v>00111136P.2</v>
          </cell>
        </row>
        <row r="2966">
          <cell r="K2966" t="str">
            <v>00111136P.2</v>
          </cell>
        </row>
        <row r="2967">
          <cell r="K2967" t="str">
            <v>00111136P.2</v>
          </cell>
        </row>
        <row r="2968">
          <cell r="K2968" t="str">
            <v>00111136P.2</v>
          </cell>
        </row>
        <row r="2969">
          <cell r="K2969" t="str">
            <v>00111136P.2</v>
          </cell>
        </row>
        <row r="2970">
          <cell r="K2970" t="str">
            <v>00111136P.2</v>
          </cell>
        </row>
        <row r="2971">
          <cell r="K2971" t="str">
            <v>00111136P.2</v>
          </cell>
        </row>
        <row r="2972">
          <cell r="K2972" t="str">
            <v>00111136P.2</v>
          </cell>
        </row>
        <row r="2973">
          <cell r="K2973" t="str">
            <v>00111136P.2</v>
          </cell>
        </row>
        <row r="2974">
          <cell r="K2974" t="str">
            <v>00111136P.2</v>
          </cell>
        </row>
        <row r="2975">
          <cell r="K2975" t="str">
            <v>00111153P.2</v>
          </cell>
        </row>
        <row r="2976">
          <cell r="K2976" t="str">
            <v>00111152P.2</v>
          </cell>
        </row>
        <row r="2977">
          <cell r="K2977" t="str">
            <v>00111152P.2</v>
          </cell>
        </row>
        <row r="2978">
          <cell r="K2978" t="str">
            <v>00111153P.2</v>
          </cell>
        </row>
        <row r="2979">
          <cell r="K2979" t="str">
            <v>00111153P.2</v>
          </cell>
        </row>
        <row r="2980">
          <cell r="K2980" t="str">
            <v>00111142P.2</v>
          </cell>
        </row>
        <row r="2981">
          <cell r="K2981" t="str">
            <v>00111142P.2</v>
          </cell>
        </row>
        <row r="2982">
          <cell r="K2982" t="str">
            <v>00111142P.2</v>
          </cell>
        </row>
        <row r="2983">
          <cell r="K2983" t="str">
            <v>00111142P.2</v>
          </cell>
        </row>
        <row r="2984">
          <cell r="K2984" t="str">
            <v>00111141P.2</v>
          </cell>
        </row>
        <row r="2985">
          <cell r="K2985" t="str">
            <v>00111141P.2</v>
          </cell>
        </row>
        <row r="2986">
          <cell r="K2986" t="str">
            <v>00111141P.2</v>
          </cell>
        </row>
        <row r="2987">
          <cell r="K2987" t="str">
            <v>00111141P.2</v>
          </cell>
        </row>
        <row r="2988">
          <cell r="K2988" t="str">
            <v>00111141P.2</v>
          </cell>
        </row>
        <row r="2989">
          <cell r="K2989" t="str">
            <v>00111141P.2</v>
          </cell>
        </row>
        <row r="2990">
          <cell r="K2990" t="str">
            <v>00111106P.2</v>
          </cell>
        </row>
        <row r="2991">
          <cell r="K2991" t="str">
            <v>00111106P.2</v>
          </cell>
        </row>
        <row r="2992">
          <cell r="K2992" t="str">
            <v>00111106P.2</v>
          </cell>
        </row>
        <row r="2993">
          <cell r="K2993" t="str">
            <v>00111106P.2</v>
          </cell>
        </row>
        <row r="2994">
          <cell r="K2994" t="str">
            <v>00111106P.2</v>
          </cell>
        </row>
        <row r="2995">
          <cell r="K2995" t="str">
            <v>00111114P.2</v>
          </cell>
        </row>
        <row r="2996">
          <cell r="K2996" t="str">
            <v>00111114P.2</v>
          </cell>
        </row>
        <row r="2997">
          <cell r="K2997" t="str">
            <v>00111114P.2</v>
          </cell>
        </row>
        <row r="2998">
          <cell r="K2998" t="str">
            <v>00111114P.2</v>
          </cell>
        </row>
        <row r="2999">
          <cell r="K2999" t="str">
            <v>00111114P.2</v>
          </cell>
        </row>
        <row r="3000">
          <cell r="K3000" t="str">
            <v>00111128P.2</v>
          </cell>
        </row>
        <row r="3001">
          <cell r="K3001" t="str">
            <v>00111128P.2</v>
          </cell>
        </row>
        <row r="3002">
          <cell r="K3002" t="str">
            <v>00111128P.2</v>
          </cell>
        </row>
        <row r="3003">
          <cell r="K3003" t="str">
            <v>00111128P.2</v>
          </cell>
        </row>
        <row r="3004">
          <cell r="K3004" t="str">
            <v>00111128P.2</v>
          </cell>
        </row>
        <row r="3005">
          <cell r="K3005" t="str">
            <v>00111128P.2</v>
          </cell>
        </row>
        <row r="3006">
          <cell r="K3006" t="str">
            <v>00111128P.2</v>
          </cell>
        </row>
        <row r="3007">
          <cell r="K3007" t="str">
            <v>00111128P.2</v>
          </cell>
        </row>
        <row r="3008">
          <cell r="K3008" t="str">
            <v>00111128P.2</v>
          </cell>
        </row>
        <row r="3009">
          <cell r="K3009" t="str">
            <v>00111128P.2</v>
          </cell>
        </row>
        <row r="3010">
          <cell r="K3010" t="str">
            <v>00111128P.2</v>
          </cell>
        </row>
        <row r="3011">
          <cell r="K3011" t="str">
            <v>00111128P.2</v>
          </cell>
        </row>
        <row r="3012">
          <cell r="K3012" t="str">
            <v>00111130P.2</v>
          </cell>
        </row>
        <row r="3013">
          <cell r="K3013" t="str">
            <v>00111130P.2</v>
          </cell>
        </row>
        <row r="3014">
          <cell r="K3014" t="str">
            <v>00111130P.2</v>
          </cell>
        </row>
        <row r="3015">
          <cell r="K3015" t="str">
            <v>00111130P.2</v>
          </cell>
        </row>
        <row r="3016">
          <cell r="K3016" t="str">
            <v>00111130P.2</v>
          </cell>
        </row>
        <row r="3017">
          <cell r="K3017" t="str">
            <v>00111130P.2</v>
          </cell>
        </row>
        <row r="3018">
          <cell r="K3018" t="str">
            <v>00111130P.2</v>
          </cell>
        </row>
        <row r="3019">
          <cell r="K3019" t="str">
            <v>00111130P.2</v>
          </cell>
        </row>
        <row r="3020">
          <cell r="K3020" t="str">
            <v>00111130P.2</v>
          </cell>
        </row>
        <row r="3021">
          <cell r="K3021" t="str">
            <v>00111149P.2</v>
          </cell>
        </row>
        <row r="3022">
          <cell r="K3022" t="str">
            <v>00111149P.2</v>
          </cell>
        </row>
        <row r="3023">
          <cell r="K3023" t="str">
            <v>00111153P.2</v>
          </cell>
        </row>
        <row r="3024">
          <cell r="K3024" t="str">
            <v>00111153P.2</v>
          </cell>
        </row>
        <row r="3025">
          <cell r="K3025" t="str">
            <v>00111153P.2</v>
          </cell>
        </row>
        <row r="3026">
          <cell r="K3026" t="str">
            <v>00111153P.2</v>
          </cell>
        </row>
        <row r="3027">
          <cell r="K3027" t="str">
            <v>00111157P.2</v>
          </cell>
        </row>
        <row r="3028">
          <cell r="K3028" t="str">
            <v>00111157P.2</v>
          </cell>
        </row>
        <row r="3029">
          <cell r="K3029" t="str">
            <v>00111157P.2</v>
          </cell>
        </row>
        <row r="3030">
          <cell r="K3030" t="str">
            <v>00111157P.2</v>
          </cell>
        </row>
        <row r="3031">
          <cell r="K3031" t="str">
            <v>00111157P.2</v>
          </cell>
        </row>
        <row r="3032">
          <cell r="K3032" t="str">
            <v>00111157P.2</v>
          </cell>
        </row>
        <row r="3033">
          <cell r="K3033" t="str">
            <v>00111157P.2</v>
          </cell>
        </row>
        <row r="3034">
          <cell r="K3034" t="str">
            <v>00111157P.2</v>
          </cell>
        </row>
        <row r="3035">
          <cell r="K3035" t="str">
            <v>00111159P.2</v>
          </cell>
        </row>
        <row r="3036">
          <cell r="K3036" t="str">
            <v>00111159P.2</v>
          </cell>
        </row>
        <row r="3037">
          <cell r="K3037" t="str">
            <v>00111159P.2</v>
          </cell>
        </row>
        <row r="3038">
          <cell r="K3038" t="str">
            <v>00111159P.2</v>
          </cell>
        </row>
        <row r="3039">
          <cell r="K3039" t="str">
            <v>00111159P.2</v>
          </cell>
        </row>
        <row r="3040">
          <cell r="K3040" t="str">
            <v>00111159P.2</v>
          </cell>
        </row>
        <row r="3041">
          <cell r="K3041" t="str">
            <v>00111149P.2</v>
          </cell>
        </row>
        <row r="3042">
          <cell r="K3042" t="str">
            <v>00111149P.2</v>
          </cell>
        </row>
        <row r="3043">
          <cell r="K3043" t="str">
            <v>00111149P.2</v>
          </cell>
        </row>
        <row r="3044">
          <cell r="K3044" t="str">
            <v>00111149P.2</v>
          </cell>
        </row>
        <row r="3045">
          <cell r="K3045" t="str">
            <v>00111149P.2</v>
          </cell>
        </row>
        <row r="3046">
          <cell r="K3046" t="str">
            <v>00111149P.2</v>
          </cell>
        </row>
        <row r="3047">
          <cell r="K3047" t="str">
            <v>00111149P.2</v>
          </cell>
        </row>
        <row r="3048">
          <cell r="K3048" t="str">
            <v>00111149P.2</v>
          </cell>
        </row>
        <row r="3049">
          <cell r="K3049" t="str">
            <v>00111149P.2</v>
          </cell>
        </row>
        <row r="3050">
          <cell r="K3050" t="str">
            <v>00111149P.2</v>
          </cell>
        </row>
        <row r="3051">
          <cell r="K3051" t="str">
            <v>00111149P.2</v>
          </cell>
        </row>
        <row r="3052">
          <cell r="K3052" t="str">
            <v>00111149P.2</v>
          </cell>
        </row>
        <row r="3053">
          <cell r="K3053" t="str">
            <v>00111149P.2</v>
          </cell>
        </row>
        <row r="3054">
          <cell r="K3054" t="str">
            <v>00111149P.2</v>
          </cell>
        </row>
        <row r="3055">
          <cell r="K3055" t="str">
            <v>00111149P.2</v>
          </cell>
        </row>
        <row r="3056">
          <cell r="K3056" t="str">
            <v>00111149P.2</v>
          </cell>
        </row>
        <row r="3057">
          <cell r="K3057" t="str">
            <v>00111149P.2</v>
          </cell>
        </row>
        <row r="3058">
          <cell r="K3058" t="str">
            <v>00111149P.2</v>
          </cell>
        </row>
        <row r="3059">
          <cell r="K3059" t="str">
            <v>00111149P.2</v>
          </cell>
        </row>
        <row r="3060">
          <cell r="K3060" t="str">
            <v>00111149P.2</v>
          </cell>
        </row>
        <row r="3061">
          <cell r="K3061" t="str">
            <v>00111149P.2</v>
          </cell>
        </row>
        <row r="3062">
          <cell r="K3062" t="str">
            <v>00111149P.2</v>
          </cell>
        </row>
        <row r="3063">
          <cell r="K3063" t="str">
            <v>00111149P.2</v>
          </cell>
        </row>
        <row r="3064">
          <cell r="K3064" t="str">
            <v>00111110P.2</v>
          </cell>
        </row>
        <row r="3065">
          <cell r="K3065" t="str">
            <v>00111113P.2</v>
          </cell>
        </row>
        <row r="3066">
          <cell r="K3066" t="str">
            <v>00111113P.2</v>
          </cell>
        </row>
        <row r="3067">
          <cell r="K3067" t="str">
            <v>00111113P.2</v>
          </cell>
        </row>
        <row r="3068">
          <cell r="K3068" t="str">
            <v>00111113P.2</v>
          </cell>
        </row>
        <row r="3069">
          <cell r="K3069" t="str">
            <v>00111113P.2</v>
          </cell>
        </row>
        <row r="3070">
          <cell r="K3070" t="str">
            <v>00111113P.2</v>
          </cell>
        </row>
        <row r="3071">
          <cell r="K3071" t="str">
            <v>00111113P.2</v>
          </cell>
        </row>
        <row r="3072">
          <cell r="K3072" t="str">
            <v>00111113P.2</v>
          </cell>
        </row>
        <row r="3073">
          <cell r="K3073" t="str">
            <v>00111113P.2</v>
          </cell>
        </row>
        <row r="3074">
          <cell r="K3074" t="str">
            <v>00111113P.2</v>
          </cell>
        </row>
        <row r="3075">
          <cell r="K3075" t="str">
            <v>00111113P.2</v>
          </cell>
        </row>
        <row r="3076">
          <cell r="K3076" t="str">
            <v>00111120P.2</v>
          </cell>
        </row>
        <row r="3077">
          <cell r="K3077" t="str">
            <v>00111123P.2</v>
          </cell>
        </row>
        <row r="3078">
          <cell r="K3078" t="str">
            <v>00111126P.2</v>
          </cell>
        </row>
        <row r="3079">
          <cell r="K3079" t="str">
            <v>00111128P.2</v>
          </cell>
        </row>
        <row r="3080">
          <cell r="K3080" t="str">
            <v>00111128P.2</v>
          </cell>
        </row>
        <row r="3081">
          <cell r="K3081" t="str">
            <v>00111128P.2</v>
          </cell>
        </row>
        <row r="3082">
          <cell r="K3082" t="str">
            <v>00111132P.2</v>
          </cell>
        </row>
        <row r="3083">
          <cell r="K3083" t="str">
            <v>00111132P.2</v>
          </cell>
        </row>
        <row r="3084">
          <cell r="K3084" t="str">
            <v>00111132P.2</v>
          </cell>
        </row>
        <row r="3085">
          <cell r="K3085" t="str">
            <v>00111132P.2</v>
          </cell>
        </row>
        <row r="3086">
          <cell r="K3086" t="str">
            <v>00111132P.2</v>
          </cell>
        </row>
        <row r="3087">
          <cell r="K3087" t="str">
            <v>00111132P.2</v>
          </cell>
        </row>
        <row r="3088">
          <cell r="K3088" t="str">
            <v>00111132P.2</v>
          </cell>
        </row>
        <row r="3089">
          <cell r="K3089" t="str">
            <v>00111135P.2</v>
          </cell>
        </row>
        <row r="3090">
          <cell r="K3090" t="str">
            <v>00111135P.2</v>
          </cell>
        </row>
        <row r="3091">
          <cell r="K3091" t="str">
            <v>00111135P.2</v>
          </cell>
        </row>
        <row r="3092">
          <cell r="K3092" t="str">
            <v>00111136P.2</v>
          </cell>
        </row>
        <row r="3093">
          <cell r="K3093" t="str">
            <v>00111136P.2</v>
          </cell>
        </row>
        <row r="3094">
          <cell r="K3094" t="str">
            <v>00111136P.2</v>
          </cell>
        </row>
        <row r="3095">
          <cell r="K3095" t="str">
            <v>00111136P.2</v>
          </cell>
        </row>
        <row r="3096">
          <cell r="K3096" t="str">
            <v>00111136P.2</v>
          </cell>
        </row>
        <row r="3097">
          <cell r="K3097" t="str">
            <v>00111136P.2</v>
          </cell>
        </row>
        <row r="3098">
          <cell r="K3098" t="str">
            <v>00111136P.2</v>
          </cell>
        </row>
        <row r="3099">
          <cell r="K3099" t="str">
            <v>00111145P.2</v>
          </cell>
        </row>
        <row r="3100">
          <cell r="K3100" t="str">
            <v>00111145P.2</v>
          </cell>
        </row>
        <row r="3101">
          <cell r="K3101" t="str">
            <v>00111145P.2</v>
          </cell>
        </row>
        <row r="3102">
          <cell r="K3102" t="str">
            <v>00111145P.2</v>
          </cell>
        </row>
        <row r="3103">
          <cell r="K3103" t="str">
            <v>00111145P.2</v>
          </cell>
        </row>
        <row r="3104">
          <cell r="K3104" t="str">
            <v>00111145P.2</v>
          </cell>
        </row>
        <row r="3105">
          <cell r="K3105" t="str">
            <v>00111145P.2</v>
          </cell>
        </row>
        <row r="3106">
          <cell r="K3106" t="str">
            <v>00111145P.2</v>
          </cell>
        </row>
        <row r="3107">
          <cell r="K3107" t="str">
            <v>00111145P.2</v>
          </cell>
        </row>
        <row r="3108">
          <cell r="K3108" t="str">
            <v>00111145P.2</v>
          </cell>
        </row>
        <row r="3109">
          <cell r="K3109" t="str">
            <v>00111145P.2</v>
          </cell>
        </row>
        <row r="3110">
          <cell r="K3110" t="str">
            <v>00111145P.2</v>
          </cell>
        </row>
        <row r="3111">
          <cell r="K3111" t="str">
            <v>00111145P.2</v>
          </cell>
        </row>
        <row r="3112">
          <cell r="K3112" t="str">
            <v>00111145P.2</v>
          </cell>
        </row>
        <row r="3113">
          <cell r="K3113" t="str">
            <v>00111145P.2</v>
          </cell>
        </row>
        <row r="3114">
          <cell r="K3114" t="str">
            <v>00111145P.2</v>
          </cell>
        </row>
        <row r="3115">
          <cell r="K3115" t="str">
            <v>00111145P.2</v>
          </cell>
        </row>
        <row r="3116">
          <cell r="K3116" t="str">
            <v>00111149P.2</v>
          </cell>
        </row>
        <row r="3117">
          <cell r="K3117" t="str">
            <v>00111150P.2</v>
          </cell>
        </row>
        <row r="3118">
          <cell r="K3118" t="str">
            <v>00111153P.2</v>
          </cell>
        </row>
        <row r="3119">
          <cell r="K3119" t="str">
            <v>00111153P.2</v>
          </cell>
        </row>
        <row r="3120">
          <cell r="K3120" t="str">
            <v>00111153P.2</v>
          </cell>
        </row>
        <row r="3121">
          <cell r="K3121" t="str">
            <v>00111153P.2</v>
          </cell>
        </row>
        <row r="3122">
          <cell r="K3122" t="str">
            <v>00111159P.2</v>
          </cell>
        </row>
        <row r="3123">
          <cell r="K3123" t="str">
            <v>00111159P.2</v>
          </cell>
        </row>
        <row r="3124">
          <cell r="K3124" t="str">
            <v>00111159P.2</v>
          </cell>
        </row>
        <row r="3125">
          <cell r="K3125" t="str">
            <v>00111159P.2</v>
          </cell>
        </row>
        <row r="3126">
          <cell r="K3126" t="str">
            <v>00111159P.2</v>
          </cell>
        </row>
        <row r="3127">
          <cell r="K3127" t="str">
            <v>00111159P.2</v>
          </cell>
        </row>
        <row r="3128">
          <cell r="K3128" t="str">
            <v>00111159P.2</v>
          </cell>
        </row>
        <row r="3129">
          <cell r="K3129" t="str">
            <v>00111111P.2</v>
          </cell>
        </row>
        <row r="3130">
          <cell r="K3130" t="str">
            <v>00111113P.2</v>
          </cell>
        </row>
        <row r="3131">
          <cell r="K3131" t="str">
            <v>00111113P.2</v>
          </cell>
        </row>
        <row r="3132">
          <cell r="K3132" t="str">
            <v>00111113P.2</v>
          </cell>
        </row>
        <row r="3133">
          <cell r="K3133" t="str">
            <v>00111113P.2</v>
          </cell>
        </row>
        <row r="3134">
          <cell r="K3134" t="str">
            <v>00111113P.2</v>
          </cell>
        </row>
        <row r="3135">
          <cell r="K3135" t="str">
            <v>00111113P.2</v>
          </cell>
        </row>
        <row r="3136">
          <cell r="K3136" t="str">
            <v>00111113P.2</v>
          </cell>
        </row>
        <row r="3137">
          <cell r="K3137" t="str">
            <v>00111117P.2</v>
          </cell>
        </row>
        <row r="3138">
          <cell r="K3138" t="str">
            <v>00111120P.2</v>
          </cell>
        </row>
        <row r="3139">
          <cell r="K3139" t="str">
            <v>00111121P.2</v>
          </cell>
        </row>
        <row r="3140">
          <cell r="K3140" t="str">
            <v>00111121P.2</v>
          </cell>
        </row>
        <row r="3141">
          <cell r="K3141" t="str">
            <v>00111121P.2</v>
          </cell>
        </row>
        <row r="3142">
          <cell r="K3142" t="str">
            <v>00111122P.2</v>
          </cell>
        </row>
        <row r="3143">
          <cell r="K3143" t="str">
            <v>00111124P.2</v>
          </cell>
        </row>
        <row r="3144">
          <cell r="K3144" t="str">
            <v>00111124P.2</v>
          </cell>
        </row>
        <row r="3145">
          <cell r="K3145" t="str">
            <v>00111124P.2</v>
          </cell>
        </row>
        <row r="3146">
          <cell r="K3146" t="str">
            <v>00111125P.2</v>
          </cell>
        </row>
        <row r="3147">
          <cell r="K3147" t="str">
            <v>00111126P.2</v>
          </cell>
        </row>
        <row r="3148">
          <cell r="K3148" t="str">
            <v>00111126P.2</v>
          </cell>
        </row>
        <row r="3149">
          <cell r="K3149" t="str">
            <v>00111126P.2</v>
          </cell>
        </row>
        <row r="3150">
          <cell r="K3150" t="str">
            <v>00111129P.2</v>
          </cell>
        </row>
        <row r="3151">
          <cell r="K3151" t="str">
            <v>00111129P.2</v>
          </cell>
        </row>
        <row r="3152">
          <cell r="K3152" t="str">
            <v>00111129P.2</v>
          </cell>
        </row>
        <row r="3153">
          <cell r="K3153" t="str">
            <v>00111129P.2</v>
          </cell>
        </row>
        <row r="3154">
          <cell r="K3154" t="str">
            <v>00111130P.2</v>
          </cell>
        </row>
        <row r="3155">
          <cell r="K3155" t="str">
            <v>00111131P.2</v>
          </cell>
        </row>
        <row r="3156">
          <cell r="K3156" t="str">
            <v>00111131P.2</v>
          </cell>
        </row>
        <row r="3157">
          <cell r="K3157" t="str">
            <v>00111131P.2</v>
          </cell>
        </row>
        <row r="3158">
          <cell r="K3158" t="str">
            <v>00111131P.2</v>
          </cell>
        </row>
        <row r="3159">
          <cell r="K3159" t="str">
            <v>00111132P.2</v>
          </cell>
        </row>
        <row r="3160">
          <cell r="K3160" t="str">
            <v>00111132P.2</v>
          </cell>
        </row>
        <row r="3161">
          <cell r="K3161" t="str">
            <v>00111132P.2</v>
          </cell>
        </row>
        <row r="3162">
          <cell r="K3162" t="str">
            <v>00111132P.2</v>
          </cell>
        </row>
        <row r="3163">
          <cell r="K3163" t="str">
            <v>00111132P.2</v>
          </cell>
        </row>
        <row r="3164">
          <cell r="K3164" t="str">
            <v>00111132P.2</v>
          </cell>
        </row>
        <row r="3165">
          <cell r="K3165" t="str">
            <v>00111132P.2</v>
          </cell>
        </row>
        <row r="3166">
          <cell r="K3166" t="str">
            <v>00111132P.2</v>
          </cell>
        </row>
        <row r="3167">
          <cell r="K3167" t="str">
            <v>00111132P.2</v>
          </cell>
        </row>
        <row r="3168">
          <cell r="K3168" t="str">
            <v>00111134P.2</v>
          </cell>
        </row>
        <row r="3169">
          <cell r="K3169" t="str">
            <v>00111135P.2</v>
          </cell>
        </row>
        <row r="3170">
          <cell r="K3170" t="str">
            <v>00111135P.2</v>
          </cell>
        </row>
        <row r="3171">
          <cell r="K3171" t="str">
            <v>00111135P.2</v>
          </cell>
        </row>
        <row r="3172">
          <cell r="K3172" t="str">
            <v>00111136P.2</v>
          </cell>
        </row>
        <row r="3173">
          <cell r="K3173" t="str">
            <v>00111145P.2</v>
          </cell>
        </row>
        <row r="3174">
          <cell r="K3174" t="str">
            <v>00111145P.2</v>
          </cell>
        </row>
        <row r="3175">
          <cell r="K3175" t="str">
            <v>00111145P.2</v>
          </cell>
        </row>
        <row r="3176">
          <cell r="K3176" t="str">
            <v>00111145P.2</v>
          </cell>
        </row>
        <row r="3177">
          <cell r="K3177" t="str">
            <v>00111145P.2</v>
          </cell>
        </row>
        <row r="3178">
          <cell r="K3178" t="str">
            <v>00111145P.2</v>
          </cell>
        </row>
        <row r="3179">
          <cell r="K3179" t="str">
            <v>00111145P.2</v>
          </cell>
        </row>
        <row r="3180">
          <cell r="K3180" t="str">
            <v>00111145P.2</v>
          </cell>
        </row>
        <row r="3181">
          <cell r="K3181" t="str">
            <v>00111145P.2</v>
          </cell>
        </row>
        <row r="3182">
          <cell r="K3182" t="str">
            <v>00111145P.2</v>
          </cell>
        </row>
        <row r="3183">
          <cell r="K3183" t="str">
            <v>00111145P.2</v>
          </cell>
        </row>
        <row r="3184">
          <cell r="K3184" t="str">
            <v>00111145P.2</v>
          </cell>
        </row>
        <row r="3185">
          <cell r="K3185" t="str">
            <v>00111145P.2</v>
          </cell>
        </row>
        <row r="3186">
          <cell r="K3186" t="str">
            <v>00111149P.2</v>
          </cell>
        </row>
        <row r="3187">
          <cell r="K3187" t="str">
            <v>00111150P.2</v>
          </cell>
        </row>
        <row r="3188">
          <cell r="K3188" t="str">
            <v>00111153P.2</v>
          </cell>
        </row>
        <row r="3189">
          <cell r="K3189" t="str">
            <v>00111153P.2</v>
          </cell>
        </row>
        <row r="3190">
          <cell r="K3190" t="str">
            <v>00111153P.2</v>
          </cell>
        </row>
        <row r="3191">
          <cell r="K3191" t="str">
            <v>00111153P.2</v>
          </cell>
        </row>
        <row r="3192">
          <cell r="K3192" t="str">
            <v>00111153P.2</v>
          </cell>
        </row>
        <row r="3193">
          <cell r="K3193" t="str">
            <v>00111153P.2</v>
          </cell>
        </row>
        <row r="3194">
          <cell r="K3194" t="str">
            <v>00111153P.2</v>
          </cell>
        </row>
        <row r="3195">
          <cell r="K3195" t="str">
            <v>00111153P.2</v>
          </cell>
        </row>
        <row r="3196">
          <cell r="K3196" t="str">
            <v>00111153P.2</v>
          </cell>
        </row>
        <row r="3197">
          <cell r="K3197" t="str">
            <v>00111153P.2</v>
          </cell>
        </row>
        <row r="3198">
          <cell r="K3198" t="str">
            <v>00111158P.2</v>
          </cell>
        </row>
        <row r="3199">
          <cell r="K3199" t="str">
            <v>00111159P.2</v>
          </cell>
        </row>
        <row r="3200">
          <cell r="K3200" t="str">
            <v>00111159P.2</v>
          </cell>
        </row>
        <row r="3201">
          <cell r="K3201" t="str">
            <v>00111159P.2</v>
          </cell>
        </row>
        <row r="3202">
          <cell r="K3202" t="str">
            <v>00111159P.2</v>
          </cell>
        </row>
        <row r="3203">
          <cell r="K3203" t="str">
            <v>00111159P.2</v>
          </cell>
        </row>
        <row r="3204">
          <cell r="K3204" t="str">
            <v>00111159P.2</v>
          </cell>
        </row>
        <row r="3205">
          <cell r="K3205" t="str">
            <v>00111159P.2</v>
          </cell>
        </row>
        <row r="3206">
          <cell r="K3206" t="str">
            <v>00111143P.2</v>
          </cell>
        </row>
        <row r="3207">
          <cell r="K3207" t="str">
            <v>00111143P.2</v>
          </cell>
        </row>
        <row r="3208">
          <cell r="K3208" t="str">
            <v>00111143P.2</v>
          </cell>
        </row>
        <row r="3209">
          <cell r="K3209" t="str">
            <v>00111143P.2</v>
          </cell>
        </row>
        <row r="3210">
          <cell r="K3210" t="str">
            <v>00111143P.2</v>
          </cell>
        </row>
        <row r="3211">
          <cell r="K3211" t="str">
            <v>00111143P.2</v>
          </cell>
        </row>
        <row r="3212">
          <cell r="K3212" t="str">
            <v>00111143P.2</v>
          </cell>
        </row>
        <row r="3213">
          <cell r="K3213" t="str">
            <v>00111143P.2</v>
          </cell>
        </row>
        <row r="3214">
          <cell r="K3214" t="str">
            <v>00111143P.2</v>
          </cell>
        </row>
        <row r="3215">
          <cell r="K3215" t="str">
            <v>00111143P.2</v>
          </cell>
        </row>
        <row r="3216">
          <cell r="K3216" t="str">
            <v>00111110P.2</v>
          </cell>
        </row>
        <row r="3217">
          <cell r="K3217" t="str">
            <v>00111112P.2</v>
          </cell>
        </row>
        <row r="3218">
          <cell r="K3218" t="str">
            <v>00111115P.2</v>
          </cell>
        </row>
        <row r="3219">
          <cell r="K3219" t="str">
            <v>00111115P.2</v>
          </cell>
        </row>
        <row r="3220">
          <cell r="K3220" t="str">
            <v>00111117P.2</v>
          </cell>
        </row>
        <row r="3221">
          <cell r="K3221" t="str">
            <v>00111117P.2</v>
          </cell>
        </row>
        <row r="3222">
          <cell r="K3222" t="str">
            <v>00111118P.2</v>
          </cell>
        </row>
        <row r="3223">
          <cell r="K3223" t="str">
            <v>00111120P.2</v>
          </cell>
        </row>
        <row r="3224">
          <cell r="K3224" t="str">
            <v>00111121P.2</v>
          </cell>
        </row>
        <row r="3225">
          <cell r="K3225" t="str">
            <v>00111122P.2</v>
          </cell>
        </row>
        <row r="3226">
          <cell r="K3226" t="str">
            <v>00111122P.2</v>
          </cell>
        </row>
        <row r="3227">
          <cell r="K3227" t="str">
            <v>00111124P.2</v>
          </cell>
        </row>
        <row r="3228">
          <cell r="K3228" t="str">
            <v>00111125P.2</v>
          </cell>
        </row>
        <row r="3229">
          <cell r="K3229" t="str">
            <v>00111125P.2</v>
          </cell>
        </row>
        <row r="3230">
          <cell r="K3230" t="str">
            <v>00111125P.2</v>
          </cell>
        </row>
        <row r="3231">
          <cell r="K3231" t="str">
            <v>00111125P.2</v>
          </cell>
        </row>
        <row r="3232">
          <cell r="K3232" t="str">
            <v>00111126P.2</v>
          </cell>
        </row>
        <row r="3233">
          <cell r="K3233" t="str">
            <v>00111126P.2</v>
          </cell>
        </row>
        <row r="3234">
          <cell r="K3234" t="str">
            <v>00111126P.2</v>
          </cell>
        </row>
        <row r="3235">
          <cell r="K3235" t="str">
            <v>00111128P.2</v>
          </cell>
        </row>
        <row r="3236">
          <cell r="K3236" t="str">
            <v>00111128P.2</v>
          </cell>
        </row>
        <row r="3237">
          <cell r="K3237" t="str">
            <v>00111129P.2</v>
          </cell>
        </row>
        <row r="3238">
          <cell r="K3238" t="str">
            <v>00111129P.2</v>
          </cell>
        </row>
        <row r="3239">
          <cell r="K3239" t="str">
            <v>00111130P.2</v>
          </cell>
        </row>
        <row r="3240">
          <cell r="K3240" t="str">
            <v>00111130P.2</v>
          </cell>
        </row>
        <row r="3241">
          <cell r="K3241" t="str">
            <v>00111131P.2</v>
          </cell>
        </row>
        <row r="3242">
          <cell r="K3242" t="str">
            <v>00111133P.2</v>
          </cell>
        </row>
        <row r="3243">
          <cell r="K3243" t="str">
            <v>00111135P.2</v>
          </cell>
        </row>
        <row r="3244">
          <cell r="K3244" t="str">
            <v>00111135P.2</v>
          </cell>
        </row>
        <row r="3245">
          <cell r="K3245" t="str">
            <v>00111135P.2</v>
          </cell>
        </row>
        <row r="3246">
          <cell r="K3246" t="str">
            <v>00111145P.2</v>
          </cell>
        </row>
        <row r="3247">
          <cell r="K3247" t="str">
            <v>00111145P.2</v>
          </cell>
        </row>
        <row r="3248">
          <cell r="K3248" t="str">
            <v>00111145P.2</v>
          </cell>
        </row>
        <row r="3249">
          <cell r="K3249" t="str">
            <v>00111149P.2</v>
          </cell>
        </row>
        <row r="3250">
          <cell r="K3250" t="str">
            <v>00111149P.2</v>
          </cell>
        </row>
        <row r="3251">
          <cell r="K3251" t="str">
            <v>00111150P.2</v>
          </cell>
        </row>
        <row r="3252">
          <cell r="K3252" t="str">
            <v>00111150P.2</v>
          </cell>
        </row>
        <row r="3253">
          <cell r="K3253" t="str">
            <v>00111151P.2</v>
          </cell>
        </row>
        <row r="3254">
          <cell r="K3254" t="str">
            <v>00111153P.2</v>
          </cell>
        </row>
        <row r="3255">
          <cell r="K3255" t="str">
            <v>00111153P.2</v>
          </cell>
        </row>
        <row r="3256">
          <cell r="K3256" t="str">
            <v>00111153P.2</v>
          </cell>
        </row>
        <row r="3257">
          <cell r="K3257" t="str">
            <v>00111158P.2</v>
          </cell>
        </row>
        <row r="3258">
          <cell r="K3258" t="str">
            <v>00111158P.2</v>
          </cell>
        </row>
        <row r="3259">
          <cell r="K3259" t="str">
            <v>00111159P.2</v>
          </cell>
        </row>
        <row r="3260">
          <cell r="K3260" t="str">
            <v>00111111P.2</v>
          </cell>
        </row>
        <row r="3261">
          <cell r="K3261" t="str">
            <v>00111112P.2</v>
          </cell>
        </row>
        <row r="3262">
          <cell r="K3262" t="str">
            <v>00111112P.2</v>
          </cell>
        </row>
        <row r="3263">
          <cell r="K3263" t="str">
            <v>00111112P.2</v>
          </cell>
        </row>
        <row r="3264">
          <cell r="K3264" t="str">
            <v>00111112P.2</v>
          </cell>
        </row>
        <row r="3265">
          <cell r="K3265" t="str">
            <v>00111112P.2</v>
          </cell>
        </row>
        <row r="3266">
          <cell r="K3266" t="str">
            <v>00111113P.2</v>
          </cell>
        </row>
        <row r="3267">
          <cell r="K3267" t="str">
            <v>00111117P.2</v>
          </cell>
        </row>
        <row r="3268">
          <cell r="K3268" t="str">
            <v>00111117P.2</v>
          </cell>
        </row>
        <row r="3269">
          <cell r="K3269" t="str">
            <v>00111119P.2</v>
          </cell>
        </row>
        <row r="3270">
          <cell r="K3270" t="str">
            <v>00111120P.2</v>
          </cell>
        </row>
        <row r="3271">
          <cell r="K3271" t="str">
            <v>00111121P.2</v>
          </cell>
        </row>
        <row r="3272">
          <cell r="K3272" t="str">
            <v>00111122P.2</v>
          </cell>
        </row>
        <row r="3273">
          <cell r="K3273" t="str">
            <v>00111123P.2</v>
          </cell>
        </row>
        <row r="3274">
          <cell r="K3274" t="str">
            <v>00111123P.2</v>
          </cell>
        </row>
        <row r="3275">
          <cell r="K3275" t="str">
            <v>00111123P.2</v>
          </cell>
        </row>
        <row r="3276">
          <cell r="K3276" t="str">
            <v>00111123P.2</v>
          </cell>
        </row>
        <row r="3277">
          <cell r="K3277" t="str">
            <v>00111125P.2</v>
          </cell>
        </row>
        <row r="3278">
          <cell r="K3278" t="str">
            <v>00111125P.2</v>
          </cell>
        </row>
        <row r="3279">
          <cell r="K3279" t="str">
            <v>00111125P.2</v>
          </cell>
        </row>
        <row r="3280">
          <cell r="K3280" t="str">
            <v>00111126P.2</v>
          </cell>
        </row>
        <row r="3281">
          <cell r="K3281" t="str">
            <v>00111127P.2</v>
          </cell>
        </row>
        <row r="3282">
          <cell r="K3282" t="str">
            <v>00111128P.2</v>
          </cell>
        </row>
        <row r="3283">
          <cell r="K3283" t="str">
            <v>00111128P.2</v>
          </cell>
        </row>
        <row r="3284">
          <cell r="K3284" t="str">
            <v>00111129P.2</v>
          </cell>
        </row>
        <row r="3285">
          <cell r="K3285" t="str">
            <v>00111130P.2</v>
          </cell>
        </row>
        <row r="3286">
          <cell r="K3286" t="str">
            <v>00111130P.2</v>
          </cell>
        </row>
        <row r="3287">
          <cell r="K3287" t="str">
            <v>00111130P.2</v>
          </cell>
        </row>
        <row r="3288">
          <cell r="K3288" t="str">
            <v>00111131P.2</v>
          </cell>
        </row>
        <row r="3289">
          <cell r="K3289" t="str">
            <v>00111132P.2</v>
          </cell>
        </row>
        <row r="3290">
          <cell r="K3290" t="str">
            <v>00111132P.2</v>
          </cell>
        </row>
        <row r="3291">
          <cell r="K3291" t="str">
            <v>00111133P.2</v>
          </cell>
        </row>
        <row r="3292">
          <cell r="K3292" t="str">
            <v>00111133P.2</v>
          </cell>
        </row>
        <row r="3293">
          <cell r="K3293" t="str">
            <v>00111133P.2</v>
          </cell>
        </row>
        <row r="3294">
          <cell r="K3294" t="str">
            <v>00111134P.2</v>
          </cell>
        </row>
        <row r="3295">
          <cell r="K3295" t="str">
            <v>00111134P.2</v>
          </cell>
        </row>
        <row r="3296">
          <cell r="K3296" t="str">
            <v>00111134P.2</v>
          </cell>
        </row>
        <row r="3297">
          <cell r="K3297" t="str">
            <v>00111135P.2</v>
          </cell>
        </row>
        <row r="3298">
          <cell r="K3298" t="str">
            <v>00111135P.2</v>
          </cell>
        </row>
        <row r="3299">
          <cell r="K3299" t="str">
            <v>00111136P.2</v>
          </cell>
        </row>
        <row r="3300">
          <cell r="K3300" t="str">
            <v>00111145P.2</v>
          </cell>
        </row>
        <row r="3301">
          <cell r="K3301" t="str">
            <v>00111145P.2</v>
          </cell>
        </row>
        <row r="3302">
          <cell r="K3302" t="str">
            <v>00111149P.2</v>
          </cell>
        </row>
        <row r="3303">
          <cell r="K3303" t="str">
            <v>00111149P.2</v>
          </cell>
        </row>
        <row r="3304">
          <cell r="K3304" t="str">
            <v>00111149P.2</v>
          </cell>
        </row>
        <row r="3305">
          <cell r="K3305" t="str">
            <v>00111150P.2</v>
          </cell>
        </row>
        <row r="3306">
          <cell r="K3306" t="str">
            <v>00111150P.2</v>
          </cell>
        </row>
        <row r="3307">
          <cell r="K3307" t="str">
            <v>00111151P.2</v>
          </cell>
        </row>
        <row r="3308">
          <cell r="K3308" t="str">
            <v>00111151P.2</v>
          </cell>
        </row>
        <row r="3309">
          <cell r="K3309" t="str">
            <v>00111153P.2</v>
          </cell>
        </row>
        <row r="3310">
          <cell r="K3310" t="str">
            <v>00111153P.2</v>
          </cell>
        </row>
        <row r="3311">
          <cell r="K3311" t="str">
            <v>00111159P.2</v>
          </cell>
        </row>
        <row r="3312">
          <cell r="K3312" t="str">
            <v>00111110P.2</v>
          </cell>
        </row>
        <row r="3313">
          <cell r="K3313" t="str">
            <v>00111110P.2</v>
          </cell>
        </row>
        <row r="3314">
          <cell r="K3314" t="str">
            <v>00111110P.2</v>
          </cell>
        </row>
        <row r="3315">
          <cell r="K3315" t="str">
            <v>00111110P.2</v>
          </cell>
        </row>
        <row r="3316">
          <cell r="K3316" t="str">
            <v>00111110P.2</v>
          </cell>
        </row>
        <row r="3317">
          <cell r="K3317" t="str">
            <v>00111110P.2</v>
          </cell>
        </row>
        <row r="3318">
          <cell r="K3318" t="str">
            <v>00111110P.2</v>
          </cell>
        </row>
        <row r="3319">
          <cell r="K3319" t="str">
            <v>00111110P.2</v>
          </cell>
        </row>
        <row r="3320">
          <cell r="K3320" t="str">
            <v>00111110P.2</v>
          </cell>
        </row>
        <row r="3321">
          <cell r="K3321" t="str">
            <v>00111110P.2</v>
          </cell>
        </row>
        <row r="3322">
          <cell r="K3322" t="str">
            <v>00111110P.2</v>
          </cell>
        </row>
        <row r="3323">
          <cell r="K3323" t="str">
            <v>00111112P.2</v>
          </cell>
        </row>
        <row r="3324">
          <cell r="K3324" t="str">
            <v>00111112P.2</v>
          </cell>
        </row>
        <row r="3325">
          <cell r="K3325" t="str">
            <v>00111112P.2</v>
          </cell>
        </row>
        <row r="3326">
          <cell r="K3326" t="str">
            <v>00111112P.2</v>
          </cell>
        </row>
        <row r="3327">
          <cell r="K3327" t="str">
            <v>00111112P.2</v>
          </cell>
        </row>
        <row r="3328">
          <cell r="K3328" t="str">
            <v>00111112P.2</v>
          </cell>
        </row>
        <row r="3329">
          <cell r="K3329" t="str">
            <v>00111112P.2</v>
          </cell>
        </row>
        <row r="3330">
          <cell r="K3330" t="str">
            <v>00111112P.2</v>
          </cell>
        </row>
        <row r="3331">
          <cell r="K3331" t="str">
            <v>00111112P.2</v>
          </cell>
        </row>
        <row r="3332">
          <cell r="K3332" t="str">
            <v>00111112P.2</v>
          </cell>
        </row>
        <row r="3333">
          <cell r="K3333" t="str">
            <v>00111112P.2</v>
          </cell>
        </row>
        <row r="3334">
          <cell r="K3334" t="str">
            <v>00111112P.2</v>
          </cell>
        </row>
        <row r="3335">
          <cell r="K3335" t="str">
            <v>00111112P.2</v>
          </cell>
        </row>
        <row r="3336">
          <cell r="K3336" t="str">
            <v>00111113P.2</v>
          </cell>
        </row>
        <row r="3337">
          <cell r="K3337" t="str">
            <v>00111113P.2</v>
          </cell>
        </row>
        <row r="3338">
          <cell r="K3338" t="str">
            <v>00111113P.2</v>
          </cell>
        </row>
        <row r="3339">
          <cell r="K3339" t="str">
            <v>00111113P.2</v>
          </cell>
        </row>
        <row r="3340">
          <cell r="K3340" t="str">
            <v>00111113P.2</v>
          </cell>
        </row>
        <row r="3341">
          <cell r="K3341" t="str">
            <v>00111117P.2</v>
          </cell>
        </row>
        <row r="3342">
          <cell r="K3342" t="str">
            <v>00111117P.2</v>
          </cell>
        </row>
        <row r="3343">
          <cell r="K3343" t="str">
            <v>00111117P.2</v>
          </cell>
        </row>
        <row r="3344">
          <cell r="K3344" t="str">
            <v>00111117P.2</v>
          </cell>
        </row>
        <row r="3345">
          <cell r="K3345" t="str">
            <v>00111117P.2</v>
          </cell>
        </row>
        <row r="3346">
          <cell r="K3346" t="str">
            <v>00111117P.2</v>
          </cell>
        </row>
        <row r="3347">
          <cell r="K3347" t="str">
            <v>00111117P.2</v>
          </cell>
        </row>
        <row r="3348">
          <cell r="K3348" t="str">
            <v>00111117P.2</v>
          </cell>
        </row>
        <row r="3349">
          <cell r="K3349" t="str">
            <v>00111117P.2</v>
          </cell>
        </row>
        <row r="3350">
          <cell r="K3350" t="str">
            <v>00111117P.2</v>
          </cell>
        </row>
        <row r="3351">
          <cell r="K3351" t="str">
            <v>00111117P.2</v>
          </cell>
        </row>
        <row r="3352">
          <cell r="K3352" t="str">
            <v>00111117P.2</v>
          </cell>
        </row>
        <row r="3353">
          <cell r="K3353" t="str">
            <v>00111117P.2</v>
          </cell>
        </row>
        <row r="3354">
          <cell r="K3354" t="str">
            <v>00111117P.2</v>
          </cell>
        </row>
        <row r="3355">
          <cell r="K3355" t="str">
            <v>00111117P.2</v>
          </cell>
        </row>
        <row r="3356">
          <cell r="K3356" t="str">
            <v>00111117P.2</v>
          </cell>
        </row>
        <row r="3357">
          <cell r="K3357" t="str">
            <v>00111117P.2</v>
          </cell>
        </row>
        <row r="3358">
          <cell r="K3358" t="str">
            <v>00111117P.2</v>
          </cell>
        </row>
        <row r="3359">
          <cell r="K3359" t="str">
            <v>00111117P.2</v>
          </cell>
        </row>
        <row r="3360">
          <cell r="K3360" t="str">
            <v>00111118P.2</v>
          </cell>
        </row>
        <row r="3361">
          <cell r="K3361" t="str">
            <v>00111120P.2</v>
          </cell>
        </row>
        <row r="3362">
          <cell r="K3362" t="str">
            <v>00111120P.2</v>
          </cell>
        </row>
        <row r="3363">
          <cell r="K3363" t="str">
            <v>00111120P.2</v>
          </cell>
        </row>
        <row r="3364">
          <cell r="K3364" t="str">
            <v>00111120P.2</v>
          </cell>
        </row>
        <row r="3365">
          <cell r="K3365" t="str">
            <v>00111120P.2</v>
          </cell>
        </row>
        <row r="3366">
          <cell r="K3366" t="str">
            <v>00111120P.2</v>
          </cell>
        </row>
        <row r="3367">
          <cell r="K3367" t="str">
            <v>00111120P.2</v>
          </cell>
        </row>
        <row r="3368">
          <cell r="K3368" t="str">
            <v>00111120P.2</v>
          </cell>
        </row>
        <row r="3369">
          <cell r="K3369" t="str">
            <v>00111121P.2</v>
          </cell>
        </row>
        <row r="3370">
          <cell r="K3370" t="str">
            <v>00111121P.2</v>
          </cell>
        </row>
        <row r="3371">
          <cell r="K3371" t="str">
            <v>00111122P.2</v>
          </cell>
        </row>
        <row r="3372">
          <cell r="K3372" t="str">
            <v>00111122P.2</v>
          </cell>
        </row>
        <row r="3373">
          <cell r="K3373" t="str">
            <v>00111122P.2</v>
          </cell>
        </row>
        <row r="3374">
          <cell r="K3374" t="str">
            <v>00111122P.2</v>
          </cell>
        </row>
        <row r="3375">
          <cell r="K3375" t="str">
            <v>00111122P.2</v>
          </cell>
        </row>
        <row r="3376">
          <cell r="K3376" t="str">
            <v>00111122P.2</v>
          </cell>
        </row>
        <row r="3377">
          <cell r="K3377" t="str">
            <v>00111122P.2</v>
          </cell>
        </row>
        <row r="3378">
          <cell r="K3378" t="str">
            <v>00111122P.2</v>
          </cell>
        </row>
        <row r="3379">
          <cell r="K3379" t="str">
            <v>00111122P.2</v>
          </cell>
        </row>
        <row r="3380">
          <cell r="K3380" t="str">
            <v>00111124P.2</v>
          </cell>
        </row>
        <row r="3381">
          <cell r="K3381" t="str">
            <v>00111126P.2</v>
          </cell>
        </row>
        <row r="3382">
          <cell r="K3382" t="str">
            <v>00111126P.2</v>
          </cell>
        </row>
        <row r="3383">
          <cell r="K3383" t="str">
            <v>00111126P.2</v>
          </cell>
        </row>
        <row r="3384">
          <cell r="K3384" t="str">
            <v>00111128P.2</v>
          </cell>
        </row>
        <row r="3385">
          <cell r="K3385" t="str">
            <v>00111128P.2</v>
          </cell>
        </row>
        <row r="3386">
          <cell r="K3386" t="str">
            <v>00111128P.2</v>
          </cell>
        </row>
        <row r="3387">
          <cell r="K3387" t="str">
            <v>00111128P.2</v>
          </cell>
        </row>
        <row r="3388">
          <cell r="K3388" t="str">
            <v>00111128P.2</v>
          </cell>
        </row>
        <row r="3389">
          <cell r="K3389" t="str">
            <v>00111128P.2</v>
          </cell>
        </row>
        <row r="3390">
          <cell r="K3390" t="str">
            <v>00111128P.2</v>
          </cell>
        </row>
        <row r="3391">
          <cell r="K3391" t="str">
            <v>00111128P.2</v>
          </cell>
        </row>
        <row r="3392">
          <cell r="K3392" t="str">
            <v>00111128P.2</v>
          </cell>
        </row>
        <row r="3393">
          <cell r="K3393" t="str">
            <v>00111128P.2</v>
          </cell>
        </row>
        <row r="3394">
          <cell r="K3394" t="str">
            <v>00111128P.2</v>
          </cell>
        </row>
        <row r="3395">
          <cell r="K3395" t="str">
            <v>00111128P.2</v>
          </cell>
        </row>
        <row r="3396">
          <cell r="K3396" t="str">
            <v>00111130P.2</v>
          </cell>
        </row>
        <row r="3397">
          <cell r="K3397" t="str">
            <v>00111130P.2</v>
          </cell>
        </row>
        <row r="3398">
          <cell r="K3398" t="str">
            <v>00111130P.2</v>
          </cell>
        </row>
        <row r="3399">
          <cell r="K3399" t="str">
            <v>00111130P.2</v>
          </cell>
        </row>
        <row r="3400">
          <cell r="K3400" t="str">
            <v>00111130P.2</v>
          </cell>
        </row>
        <row r="3401">
          <cell r="K3401" t="str">
            <v>00111130P.2</v>
          </cell>
        </row>
        <row r="3402">
          <cell r="K3402" t="str">
            <v>00111131P.2</v>
          </cell>
        </row>
        <row r="3403">
          <cell r="K3403" t="str">
            <v>00111131P.2</v>
          </cell>
        </row>
        <row r="3404">
          <cell r="K3404" t="str">
            <v>00111131P.2</v>
          </cell>
        </row>
        <row r="3405">
          <cell r="K3405" t="str">
            <v>00111131P.2</v>
          </cell>
        </row>
        <row r="3406">
          <cell r="K3406" t="str">
            <v>00111131P.2</v>
          </cell>
        </row>
        <row r="3407">
          <cell r="K3407" t="str">
            <v>00111131P.2</v>
          </cell>
        </row>
        <row r="3408">
          <cell r="K3408" t="str">
            <v>00111131P.2</v>
          </cell>
        </row>
        <row r="3409">
          <cell r="K3409" t="str">
            <v>00111155P.2</v>
          </cell>
        </row>
        <row r="3410">
          <cell r="K3410" t="str">
            <v>00111155P.2</v>
          </cell>
        </row>
        <row r="3411">
          <cell r="K3411" t="str">
            <v>00111155P.2</v>
          </cell>
        </row>
        <row r="3412">
          <cell r="K3412" t="str">
            <v>00111134P.2</v>
          </cell>
        </row>
        <row r="3413">
          <cell r="K3413" t="str">
            <v>00111134P.2</v>
          </cell>
        </row>
        <row r="3414">
          <cell r="K3414" t="str">
            <v>00111155P.2</v>
          </cell>
        </row>
        <row r="3415">
          <cell r="K3415" t="str">
            <v>00111134P.2</v>
          </cell>
        </row>
        <row r="3416">
          <cell r="K3416" t="str">
            <v>00111134P.2</v>
          </cell>
        </row>
        <row r="3417">
          <cell r="K3417" t="str">
            <v>00111134P.2</v>
          </cell>
        </row>
        <row r="3418">
          <cell r="K3418" t="str">
            <v>00111136P.2</v>
          </cell>
        </row>
        <row r="3419">
          <cell r="K3419" t="str">
            <v>00111136P.2</v>
          </cell>
        </row>
        <row r="3420">
          <cell r="K3420" t="str">
            <v>00111136P.2</v>
          </cell>
        </row>
        <row r="3421">
          <cell r="K3421" t="str">
            <v>00111136P.2</v>
          </cell>
        </row>
        <row r="3422">
          <cell r="K3422" t="str">
            <v>00111136P.2</v>
          </cell>
        </row>
        <row r="3423">
          <cell r="K3423" t="str">
            <v>00111136P.2</v>
          </cell>
        </row>
        <row r="3424">
          <cell r="K3424" t="str">
            <v>00111136P.2</v>
          </cell>
        </row>
        <row r="3425">
          <cell r="K3425" t="str">
            <v>00111136P.2</v>
          </cell>
        </row>
        <row r="3426">
          <cell r="K3426" t="str">
            <v>00111136P.2</v>
          </cell>
        </row>
        <row r="3427">
          <cell r="K3427" t="str">
            <v>00111136P.2</v>
          </cell>
        </row>
        <row r="3428">
          <cell r="K3428" t="str">
            <v>00111136P.2</v>
          </cell>
        </row>
        <row r="3429">
          <cell r="K3429" t="str">
            <v>00111158P.2</v>
          </cell>
        </row>
        <row r="3430">
          <cell r="K3430" t="str">
            <v>00111158P.2</v>
          </cell>
        </row>
        <row r="3431">
          <cell r="K3431" t="str">
            <v>00111153P.2</v>
          </cell>
        </row>
        <row r="3432">
          <cell r="K3432" t="str">
            <v>00111153P.2</v>
          </cell>
        </row>
        <row r="3433">
          <cell r="K3433" t="str">
            <v>00111153P.2</v>
          </cell>
        </row>
        <row r="3434">
          <cell r="K3434" t="str">
            <v>00111153P.2</v>
          </cell>
        </row>
        <row r="3435">
          <cell r="K3435" t="str">
            <v>00111153P.2</v>
          </cell>
        </row>
        <row r="3436">
          <cell r="K3436" t="str">
            <v>00111153P.2</v>
          </cell>
        </row>
        <row r="3437">
          <cell r="K3437" t="str">
            <v>00111159P.2</v>
          </cell>
        </row>
        <row r="3438">
          <cell r="K3438" t="str">
            <v>00111159P.2</v>
          </cell>
        </row>
        <row r="3439">
          <cell r="K3439" t="str">
            <v>00111159P.2</v>
          </cell>
        </row>
        <row r="3440">
          <cell r="K3440" t="str">
            <v>00111159P.2</v>
          </cell>
        </row>
        <row r="3441">
          <cell r="K3441" t="str">
            <v>00111159P.2</v>
          </cell>
        </row>
        <row r="3442">
          <cell r="K3442" t="str">
            <v>00111159P.2</v>
          </cell>
        </row>
        <row r="3443">
          <cell r="K3443" t="str">
            <v>00111159P.2</v>
          </cell>
        </row>
        <row r="3444">
          <cell r="K3444" t="str">
            <v>00111159P.2</v>
          </cell>
        </row>
        <row r="3445">
          <cell r="K3445" t="str">
            <v>00111159P.2</v>
          </cell>
        </row>
        <row r="3446">
          <cell r="K3446" t="str">
            <v>00111159P.2</v>
          </cell>
        </row>
        <row r="3447">
          <cell r="K3447" t="str">
            <v>00111159P.2</v>
          </cell>
        </row>
        <row r="3448">
          <cell r="K3448" t="str">
            <v>00111158P.2</v>
          </cell>
        </row>
        <row r="3449">
          <cell r="K3449" t="str">
            <v>00111158P.2</v>
          </cell>
        </row>
        <row r="3450">
          <cell r="K3450" t="str">
            <v>00111158P.2</v>
          </cell>
        </row>
        <row r="3451">
          <cell r="K3451" t="str">
            <v>00111158P.2</v>
          </cell>
        </row>
        <row r="3452">
          <cell r="K3452" t="str">
            <v>00111158P.2</v>
          </cell>
        </row>
        <row r="3453">
          <cell r="K3453" t="str">
            <v>00111140P.2</v>
          </cell>
        </row>
        <row r="3454">
          <cell r="K3454" t="str">
            <v>00111140P.2</v>
          </cell>
        </row>
        <row r="3455">
          <cell r="K3455" t="str">
            <v>00111145P.2</v>
          </cell>
        </row>
        <row r="3456">
          <cell r="K3456" t="str">
            <v>00111145P.2</v>
          </cell>
        </row>
        <row r="3457">
          <cell r="K3457" t="str">
            <v>00111145P.2</v>
          </cell>
        </row>
        <row r="3458">
          <cell r="K3458" t="str">
            <v>00111145P.2</v>
          </cell>
        </row>
        <row r="3459">
          <cell r="K3459" t="str">
            <v>00111145P.2</v>
          </cell>
        </row>
        <row r="3460">
          <cell r="K3460" t="str">
            <v>00111145P.2</v>
          </cell>
        </row>
        <row r="3461">
          <cell r="K3461" t="str">
            <v>00111145P.2</v>
          </cell>
        </row>
        <row r="3462">
          <cell r="K3462" t="str">
            <v>00111145P.2</v>
          </cell>
        </row>
        <row r="3463">
          <cell r="K3463" t="str">
            <v>00111145P.2</v>
          </cell>
        </row>
        <row r="3464">
          <cell r="K3464" t="str">
            <v>00111145P.2</v>
          </cell>
        </row>
        <row r="3465">
          <cell r="K3465" t="str">
            <v>00111145P.2</v>
          </cell>
        </row>
        <row r="3466">
          <cell r="K3466" t="str">
            <v>00111145P.2</v>
          </cell>
        </row>
        <row r="3467">
          <cell r="K3467" t="str">
            <v>00111145P.2</v>
          </cell>
        </row>
        <row r="3468">
          <cell r="K3468" t="str">
            <v>00111145P.2</v>
          </cell>
        </row>
        <row r="3469">
          <cell r="K3469" t="str">
            <v>00111149P.2</v>
          </cell>
        </row>
        <row r="3470">
          <cell r="K3470" t="str">
            <v>00111149P.2</v>
          </cell>
        </row>
        <row r="3471">
          <cell r="K3471" t="str">
            <v>00111149P.2</v>
          </cell>
        </row>
        <row r="3472">
          <cell r="K3472" t="str">
            <v>00111149P.2</v>
          </cell>
        </row>
        <row r="3473">
          <cell r="K3473" t="str">
            <v>00111149P.2</v>
          </cell>
        </row>
        <row r="3474">
          <cell r="K3474" t="str">
            <v>00111149P.2</v>
          </cell>
        </row>
        <row r="3475">
          <cell r="K3475" t="str">
            <v>00111149P.2</v>
          </cell>
        </row>
        <row r="3476">
          <cell r="K3476" t="str">
            <v>00111149P.2</v>
          </cell>
        </row>
        <row r="3477">
          <cell r="K3477" t="str">
            <v>00111149P.2</v>
          </cell>
        </row>
        <row r="3478">
          <cell r="K3478" t="str">
            <v>00111149P.2</v>
          </cell>
        </row>
        <row r="3479">
          <cell r="K3479" t="str">
            <v>00111149P.2</v>
          </cell>
        </row>
        <row r="3480">
          <cell r="K3480" t="str">
            <v>00111149P.2</v>
          </cell>
        </row>
        <row r="3481">
          <cell r="K3481" t="str">
            <v>00111143P.2</v>
          </cell>
        </row>
        <row r="3482">
          <cell r="K3482" t="str">
            <v>00111143P.2</v>
          </cell>
        </row>
        <row r="3483">
          <cell r="K3483" t="str">
            <v>00111143P.2</v>
          </cell>
        </row>
        <row r="3484">
          <cell r="K3484" t="str">
            <v>00111143P.2</v>
          </cell>
        </row>
        <row r="3485">
          <cell r="K3485" t="str">
            <v>00111143P.2</v>
          </cell>
        </row>
        <row r="3486">
          <cell r="K3486" t="str">
            <v>00111150P.2</v>
          </cell>
        </row>
        <row r="3487">
          <cell r="K3487" t="str">
            <v>00111150P.2</v>
          </cell>
        </row>
        <row r="3488">
          <cell r="K3488" t="str">
            <v>00111148P.2</v>
          </cell>
        </row>
        <row r="3489">
          <cell r="K3489" t="str">
            <v>00111148P.2</v>
          </cell>
        </row>
        <row r="3490">
          <cell r="K3490" t="str">
            <v>00111148P.2</v>
          </cell>
        </row>
        <row r="3491">
          <cell r="K3491" t="str">
            <v>00111148P.2</v>
          </cell>
        </row>
        <row r="3492">
          <cell r="K3492" t="str">
            <v>00111148P.2</v>
          </cell>
        </row>
        <row r="3493">
          <cell r="K3493" t="str">
            <v>00111157P.2</v>
          </cell>
        </row>
        <row r="3494">
          <cell r="K3494" t="str">
            <v>00111157P.2</v>
          </cell>
        </row>
        <row r="3495">
          <cell r="K3495" t="str">
            <v>00111157P.2</v>
          </cell>
        </row>
        <row r="3496">
          <cell r="K3496" t="str">
            <v>00111157P.2</v>
          </cell>
        </row>
        <row r="3497">
          <cell r="K3497" t="str">
            <v>00111157P.2</v>
          </cell>
        </row>
        <row r="3498">
          <cell r="K3498" t="str">
            <v>00111157P.2</v>
          </cell>
        </row>
        <row r="3499">
          <cell r="K3499" t="str">
            <v>00111157P.2</v>
          </cell>
        </row>
        <row r="3500">
          <cell r="K3500" t="str">
            <v>00111109P.2</v>
          </cell>
        </row>
        <row r="3501">
          <cell r="K3501" t="str">
            <v>00111109P.2</v>
          </cell>
        </row>
        <row r="3502">
          <cell r="K3502" t="str">
            <v>00111109P.2</v>
          </cell>
        </row>
        <row r="3503">
          <cell r="K3503" t="str">
            <v>00111109P.2</v>
          </cell>
        </row>
        <row r="3504">
          <cell r="K3504" t="str">
            <v>00111109P.2</v>
          </cell>
        </row>
        <row r="3505">
          <cell r="K3505" t="str">
            <v>00111109P.2</v>
          </cell>
        </row>
        <row r="3506">
          <cell r="K3506" t="str">
            <v>00111109P.2</v>
          </cell>
        </row>
        <row r="3507">
          <cell r="K3507" t="str">
            <v>00111109P.2</v>
          </cell>
        </row>
        <row r="3508">
          <cell r="K3508" t="str">
            <v>00111109P.2</v>
          </cell>
        </row>
        <row r="3509">
          <cell r="K3509" t="str">
            <v>00111109P.2</v>
          </cell>
        </row>
        <row r="3510">
          <cell r="K3510" t="str">
            <v>00111109P.2</v>
          </cell>
        </row>
        <row r="3511">
          <cell r="K3511" t="str">
            <v>00111109P.2</v>
          </cell>
        </row>
        <row r="3512">
          <cell r="K3512" t="str">
            <v>00111109P.2</v>
          </cell>
        </row>
        <row r="3513">
          <cell r="K3513" t="str">
            <v>00111109P.2</v>
          </cell>
        </row>
        <row r="3514">
          <cell r="K3514" t="str">
            <v>00111109P.2</v>
          </cell>
        </row>
        <row r="3515">
          <cell r="K3515" t="str">
            <v>00111109P.2</v>
          </cell>
        </row>
        <row r="3516">
          <cell r="K3516" t="str">
            <v>00111109P.2</v>
          </cell>
        </row>
        <row r="3517">
          <cell r="K3517" t="str">
            <v>00111109P.2</v>
          </cell>
        </row>
        <row r="3518">
          <cell r="K3518" t="str">
            <v>00111109P.2</v>
          </cell>
        </row>
        <row r="3519">
          <cell r="K3519" t="str">
            <v>00111109P.2</v>
          </cell>
        </row>
        <row r="3520">
          <cell r="K3520" t="str">
            <v>00111109P.2</v>
          </cell>
        </row>
        <row r="3521">
          <cell r="K3521" t="str">
            <v>00111106P.2</v>
          </cell>
        </row>
        <row r="3522">
          <cell r="K3522" t="str">
            <v>00111106P.2</v>
          </cell>
        </row>
        <row r="3523">
          <cell r="K3523" t="str">
            <v>00111106P.2</v>
          </cell>
        </row>
        <row r="3524">
          <cell r="K3524" t="str">
            <v>00111106P.2</v>
          </cell>
        </row>
        <row r="3525">
          <cell r="K3525" t="str">
            <v>00111107P.2</v>
          </cell>
        </row>
        <row r="3526">
          <cell r="K3526" t="str">
            <v>00111107P.2</v>
          </cell>
        </row>
        <row r="3527">
          <cell r="K3527" t="str">
            <v>00111107P.2</v>
          </cell>
        </row>
        <row r="3528">
          <cell r="K3528" t="str">
            <v>00111107P.2</v>
          </cell>
        </row>
        <row r="3529">
          <cell r="K3529" t="str">
            <v>00111110P.2</v>
          </cell>
        </row>
        <row r="3530">
          <cell r="K3530" t="str">
            <v>00111110P.2</v>
          </cell>
        </row>
        <row r="3531">
          <cell r="K3531" t="str">
            <v>00111110P.2</v>
          </cell>
        </row>
        <row r="3532">
          <cell r="K3532" t="str">
            <v>00111110P.2</v>
          </cell>
        </row>
        <row r="3533">
          <cell r="K3533" t="str">
            <v>00111110P.2</v>
          </cell>
        </row>
        <row r="3534">
          <cell r="K3534" t="str">
            <v>00111110P.2</v>
          </cell>
        </row>
        <row r="3535">
          <cell r="K3535" t="str">
            <v>00111110P.2</v>
          </cell>
        </row>
        <row r="3536">
          <cell r="K3536" t="str">
            <v>00111110P.2</v>
          </cell>
        </row>
        <row r="3537">
          <cell r="K3537" t="str">
            <v>00111110P.2</v>
          </cell>
        </row>
        <row r="3538">
          <cell r="K3538" t="str">
            <v>00111110P.2</v>
          </cell>
        </row>
        <row r="3539">
          <cell r="K3539" t="str">
            <v>00111110P.2</v>
          </cell>
        </row>
        <row r="3540">
          <cell r="K3540" t="str">
            <v>00111110P.2</v>
          </cell>
        </row>
        <row r="3541">
          <cell r="K3541" t="str">
            <v>00111110P.2</v>
          </cell>
        </row>
        <row r="3542">
          <cell r="K3542" t="str">
            <v>00111111P.2</v>
          </cell>
        </row>
        <row r="3543">
          <cell r="K3543" t="str">
            <v>00111111P.2</v>
          </cell>
        </row>
        <row r="3544">
          <cell r="K3544" t="str">
            <v>00111111P.2</v>
          </cell>
        </row>
        <row r="3545">
          <cell r="K3545" t="str">
            <v>00111111P.2</v>
          </cell>
        </row>
        <row r="3546">
          <cell r="K3546" t="str">
            <v>00111111P.2</v>
          </cell>
        </row>
        <row r="3547">
          <cell r="K3547" t="str">
            <v>00111111P.2</v>
          </cell>
        </row>
        <row r="3548">
          <cell r="K3548" t="str">
            <v>00111111P.2</v>
          </cell>
        </row>
        <row r="3549">
          <cell r="K3549" t="str">
            <v>00111113P.2</v>
          </cell>
        </row>
        <row r="3550">
          <cell r="K3550" t="str">
            <v>00111113P.2</v>
          </cell>
        </row>
        <row r="3551">
          <cell r="K3551" t="str">
            <v>00111113P.2</v>
          </cell>
        </row>
        <row r="3552">
          <cell r="K3552" t="str">
            <v>00111113P.2</v>
          </cell>
        </row>
        <row r="3553">
          <cell r="K3553" t="str">
            <v>00111113P.2</v>
          </cell>
        </row>
        <row r="3554">
          <cell r="K3554" t="str">
            <v>00111113P.2</v>
          </cell>
        </row>
        <row r="3555">
          <cell r="K3555" t="str">
            <v>00111113P.2</v>
          </cell>
        </row>
        <row r="3556">
          <cell r="K3556" t="str">
            <v>00111113P.2</v>
          </cell>
        </row>
        <row r="3557">
          <cell r="K3557" t="str">
            <v>00111113P.2</v>
          </cell>
        </row>
        <row r="3558">
          <cell r="K3558" t="str">
            <v>00111113P.2</v>
          </cell>
        </row>
        <row r="3559">
          <cell r="K3559" t="str">
            <v>00111113P.2</v>
          </cell>
        </row>
        <row r="3560">
          <cell r="K3560" t="str">
            <v>00111113P.2</v>
          </cell>
        </row>
        <row r="3561">
          <cell r="K3561" t="str">
            <v>00111113P.2</v>
          </cell>
        </row>
        <row r="3562">
          <cell r="K3562" t="str">
            <v>00111113P.2</v>
          </cell>
        </row>
        <row r="3563">
          <cell r="K3563" t="str">
            <v>00111114P.2</v>
          </cell>
        </row>
        <row r="3564">
          <cell r="K3564" t="str">
            <v>00111114P.2</v>
          </cell>
        </row>
        <row r="3565">
          <cell r="K3565" t="str">
            <v>00111115P.2</v>
          </cell>
        </row>
        <row r="3566">
          <cell r="K3566" t="str">
            <v>00111115P.2</v>
          </cell>
        </row>
        <row r="3567">
          <cell r="K3567" t="str">
            <v>00111115P.2</v>
          </cell>
        </row>
        <row r="3568">
          <cell r="K3568" t="str">
            <v>00111115P.2</v>
          </cell>
        </row>
        <row r="3569">
          <cell r="K3569" t="str">
            <v>00111115P.2</v>
          </cell>
        </row>
        <row r="3570">
          <cell r="K3570" t="str">
            <v>00111115P.2</v>
          </cell>
        </row>
        <row r="3571">
          <cell r="K3571" t="str">
            <v>00111116P.2</v>
          </cell>
        </row>
        <row r="3572">
          <cell r="K3572" t="str">
            <v>00111116P.2</v>
          </cell>
        </row>
        <row r="3573">
          <cell r="K3573" t="str">
            <v>00111116P.2</v>
          </cell>
        </row>
        <row r="3574">
          <cell r="K3574" t="str">
            <v>00111117P.2</v>
          </cell>
        </row>
        <row r="3575">
          <cell r="K3575" t="str">
            <v>00111117P.2</v>
          </cell>
        </row>
        <row r="3576">
          <cell r="K3576" t="str">
            <v>00111117P.2</v>
          </cell>
        </row>
        <row r="3577">
          <cell r="K3577" t="str">
            <v>00111117P.2</v>
          </cell>
        </row>
        <row r="3578">
          <cell r="K3578" t="str">
            <v>00111117P.2</v>
          </cell>
        </row>
        <row r="3579">
          <cell r="K3579" t="str">
            <v>00111117P.2</v>
          </cell>
        </row>
        <row r="3580">
          <cell r="K3580" t="str">
            <v>00111117P.2</v>
          </cell>
        </row>
        <row r="3581">
          <cell r="K3581" t="str">
            <v>00111117P.2</v>
          </cell>
        </row>
        <row r="3582">
          <cell r="K3582" t="str">
            <v>00111117P.2</v>
          </cell>
        </row>
        <row r="3583">
          <cell r="K3583" t="str">
            <v>00111117P.2</v>
          </cell>
        </row>
        <row r="3584">
          <cell r="K3584" t="str">
            <v>00111117P.2</v>
          </cell>
        </row>
        <row r="3585">
          <cell r="K3585" t="str">
            <v>00111117P.2</v>
          </cell>
        </row>
        <row r="3586">
          <cell r="K3586" t="str">
            <v>00111118P.2</v>
          </cell>
        </row>
        <row r="3587">
          <cell r="K3587" t="str">
            <v>00111118P.2</v>
          </cell>
        </row>
        <row r="3588">
          <cell r="K3588" t="str">
            <v>00111118P.2</v>
          </cell>
        </row>
        <row r="3589">
          <cell r="K3589" t="str">
            <v>00111118P.2</v>
          </cell>
        </row>
        <row r="3590">
          <cell r="K3590" t="str">
            <v>00111118P.2</v>
          </cell>
        </row>
        <row r="3591">
          <cell r="K3591" t="str">
            <v>00111118P.2</v>
          </cell>
        </row>
        <row r="3592">
          <cell r="K3592" t="str">
            <v>00111118P.2</v>
          </cell>
        </row>
        <row r="3593">
          <cell r="K3593" t="str">
            <v>00111118P.2</v>
          </cell>
        </row>
        <row r="3594">
          <cell r="K3594" t="str">
            <v>00111118P.2</v>
          </cell>
        </row>
        <row r="3595">
          <cell r="K3595" t="str">
            <v>00111120P.2</v>
          </cell>
        </row>
        <row r="3596">
          <cell r="K3596" t="str">
            <v>00111120P.2</v>
          </cell>
        </row>
        <row r="3597">
          <cell r="K3597" t="str">
            <v>00111120P.2</v>
          </cell>
        </row>
        <row r="3598">
          <cell r="K3598" t="str">
            <v>00111120P.2</v>
          </cell>
        </row>
        <row r="3599">
          <cell r="K3599" t="str">
            <v>00111120P.2</v>
          </cell>
        </row>
        <row r="3600">
          <cell r="K3600" t="str">
            <v>00111120P.2</v>
          </cell>
        </row>
        <row r="3601">
          <cell r="K3601" t="str">
            <v>00111120P.2</v>
          </cell>
        </row>
        <row r="3602">
          <cell r="K3602" t="str">
            <v>00111120P.2</v>
          </cell>
        </row>
        <row r="3603">
          <cell r="K3603" t="str">
            <v>00111120P.2</v>
          </cell>
        </row>
        <row r="3604">
          <cell r="K3604" t="str">
            <v>00111120P.2</v>
          </cell>
        </row>
        <row r="3605">
          <cell r="K3605" t="str">
            <v>00111120P.2</v>
          </cell>
        </row>
        <row r="3606">
          <cell r="K3606" t="str">
            <v>00111121P.2</v>
          </cell>
        </row>
        <row r="3607">
          <cell r="K3607" t="str">
            <v>00111121P.2</v>
          </cell>
        </row>
        <row r="3608">
          <cell r="K3608" t="str">
            <v>00111121P.2</v>
          </cell>
        </row>
        <row r="3609">
          <cell r="K3609" t="str">
            <v>00111121P.2</v>
          </cell>
        </row>
        <row r="3610">
          <cell r="K3610" t="str">
            <v>00111121P.2</v>
          </cell>
        </row>
        <row r="3611">
          <cell r="K3611" t="str">
            <v>00111121P.2</v>
          </cell>
        </row>
        <row r="3612">
          <cell r="K3612" t="str">
            <v>00111121P.2</v>
          </cell>
        </row>
        <row r="3613">
          <cell r="K3613" t="str">
            <v>00111121P.2</v>
          </cell>
        </row>
        <row r="3614">
          <cell r="K3614" t="str">
            <v>00111122P.2</v>
          </cell>
        </row>
        <row r="3615">
          <cell r="K3615" t="str">
            <v>00111122P.2</v>
          </cell>
        </row>
        <row r="3616">
          <cell r="K3616" t="str">
            <v>00111122P.2</v>
          </cell>
        </row>
        <row r="3617">
          <cell r="K3617" t="str">
            <v>00111122P.2</v>
          </cell>
        </row>
        <row r="3618">
          <cell r="K3618" t="str">
            <v>00111122P.2</v>
          </cell>
        </row>
        <row r="3619">
          <cell r="K3619" t="str">
            <v>00111122P.2</v>
          </cell>
        </row>
        <row r="3620">
          <cell r="K3620" t="str">
            <v>00111122P.2</v>
          </cell>
        </row>
        <row r="3621">
          <cell r="K3621" t="str">
            <v>00111122P.2</v>
          </cell>
        </row>
        <row r="3622">
          <cell r="K3622" t="str">
            <v>00111122P.2</v>
          </cell>
        </row>
        <row r="3623">
          <cell r="K3623" t="str">
            <v>00111122P.2</v>
          </cell>
        </row>
        <row r="3624">
          <cell r="K3624" t="str">
            <v>00111122P.2</v>
          </cell>
        </row>
        <row r="3625">
          <cell r="K3625" t="str">
            <v>00111123P.2</v>
          </cell>
        </row>
        <row r="3626">
          <cell r="K3626" t="str">
            <v>00111123P.2</v>
          </cell>
        </row>
        <row r="3627">
          <cell r="K3627" t="str">
            <v>00111123P.2</v>
          </cell>
        </row>
        <row r="3628">
          <cell r="K3628" t="str">
            <v>00111123P.2</v>
          </cell>
        </row>
        <row r="3629">
          <cell r="K3629" t="str">
            <v>00111123P.2</v>
          </cell>
        </row>
        <row r="3630">
          <cell r="K3630" t="str">
            <v>00111124P.2</v>
          </cell>
        </row>
        <row r="3631">
          <cell r="K3631" t="str">
            <v>00111124P.2</v>
          </cell>
        </row>
        <row r="3632">
          <cell r="K3632" t="str">
            <v>00111124P.2</v>
          </cell>
        </row>
        <row r="3633">
          <cell r="K3633" t="str">
            <v>00111124P.2</v>
          </cell>
        </row>
        <row r="3634">
          <cell r="K3634" t="str">
            <v>00111124P.2</v>
          </cell>
        </row>
        <row r="3635">
          <cell r="K3635" t="str">
            <v>00111125P.2</v>
          </cell>
        </row>
        <row r="3636">
          <cell r="K3636" t="str">
            <v>00111125P.2</v>
          </cell>
        </row>
        <row r="3637">
          <cell r="K3637" t="str">
            <v>00111125P.2</v>
          </cell>
        </row>
        <row r="3638">
          <cell r="K3638" t="str">
            <v>00111125P.2</v>
          </cell>
        </row>
        <row r="3639">
          <cell r="K3639" t="str">
            <v>00111125P.2</v>
          </cell>
        </row>
        <row r="3640">
          <cell r="K3640" t="str">
            <v>00111125P.2</v>
          </cell>
        </row>
        <row r="3641">
          <cell r="K3641" t="str">
            <v>00111125P.2</v>
          </cell>
        </row>
        <row r="3642">
          <cell r="K3642" t="str">
            <v>00111125P.2</v>
          </cell>
        </row>
        <row r="3643">
          <cell r="K3643" t="str">
            <v>00111125P.2</v>
          </cell>
        </row>
        <row r="3644">
          <cell r="K3644" t="str">
            <v>00111125P.2</v>
          </cell>
        </row>
        <row r="3645">
          <cell r="K3645" t="str">
            <v>00111126P.2</v>
          </cell>
        </row>
        <row r="3646">
          <cell r="K3646" t="str">
            <v>00111126P.2</v>
          </cell>
        </row>
        <row r="3647">
          <cell r="K3647" t="str">
            <v>00111126P.2</v>
          </cell>
        </row>
        <row r="3648">
          <cell r="K3648" t="str">
            <v>00111126P.2</v>
          </cell>
        </row>
        <row r="3649">
          <cell r="K3649" t="str">
            <v>00111126P.2</v>
          </cell>
        </row>
        <row r="3650">
          <cell r="K3650" t="str">
            <v>00111127P.2</v>
          </cell>
        </row>
        <row r="3651">
          <cell r="K3651" t="str">
            <v>00111127P.2</v>
          </cell>
        </row>
        <row r="3652">
          <cell r="K3652" t="str">
            <v>00111127P.2</v>
          </cell>
        </row>
        <row r="3653">
          <cell r="K3653" t="str">
            <v>00111127P.2</v>
          </cell>
        </row>
        <row r="3654">
          <cell r="K3654" t="str">
            <v>00111128P.2</v>
          </cell>
        </row>
        <row r="3655">
          <cell r="K3655" t="str">
            <v>00111128P.2</v>
          </cell>
        </row>
        <row r="3656">
          <cell r="K3656" t="str">
            <v>00111128P.2</v>
          </cell>
        </row>
        <row r="3657">
          <cell r="K3657" t="str">
            <v>00111128P.2</v>
          </cell>
        </row>
        <row r="3658">
          <cell r="K3658" t="str">
            <v>00111128P.2</v>
          </cell>
        </row>
        <row r="3659">
          <cell r="K3659" t="str">
            <v>00111128P.2</v>
          </cell>
        </row>
        <row r="3660">
          <cell r="K3660" t="str">
            <v>00111128P.2</v>
          </cell>
        </row>
        <row r="3661">
          <cell r="K3661" t="str">
            <v>00111128P.2</v>
          </cell>
        </row>
        <row r="3662">
          <cell r="K3662" t="str">
            <v>00111128P.2</v>
          </cell>
        </row>
        <row r="3663">
          <cell r="K3663" t="str">
            <v>00111128P.2</v>
          </cell>
        </row>
        <row r="3664">
          <cell r="K3664" t="str">
            <v>00111128P.2</v>
          </cell>
        </row>
        <row r="3665">
          <cell r="K3665" t="str">
            <v>00111128P.2</v>
          </cell>
        </row>
        <row r="3666">
          <cell r="K3666" t="str">
            <v>00111128P.2</v>
          </cell>
        </row>
        <row r="3667">
          <cell r="K3667" t="str">
            <v>00111128P.2</v>
          </cell>
        </row>
        <row r="3668">
          <cell r="K3668" t="str">
            <v>00111128P.2</v>
          </cell>
        </row>
        <row r="3669">
          <cell r="K3669" t="str">
            <v>00111129P.2</v>
          </cell>
        </row>
        <row r="3670">
          <cell r="K3670" t="str">
            <v>00111129P.2</v>
          </cell>
        </row>
        <row r="3671">
          <cell r="K3671" t="str">
            <v>00111129P.2</v>
          </cell>
        </row>
        <row r="3672">
          <cell r="K3672" t="str">
            <v>00111129P.2</v>
          </cell>
        </row>
        <row r="3673">
          <cell r="K3673" t="str">
            <v>00111129P.2</v>
          </cell>
        </row>
        <row r="3674">
          <cell r="K3674" t="str">
            <v>00111129P.2</v>
          </cell>
        </row>
        <row r="3675">
          <cell r="K3675" t="str">
            <v>00111129P.2</v>
          </cell>
        </row>
        <row r="3676">
          <cell r="K3676" t="str">
            <v>00111129P.2</v>
          </cell>
        </row>
        <row r="3677">
          <cell r="K3677" t="str">
            <v>00111129P.2</v>
          </cell>
        </row>
        <row r="3678">
          <cell r="K3678" t="str">
            <v>00111130P.2</v>
          </cell>
        </row>
        <row r="3679">
          <cell r="K3679" t="str">
            <v>00111130P.2</v>
          </cell>
        </row>
        <row r="3680">
          <cell r="K3680" t="str">
            <v>00111130P.2</v>
          </cell>
        </row>
        <row r="3681">
          <cell r="K3681" t="str">
            <v>00111130P.2</v>
          </cell>
        </row>
        <row r="3682">
          <cell r="K3682" t="str">
            <v>00111130P.2</v>
          </cell>
        </row>
        <row r="3683">
          <cell r="K3683" t="str">
            <v>00111130P.2</v>
          </cell>
        </row>
        <row r="3684">
          <cell r="K3684" t="str">
            <v>00111130P.2</v>
          </cell>
        </row>
        <row r="3685">
          <cell r="K3685" t="str">
            <v>00111130P.2</v>
          </cell>
        </row>
        <row r="3686">
          <cell r="K3686" t="str">
            <v>00111130P.2</v>
          </cell>
        </row>
        <row r="3687">
          <cell r="K3687" t="str">
            <v>00111131P.2</v>
          </cell>
        </row>
        <row r="3688">
          <cell r="K3688" t="str">
            <v>00111131P.2</v>
          </cell>
        </row>
        <row r="3689">
          <cell r="K3689" t="str">
            <v>00111131P.2</v>
          </cell>
        </row>
        <row r="3690">
          <cell r="K3690" t="str">
            <v>00111131P.2</v>
          </cell>
        </row>
        <row r="3691">
          <cell r="K3691" t="str">
            <v>00111131P.2</v>
          </cell>
        </row>
        <row r="3692">
          <cell r="K3692" t="str">
            <v>00111131P.2</v>
          </cell>
        </row>
        <row r="3693">
          <cell r="K3693" t="str">
            <v>00111131P.2</v>
          </cell>
        </row>
        <row r="3694">
          <cell r="K3694" t="str">
            <v>00111131P.2</v>
          </cell>
        </row>
        <row r="3695">
          <cell r="K3695" t="str">
            <v>00111131P.2</v>
          </cell>
        </row>
        <row r="3696">
          <cell r="K3696" t="str">
            <v>00111132P.2</v>
          </cell>
        </row>
        <row r="3697">
          <cell r="K3697" t="str">
            <v>00111132P.2</v>
          </cell>
        </row>
        <row r="3698">
          <cell r="K3698" t="str">
            <v>00111132P.2</v>
          </cell>
        </row>
        <row r="3699">
          <cell r="K3699" t="str">
            <v>00111132P.2</v>
          </cell>
        </row>
        <row r="3700">
          <cell r="K3700" t="str">
            <v>00111132P.2</v>
          </cell>
        </row>
        <row r="3701">
          <cell r="K3701" t="str">
            <v>00111132P.2</v>
          </cell>
        </row>
        <row r="3702">
          <cell r="K3702" t="str">
            <v>00111132P.2</v>
          </cell>
        </row>
        <row r="3703">
          <cell r="K3703" t="str">
            <v>00111132P.2</v>
          </cell>
        </row>
        <row r="3704">
          <cell r="K3704" t="str">
            <v>00111132P.2</v>
          </cell>
        </row>
        <row r="3705">
          <cell r="K3705" t="str">
            <v>00111132P.2</v>
          </cell>
        </row>
        <row r="3706">
          <cell r="K3706" t="str">
            <v>00111132P.2</v>
          </cell>
        </row>
        <row r="3707">
          <cell r="K3707" t="str">
            <v>00111132P.2</v>
          </cell>
        </row>
        <row r="3708">
          <cell r="K3708" t="str">
            <v>00111132P.2</v>
          </cell>
        </row>
        <row r="3709">
          <cell r="K3709" t="str">
            <v>00111132P.2</v>
          </cell>
        </row>
        <row r="3710">
          <cell r="K3710" t="str">
            <v>00111132P.2</v>
          </cell>
        </row>
        <row r="3711">
          <cell r="K3711" t="str">
            <v>00111132P.2</v>
          </cell>
        </row>
        <row r="3712">
          <cell r="K3712" t="str">
            <v>00111133P.2</v>
          </cell>
        </row>
        <row r="3713">
          <cell r="K3713" t="str">
            <v>00111133P.2</v>
          </cell>
        </row>
        <row r="3714">
          <cell r="K3714" t="str">
            <v>00111133P.2</v>
          </cell>
        </row>
        <row r="3715">
          <cell r="K3715" t="str">
            <v>00111133P.2</v>
          </cell>
        </row>
        <row r="3716">
          <cell r="K3716" t="str">
            <v>00111133P.2</v>
          </cell>
        </row>
        <row r="3717">
          <cell r="K3717" t="str">
            <v>00111134P.2</v>
          </cell>
        </row>
        <row r="3718">
          <cell r="K3718" t="str">
            <v>00111134P.2</v>
          </cell>
        </row>
        <row r="3719">
          <cell r="K3719" t="str">
            <v>00111134P.2</v>
          </cell>
        </row>
        <row r="3720">
          <cell r="K3720" t="str">
            <v>00111134P.2</v>
          </cell>
        </row>
        <row r="3721">
          <cell r="K3721" t="str">
            <v>00111134P.2</v>
          </cell>
        </row>
        <row r="3722">
          <cell r="K3722" t="str">
            <v>00111134P.2</v>
          </cell>
        </row>
        <row r="3723">
          <cell r="K3723" t="str">
            <v>00111134P.2</v>
          </cell>
        </row>
        <row r="3724">
          <cell r="K3724" t="str">
            <v>00111134P.2</v>
          </cell>
        </row>
        <row r="3725">
          <cell r="K3725" t="str">
            <v>00111134P.2</v>
          </cell>
        </row>
        <row r="3726">
          <cell r="K3726" t="str">
            <v>00111135P.2</v>
          </cell>
        </row>
        <row r="3727">
          <cell r="K3727" t="str">
            <v>00111135P.2</v>
          </cell>
        </row>
        <row r="3728">
          <cell r="K3728" t="str">
            <v>00111135P.2</v>
          </cell>
        </row>
        <row r="3729">
          <cell r="K3729" t="str">
            <v>00111135P.2</v>
          </cell>
        </row>
        <row r="3730">
          <cell r="K3730" t="str">
            <v>00111135P.2</v>
          </cell>
        </row>
        <row r="3731">
          <cell r="K3731" t="str">
            <v>00111135P.2</v>
          </cell>
        </row>
        <row r="3732">
          <cell r="K3732" t="str">
            <v>00111135P.2</v>
          </cell>
        </row>
        <row r="3733">
          <cell r="K3733" t="str">
            <v>00111136P.2</v>
          </cell>
        </row>
        <row r="3734">
          <cell r="K3734" t="str">
            <v>00111136P.2</v>
          </cell>
        </row>
        <row r="3735">
          <cell r="K3735" t="str">
            <v>00111136P.2</v>
          </cell>
        </row>
        <row r="3736">
          <cell r="K3736" t="str">
            <v>00111136P.2</v>
          </cell>
        </row>
        <row r="3737">
          <cell r="K3737" t="str">
            <v>00111136P.2</v>
          </cell>
        </row>
        <row r="3738">
          <cell r="K3738" t="str">
            <v>00111158P.2</v>
          </cell>
        </row>
        <row r="3739">
          <cell r="K3739" t="str">
            <v>00111158P.2</v>
          </cell>
        </row>
        <row r="3740">
          <cell r="K3740" t="str">
            <v>00111158P.2</v>
          </cell>
        </row>
        <row r="3741">
          <cell r="K3741" t="str">
            <v>00111158P.2</v>
          </cell>
        </row>
        <row r="3742">
          <cell r="K3742" t="str">
            <v>00111138P.2</v>
          </cell>
        </row>
        <row r="3743">
          <cell r="K3743" t="str">
            <v>00111138P.2</v>
          </cell>
        </row>
        <row r="3744">
          <cell r="K3744" t="str">
            <v>00111138P.2</v>
          </cell>
        </row>
        <row r="3745">
          <cell r="K3745" t="str">
            <v>00111138P.2</v>
          </cell>
        </row>
        <row r="3746">
          <cell r="K3746" t="str">
            <v>00111138P.2</v>
          </cell>
        </row>
        <row r="3747">
          <cell r="K3747" t="str">
            <v>00111138P.2</v>
          </cell>
        </row>
        <row r="3748">
          <cell r="K3748" t="str">
            <v>00111138P.2</v>
          </cell>
        </row>
        <row r="3749">
          <cell r="K3749" t="str">
            <v>00111138P.2</v>
          </cell>
        </row>
        <row r="3750">
          <cell r="K3750" t="str">
            <v>00111138P.2</v>
          </cell>
        </row>
        <row r="3751">
          <cell r="K3751" t="str">
            <v>00111138P.2</v>
          </cell>
        </row>
        <row r="3752">
          <cell r="K3752" t="str">
            <v>00111138P.2</v>
          </cell>
        </row>
        <row r="3753">
          <cell r="K3753" t="str">
            <v>00111138P.2</v>
          </cell>
        </row>
        <row r="3754">
          <cell r="K3754" t="str">
            <v>00111138P.2</v>
          </cell>
        </row>
        <row r="3755">
          <cell r="K3755" t="str">
            <v>00111139P.2</v>
          </cell>
        </row>
        <row r="3756">
          <cell r="K3756" t="str">
            <v>00111139P.2</v>
          </cell>
        </row>
        <row r="3757">
          <cell r="K3757" t="str">
            <v>00111139P.2</v>
          </cell>
        </row>
        <row r="3758">
          <cell r="K3758" t="str">
            <v>00111140P.2</v>
          </cell>
        </row>
        <row r="3759">
          <cell r="K3759" t="str">
            <v>00111140P.2</v>
          </cell>
        </row>
        <row r="3760">
          <cell r="K3760" t="str">
            <v>00111140P.2</v>
          </cell>
        </row>
        <row r="3761">
          <cell r="K3761" t="str">
            <v>00111140P.2</v>
          </cell>
        </row>
        <row r="3762">
          <cell r="K3762" t="str">
            <v>00111140P.2</v>
          </cell>
        </row>
        <row r="3763">
          <cell r="K3763" t="str">
            <v>00111140P.2</v>
          </cell>
        </row>
        <row r="3764">
          <cell r="K3764" t="str">
            <v>00111140P.2</v>
          </cell>
        </row>
        <row r="3765">
          <cell r="K3765" t="str">
            <v>00111145P.2</v>
          </cell>
        </row>
        <row r="3766">
          <cell r="K3766" t="str">
            <v>00111145P.2</v>
          </cell>
        </row>
        <row r="3767">
          <cell r="K3767" t="str">
            <v>00111145P.2</v>
          </cell>
        </row>
        <row r="3768">
          <cell r="K3768" t="str">
            <v>00111145P.2</v>
          </cell>
        </row>
        <row r="3769">
          <cell r="K3769" t="str">
            <v>00111145P.2</v>
          </cell>
        </row>
        <row r="3770">
          <cell r="K3770" t="str">
            <v>00111145P.2</v>
          </cell>
        </row>
        <row r="3771">
          <cell r="K3771" t="str">
            <v>00111145P.2</v>
          </cell>
        </row>
        <row r="3772">
          <cell r="K3772" t="str">
            <v>00111148P.2</v>
          </cell>
        </row>
        <row r="3773">
          <cell r="K3773" t="str">
            <v>00111148P.2</v>
          </cell>
        </row>
        <row r="3774">
          <cell r="K3774" t="str">
            <v>00111148P.2</v>
          </cell>
        </row>
        <row r="3775">
          <cell r="K3775" t="str">
            <v>00111148P.2</v>
          </cell>
        </row>
        <row r="3776">
          <cell r="K3776" t="str">
            <v>00111148P.2</v>
          </cell>
        </row>
        <row r="3777">
          <cell r="K3777" t="str">
            <v>00111148P.2</v>
          </cell>
        </row>
        <row r="3778">
          <cell r="K3778" t="str">
            <v>00111148P.2</v>
          </cell>
        </row>
        <row r="3779">
          <cell r="K3779" t="str">
            <v>00111148P.2</v>
          </cell>
        </row>
        <row r="3780">
          <cell r="K3780" t="str">
            <v>00111149P.2</v>
          </cell>
        </row>
        <row r="3781">
          <cell r="K3781" t="str">
            <v>00111149P.2</v>
          </cell>
        </row>
        <row r="3782">
          <cell r="K3782" t="str">
            <v>00111149P.2</v>
          </cell>
        </row>
        <row r="3783">
          <cell r="K3783" t="str">
            <v>00111149P.2</v>
          </cell>
        </row>
        <row r="3784">
          <cell r="K3784" t="str">
            <v>00111149P.2</v>
          </cell>
        </row>
        <row r="3785">
          <cell r="K3785" t="str">
            <v>00111149P.2</v>
          </cell>
        </row>
        <row r="3786">
          <cell r="K3786" t="str">
            <v>00111149P.2</v>
          </cell>
        </row>
        <row r="3787">
          <cell r="K3787" t="str">
            <v>00111149P.2</v>
          </cell>
        </row>
        <row r="3788">
          <cell r="K3788" t="str">
            <v>00111149P.2</v>
          </cell>
        </row>
        <row r="3789">
          <cell r="K3789" t="str">
            <v>00111149P.2</v>
          </cell>
        </row>
        <row r="3790">
          <cell r="K3790" t="str">
            <v>00111149P.2</v>
          </cell>
        </row>
        <row r="3791">
          <cell r="K3791" t="str">
            <v>00111149P.2</v>
          </cell>
        </row>
        <row r="3792">
          <cell r="K3792" t="str">
            <v>00111149P.2</v>
          </cell>
        </row>
        <row r="3793">
          <cell r="K3793" t="str">
            <v>00111149P.2</v>
          </cell>
        </row>
        <row r="3794">
          <cell r="K3794" t="str">
            <v>00111149P.2</v>
          </cell>
        </row>
        <row r="3795">
          <cell r="K3795" t="str">
            <v>00111149P.2</v>
          </cell>
        </row>
        <row r="3796">
          <cell r="K3796" t="str">
            <v>00111149P.2</v>
          </cell>
        </row>
        <row r="3797">
          <cell r="K3797" t="str">
            <v>00111149P.2</v>
          </cell>
        </row>
        <row r="3798">
          <cell r="K3798" t="str">
            <v>00111149P.2</v>
          </cell>
        </row>
        <row r="3799">
          <cell r="K3799" t="str">
            <v>00111149P.2</v>
          </cell>
        </row>
        <row r="3800">
          <cell r="K3800" t="str">
            <v>00111150P.2</v>
          </cell>
        </row>
        <row r="3801">
          <cell r="K3801" t="str">
            <v>00111150P.2</v>
          </cell>
        </row>
        <row r="3802">
          <cell r="K3802" t="str">
            <v>00111150P.2</v>
          </cell>
        </row>
        <row r="3803">
          <cell r="K3803" t="str">
            <v>00111150P.2</v>
          </cell>
        </row>
        <row r="3804">
          <cell r="K3804" t="str">
            <v>00111150P.2</v>
          </cell>
        </row>
        <row r="3805">
          <cell r="K3805" t="str">
            <v>00111150P.2</v>
          </cell>
        </row>
        <row r="3806">
          <cell r="K3806" t="str">
            <v>00111153P.2</v>
          </cell>
        </row>
        <row r="3807">
          <cell r="K3807" t="str">
            <v>00111153P.2</v>
          </cell>
        </row>
        <row r="3808">
          <cell r="K3808" t="str">
            <v>00111153P.2</v>
          </cell>
        </row>
        <row r="3809">
          <cell r="K3809" t="str">
            <v>00111153P.2</v>
          </cell>
        </row>
        <row r="3810">
          <cell r="K3810" t="str">
            <v>00111157P.2</v>
          </cell>
        </row>
        <row r="3811">
          <cell r="K3811" t="str">
            <v>00111157P.2</v>
          </cell>
        </row>
        <row r="3812">
          <cell r="K3812" t="str">
            <v>00111157P.2</v>
          </cell>
        </row>
        <row r="3813">
          <cell r="K3813" t="str">
            <v>00111157P.2</v>
          </cell>
        </row>
        <row r="3814">
          <cell r="K3814" t="str">
            <v>00111157P.2</v>
          </cell>
        </row>
        <row r="3815">
          <cell r="K3815" t="str">
            <v>00111157P.2</v>
          </cell>
        </row>
        <row r="3816">
          <cell r="K3816" t="str">
            <v>00111157P.2</v>
          </cell>
        </row>
        <row r="3817">
          <cell r="K3817" t="str">
            <v>00111157P.2</v>
          </cell>
        </row>
        <row r="3818">
          <cell r="K3818" t="str">
            <v>00111157P.2</v>
          </cell>
        </row>
        <row r="3819">
          <cell r="K3819" t="str">
            <v>00111158P.2</v>
          </cell>
        </row>
        <row r="3820">
          <cell r="K3820" t="str">
            <v>00111158P.2</v>
          </cell>
        </row>
        <row r="3821">
          <cell r="K3821" t="str">
            <v>00111158P.2</v>
          </cell>
        </row>
        <row r="3822">
          <cell r="K3822" t="str">
            <v>00111158P.2</v>
          </cell>
        </row>
        <row r="3823">
          <cell r="K3823" t="str">
            <v>00111159P.2</v>
          </cell>
        </row>
        <row r="3824">
          <cell r="K3824" t="str">
            <v>00111159P.2</v>
          </cell>
        </row>
        <row r="3825">
          <cell r="K3825" t="str">
            <v>00111159P.2</v>
          </cell>
        </row>
        <row r="3826">
          <cell r="K3826" t="str">
            <v>00111159P.2</v>
          </cell>
        </row>
        <row r="3827">
          <cell r="K3827" t="str">
            <v>00111159P.2</v>
          </cell>
        </row>
        <row r="3828">
          <cell r="K3828" t="str">
            <v>00111159P.2</v>
          </cell>
        </row>
        <row r="3829">
          <cell r="K3829" t="str">
            <v>00111159P.2</v>
          </cell>
        </row>
        <row r="3830">
          <cell r="K3830" t="str">
            <v>00111159P.2</v>
          </cell>
        </row>
        <row r="3831">
          <cell r="K3831" t="str">
            <v>00111159P.2</v>
          </cell>
        </row>
        <row r="3832">
          <cell r="K3832" t="str">
            <v>00111159P.2</v>
          </cell>
        </row>
        <row r="3833">
          <cell r="K3833" t="str">
            <v>00111143P.2</v>
          </cell>
        </row>
        <row r="3834">
          <cell r="K3834" t="str">
            <v>00111143P.2</v>
          </cell>
        </row>
        <row r="3835">
          <cell r="K3835" t="str">
            <v>00111143P.2</v>
          </cell>
        </row>
        <row r="3836">
          <cell r="K3836" t="str">
            <v>00111143P.2</v>
          </cell>
        </row>
        <row r="3837">
          <cell r="K3837" t="str">
            <v>00111143P.2</v>
          </cell>
        </row>
        <row r="3838">
          <cell r="K3838" t="str">
            <v>00111143P.2</v>
          </cell>
        </row>
        <row r="3839">
          <cell r="K3839" t="str">
            <v>00111143P.2</v>
          </cell>
        </row>
        <row r="3840">
          <cell r="K3840" t="str">
            <v>00111143P.2</v>
          </cell>
        </row>
        <row r="3841">
          <cell r="K3841" t="str">
            <v>00111140P.2</v>
          </cell>
        </row>
        <row r="3842">
          <cell r="K3842" t="str">
            <v>00111128P.2</v>
          </cell>
        </row>
        <row r="3843">
          <cell r="K3843" t="str">
            <v>00111128P.2</v>
          </cell>
        </row>
        <row r="3844">
          <cell r="K3844" t="str">
            <v>00111128P.2</v>
          </cell>
        </row>
        <row r="3845">
          <cell r="K3845" t="str">
            <v>00111128P.2</v>
          </cell>
        </row>
        <row r="3846">
          <cell r="K3846" t="str">
            <v>00111128P.2</v>
          </cell>
        </row>
        <row r="3847">
          <cell r="K3847" t="str">
            <v>00111128P.2</v>
          </cell>
        </row>
        <row r="3848">
          <cell r="K3848" t="str">
            <v>00111128P.2</v>
          </cell>
        </row>
        <row r="3849">
          <cell r="K3849" t="str">
            <v>00111128P.2</v>
          </cell>
        </row>
        <row r="3850">
          <cell r="K3850" t="str">
            <v>00111128P.2</v>
          </cell>
        </row>
        <row r="3851">
          <cell r="K3851" t="str">
            <v>00111128P.2</v>
          </cell>
        </row>
        <row r="3852">
          <cell r="K3852" t="str">
            <v>00111122P.2</v>
          </cell>
        </row>
        <row r="3853">
          <cell r="K3853" t="str">
            <v>00111122P.2</v>
          </cell>
        </row>
        <row r="3854">
          <cell r="K3854" t="str">
            <v>00111122P.2</v>
          </cell>
        </row>
        <row r="3855">
          <cell r="K3855" t="str">
            <v>00111122P.2</v>
          </cell>
        </row>
        <row r="3856">
          <cell r="K3856" t="str">
            <v>00111122P.2</v>
          </cell>
        </row>
        <row r="3857">
          <cell r="K3857" t="str">
            <v>00111122P.2</v>
          </cell>
        </row>
        <row r="3858">
          <cell r="K3858" t="str">
            <v>00111122P.2</v>
          </cell>
        </row>
        <row r="3859">
          <cell r="K3859" t="str">
            <v>00111122P.2</v>
          </cell>
        </row>
        <row r="3860">
          <cell r="K3860" t="str">
            <v>00111122P.2</v>
          </cell>
        </row>
        <row r="3861">
          <cell r="K3861" t="str">
            <v>00111122P.2</v>
          </cell>
        </row>
        <row r="3862">
          <cell r="K3862" t="str">
            <v>00111132P.2</v>
          </cell>
        </row>
        <row r="3863">
          <cell r="K3863" t="str">
            <v>00111154P.2</v>
          </cell>
        </row>
        <row r="3864">
          <cell r="K3864" t="str">
            <v>00111143P.2</v>
          </cell>
        </row>
        <row r="3865">
          <cell r="K3865" t="str">
            <v>00111143P.2</v>
          </cell>
        </row>
        <row r="3866">
          <cell r="K3866" t="str">
            <v>00111157P.2</v>
          </cell>
        </row>
        <row r="3867">
          <cell r="K3867" t="str">
            <v>00111157P.2</v>
          </cell>
        </row>
        <row r="3868">
          <cell r="K3868" t="str">
            <v>00111157P.2</v>
          </cell>
        </row>
        <row r="3869">
          <cell r="K3869" t="str">
            <v>00111157P.2</v>
          </cell>
        </row>
        <row r="3870">
          <cell r="K3870" t="str">
            <v>00111156P.2</v>
          </cell>
        </row>
        <row r="3871">
          <cell r="K3871" t="str">
            <v>00111156P.2</v>
          </cell>
        </row>
        <row r="3872">
          <cell r="K3872" t="str">
            <v>00111160P.2</v>
          </cell>
        </row>
        <row r="3873">
          <cell r="K3873" t="str">
            <v>00111160P.2</v>
          </cell>
        </row>
        <row r="3874">
          <cell r="K3874" t="str">
            <v>00111160P.2</v>
          </cell>
        </row>
        <row r="3875">
          <cell r="K3875" t="str">
            <v>00111160P.2</v>
          </cell>
        </row>
        <row r="3876">
          <cell r="K3876" t="str">
            <v>00111160P.2</v>
          </cell>
        </row>
        <row r="3877">
          <cell r="K3877" t="str">
            <v>00111160P.2</v>
          </cell>
        </row>
        <row r="3878">
          <cell r="K3878" t="str">
            <v>00111160P.2</v>
          </cell>
        </row>
        <row r="3879">
          <cell r="K3879" t="str">
            <v>00111153P.2</v>
          </cell>
        </row>
        <row r="3880">
          <cell r="K3880" t="str">
            <v>00111147P.2</v>
          </cell>
        </row>
        <row r="3881">
          <cell r="K3881" t="str">
            <v>00111147P.2</v>
          </cell>
        </row>
        <row r="3882">
          <cell r="K3882" t="str">
            <v>00111147P.2</v>
          </cell>
        </row>
        <row r="3883">
          <cell r="K3883" t="str">
            <v>00111147P.2</v>
          </cell>
        </row>
        <row r="3884">
          <cell r="K3884" t="str">
            <v>00111154P.2</v>
          </cell>
        </row>
        <row r="3885">
          <cell r="K3885" t="str">
            <v>00111154P.2</v>
          </cell>
        </row>
        <row r="3886">
          <cell r="K3886" t="str">
            <v>00111154P.2</v>
          </cell>
        </row>
        <row r="3887">
          <cell r="K3887" t="str">
            <v>00111154P.2</v>
          </cell>
        </row>
        <row r="3888">
          <cell r="K3888" t="str">
            <v>00111154P.2</v>
          </cell>
        </row>
        <row r="3889">
          <cell r="K3889" t="str">
            <v>00111154P.2</v>
          </cell>
        </row>
        <row r="3890">
          <cell r="K3890" t="str">
            <v>00111154P.2</v>
          </cell>
        </row>
        <row r="3891">
          <cell r="K3891" t="str">
            <v>00111154P.2</v>
          </cell>
        </row>
        <row r="3892">
          <cell r="K3892" t="str">
            <v>00111154P.2</v>
          </cell>
        </row>
        <row r="3893">
          <cell r="K3893" t="str">
            <v>00111154P.2</v>
          </cell>
        </row>
        <row r="3894">
          <cell r="K3894" t="str">
            <v>00111154P.2</v>
          </cell>
        </row>
        <row r="3895">
          <cell r="K3895" t="str">
            <v>00111154P.2</v>
          </cell>
        </row>
        <row r="3896">
          <cell r="K3896" t="str">
            <v>00111154P.2</v>
          </cell>
        </row>
        <row r="3897">
          <cell r="K3897" t="str">
            <v>00111154P.2</v>
          </cell>
        </row>
        <row r="3898">
          <cell r="K3898" t="str">
            <v>00111104P.2</v>
          </cell>
        </row>
        <row r="3899">
          <cell r="K3899" t="str">
            <v>00111105P.2</v>
          </cell>
        </row>
        <row r="3900">
          <cell r="K3900" t="str">
            <v>00111104P.2</v>
          </cell>
        </row>
        <row r="3901">
          <cell r="K3901" t="str">
            <v>00111110P.2</v>
          </cell>
        </row>
        <row r="3902">
          <cell r="K3902" t="str">
            <v>00111104P.2</v>
          </cell>
        </row>
        <row r="3903">
          <cell r="K3903" t="str">
            <v>00111112P.2</v>
          </cell>
        </row>
        <row r="3904">
          <cell r="K3904" t="str">
            <v>00111110P.2</v>
          </cell>
        </row>
        <row r="3905">
          <cell r="K3905" t="str">
            <v>00111110P.2</v>
          </cell>
        </row>
        <row r="3906">
          <cell r="K3906" t="str">
            <v>00111110P.2</v>
          </cell>
        </row>
        <row r="3907">
          <cell r="K3907" t="str">
            <v>00111110P.2</v>
          </cell>
        </row>
        <row r="3908">
          <cell r="K3908" t="str">
            <v>00111133P.2</v>
          </cell>
        </row>
        <row r="3909">
          <cell r="K3909" t="str">
            <v>00111144P.2</v>
          </cell>
        </row>
        <row r="3910">
          <cell r="K3910" t="str">
            <v>00111141P.2</v>
          </cell>
        </row>
        <row r="3911">
          <cell r="K3911" t="str">
            <v>00111144P.2</v>
          </cell>
        </row>
        <row r="3912">
          <cell r="K3912" t="str">
            <v>00111144P.2</v>
          </cell>
        </row>
        <row r="3913">
          <cell r="K3913" t="str">
            <v>00111144P.2</v>
          </cell>
        </row>
        <row r="3914">
          <cell r="K3914" t="str">
            <v>00111144P.2</v>
          </cell>
        </row>
        <row r="3915">
          <cell r="K3915" t="str">
            <v>00111144P.2</v>
          </cell>
        </row>
        <row r="3916">
          <cell r="K3916" t="str">
            <v>00111142P.2</v>
          </cell>
        </row>
        <row r="3917">
          <cell r="K3917" t="str">
            <v>00111141P.2</v>
          </cell>
        </row>
        <row r="3918">
          <cell r="K3918" t="str">
            <v>00111141P.2</v>
          </cell>
        </row>
        <row r="3919">
          <cell r="K3919" t="str">
            <v>00111141P.2</v>
          </cell>
        </row>
        <row r="3920">
          <cell r="K3920" t="str">
            <v>00111141P.2</v>
          </cell>
        </row>
        <row r="3921">
          <cell r="K3921" t="str">
            <v>00111102P.2</v>
          </cell>
        </row>
        <row r="3922">
          <cell r="K3922" t="str">
            <v>00111102P.2</v>
          </cell>
        </row>
        <row r="3923">
          <cell r="K3923" t="str">
            <v>00111102P.2</v>
          </cell>
        </row>
        <row r="3924">
          <cell r="K3924" t="str">
            <v>00111102P.2</v>
          </cell>
        </row>
        <row r="3925">
          <cell r="K3925" t="str">
            <v>00111102P.2</v>
          </cell>
        </row>
        <row r="3926">
          <cell r="K3926" t="str">
            <v>00111102P.2</v>
          </cell>
        </row>
        <row r="3927">
          <cell r="K3927" t="str">
            <v>00111102P.2</v>
          </cell>
        </row>
        <row r="3928">
          <cell r="K3928" t="str">
            <v>00111103P.2</v>
          </cell>
        </row>
        <row r="3929">
          <cell r="K3929" t="str">
            <v>00111103P.2</v>
          </cell>
        </row>
        <row r="3930">
          <cell r="K3930" t="str">
            <v>00111103P.2</v>
          </cell>
        </row>
        <row r="3931">
          <cell r="K3931" t="str">
            <v>00111103P.2</v>
          </cell>
        </row>
        <row r="3932">
          <cell r="K3932" t="str">
            <v>00111105P.2</v>
          </cell>
        </row>
        <row r="3933">
          <cell r="K3933" t="str">
            <v>00111105P.2</v>
          </cell>
        </row>
        <row r="3934">
          <cell r="K3934" t="str">
            <v>00111105P.2</v>
          </cell>
        </row>
        <row r="3935">
          <cell r="K3935" t="str">
            <v>00111102P.2</v>
          </cell>
        </row>
        <row r="3936">
          <cell r="K3936" t="str">
            <v>00111102P.2</v>
          </cell>
        </row>
        <row r="3937">
          <cell r="K3937" t="str">
            <v>00111102P.2</v>
          </cell>
        </row>
        <row r="3938">
          <cell r="K3938" t="str">
            <v>00111102P.2</v>
          </cell>
        </row>
        <row r="3939">
          <cell r="K3939" t="str">
            <v>00111102P.2</v>
          </cell>
        </row>
        <row r="3940">
          <cell r="K3940" t="str">
            <v>00111102P.2</v>
          </cell>
        </row>
        <row r="3941">
          <cell r="K3941" t="str">
            <v>00111102P.2</v>
          </cell>
        </row>
        <row r="3942">
          <cell r="K3942" t="str">
            <v>00111102P.2</v>
          </cell>
        </row>
        <row r="3943">
          <cell r="K3943" t="str">
            <v>00111102P.2</v>
          </cell>
        </row>
        <row r="3944">
          <cell r="K3944" t="str">
            <v>00111102P.2</v>
          </cell>
        </row>
        <row r="3945">
          <cell r="K3945" t="str">
            <v>00111102P.2</v>
          </cell>
        </row>
        <row r="3946">
          <cell r="K3946" t="str">
            <v>00111102P.2</v>
          </cell>
        </row>
        <row r="3947">
          <cell r="K3947" t="str">
            <v>00111102P.2</v>
          </cell>
        </row>
        <row r="3948">
          <cell r="K3948" t="str">
            <v>00111102P.2</v>
          </cell>
        </row>
        <row r="3949">
          <cell r="K3949" t="str">
            <v>00111102P.2</v>
          </cell>
        </row>
        <row r="3950">
          <cell r="K3950" t="str">
            <v>00111102P.2</v>
          </cell>
        </row>
        <row r="3951">
          <cell r="K3951" t="str">
            <v>00111102P.2</v>
          </cell>
        </row>
        <row r="3952">
          <cell r="K3952" t="str">
            <v>00111102P.2</v>
          </cell>
        </row>
        <row r="3953">
          <cell r="K3953" t="str">
            <v>00111102P.2</v>
          </cell>
        </row>
        <row r="3954">
          <cell r="K3954" t="str">
            <v>00111102P.2</v>
          </cell>
        </row>
        <row r="3955">
          <cell r="K3955" t="str">
            <v>00111102P.2</v>
          </cell>
        </row>
        <row r="3956">
          <cell r="K3956" t="str">
            <v>00111102P.2</v>
          </cell>
        </row>
        <row r="3957">
          <cell r="K3957" t="str">
            <v>00111102P.2</v>
          </cell>
        </row>
        <row r="3958">
          <cell r="K3958" t="str">
            <v>00111102P.2</v>
          </cell>
        </row>
        <row r="3959">
          <cell r="K3959" t="str">
            <v>00111102P.2</v>
          </cell>
        </row>
        <row r="3960">
          <cell r="K3960" t="str">
            <v>00111102P.2</v>
          </cell>
        </row>
        <row r="3961">
          <cell r="K3961" t="str">
            <v>00111102P.2</v>
          </cell>
        </row>
        <row r="3962">
          <cell r="K3962" t="str">
            <v>00111102P.2</v>
          </cell>
        </row>
        <row r="3963">
          <cell r="K3963" t="str">
            <v>00111102P.2</v>
          </cell>
        </row>
        <row r="3964">
          <cell r="K3964" t="str">
            <v>00111102P.2</v>
          </cell>
        </row>
        <row r="3965">
          <cell r="K3965" t="str">
            <v>00111102P.2</v>
          </cell>
        </row>
        <row r="3966">
          <cell r="K3966" t="str">
            <v>00111102P.2</v>
          </cell>
        </row>
        <row r="3967">
          <cell r="K3967" t="str">
            <v>00111102P.2</v>
          </cell>
        </row>
        <row r="3968">
          <cell r="K3968" t="str">
            <v>00111102P.2</v>
          </cell>
        </row>
        <row r="3969">
          <cell r="K3969" t="str">
            <v>00111113P.2</v>
          </cell>
        </row>
        <row r="3970">
          <cell r="K3970" t="str">
            <v>00111113P.2</v>
          </cell>
        </row>
        <row r="3971">
          <cell r="K3971" t="str">
            <v>00111113P.2</v>
          </cell>
        </row>
        <row r="3972">
          <cell r="K3972" t="str">
            <v>00111113P.2</v>
          </cell>
        </row>
        <row r="3973">
          <cell r="K3973" t="str">
            <v>00111113P.2</v>
          </cell>
        </row>
        <row r="3974">
          <cell r="K3974" t="str">
            <v>00111113P.2</v>
          </cell>
        </row>
        <row r="3975">
          <cell r="K3975" t="str">
            <v>00111113P.2</v>
          </cell>
        </row>
        <row r="3976">
          <cell r="K3976" t="str">
            <v>00111113P.2</v>
          </cell>
        </row>
        <row r="3977">
          <cell r="K3977" t="str">
            <v>00111113P.2</v>
          </cell>
        </row>
        <row r="3978">
          <cell r="K3978" t="str">
            <v>00111113P.2</v>
          </cell>
        </row>
        <row r="3979">
          <cell r="K3979" t="str">
            <v>00111113P.2</v>
          </cell>
        </row>
        <row r="3980">
          <cell r="K3980" t="str">
            <v>00111113P.2</v>
          </cell>
        </row>
        <row r="3981">
          <cell r="K3981" t="str">
            <v>00111113P.2</v>
          </cell>
        </row>
        <row r="3982">
          <cell r="K3982" t="str">
            <v>00111113P.2</v>
          </cell>
        </row>
        <row r="3983">
          <cell r="K3983" t="str">
            <v>00111113P.2</v>
          </cell>
        </row>
        <row r="3984">
          <cell r="K3984" t="str">
            <v>00111113P.2</v>
          </cell>
        </row>
        <row r="3985">
          <cell r="K3985" t="str">
            <v>00111113P.2</v>
          </cell>
        </row>
        <row r="3986">
          <cell r="K3986" t="str">
            <v>00111113P.2</v>
          </cell>
        </row>
        <row r="3987">
          <cell r="K3987" t="str">
            <v>00111113P.2</v>
          </cell>
        </row>
        <row r="3988">
          <cell r="K3988" t="str">
            <v>00111113P.2</v>
          </cell>
        </row>
        <row r="3989">
          <cell r="K3989" t="str">
            <v>00111113P.2</v>
          </cell>
        </row>
        <row r="3990">
          <cell r="K3990" t="str">
            <v>00111113P.2</v>
          </cell>
        </row>
        <row r="3991">
          <cell r="K3991" t="str">
            <v>00111113P.2</v>
          </cell>
        </row>
        <row r="3992">
          <cell r="K3992" t="str">
            <v>00111110P.2</v>
          </cell>
        </row>
        <row r="3993">
          <cell r="K3993" t="str">
            <v>00111110P.2</v>
          </cell>
        </row>
        <row r="3994">
          <cell r="K3994" t="str">
            <v>00111110P.2</v>
          </cell>
        </row>
        <row r="3995">
          <cell r="K3995" t="str">
            <v>00111110P.2</v>
          </cell>
        </row>
        <row r="3996">
          <cell r="K3996" t="str">
            <v>00111110P.2</v>
          </cell>
        </row>
        <row r="3997">
          <cell r="K3997" t="str">
            <v>00111110P.2</v>
          </cell>
        </row>
        <row r="3998">
          <cell r="K3998" t="str">
            <v>00111110P.2</v>
          </cell>
        </row>
        <row r="3999">
          <cell r="K3999" t="str">
            <v>00111110P.2</v>
          </cell>
        </row>
        <row r="4000">
          <cell r="K4000" t="str">
            <v>00111110P.2</v>
          </cell>
        </row>
        <row r="4001">
          <cell r="K4001" t="str">
            <v>00111110P.2</v>
          </cell>
        </row>
        <row r="4002">
          <cell r="K4002" t="str">
            <v>00111114P.2</v>
          </cell>
        </row>
        <row r="4003">
          <cell r="K4003" t="str">
            <v>00111112P.2</v>
          </cell>
        </row>
        <row r="4004">
          <cell r="K4004" t="str">
            <v>00111112P.2</v>
          </cell>
        </row>
        <row r="4005">
          <cell r="K4005" t="str">
            <v>00111131P.2</v>
          </cell>
        </row>
        <row r="4006">
          <cell r="K4006" t="str">
            <v>00111110P.2</v>
          </cell>
        </row>
        <row r="4007">
          <cell r="K4007" t="str">
            <v>00111110P.2</v>
          </cell>
        </row>
        <row r="4008">
          <cell r="K4008" t="str">
            <v>00111110P.2</v>
          </cell>
        </row>
        <row r="4009">
          <cell r="K4009" t="str">
            <v>00111111P.2</v>
          </cell>
        </row>
        <row r="4010">
          <cell r="K4010" t="str">
            <v>00111151P.2</v>
          </cell>
        </row>
        <row r="4011">
          <cell r="K4011" t="str">
            <v>00111151P.2</v>
          </cell>
        </row>
        <row r="4012">
          <cell r="K4012" t="str">
            <v>00111151P.2</v>
          </cell>
        </row>
        <row r="4013">
          <cell r="K4013" t="str">
            <v>00111151P.2</v>
          </cell>
        </row>
        <row r="4014">
          <cell r="K4014" t="str">
            <v>00111151P.2</v>
          </cell>
        </row>
        <row r="4015">
          <cell r="K4015" t="str">
            <v>00111151P.2</v>
          </cell>
        </row>
        <row r="4016">
          <cell r="K4016" t="str">
            <v>00111151P.2</v>
          </cell>
        </row>
        <row r="4017">
          <cell r="K4017" t="str">
            <v>00111151P.2</v>
          </cell>
        </row>
        <row r="4018">
          <cell r="K4018" t="str">
            <v>00111151P.2</v>
          </cell>
        </row>
        <row r="4019">
          <cell r="K4019" t="str">
            <v>00111151P.2</v>
          </cell>
        </row>
        <row r="4020">
          <cell r="K4020" t="str">
            <v>00111151P.2</v>
          </cell>
        </row>
        <row r="4021">
          <cell r="K4021" t="str">
            <v>00111151P.2</v>
          </cell>
        </row>
        <row r="4022">
          <cell r="K4022" t="str">
            <v>00111151P.2</v>
          </cell>
        </row>
        <row r="4023">
          <cell r="K4023" t="str">
            <v>00111151P.2</v>
          </cell>
        </row>
        <row r="4024">
          <cell r="K4024" t="str">
            <v>00111151P.2</v>
          </cell>
        </row>
        <row r="4025">
          <cell r="K4025" t="str">
            <v>00111151P.2</v>
          </cell>
        </row>
        <row r="4026">
          <cell r="K4026" t="str">
            <v>00111151P.2</v>
          </cell>
        </row>
        <row r="4027">
          <cell r="K4027" t="str">
            <v>00111151P.2</v>
          </cell>
        </row>
        <row r="4028">
          <cell r="K4028" t="str">
            <v>00111151P.2</v>
          </cell>
        </row>
        <row r="4029">
          <cell r="K4029" t="str">
            <v>00111151P.2</v>
          </cell>
        </row>
        <row r="4030">
          <cell r="K4030" t="str">
            <v>00111151P.2</v>
          </cell>
        </row>
        <row r="4031">
          <cell r="K4031" t="str">
            <v>00111151P.2</v>
          </cell>
        </row>
        <row r="4032">
          <cell r="K4032" t="str">
            <v>00111151P.2</v>
          </cell>
        </row>
        <row r="4033">
          <cell r="K4033" t="str">
            <v>00111151P.2</v>
          </cell>
        </row>
        <row r="4034">
          <cell r="K4034" t="str">
            <v>00111151P.2</v>
          </cell>
        </row>
        <row r="4035">
          <cell r="K4035" t="str">
            <v>00111151P.2</v>
          </cell>
        </row>
        <row r="4036">
          <cell r="K4036" t="str">
            <v>00111151P.2</v>
          </cell>
        </row>
        <row r="4037">
          <cell r="K4037" t="str">
            <v>00111151P.2</v>
          </cell>
        </row>
        <row r="4038">
          <cell r="K4038" t="str">
            <v>00111151P.2</v>
          </cell>
        </row>
        <row r="4039">
          <cell r="K4039" t="str">
            <v>00111151P.2</v>
          </cell>
        </row>
        <row r="4040">
          <cell r="K4040" t="str">
            <v>00111151P.2</v>
          </cell>
        </row>
        <row r="4041">
          <cell r="K4041" t="str">
            <v>00111151P.2</v>
          </cell>
        </row>
        <row r="4042">
          <cell r="K4042" t="str">
            <v>00111151P.2</v>
          </cell>
        </row>
        <row r="4043">
          <cell r="K4043" t="str">
            <v>00111151P.2</v>
          </cell>
        </row>
        <row r="4044">
          <cell r="K4044" t="str">
            <v>00111151P.2</v>
          </cell>
        </row>
        <row r="4045">
          <cell r="K4045" t="str">
            <v>00111151P.2</v>
          </cell>
        </row>
        <row r="4046">
          <cell r="K4046" t="str">
            <v>00111151P.2</v>
          </cell>
        </row>
        <row r="4047">
          <cell r="K4047" t="str">
            <v>00111151P.2</v>
          </cell>
        </row>
        <row r="4048">
          <cell r="K4048" t="str">
            <v>00111151P.2</v>
          </cell>
        </row>
        <row r="4049">
          <cell r="K4049" t="str">
            <v>00111151P.2</v>
          </cell>
        </row>
        <row r="4050">
          <cell r="K4050" t="str">
            <v>00111151P.2</v>
          </cell>
        </row>
        <row r="4051">
          <cell r="K4051" t="str">
            <v>00111154P.2</v>
          </cell>
        </row>
        <row r="4052">
          <cell r="K4052" t="str">
            <v>00111154P.2</v>
          </cell>
        </row>
        <row r="4053">
          <cell r="K4053" t="str">
            <v>00111154P.2</v>
          </cell>
        </row>
        <row r="4054">
          <cell r="K4054" t="str">
            <v>00111154P.2</v>
          </cell>
        </row>
        <row r="4055">
          <cell r="K4055" t="str">
            <v>00111154P.2</v>
          </cell>
        </row>
        <row r="4056">
          <cell r="K4056" t="str">
            <v>00111154P.2</v>
          </cell>
        </row>
        <row r="4057">
          <cell r="K4057" t="str">
            <v>00111154P.2</v>
          </cell>
        </row>
        <row r="4058">
          <cell r="K4058" t="str">
            <v>00111154P.2</v>
          </cell>
        </row>
        <row r="4059">
          <cell r="K4059" t="str">
            <v>00111154P.2</v>
          </cell>
        </row>
        <row r="4060">
          <cell r="K4060" t="str">
            <v>00111154P.2</v>
          </cell>
        </row>
        <row r="4061">
          <cell r="K4061" t="str">
            <v>00111154P.2</v>
          </cell>
        </row>
        <row r="4062">
          <cell r="K4062" t="str">
            <v>00111154P.2</v>
          </cell>
        </row>
        <row r="4063">
          <cell r="K4063" t="str">
            <v>00111154P.2</v>
          </cell>
        </row>
        <row r="4064">
          <cell r="K4064" t="str">
            <v>00111154P.2</v>
          </cell>
        </row>
        <row r="4065">
          <cell r="K4065" t="str">
            <v>00111154P.2</v>
          </cell>
        </row>
        <row r="4066">
          <cell r="K4066" t="str">
            <v>00111154P.2</v>
          </cell>
        </row>
        <row r="4067">
          <cell r="K4067" t="str">
            <v>00111154P.2</v>
          </cell>
        </row>
        <row r="4068">
          <cell r="K4068" t="str">
            <v>00111154P.2</v>
          </cell>
        </row>
        <row r="4069">
          <cell r="K4069" t="str">
            <v>00111154P.2</v>
          </cell>
        </row>
        <row r="4070">
          <cell r="K4070" t="str">
            <v>00111154P.2</v>
          </cell>
        </row>
        <row r="4071">
          <cell r="K4071" t="str">
            <v>00111156P.2</v>
          </cell>
        </row>
        <row r="4072">
          <cell r="K4072" t="str">
            <v>00111156P.2</v>
          </cell>
        </row>
        <row r="4073">
          <cell r="K4073" t="str">
            <v>00111156P.2</v>
          </cell>
        </row>
        <row r="4074">
          <cell r="K4074" t="str">
            <v>00111156P.2</v>
          </cell>
        </row>
        <row r="4075">
          <cell r="K4075" t="str">
            <v>00111156P.2</v>
          </cell>
        </row>
        <row r="4076">
          <cell r="K4076" t="str">
            <v>00111160P.2</v>
          </cell>
        </row>
        <row r="4077">
          <cell r="K4077" t="str">
            <v>00111143P.2</v>
          </cell>
        </row>
        <row r="4078">
          <cell r="K4078" t="str">
            <v>00111143P.2</v>
          </cell>
        </row>
        <row r="4079">
          <cell r="K4079" t="str">
            <v>00111143P.2</v>
          </cell>
        </row>
        <row r="4080">
          <cell r="K4080" t="str">
            <v>00111143P.2</v>
          </cell>
        </row>
        <row r="4081">
          <cell r="K4081" t="str">
            <v>00111143P.2</v>
          </cell>
        </row>
        <row r="4082">
          <cell r="K4082" t="str">
            <v>00111153P.2</v>
          </cell>
        </row>
        <row r="4083">
          <cell r="K4083" t="str">
            <v>00111153P.2</v>
          </cell>
        </row>
        <row r="4084">
          <cell r="K4084" t="str">
            <v>00111153P.2</v>
          </cell>
        </row>
        <row r="4085">
          <cell r="K4085" t="str">
            <v>00111153P.2</v>
          </cell>
        </row>
        <row r="4086">
          <cell r="K4086" t="str">
            <v>00111157P.2</v>
          </cell>
        </row>
        <row r="4087">
          <cell r="K4087" t="str">
            <v>00111157P.2</v>
          </cell>
        </row>
        <row r="4088">
          <cell r="K4088" t="str">
            <v>00111157P.2</v>
          </cell>
        </row>
        <row r="4089">
          <cell r="K4089" t="str">
            <v>00111156P.2</v>
          </cell>
        </row>
        <row r="4090">
          <cell r="K4090" t="str">
            <v>00111156P.2</v>
          </cell>
        </row>
        <row r="4091">
          <cell r="K4091" t="str">
            <v>00111156P.2</v>
          </cell>
        </row>
        <row r="4092">
          <cell r="K4092" t="str">
            <v>00111156P.2</v>
          </cell>
        </row>
        <row r="4093">
          <cell r="K4093" t="str">
            <v>00111156P.2</v>
          </cell>
        </row>
        <row r="4094">
          <cell r="K4094" t="str">
            <v>00111156P.2</v>
          </cell>
        </row>
        <row r="4095">
          <cell r="K4095" t="str">
            <v>00111156P.2</v>
          </cell>
        </row>
        <row r="4096">
          <cell r="K4096" t="str">
            <v>00111157P.2</v>
          </cell>
        </row>
        <row r="4097">
          <cell r="K4097" t="str">
            <v>00111157P.2</v>
          </cell>
        </row>
        <row r="4098">
          <cell r="K4098" t="str">
            <v>00111154P.2</v>
          </cell>
        </row>
        <row r="4099">
          <cell r="K4099" t="str">
            <v>00111154P.2</v>
          </cell>
        </row>
        <row r="4100">
          <cell r="K4100" t="str">
            <v>00111154P.2</v>
          </cell>
        </row>
        <row r="4101">
          <cell r="K4101" t="str">
            <v>00111154P.2</v>
          </cell>
        </row>
        <row r="4102">
          <cell r="K4102" t="str">
            <v>00111154P.2</v>
          </cell>
        </row>
        <row r="4103">
          <cell r="K4103" t="str">
            <v>00111154P.2</v>
          </cell>
        </row>
        <row r="4104">
          <cell r="K4104" t="str">
            <v>00111154P.2</v>
          </cell>
        </row>
        <row r="4105">
          <cell r="K4105" t="str">
            <v>00111154P.2</v>
          </cell>
        </row>
        <row r="4106">
          <cell r="K4106" t="str">
            <v>00111154P.2</v>
          </cell>
        </row>
        <row r="4107">
          <cell r="K4107" t="str">
            <v>00111154P.2</v>
          </cell>
        </row>
        <row r="4108">
          <cell r="K4108" t="str">
            <v>00111156P.2</v>
          </cell>
        </row>
        <row r="4109">
          <cell r="K4109" t="str">
            <v>00111156P.2</v>
          </cell>
        </row>
        <row r="4110">
          <cell r="K4110" t="str">
            <v>00111156P.2</v>
          </cell>
        </row>
        <row r="4111">
          <cell r="K4111" t="str">
            <v>00111156P.2</v>
          </cell>
        </row>
        <row r="4112">
          <cell r="K4112" t="str">
            <v>00111156P.2</v>
          </cell>
        </row>
        <row r="4113">
          <cell r="K4113" t="str">
            <v>00111156P.2</v>
          </cell>
        </row>
        <row r="4114">
          <cell r="K4114" t="str">
            <v>00111156P.2</v>
          </cell>
        </row>
        <row r="4115">
          <cell r="K4115" t="str">
            <v>00111156P.2</v>
          </cell>
        </row>
        <row r="4116">
          <cell r="K4116" t="str">
            <v>00111156P.2</v>
          </cell>
        </row>
        <row r="4117">
          <cell r="K4117" t="str">
            <v>00111156P.2</v>
          </cell>
        </row>
        <row r="4118">
          <cell r="K4118" t="str">
            <v>00111156P.2</v>
          </cell>
        </row>
        <row r="4119">
          <cell r="K4119" t="str">
            <v>00111156P.2</v>
          </cell>
        </row>
        <row r="4120">
          <cell r="K4120" t="str">
            <v>00111156P.2</v>
          </cell>
        </row>
        <row r="4121">
          <cell r="K4121" t="str">
            <v>00111156P.2</v>
          </cell>
        </row>
        <row r="4122">
          <cell r="K4122" t="str">
            <v>00111157P.2</v>
          </cell>
        </row>
        <row r="4123">
          <cell r="K4123" t="str">
            <v>00111157P.2</v>
          </cell>
        </row>
        <row r="4124">
          <cell r="K4124" t="str">
            <v>00111157P.2</v>
          </cell>
        </row>
        <row r="4125">
          <cell r="K4125" t="str">
            <v>00111157P.2</v>
          </cell>
        </row>
        <row r="4126">
          <cell r="K4126" t="str">
            <v>00111160P.2</v>
          </cell>
        </row>
        <row r="4127">
          <cell r="K4127" t="str">
            <v>00111160P.2</v>
          </cell>
        </row>
        <row r="4128">
          <cell r="K4128" t="str">
            <v>00111118P.2</v>
          </cell>
        </row>
        <row r="4129">
          <cell r="K4129" t="str">
            <v>00111118P.2</v>
          </cell>
        </row>
        <row r="4130">
          <cell r="K4130" t="str">
            <v>00111118P.2</v>
          </cell>
        </row>
        <row r="4131">
          <cell r="K4131" t="str">
            <v>00111157P.2</v>
          </cell>
        </row>
        <row r="4132">
          <cell r="K4132" t="str">
            <v>00111157P.2</v>
          </cell>
        </row>
        <row r="4133">
          <cell r="K4133" t="str">
            <v>00111157P.2</v>
          </cell>
        </row>
        <row r="4134">
          <cell r="K4134" t="str">
            <v>00111157P.2</v>
          </cell>
        </row>
        <row r="4135">
          <cell r="K4135" t="str">
            <v>00111157P.2</v>
          </cell>
        </row>
        <row r="4136">
          <cell r="K4136" t="str">
            <v>00111157P.2</v>
          </cell>
        </row>
        <row r="4137">
          <cell r="K4137" t="str">
            <v>00111157P.2</v>
          </cell>
        </row>
        <row r="4138">
          <cell r="K4138" t="str">
            <v>00111157P.2</v>
          </cell>
        </row>
        <row r="4139">
          <cell r="K4139" t="str">
            <v>00111157P.2</v>
          </cell>
        </row>
        <row r="4140">
          <cell r="K4140" t="str">
            <v>00111146P.2</v>
          </cell>
        </row>
        <row r="4141">
          <cell r="K4141" t="str">
            <v>00111146P.2</v>
          </cell>
        </row>
        <row r="4142">
          <cell r="K4142" t="str">
            <v>00111146P.2</v>
          </cell>
        </row>
        <row r="4143">
          <cell r="K4143" t="str">
            <v>00111146P.2</v>
          </cell>
        </row>
        <row r="4144">
          <cell r="K4144" t="str">
            <v>00111146P.2</v>
          </cell>
        </row>
        <row r="4145">
          <cell r="K4145" t="str">
            <v>00111146P.2</v>
          </cell>
        </row>
        <row r="4146">
          <cell r="K4146" t="str">
            <v>00111146P.2</v>
          </cell>
        </row>
        <row r="4147">
          <cell r="K4147" t="str">
            <v>00111140P.2</v>
          </cell>
        </row>
        <row r="4148">
          <cell r="K4148" t="str">
            <v>00111140P.2</v>
          </cell>
        </row>
        <row r="4149">
          <cell r="K4149" t="str">
            <v>00111140P.2</v>
          </cell>
        </row>
        <row r="4150">
          <cell r="K4150" t="str">
            <v>00111140P.2</v>
          </cell>
        </row>
        <row r="4151">
          <cell r="K4151" t="str">
            <v>00111140P.2</v>
          </cell>
        </row>
        <row r="4152">
          <cell r="K4152" t="str">
            <v>00111140P.2</v>
          </cell>
        </row>
        <row r="4153">
          <cell r="K4153" t="str">
            <v>00111140P.2</v>
          </cell>
        </row>
        <row r="4154">
          <cell r="K4154" t="str">
            <v>00111140P.2</v>
          </cell>
        </row>
        <row r="4155">
          <cell r="K4155" t="str">
            <v>00111140P.2</v>
          </cell>
        </row>
        <row r="4156">
          <cell r="K4156" t="str">
            <v>00111140P.2</v>
          </cell>
        </row>
        <row r="4157">
          <cell r="K4157" t="str">
            <v>00111140P.2</v>
          </cell>
        </row>
        <row r="4158">
          <cell r="K4158" t="str">
            <v>00111140P.2</v>
          </cell>
        </row>
        <row r="4159">
          <cell r="K4159" t="str">
            <v>00111158P.2</v>
          </cell>
        </row>
        <row r="4160">
          <cell r="K4160" t="str">
            <v>00111158P.2</v>
          </cell>
        </row>
        <row r="4161">
          <cell r="K4161" t="str">
            <v>00111158P.2</v>
          </cell>
        </row>
        <row r="4162">
          <cell r="K4162" t="str">
            <v>00111158P.2</v>
          </cell>
        </row>
        <row r="4163">
          <cell r="K4163" t="str">
            <v>00111158P.2</v>
          </cell>
        </row>
        <row r="4164">
          <cell r="K4164" t="str">
            <v>00111158P.2</v>
          </cell>
        </row>
        <row r="4165">
          <cell r="K4165" t="str">
            <v>00111158P.2</v>
          </cell>
        </row>
        <row r="4166">
          <cell r="K4166" t="str">
            <v>00111158P.2</v>
          </cell>
        </row>
        <row r="4167">
          <cell r="K4167" t="str">
            <v>00111158P.2</v>
          </cell>
        </row>
        <row r="4168">
          <cell r="K4168" t="str">
            <v>00111158P.2</v>
          </cell>
        </row>
        <row r="4169">
          <cell r="K4169" t="str">
            <v>00111158P.2</v>
          </cell>
        </row>
        <row r="4170">
          <cell r="K4170" t="str">
            <v>00111158P.2</v>
          </cell>
        </row>
        <row r="4171">
          <cell r="K4171" t="str">
            <v>00111158P.2</v>
          </cell>
        </row>
        <row r="4172">
          <cell r="K4172" t="str">
            <v>00111158P.2</v>
          </cell>
        </row>
        <row r="4173">
          <cell r="K4173" t="str">
            <v>00111110P.2</v>
          </cell>
        </row>
        <row r="4174">
          <cell r="K4174" t="str">
            <v>00111110P.2</v>
          </cell>
        </row>
        <row r="4175">
          <cell r="K4175" t="str">
            <v>00111110P.2</v>
          </cell>
        </row>
        <row r="4176">
          <cell r="K4176" t="str">
            <v>00111110P.2</v>
          </cell>
        </row>
        <row r="4177">
          <cell r="K4177" t="str">
            <v>00111110P.2</v>
          </cell>
        </row>
        <row r="4178">
          <cell r="K4178" t="str">
            <v>00111110P.2</v>
          </cell>
        </row>
        <row r="4179">
          <cell r="K4179" t="str">
            <v>00111110P.2</v>
          </cell>
        </row>
        <row r="4180">
          <cell r="K4180" t="str">
            <v>00111110P.2</v>
          </cell>
        </row>
        <row r="4181">
          <cell r="K4181" t="str">
            <v>00111110P.2</v>
          </cell>
        </row>
        <row r="4182">
          <cell r="K4182" t="str">
            <v>00111110P.2</v>
          </cell>
        </row>
        <row r="4183">
          <cell r="K4183" t="str">
            <v>00111112P.2</v>
          </cell>
        </row>
        <row r="4184">
          <cell r="K4184" t="str">
            <v>00111112P.2</v>
          </cell>
        </row>
        <row r="4185">
          <cell r="K4185" t="str">
            <v>00111112P.2</v>
          </cell>
        </row>
        <row r="4186">
          <cell r="K4186" t="str">
            <v>00111112P.2</v>
          </cell>
        </row>
        <row r="4187">
          <cell r="K4187" t="str">
            <v>00111112P.2</v>
          </cell>
        </row>
        <row r="4188">
          <cell r="K4188" t="str">
            <v>00111112P.2</v>
          </cell>
        </row>
        <row r="4189">
          <cell r="K4189" t="str">
            <v>00111112P.2</v>
          </cell>
        </row>
        <row r="4190">
          <cell r="K4190" t="str">
            <v>00111112P.2</v>
          </cell>
        </row>
        <row r="4191">
          <cell r="K4191" t="str">
            <v>00111112P.2</v>
          </cell>
        </row>
        <row r="4192">
          <cell r="K4192" t="str">
            <v>00111112P.2</v>
          </cell>
        </row>
        <row r="4193">
          <cell r="K4193" t="str">
            <v>00111113P.2</v>
          </cell>
        </row>
        <row r="4194">
          <cell r="K4194" t="str">
            <v>00111113P.2</v>
          </cell>
        </row>
        <row r="4195">
          <cell r="K4195" t="str">
            <v>00111113P.2</v>
          </cell>
        </row>
        <row r="4196">
          <cell r="K4196" t="str">
            <v>00111113P.2</v>
          </cell>
        </row>
        <row r="4197">
          <cell r="K4197" t="str">
            <v>00111113P.2</v>
          </cell>
        </row>
        <row r="4198">
          <cell r="K4198" t="str">
            <v>00111113P.2</v>
          </cell>
        </row>
        <row r="4199">
          <cell r="K4199" t="str">
            <v>00111113P.2</v>
          </cell>
        </row>
        <row r="4200">
          <cell r="K4200" t="str">
            <v>00111113P.2</v>
          </cell>
        </row>
        <row r="4201">
          <cell r="K4201" t="str">
            <v>00111113P.2</v>
          </cell>
        </row>
        <row r="4202">
          <cell r="K4202" t="str">
            <v>00111113P.2</v>
          </cell>
        </row>
        <row r="4203">
          <cell r="K4203" t="str">
            <v>00111113P.2</v>
          </cell>
        </row>
        <row r="4204">
          <cell r="K4204" t="str">
            <v>00111113P.2</v>
          </cell>
        </row>
        <row r="4205">
          <cell r="K4205" t="str">
            <v>00111113P.2</v>
          </cell>
        </row>
        <row r="4206">
          <cell r="K4206" t="str">
            <v>00111113P.2</v>
          </cell>
        </row>
        <row r="4207">
          <cell r="K4207" t="str">
            <v>00111113P.2</v>
          </cell>
        </row>
        <row r="4208">
          <cell r="K4208" t="str">
            <v>00111113P.2</v>
          </cell>
        </row>
        <row r="4209">
          <cell r="K4209" t="str">
            <v>00111113P.2</v>
          </cell>
        </row>
        <row r="4210">
          <cell r="K4210" t="str">
            <v>00111113P.2</v>
          </cell>
        </row>
        <row r="4211">
          <cell r="K4211" t="str">
            <v>00111113P.2</v>
          </cell>
        </row>
        <row r="4212">
          <cell r="K4212" t="str">
            <v>00111113P.2</v>
          </cell>
        </row>
        <row r="4213">
          <cell r="K4213" t="str">
            <v>00111113P.2</v>
          </cell>
        </row>
        <row r="4214">
          <cell r="K4214" t="str">
            <v>00111113P.2</v>
          </cell>
        </row>
        <row r="4215">
          <cell r="K4215" t="str">
            <v>00111113P.2</v>
          </cell>
        </row>
        <row r="4216">
          <cell r="K4216" t="str">
            <v>00111113P.2</v>
          </cell>
        </row>
        <row r="4217">
          <cell r="K4217" t="str">
            <v>00111114P.2</v>
          </cell>
        </row>
        <row r="4218">
          <cell r="K4218" t="str">
            <v>00111114P.2</v>
          </cell>
        </row>
        <row r="4219">
          <cell r="K4219" t="str">
            <v>00111114P.2</v>
          </cell>
        </row>
        <row r="4220">
          <cell r="K4220" t="str">
            <v>00111114P.2</v>
          </cell>
        </row>
        <row r="4221">
          <cell r="K4221" t="str">
            <v>00111114P.2</v>
          </cell>
        </row>
        <row r="4222">
          <cell r="K4222" t="str">
            <v>00111115P.2</v>
          </cell>
        </row>
        <row r="4223">
          <cell r="K4223" t="str">
            <v>00111115P.2</v>
          </cell>
        </row>
        <row r="4224">
          <cell r="K4224" t="str">
            <v>00111115P.2</v>
          </cell>
        </row>
        <row r="4225">
          <cell r="K4225" t="str">
            <v>00111115P.2</v>
          </cell>
        </row>
        <row r="4226">
          <cell r="K4226" t="str">
            <v>00111115P.2</v>
          </cell>
        </row>
        <row r="4227">
          <cell r="K4227" t="str">
            <v>00111115P.2</v>
          </cell>
        </row>
        <row r="4228">
          <cell r="K4228" t="str">
            <v>00111115P.2</v>
          </cell>
        </row>
        <row r="4229">
          <cell r="K4229" t="str">
            <v>00111115P.2</v>
          </cell>
        </row>
        <row r="4230">
          <cell r="K4230" t="str">
            <v>00111115P.2</v>
          </cell>
        </row>
        <row r="4231">
          <cell r="K4231" t="str">
            <v>00111115P.2</v>
          </cell>
        </row>
        <row r="4232">
          <cell r="K4232" t="str">
            <v>00111116P.2</v>
          </cell>
        </row>
        <row r="4233">
          <cell r="K4233" t="str">
            <v>00111116P.2</v>
          </cell>
        </row>
        <row r="4234">
          <cell r="K4234" t="str">
            <v>00111116P.2</v>
          </cell>
        </row>
        <row r="4235">
          <cell r="K4235" t="str">
            <v>00111116P.2</v>
          </cell>
        </row>
        <row r="4236">
          <cell r="K4236" t="str">
            <v>00111116P.2</v>
          </cell>
        </row>
        <row r="4237">
          <cell r="K4237" t="str">
            <v>00111116P.2</v>
          </cell>
        </row>
        <row r="4238">
          <cell r="K4238" t="str">
            <v>00111116P.2</v>
          </cell>
        </row>
        <row r="4239">
          <cell r="K4239" t="str">
            <v>00111116P.2</v>
          </cell>
        </row>
        <row r="4240">
          <cell r="K4240" t="str">
            <v>00111116P.2</v>
          </cell>
        </row>
        <row r="4241">
          <cell r="K4241" t="str">
            <v>00111116P.2</v>
          </cell>
        </row>
        <row r="4242">
          <cell r="K4242" t="str">
            <v>00111117P.2</v>
          </cell>
        </row>
        <row r="4243">
          <cell r="K4243" t="str">
            <v>00111117P.2</v>
          </cell>
        </row>
        <row r="4244">
          <cell r="K4244" t="str">
            <v>00111117P.2</v>
          </cell>
        </row>
        <row r="4245">
          <cell r="K4245" t="str">
            <v>00111117P.2</v>
          </cell>
        </row>
        <row r="4246">
          <cell r="K4246" t="str">
            <v>00111117P.2</v>
          </cell>
        </row>
        <row r="4247">
          <cell r="K4247" t="str">
            <v>00111117P.2</v>
          </cell>
        </row>
        <row r="4248">
          <cell r="K4248" t="str">
            <v>00111117P.2</v>
          </cell>
        </row>
        <row r="4249">
          <cell r="K4249" t="str">
            <v>00111117P.2</v>
          </cell>
        </row>
        <row r="4250">
          <cell r="K4250" t="str">
            <v>00111117P.2</v>
          </cell>
        </row>
        <row r="4251">
          <cell r="K4251" t="str">
            <v>00111117P.2</v>
          </cell>
        </row>
        <row r="4252">
          <cell r="K4252" t="str">
            <v>00111117P.2</v>
          </cell>
        </row>
        <row r="4253">
          <cell r="K4253" t="str">
            <v>00111117P.2</v>
          </cell>
        </row>
        <row r="4254">
          <cell r="K4254" t="str">
            <v>00111118P.2</v>
          </cell>
        </row>
        <row r="4255">
          <cell r="K4255" t="str">
            <v>00111118P.2</v>
          </cell>
        </row>
        <row r="4256">
          <cell r="K4256" t="str">
            <v>00111118P.2</v>
          </cell>
        </row>
        <row r="4257">
          <cell r="K4257" t="str">
            <v>00111118P.2</v>
          </cell>
        </row>
        <row r="4258">
          <cell r="K4258" t="str">
            <v>00111118P.2</v>
          </cell>
        </row>
        <row r="4259">
          <cell r="K4259" t="str">
            <v>00111118P.2</v>
          </cell>
        </row>
        <row r="4260">
          <cell r="K4260" t="str">
            <v>00111118P.2</v>
          </cell>
        </row>
        <row r="4261">
          <cell r="K4261" t="str">
            <v>00111118P.2</v>
          </cell>
        </row>
        <row r="4262">
          <cell r="K4262" t="str">
            <v>00111119P.2</v>
          </cell>
        </row>
        <row r="4263">
          <cell r="K4263" t="str">
            <v>00111119P.2</v>
          </cell>
        </row>
        <row r="4264">
          <cell r="K4264" t="str">
            <v>00111120P.2</v>
          </cell>
        </row>
        <row r="4265">
          <cell r="K4265" t="str">
            <v>00111120P.2</v>
          </cell>
        </row>
        <row r="4266">
          <cell r="K4266" t="str">
            <v>00111120P.2</v>
          </cell>
        </row>
        <row r="4267">
          <cell r="K4267" t="str">
            <v>00111120P.2</v>
          </cell>
        </row>
        <row r="4268">
          <cell r="K4268" t="str">
            <v>00111120P.2</v>
          </cell>
        </row>
        <row r="4269">
          <cell r="K4269" t="str">
            <v>00111120P.2</v>
          </cell>
        </row>
        <row r="4270">
          <cell r="K4270" t="str">
            <v>00111120P.2</v>
          </cell>
        </row>
        <row r="4271">
          <cell r="K4271" t="str">
            <v>00111120P.2</v>
          </cell>
        </row>
        <row r="4272">
          <cell r="K4272" t="str">
            <v>00111121P.2</v>
          </cell>
        </row>
        <row r="4273">
          <cell r="K4273" t="str">
            <v>00111121P.2</v>
          </cell>
        </row>
        <row r="4274">
          <cell r="K4274" t="str">
            <v>00111121P.2</v>
          </cell>
        </row>
        <row r="4275">
          <cell r="K4275" t="str">
            <v>00111121P.2</v>
          </cell>
        </row>
        <row r="4276">
          <cell r="K4276" t="str">
            <v>00111121P.2</v>
          </cell>
        </row>
        <row r="4277">
          <cell r="K4277" t="str">
            <v>00111121P.2</v>
          </cell>
        </row>
        <row r="4278">
          <cell r="K4278" t="str">
            <v>00111121P.2</v>
          </cell>
        </row>
        <row r="4279">
          <cell r="K4279" t="str">
            <v>00111121P.2</v>
          </cell>
        </row>
        <row r="4280">
          <cell r="K4280" t="str">
            <v>00111121P.2</v>
          </cell>
        </row>
        <row r="4281">
          <cell r="K4281" t="str">
            <v>00111121P.2</v>
          </cell>
        </row>
        <row r="4282">
          <cell r="K4282" t="str">
            <v>00111121P.2</v>
          </cell>
        </row>
        <row r="4283">
          <cell r="K4283" t="str">
            <v>00111121P.2</v>
          </cell>
        </row>
        <row r="4284">
          <cell r="K4284" t="str">
            <v>00111121P.2</v>
          </cell>
        </row>
        <row r="4285">
          <cell r="K4285" t="str">
            <v>00111122P.2</v>
          </cell>
        </row>
        <row r="4286">
          <cell r="K4286" t="str">
            <v>00111122P.2</v>
          </cell>
        </row>
        <row r="4287">
          <cell r="K4287" t="str">
            <v>00111122P.2</v>
          </cell>
        </row>
        <row r="4288">
          <cell r="K4288" t="str">
            <v>00111122P.2</v>
          </cell>
        </row>
        <row r="4289">
          <cell r="K4289" t="str">
            <v>00111122P.2</v>
          </cell>
        </row>
        <row r="4290">
          <cell r="K4290" t="str">
            <v>00111122P.2</v>
          </cell>
        </row>
        <row r="4291">
          <cell r="K4291" t="str">
            <v>00111122P.2</v>
          </cell>
        </row>
        <row r="4292">
          <cell r="K4292" t="str">
            <v>00111122P.2</v>
          </cell>
        </row>
        <row r="4293">
          <cell r="K4293" t="str">
            <v>00111122P.2</v>
          </cell>
        </row>
        <row r="4294">
          <cell r="K4294" t="str">
            <v>00111122P.2</v>
          </cell>
        </row>
        <row r="4295">
          <cell r="K4295" t="str">
            <v>00111122P.2</v>
          </cell>
        </row>
        <row r="4296">
          <cell r="K4296" t="str">
            <v>00111122P.2</v>
          </cell>
        </row>
        <row r="4297">
          <cell r="K4297" t="str">
            <v>00111122P.2</v>
          </cell>
        </row>
        <row r="4298">
          <cell r="K4298" t="str">
            <v>00111122P.2</v>
          </cell>
        </row>
        <row r="4299">
          <cell r="K4299" t="str">
            <v>00111122P.2</v>
          </cell>
        </row>
        <row r="4300">
          <cell r="K4300" t="str">
            <v>00111122P.2</v>
          </cell>
        </row>
        <row r="4301">
          <cell r="K4301" t="str">
            <v>00111122P.2</v>
          </cell>
        </row>
        <row r="4302">
          <cell r="K4302" t="str">
            <v>00111122P.2</v>
          </cell>
        </row>
        <row r="4303">
          <cell r="K4303" t="str">
            <v>00111122P.2</v>
          </cell>
        </row>
        <row r="4304">
          <cell r="K4304" t="str">
            <v>00111122P.2</v>
          </cell>
        </row>
        <row r="4305">
          <cell r="K4305" t="str">
            <v>00111123P.2</v>
          </cell>
        </row>
        <row r="4306">
          <cell r="K4306" t="str">
            <v>00111123P.2</v>
          </cell>
        </row>
        <row r="4307">
          <cell r="K4307" t="str">
            <v>00111123P.2</v>
          </cell>
        </row>
        <row r="4308">
          <cell r="K4308" t="str">
            <v>00111123P.2</v>
          </cell>
        </row>
        <row r="4309">
          <cell r="K4309" t="str">
            <v>00111123P.2</v>
          </cell>
        </row>
        <row r="4310">
          <cell r="K4310" t="str">
            <v>00111123P.2</v>
          </cell>
        </row>
        <row r="4311">
          <cell r="K4311" t="str">
            <v>00111123P.2</v>
          </cell>
        </row>
        <row r="4312">
          <cell r="K4312" t="str">
            <v>00111123P.2</v>
          </cell>
        </row>
        <row r="4313">
          <cell r="K4313" t="str">
            <v>00111123P.2</v>
          </cell>
        </row>
        <row r="4314">
          <cell r="K4314" t="str">
            <v>00111123P.2</v>
          </cell>
        </row>
        <row r="4315">
          <cell r="K4315" t="str">
            <v>00111123P.2</v>
          </cell>
        </row>
        <row r="4316">
          <cell r="K4316" t="str">
            <v>00111123P.2</v>
          </cell>
        </row>
        <row r="4317">
          <cell r="K4317" t="str">
            <v>00111124P.2</v>
          </cell>
        </row>
        <row r="4318">
          <cell r="K4318" t="str">
            <v>00111124P.2</v>
          </cell>
        </row>
        <row r="4319">
          <cell r="K4319" t="str">
            <v>00111124P.2</v>
          </cell>
        </row>
        <row r="4320">
          <cell r="K4320" t="str">
            <v>00111124P.2</v>
          </cell>
        </row>
        <row r="4321">
          <cell r="K4321" t="str">
            <v>00111124P.2</v>
          </cell>
        </row>
        <row r="4322">
          <cell r="K4322" t="str">
            <v>00111124P.2</v>
          </cell>
        </row>
        <row r="4323">
          <cell r="K4323" t="str">
            <v>00111124P.2</v>
          </cell>
        </row>
        <row r="4324">
          <cell r="K4324" t="str">
            <v>00111124P.2</v>
          </cell>
        </row>
        <row r="4325">
          <cell r="K4325" t="str">
            <v>00111124P.2</v>
          </cell>
        </row>
        <row r="4326">
          <cell r="K4326" t="str">
            <v>00111124P.2</v>
          </cell>
        </row>
        <row r="4327">
          <cell r="K4327" t="str">
            <v>00111125P.2</v>
          </cell>
        </row>
        <row r="4328">
          <cell r="K4328" t="str">
            <v>00111125P.2</v>
          </cell>
        </row>
        <row r="4329">
          <cell r="K4329" t="str">
            <v>00111125P.2</v>
          </cell>
        </row>
        <row r="4330">
          <cell r="K4330" t="str">
            <v>00111125P.2</v>
          </cell>
        </row>
        <row r="4331">
          <cell r="K4331" t="str">
            <v>00111125P.2</v>
          </cell>
        </row>
        <row r="4332">
          <cell r="K4332" t="str">
            <v>00111125P.2</v>
          </cell>
        </row>
        <row r="4333">
          <cell r="K4333" t="str">
            <v>00111125P.2</v>
          </cell>
        </row>
        <row r="4334">
          <cell r="K4334" t="str">
            <v>00111126P.2</v>
          </cell>
        </row>
        <row r="4335">
          <cell r="K4335" t="str">
            <v>00111126P.2</v>
          </cell>
        </row>
        <row r="4336">
          <cell r="K4336" t="str">
            <v>00111126P.2</v>
          </cell>
        </row>
        <row r="4337">
          <cell r="K4337" t="str">
            <v>00111126P.2</v>
          </cell>
        </row>
        <row r="4338">
          <cell r="K4338" t="str">
            <v>00111126P.2</v>
          </cell>
        </row>
        <row r="4339">
          <cell r="K4339" t="str">
            <v>00111126P.2</v>
          </cell>
        </row>
        <row r="4340">
          <cell r="K4340" t="str">
            <v>00111127P.2</v>
          </cell>
        </row>
        <row r="4341">
          <cell r="K4341" t="str">
            <v>00111127P.2</v>
          </cell>
        </row>
        <row r="4342">
          <cell r="K4342" t="str">
            <v>00111127P.2</v>
          </cell>
        </row>
        <row r="4343">
          <cell r="K4343" t="str">
            <v>00111127P.2</v>
          </cell>
        </row>
        <row r="4344">
          <cell r="K4344" t="str">
            <v>00111127P.2</v>
          </cell>
        </row>
        <row r="4345">
          <cell r="K4345" t="str">
            <v>00111127P.2</v>
          </cell>
        </row>
        <row r="4346">
          <cell r="K4346" t="str">
            <v>00111127P.2</v>
          </cell>
        </row>
        <row r="4347">
          <cell r="K4347" t="str">
            <v>00111127P.2</v>
          </cell>
        </row>
        <row r="4348">
          <cell r="K4348" t="str">
            <v>00111128P.2</v>
          </cell>
        </row>
        <row r="4349">
          <cell r="K4349" t="str">
            <v>00111128P.2</v>
          </cell>
        </row>
        <row r="4350">
          <cell r="K4350" t="str">
            <v>00111128P.2</v>
          </cell>
        </row>
        <row r="4351">
          <cell r="K4351" t="str">
            <v>00111128P.2</v>
          </cell>
        </row>
        <row r="4352">
          <cell r="K4352" t="str">
            <v>00111128P.2</v>
          </cell>
        </row>
        <row r="4353">
          <cell r="K4353" t="str">
            <v>00111128P.2</v>
          </cell>
        </row>
        <row r="4354">
          <cell r="K4354" t="str">
            <v>00111128P.2</v>
          </cell>
        </row>
        <row r="4355">
          <cell r="K4355" t="str">
            <v>00111128P.2</v>
          </cell>
        </row>
        <row r="4356">
          <cell r="K4356" t="str">
            <v>00111128P.2</v>
          </cell>
        </row>
        <row r="4357">
          <cell r="K4357" t="str">
            <v>00111128P.2</v>
          </cell>
        </row>
        <row r="4358">
          <cell r="K4358" t="str">
            <v>00111128P.2</v>
          </cell>
        </row>
        <row r="4359">
          <cell r="K4359" t="str">
            <v>00111128P.2</v>
          </cell>
        </row>
        <row r="4360">
          <cell r="K4360" t="str">
            <v>00111128P.2</v>
          </cell>
        </row>
        <row r="4361">
          <cell r="K4361" t="str">
            <v>00111128P.2</v>
          </cell>
        </row>
        <row r="4362">
          <cell r="K4362" t="str">
            <v>00111128P.2</v>
          </cell>
        </row>
        <row r="4363">
          <cell r="K4363" t="str">
            <v>00111128P.2</v>
          </cell>
        </row>
        <row r="4364">
          <cell r="K4364" t="str">
            <v>00111128P.2</v>
          </cell>
        </row>
        <row r="4365">
          <cell r="K4365" t="str">
            <v>00111129P.2</v>
          </cell>
        </row>
        <row r="4366">
          <cell r="K4366" t="str">
            <v>00111129P.2</v>
          </cell>
        </row>
        <row r="4367">
          <cell r="K4367" t="str">
            <v>00111129P.2</v>
          </cell>
        </row>
        <row r="4368">
          <cell r="K4368" t="str">
            <v>00111129P.2</v>
          </cell>
        </row>
        <row r="4369">
          <cell r="K4369" t="str">
            <v>00111129P.2</v>
          </cell>
        </row>
        <row r="4370">
          <cell r="K4370" t="str">
            <v>00111129P.2</v>
          </cell>
        </row>
        <row r="4371">
          <cell r="K4371" t="str">
            <v>00111129P.2</v>
          </cell>
        </row>
        <row r="4372">
          <cell r="K4372" t="str">
            <v>00111129P.2</v>
          </cell>
        </row>
        <row r="4373">
          <cell r="K4373" t="str">
            <v>00111129P.2</v>
          </cell>
        </row>
        <row r="4374">
          <cell r="K4374" t="str">
            <v>00111129P.2</v>
          </cell>
        </row>
        <row r="4375">
          <cell r="K4375" t="str">
            <v>00111129P.2</v>
          </cell>
        </row>
        <row r="4376">
          <cell r="K4376" t="str">
            <v>00111129P.2</v>
          </cell>
        </row>
        <row r="4377">
          <cell r="K4377" t="str">
            <v>00111130P.2</v>
          </cell>
        </row>
        <row r="4378">
          <cell r="K4378" t="str">
            <v>00111130P.2</v>
          </cell>
        </row>
        <row r="4379">
          <cell r="K4379" t="str">
            <v>00111130P.2</v>
          </cell>
        </row>
        <row r="4380">
          <cell r="K4380" t="str">
            <v>00111130P.2</v>
          </cell>
        </row>
        <row r="4381">
          <cell r="K4381" t="str">
            <v>00111130P.2</v>
          </cell>
        </row>
        <row r="4382">
          <cell r="K4382" t="str">
            <v>00111130P.2</v>
          </cell>
        </row>
        <row r="4383">
          <cell r="K4383" t="str">
            <v>00111130P.2</v>
          </cell>
        </row>
        <row r="4384">
          <cell r="K4384" t="str">
            <v>00111130P.2</v>
          </cell>
        </row>
        <row r="4385">
          <cell r="K4385" t="str">
            <v>00111130P.2</v>
          </cell>
        </row>
        <row r="4386">
          <cell r="K4386" t="str">
            <v>00111130P.2</v>
          </cell>
        </row>
        <row r="4387">
          <cell r="K4387" t="str">
            <v>00111130P.2</v>
          </cell>
        </row>
        <row r="4388">
          <cell r="K4388" t="str">
            <v>00111130P.2</v>
          </cell>
        </row>
        <row r="4389">
          <cell r="K4389" t="str">
            <v>00111130P.2</v>
          </cell>
        </row>
        <row r="4390">
          <cell r="K4390" t="str">
            <v>00111130P.2</v>
          </cell>
        </row>
        <row r="4391">
          <cell r="K4391" t="str">
            <v>00111130P.2</v>
          </cell>
        </row>
        <row r="4392">
          <cell r="K4392" t="str">
            <v>00111130P.2</v>
          </cell>
        </row>
        <row r="4393">
          <cell r="K4393" t="str">
            <v>00111130P.2</v>
          </cell>
        </row>
        <row r="4394">
          <cell r="K4394" t="str">
            <v>00111130P.2</v>
          </cell>
        </row>
        <row r="4395">
          <cell r="K4395" t="str">
            <v>00111130P.2</v>
          </cell>
        </row>
        <row r="4396">
          <cell r="K4396" t="str">
            <v>00111131P.2</v>
          </cell>
        </row>
        <row r="4397">
          <cell r="K4397" t="str">
            <v>00111131P.2</v>
          </cell>
        </row>
        <row r="4398">
          <cell r="K4398" t="str">
            <v>00111131P.2</v>
          </cell>
        </row>
        <row r="4399">
          <cell r="K4399" t="str">
            <v>00111131P.2</v>
          </cell>
        </row>
        <row r="4400">
          <cell r="K4400" t="str">
            <v>00111131P.2</v>
          </cell>
        </row>
        <row r="4401">
          <cell r="K4401" t="str">
            <v>00111131P.2</v>
          </cell>
        </row>
        <row r="4402">
          <cell r="K4402" t="str">
            <v>00111131P.2</v>
          </cell>
        </row>
        <row r="4403">
          <cell r="K4403" t="str">
            <v>00111131P.2</v>
          </cell>
        </row>
        <row r="4404">
          <cell r="K4404" t="str">
            <v>00111131P.2</v>
          </cell>
        </row>
        <row r="4405">
          <cell r="K4405" t="str">
            <v>00111131P.2</v>
          </cell>
        </row>
        <row r="4406">
          <cell r="K4406" t="str">
            <v>00111131P.2</v>
          </cell>
        </row>
        <row r="4407">
          <cell r="K4407" t="str">
            <v>00111131P.2</v>
          </cell>
        </row>
        <row r="4408">
          <cell r="K4408" t="str">
            <v>00111131P.2</v>
          </cell>
        </row>
        <row r="4409">
          <cell r="K4409" t="str">
            <v>00111131P.2</v>
          </cell>
        </row>
        <row r="4410">
          <cell r="K4410" t="str">
            <v>00111131P.2</v>
          </cell>
        </row>
        <row r="4411">
          <cell r="K4411" t="str">
            <v>00111131P.2</v>
          </cell>
        </row>
        <row r="4412">
          <cell r="K4412" t="str">
            <v>00111131P.2</v>
          </cell>
        </row>
        <row r="4413">
          <cell r="K4413" t="str">
            <v>00111131P.2</v>
          </cell>
        </row>
        <row r="4414">
          <cell r="K4414" t="str">
            <v>00111131P.2</v>
          </cell>
        </row>
        <row r="4415">
          <cell r="K4415" t="str">
            <v>00111131P.2</v>
          </cell>
        </row>
        <row r="4416">
          <cell r="K4416" t="str">
            <v>00111131P.2</v>
          </cell>
        </row>
        <row r="4417">
          <cell r="K4417" t="str">
            <v>00111132P.2</v>
          </cell>
        </row>
        <row r="4418">
          <cell r="K4418" t="str">
            <v>00111132P.2</v>
          </cell>
        </row>
        <row r="4419">
          <cell r="K4419" t="str">
            <v>00111132P.2</v>
          </cell>
        </row>
        <row r="4420">
          <cell r="K4420" t="str">
            <v>00111132P.2</v>
          </cell>
        </row>
        <row r="4421">
          <cell r="K4421" t="str">
            <v>00111132P.2</v>
          </cell>
        </row>
        <row r="4422">
          <cell r="K4422" t="str">
            <v>00111132P.2</v>
          </cell>
        </row>
        <row r="4423">
          <cell r="K4423" t="str">
            <v>00111132P.2</v>
          </cell>
        </row>
        <row r="4424">
          <cell r="K4424" t="str">
            <v>00111132P.2</v>
          </cell>
        </row>
        <row r="4425">
          <cell r="K4425" t="str">
            <v>00111132P.2</v>
          </cell>
        </row>
        <row r="4426">
          <cell r="K4426" t="str">
            <v>00111132P.2</v>
          </cell>
        </row>
        <row r="4427">
          <cell r="K4427" t="str">
            <v>00111132P.2</v>
          </cell>
        </row>
        <row r="4428">
          <cell r="K4428" t="str">
            <v>00111132P.2</v>
          </cell>
        </row>
        <row r="4429">
          <cell r="K4429" t="str">
            <v>00111132P.2</v>
          </cell>
        </row>
        <row r="4430">
          <cell r="K4430" t="str">
            <v>00111132P.2</v>
          </cell>
        </row>
        <row r="4431">
          <cell r="K4431" t="str">
            <v>00111132P.2</v>
          </cell>
        </row>
        <row r="4432">
          <cell r="K4432" t="str">
            <v>00111133P.2</v>
          </cell>
        </row>
        <row r="4433">
          <cell r="K4433" t="str">
            <v>00111133P.2</v>
          </cell>
        </row>
        <row r="4434">
          <cell r="K4434" t="str">
            <v>00111133P.2</v>
          </cell>
        </row>
        <row r="4435">
          <cell r="K4435" t="str">
            <v>00111133P.2</v>
          </cell>
        </row>
        <row r="4436">
          <cell r="K4436" t="str">
            <v>00111133P.2</v>
          </cell>
        </row>
        <row r="4437">
          <cell r="K4437" t="str">
            <v>00111133P.2</v>
          </cell>
        </row>
        <row r="4438">
          <cell r="K4438" t="str">
            <v>00111133P.2</v>
          </cell>
        </row>
        <row r="4439">
          <cell r="K4439" t="str">
            <v>00111133P.2</v>
          </cell>
        </row>
        <row r="4440">
          <cell r="K4440" t="str">
            <v>00111133P.2</v>
          </cell>
        </row>
        <row r="4441">
          <cell r="K4441" t="str">
            <v>00111133P.2</v>
          </cell>
        </row>
        <row r="4442">
          <cell r="K4442" t="str">
            <v>00111133P.2</v>
          </cell>
        </row>
        <row r="4443">
          <cell r="K4443" t="str">
            <v>00111133P.2</v>
          </cell>
        </row>
        <row r="4444">
          <cell r="K4444" t="str">
            <v>00111134P.2</v>
          </cell>
        </row>
        <row r="4445">
          <cell r="K4445" t="str">
            <v>00111134P.2</v>
          </cell>
        </row>
        <row r="4446">
          <cell r="K4446" t="str">
            <v>00111134P.2</v>
          </cell>
        </row>
        <row r="4447">
          <cell r="K4447" t="str">
            <v>00111134P.2</v>
          </cell>
        </row>
        <row r="4448">
          <cell r="K4448" t="str">
            <v>00111134P.2</v>
          </cell>
        </row>
        <row r="4449">
          <cell r="K4449" t="str">
            <v>00111134P.2</v>
          </cell>
        </row>
        <row r="4450">
          <cell r="K4450" t="str">
            <v>00111134P.2</v>
          </cell>
        </row>
        <row r="4451">
          <cell r="K4451" t="str">
            <v>00111134P.2</v>
          </cell>
        </row>
        <row r="4452">
          <cell r="K4452" t="str">
            <v>00111134P.2</v>
          </cell>
        </row>
        <row r="4453">
          <cell r="K4453" t="str">
            <v>00111134P.2</v>
          </cell>
        </row>
        <row r="4454">
          <cell r="K4454" t="str">
            <v>00111134P.2</v>
          </cell>
        </row>
        <row r="4455">
          <cell r="K4455" t="str">
            <v>00111134P.2</v>
          </cell>
        </row>
        <row r="4456">
          <cell r="K4456" t="str">
            <v>00111134P.2</v>
          </cell>
        </row>
        <row r="4457">
          <cell r="K4457" t="str">
            <v>00111134P.2</v>
          </cell>
        </row>
        <row r="4458">
          <cell r="K4458" t="str">
            <v>00111135P.2</v>
          </cell>
        </row>
        <row r="4459">
          <cell r="K4459" t="str">
            <v>00111135P.2</v>
          </cell>
        </row>
        <row r="4460">
          <cell r="K4460" t="str">
            <v>00111135P.2</v>
          </cell>
        </row>
        <row r="4461">
          <cell r="K4461" t="str">
            <v>00111135P.2</v>
          </cell>
        </row>
        <row r="4462">
          <cell r="K4462" t="str">
            <v>00111135P.2</v>
          </cell>
        </row>
        <row r="4463">
          <cell r="K4463" t="str">
            <v>00111135P.2</v>
          </cell>
        </row>
        <row r="4464">
          <cell r="K4464" t="str">
            <v>00111135P.2</v>
          </cell>
        </row>
        <row r="4465">
          <cell r="K4465" t="str">
            <v>00111135P.2</v>
          </cell>
        </row>
        <row r="4466">
          <cell r="K4466" t="str">
            <v>00111135P.2</v>
          </cell>
        </row>
        <row r="4467">
          <cell r="K4467" t="str">
            <v>00111135P.2</v>
          </cell>
        </row>
        <row r="4468">
          <cell r="K4468" t="str">
            <v>00111135P.2</v>
          </cell>
        </row>
        <row r="4469">
          <cell r="K4469" t="str">
            <v>00111135P.2</v>
          </cell>
        </row>
        <row r="4470">
          <cell r="K4470" t="str">
            <v>00111136P.2</v>
          </cell>
        </row>
        <row r="4471">
          <cell r="K4471" t="str">
            <v>00111136P.2</v>
          </cell>
        </row>
        <row r="4472">
          <cell r="K4472" t="str">
            <v>00111136P.2</v>
          </cell>
        </row>
        <row r="4473">
          <cell r="K4473" t="str">
            <v>00111136P.2</v>
          </cell>
        </row>
        <row r="4474">
          <cell r="K4474" t="str">
            <v>00111136P.2</v>
          </cell>
        </row>
        <row r="4475">
          <cell r="K4475" t="str">
            <v>00111136P.2</v>
          </cell>
        </row>
        <row r="4476">
          <cell r="K4476" t="str">
            <v>00111136P.2</v>
          </cell>
        </row>
        <row r="4477">
          <cell r="K4477" t="str">
            <v>00111136P.2</v>
          </cell>
        </row>
        <row r="4478">
          <cell r="K4478" t="str">
            <v>00111136P.2</v>
          </cell>
        </row>
        <row r="4479">
          <cell r="K4479" t="str">
            <v>00111136P.2</v>
          </cell>
        </row>
        <row r="4480">
          <cell r="K4480" t="str">
            <v>00111136P.2</v>
          </cell>
        </row>
        <row r="4481">
          <cell r="K4481" t="str">
            <v>00111136P.2</v>
          </cell>
        </row>
        <row r="4482">
          <cell r="K4482" t="str">
            <v>00111136P.2</v>
          </cell>
        </row>
        <row r="4483">
          <cell r="K4483" t="str">
            <v>00111136P.2</v>
          </cell>
        </row>
        <row r="4484">
          <cell r="K4484" t="str">
            <v>00111143P.2</v>
          </cell>
        </row>
        <row r="4485">
          <cell r="K4485" t="str">
            <v>00111143P.2</v>
          </cell>
        </row>
        <row r="4486">
          <cell r="K4486" t="str">
            <v>00111143P.2</v>
          </cell>
        </row>
        <row r="4487">
          <cell r="K4487" t="str">
            <v>00111145P.2</v>
          </cell>
        </row>
        <row r="4488">
          <cell r="K4488" t="str">
            <v>00111145P.2</v>
          </cell>
        </row>
        <row r="4489">
          <cell r="K4489" t="str">
            <v>00111145P.2</v>
          </cell>
        </row>
        <row r="4490">
          <cell r="K4490" t="str">
            <v>00111145P.2</v>
          </cell>
        </row>
        <row r="4491">
          <cell r="K4491" t="str">
            <v>00111145P.2</v>
          </cell>
        </row>
        <row r="4492">
          <cell r="K4492" t="str">
            <v>00111145P.2</v>
          </cell>
        </row>
        <row r="4493">
          <cell r="K4493" t="str">
            <v>00111145P.2</v>
          </cell>
        </row>
        <row r="4494">
          <cell r="K4494" t="str">
            <v>00111145P.2</v>
          </cell>
        </row>
        <row r="4495">
          <cell r="K4495" t="str">
            <v>00111145P.2</v>
          </cell>
        </row>
        <row r="4496">
          <cell r="K4496" t="str">
            <v>00111145P.2</v>
          </cell>
        </row>
        <row r="4497">
          <cell r="K4497" t="str">
            <v>00111145P.2</v>
          </cell>
        </row>
        <row r="4498">
          <cell r="K4498" t="str">
            <v>00111145P.2</v>
          </cell>
        </row>
        <row r="4499">
          <cell r="K4499" t="str">
            <v>00111145P.2</v>
          </cell>
        </row>
        <row r="4500">
          <cell r="K4500" t="str">
            <v>00111145P.2</v>
          </cell>
        </row>
        <row r="4501">
          <cell r="K4501" t="str">
            <v>00111145P.2</v>
          </cell>
        </row>
        <row r="4502">
          <cell r="K4502" t="str">
            <v>00111145P.2</v>
          </cell>
        </row>
        <row r="4503">
          <cell r="K4503" t="str">
            <v>00111153P.2</v>
          </cell>
        </row>
        <row r="4504">
          <cell r="K4504" t="str">
            <v>00111153P.2</v>
          </cell>
        </row>
        <row r="4505">
          <cell r="K4505" t="str">
            <v>00111153P.2</v>
          </cell>
        </row>
        <row r="4506">
          <cell r="K4506" t="str">
            <v>00111153P.2</v>
          </cell>
        </row>
        <row r="4507">
          <cell r="K4507" t="str">
            <v>00111153P.2</v>
          </cell>
        </row>
        <row r="4508">
          <cell r="K4508" t="str">
            <v>00111157P.2</v>
          </cell>
        </row>
        <row r="4509">
          <cell r="K4509" t="str">
            <v>00111157P.2</v>
          </cell>
        </row>
        <row r="4510">
          <cell r="K4510" t="str">
            <v>00111157P.2</v>
          </cell>
        </row>
        <row r="4511">
          <cell r="K4511" t="str">
            <v>00111157P.2</v>
          </cell>
        </row>
        <row r="4512">
          <cell r="K4512" t="str">
            <v>00111157P.2</v>
          </cell>
        </row>
        <row r="4513">
          <cell r="K4513" t="str">
            <v>00111157P.2</v>
          </cell>
        </row>
        <row r="4514">
          <cell r="K4514" t="str">
            <v>00111157P.2</v>
          </cell>
        </row>
        <row r="4515">
          <cell r="K4515" t="str">
            <v>00111159P.2</v>
          </cell>
        </row>
        <row r="4516">
          <cell r="K4516" t="str">
            <v>00111159P.2</v>
          </cell>
        </row>
        <row r="4517">
          <cell r="K4517" t="str">
            <v>00111159P.2</v>
          </cell>
        </row>
        <row r="4518">
          <cell r="K4518" t="str">
            <v>00111159P.2</v>
          </cell>
        </row>
        <row r="4519">
          <cell r="K4519" t="str">
            <v>00111159P.2</v>
          </cell>
        </row>
        <row r="4520">
          <cell r="K4520" t="str">
            <v>00111159P.2</v>
          </cell>
        </row>
        <row r="4521">
          <cell r="K4521" t="str">
            <v>00111157P.2</v>
          </cell>
        </row>
        <row r="4522">
          <cell r="K4522" t="str">
            <v>00111157P.2</v>
          </cell>
        </row>
        <row r="4523">
          <cell r="K4523" t="str">
            <v>00111157P.2</v>
          </cell>
        </row>
        <row r="4524">
          <cell r="K4524" t="str">
            <v>00111128P.2</v>
          </cell>
        </row>
        <row r="4525">
          <cell r="K4525" t="str">
            <v>00111128P.2</v>
          </cell>
        </row>
        <row r="4526">
          <cell r="K4526" t="str">
            <v>00111128P.2</v>
          </cell>
        </row>
        <row r="4527">
          <cell r="K4527" t="str">
            <v>00111128P.2</v>
          </cell>
        </row>
        <row r="4528">
          <cell r="K4528" t="str">
            <v>00111128P.2</v>
          </cell>
        </row>
        <row r="4529">
          <cell r="K4529" t="str">
            <v>00111128P.2</v>
          </cell>
        </row>
        <row r="4530">
          <cell r="K4530" t="str">
            <v>00111128P.2</v>
          </cell>
        </row>
        <row r="4531">
          <cell r="K4531" t="str">
            <v>00111128P.2</v>
          </cell>
        </row>
        <row r="4532">
          <cell r="K4532" t="str">
            <v>00111128P.2</v>
          </cell>
        </row>
        <row r="4533">
          <cell r="K4533" t="str">
            <v>00111128P.2</v>
          </cell>
        </row>
        <row r="4534">
          <cell r="K4534" t="str">
            <v>00111128P.2</v>
          </cell>
        </row>
        <row r="4535">
          <cell r="K4535" t="str">
            <v>00111128P.2</v>
          </cell>
        </row>
        <row r="4536">
          <cell r="K4536" t="str">
            <v>00111128P.2</v>
          </cell>
        </row>
        <row r="4537">
          <cell r="K4537" t="str">
            <v>00111128P.2</v>
          </cell>
        </row>
        <row r="4538">
          <cell r="K4538" t="str">
            <v>00111128P.2</v>
          </cell>
        </row>
        <row r="4539">
          <cell r="K4539" t="str">
            <v>00111128P.2</v>
          </cell>
        </row>
        <row r="4540">
          <cell r="K4540" t="str">
            <v>00111128P.2</v>
          </cell>
        </row>
        <row r="4541">
          <cell r="K4541" t="str">
            <v>00111128P.2</v>
          </cell>
        </row>
        <row r="4542">
          <cell r="K4542" t="str">
            <v>00111128P.2</v>
          </cell>
        </row>
        <row r="4543">
          <cell r="K4543" t="str">
            <v>00111128P.2</v>
          </cell>
        </row>
        <row r="4544">
          <cell r="K4544" t="str">
            <v>00111128P.2</v>
          </cell>
        </row>
        <row r="4545">
          <cell r="K4545" t="str">
            <v>00111128P.2</v>
          </cell>
        </row>
        <row r="4546">
          <cell r="K4546" t="str">
            <v>00111120P.2</v>
          </cell>
        </row>
        <row r="4547">
          <cell r="K4547" t="str">
            <v>00111121P.2</v>
          </cell>
        </row>
        <row r="4548">
          <cell r="K4548" t="str">
            <v>00111125P.2</v>
          </cell>
        </row>
        <row r="4549">
          <cell r="K4549" t="str">
            <v>00111130P.2</v>
          </cell>
        </row>
        <row r="4550">
          <cell r="K4550" t="str">
            <v>00111136P.2</v>
          </cell>
        </row>
        <row r="4551">
          <cell r="K4551" t="str">
            <v>00111141P.2</v>
          </cell>
        </row>
        <row r="4552">
          <cell r="K4552" t="str">
            <v>00111154P.2</v>
          </cell>
        </row>
        <row r="4553">
          <cell r="K4553" t="str">
            <v>00111131P.2</v>
          </cell>
        </row>
        <row r="4554">
          <cell r="K4554" t="str">
            <v>00111130P.2</v>
          </cell>
        </row>
        <row r="4555">
          <cell r="K4555" t="str">
            <v>00111124P.2</v>
          </cell>
        </row>
        <row r="4556">
          <cell r="K4556" t="str">
            <v>00111131P.2</v>
          </cell>
        </row>
        <row r="4557">
          <cell r="K4557" t="str">
            <v>00111131P.2</v>
          </cell>
        </row>
        <row r="4558">
          <cell r="K4558" t="str">
            <v>00111131P.2</v>
          </cell>
        </row>
        <row r="4559">
          <cell r="K4559" t="str">
            <v>00111103P.2</v>
          </cell>
        </row>
        <row r="4560">
          <cell r="K4560" t="str">
            <v>00111159P.2</v>
          </cell>
        </row>
        <row r="4561">
          <cell r="K4561" t="str">
            <v>00111125P.2</v>
          </cell>
        </row>
        <row r="4562">
          <cell r="K4562" t="str">
            <v>00111125P.2</v>
          </cell>
        </row>
        <row r="4563">
          <cell r="K4563" t="str">
            <v>00111125P.2</v>
          </cell>
        </row>
        <row r="4564">
          <cell r="K4564" t="str">
            <v>00111125P.2</v>
          </cell>
        </row>
        <row r="4565">
          <cell r="K4565" t="str">
            <v>00111125P.2</v>
          </cell>
        </row>
        <row r="4566">
          <cell r="K4566" t="str">
            <v>00111125P.2</v>
          </cell>
        </row>
        <row r="4567">
          <cell r="K4567" t="str">
            <v>00111125P.2</v>
          </cell>
        </row>
        <row r="4568">
          <cell r="K4568" t="str">
            <v>00111125P.2</v>
          </cell>
        </row>
        <row r="4569">
          <cell r="K4569" t="str">
            <v>00111125P.2</v>
          </cell>
        </row>
        <row r="4570">
          <cell r="K4570" t="str">
            <v>00111125P.2</v>
          </cell>
        </row>
        <row r="4571">
          <cell r="K4571" t="str">
            <v>00111125P.2</v>
          </cell>
        </row>
        <row r="4572">
          <cell r="K4572" t="str">
            <v>00111125P.2</v>
          </cell>
        </row>
        <row r="4573">
          <cell r="K4573" t="str">
            <v>00111125P.2</v>
          </cell>
        </row>
        <row r="4574">
          <cell r="K4574" t="str">
            <v>00111126P.2</v>
          </cell>
        </row>
        <row r="4575">
          <cell r="K4575" t="str">
            <v>00111111P.2</v>
          </cell>
        </row>
        <row r="4576">
          <cell r="K4576" t="str">
            <v>00111119P.2</v>
          </cell>
        </row>
        <row r="4577">
          <cell r="K4577" t="str">
            <v>00111101P.2</v>
          </cell>
        </row>
        <row r="4578">
          <cell r="K4578" t="str">
            <v>00111101P.2</v>
          </cell>
        </row>
        <row r="4579">
          <cell r="K4579" t="str">
            <v>00111160P.2</v>
          </cell>
        </row>
        <row r="4580">
          <cell r="K4580" t="str">
            <v>00111150P.2</v>
          </cell>
        </row>
        <row r="4581">
          <cell r="K4581" t="str">
            <v>00111150P.2</v>
          </cell>
        </row>
        <row r="4582">
          <cell r="K4582" t="str">
            <v>00111150P.2</v>
          </cell>
        </row>
        <row r="4583">
          <cell r="K4583" t="str">
            <v>00111150P.2</v>
          </cell>
        </row>
        <row r="4584">
          <cell r="K4584" t="str">
            <v>00111148P.2</v>
          </cell>
        </row>
        <row r="4585">
          <cell r="K4585" t="str">
            <v>00111150P.2</v>
          </cell>
        </row>
        <row r="4586">
          <cell r="K4586" t="str">
            <v>00111150P.2</v>
          </cell>
        </row>
        <row r="4587">
          <cell r="K4587" t="str">
            <v>00111150P.2</v>
          </cell>
        </row>
        <row r="4588">
          <cell r="K4588" t="str">
            <v>00111135P.2</v>
          </cell>
        </row>
        <row r="4589">
          <cell r="K4589" t="str">
            <v>00111134P.2</v>
          </cell>
        </row>
        <row r="4590">
          <cell r="K4590" t="str">
            <v>00111135P.2</v>
          </cell>
        </row>
        <row r="4591">
          <cell r="K4591" t="str">
            <v>00111134P.2</v>
          </cell>
        </row>
        <row r="4592">
          <cell r="K4592" t="str">
            <v>00111159P.2</v>
          </cell>
        </row>
        <row r="4593">
          <cell r="K4593" t="str">
            <v>00111159P.2</v>
          </cell>
        </row>
        <row r="4594">
          <cell r="K4594" t="str">
            <v>00111159P.2</v>
          </cell>
        </row>
        <row r="4595">
          <cell r="K4595" t="str">
            <v>00111114P.2</v>
          </cell>
        </row>
        <row r="4596">
          <cell r="K4596" t="str">
            <v>00111114P.2</v>
          </cell>
        </row>
        <row r="4597">
          <cell r="K4597" t="str">
            <v>00111114P.2</v>
          </cell>
        </row>
        <row r="4598">
          <cell r="K4598" t="str">
            <v>00111114P.2</v>
          </cell>
        </row>
        <row r="4599">
          <cell r="K4599" t="str">
            <v>00111114P.2</v>
          </cell>
        </row>
        <row r="4600">
          <cell r="K4600" t="str">
            <v>00111114P.2</v>
          </cell>
        </row>
        <row r="4601">
          <cell r="K4601" t="str">
            <v>00111114P.2</v>
          </cell>
        </row>
        <row r="4602">
          <cell r="K4602" t="str">
            <v>00111113P.2</v>
          </cell>
        </row>
        <row r="4603">
          <cell r="K4603" t="str">
            <v>00111113P.2</v>
          </cell>
        </row>
        <row r="4604">
          <cell r="K4604" t="str">
            <v>00111113P.2</v>
          </cell>
        </row>
        <row r="4605">
          <cell r="K4605" t="str">
            <v>00111117P.2</v>
          </cell>
        </row>
        <row r="4606">
          <cell r="K4606" t="str">
            <v>00111113P.2</v>
          </cell>
        </row>
        <row r="4607">
          <cell r="K4607" t="str">
            <v>00111113P.2</v>
          </cell>
        </row>
        <row r="4608">
          <cell r="K4608" t="str">
            <v>00111117P.2</v>
          </cell>
        </row>
        <row r="4609">
          <cell r="K4609" t="str">
            <v>00111113P.2</v>
          </cell>
        </row>
        <row r="4610">
          <cell r="K4610" t="str">
            <v>00111116P.2</v>
          </cell>
        </row>
        <row r="4611">
          <cell r="K4611" t="str">
            <v>00111116P.2</v>
          </cell>
        </row>
        <row r="4612">
          <cell r="K4612" t="str">
            <v>00111116P.2</v>
          </cell>
        </row>
        <row r="4613">
          <cell r="K4613" t="str">
            <v>00111118P.2</v>
          </cell>
        </row>
        <row r="4614">
          <cell r="K4614" t="str">
            <v>00111146P.2</v>
          </cell>
        </row>
        <row r="4615">
          <cell r="K4615" t="str">
            <v>00111146P.2</v>
          </cell>
        </row>
        <row r="4616">
          <cell r="K4616" t="str">
            <v>00111146P.2</v>
          </cell>
        </row>
        <row r="4617">
          <cell r="K4617" t="str">
            <v>00111146P.2</v>
          </cell>
        </row>
        <row r="4618">
          <cell r="K4618" t="str">
            <v>00111146P.2</v>
          </cell>
        </row>
        <row r="4619">
          <cell r="K4619" t="str">
            <v>00111146P.2</v>
          </cell>
        </row>
        <row r="4620">
          <cell r="K4620" t="str">
            <v>00111146P.2</v>
          </cell>
        </row>
        <row r="4621">
          <cell r="K4621" t="str">
            <v>00111146P.2</v>
          </cell>
        </row>
        <row r="4622">
          <cell r="K4622" t="str">
            <v>00111146P.2</v>
          </cell>
        </row>
        <row r="4623">
          <cell r="K4623" t="str">
            <v>00111143P.2</v>
          </cell>
        </row>
        <row r="4624">
          <cell r="K4624" t="str">
            <v>00111143P.2</v>
          </cell>
        </row>
        <row r="4625">
          <cell r="K4625" t="str">
            <v>00111143P.2</v>
          </cell>
        </row>
        <row r="4626">
          <cell r="K4626" t="str">
            <v>00111149P.2</v>
          </cell>
        </row>
        <row r="4627">
          <cell r="K4627" t="str">
            <v>00111143P.2</v>
          </cell>
        </row>
        <row r="4628">
          <cell r="K4628" t="str">
            <v>00111143P.2</v>
          </cell>
        </row>
        <row r="4629">
          <cell r="K4629" t="str">
            <v>00111149P.2</v>
          </cell>
        </row>
        <row r="4630">
          <cell r="K4630" t="str">
            <v>00111143P.2</v>
          </cell>
        </row>
        <row r="4631">
          <cell r="K4631" t="str">
            <v>00111143P.2</v>
          </cell>
        </row>
        <row r="4632">
          <cell r="K4632" t="str">
            <v>00111149P.2</v>
          </cell>
        </row>
        <row r="4633">
          <cell r="K4633" t="str">
            <v>00111143P.2</v>
          </cell>
        </row>
        <row r="4634">
          <cell r="K4634" t="str">
            <v>00111146P.2</v>
          </cell>
        </row>
        <row r="4635">
          <cell r="K4635" t="str">
            <v>00111143P.2</v>
          </cell>
        </row>
        <row r="4636">
          <cell r="K4636" t="str">
            <v>00111143P.2</v>
          </cell>
        </row>
        <row r="4637">
          <cell r="K4637" t="str">
            <v>00111143P.2</v>
          </cell>
        </row>
        <row r="4638">
          <cell r="K4638" t="str">
            <v>00111143P.2</v>
          </cell>
        </row>
        <row r="4639">
          <cell r="K4639" t="str">
            <v>00111143P.2</v>
          </cell>
        </row>
        <row r="4640">
          <cell r="K4640" t="str">
            <v>00111106P.2</v>
          </cell>
        </row>
        <row r="4641">
          <cell r="K4641" t="str">
            <v>00111107P.2</v>
          </cell>
        </row>
        <row r="4642">
          <cell r="K4642" t="str">
            <v>00111107P.2</v>
          </cell>
        </row>
        <row r="4643">
          <cell r="K4643" t="str">
            <v>00111145P.2</v>
          </cell>
        </row>
        <row r="4644">
          <cell r="K4644" t="str">
            <v>00111131P.2</v>
          </cell>
        </row>
        <row r="4645">
          <cell r="K4645" t="str">
            <v>00111109P.2</v>
          </cell>
        </row>
        <row r="4646">
          <cell r="K4646" t="str">
            <v>00111145P.2</v>
          </cell>
        </row>
        <row r="4647">
          <cell r="K4647" t="str">
            <v>00111145P.2</v>
          </cell>
        </row>
        <row r="4648">
          <cell r="K4648" t="str">
            <v>00111113P.2</v>
          </cell>
        </row>
        <row r="4649">
          <cell r="K4649" t="str">
            <v>00111109P.2</v>
          </cell>
        </row>
        <row r="4650">
          <cell r="K4650" t="str">
            <v>00111134P.2</v>
          </cell>
        </row>
        <row r="4651">
          <cell r="K4651" t="str">
            <v>00111134P.2</v>
          </cell>
        </row>
        <row r="4652">
          <cell r="K4652" t="str">
            <v>00111134P.2</v>
          </cell>
        </row>
        <row r="4653">
          <cell r="K4653" t="str">
            <v>00111128P.2</v>
          </cell>
        </row>
        <row r="4654">
          <cell r="K4654" t="str">
            <v>00111145P.2</v>
          </cell>
        </row>
        <row r="4655">
          <cell r="K4655" t="str">
            <v>00111145P.2</v>
          </cell>
        </row>
        <row r="4656">
          <cell r="K4656" t="str">
            <v>00111145P.2</v>
          </cell>
        </row>
        <row r="4657">
          <cell r="K4657" t="str">
            <v>00111145P.2</v>
          </cell>
        </row>
        <row r="4658">
          <cell r="K4658" t="str">
            <v>00111145P.2</v>
          </cell>
        </row>
        <row r="4659">
          <cell r="K4659" t="str">
            <v>00111145P.2</v>
          </cell>
        </row>
        <row r="4660">
          <cell r="K4660" t="str">
            <v>00111145P.2</v>
          </cell>
        </row>
        <row r="4661">
          <cell r="K4661" t="str">
            <v>00111145P.2</v>
          </cell>
        </row>
        <row r="4662">
          <cell r="K4662" t="str">
            <v>00111145P.2</v>
          </cell>
        </row>
        <row r="4663">
          <cell r="K4663" t="str">
            <v>00111145P.2</v>
          </cell>
        </row>
        <row r="4664">
          <cell r="K4664" t="str">
            <v>00111145P.2</v>
          </cell>
        </row>
        <row r="4665">
          <cell r="K4665" t="str">
            <v>00111145P.2</v>
          </cell>
        </row>
        <row r="4666">
          <cell r="K4666" t="str">
            <v>00111145P.2</v>
          </cell>
        </row>
        <row r="4667">
          <cell r="K4667" t="str">
            <v>00111145P.2</v>
          </cell>
        </row>
        <row r="4668">
          <cell r="K4668" t="str">
            <v>00111122P.2</v>
          </cell>
        </row>
        <row r="4669">
          <cell r="K4669" t="str">
            <v>00111122P.2</v>
          </cell>
        </row>
        <row r="4670">
          <cell r="K4670" t="str">
            <v>00111122P.2</v>
          </cell>
        </row>
        <row r="4671">
          <cell r="K4671" t="str">
            <v>00111123P.2</v>
          </cell>
        </row>
        <row r="4672">
          <cell r="K4672" t="str">
            <v>00111123P.2</v>
          </cell>
        </row>
        <row r="4673">
          <cell r="K4673" t="str">
            <v>00111145P.2</v>
          </cell>
        </row>
        <row r="4674">
          <cell r="K4674" t="str">
            <v>00111145P.2</v>
          </cell>
        </row>
        <row r="4675">
          <cell r="K4675" t="str">
            <v>00111122P.2</v>
          </cell>
        </row>
        <row r="4676">
          <cell r="K4676" t="str">
            <v>00111153P.2</v>
          </cell>
        </row>
        <row r="4677">
          <cell r="K4677" t="str">
            <v>00111153P.2</v>
          </cell>
        </row>
        <row r="4678">
          <cell r="K4678" t="str">
            <v>00111153P.2</v>
          </cell>
        </row>
        <row r="4679">
          <cell r="K4679" t="str">
            <v>00111153P.2</v>
          </cell>
        </row>
        <row r="4680">
          <cell r="K4680" t="str">
            <v>00111145P.2</v>
          </cell>
        </row>
        <row r="4681">
          <cell r="K4681" t="str">
            <v>00111145P.2</v>
          </cell>
        </row>
        <row r="4682">
          <cell r="K4682" t="str">
            <v>00111145P.2</v>
          </cell>
        </row>
        <row r="4683">
          <cell r="K4683" t="str">
            <v>00111145P.2</v>
          </cell>
        </row>
        <row r="4684">
          <cell r="K4684" t="str">
            <v>00111145P.2</v>
          </cell>
        </row>
        <row r="4685">
          <cell r="K4685" t="str">
            <v>00111145P.2</v>
          </cell>
        </row>
        <row r="4686">
          <cell r="K4686" t="str">
            <v>00111145P.2</v>
          </cell>
        </row>
        <row r="4687">
          <cell r="K4687" t="str">
            <v>00111145P.2</v>
          </cell>
        </row>
        <row r="4688">
          <cell r="K4688" t="str">
            <v>00111145P.2</v>
          </cell>
        </row>
        <row r="4689">
          <cell r="K4689" t="str">
            <v>00111145P.2</v>
          </cell>
        </row>
        <row r="4690">
          <cell r="K4690" t="str">
            <v>00111145P.2</v>
          </cell>
        </row>
        <row r="4691">
          <cell r="K4691" t="str">
            <v>00111145P.2</v>
          </cell>
        </row>
        <row r="4692">
          <cell r="K4692" t="str">
            <v>00111145P.2</v>
          </cell>
        </row>
        <row r="4693">
          <cell r="K4693" t="str">
            <v>00111145P.2</v>
          </cell>
        </row>
        <row r="4694">
          <cell r="K4694" t="str">
            <v>00111145P.2</v>
          </cell>
        </row>
        <row r="4695">
          <cell r="K4695" t="str">
            <v>00111145P.2</v>
          </cell>
        </row>
        <row r="4696">
          <cell r="K4696" t="str">
            <v>00111145P.2</v>
          </cell>
        </row>
        <row r="4697">
          <cell r="K4697" t="str">
            <v>00111145P.2</v>
          </cell>
        </row>
        <row r="4698">
          <cell r="K4698" t="str">
            <v>00111145P.2</v>
          </cell>
        </row>
        <row r="4699">
          <cell r="K4699" t="str">
            <v>00111145P.2</v>
          </cell>
        </row>
        <row r="4700">
          <cell r="K4700" t="str">
            <v>00111145P.2</v>
          </cell>
        </row>
        <row r="4701">
          <cell r="K4701" t="str">
            <v>00111145P.2</v>
          </cell>
        </row>
        <row r="4702">
          <cell r="K4702" t="str">
            <v>00111145P.2</v>
          </cell>
        </row>
        <row r="4703">
          <cell r="K4703" t="str">
            <v>00111145P.2</v>
          </cell>
        </row>
        <row r="4704">
          <cell r="K4704" t="str">
            <v>00111145P.2</v>
          </cell>
        </row>
        <row r="4705">
          <cell r="K4705" t="str">
            <v>00111145P.2</v>
          </cell>
        </row>
        <row r="4706">
          <cell r="K4706" t="str">
            <v>00111145P.2</v>
          </cell>
        </row>
        <row r="4707">
          <cell r="K4707" t="str">
            <v>00111149P.2</v>
          </cell>
        </row>
        <row r="4708">
          <cell r="K4708" t="str">
            <v>00111149P.2</v>
          </cell>
        </row>
        <row r="4709">
          <cell r="K4709" t="str">
            <v>00111149P.2</v>
          </cell>
        </row>
        <row r="4710">
          <cell r="K4710" t="str">
            <v>00111150P.2</v>
          </cell>
        </row>
        <row r="4711">
          <cell r="K4711" t="str">
            <v>00111150P.2</v>
          </cell>
        </row>
        <row r="4712">
          <cell r="K4712" t="str">
            <v>00111150P.2</v>
          </cell>
        </row>
        <row r="4713">
          <cell r="K4713" t="str">
            <v>00111150P.2</v>
          </cell>
        </row>
        <row r="4714">
          <cell r="K4714" t="str">
            <v>00111150P.2</v>
          </cell>
        </row>
        <row r="4715">
          <cell r="K4715" t="str">
            <v>00111150P.2</v>
          </cell>
        </row>
        <row r="4716">
          <cell r="K4716" t="str">
            <v>00111150P.2</v>
          </cell>
        </row>
        <row r="4717">
          <cell r="K4717" t="str">
            <v>00111153P.2</v>
          </cell>
        </row>
        <row r="4718">
          <cell r="K4718" t="str">
            <v>00111153P.2</v>
          </cell>
        </row>
        <row r="4719">
          <cell r="K4719" t="str">
            <v>00111153P.2</v>
          </cell>
        </row>
        <row r="4720">
          <cell r="K4720" t="str">
            <v>00111153P.2</v>
          </cell>
        </row>
        <row r="4721">
          <cell r="K4721" t="str">
            <v>00111153P.2</v>
          </cell>
        </row>
        <row r="4722">
          <cell r="K4722" t="str">
            <v>00111153P.2</v>
          </cell>
        </row>
        <row r="4723">
          <cell r="K4723" t="str">
            <v>00111153P.2</v>
          </cell>
        </row>
        <row r="4724">
          <cell r="K4724" t="str">
            <v>00111153P.2</v>
          </cell>
        </row>
        <row r="4725">
          <cell r="K4725" t="str">
            <v>00111153P.2</v>
          </cell>
        </row>
        <row r="4726">
          <cell r="K4726" t="str">
            <v>00111153P.2</v>
          </cell>
        </row>
        <row r="4727">
          <cell r="K4727" t="str">
            <v>00111153P.2</v>
          </cell>
        </row>
        <row r="4728">
          <cell r="K4728" t="str">
            <v>00111153P.2</v>
          </cell>
        </row>
        <row r="4729">
          <cell r="K4729" t="str">
            <v>00111153P.2</v>
          </cell>
        </row>
        <row r="4730">
          <cell r="K4730" t="str">
            <v>00111145P.2</v>
          </cell>
        </row>
        <row r="4731">
          <cell r="K4731" t="str">
            <v>00111145P.2</v>
          </cell>
        </row>
        <row r="4732">
          <cell r="K4732" t="str">
            <v>00111145P.2</v>
          </cell>
        </row>
        <row r="4733">
          <cell r="K4733" t="str">
            <v>00111145P.2</v>
          </cell>
        </row>
        <row r="4734">
          <cell r="K4734" t="str">
            <v>00111145P.2</v>
          </cell>
        </row>
        <row r="4735">
          <cell r="K4735" t="str">
            <v>00111145P.2</v>
          </cell>
        </row>
        <row r="4736">
          <cell r="K4736" t="str">
            <v>00111145P.2</v>
          </cell>
        </row>
        <row r="4737">
          <cell r="K4737" t="str">
            <v>00111145P.2</v>
          </cell>
        </row>
        <row r="4738">
          <cell r="K4738" t="str">
            <v>00111145P.2</v>
          </cell>
        </row>
        <row r="4739">
          <cell r="K4739" t="str">
            <v>00111145P.2</v>
          </cell>
        </row>
        <row r="4740">
          <cell r="K4740" t="str">
            <v>00111145P.2</v>
          </cell>
        </row>
        <row r="4741">
          <cell r="K4741" t="str">
            <v>00111145P.2</v>
          </cell>
        </row>
        <row r="4742">
          <cell r="K4742" t="str">
            <v>00111145P.2</v>
          </cell>
        </row>
        <row r="4743">
          <cell r="K4743" t="str">
            <v>00111145P.2</v>
          </cell>
        </row>
        <row r="4744">
          <cell r="K4744" t="str">
            <v>00111145P.2</v>
          </cell>
        </row>
        <row r="4745">
          <cell r="K4745" t="str">
            <v>00111145P.2</v>
          </cell>
        </row>
        <row r="4746">
          <cell r="K4746" t="str">
            <v>00111145P.2</v>
          </cell>
        </row>
        <row r="4747">
          <cell r="K4747" t="str">
            <v>00111145P.2</v>
          </cell>
        </row>
        <row r="4748">
          <cell r="K4748" t="str">
            <v>00111145P.2</v>
          </cell>
        </row>
        <row r="4749">
          <cell r="K4749" t="str">
            <v>00111145P.2</v>
          </cell>
        </row>
        <row r="4750">
          <cell r="K4750" t="str">
            <v>00111145P.2</v>
          </cell>
        </row>
        <row r="4751">
          <cell r="K4751" t="str">
            <v>00111145P.2</v>
          </cell>
        </row>
        <row r="4752">
          <cell r="K4752" t="str">
            <v>00111145P.2</v>
          </cell>
        </row>
        <row r="4753">
          <cell r="K4753" t="str">
            <v>00111145P.2</v>
          </cell>
        </row>
        <row r="4754">
          <cell r="K4754" t="str">
            <v>00111145P.2</v>
          </cell>
        </row>
        <row r="4755">
          <cell r="K4755" t="str">
            <v>00111145P.2</v>
          </cell>
        </row>
        <row r="4756">
          <cell r="K4756" t="str">
            <v>00111145P.2</v>
          </cell>
        </row>
        <row r="4757">
          <cell r="K4757" t="str">
            <v>00111145P.2</v>
          </cell>
        </row>
        <row r="4758">
          <cell r="K4758" t="str">
            <v>00111145P.2</v>
          </cell>
        </row>
        <row r="4759">
          <cell r="K4759" t="str">
            <v>00111145P.2</v>
          </cell>
        </row>
        <row r="4760">
          <cell r="K4760" t="str">
            <v>00111145P.2</v>
          </cell>
        </row>
        <row r="4761">
          <cell r="K4761" t="str">
            <v>00111145P.2</v>
          </cell>
        </row>
        <row r="4762">
          <cell r="K4762" t="str">
            <v>00111145P.2</v>
          </cell>
        </row>
        <row r="4763">
          <cell r="K4763" t="str">
            <v>00111145P.2</v>
          </cell>
        </row>
        <row r="4764">
          <cell r="K4764" t="str">
            <v>00111145P.2</v>
          </cell>
        </row>
        <row r="4765">
          <cell r="K4765" t="str">
            <v>00111145P.2</v>
          </cell>
        </row>
        <row r="4766">
          <cell r="K4766" t="str">
            <v>00111145P.2</v>
          </cell>
        </row>
        <row r="4767">
          <cell r="K4767" t="str">
            <v>00111145P.2</v>
          </cell>
        </row>
        <row r="4768">
          <cell r="K4768" t="str">
            <v>00111145P.2</v>
          </cell>
        </row>
        <row r="4769">
          <cell r="K4769" t="str">
            <v>00111145P.2</v>
          </cell>
        </row>
        <row r="4770">
          <cell r="K4770" t="str">
            <v>00111145P.2</v>
          </cell>
        </row>
        <row r="4771">
          <cell r="K4771" t="str">
            <v>00111145P.2</v>
          </cell>
        </row>
        <row r="4772">
          <cell r="K4772" t="str">
            <v>00111145P.2</v>
          </cell>
        </row>
        <row r="4773">
          <cell r="K4773" t="str">
            <v>00111145P.2</v>
          </cell>
        </row>
        <row r="4774">
          <cell r="K4774" t="str">
            <v>00111145P.2</v>
          </cell>
        </row>
        <row r="4775">
          <cell r="K4775" t="str">
            <v>00111145P.2</v>
          </cell>
        </row>
        <row r="4776">
          <cell r="K4776" t="str">
            <v>00111145P.2</v>
          </cell>
        </row>
        <row r="4777">
          <cell r="K4777" t="str">
            <v>00111145P.2</v>
          </cell>
        </row>
        <row r="4778">
          <cell r="K4778" t="str">
            <v>00111145P.2</v>
          </cell>
        </row>
        <row r="4779">
          <cell r="K4779" t="str">
            <v>00111145P.2</v>
          </cell>
        </row>
        <row r="4780">
          <cell r="K4780" t="str">
            <v>00111145P.2</v>
          </cell>
        </row>
        <row r="4781">
          <cell r="K4781" t="str">
            <v>00111149P.2</v>
          </cell>
        </row>
        <row r="4782">
          <cell r="K4782" t="str">
            <v>00111149P.2</v>
          </cell>
        </row>
        <row r="4783">
          <cell r="K4783" t="str">
            <v>00111149P.2</v>
          </cell>
        </row>
        <row r="4784">
          <cell r="K4784" t="str">
            <v>00111149P.2</v>
          </cell>
        </row>
        <row r="4785">
          <cell r="K4785" t="str">
            <v>00111149P.2</v>
          </cell>
        </row>
        <row r="4786">
          <cell r="K4786" t="str">
            <v>00111149P.2</v>
          </cell>
        </row>
        <row r="4787">
          <cell r="K4787" t="str">
            <v>00111149P.2</v>
          </cell>
        </row>
        <row r="4788">
          <cell r="K4788" t="str">
            <v>00111149P.2</v>
          </cell>
        </row>
        <row r="4789">
          <cell r="K4789" t="str">
            <v>00111149P.2</v>
          </cell>
        </row>
        <row r="4790">
          <cell r="K4790" t="str">
            <v>00111149P.2</v>
          </cell>
        </row>
        <row r="4791">
          <cell r="K4791" t="str">
            <v>00111149P.2</v>
          </cell>
        </row>
        <row r="4792">
          <cell r="K4792" t="str">
            <v>00111149P.2</v>
          </cell>
        </row>
        <row r="4793">
          <cell r="K4793" t="str">
            <v>00111149P.2</v>
          </cell>
        </row>
        <row r="4794">
          <cell r="K4794" t="str">
            <v>00111149P.2</v>
          </cell>
        </row>
        <row r="4795">
          <cell r="K4795" t="str">
            <v>00111149P.2</v>
          </cell>
        </row>
        <row r="4796">
          <cell r="K4796" t="str">
            <v>00111149P.2</v>
          </cell>
        </row>
        <row r="4797">
          <cell r="K4797" t="str">
            <v>00111150P.2</v>
          </cell>
        </row>
        <row r="4798">
          <cell r="K4798" t="str">
            <v>00111150P.2</v>
          </cell>
        </row>
        <row r="4799">
          <cell r="K4799" t="str">
            <v>00111150P.2</v>
          </cell>
        </row>
        <row r="4800">
          <cell r="K4800" t="str">
            <v>00111150P.2</v>
          </cell>
        </row>
        <row r="4801">
          <cell r="K4801" t="str">
            <v>00111150P.2</v>
          </cell>
        </row>
        <row r="4802">
          <cell r="K4802" t="str">
            <v>00111150P.2</v>
          </cell>
        </row>
        <row r="4803">
          <cell r="K4803" t="str">
            <v>00111150P.2</v>
          </cell>
        </row>
        <row r="4804">
          <cell r="K4804" t="str">
            <v>00111106P.2</v>
          </cell>
        </row>
        <row r="4805">
          <cell r="K4805" t="str">
            <v>01010043E.111</v>
          </cell>
        </row>
        <row r="4806">
          <cell r="K4806" t="str">
            <v>01010020E.13</v>
          </cell>
        </row>
        <row r="4807">
          <cell r="K4807" t="str">
            <v>01010020E.13</v>
          </cell>
        </row>
        <row r="4808">
          <cell r="K4808" t="str">
            <v>01010016E.13</v>
          </cell>
        </row>
        <row r="4809">
          <cell r="K4809" t="str">
            <v>01010012E.13</v>
          </cell>
        </row>
        <row r="4810">
          <cell r="K4810" t="str">
            <v>01010021E.111</v>
          </cell>
        </row>
        <row r="4811">
          <cell r="K4811" t="str">
            <v>01010010E.13</v>
          </cell>
        </row>
        <row r="4812">
          <cell r="K4812" t="str">
            <v>01010029E.13</v>
          </cell>
        </row>
        <row r="4813">
          <cell r="K4813" t="str">
            <v>01010031E.13</v>
          </cell>
        </row>
        <row r="4814">
          <cell r="K4814" t="str">
            <v>01010014E.111</v>
          </cell>
        </row>
        <row r="4815">
          <cell r="K4815" t="str">
            <v>01010027E.111</v>
          </cell>
        </row>
        <row r="4816">
          <cell r="K4816" t="str">
            <v>01010010E.111</v>
          </cell>
        </row>
        <row r="4817">
          <cell r="K4817" t="str">
            <v>01010016E.111</v>
          </cell>
        </row>
        <row r="4818">
          <cell r="K4818" t="str">
            <v>01010010E.111</v>
          </cell>
        </row>
        <row r="4819">
          <cell r="K4819" t="str">
            <v>01010018E.111</v>
          </cell>
        </row>
        <row r="4820">
          <cell r="K4820" t="str">
            <v>01010024E.111</v>
          </cell>
        </row>
        <row r="4821">
          <cell r="K4821" t="str">
            <v>01010021E.111</v>
          </cell>
        </row>
        <row r="4822">
          <cell r="K4822" t="str">
            <v>01010023E.111</v>
          </cell>
        </row>
        <row r="4823">
          <cell r="K4823" t="str">
            <v>01010029E.111</v>
          </cell>
        </row>
        <row r="4824">
          <cell r="K4824" t="str">
            <v>01010012E.111</v>
          </cell>
        </row>
        <row r="4825">
          <cell r="K4825" t="str">
            <v>01010034E.111</v>
          </cell>
        </row>
        <row r="4826">
          <cell r="K4826" t="str">
            <v>01010022E.111</v>
          </cell>
        </row>
        <row r="4827">
          <cell r="K4827" t="str">
            <v>01010020E.111</v>
          </cell>
        </row>
        <row r="4828">
          <cell r="K4828" t="str">
            <v>01010012E.111</v>
          </cell>
        </row>
        <row r="4829">
          <cell r="K4829" t="str">
            <v>01010021E.111</v>
          </cell>
        </row>
        <row r="4830">
          <cell r="K4830" t="str">
            <v>01010043E.111</v>
          </cell>
        </row>
        <row r="4831">
          <cell r="K4831" t="str">
            <v>01010014E.111</v>
          </cell>
        </row>
        <row r="4832">
          <cell r="K4832" t="str">
            <v>01010017E.111</v>
          </cell>
        </row>
        <row r="4833">
          <cell r="K4833" t="str">
            <v>01010019E.111</v>
          </cell>
        </row>
        <row r="4834">
          <cell r="K4834" t="str">
            <v>01010020E.111</v>
          </cell>
        </row>
        <row r="4835">
          <cell r="K4835" t="str">
            <v>01010032E.111</v>
          </cell>
        </row>
        <row r="4836">
          <cell r="K4836" t="str">
            <v>01010033E.111</v>
          </cell>
        </row>
        <row r="4837">
          <cell r="K4837" t="str">
            <v>01010059E.111</v>
          </cell>
        </row>
        <row r="4838">
          <cell r="K4838" t="str">
            <v>01010024E.122</v>
          </cell>
        </row>
        <row r="4839">
          <cell r="K4839" t="str">
            <v>01010025E.122</v>
          </cell>
        </row>
        <row r="4840">
          <cell r="K4840" t="str">
            <v>01010028E.122</v>
          </cell>
        </row>
        <row r="4841">
          <cell r="K4841" t="str">
            <v>01010031E.122</v>
          </cell>
        </row>
        <row r="4842">
          <cell r="K4842" t="str">
            <v>01010051E.122</v>
          </cell>
        </row>
        <row r="4843">
          <cell r="K4843" t="str">
            <v>01010026E.122</v>
          </cell>
        </row>
        <row r="4844">
          <cell r="K4844" t="str">
            <v>01010027E.122</v>
          </cell>
        </row>
        <row r="4845">
          <cell r="K4845" t="str">
            <v>01010029E.122</v>
          </cell>
        </row>
        <row r="4846">
          <cell r="K4846" t="str">
            <v>01010030E.122</v>
          </cell>
        </row>
        <row r="4847">
          <cell r="K4847" t="str">
            <v>01010036E.122</v>
          </cell>
        </row>
        <row r="4848">
          <cell r="K4848" t="str">
            <v>01010053E.122</v>
          </cell>
        </row>
        <row r="4849">
          <cell r="K4849" t="str">
            <v>01010010E.111</v>
          </cell>
        </row>
        <row r="4850">
          <cell r="K4850" t="str">
            <v>01010053E.111</v>
          </cell>
        </row>
        <row r="4851">
          <cell r="K4851" t="str">
            <v>00201143D.121</v>
          </cell>
        </row>
        <row r="4852">
          <cell r="K4852" t="str">
            <v>00201102D.112</v>
          </cell>
        </row>
        <row r="4853">
          <cell r="K4853" t="str">
            <v>00201102D.112</v>
          </cell>
        </row>
        <row r="4854">
          <cell r="K4854" t="str">
            <v>00201102D.112</v>
          </cell>
        </row>
        <row r="4855">
          <cell r="K4855" t="str">
            <v>00201102D.112</v>
          </cell>
        </row>
        <row r="4856">
          <cell r="K4856" t="str">
            <v>00201102D.111</v>
          </cell>
        </row>
        <row r="4857">
          <cell r="K4857" t="str">
            <v>00201161D.112</v>
          </cell>
        </row>
        <row r="4858">
          <cell r="K4858" t="str">
            <v>00201145D.122</v>
          </cell>
        </row>
        <row r="4859">
          <cell r="K4859" t="str">
            <v>00201150D.111</v>
          </cell>
        </row>
        <row r="4860">
          <cell r="K4860" t="str">
            <v>00201157D.111</v>
          </cell>
        </row>
        <row r="4861">
          <cell r="K4861" t="str">
            <v>00201160D.121</v>
          </cell>
        </row>
        <row r="4862">
          <cell r="K4862" t="str">
            <v>00201111D.111</v>
          </cell>
        </row>
        <row r="4863">
          <cell r="K4863" t="str">
            <v>00201127D.111</v>
          </cell>
        </row>
        <row r="4864">
          <cell r="K4864" t="str">
            <v>00201119D.111</v>
          </cell>
        </row>
        <row r="4865">
          <cell r="K4865" t="str">
            <v>00201136D.111</v>
          </cell>
        </row>
        <row r="4866">
          <cell r="K4866" t="str">
            <v>00201125D.121</v>
          </cell>
        </row>
        <row r="4867">
          <cell r="K4867" t="str">
            <v>00201129D.111</v>
          </cell>
        </row>
        <row r="4868">
          <cell r="K4868" t="str">
            <v>00201127D.121</v>
          </cell>
        </row>
        <row r="4869">
          <cell r="K4869" t="str">
            <v>00201132D.121</v>
          </cell>
        </row>
        <row r="4870">
          <cell r="K4870" t="str">
            <v>00201126D.121</v>
          </cell>
        </row>
        <row r="4871">
          <cell r="K4871" t="str">
            <v>00201121D.121</v>
          </cell>
        </row>
        <row r="4872">
          <cell r="K4872" t="str">
            <v>00201112D.111</v>
          </cell>
        </row>
        <row r="4873">
          <cell r="K4873" t="str">
            <v>00201126D.111</v>
          </cell>
        </row>
        <row r="4874">
          <cell r="K4874" t="str">
            <v>00201121D.121</v>
          </cell>
        </row>
        <row r="4875">
          <cell r="K4875" t="str">
            <v>00201133D.121</v>
          </cell>
        </row>
        <row r="4876">
          <cell r="K4876" t="str">
            <v>00201123D.121</v>
          </cell>
        </row>
        <row r="4877">
          <cell r="K4877" t="str">
            <v>00201135D.111</v>
          </cell>
        </row>
        <row r="4878">
          <cell r="K4878" t="str">
            <v>00201111D.111</v>
          </cell>
        </row>
        <row r="4879">
          <cell r="K4879" t="str">
            <v>00201123D.121</v>
          </cell>
        </row>
        <row r="4880">
          <cell r="K4880" t="str">
            <v>00201113D.111</v>
          </cell>
        </row>
        <row r="4881">
          <cell r="K4881" t="str">
            <v>00201128D.121</v>
          </cell>
        </row>
        <row r="4882">
          <cell r="K4882" t="str">
            <v>00201131D.111</v>
          </cell>
        </row>
        <row r="4883">
          <cell r="K4883" t="str">
            <v>00201128D.111</v>
          </cell>
        </row>
        <row r="4884">
          <cell r="K4884" t="str">
            <v>00201126D.121</v>
          </cell>
        </row>
        <row r="4885">
          <cell r="K4885" t="str">
            <v>00201126D.111</v>
          </cell>
        </row>
        <row r="4886">
          <cell r="K4886" t="str">
            <v>00201116D.121</v>
          </cell>
        </row>
        <row r="4887">
          <cell r="K4887" t="str">
            <v>00201143D.111</v>
          </cell>
        </row>
        <row r="4888">
          <cell r="K4888" t="str">
            <v>00201143D.121</v>
          </cell>
        </row>
        <row r="4889">
          <cell r="K4889" t="str">
            <v>00201113D.111</v>
          </cell>
        </row>
        <row r="4890">
          <cell r="K4890" t="str">
            <v>00201121D.111</v>
          </cell>
        </row>
        <row r="4891">
          <cell r="K4891" t="str">
            <v>00201127D.111</v>
          </cell>
        </row>
        <row r="4892">
          <cell r="K4892" t="str">
            <v>00201134D.111</v>
          </cell>
        </row>
        <row r="4893">
          <cell r="K4893" t="str">
            <v>00201142D.121</v>
          </cell>
        </row>
        <row r="4894">
          <cell r="K4894" t="str">
            <v>00201153D.111</v>
          </cell>
        </row>
        <row r="4895">
          <cell r="K4895" t="str">
            <v>00201159D.111</v>
          </cell>
        </row>
        <row r="4896">
          <cell r="K4896" t="str">
            <v>00201159D.121</v>
          </cell>
        </row>
        <row r="4897">
          <cell r="K4897" t="str">
            <v>00201117D.111</v>
          </cell>
        </row>
        <row r="4898">
          <cell r="K4898" t="str">
            <v>00201119D.111</v>
          </cell>
        </row>
        <row r="4899">
          <cell r="K4899" t="str">
            <v>00201120D.111</v>
          </cell>
        </row>
        <row r="4900">
          <cell r="K4900" t="str">
            <v>00201124D.111</v>
          </cell>
        </row>
        <row r="4901">
          <cell r="K4901" t="str">
            <v>00201150D.111</v>
          </cell>
        </row>
        <row r="4902">
          <cell r="K4902" t="str">
            <v>00201151D.111</v>
          </cell>
        </row>
        <row r="4903">
          <cell r="K4903" t="str">
            <v>00201128D.111</v>
          </cell>
        </row>
        <row r="4904">
          <cell r="K4904" t="str">
            <v>00201133D.111</v>
          </cell>
        </row>
        <row r="4905">
          <cell r="K4905" t="str">
            <v>00201135D.111</v>
          </cell>
        </row>
        <row r="4906">
          <cell r="K4906" t="str">
            <v>00201115D.121</v>
          </cell>
        </row>
        <row r="4907">
          <cell r="K4907" t="str">
            <v>00201117D.121</v>
          </cell>
        </row>
        <row r="4908">
          <cell r="K4908" t="str">
            <v>00201124D.121</v>
          </cell>
        </row>
        <row r="4909">
          <cell r="K4909" t="str">
            <v>00201143D.121</v>
          </cell>
        </row>
        <row r="4910">
          <cell r="K4910" t="str">
            <v>00201111D.121</v>
          </cell>
        </row>
        <row r="4911">
          <cell r="K4911" t="str">
            <v>00201125D.121</v>
          </cell>
        </row>
        <row r="4912">
          <cell r="K4912" t="str">
            <v>00201129D.121</v>
          </cell>
        </row>
        <row r="4913">
          <cell r="K4913" t="str">
            <v>00201143D.121</v>
          </cell>
        </row>
        <row r="4914">
          <cell r="K4914" t="str">
            <v>00201120D.111</v>
          </cell>
        </row>
        <row r="4915">
          <cell r="K4915" t="str">
            <v>00201122D.111</v>
          </cell>
        </row>
        <row r="4916">
          <cell r="K4916" t="str">
            <v>00201126D.111</v>
          </cell>
        </row>
        <row r="4917">
          <cell r="K4917" t="str">
            <v>00201128D.111</v>
          </cell>
        </row>
        <row r="4918">
          <cell r="K4918" t="str">
            <v>00201134D.121</v>
          </cell>
        </row>
        <row r="4919">
          <cell r="K4919" t="str">
            <v>00201153D.111</v>
          </cell>
        </row>
        <row r="4920">
          <cell r="K4920" t="str">
            <v>00201159D.121</v>
          </cell>
        </row>
        <row r="4921">
          <cell r="K4921" t="str">
            <v>00201106D.111</v>
          </cell>
        </row>
        <row r="4922">
          <cell r="K4922" t="str">
            <v>00201106D.122</v>
          </cell>
        </row>
        <row r="4923">
          <cell r="K4923" t="str">
            <v>00201158D.111</v>
          </cell>
        </row>
        <row r="4924">
          <cell r="K4924" t="str">
            <v>00201145D.121</v>
          </cell>
        </row>
        <row r="4925">
          <cell r="K4925" t="str">
            <v>00201145D.122</v>
          </cell>
        </row>
        <row r="4926">
          <cell r="K4926" t="str">
            <v>00201150D.111</v>
          </cell>
        </row>
        <row r="4927">
          <cell r="K4927" t="str">
            <v>00201157D.122</v>
          </cell>
        </row>
        <row r="4928">
          <cell r="K4928" t="str">
            <v>00201109D.121</v>
          </cell>
        </row>
        <row r="4929">
          <cell r="K4929" t="str">
            <v>00201127D.111</v>
          </cell>
        </row>
        <row r="4930">
          <cell r="K4930" t="str">
            <v>00201149D.111</v>
          </cell>
        </row>
        <row r="4931">
          <cell r="K4931" t="str">
            <v>00201107D.121</v>
          </cell>
        </row>
        <row r="4932">
          <cell r="K4932" t="str">
            <v>00201120D.121</v>
          </cell>
        </row>
        <row r="4933">
          <cell r="K4933" t="str">
            <v>00201122D.121</v>
          </cell>
        </row>
        <row r="4934">
          <cell r="K4934" t="str">
            <v>00201130D.121</v>
          </cell>
        </row>
        <row r="4935">
          <cell r="K4935" t="str">
            <v>00201131D.121</v>
          </cell>
        </row>
        <row r="4936">
          <cell r="K4936" t="str">
            <v>00201134D.121</v>
          </cell>
        </row>
        <row r="4937">
          <cell r="K4937" t="str">
            <v>00201158D.121</v>
          </cell>
        </row>
        <row r="4938">
          <cell r="K4938" t="str">
            <v>00201149D.121</v>
          </cell>
        </row>
        <row r="4939">
          <cell r="K4939" t="str">
            <v>00201149D.121</v>
          </cell>
        </row>
        <row r="4940">
          <cell r="K4940" t="str">
            <v>00201154D.111</v>
          </cell>
        </row>
        <row r="4941">
          <cell r="K4941" t="str">
            <v>00201160D.111</v>
          </cell>
        </row>
        <row r="4942">
          <cell r="K4942" t="str">
            <v>00201154D.121</v>
          </cell>
        </row>
        <row r="4943">
          <cell r="K4943" t="str">
            <v>00201160D.121</v>
          </cell>
        </row>
        <row r="4944">
          <cell r="K4944" t="str">
            <v>00201147D.111</v>
          </cell>
        </row>
        <row r="4945">
          <cell r="K4945" t="str">
            <v>00201154D.111</v>
          </cell>
        </row>
        <row r="4946">
          <cell r="K4946" t="str">
            <v>00201151D.111</v>
          </cell>
        </row>
        <row r="4947">
          <cell r="K4947" t="str">
            <v>00201151D.111</v>
          </cell>
        </row>
        <row r="4948">
          <cell r="K4948" t="str">
            <v>00201151D.122</v>
          </cell>
        </row>
        <row r="4949">
          <cell r="K4949" t="str">
            <v>00201151D.122</v>
          </cell>
        </row>
        <row r="4950">
          <cell r="K4950" t="str">
            <v>00201151D.122</v>
          </cell>
        </row>
        <row r="4951">
          <cell r="K4951" t="str">
            <v>00201156D.121</v>
          </cell>
        </row>
        <row r="4952">
          <cell r="K4952" t="str">
            <v>00201156D.122</v>
          </cell>
        </row>
        <row r="4953">
          <cell r="K4953" t="str">
            <v>00201160D.111</v>
          </cell>
        </row>
        <row r="4954">
          <cell r="K4954" t="str">
            <v>00201160D.121</v>
          </cell>
        </row>
        <row r="4955">
          <cell r="K4955" t="str">
            <v>00201156D.111</v>
          </cell>
        </row>
        <row r="4956">
          <cell r="K4956" t="str">
            <v>00201156D.121</v>
          </cell>
        </row>
        <row r="4957">
          <cell r="K4957" t="str">
            <v>00201156D.111</v>
          </cell>
        </row>
        <row r="4958">
          <cell r="K4958" t="str">
            <v>00201156D.111</v>
          </cell>
        </row>
        <row r="4959">
          <cell r="K4959" t="str">
            <v>00201105D.112</v>
          </cell>
        </row>
        <row r="4960">
          <cell r="K4960" t="str">
            <v>00201126D.111</v>
          </cell>
        </row>
        <row r="4961">
          <cell r="K4961" t="str">
            <v>00201128D.111</v>
          </cell>
        </row>
        <row r="4962">
          <cell r="K4962" t="str">
            <v>00201136D.111</v>
          </cell>
        </row>
        <row r="4963">
          <cell r="K4963" t="str">
            <v>00201153D.111</v>
          </cell>
        </row>
        <row r="4964">
          <cell r="K4964" t="str">
            <v>00201118D.121</v>
          </cell>
        </row>
        <row r="4965">
          <cell r="K4965" t="str">
            <v>00201113D.111</v>
          </cell>
        </row>
        <row r="4966">
          <cell r="K4966" t="str">
            <v>00201146D.121</v>
          </cell>
        </row>
        <row r="4967">
          <cell r="K4967" t="str">
            <v>00201146D.121</v>
          </cell>
        </row>
        <row r="4968">
          <cell r="K4968" t="str">
            <v>00201127D.122</v>
          </cell>
        </row>
        <row r="4969">
          <cell r="K4969" t="str">
            <v>00201145D.111</v>
          </cell>
        </row>
        <row r="4970">
          <cell r="K4970" t="str">
            <v>00201153D.111</v>
          </cell>
        </row>
        <row r="4971">
          <cell r="K4971" t="str">
            <v>00201145D.111</v>
          </cell>
        </row>
        <row r="4972">
          <cell r="K4972" t="str">
            <v>00201145D.121</v>
          </cell>
        </row>
        <row r="4973">
          <cell r="K4973" t="str">
            <v>00201145D.111</v>
          </cell>
        </row>
        <row r="4974">
          <cell r="K4974" t="str">
            <v>00201145D.121</v>
          </cell>
        </row>
        <row r="4975">
          <cell r="K4975" t="str">
            <v>00201148D.29</v>
          </cell>
        </row>
        <row r="4976">
          <cell r="K4976" t="str">
            <v>00201143D.29</v>
          </cell>
        </row>
        <row r="4977">
          <cell r="K4977" t="str">
            <v>00201134D.29</v>
          </cell>
        </row>
        <row r="4978">
          <cell r="K4978" t="str">
            <v>00201149D.29</v>
          </cell>
        </row>
        <row r="4979">
          <cell r="K4979" t="str">
            <v>00201159D.29</v>
          </cell>
        </row>
        <row r="4980">
          <cell r="K4980" t="str">
            <v>00201111D.29</v>
          </cell>
        </row>
        <row r="4981">
          <cell r="K4981" t="str">
            <v>00201119D.29</v>
          </cell>
        </row>
        <row r="4982">
          <cell r="K4982" t="str">
            <v>00201121D.29</v>
          </cell>
        </row>
        <row r="4983">
          <cell r="K4983" t="str">
            <v>00201129D.29</v>
          </cell>
        </row>
        <row r="4984">
          <cell r="K4984" t="str">
            <v>00201110D.29</v>
          </cell>
        </row>
        <row r="4985">
          <cell r="K4985" t="str">
            <v>00201126D.29</v>
          </cell>
        </row>
        <row r="4986">
          <cell r="K4986" t="str">
            <v>00201130D.29</v>
          </cell>
        </row>
        <row r="4987">
          <cell r="K4987" t="str">
            <v>00201121D.29</v>
          </cell>
        </row>
        <row r="4988">
          <cell r="K4988" t="str">
            <v>00201132D.29</v>
          </cell>
        </row>
        <row r="4989">
          <cell r="K4989" t="str">
            <v>00201131D.29</v>
          </cell>
        </row>
        <row r="4990">
          <cell r="K4990" t="str">
            <v>00201123D.29</v>
          </cell>
        </row>
        <row r="4991">
          <cell r="K4991" t="str">
            <v>00201110D.29</v>
          </cell>
        </row>
        <row r="4992">
          <cell r="K4992" t="str">
            <v>00201111D.29</v>
          </cell>
        </row>
        <row r="4993">
          <cell r="K4993" t="str">
            <v>00201135D.29</v>
          </cell>
        </row>
        <row r="4994">
          <cell r="K4994" t="str">
            <v>00201132D.29</v>
          </cell>
        </row>
        <row r="4995">
          <cell r="K4995" t="str">
            <v>00201113D.29</v>
          </cell>
        </row>
        <row r="4996">
          <cell r="K4996" t="str">
            <v>00201110D.29</v>
          </cell>
        </row>
        <row r="4997">
          <cell r="K4997" t="str">
            <v>00201134D.29</v>
          </cell>
        </row>
        <row r="4998">
          <cell r="K4998" t="str">
            <v>00201120D.29</v>
          </cell>
        </row>
        <row r="4999">
          <cell r="K4999" t="str">
            <v>00201130D.29</v>
          </cell>
        </row>
        <row r="5000">
          <cell r="K5000" t="str">
            <v>00201129D.29</v>
          </cell>
        </row>
        <row r="5001">
          <cell r="K5001" t="str">
            <v>00201151D.29</v>
          </cell>
        </row>
        <row r="5002">
          <cell r="K5002" t="str">
            <v>00201108D.29</v>
          </cell>
        </row>
        <row r="5003">
          <cell r="K5003" t="str">
            <v>00201110D.29</v>
          </cell>
        </row>
        <row r="5004">
          <cell r="K5004" t="str">
            <v>00201116D.29</v>
          </cell>
        </row>
        <row r="5005">
          <cell r="K5005" t="str">
            <v>00201124D.29</v>
          </cell>
        </row>
        <row r="5006">
          <cell r="K5006" t="str">
            <v>00201111D.29</v>
          </cell>
        </row>
        <row r="5007">
          <cell r="K5007" t="str">
            <v>00201119D.29</v>
          </cell>
        </row>
        <row r="5008">
          <cell r="K5008" t="str">
            <v>00201130D.29</v>
          </cell>
        </row>
        <row r="5009">
          <cell r="K5009" t="str">
            <v>00201149D.29</v>
          </cell>
        </row>
        <row r="5010">
          <cell r="K5010" t="str">
            <v>00201123D.29</v>
          </cell>
        </row>
        <row r="5011">
          <cell r="K5011" t="str">
            <v>00201134D.29</v>
          </cell>
        </row>
        <row r="5012">
          <cell r="K5012" t="str">
            <v>00201149D.29</v>
          </cell>
        </row>
        <row r="5013">
          <cell r="K5013" t="str">
            <v>00201150D.29</v>
          </cell>
        </row>
        <row r="5014">
          <cell r="K5014" t="str">
            <v>00201110D.29</v>
          </cell>
        </row>
        <row r="5015">
          <cell r="K5015" t="str">
            <v>00201128D.29</v>
          </cell>
        </row>
        <row r="5016">
          <cell r="K5016" t="str">
            <v>00201136D.29</v>
          </cell>
        </row>
        <row r="5017">
          <cell r="K5017" t="str">
            <v>00201110D.29</v>
          </cell>
        </row>
        <row r="5018">
          <cell r="K5018" t="str">
            <v>00201120D.29</v>
          </cell>
        </row>
        <row r="5019">
          <cell r="K5019" t="str">
            <v>00201155D.29</v>
          </cell>
        </row>
        <row r="5020">
          <cell r="K5020" t="str">
            <v>00201159D.29</v>
          </cell>
        </row>
        <row r="5021">
          <cell r="K5021" t="str">
            <v>00201109D.29</v>
          </cell>
        </row>
        <row r="5022">
          <cell r="K5022" t="str">
            <v>00201153D.29</v>
          </cell>
        </row>
        <row r="5023">
          <cell r="K5023" t="str">
            <v>00201159D.29</v>
          </cell>
        </row>
        <row r="5024">
          <cell r="K5024" t="str">
            <v>00201151D.29</v>
          </cell>
        </row>
        <row r="5025">
          <cell r="K5025" t="str">
            <v>00201156D.29</v>
          </cell>
        </row>
        <row r="5026">
          <cell r="K5026" t="str">
            <v>00201157D.29</v>
          </cell>
        </row>
        <row r="5027">
          <cell r="K5027" t="str">
            <v>00201156D.29</v>
          </cell>
        </row>
        <row r="5028">
          <cell r="K5028" t="str">
            <v>00201254D.29</v>
          </cell>
        </row>
        <row r="5029">
          <cell r="K5029" t="str">
            <v>00201146D.29</v>
          </cell>
        </row>
        <row r="5030">
          <cell r="K5030" t="str">
            <v>00201112D.29</v>
          </cell>
        </row>
        <row r="5031">
          <cell r="K5031" t="str">
            <v>00201122D.29</v>
          </cell>
        </row>
        <row r="5032">
          <cell r="K5032" t="str">
            <v>00201149D.29</v>
          </cell>
        </row>
        <row r="5033">
          <cell r="K5033" t="str">
            <v>00201145D.29</v>
          </cell>
        </row>
        <row r="5034">
          <cell r="K5034" t="str">
            <v>00201150D.29</v>
          </cell>
        </row>
        <row r="5035">
          <cell r="K5035" t="str">
            <v>00711254D.31</v>
          </cell>
        </row>
        <row r="5036">
          <cell r="K5036" t="str">
            <v>00201154K.1</v>
          </cell>
        </row>
        <row r="5037">
          <cell r="K5037" t="str">
            <v>00201157K.1</v>
          </cell>
        </row>
        <row r="5038">
          <cell r="K5038" t="str">
            <v>00021243P.11</v>
          </cell>
        </row>
        <row r="5039">
          <cell r="K5039" t="str">
            <v>00021243P.11</v>
          </cell>
        </row>
        <row r="5040">
          <cell r="K5040" t="str">
            <v>00021243P.11</v>
          </cell>
        </row>
        <row r="5041">
          <cell r="K5041" t="str">
            <v>00021203P.11</v>
          </cell>
        </row>
        <row r="5042">
          <cell r="K5042" t="str">
            <v>00021238P.11</v>
          </cell>
        </row>
        <row r="5043">
          <cell r="K5043" t="str">
            <v>00021238P.11</v>
          </cell>
        </row>
        <row r="5044">
          <cell r="K5044" t="str">
            <v>00021238P.11</v>
          </cell>
        </row>
        <row r="5045">
          <cell r="K5045" t="str">
            <v>00021239P.11</v>
          </cell>
        </row>
        <row r="5046">
          <cell r="K5046" t="str">
            <v>00021239P.11</v>
          </cell>
        </row>
        <row r="5047">
          <cell r="K5047" t="str">
            <v>00021240P.11</v>
          </cell>
        </row>
        <row r="5048">
          <cell r="K5048" t="str">
            <v>00021258P.11</v>
          </cell>
        </row>
        <row r="5049">
          <cell r="K5049" t="str">
            <v>00021258P.11</v>
          </cell>
        </row>
        <row r="5050">
          <cell r="K5050" t="str">
            <v>00021258P.11</v>
          </cell>
        </row>
        <row r="5051">
          <cell r="K5051" t="str">
            <v>00021258P.11</v>
          </cell>
        </row>
        <row r="5052">
          <cell r="K5052" t="str">
            <v>00021258P.11</v>
          </cell>
        </row>
        <row r="5053">
          <cell r="K5053" t="str">
            <v>00021250P.11</v>
          </cell>
        </row>
        <row r="5054">
          <cell r="K5054" t="str">
            <v>00021202P.11</v>
          </cell>
        </row>
        <row r="5055">
          <cell r="K5055" t="str">
            <v>00021202P.11</v>
          </cell>
        </row>
        <row r="5056">
          <cell r="K5056" t="str">
            <v>00021202P.12</v>
          </cell>
        </row>
        <row r="5057">
          <cell r="K5057" t="str">
            <v>00021202P.11</v>
          </cell>
        </row>
        <row r="5058">
          <cell r="K5058" t="str">
            <v>00021202P.11</v>
          </cell>
        </row>
        <row r="5059">
          <cell r="K5059" t="str">
            <v>00021202P.11</v>
          </cell>
        </row>
        <row r="5060">
          <cell r="K5060" t="str">
            <v>00021202P.11</v>
          </cell>
        </row>
        <row r="5061">
          <cell r="K5061" t="str">
            <v>00021202P.11</v>
          </cell>
        </row>
        <row r="5062">
          <cell r="K5062" t="str">
            <v>00021252P.11</v>
          </cell>
        </row>
        <row r="5063">
          <cell r="K5063" t="str">
            <v>00021243P.11</v>
          </cell>
        </row>
        <row r="5064">
          <cell r="K5064" t="str">
            <v>00021236P.11</v>
          </cell>
        </row>
        <row r="5065">
          <cell r="K5065" t="str">
            <v>00021222P.11</v>
          </cell>
        </row>
        <row r="5066">
          <cell r="K5066" t="str">
            <v>00021223P.11</v>
          </cell>
        </row>
        <row r="5067">
          <cell r="K5067" t="str">
            <v>00021223P.11</v>
          </cell>
        </row>
        <row r="5068">
          <cell r="K5068" t="str">
            <v>00021210P.11</v>
          </cell>
        </row>
        <row r="5069">
          <cell r="K5069" t="str">
            <v>00021210P.11</v>
          </cell>
        </row>
        <row r="5070">
          <cell r="K5070" t="str">
            <v>00021210P.11</v>
          </cell>
        </row>
        <row r="5071">
          <cell r="K5071" t="str">
            <v>00021226P.11</v>
          </cell>
        </row>
        <row r="5072">
          <cell r="K5072" t="str">
            <v>00021226P.11</v>
          </cell>
        </row>
        <row r="5073">
          <cell r="K5073" t="str">
            <v>00021226P.11</v>
          </cell>
        </row>
        <row r="5074">
          <cell r="K5074" t="str">
            <v>00021226P.11</v>
          </cell>
        </row>
        <row r="5075">
          <cell r="K5075" t="str">
            <v>00021234P.11</v>
          </cell>
        </row>
        <row r="5076">
          <cell r="K5076" t="str">
            <v>00021234P.11</v>
          </cell>
        </row>
        <row r="5077">
          <cell r="K5077" t="str">
            <v>00021234P.11</v>
          </cell>
        </row>
        <row r="5078">
          <cell r="K5078" t="str">
            <v>00021234P.11</v>
          </cell>
        </row>
        <row r="5079">
          <cell r="K5079" t="str">
            <v>00021243P.11</v>
          </cell>
        </row>
        <row r="5080">
          <cell r="K5080" t="str">
            <v>00021245P.11</v>
          </cell>
        </row>
        <row r="5081">
          <cell r="K5081" t="str">
            <v>00021245P.11</v>
          </cell>
        </row>
        <row r="5082">
          <cell r="K5082" t="str">
            <v>00021245P.11</v>
          </cell>
        </row>
        <row r="5083">
          <cell r="K5083" t="str">
            <v>00021248P.11</v>
          </cell>
        </row>
        <row r="5084">
          <cell r="K5084" t="str">
            <v>00021248P.11</v>
          </cell>
        </row>
        <row r="5085">
          <cell r="K5085" t="str">
            <v>00021250P.11</v>
          </cell>
        </row>
        <row r="5086">
          <cell r="K5086" t="str">
            <v>00021257P.11</v>
          </cell>
        </row>
        <row r="5087">
          <cell r="K5087" t="str">
            <v>00021207P.11</v>
          </cell>
        </row>
        <row r="5088">
          <cell r="K5088" t="str">
            <v>00021226P.11</v>
          </cell>
        </row>
        <row r="5089">
          <cell r="K5089" t="str">
            <v>00021260P.11</v>
          </cell>
        </row>
        <row r="5090">
          <cell r="K5090" t="str">
            <v>00021260P.11</v>
          </cell>
        </row>
        <row r="5091">
          <cell r="K5091" t="str">
            <v>00021227P.11</v>
          </cell>
        </row>
        <row r="5092">
          <cell r="K5092" t="str">
            <v>00021220P.11</v>
          </cell>
        </row>
        <row r="5093">
          <cell r="K5093" t="str">
            <v>00021226P.11</v>
          </cell>
        </row>
        <row r="5094">
          <cell r="K5094" t="str">
            <v>00021220P.11</v>
          </cell>
        </row>
        <row r="5095">
          <cell r="K5095" t="str">
            <v>00021216P.11</v>
          </cell>
        </row>
        <row r="5096">
          <cell r="K5096" t="str">
            <v>00021213P.11</v>
          </cell>
        </row>
        <row r="5097">
          <cell r="K5097" t="str">
            <v>00021213P.11</v>
          </cell>
        </row>
        <row r="5098">
          <cell r="K5098" t="str">
            <v>00021226P.11</v>
          </cell>
        </row>
        <row r="5099">
          <cell r="K5099" t="str">
            <v>00021213P.11</v>
          </cell>
        </row>
        <row r="5100">
          <cell r="K5100" t="str">
            <v>00021222P.11</v>
          </cell>
        </row>
        <row r="5101">
          <cell r="K5101" t="str">
            <v>00021228P.11</v>
          </cell>
        </row>
        <row r="5102">
          <cell r="K5102" t="str">
            <v>00021232P.11</v>
          </cell>
        </row>
        <row r="5103">
          <cell r="K5103" t="str">
            <v>00021231P.11</v>
          </cell>
        </row>
        <row r="5104">
          <cell r="K5104" t="str">
            <v>00021213P.11</v>
          </cell>
        </row>
        <row r="5105">
          <cell r="K5105" t="str">
            <v>00021236P.11</v>
          </cell>
        </row>
        <row r="5106">
          <cell r="K5106" t="str">
            <v>00021231P.11</v>
          </cell>
        </row>
        <row r="5107">
          <cell r="K5107" t="str">
            <v>00021220P.11</v>
          </cell>
        </row>
        <row r="5108">
          <cell r="K5108" t="str">
            <v>00021232P.11</v>
          </cell>
        </row>
        <row r="5109">
          <cell r="K5109" t="str">
            <v>00021224P.11</v>
          </cell>
        </row>
        <row r="5110">
          <cell r="K5110" t="str">
            <v>00021225P.11</v>
          </cell>
        </row>
        <row r="5111">
          <cell r="K5111" t="str">
            <v>00021236P.11</v>
          </cell>
        </row>
        <row r="5112">
          <cell r="K5112" t="str">
            <v>00021211P.11</v>
          </cell>
        </row>
        <row r="5113">
          <cell r="K5113" t="str">
            <v>00021223P.11</v>
          </cell>
        </row>
        <row r="5114">
          <cell r="K5114" t="str">
            <v>00021225P.11</v>
          </cell>
        </row>
        <row r="5115">
          <cell r="K5115" t="str">
            <v>00021225P.11</v>
          </cell>
        </row>
        <row r="5116">
          <cell r="K5116" t="str">
            <v>00021236P.11</v>
          </cell>
        </row>
        <row r="5117">
          <cell r="K5117" t="str">
            <v>00021210P.11</v>
          </cell>
        </row>
        <row r="5118">
          <cell r="K5118" t="str">
            <v>00021223P.11</v>
          </cell>
        </row>
        <row r="5119">
          <cell r="K5119" t="str">
            <v>00021224P.11</v>
          </cell>
        </row>
        <row r="5120">
          <cell r="K5120" t="str">
            <v>00021228P.11</v>
          </cell>
        </row>
        <row r="5121">
          <cell r="K5121" t="str">
            <v>00021231P.11</v>
          </cell>
        </row>
        <row r="5122">
          <cell r="K5122" t="str">
            <v>00021210P.11</v>
          </cell>
        </row>
        <row r="5123">
          <cell r="K5123" t="str">
            <v>00021213P.11</v>
          </cell>
        </row>
        <row r="5124">
          <cell r="K5124" t="str">
            <v>00021217P.11</v>
          </cell>
        </row>
        <row r="5125">
          <cell r="K5125" t="str">
            <v>00021217P.11</v>
          </cell>
        </row>
        <row r="5126">
          <cell r="K5126" t="str">
            <v>00021222P.11</v>
          </cell>
        </row>
        <row r="5127">
          <cell r="K5127" t="str">
            <v>00021228P.11</v>
          </cell>
        </row>
        <row r="5128">
          <cell r="K5128" t="str">
            <v>00021230P.11</v>
          </cell>
        </row>
        <row r="5129">
          <cell r="K5129" t="str">
            <v>00021230P.11</v>
          </cell>
        </row>
        <row r="5130">
          <cell r="K5130" t="str">
            <v>00021231P.11</v>
          </cell>
        </row>
        <row r="5131">
          <cell r="K5131" t="str">
            <v>00021235P.11</v>
          </cell>
        </row>
        <row r="5132">
          <cell r="K5132" t="str">
            <v>00021235P.11</v>
          </cell>
        </row>
        <row r="5133">
          <cell r="K5133" t="str">
            <v>00021214P.11</v>
          </cell>
        </row>
        <row r="5134">
          <cell r="K5134" t="str">
            <v>00021222P.11</v>
          </cell>
        </row>
        <row r="5135">
          <cell r="K5135" t="str">
            <v>00021226P.11</v>
          </cell>
        </row>
        <row r="5136">
          <cell r="K5136" t="str">
            <v>00021229P.11</v>
          </cell>
        </row>
        <row r="5137">
          <cell r="K5137" t="str">
            <v>00021232P.11</v>
          </cell>
        </row>
        <row r="5138">
          <cell r="K5138" t="str">
            <v>00021234P.11</v>
          </cell>
        </row>
        <row r="5139">
          <cell r="K5139" t="str">
            <v>00021234P.11</v>
          </cell>
        </row>
        <row r="5140">
          <cell r="K5140" t="str">
            <v>00021234P.11</v>
          </cell>
        </row>
        <row r="5141">
          <cell r="K5141" t="str">
            <v>00021236P.11</v>
          </cell>
        </row>
        <row r="5142">
          <cell r="K5142" t="str">
            <v>00021236P.11</v>
          </cell>
        </row>
        <row r="5143">
          <cell r="K5143" t="str">
            <v>00021210P.11</v>
          </cell>
        </row>
        <row r="5144">
          <cell r="K5144" t="str">
            <v>00021213P.11</v>
          </cell>
        </row>
        <row r="5145">
          <cell r="K5145" t="str">
            <v>00021218P.11</v>
          </cell>
        </row>
        <row r="5146">
          <cell r="K5146" t="str">
            <v>00021228P.11</v>
          </cell>
        </row>
        <row r="5147">
          <cell r="K5147" t="str">
            <v>00021230P.11</v>
          </cell>
        </row>
        <row r="5148">
          <cell r="K5148" t="str">
            <v>00021213P.11</v>
          </cell>
        </row>
        <row r="5149">
          <cell r="K5149" t="str">
            <v>00021214P.11</v>
          </cell>
        </row>
        <row r="5150">
          <cell r="K5150" t="str">
            <v>00021218P.11</v>
          </cell>
        </row>
        <row r="5151">
          <cell r="K5151" t="str">
            <v>00021226P.11</v>
          </cell>
        </row>
        <row r="5152">
          <cell r="K5152" t="str">
            <v>00021229P.11</v>
          </cell>
        </row>
        <row r="5153">
          <cell r="K5153" t="str">
            <v>00021231P.11</v>
          </cell>
        </row>
        <row r="5154">
          <cell r="K5154" t="str">
            <v>00021235P.11</v>
          </cell>
        </row>
        <row r="5155">
          <cell r="K5155" t="str">
            <v>00021236P.11</v>
          </cell>
        </row>
        <row r="5156">
          <cell r="K5156" t="str">
            <v>00021236P.11</v>
          </cell>
        </row>
        <row r="5157">
          <cell r="K5157" t="str">
            <v>00021234P.11</v>
          </cell>
        </row>
        <row r="5158">
          <cell r="K5158" t="str">
            <v>00021235P.11</v>
          </cell>
        </row>
        <row r="5159">
          <cell r="K5159" t="str">
            <v>00021212P.11</v>
          </cell>
        </row>
        <row r="5160">
          <cell r="K5160" t="str">
            <v>00021212P.11</v>
          </cell>
        </row>
        <row r="5161">
          <cell r="K5161" t="str">
            <v>00021225P.11</v>
          </cell>
        </row>
        <row r="5162">
          <cell r="K5162" t="str">
            <v>00021231P.11</v>
          </cell>
        </row>
        <row r="5163">
          <cell r="K5163" t="str">
            <v>00021231P.11</v>
          </cell>
        </row>
        <row r="5164">
          <cell r="K5164" t="str">
            <v>00021233P.11</v>
          </cell>
        </row>
        <row r="5165">
          <cell r="K5165" t="str">
            <v>00021236P.11</v>
          </cell>
        </row>
        <row r="5166">
          <cell r="K5166" t="str">
            <v>00021221P.11</v>
          </cell>
        </row>
        <row r="5167">
          <cell r="K5167" t="str">
            <v>00021217P.11</v>
          </cell>
        </row>
        <row r="5168">
          <cell r="K5168" t="str">
            <v>00021220P.11</v>
          </cell>
        </row>
        <row r="5169">
          <cell r="K5169" t="str">
            <v>00021217P.11</v>
          </cell>
        </row>
        <row r="5170">
          <cell r="K5170" t="str">
            <v>00021217P.11</v>
          </cell>
        </row>
        <row r="5171">
          <cell r="K5171" t="str">
            <v>00021231P.11</v>
          </cell>
        </row>
        <row r="5172">
          <cell r="K5172" t="str">
            <v>00021235P.11</v>
          </cell>
        </row>
        <row r="5173">
          <cell r="K5173" t="str">
            <v>00021236P.11</v>
          </cell>
        </row>
        <row r="5174">
          <cell r="K5174" t="str">
            <v>00021226P.11</v>
          </cell>
        </row>
        <row r="5175">
          <cell r="K5175" t="str">
            <v>00021231P.11</v>
          </cell>
        </row>
        <row r="5176">
          <cell r="K5176" t="str">
            <v>00021232P.11</v>
          </cell>
        </row>
        <row r="5177">
          <cell r="K5177" t="str">
            <v>00021236P.11</v>
          </cell>
        </row>
        <row r="5178">
          <cell r="K5178" t="str">
            <v>00021231P.11</v>
          </cell>
        </row>
        <row r="5179">
          <cell r="K5179" t="str">
            <v>00021231P.11</v>
          </cell>
        </row>
        <row r="5180">
          <cell r="K5180" t="str">
            <v>00021229P.11</v>
          </cell>
        </row>
        <row r="5181">
          <cell r="K5181" t="str">
            <v>00021230P.11</v>
          </cell>
        </row>
        <row r="5182">
          <cell r="K5182" t="str">
            <v>00021232P.11</v>
          </cell>
        </row>
        <row r="5183">
          <cell r="K5183" t="str">
            <v>00021223P.11</v>
          </cell>
        </row>
        <row r="5184">
          <cell r="K5184" t="str">
            <v>00021231P.11</v>
          </cell>
        </row>
        <row r="5185">
          <cell r="K5185" t="str">
            <v>00021236P.11</v>
          </cell>
        </row>
        <row r="5186">
          <cell r="K5186" t="str">
            <v>00021221P.11</v>
          </cell>
        </row>
        <row r="5187">
          <cell r="K5187" t="str">
            <v>00021235P.11</v>
          </cell>
        </row>
        <row r="5188">
          <cell r="K5188" t="str">
            <v>00021217P.11</v>
          </cell>
        </row>
        <row r="5189">
          <cell r="K5189" t="str">
            <v>00021218P.11</v>
          </cell>
        </row>
        <row r="5190">
          <cell r="K5190" t="str">
            <v>00021230P.11</v>
          </cell>
        </row>
        <row r="5191">
          <cell r="K5191" t="str">
            <v>00021228P.11</v>
          </cell>
        </row>
        <row r="5192">
          <cell r="K5192" t="str">
            <v>00021233P.11</v>
          </cell>
        </row>
        <row r="5193">
          <cell r="K5193" t="str">
            <v>00021225P.11</v>
          </cell>
        </row>
        <row r="5194">
          <cell r="K5194" t="str">
            <v>00021230P.11</v>
          </cell>
        </row>
        <row r="5195">
          <cell r="K5195" t="str">
            <v>00021233P.11</v>
          </cell>
        </row>
        <row r="5196">
          <cell r="K5196" t="str">
            <v>00021235P.11</v>
          </cell>
        </row>
        <row r="5197">
          <cell r="K5197" t="str">
            <v>00021215P.11</v>
          </cell>
        </row>
        <row r="5198">
          <cell r="K5198" t="str">
            <v>00021231P.11</v>
          </cell>
        </row>
        <row r="5199">
          <cell r="K5199" t="str">
            <v>00021221P.11</v>
          </cell>
        </row>
        <row r="5200">
          <cell r="K5200" t="str">
            <v>00021221P.11</v>
          </cell>
        </row>
        <row r="5201">
          <cell r="K5201" t="str">
            <v>00021232P.11</v>
          </cell>
        </row>
        <row r="5202">
          <cell r="K5202" t="str">
            <v>00021217P.11</v>
          </cell>
        </row>
        <row r="5203">
          <cell r="K5203" t="str">
            <v>00021235P.11</v>
          </cell>
        </row>
        <row r="5204">
          <cell r="K5204" t="str">
            <v>00021232P.11</v>
          </cell>
        </row>
        <row r="5205">
          <cell r="K5205" t="str">
            <v>00021226P.11</v>
          </cell>
        </row>
        <row r="5206">
          <cell r="K5206" t="str">
            <v>00021221P.11</v>
          </cell>
        </row>
        <row r="5207">
          <cell r="K5207" t="str">
            <v>00021220P.11</v>
          </cell>
        </row>
        <row r="5208">
          <cell r="K5208" t="str">
            <v>00021226P.11</v>
          </cell>
        </row>
        <row r="5209">
          <cell r="K5209" t="str">
            <v>00021232P.11</v>
          </cell>
        </row>
        <row r="5210">
          <cell r="K5210" t="str">
            <v>00021231P.11</v>
          </cell>
        </row>
        <row r="5211">
          <cell r="K5211" t="str">
            <v>00021213P.11</v>
          </cell>
        </row>
        <row r="5212">
          <cell r="K5212" t="str">
            <v>00021221P.11</v>
          </cell>
        </row>
        <row r="5213">
          <cell r="K5213" t="str">
            <v>00021229P.11</v>
          </cell>
        </row>
        <row r="5214">
          <cell r="K5214" t="str">
            <v>00021233P.11</v>
          </cell>
        </row>
        <row r="5215">
          <cell r="K5215" t="str">
            <v>00021226P.11</v>
          </cell>
        </row>
        <row r="5216">
          <cell r="K5216" t="str">
            <v>00021232P.11</v>
          </cell>
        </row>
        <row r="5217">
          <cell r="K5217" t="str">
            <v>00021231P.11</v>
          </cell>
        </row>
        <row r="5218">
          <cell r="K5218" t="str">
            <v>00021235P.11</v>
          </cell>
        </row>
        <row r="5219">
          <cell r="K5219" t="str">
            <v>00021221P.11</v>
          </cell>
        </row>
        <row r="5220">
          <cell r="K5220" t="str">
            <v>00021222P.11</v>
          </cell>
        </row>
        <row r="5221">
          <cell r="K5221" t="str">
            <v>00021231P.11</v>
          </cell>
        </row>
        <row r="5222">
          <cell r="K5222" t="str">
            <v>00021223P.11</v>
          </cell>
        </row>
        <row r="5223">
          <cell r="K5223" t="str">
            <v>00021235P.11</v>
          </cell>
        </row>
        <row r="5224">
          <cell r="K5224" t="str">
            <v>00021236P.11</v>
          </cell>
        </row>
        <row r="5225">
          <cell r="K5225" t="str">
            <v>00021233P.11</v>
          </cell>
        </row>
        <row r="5226">
          <cell r="K5226" t="str">
            <v>00021232P.11</v>
          </cell>
        </row>
        <row r="5227">
          <cell r="K5227" t="str">
            <v>00021233P.11</v>
          </cell>
        </row>
        <row r="5228">
          <cell r="K5228" t="str">
            <v>00021226P.11</v>
          </cell>
        </row>
        <row r="5229">
          <cell r="K5229" t="str">
            <v>00021228P.11</v>
          </cell>
        </row>
        <row r="5230">
          <cell r="K5230" t="str">
            <v>00021232P.11</v>
          </cell>
        </row>
        <row r="5231">
          <cell r="K5231" t="str">
            <v>00021213P.11</v>
          </cell>
        </row>
        <row r="5232">
          <cell r="K5232" t="str">
            <v>00021232P.11</v>
          </cell>
        </row>
        <row r="5233">
          <cell r="K5233" t="str">
            <v>00021234P.11</v>
          </cell>
        </row>
        <row r="5234">
          <cell r="K5234" t="str">
            <v>00021233P.11</v>
          </cell>
        </row>
        <row r="5235">
          <cell r="K5235" t="str">
            <v>00021223P.11</v>
          </cell>
        </row>
        <row r="5236">
          <cell r="K5236" t="str">
            <v>00021229P.11</v>
          </cell>
        </row>
        <row r="5237">
          <cell r="K5237" t="str">
            <v>00021229P.11</v>
          </cell>
        </row>
        <row r="5238">
          <cell r="K5238" t="str">
            <v>00021233P.11</v>
          </cell>
        </row>
        <row r="5239">
          <cell r="K5239" t="str">
            <v>00021223P.11</v>
          </cell>
        </row>
        <row r="5240">
          <cell r="K5240" t="str">
            <v>00021236P.11</v>
          </cell>
        </row>
        <row r="5241">
          <cell r="K5241" t="str">
            <v>00021229P.11</v>
          </cell>
        </row>
        <row r="5242">
          <cell r="K5242" t="str">
            <v>00021232P.11</v>
          </cell>
        </row>
        <row r="5243">
          <cell r="K5243" t="str">
            <v>00021222P.11</v>
          </cell>
        </row>
        <row r="5244">
          <cell r="K5244" t="str">
            <v>00021225P.11</v>
          </cell>
        </row>
        <row r="5245">
          <cell r="K5245" t="str">
            <v>00021224P.11</v>
          </cell>
        </row>
        <row r="5246">
          <cell r="K5246" t="str">
            <v>00021230P.11</v>
          </cell>
        </row>
        <row r="5247">
          <cell r="K5247" t="str">
            <v>00021236P.11</v>
          </cell>
        </row>
        <row r="5248">
          <cell r="K5248" t="str">
            <v>00021231P.11</v>
          </cell>
        </row>
        <row r="5249">
          <cell r="K5249" t="str">
            <v>00021229P.11</v>
          </cell>
        </row>
        <row r="5250">
          <cell r="K5250" t="str">
            <v>00021225P.11</v>
          </cell>
        </row>
        <row r="5251">
          <cell r="K5251" t="str">
            <v>00021236P.11</v>
          </cell>
        </row>
        <row r="5252">
          <cell r="K5252" t="str">
            <v>00021227P.11</v>
          </cell>
        </row>
        <row r="5253">
          <cell r="K5253" t="str">
            <v>00021235P.11</v>
          </cell>
        </row>
        <row r="5254">
          <cell r="K5254" t="str">
            <v>00021214P.11</v>
          </cell>
        </row>
        <row r="5255">
          <cell r="K5255" t="str">
            <v>00021215P.11</v>
          </cell>
        </row>
        <row r="5256">
          <cell r="K5256" t="str">
            <v>00021231P.11</v>
          </cell>
        </row>
        <row r="5257">
          <cell r="K5257" t="str">
            <v>00021235P.11</v>
          </cell>
        </row>
        <row r="5258">
          <cell r="K5258" t="str">
            <v>00021221P.11</v>
          </cell>
        </row>
        <row r="5259">
          <cell r="K5259" t="str">
            <v>00021229P.11</v>
          </cell>
        </row>
        <row r="5260">
          <cell r="K5260" t="str">
            <v>00021210P.11</v>
          </cell>
        </row>
        <row r="5261">
          <cell r="K5261" t="str">
            <v>00021222P.11</v>
          </cell>
        </row>
        <row r="5262">
          <cell r="K5262" t="str">
            <v>00021234P.11</v>
          </cell>
        </row>
        <row r="5263">
          <cell r="K5263" t="str">
            <v>00021226P.11</v>
          </cell>
        </row>
        <row r="5264">
          <cell r="K5264" t="str">
            <v>00021224P.11</v>
          </cell>
        </row>
        <row r="5265">
          <cell r="K5265" t="str">
            <v>00021221P.11</v>
          </cell>
        </row>
        <row r="5266">
          <cell r="K5266" t="str">
            <v>00021226P.11</v>
          </cell>
        </row>
        <row r="5267">
          <cell r="K5267" t="str">
            <v>00021236P.11</v>
          </cell>
        </row>
        <row r="5268">
          <cell r="K5268" t="str">
            <v>00021221P.11</v>
          </cell>
        </row>
        <row r="5269">
          <cell r="K5269" t="str">
            <v>00021231P.11</v>
          </cell>
        </row>
        <row r="5270">
          <cell r="K5270" t="str">
            <v>00021227P.11</v>
          </cell>
        </row>
        <row r="5271">
          <cell r="K5271" t="str">
            <v>00021231P.11</v>
          </cell>
        </row>
        <row r="5272">
          <cell r="K5272" t="str">
            <v>00021222P.11</v>
          </cell>
        </row>
        <row r="5273">
          <cell r="K5273" t="str">
            <v>00021234P.11</v>
          </cell>
        </row>
        <row r="5274">
          <cell r="K5274" t="str">
            <v>00021212P.11</v>
          </cell>
        </row>
        <row r="5275">
          <cell r="K5275" t="str">
            <v>00021235P.11</v>
          </cell>
        </row>
        <row r="5276">
          <cell r="K5276" t="str">
            <v>00021218P.11</v>
          </cell>
        </row>
        <row r="5277">
          <cell r="K5277" t="str">
            <v>00021233P.11</v>
          </cell>
        </row>
        <row r="5278">
          <cell r="K5278" t="str">
            <v>00021218P.11</v>
          </cell>
        </row>
        <row r="5279">
          <cell r="K5279" t="str">
            <v>00021229P.11</v>
          </cell>
        </row>
        <row r="5280">
          <cell r="K5280" t="str">
            <v>00021233P.11</v>
          </cell>
        </row>
        <row r="5281">
          <cell r="K5281" t="str">
            <v>00021233P.11</v>
          </cell>
        </row>
        <row r="5282">
          <cell r="K5282" t="str">
            <v>00021227P.11</v>
          </cell>
        </row>
        <row r="5283">
          <cell r="K5283" t="str">
            <v>00021229P.11</v>
          </cell>
        </row>
        <row r="5284">
          <cell r="K5284" t="str">
            <v>00021231P.11</v>
          </cell>
        </row>
        <row r="5285">
          <cell r="K5285" t="str">
            <v>00021232P.11</v>
          </cell>
        </row>
        <row r="5286">
          <cell r="K5286" t="str">
            <v>00021210P.11</v>
          </cell>
        </row>
        <row r="5287">
          <cell r="K5287" t="str">
            <v>00021230P.11</v>
          </cell>
        </row>
        <row r="5288">
          <cell r="K5288" t="str">
            <v>00021219P.11</v>
          </cell>
        </row>
        <row r="5289">
          <cell r="K5289" t="str">
            <v>00021223P.11</v>
          </cell>
        </row>
        <row r="5290">
          <cell r="K5290" t="str">
            <v>00021229P.11</v>
          </cell>
        </row>
        <row r="5291">
          <cell r="K5291" t="str">
            <v>00021213P.11</v>
          </cell>
        </row>
        <row r="5292">
          <cell r="K5292" t="str">
            <v>00021213P.11</v>
          </cell>
        </row>
        <row r="5293">
          <cell r="K5293" t="str">
            <v>00021213P.11</v>
          </cell>
        </row>
        <row r="5294">
          <cell r="K5294" t="str">
            <v>00021219P.11</v>
          </cell>
        </row>
        <row r="5295">
          <cell r="K5295" t="str">
            <v>00021220P.11</v>
          </cell>
        </row>
        <row r="5296">
          <cell r="K5296" t="str">
            <v>00021229P.11</v>
          </cell>
        </row>
        <row r="5297">
          <cell r="K5297" t="str">
            <v>00021231P.11</v>
          </cell>
        </row>
        <row r="5298">
          <cell r="K5298" t="str">
            <v>00021228P.11</v>
          </cell>
        </row>
        <row r="5299">
          <cell r="K5299" t="str">
            <v>00021223P.11</v>
          </cell>
        </row>
        <row r="5300">
          <cell r="K5300" t="str">
            <v>00021232P.11</v>
          </cell>
        </row>
        <row r="5301">
          <cell r="K5301" t="str">
            <v>00021236P.11</v>
          </cell>
        </row>
        <row r="5302">
          <cell r="K5302" t="str">
            <v>00021212P.11</v>
          </cell>
        </row>
        <row r="5303">
          <cell r="K5303" t="str">
            <v>00021225P.11</v>
          </cell>
        </row>
        <row r="5304">
          <cell r="K5304" t="str">
            <v>00021212P.11</v>
          </cell>
        </row>
        <row r="5305">
          <cell r="K5305" t="str">
            <v>00021210P.11</v>
          </cell>
        </row>
        <row r="5306">
          <cell r="K5306" t="str">
            <v>00021216P.11</v>
          </cell>
        </row>
        <row r="5307">
          <cell r="K5307" t="str">
            <v>00021214P.11</v>
          </cell>
        </row>
        <row r="5308">
          <cell r="K5308" t="str">
            <v>00021228P.11</v>
          </cell>
        </row>
        <row r="5309">
          <cell r="K5309" t="str">
            <v>00021222P.11</v>
          </cell>
        </row>
        <row r="5310">
          <cell r="K5310" t="str">
            <v>00021229P.11</v>
          </cell>
        </row>
        <row r="5311">
          <cell r="K5311" t="str">
            <v>00021227P.11</v>
          </cell>
        </row>
        <row r="5312">
          <cell r="K5312" t="str">
            <v>00021236P.11</v>
          </cell>
        </row>
        <row r="5313">
          <cell r="K5313" t="str">
            <v>00021210P.11</v>
          </cell>
        </row>
        <row r="5314">
          <cell r="K5314" t="str">
            <v>00021216P.11</v>
          </cell>
        </row>
        <row r="5315">
          <cell r="K5315" t="str">
            <v>00021231P.11</v>
          </cell>
        </row>
        <row r="5316">
          <cell r="K5316" t="str">
            <v>00021225P.11</v>
          </cell>
        </row>
        <row r="5317">
          <cell r="K5317" t="str">
            <v>00021236P.11</v>
          </cell>
        </row>
        <row r="5318">
          <cell r="K5318" t="str">
            <v>00021231P.11</v>
          </cell>
        </row>
        <row r="5319">
          <cell r="K5319" t="str">
            <v>00021212P.11</v>
          </cell>
        </row>
        <row r="5320">
          <cell r="K5320" t="str">
            <v>00021219P.11</v>
          </cell>
        </row>
        <row r="5321">
          <cell r="K5321" t="str">
            <v>00021222P.11</v>
          </cell>
        </row>
        <row r="5322">
          <cell r="K5322" t="str">
            <v>00021221P.11</v>
          </cell>
        </row>
        <row r="5323">
          <cell r="K5323" t="str">
            <v>00021231P.11</v>
          </cell>
        </row>
        <row r="5324">
          <cell r="K5324" t="str">
            <v>00021235P.11</v>
          </cell>
        </row>
        <row r="5325">
          <cell r="K5325" t="str">
            <v>00021221P.11</v>
          </cell>
        </row>
        <row r="5326">
          <cell r="K5326" t="str">
            <v>00021223P.11</v>
          </cell>
        </row>
        <row r="5327">
          <cell r="K5327" t="str">
            <v>00021224P.11</v>
          </cell>
        </row>
        <row r="5328">
          <cell r="K5328" t="str">
            <v>00021221P.11</v>
          </cell>
        </row>
        <row r="5329">
          <cell r="K5329" t="str">
            <v>00021221P.11</v>
          </cell>
        </row>
        <row r="5330">
          <cell r="K5330" t="str">
            <v>00021233P.11</v>
          </cell>
        </row>
        <row r="5331">
          <cell r="K5331" t="str">
            <v>00021231P.11</v>
          </cell>
        </row>
        <row r="5332">
          <cell r="K5332" t="str">
            <v>00021236P.11</v>
          </cell>
        </row>
        <row r="5333">
          <cell r="K5333" t="str">
            <v>00021213P.11</v>
          </cell>
        </row>
        <row r="5334">
          <cell r="K5334" t="str">
            <v>00021236P.11</v>
          </cell>
        </row>
        <row r="5335">
          <cell r="K5335" t="str">
            <v>00021229P.11</v>
          </cell>
        </row>
        <row r="5336">
          <cell r="K5336" t="str">
            <v>00021232P.11</v>
          </cell>
        </row>
        <row r="5337">
          <cell r="K5337" t="str">
            <v>00021229P.11</v>
          </cell>
        </row>
        <row r="5338">
          <cell r="K5338" t="str">
            <v>00021234P.11</v>
          </cell>
        </row>
        <row r="5339">
          <cell r="K5339" t="str">
            <v>00021229P.11</v>
          </cell>
        </row>
        <row r="5340">
          <cell r="K5340" t="str">
            <v>00021221P.11</v>
          </cell>
        </row>
        <row r="5341">
          <cell r="K5341" t="str">
            <v>00021229P.11</v>
          </cell>
        </row>
        <row r="5342">
          <cell r="K5342" t="str">
            <v>00021231P.11</v>
          </cell>
        </row>
        <row r="5343">
          <cell r="K5343" t="str">
            <v>00021229P.11</v>
          </cell>
        </row>
        <row r="5344">
          <cell r="K5344" t="str">
            <v>00021212P.11</v>
          </cell>
        </row>
        <row r="5345">
          <cell r="K5345" t="str">
            <v>00021231P.11</v>
          </cell>
        </row>
        <row r="5346">
          <cell r="K5346" t="str">
            <v>00021232P.11</v>
          </cell>
        </row>
        <row r="5347">
          <cell r="K5347" t="str">
            <v>00021228P.11</v>
          </cell>
        </row>
        <row r="5348">
          <cell r="K5348" t="str">
            <v>00021228P.11</v>
          </cell>
        </row>
        <row r="5349">
          <cell r="K5349" t="str">
            <v>00021222P.11</v>
          </cell>
        </row>
        <row r="5350">
          <cell r="K5350" t="str">
            <v>00021233P.11</v>
          </cell>
        </row>
        <row r="5351">
          <cell r="K5351" t="str">
            <v>00021229P.11</v>
          </cell>
        </row>
        <row r="5352">
          <cell r="K5352" t="str">
            <v>00021210P.11</v>
          </cell>
        </row>
        <row r="5353">
          <cell r="K5353" t="str">
            <v>00021231P.11</v>
          </cell>
        </row>
        <row r="5354">
          <cell r="K5354" t="str">
            <v>00021233P.11</v>
          </cell>
        </row>
        <row r="5355">
          <cell r="K5355" t="str">
            <v>00021233P.11</v>
          </cell>
        </row>
        <row r="5356">
          <cell r="K5356" t="str">
            <v>00021235P.11</v>
          </cell>
        </row>
        <row r="5357">
          <cell r="K5357" t="str">
            <v>00021220P.11</v>
          </cell>
        </row>
        <row r="5358">
          <cell r="K5358" t="str">
            <v>00021225P.11</v>
          </cell>
        </row>
        <row r="5359">
          <cell r="K5359" t="str">
            <v>00021231P.11</v>
          </cell>
        </row>
        <row r="5360">
          <cell r="K5360" t="str">
            <v>00021233P.11</v>
          </cell>
        </row>
        <row r="5361">
          <cell r="K5361" t="str">
            <v>00021225P.11</v>
          </cell>
        </row>
        <row r="5362">
          <cell r="K5362" t="str">
            <v>00021228P.11</v>
          </cell>
        </row>
        <row r="5363">
          <cell r="K5363" t="str">
            <v>00021229P.11</v>
          </cell>
        </row>
        <row r="5364">
          <cell r="K5364" t="str">
            <v>00021230P.11</v>
          </cell>
        </row>
        <row r="5365">
          <cell r="K5365" t="str">
            <v>00021225P.11</v>
          </cell>
        </row>
        <row r="5366">
          <cell r="K5366" t="str">
            <v>00021234P.11</v>
          </cell>
        </row>
        <row r="5367">
          <cell r="K5367" t="str">
            <v>00021229P.11</v>
          </cell>
        </row>
        <row r="5368">
          <cell r="K5368" t="str">
            <v>00021234P.11</v>
          </cell>
        </row>
        <row r="5369">
          <cell r="K5369" t="str">
            <v>00021226P.11</v>
          </cell>
        </row>
        <row r="5370">
          <cell r="K5370" t="str">
            <v>00021227P.11</v>
          </cell>
        </row>
        <row r="5371">
          <cell r="K5371" t="str">
            <v>00021211P.11</v>
          </cell>
        </row>
        <row r="5372">
          <cell r="K5372" t="str">
            <v>00021216P.11</v>
          </cell>
        </row>
        <row r="5373">
          <cell r="K5373" t="str">
            <v>00021223P.11</v>
          </cell>
        </row>
        <row r="5374">
          <cell r="K5374" t="str">
            <v>00021230P.11</v>
          </cell>
        </row>
        <row r="5375">
          <cell r="K5375" t="str">
            <v>00021235P.11</v>
          </cell>
        </row>
        <row r="5376">
          <cell r="K5376" t="str">
            <v>00021231P.11</v>
          </cell>
        </row>
        <row r="5377">
          <cell r="K5377" t="str">
            <v>00021232P.11</v>
          </cell>
        </row>
        <row r="5378">
          <cell r="K5378" t="str">
            <v>00021230P.11</v>
          </cell>
        </row>
        <row r="5379">
          <cell r="K5379" t="str">
            <v>00021220P.11</v>
          </cell>
        </row>
        <row r="5380">
          <cell r="K5380" t="str">
            <v>00021236P.11</v>
          </cell>
        </row>
        <row r="5381">
          <cell r="K5381" t="str">
            <v>00021213P.11</v>
          </cell>
        </row>
        <row r="5382">
          <cell r="K5382" t="str">
            <v>00021223P.11</v>
          </cell>
        </row>
        <row r="5383">
          <cell r="K5383" t="str">
            <v>00021218P.11</v>
          </cell>
        </row>
        <row r="5384">
          <cell r="K5384" t="str">
            <v>00021226P.11</v>
          </cell>
        </row>
        <row r="5385">
          <cell r="K5385" t="str">
            <v>00021233P.11</v>
          </cell>
        </row>
        <row r="5386">
          <cell r="K5386" t="str">
            <v>00021228P.11</v>
          </cell>
        </row>
        <row r="5387">
          <cell r="K5387" t="str">
            <v>00021218P.11</v>
          </cell>
        </row>
        <row r="5388">
          <cell r="K5388" t="str">
            <v>00021228P.11</v>
          </cell>
        </row>
        <row r="5389">
          <cell r="K5389" t="str">
            <v>00021231P.11</v>
          </cell>
        </row>
        <row r="5390">
          <cell r="K5390" t="str">
            <v>00021231P.11</v>
          </cell>
        </row>
        <row r="5391">
          <cell r="K5391" t="str">
            <v>00021220P.11</v>
          </cell>
        </row>
        <row r="5392">
          <cell r="K5392" t="str">
            <v>00021217P.11</v>
          </cell>
        </row>
        <row r="5393">
          <cell r="K5393" t="str">
            <v>00021234P.11</v>
          </cell>
        </row>
        <row r="5394">
          <cell r="K5394" t="str">
            <v>00021229P.11</v>
          </cell>
        </row>
        <row r="5395">
          <cell r="K5395" t="str">
            <v>00021235P.11</v>
          </cell>
        </row>
        <row r="5396">
          <cell r="K5396" t="str">
            <v>00021231P.11</v>
          </cell>
        </row>
        <row r="5397">
          <cell r="K5397" t="str">
            <v>00021213P.11</v>
          </cell>
        </row>
        <row r="5398">
          <cell r="K5398" t="str">
            <v>00021231P.11</v>
          </cell>
        </row>
        <row r="5399">
          <cell r="K5399" t="str">
            <v>00021226P.11</v>
          </cell>
        </row>
        <row r="5400">
          <cell r="K5400" t="str">
            <v>00021232P.11</v>
          </cell>
        </row>
        <row r="5401">
          <cell r="K5401" t="str">
            <v>00021229P.11</v>
          </cell>
        </row>
        <row r="5402">
          <cell r="K5402" t="str">
            <v>00021210P.11</v>
          </cell>
        </row>
        <row r="5403">
          <cell r="K5403" t="str">
            <v>00021223P.11</v>
          </cell>
        </row>
        <row r="5404">
          <cell r="K5404" t="str">
            <v>00021232P.11</v>
          </cell>
        </row>
        <row r="5405">
          <cell r="K5405" t="str">
            <v>00021231P.11</v>
          </cell>
        </row>
        <row r="5406">
          <cell r="K5406" t="str">
            <v>00021222P.11</v>
          </cell>
        </row>
        <row r="5407">
          <cell r="K5407" t="str">
            <v>00021224P.11</v>
          </cell>
        </row>
        <row r="5408">
          <cell r="K5408" t="str">
            <v>00021231P.11</v>
          </cell>
        </row>
        <row r="5409">
          <cell r="K5409" t="str">
            <v>00021229P.11</v>
          </cell>
        </row>
        <row r="5410">
          <cell r="K5410" t="str">
            <v>00021221P.11</v>
          </cell>
        </row>
        <row r="5411">
          <cell r="K5411" t="str">
            <v>00021225P.11</v>
          </cell>
        </row>
        <row r="5412">
          <cell r="K5412" t="str">
            <v>00021218P.11</v>
          </cell>
        </row>
        <row r="5413">
          <cell r="K5413" t="str">
            <v>00021217P.11</v>
          </cell>
        </row>
        <row r="5414">
          <cell r="K5414" t="str">
            <v>00021215P.11</v>
          </cell>
        </row>
        <row r="5415">
          <cell r="K5415" t="str">
            <v>00021212P.11</v>
          </cell>
        </row>
        <row r="5416">
          <cell r="K5416" t="str">
            <v>00021232P.11</v>
          </cell>
        </row>
        <row r="5417">
          <cell r="K5417" t="str">
            <v>00021222P.11</v>
          </cell>
        </row>
        <row r="5418">
          <cell r="K5418" t="str">
            <v>00021229P.11</v>
          </cell>
        </row>
        <row r="5419">
          <cell r="K5419" t="str">
            <v>00021229P.11</v>
          </cell>
        </row>
        <row r="5420">
          <cell r="K5420" t="str">
            <v>00021232P.11</v>
          </cell>
        </row>
        <row r="5421">
          <cell r="K5421" t="str">
            <v>00021232P.11</v>
          </cell>
        </row>
        <row r="5422">
          <cell r="K5422" t="str">
            <v>00021231P.11</v>
          </cell>
        </row>
        <row r="5423">
          <cell r="K5423" t="str">
            <v>00021232P.11</v>
          </cell>
        </row>
        <row r="5424">
          <cell r="K5424" t="str">
            <v>00021228P.11</v>
          </cell>
        </row>
        <row r="5425">
          <cell r="K5425" t="str">
            <v>00021217P.11</v>
          </cell>
        </row>
        <row r="5426">
          <cell r="K5426" t="str">
            <v>00021226P.11</v>
          </cell>
        </row>
        <row r="5427">
          <cell r="K5427" t="str">
            <v>00021225P.11</v>
          </cell>
        </row>
        <row r="5428">
          <cell r="K5428" t="str">
            <v>00021224P.11</v>
          </cell>
        </row>
        <row r="5429">
          <cell r="K5429" t="str">
            <v>00021232P.11</v>
          </cell>
        </row>
        <row r="5430">
          <cell r="K5430" t="str">
            <v>00021226P.11</v>
          </cell>
        </row>
        <row r="5431">
          <cell r="K5431" t="str">
            <v>00021212P.11</v>
          </cell>
        </row>
        <row r="5432">
          <cell r="K5432" t="str">
            <v>00021213P.11</v>
          </cell>
        </row>
        <row r="5433">
          <cell r="K5433" t="str">
            <v>00021210P.11</v>
          </cell>
        </row>
        <row r="5434">
          <cell r="K5434" t="str">
            <v>00021229P.11</v>
          </cell>
        </row>
        <row r="5435">
          <cell r="K5435" t="str">
            <v>00021234P.11</v>
          </cell>
        </row>
        <row r="5436">
          <cell r="K5436" t="str">
            <v>00021220P.11</v>
          </cell>
        </row>
        <row r="5437">
          <cell r="K5437" t="str">
            <v>00021214P.11</v>
          </cell>
        </row>
        <row r="5438">
          <cell r="K5438" t="str">
            <v>00021231P.11</v>
          </cell>
        </row>
        <row r="5439">
          <cell r="K5439" t="str">
            <v>00021231P.11</v>
          </cell>
        </row>
        <row r="5440">
          <cell r="K5440" t="str">
            <v>00021217P.11</v>
          </cell>
        </row>
        <row r="5441">
          <cell r="K5441" t="str">
            <v>00021232P.11</v>
          </cell>
        </row>
        <row r="5442">
          <cell r="K5442" t="str">
            <v>00021225P.11</v>
          </cell>
        </row>
        <row r="5443">
          <cell r="K5443" t="str">
            <v>00021212P.11</v>
          </cell>
        </row>
        <row r="5444">
          <cell r="K5444" t="str">
            <v>00021224P.11</v>
          </cell>
        </row>
        <row r="5445">
          <cell r="K5445" t="str">
            <v>00021229P.11</v>
          </cell>
        </row>
        <row r="5446">
          <cell r="K5446" t="str">
            <v>00021230P.11</v>
          </cell>
        </row>
        <row r="5447">
          <cell r="K5447" t="str">
            <v>00021222P.11</v>
          </cell>
        </row>
        <row r="5448">
          <cell r="K5448" t="str">
            <v>00021222P.11</v>
          </cell>
        </row>
        <row r="5449">
          <cell r="K5449" t="str">
            <v>00021220P.11</v>
          </cell>
        </row>
        <row r="5450">
          <cell r="K5450" t="str">
            <v>00021212P.11</v>
          </cell>
        </row>
        <row r="5451">
          <cell r="K5451" t="str">
            <v>00021210P.11</v>
          </cell>
        </row>
        <row r="5452">
          <cell r="K5452" t="str">
            <v>00021215P.11</v>
          </cell>
        </row>
        <row r="5453">
          <cell r="K5453" t="str">
            <v>00021212P.11</v>
          </cell>
        </row>
        <row r="5454">
          <cell r="K5454" t="str">
            <v>00021227P.11</v>
          </cell>
        </row>
        <row r="5455">
          <cell r="K5455" t="str">
            <v>00021227P.11</v>
          </cell>
        </row>
        <row r="5456">
          <cell r="K5456" t="str">
            <v>00021228P.11</v>
          </cell>
        </row>
        <row r="5457">
          <cell r="K5457" t="str">
            <v>00021220P.11</v>
          </cell>
        </row>
        <row r="5458">
          <cell r="K5458" t="str">
            <v>00021213P.11</v>
          </cell>
        </row>
        <row r="5459">
          <cell r="K5459" t="str">
            <v>00021210P.11</v>
          </cell>
        </row>
        <row r="5460">
          <cell r="K5460" t="str">
            <v>00021228P.11</v>
          </cell>
        </row>
        <row r="5461">
          <cell r="K5461" t="str">
            <v>00021212P.11</v>
          </cell>
        </row>
        <row r="5462">
          <cell r="K5462" t="str">
            <v>00021231P.11</v>
          </cell>
        </row>
        <row r="5463">
          <cell r="K5463" t="str">
            <v>00021236P.11</v>
          </cell>
        </row>
        <row r="5464">
          <cell r="K5464" t="str">
            <v>00021231P.11</v>
          </cell>
        </row>
        <row r="5465">
          <cell r="K5465" t="str">
            <v>00021234P.11</v>
          </cell>
        </row>
        <row r="5466">
          <cell r="K5466" t="str">
            <v>00021229P.11</v>
          </cell>
        </row>
        <row r="5467">
          <cell r="K5467" t="str">
            <v>00021230P.11</v>
          </cell>
        </row>
        <row r="5468">
          <cell r="K5468" t="str">
            <v>00021234P.11</v>
          </cell>
        </row>
        <row r="5469">
          <cell r="K5469" t="str">
            <v>00021228P.11</v>
          </cell>
        </row>
        <row r="5470">
          <cell r="K5470" t="str">
            <v>00021208P.11</v>
          </cell>
        </row>
        <row r="5471">
          <cell r="K5471" t="str">
            <v>00021208P.11</v>
          </cell>
        </row>
        <row r="5472">
          <cell r="K5472" t="str">
            <v>00021212P.11</v>
          </cell>
        </row>
        <row r="5473">
          <cell r="K5473" t="str">
            <v>00021212P.11</v>
          </cell>
        </row>
        <row r="5474">
          <cell r="K5474" t="str">
            <v>00021212P.11</v>
          </cell>
        </row>
        <row r="5475">
          <cell r="K5475" t="str">
            <v>00021212P.11</v>
          </cell>
        </row>
        <row r="5476">
          <cell r="K5476" t="str">
            <v>00021213P.11</v>
          </cell>
        </row>
        <row r="5477">
          <cell r="K5477" t="str">
            <v>00021213P.11</v>
          </cell>
        </row>
        <row r="5478">
          <cell r="K5478" t="str">
            <v>00021213P.11</v>
          </cell>
        </row>
        <row r="5479">
          <cell r="K5479" t="str">
            <v>00021214P.11</v>
          </cell>
        </row>
        <row r="5480">
          <cell r="K5480" t="str">
            <v>00021222P.11</v>
          </cell>
        </row>
        <row r="5481">
          <cell r="K5481" t="str">
            <v>00021222P.11</v>
          </cell>
        </row>
        <row r="5482">
          <cell r="K5482" t="str">
            <v>00021222P.11</v>
          </cell>
        </row>
        <row r="5483">
          <cell r="K5483" t="str">
            <v>00021222P.11</v>
          </cell>
        </row>
        <row r="5484">
          <cell r="K5484" t="str">
            <v>00021223P.11</v>
          </cell>
        </row>
        <row r="5485">
          <cell r="K5485" t="str">
            <v>00021224P.11</v>
          </cell>
        </row>
        <row r="5486">
          <cell r="K5486" t="str">
            <v>00021226P.11</v>
          </cell>
        </row>
        <row r="5487">
          <cell r="K5487" t="str">
            <v>00021226P.11</v>
          </cell>
        </row>
        <row r="5488">
          <cell r="K5488" t="str">
            <v>00021226P.11</v>
          </cell>
        </row>
        <row r="5489">
          <cell r="K5489" t="str">
            <v>00021228P.11</v>
          </cell>
        </row>
        <row r="5490">
          <cell r="K5490" t="str">
            <v>00021228P.11</v>
          </cell>
        </row>
        <row r="5491">
          <cell r="K5491" t="str">
            <v>00021228P.11</v>
          </cell>
        </row>
        <row r="5492">
          <cell r="K5492" t="str">
            <v>00021228P.11</v>
          </cell>
        </row>
        <row r="5493">
          <cell r="K5493" t="str">
            <v>00021233P.11</v>
          </cell>
        </row>
        <row r="5494">
          <cell r="K5494" t="str">
            <v>00021211P.11</v>
          </cell>
        </row>
        <row r="5495">
          <cell r="K5495" t="str">
            <v>00021211P.11</v>
          </cell>
        </row>
        <row r="5496">
          <cell r="K5496" t="str">
            <v>00021215P.11</v>
          </cell>
        </row>
        <row r="5497">
          <cell r="K5497" t="str">
            <v>00021215P.11</v>
          </cell>
        </row>
        <row r="5498">
          <cell r="K5498" t="str">
            <v>00021216P.11</v>
          </cell>
        </row>
        <row r="5499">
          <cell r="K5499" t="str">
            <v>00021217P.11</v>
          </cell>
        </row>
        <row r="5500">
          <cell r="K5500" t="str">
            <v>00021217P.11</v>
          </cell>
        </row>
        <row r="5501">
          <cell r="K5501" t="str">
            <v>00021220P.11</v>
          </cell>
        </row>
        <row r="5502">
          <cell r="K5502" t="str">
            <v>00021220P.11</v>
          </cell>
        </row>
        <row r="5503">
          <cell r="K5503" t="str">
            <v>00021222P.11</v>
          </cell>
        </row>
        <row r="5504">
          <cell r="K5504" t="str">
            <v>00021222P.11</v>
          </cell>
        </row>
        <row r="5505">
          <cell r="K5505" t="str">
            <v>00021222P.11</v>
          </cell>
        </row>
        <row r="5506">
          <cell r="K5506" t="str">
            <v>00021222P.11</v>
          </cell>
        </row>
        <row r="5507">
          <cell r="K5507" t="str">
            <v>00021222P.11</v>
          </cell>
        </row>
        <row r="5508">
          <cell r="K5508" t="str">
            <v>00021225P.11</v>
          </cell>
        </row>
        <row r="5509">
          <cell r="K5509" t="str">
            <v>00021225P.11</v>
          </cell>
        </row>
        <row r="5510">
          <cell r="K5510" t="str">
            <v>00021226P.11</v>
          </cell>
        </row>
        <row r="5511">
          <cell r="K5511" t="str">
            <v>00021228P.11</v>
          </cell>
        </row>
        <row r="5512">
          <cell r="K5512" t="str">
            <v>00021228P.11</v>
          </cell>
        </row>
        <row r="5513">
          <cell r="K5513" t="str">
            <v>00021228P.11</v>
          </cell>
        </row>
        <row r="5514">
          <cell r="K5514" t="str">
            <v>00021228P.11</v>
          </cell>
        </row>
        <row r="5515">
          <cell r="K5515" t="str">
            <v>00021228P.11</v>
          </cell>
        </row>
        <row r="5516">
          <cell r="K5516" t="str">
            <v>00021228P.11</v>
          </cell>
        </row>
        <row r="5517">
          <cell r="K5517" t="str">
            <v>00021228P.11</v>
          </cell>
        </row>
        <row r="5518">
          <cell r="K5518" t="str">
            <v>00021228P.11</v>
          </cell>
        </row>
        <row r="5519">
          <cell r="K5519" t="str">
            <v>00021228P.11</v>
          </cell>
        </row>
        <row r="5520">
          <cell r="K5520" t="str">
            <v>00021228P.11</v>
          </cell>
        </row>
        <row r="5521">
          <cell r="K5521" t="str">
            <v>00021228P.11</v>
          </cell>
        </row>
        <row r="5522">
          <cell r="K5522" t="str">
            <v>00021228P.11</v>
          </cell>
        </row>
        <row r="5523">
          <cell r="K5523" t="str">
            <v>00021229P.11</v>
          </cell>
        </row>
        <row r="5524">
          <cell r="K5524" t="str">
            <v>00021229P.11</v>
          </cell>
        </row>
        <row r="5525">
          <cell r="K5525" t="str">
            <v>00021231P.11</v>
          </cell>
        </row>
        <row r="5526">
          <cell r="K5526" t="str">
            <v>00021231P.11</v>
          </cell>
        </row>
        <row r="5527">
          <cell r="K5527" t="str">
            <v>00021231P.11</v>
          </cell>
        </row>
        <row r="5528">
          <cell r="K5528" t="str">
            <v>00021231P.11</v>
          </cell>
        </row>
        <row r="5529">
          <cell r="K5529" t="str">
            <v>00021231P.11</v>
          </cell>
        </row>
        <row r="5530">
          <cell r="K5530" t="str">
            <v>00021231P.11</v>
          </cell>
        </row>
        <row r="5531">
          <cell r="K5531" t="str">
            <v>00021235P.11</v>
          </cell>
        </row>
        <row r="5532">
          <cell r="K5532" t="str">
            <v>00021235P.11</v>
          </cell>
        </row>
        <row r="5533">
          <cell r="K5533" t="str">
            <v>00021210P.11</v>
          </cell>
        </row>
        <row r="5534">
          <cell r="K5534" t="str">
            <v>00021210P.11</v>
          </cell>
        </row>
        <row r="5535">
          <cell r="K5535" t="str">
            <v>00021210P.11</v>
          </cell>
        </row>
        <row r="5536">
          <cell r="K5536" t="str">
            <v>00021210P.11</v>
          </cell>
        </row>
        <row r="5537">
          <cell r="K5537" t="str">
            <v>00021210P.11</v>
          </cell>
        </row>
        <row r="5538">
          <cell r="K5538" t="str">
            <v>00021211P.11</v>
          </cell>
        </row>
        <row r="5539">
          <cell r="K5539" t="str">
            <v>00021211P.11</v>
          </cell>
        </row>
        <row r="5540">
          <cell r="K5540" t="str">
            <v>00021212P.11</v>
          </cell>
        </row>
        <row r="5541">
          <cell r="K5541" t="str">
            <v>00021212P.11</v>
          </cell>
        </row>
        <row r="5542">
          <cell r="K5542" t="str">
            <v>00021212P.11</v>
          </cell>
        </row>
        <row r="5543">
          <cell r="K5543" t="str">
            <v>00021212P.11</v>
          </cell>
        </row>
        <row r="5544">
          <cell r="K5544" t="str">
            <v>00021213P.11</v>
          </cell>
        </row>
        <row r="5545">
          <cell r="K5545" t="str">
            <v>00021213P.11</v>
          </cell>
        </row>
        <row r="5546">
          <cell r="K5546" t="str">
            <v>00021213P.11</v>
          </cell>
        </row>
        <row r="5547">
          <cell r="K5547" t="str">
            <v>00021214P.11</v>
          </cell>
        </row>
        <row r="5548">
          <cell r="K5548" t="str">
            <v>00021216P.11</v>
          </cell>
        </row>
        <row r="5549">
          <cell r="K5549" t="str">
            <v>00021217P.11</v>
          </cell>
        </row>
        <row r="5550">
          <cell r="K5550" t="str">
            <v>00021217P.11</v>
          </cell>
        </row>
        <row r="5551">
          <cell r="K5551" t="str">
            <v>00021217P.11</v>
          </cell>
        </row>
        <row r="5552">
          <cell r="K5552" t="str">
            <v>00021217P.11</v>
          </cell>
        </row>
        <row r="5553">
          <cell r="K5553" t="str">
            <v>00021218P.11</v>
          </cell>
        </row>
        <row r="5554">
          <cell r="K5554" t="str">
            <v>00021220P.11</v>
          </cell>
        </row>
        <row r="5555">
          <cell r="K5555" t="str">
            <v>00021220P.11</v>
          </cell>
        </row>
        <row r="5556">
          <cell r="K5556" t="str">
            <v>00021221P.11</v>
          </cell>
        </row>
        <row r="5557">
          <cell r="K5557" t="str">
            <v>00021221P.11</v>
          </cell>
        </row>
        <row r="5558">
          <cell r="K5558" t="str">
            <v>00021222P.11</v>
          </cell>
        </row>
        <row r="5559">
          <cell r="K5559" t="str">
            <v>00021222P.11</v>
          </cell>
        </row>
        <row r="5560">
          <cell r="K5560" t="str">
            <v>00021222P.11</v>
          </cell>
        </row>
        <row r="5561">
          <cell r="K5561" t="str">
            <v>00021223P.11</v>
          </cell>
        </row>
        <row r="5562">
          <cell r="K5562" t="str">
            <v>00021223P.11</v>
          </cell>
        </row>
        <row r="5563">
          <cell r="K5563" t="str">
            <v>00021223P.11</v>
          </cell>
        </row>
        <row r="5564">
          <cell r="K5564" t="str">
            <v>00021223P.11</v>
          </cell>
        </row>
        <row r="5565">
          <cell r="K5565" t="str">
            <v>00021223P.11</v>
          </cell>
        </row>
        <row r="5566">
          <cell r="K5566" t="str">
            <v>00021223P.11</v>
          </cell>
        </row>
        <row r="5567">
          <cell r="K5567" t="str">
            <v>00021224P.11</v>
          </cell>
        </row>
        <row r="5568">
          <cell r="K5568" t="str">
            <v>00021224P.11</v>
          </cell>
        </row>
        <row r="5569">
          <cell r="K5569" t="str">
            <v>00021224P.11</v>
          </cell>
        </row>
        <row r="5570">
          <cell r="K5570" t="str">
            <v>00021224P.11</v>
          </cell>
        </row>
        <row r="5571">
          <cell r="K5571" t="str">
            <v>00021225P.11</v>
          </cell>
        </row>
        <row r="5572">
          <cell r="K5572" t="str">
            <v>00021225P.11</v>
          </cell>
        </row>
        <row r="5573">
          <cell r="K5573" t="str">
            <v>00021225P.11</v>
          </cell>
        </row>
        <row r="5574">
          <cell r="K5574" t="str">
            <v>00021226P.11</v>
          </cell>
        </row>
        <row r="5575">
          <cell r="K5575" t="str">
            <v>00021226P.11</v>
          </cell>
        </row>
        <row r="5576">
          <cell r="K5576" t="str">
            <v>00021226P.11</v>
          </cell>
        </row>
        <row r="5577">
          <cell r="K5577" t="str">
            <v>00021227P.11</v>
          </cell>
        </row>
        <row r="5578">
          <cell r="K5578" t="str">
            <v>00021228P.11</v>
          </cell>
        </row>
        <row r="5579">
          <cell r="K5579" t="str">
            <v>00021228P.11</v>
          </cell>
        </row>
        <row r="5580">
          <cell r="K5580" t="str">
            <v>00021228P.11</v>
          </cell>
        </row>
        <row r="5581">
          <cell r="K5581" t="str">
            <v>00021228P.11</v>
          </cell>
        </row>
        <row r="5582">
          <cell r="K5582" t="str">
            <v>00021228P.11</v>
          </cell>
        </row>
        <row r="5583">
          <cell r="K5583" t="str">
            <v>00021228P.11</v>
          </cell>
        </row>
        <row r="5584">
          <cell r="K5584" t="str">
            <v>00021228P.11</v>
          </cell>
        </row>
        <row r="5585">
          <cell r="K5585" t="str">
            <v>00021228P.11</v>
          </cell>
        </row>
        <row r="5586">
          <cell r="K5586" t="str">
            <v>00021228P.11</v>
          </cell>
        </row>
        <row r="5587">
          <cell r="K5587" t="str">
            <v>00021229P.11</v>
          </cell>
        </row>
        <row r="5588">
          <cell r="K5588" t="str">
            <v>00021229P.11</v>
          </cell>
        </row>
        <row r="5589">
          <cell r="K5589" t="str">
            <v>00021229P.11</v>
          </cell>
        </row>
        <row r="5590">
          <cell r="K5590" t="str">
            <v>00021229P.11</v>
          </cell>
        </row>
        <row r="5591">
          <cell r="K5591" t="str">
            <v>00021230P.11</v>
          </cell>
        </row>
        <row r="5592">
          <cell r="K5592" t="str">
            <v>00021231P.11</v>
          </cell>
        </row>
        <row r="5593">
          <cell r="K5593" t="str">
            <v>00021231P.11</v>
          </cell>
        </row>
        <row r="5594">
          <cell r="K5594" t="str">
            <v>00021231P.11</v>
          </cell>
        </row>
        <row r="5595">
          <cell r="K5595" t="str">
            <v>00021232P.11</v>
          </cell>
        </row>
        <row r="5596">
          <cell r="K5596" t="str">
            <v>00021232P.11</v>
          </cell>
        </row>
        <row r="5597">
          <cell r="K5597" t="str">
            <v>00021232P.11</v>
          </cell>
        </row>
        <row r="5598">
          <cell r="K5598" t="str">
            <v>00021232P.11</v>
          </cell>
        </row>
        <row r="5599">
          <cell r="K5599" t="str">
            <v>00021232P.11</v>
          </cell>
        </row>
        <row r="5600">
          <cell r="K5600" t="str">
            <v>00021232P.11</v>
          </cell>
        </row>
        <row r="5601">
          <cell r="K5601" t="str">
            <v>00021233P.11</v>
          </cell>
        </row>
        <row r="5602">
          <cell r="K5602" t="str">
            <v>00021233P.11</v>
          </cell>
        </row>
        <row r="5603">
          <cell r="K5603" t="str">
            <v>00021233P.11</v>
          </cell>
        </row>
        <row r="5604">
          <cell r="K5604" t="str">
            <v>00021233P.11</v>
          </cell>
        </row>
        <row r="5605">
          <cell r="K5605" t="str">
            <v>00021233P.11</v>
          </cell>
        </row>
        <row r="5606">
          <cell r="K5606" t="str">
            <v>00021233P.11</v>
          </cell>
        </row>
        <row r="5607">
          <cell r="K5607" t="str">
            <v>00021233P.11</v>
          </cell>
        </row>
        <row r="5608">
          <cell r="K5608" t="str">
            <v>00021233P.11</v>
          </cell>
        </row>
        <row r="5609">
          <cell r="K5609" t="str">
            <v>00021233P.11</v>
          </cell>
        </row>
        <row r="5610">
          <cell r="K5610" t="str">
            <v>00021233P.11</v>
          </cell>
        </row>
        <row r="5611">
          <cell r="K5611" t="str">
            <v>00021234P.11</v>
          </cell>
        </row>
        <row r="5612">
          <cell r="K5612" t="str">
            <v>00021234P.11</v>
          </cell>
        </row>
        <row r="5613">
          <cell r="K5613" t="str">
            <v>00021234P.11</v>
          </cell>
        </row>
        <row r="5614">
          <cell r="K5614" t="str">
            <v>00021234P.11</v>
          </cell>
        </row>
        <row r="5615">
          <cell r="K5615" t="str">
            <v>00021234P.11</v>
          </cell>
        </row>
        <row r="5616">
          <cell r="K5616" t="str">
            <v>00021235P.11</v>
          </cell>
        </row>
        <row r="5617">
          <cell r="K5617" t="str">
            <v>00021235P.11</v>
          </cell>
        </row>
        <row r="5618">
          <cell r="K5618" t="str">
            <v>00021235P.11</v>
          </cell>
        </row>
        <row r="5619">
          <cell r="K5619" t="str">
            <v>00021235P.11</v>
          </cell>
        </row>
        <row r="5620">
          <cell r="K5620" t="str">
            <v>00021235P.11</v>
          </cell>
        </row>
        <row r="5621">
          <cell r="K5621" t="str">
            <v>00021235P.11</v>
          </cell>
        </row>
        <row r="5622">
          <cell r="K5622" t="str">
            <v>00021235P.11</v>
          </cell>
        </row>
        <row r="5623">
          <cell r="K5623" t="str">
            <v>00021236P.11</v>
          </cell>
        </row>
        <row r="5624">
          <cell r="K5624" t="str">
            <v>00021236P.11</v>
          </cell>
        </row>
        <row r="5625">
          <cell r="K5625" t="str">
            <v>00021236P.11</v>
          </cell>
        </row>
        <row r="5626">
          <cell r="K5626" t="str">
            <v>00021236P.11</v>
          </cell>
        </row>
        <row r="5627">
          <cell r="K5627" t="str">
            <v>00021236P.11</v>
          </cell>
        </row>
        <row r="5628">
          <cell r="K5628" t="str">
            <v>00021236P.11</v>
          </cell>
        </row>
        <row r="5629">
          <cell r="K5629" t="str">
            <v>00021236P.11</v>
          </cell>
        </row>
        <row r="5630">
          <cell r="K5630" t="str">
            <v>00021253P.11</v>
          </cell>
        </row>
        <row r="5631">
          <cell r="K5631" t="str">
            <v>00021253P.11</v>
          </cell>
        </row>
        <row r="5632">
          <cell r="K5632" t="str">
            <v>00021242P.11</v>
          </cell>
        </row>
        <row r="5633">
          <cell r="K5633" t="str">
            <v>00021242P.11</v>
          </cell>
        </row>
        <row r="5634">
          <cell r="K5634" t="str">
            <v>00021242P.11</v>
          </cell>
        </row>
        <row r="5635">
          <cell r="K5635" t="str">
            <v>00021241P.11</v>
          </cell>
        </row>
        <row r="5636">
          <cell r="K5636" t="str">
            <v>00021206P.11</v>
          </cell>
        </row>
        <row r="5637">
          <cell r="K5637" t="str">
            <v>00021206P.11</v>
          </cell>
        </row>
        <row r="5638">
          <cell r="K5638" t="str">
            <v>00021206P.11</v>
          </cell>
        </row>
        <row r="5639">
          <cell r="K5639" t="str">
            <v>00021206P.11</v>
          </cell>
        </row>
        <row r="5640">
          <cell r="K5640" t="str">
            <v>00021207P.11</v>
          </cell>
        </row>
        <row r="5641">
          <cell r="K5641" t="str">
            <v>00021214P.11</v>
          </cell>
        </row>
        <row r="5642">
          <cell r="K5642" t="str">
            <v>00021228P.11</v>
          </cell>
        </row>
        <row r="5643">
          <cell r="K5643" t="str">
            <v>00021228P.11</v>
          </cell>
        </row>
        <row r="5644">
          <cell r="K5644" t="str">
            <v>00021228P.11</v>
          </cell>
        </row>
        <row r="5645">
          <cell r="K5645" t="str">
            <v>00021228P.11</v>
          </cell>
        </row>
        <row r="5646">
          <cell r="K5646" t="str">
            <v>00021230P.11</v>
          </cell>
        </row>
        <row r="5647">
          <cell r="K5647" t="str">
            <v>00021230P.11</v>
          </cell>
        </row>
        <row r="5648">
          <cell r="K5648" t="str">
            <v>00021230P.11</v>
          </cell>
        </row>
        <row r="5649">
          <cell r="K5649" t="str">
            <v>00021257P.11</v>
          </cell>
        </row>
        <row r="5650">
          <cell r="K5650" t="str">
            <v>00021257P.11</v>
          </cell>
        </row>
        <row r="5651">
          <cell r="K5651" t="str">
            <v>00021257P.11</v>
          </cell>
        </row>
        <row r="5652">
          <cell r="K5652" t="str">
            <v>00021258P.11</v>
          </cell>
        </row>
        <row r="5653">
          <cell r="K5653" t="str">
            <v>00021249P.11</v>
          </cell>
        </row>
        <row r="5654">
          <cell r="K5654" t="str">
            <v>00021249P.11</v>
          </cell>
        </row>
        <row r="5655">
          <cell r="K5655" t="str">
            <v>00021243P.11</v>
          </cell>
        </row>
        <row r="5656">
          <cell r="K5656" t="str">
            <v>00021212P.11</v>
          </cell>
        </row>
        <row r="5657">
          <cell r="K5657" t="str">
            <v>00021231P.11</v>
          </cell>
        </row>
        <row r="5658">
          <cell r="K5658" t="str">
            <v>00021232P.11</v>
          </cell>
        </row>
        <row r="5659">
          <cell r="K5659" t="str">
            <v>00021232P.11</v>
          </cell>
        </row>
        <row r="5660">
          <cell r="K5660" t="str">
            <v>00021232P.11</v>
          </cell>
        </row>
        <row r="5661">
          <cell r="K5661" t="str">
            <v>00021233P.11</v>
          </cell>
        </row>
        <row r="5662">
          <cell r="K5662" t="str">
            <v>00021236P.11</v>
          </cell>
        </row>
        <row r="5663">
          <cell r="K5663" t="str">
            <v>00021250P.11</v>
          </cell>
        </row>
        <row r="5664">
          <cell r="K5664" t="str">
            <v>00021251P.11</v>
          </cell>
        </row>
        <row r="5665">
          <cell r="K5665" t="str">
            <v>00021253P.11</v>
          </cell>
        </row>
        <row r="5666">
          <cell r="K5666" t="str">
            <v>00021210P.11</v>
          </cell>
        </row>
        <row r="5667">
          <cell r="K5667" t="str">
            <v>00021210P.11</v>
          </cell>
        </row>
        <row r="5668">
          <cell r="K5668" t="str">
            <v>00021211P.11</v>
          </cell>
        </row>
        <row r="5669">
          <cell r="K5669" t="str">
            <v>00021212P.11</v>
          </cell>
        </row>
        <row r="5670">
          <cell r="K5670" t="str">
            <v>00021213P.11</v>
          </cell>
        </row>
        <row r="5671">
          <cell r="K5671" t="str">
            <v>00021222P.11</v>
          </cell>
        </row>
        <row r="5672">
          <cell r="K5672" t="str">
            <v>00021229P.11</v>
          </cell>
        </row>
        <row r="5673">
          <cell r="K5673" t="str">
            <v>00021230P.11</v>
          </cell>
        </row>
        <row r="5674">
          <cell r="K5674" t="str">
            <v>00021232P.11</v>
          </cell>
        </row>
        <row r="5675">
          <cell r="K5675" t="str">
            <v>00021232P.11</v>
          </cell>
        </row>
        <row r="5676">
          <cell r="K5676" t="str">
            <v>00021232P.11</v>
          </cell>
        </row>
        <row r="5677">
          <cell r="K5677" t="str">
            <v>00021233P.11</v>
          </cell>
        </row>
        <row r="5678">
          <cell r="K5678" t="str">
            <v>00021234P.11</v>
          </cell>
        </row>
        <row r="5679">
          <cell r="K5679" t="str">
            <v>00021236P.11</v>
          </cell>
        </row>
        <row r="5680">
          <cell r="K5680" t="str">
            <v>00021250P.11</v>
          </cell>
        </row>
        <row r="5681">
          <cell r="K5681" t="str">
            <v>00021253P.11</v>
          </cell>
        </row>
        <row r="5682">
          <cell r="K5682" t="str">
            <v>00021253P.11</v>
          </cell>
        </row>
        <row r="5683">
          <cell r="K5683" t="str">
            <v>00021253P.11</v>
          </cell>
        </row>
        <row r="5684">
          <cell r="K5684" t="str">
            <v>00021259P.11</v>
          </cell>
        </row>
        <row r="5685">
          <cell r="K5685" t="str">
            <v>00021210P.11</v>
          </cell>
        </row>
        <row r="5686">
          <cell r="K5686" t="str">
            <v>00021210P.11</v>
          </cell>
        </row>
        <row r="5687">
          <cell r="K5687" t="str">
            <v>00021210P.11</v>
          </cell>
        </row>
        <row r="5688">
          <cell r="K5688" t="str">
            <v>00021210P.11</v>
          </cell>
        </row>
        <row r="5689">
          <cell r="K5689" t="str">
            <v>00021210P.11</v>
          </cell>
        </row>
        <row r="5690">
          <cell r="K5690" t="str">
            <v>00021210P.11</v>
          </cell>
        </row>
        <row r="5691">
          <cell r="K5691" t="str">
            <v>00021210P.11</v>
          </cell>
        </row>
        <row r="5692">
          <cell r="K5692" t="str">
            <v>00021212P.11</v>
          </cell>
        </row>
        <row r="5693">
          <cell r="K5693" t="str">
            <v>00021212P.11</v>
          </cell>
        </row>
        <row r="5694">
          <cell r="K5694" t="str">
            <v>00021213P.11</v>
          </cell>
        </row>
        <row r="5695">
          <cell r="K5695" t="str">
            <v>00021213P.11</v>
          </cell>
        </row>
        <row r="5696">
          <cell r="K5696" t="str">
            <v>00021213P.11</v>
          </cell>
        </row>
        <row r="5697">
          <cell r="K5697" t="str">
            <v>00021213P.11</v>
          </cell>
        </row>
        <row r="5698">
          <cell r="K5698" t="str">
            <v>00021213P.11</v>
          </cell>
        </row>
        <row r="5699">
          <cell r="K5699" t="str">
            <v>00021213P.11</v>
          </cell>
        </row>
        <row r="5700">
          <cell r="K5700" t="str">
            <v>00021213P.11</v>
          </cell>
        </row>
        <row r="5701">
          <cell r="K5701" t="str">
            <v>00021213P.11</v>
          </cell>
        </row>
        <row r="5702">
          <cell r="K5702" t="str">
            <v>00021213P.11</v>
          </cell>
        </row>
        <row r="5703">
          <cell r="K5703" t="str">
            <v>00021213P.11</v>
          </cell>
        </row>
        <row r="5704">
          <cell r="K5704" t="str">
            <v>00021213P.11</v>
          </cell>
        </row>
        <row r="5705">
          <cell r="K5705" t="str">
            <v>00021217P.11</v>
          </cell>
        </row>
        <row r="5706">
          <cell r="K5706" t="str">
            <v>00021217P.11</v>
          </cell>
        </row>
        <row r="5707">
          <cell r="K5707" t="str">
            <v>00021218P.11</v>
          </cell>
        </row>
        <row r="5708">
          <cell r="K5708" t="str">
            <v>00021218P.11</v>
          </cell>
        </row>
        <row r="5709">
          <cell r="K5709" t="str">
            <v>00021220P.11</v>
          </cell>
        </row>
        <row r="5710">
          <cell r="K5710" t="str">
            <v>00021221P.11</v>
          </cell>
        </row>
        <row r="5711">
          <cell r="K5711" t="str">
            <v>00021222P.11</v>
          </cell>
        </row>
        <row r="5712">
          <cell r="K5712" t="str">
            <v>00021222P.11</v>
          </cell>
        </row>
        <row r="5713">
          <cell r="K5713" t="str">
            <v>00021222P.11</v>
          </cell>
        </row>
        <row r="5714">
          <cell r="K5714" t="str">
            <v>00021222P.11</v>
          </cell>
        </row>
        <row r="5715">
          <cell r="K5715" t="str">
            <v>00021226P.11</v>
          </cell>
        </row>
        <row r="5716">
          <cell r="K5716" t="str">
            <v>00021226P.11</v>
          </cell>
        </row>
        <row r="5717">
          <cell r="K5717" t="str">
            <v>00021228P.11</v>
          </cell>
        </row>
        <row r="5718">
          <cell r="K5718" t="str">
            <v>00021228P.11</v>
          </cell>
        </row>
        <row r="5719">
          <cell r="K5719" t="str">
            <v>00021230P.11</v>
          </cell>
        </row>
        <row r="5720">
          <cell r="K5720" t="str">
            <v>00021230P.11</v>
          </cell>
        </row>
        <row r="5721">
          <cell r="K5721" t="str">
            <v>00021231P.11</v>
          </cell>
        </row>
        <row r="5722">
          <cell r="K5722" t="str">
            <v>00021231P.11</v>
          </cell>
        </row>
        <row r="5723">
          <cell r="K5723" t="str">
            <v>00021231P.11</v>
          </cell>
        </row>
        <row r="5724">
          <cell r="K5724" t="str">
            <v>00021231P.11</v>
          </cell>
        </row>
        <row r="5725">
          <cell r="K5725" t="str">
            <v>00021255P.11</v>
          </cell>
        </row>
        <row r="5726">
          <cell r="K5726" t="str">
            <v>00021255P.11</v>
          </cell>
        </row>
        <row r="5727">
          <cell r="K5727" t="str">
            <v>00021234P.11</v>
          </cell>
        </row>
        <row r="5728">
          <cell r="K5728" t="str">
            <v>00021234P.11</v>
          </cell>
        </row>
        <row r="5729">
          <cell r="K5729" t="str">
            <v>00021234P.11</v>
          </cell>
        </row>
        <row r="5730">
          <cell r="K5730" t="str">
            <v>00021234P.11</v>
          </cell>
        </row>
        <row r="5731">
          <cell r="K5731" t="str">
            <v>00021236P.11</v>
          </cell>
        </row>
        <row r="5732">
          <cell r="K5732" t="str">
            <v>00021236P.11</v>
          </cell>
        </row>
        <row r="5733">
          <cell r="K5733" t="str">
            <v>00021236P.11</v>
          </cell>
        </row>
        <row r="5734">
          <cell r="K5734" t="str">
            <v>00021253P.11</v>
          </cell>
        </row>
        <row r="5735">
          <cell r="K5735" t="str">
            <v>00021259P.11</v>
          </cell>
        </row>
        <row r="5736">
          <cell r="K5736" t="str">
            <v>00021258P.11</v>
          </cell>
        </row>
        <row r="5737">
          <cell r="K5737" t="str">
            <v>00021258P.11</v>
          </cell>
        </row>
        <row r="5738">
          <cell r="K5738" t="str">
            <v>00021245P.11</v>
          </cell>
        </row>
        <row r="5739">
          <cell r="K5739" t="str">
            <v>00021245P.11</v>
          </cell>
        </row>
        <row r="5740">
          <cell r="K5740" t="str">
            <v>00021250P.11</v>
          </cell>
        </row>
        <row r="5741">
          <cell r="K5741" t="str">
            <v>00021250P.11</v>
          </cell>
        </row>
        <row r="5742">
          <cell r="K5742" t="str">
            <v>00021250P.11</v>
          </cell>
        </row>
        <row r="5743">
          <cell r="K5743" t="str">
            <v>00021250P.11</v>
          </cell>
        </row>
        <row r="5744">
          <cell r="K5744" t="str">
            <v>00021257P.11</v>
          </cell>
        </row>
        <row r="5745">
          <cell r="K5745" t="str">
            <v>00021257P.11</v>
          </cell>
        </row>
        <row r="5746">
          <cell r="K5746" t="str">
            <v>00021209P.11</v>
          </cell>
        </row>
        <row r="5747">
          <cell r="K5747" t="str">
            <v>00021206P.11</v>
          </cell>
        </row>
        <row r="5748">
          <cell r="K5748" t="str">
            <v>00021206P.11</v>
          </cell>
        </row>
        <row r="5749">
          <cell r="K5749" t="str">
            <v>00021206P.11</v>
          </cell>
        </row>
        <row r="5750">
          <cell r="K5750" t="str">
            <v>00021210P.11</v>
          </cell>
        </row>
        <row r="5751">
          <cell r="K5751" t="str">
            <v>00021210P.11</v>
          </cell>
        </row>
        <row r="5752">
          <cell r="K5752" t="str">
            <v>00021210P.11</v>
          </cell>
        </row>
        <row r="5753">
          <cell r="K5753" t="str">
            <v>00021210P.11</v>
          </cell>
        </row>
        <row r="5754">
          <cell r="K5754" t="str">
            <v>00021210P.11</v>
          </cell>
        </row>
        <row r="5755">
          <cell r="K5755" t="str">
            <v>00021210P.11</v>
          </cell>
        </row>
        <row r="5756">
          <cell r="K5756" t="str">
            <v>00021210P.11</v>
          </cell>
        </row>
        <row r="5757">
          <cell r="K5757" t="str">
            <v>00021210P.11</v>
          </cell>
        </row>
        <row r="5758">
          <cell r="K5758" t="str">
            <v>00021211P.11</v>
          </cell>
        </row>
        <row r="5759">
          <cell r="K5759" t="str">
            <v>00021213P.11</v>
          </cell>
        </row>
        <row r="5760">
          <cell r="K5760" t="str">
            <v>00021213P.11</v>
          </cell>
        </row>
        <row r="5761">
          <cell r="K5761" t="str">
            <v>00021213P.11</v>
          </cell>
        </row>
        <row r="5762">
          <cell r="K5762" t="str">
            <v>00021213P.11</v>
          </cell>
        </row>
        <row r="5763">
          <cell r="K5763" t="str">
            <v>00021214P.11</v>
          </cell>
        </row>
        <row r="5764">
          <cell r="K5764" t="str">
            <v>00021214P.11</v>
          </cell>
        </row>
        <row r="5765">
          <cell r="K5765" t="str">
            <v>00021214P.11</v>
          </cell>
        </row>
        <row r="5766">
          <cell r="K5766" t="str">
            <v>00021216P.11</v>
          </cell>
        </row>
        <row r="5767">
          <cell r="K5767" t="str">
            <v>00021216P.11</v>
          </cell>
        </row>
        <row r="5768">
          <cell r="K5768" t="str">
            <v>00021217P.11</v>
          </cell>
        </row>
        <row r="5769">
          <cell r="K5769" t="str">
            <v>00021217P.11</v>
          </cell>
        </row>
        <row r="5770">
          <cell r="K5770" t="str">
            <v>00021220P.11</v>
          </cell>
        </row>
        <row r="5771">
          <cell r="K5771" t="str">
            <v>00021221P.11</v>
          </cell>
        </row>
        <row r="5772">
          <cell r="K5772" t="str">
            <v>00021221P.11</v>
          </cell>
        </row>
        <row r="5773">
          <cell r="K5773" t="str">
            <v>00021221P.11</v>
          </cell>
        </row>
        <row r="5774">
          <cell r="K5774" t="str">
            <v>00021222P.11</v>
          </cell>
        </row>
        <row r="5775">
          <cell r="K5775" t="str">
            <v>00021223P.11</v>
          </cell>
        </row>
        <row r="5776">
          <cell r="K5776" t="str">
            <v>00021223P.11</v>
          </cell>
        </row>
        <row r="5777">
          <cell r="K5777" t="str">
            <v>00021224P.11</v>
          </cell>
        </row>
        <row r="5778">
          <cell r="K5778" t="str">
            <v>00021224P.11</v>
          </cell>
        </row>
        <row r="5779">
          <cell r="K5779" t="str">
            <v>00021225P.11</v>
          </cell>
        </row>
        <row r="5780">
          <cell r="K5780" t="str">
            <v>00021225P.11</v>
          </cell>
        </row>
        <row r="5781">
          <cell r="K5781" t="str">
            <v>00021225P.11</v>
          </cell>
        </row>
        <row r="5782">
          <cell r="K5782" t="str">
            <v>00021225P.11</v>
          </cell>
        </row>
        <row r="5783">
          <cell r="K5783" t="str">
            <v>00021225P.11</v>
          </cell>
        </row>
        <row r="5784">
          <cell r="K5784" t="str">
            <v>00021226P.11</v>
          </cell>
        </row>
        <row r="5785">
          <cell r="K5785" t="str">
            <v>00021226P.11</v>
          </cell>
        </row>
        <row r="5786">
          <cell r="K5786" t="str">
            <v>00021226P.11</v>
          </cell>
        </row>
        <row r="5787">
          <cell r="K5787" t="str">
            <v>00021227P.11</v>
          </cell>
        </row>
        <row r="5788">
          <cell r="K5788" t="str">
            <v>00021228P.11</v>
          </cell>
        </row>
        <row r="5789">
          <cell r="K5789" t="str">
            <v>00021228P.11</v>
          </cell>
        </row>
        <row r="5790">
          <cell r="K5790" t="str">
            <v>00021228P.11</v>
          </cell>
        </row>
        <row r="5791">
          <cell r="K5791" t="str">
            <v>00021228P.11</v>
          </cell>
        </row>
        <row r="5792">
          <cell r="K5792" t="str">
            <v>00021228P.11</v>
          </cell>
        </row>
        <row r="5793">
          <cell r="K5793" t="str">
            <v>00021228P.11</v>
          </cell>
        </row>
        <row r="5794">
          <cell r="K5794" t="str">
            <v>00021228P.11</v>
          </cell>
        </row>
        <row r="5795">
          <cell r="K5795" t="str">
            <v>00021228P.11</v>
          </cell>
        </row>
        <row r="5796">
          <cell r="K5796" t="str">
            <v>00021229P.11</v>
          </cell>
        </row>
        <row r="5797">
          <cell r="K5797" t="str">
            <v>00021229P.11</v>
          </cell>
        </row>
        <row r="5798">
          <cell r="K5798" t="str">
            <v>00021229P.11</v>
          </cell>
        </row>
        <row r="5799">
          <cell r="K5799" t="str">
            <v>00021229P.11</v>
          </cell>
        </row>
        <row r="5800">
          <cell r="K5800" t="str">
            <v>00021229P.11</v>
          </cell>
        </row>
        <row r="5801">
          <cell r="K5801" t="str">
            <v>00021229P.11</v>
          </cell>
        </row>
        <row r="5802">
          <cell r="K5802" t="str">
            <v>00021229P.11</v>
          </cell>
        </row>
        <row r="5803">
          <cell r="K5803" t="str">
            <v>00021229P.11</v>
          </cell>
        </row>
        <row r="5804">
          <cell r="K5804" t="str">
            <v>00021229P.11</v>
          </cell>
        </row>
        <row r="5805">
          <cell r="K5805" t="str">
            <v>00021229P.11</v>
          </cell>
        </row>
        <row r="5806">
          <cell r="K5806" t="str">
            <v>00021229P.11</v>
          </cell>
        </row>
        <row r="5807">
          <cell r="K5807" t="str">
            <v>00021229P.11</v>
          </cell>
        </row>
        <row r="5808">
          <cell r="K5808" t="str">
            <v>00021230P.11</v>
          </cell>
        </row>
        <row r="5809">
          <cell r="K5809" t="str">
            <v>00021230P.11</v>
          </cell>
        </row>
        <row r="5810">
          <cell r="K5810" t="str">
            <v>00021230P.11</v>
          </cell>
        </row>
        <row r="5811">
          <cell r="K5811" t="str">
            <v>00021230P.11</v>
          </cell>
        </row>
        <row r="5812">
          <cell r="K5812" t="str">
            <v>00021231P.11</v>
          </cell>
        </row>
        <row r="5813">
          <cell r="K5813" t="str">
            <v>00021231P.11</v>
          </cell>
        </row>
        <row r="5814">
          <cell r="K5814" t="str">
            <v>00021231P.11</v>
          </cell>
        </row>
        <row r="5815">
          <cell r="K5815" t="str">
            <v>00021231P.11</v>
          </cell>
        </row>
        <row r="5816">
          <cell r="K5816" t="str">
            <v>00021231P.11</v>
          </cell>
        </row>
        <row r="5817">
          <cell r="K5817" t="str">
            <v>00021231P.11</v>
          </cell>
        </row>
        <row r="5818">
          <cell r="K5818" t="str">
            <v>00021231P.11</v>
          </cell>
        </row>
        <row r="5819">
          <cell r="K5819" t="str">
            <v>00021231P.11</v>
          </cell>
        </row>
        <row r="5820">
          <cell r="K5820" t="str">
            <v>00021231P.11</v>
          </cell>
        </row>
        <row r="5821">
          <cell r="K5821" t="str">
            <v>00021231P.11</v>
          </cell>
        </row>
        <row r="5822">
          <cell r="K5822" t="str">
            <v>00021232P.11</v>
          </cell>
        </row>
        <row r="5823">
          <cell r="K5823" t="str">
            <v>00021232P.11</v>
          </cell>
        </row>
        <row r="5824">
          <cell r="K5824" t="str">
            <v>00021232P.11</v>
          </cell>
        </row>
        <row r="5825">
          <cell r="K5825" t="str">
            <v>00021232P.11</v>
          </cell>
        </row>
        <row r="5826">
          <cell r="K5826" t="str">
            <v>00021232P.11</v>
          </cell>
        </row>
        <row r="5827">
          <cell r="K5827" t="str">
            <v>00021232P.11</v>
          </cell>
        </row>
        <row r="5828">
          <cell r="K5828" t="str">
            <v>00021232P.11</v>
          </cell>
        </row>
        <row r="5829">
          <cell r="K5829" t="str">
            <v>00021232P.11</v>
          </cell>
        </row>
        <row r="5830">
          <cell r="K5830" t="str">
            <v>00021233P.11</v>
          </cell>
        </row>
        <row r="5831">
          <cell r="K5831" t="str">
            <v>00021233P.11</v>
          </cell>
        </row>
        <row r="5832">
          <cell r="K5832" t="str">
            <v>00021233P.11</v>
          </cell>
        </row>
        <row r="5833">
          <cell r="K5833" t="str">
            <v>00021233P.11</v>
          </cell>
        </row>
        <row r="5834">
          <cell r="K5834" t="str">
            <v>00021233P.11</v>
          </cell>
        </row>
        <row r="5835">
          <cell r="K5835" t="str">
            <v>00021234P.11</v>
          </cell>
        </row>
        <row r="5836">
          <cell r="K5836" t="str">
            <v>00021234P.11</v>
          </cell>
        </row>
        <row r="5837">
          <cell r="K5837" t="str">
            <v>00021234P.11</v>
          </cell>
        </row>
        <row r="5838">
          <cell r="K5838" t="str">
            <v>00021234P.11</v>
          </cell>
        </row>
        <row r="5839">
          <cell r="K5839" t="str">
            <v>00021235P.11</v>
          </cell>
        </row>
        <row r="5840">
          <cell r="K5840" t="str">
            <v>00021235P.11</v>
          </cell>
        </row>
        <row r="5841">
          <cell r="K5841" t="str">
            <v>00021235P.11</v>
          </cell>
        </row>
        <row r="5842">
          <cell r="K5842" t="str">
            <v>00021235P.11</v>
          </cell>
        </row>
        <row r="5843">
          <cell r="K5843" t="str">
            <v>00021235P.11</v>
          </cell>
        </row>
        <row r="5844">
          <cell r="K5844" t="str">
            <v>00021236P.11</v>
          </cell>
        </row>
        <row r="5845">
          <cell r="K5845" t="str">
            <v>00021236P.11</v>
          </cell>
        </row>
        <row r="5846">
          <cell r="K5846" t="str">
            <v>00021236P.11</v>
          </cell>
        </row>
        <row r="5847">
          <cell r="K5847" t="str">
            <v>00021236P.11</v>
          </cell>
        </row>
        <row r="5848">
          <cell r="K5848" t="str">
            <v>00021236P.11</v>
          </cell>
        </row>
        <row r="5849">
          <cell r="K5849" t="str">
            <v>00021236P.11</v>
          </cell>
        </row>
        <row r="5850">
          <cell r="K5850" t="str">
            <v>00021236P.11</v>
          </cell>
        </row>
        <row r="5851">
          <cell r="K5851" t="str">
            <v>00021258P.11</v>
          </cell>
        </row>
        <row r="5852">
          <cell r="K5852" t="str">
            <v>00021258P.11</v>
          </cell>
        </row>
        <row r="5853">
          <cell r="K5853" t="str">
            <v>00021238P.11</v>
          </cell>
        </row>
        <row r="5854">
          <cell r="K5854" t="str">
            <v>00021238P.11</v>
          </cell>
        </row>
        <row r="5855">
          <cell r="K5855" t="str">
            <v>00021239P.11</v>
          </cell>
        </row>
        <row r="5856">
          <cell r="K5856" t="str">
            <v>00021240P.11</v>
          </cell>
        </row>
        <row r="5857">
          <cell r="K5857" t="str">
            <v>00021240P.11</v>
          </cell>
        </row>
        <row r="5858">
          <cell r="K5858" t="str">
            <v>00021245P.11</v>
          </cell>
        </row>
        <row r="5859">
          <cell r="K5859" t="str">
            <v>00021245P.11</v>
          </cell>
        </row>
        <row r="5860">
          <cell r="K5860" t="str">
            <v>00021245P.11</v>
          </cell>
        </row>
        <row r="5861">
          <cell r="K5861" t="str">
            <v>00021248P.11</v>
          </cell>
        </row>
        <row r="5862">
          <cell r="K5862" t="str">
            <v>00021248P.11</v>
          </cell>
        </row>
        <row r="5863">
          <cell r="K5863" t="str">
            <v>00021249P.11</v>
          </cell>
        </row>
        <row r="5864">
          <cell r="K5864" t="str">
            <v>00021257P.11</v>
          </cell>
        </row>
        <row r="5865">
          <cell r="K5865" t="str">
            <v>00021258P.11</v>
          </cell>
        </row>
        <row r="5866">
          <cell r="K5866" t="str">
            <v>00021258P.11</v>
          </cell>
        </row>
        <row r="5867">
          <cell r="K5867" t="str">
            <v>00021258P.11</v>
          </cell>
        </row>
        <row r="5868">
          <cell r="K5868" t="str">
            <v>00021259P.11</v>
          </cell>
        </row>
        <row r="5869">
          <cell r="K5869" t="str">
            <v>00021211P.11</v>
          </cell>
        </row>
        <row r="5870">
          <cell r="K5870" t="str">
            <v>00021221P.11</v>
          </cell>
        </row>
        <row r="5871">
          <cell r="K5871" t="str">
            <v>00021231P.11</v>
          </cell>
        </row>
        <row r="5872">
          <cell r="K5872" t="str">
            <v>00021231P.11</v>
          </cell>
        </row>
        <row r="5873">
          <cell r="K5873" t="str">
            <v>00021254P.13</v>
          </cell>
        </row>
        <row r="5874">
          <cell r="K5874" t="str">
            <v>00021247P.11</v>
          </cell>
        </row>
        <row r="5875">
          <cell r="K5875" t="str">
            <v>00021247P.11</v>
          </cell>
        </row>
        <row r="5876">
          <cell r="K5876" t="str">
            <v>00021247P.11</v>
          </cell>
        </row>
        <row r="5877">
          <cell r="K5877" t="str">
            <v>00021205P.12</v>
          </cell>
        </row>
        <row r="5878">
          <cell r="K5878" t="str">
            <v>00021210P.11</v>
          </cell>
        </row>
        <row r="5879">
          <cell r="K5879" t="str">
            <v>00021210P.11</v>
          </cell>
        </row>
        <row r="5880">
          <cell r="K5880" t="str">
            <v>00021212P.11</v>
          </cell>
        </row>
        <row r="5881">
          <cell r="K5881" t="str">
            <v>00021202P.11</v>
          </cell>
        </row>
        <row r="5882">
          <cell r="K5882" t="str">
            <v>00021202P.11</v>
          </cell>
        </row>
        <row r="5883">
          <cell r="K5883" t="str">
            <v>00021202P.11</v>
          </cell>
        </row>
        <row r="5884">
          <cell r="K5884" t="str">
            <v>00021213P.11</v>
          </cell>
        </row>
        <row r="5885">
          <cell r="K5885" t="str">
            <v>00021211P.11</v>
          </cell>
        </row>
        <row r="5886">
          <cell r="K5886" t="str">
            <v>00021251P.11</v>
          </cell>
        </row>
        <row r="5887">
          <cell r="K5887" t="str">
            <v>00021251P.11</v>
          </cell>
        </row>
        <row r="5888">
          <cell r="K5888" t="str">
            <v>00021254P.11</v>
          </cell>
        </row>
        <row r="5889">
          <cell r="K5889" t="str">
            <v>00021254P.11</v>
          </cell>
        </row>
        <row r="5890">
          <cell r="K5890" t="str">
            <v>00021254P.11</v>
          </cell>
        </row>
        <row r="5891">
          <cell r="K5891" t="str">
            <v>00021254P.11</v>
          </cell>
        </row>
        <row r="5892">
          <cell r="K5892" t="str">
            <v>00021254P.11</v>
          </cell>
        </row>
        <row r="5893">
          <cell r="K5893" t="str">
            <v>00021256P.11</v>
          </cell>
        </row>
        <row r="5894">
          <cell r="K5894" t="str">
            <v>00021256P.11</v>
          </cell>
        </row>
        <row r="5895">
          <cell r="K5895" t="str">
            <v>00021256P.11</v>
          </cell>
        </row>
        <row r="5896">
          <cell r="K5896" t="str">
            <v>00021256P.11</v>
          </cell>
        </row>
        <row r="5897">
          <cell r="K5897" t="str">
            <v>00021256P.11</v>
          </cell>
        </row>
        <row r="5898">
          <cell r="K5898" t="str">
            <v>00021260P.11</v>
          </cell>
        </row>
        <row r="5899">
          <cell r="K5899" t="str">
            <v>00021249P.11</v>
          </cell>
        </row>
        <row r="5900">
          <cell r="K5900" t="str">
            <v>00021253P.11</v>
          </cell>
        </row>
        <row r="5901">
          <cell r="K5901" t="str">
            <v>00021254P.11</v>
          </cell>
        </row>
        <row r="5902">
          <cell r="K5902" t="str">
            <v>00021254P.11</v>
          </cell>
        </row>
        <row r="5903">
          <cell r="K5903" t="str">
            <v>00021254P.11</v>
          </cell>
        </row>
        <row r="5904">
          <cell r="K5904" t="str">
            <v>00021254P.11</v>
          </cell>
        </row>
        <row r="5905">
          <cell r="K5905" t="str">
            <v>00021254P.11</v>
          </cell>
        </row>
        <row r="5906">
          <cell r="K5906" t="str">
            <v>00021254P.11</v>
          </cell>
        </row>
        <row r="5907">
          <cell r="K5907" t="str">
            <v>00021254P.13</v>
          </cell>
        </row>
        <row r="5908">
          <cell r="K5908" t="str">
            <v>00021256P.11</v>
          </cell>
        </row>
        <row r="5909">
          <cell r="K5909" t="str">
            <v>00021256P.11</v>
          </cell>
        </row>
        <row r="5910">
          <cell r="K5910" t="str">
            <v>00021256P.11</v>
          </cell>
        </row>
        <row r="5911">
          <cell r="K5911" t="str">
            <v>00021260P.11</v>
          </cell>
        </row>
        <row r="5912">
          <cell r="K5912" t="str">
            <v>00021257P.11</v>
          </cell>
        </row>
        <row r="5913">
          <cell r="K5913" t="str">
            <v>00021240P.11</v>
          </cell>
        </row>
        <row r="5914">
          <cell r="K5914" t="str">
            <v>00021258P.11</v>
          </cell>
        </row>
        <row r="5915">
          <cell r="K5915" t="str">
            <v>00021210P.11</v>
          </cell>
        </row>
        <row r="5916">
          <cell r="K5916" t="str">
            <v>00021210P.11</v>
          </cell>
        </row>
        <row r="5917">
          <cell r="K5917" t="str">
            <v>00021213P.11</v>
          </cell>
        </row>
        <row r="5918">
          <cell r="K5918" t="str">
            <v>00021214P.11</v>
          </cell>
        </row>
        <row r="5919">
          <cell r="K5919" t="str">
            <v>00021214P.11</v>
          </cell>
        </row>
        <row r="5920">
          <cell r="K5920" t="str">
            <v>00021220P.11</v>
          </cell>
        </row>
        <row r="5921">
          <cell r="K5921" t="str">
            <v>00021222P.11</v>
          </cell>
        </row>
        <row r="5922">
          <cell r="K5922" t="str">
            <v>00021222P.11</v>
          </cell>
        </row>
        <row r="5923">
          <cell r="K5923" t="str">
            <v>00021223P.11</v>
          </cell>
        </row>
        <row r="5924">
          <cell r="K5924" t="str">
            <v>00021226P.11</v>
          </cell>
        </row>
        <row r="5925">
          <cell r="K5925" t="str">
            <v>00021228P.11</v>
          </cell>
        </row>
        <row r="5926">
          <cell r="K5926" t="str">
            <v>00021228P.11</v>
          </cell>
        </row>
        <row r="5927">
          <cell r="K5927" t="str">
            <v>00021232P.11</v>
          </cell>
        </row>
        <row r="5928">
          <cell r="K5928" t="str">
            <v>00021232P.11</v>
          </cell>
        </row>
        <row r="5929">
          <cell r="K5929" t="str">
            <v>00021233P.11</v>
          </cell>
        </row>
        <row r="5930">
          <cell r="K5930" t="str">
            <v>00021234P.11</v>
          </cell>
        </row>
        <row r="5931">
          <cell r="K5931" t="str">
            <v>00021235P.11</v>
          </cell>
        </row>
        <row r="5932">
          <cell r="K5932" t="str">
            <v>00021235P.11</v>
          </cell>
        </row>
        <row r="5933">
          <cell r="K5933" t="str">
            <v>00021258P.11</v>
          </cell>
        </row>
        <row r="5934">
          <cell r="K5934" t="str">
            <v>00021258P.11</v>
          </cell>
        </row>
        <row r="5935">
          <cell r="K5935" t="str">
            <v>00021253P.11</v>
          </cell>
        </row>
        <row r="5936">
          <cell r="K5936" t="str">
            <v>00021257P.11</v>
          </cell>
        </row>
        <row r="5937">
          <cell r="K5937" t="str">
            <v>00021257P.11</v>
          </cell>
        </row>
        <row r="5938">
          <cell r="K5938" t="str">
            <v>00021257P.11</v>
          </cell>
        </row>
        <row r="5939">
          <cell r="K5939" t="str">
            <v>00021257P.11</v>
          </cell>
        </row>
        <row r="5940">
          <cell r="K5940" t="str">
            <v>00021259P.11</v>
          </cell>
        </row>
        <row r="5941">
          <cell r="K5941" t="str">
            <v>00021257P.11</v>
          </cell>
        </row>
        <row r="5942">
          <cell r="K5942" t="str">
            <v>00021228P.11</v>
          </cell>
        </row>
        <row r="5943">
          <cell r="K5943" t="str">
            <v>00021259P.11</v>
          </cell>
        </row>
        <row r="5944">
          <cell r="K5944" t="str">
            <v>00021201P.11</v>
          </cell>
        </row>
        <row r="5945">
          <cell r="K5945" t="str">
            <v>00021250P.11</v>
          </cell>
        </row>
        <row r="5946">
          <cell r="K5946" t="str">
            <v>00021250P.11</v>
          </cell>
        </row>
        <row r="5947">
          <cell r="K5947" t="str">
            <v>00021213P.11</v>
          </cell>
        </row>
        <row r="5948">
          <cell r="K5948" t="str">
            <v>00021218P.11</v>
          </cell>
        </row>
        <row r="5949">
          <cell r="K5949" t="str">
            <v>00021246P.11</v>
          </cell>
        </row>
        <row r="5950">
          <cell r="K5950" t="str">
            <v>00021246P.11</v>
          </cell>
        </row>
        <row r="5951">
          <cell r="K5951" t="str">
            <v>00021227P.11</v>
          </cell>
        </row>
        <row r="5952">
          <cell r="K5952" t="str">
            <v>00021245P.11</v>
          </cell>
        </row>
        <row r="5953">
          <cell r="K5953" t="str">
            <v>00021223P.11</v>
          </cell>
        </row>
        <row r="5954">
          <cell r="K5954" t="str">
            <v>00021223P.11</v>
          </cell>
        </row>
        <row r="5955">
          <cell r="K5955" t="str">
            <v>00021253P.11</v>
          </cell>
        </row>
        <row r="5956">
          <cell r="K5956" t="str">
            <v>00021245P.11</v>
          </cell>
        </row>
        <row r="5957">
          <cell r="K5957" t="str">
            <v>00021245P.11</v>
          </cell>
        </row>
        <row r="5958">
          <cell r="K5958" t="str">
            <v>00021245P.11</v>
          </cell>
        </row>
        <row r="5959">
          <cell r="K5959" t="str">
            <v>00021250P.11</v>
          </cell>
        </row>
        <row r="5960">
          <cell r="K5960" t="str">
            <v>00021250P.11</v>
          </cell>
        </row>
        <row r="5961">
          <cell r="K5961" t="str">
            <v>00021253P.11</v>
          </cell>
        </row>
        <row r="5962">
          <cell r="K5962" t="str">
            <v>00021245P.11</v>
          </cell>
        </row>
        <row r="5963">
          <cell r="K5963" t="str">
            <v>00021245P.11</v>
          </cell>
        </row>
        <row r="5964">
          <cell r="K5964" t="str">
            <v>00021245P.11</v>
          </cell>
        </row>
        <row r="5965">
          <cell r="K5965" t="str">
            <v>00021245P.11</v>
          </cell>
        </row>
        <row r="5966">
          <cell r="K5966" t="str">
            <v>00021249P.11</v>
          </cell>
        </row>
        <row r="5967">
          <cell r="K5967" t="str">
            <v>00021249P.11</v>
          </cell>
        </row>
        <row r="5968">
          <cell r="K5968" t="str">
            <v>00021250P.11</v>
          </cell>
        </row>
        <row r="5969">
          <cell r="K5969" t="str">
            <v>00021250P.11</v>
          </cell>
        </row>
        <row r="5970">
          <cell r="K5970" t="str">
            <v>00111148P.2</v>
          </cell>
        </row>
        <row r="5971">
          <cell r="K5971" t="str">
            <v>00111148P.2</v>
          </cell>
        </row>
        <row r="5972">
          <cell r="K5972" t="str">
            <v>00111148P.2</v>
          </cell>
        </row>
        <row r="5973">
          <cell r="K5973" t="str">
            <v>00111148P.2</v>
          </cell>
        </row>
        <row r="5974">
          <cell r="K5974" t="str">
            <v>00111148P.2</v>
          </cell>
        </row>
        <row r="5975">
          <cell r="K5975" t="str">
            <v>00111148P.2</v>
          </cell>
        </row>
        <row r="5976">
          <cell r="K5976" t="str">
            <v>00111148P.2</v>
          </cell>
        </row>
        <row r="5977">
          <cell r="K5977" t="str">
            <v>00111148P.2</v>
          </cell>
        </row>
        <row r="5978">
          <cell r="K5978" t="str">
            <v>00111143P.2</v>
          </cell>
        </row>
        <row r="5979">
          <cell r="K5979" t="str">
            <v>00111143P.2</v>
          </cell>
        </row>
        <row r="5980">
          <cell r="K5980" t="str">
            <v>00111143P.2</v>
          </cell>
        </row>
        <row r="5981">
          <cell r="K5981" t="str">
            <v>00111143P.2</v>
          </cell>
        </row>
        <row r="5982">
          <cell r="K5982" t="str">
            <v>00111143P.2</v>
          </cell>
        </row>
        <row r="5983">
          <cell r="K5983" t="str">
            <v>00111143P.2</v>
          </cell>
        </row>
        <row r="5984">
          <cell r="K5984" t="str">
            <v>00111143P.2</v>
          </cell>
        </row>
        <row r="5985">
          <cell r="K5985" t="str">
            <v>00111143P.2</v>
          </cell>
        </row>
        <row r="5986">
          <cell r="K5986" t="str">
            <v>00111143P.2</v>
          </cell>
        </row>
        <row r="5987">
          <cell r="K5987" t="str">
            <v>00111143P.2</v>
          </cell>
        </row>
        <row r="5988">
          <cell r="K5988" t="str">
            <v>00111143P.2</v>
          </cell>
        </row>
        <row r="5989">
          <cell r="K5989" t="str">
            <v>00111143P.2</v>
          </cell>
        </row>
        <row r="5990">
          <cell r="K5990" t="str">
            <v>00111143P.2</v>
          </cell>
        </row>
        <row r="5991">
          <cell r="K5991" t="str">
            <v>00111103P.2</v>
          </cell>
        </row>
        <row r="5992">
          <cell r="K5992" t="str">
            <v>00111103P.2</v>
          </cell>
        </row>
        <row r="5993">
          <cell r="K5993" t="str">
            <v>00111103P.2</v>
          </cell>
        </row>
        <row r="5994">
          <cell r="K5994" t="str">
            <v>00111103P.2</v>
          </cell>
        </row>
        <row r="5995">
          <cell r="K5995" t="str">
            <v>00111103P.2</v>
          </cell>
        </row>
        <row r="5996">
          <cell r="K5996" t="str">
            <v>00111104P.2</v>
          </cell>
        </row>
        <row r="5997">
          <cell r="K5997" t="str">
            <v>00111104P.2</v>
          </cell>
        </row>
        <row r="5998">
          <cell r="K5998" t="str">
            <v>00111104P.2</v>
          </cell>
        </row>
        <row r="5999">
          <cell r="K5999" t="str">
            <v>00111104P.2</v>
          </cell>
        </row>
        <row r="6000">
          <cell r="K6000" t="str">
            <v>00111105P.2</v>
          </cell>
        </row>
        <row r="6001">
          <cell r="K6001" t="str">
            <v>00111105P.2</v>
          </cell>
        </row>
        <row r="6002">
          <cell r="K6002" t="str">
            <v>00111105P.2</v>
          </cell>
        </row>
        <row r="6003">
          <cell r="K6003" t="str">
            <v>00111105P.2</v>
          </cell>
        </row>
        <row r="6004">
          <cell r="K6004" t="str">
            <v>00111138P.2</v>
          </cell>
        </row>
        <row r="6005">
          <cell r="K6005" t="str">
            <v>00111138P.2</v>
          </cell>
        </row>
        <row r="6006">
          <cell r="K6006" t="str">
            <v>00111138P.2</v>
          </cell>
        </row>
        <row r="6007">
          <cell r="K6007" t="str">
            <v>00111138P.2</v>
          </cell>
        </row>
        <row r="6008">
          <cell r="K6008" t="str">
            <v>00111138P.2</v>
          </cell>
        </row>
        <row r="6009">
          <cell r="K6009" t="str">
            <v>00111138P.2</v>
          </cell>
        </row>
        <row r="6010">
          <cell r="K6010" t="str">
            <v>00111138P.2</v>
          </cell>
        </row>
        <row r="6011">
          <cell r="K6011" t="str">
            <v>00111138P.2</v>
          </cell>
        </row>
        <row r="6012">
          <cell r="K6012" t="str">
            <v>00111138P.2</v>
          </cell>
        </row>
        <row r="6013">
          <cell r="K6013" t="str">
            <v>00111138P.2</v>
          </cell>
        </row>
        <row r="6014">
          <cell r="K6014" t="str">
            <v>00111138P.2</v>
          </cell>
        </row>
        <row r="6015">
          <cell r="K6015" t="str">
            <v>00111138P.2</v>
          </cell>
        </row>
        <row r="6016">
          <cell r="K6016" t="str">
            <v>00111138P.2</v>
          </cell>
        </row>
        <row r="6017">
          <cell r="K6017" t="str">
            <v>00111138P.2</v>
          </cell>
        </row>
        <row r="6018">
          <cell r="K6018" t="str">
            <v>00111138P.2</v>
          </cell>
        </row>
        <row r="6019">
          <cell r="K6019" t="str">
            <v>00111139P.2</v>
          </cell>
        </row>
        <row r="6020">
          <cell r="K6020" t="str">
            <v>00111139P.2</v>
          </cell>
        </row>
        <row r="6021">
          <cell r="K6021" t="str">
            <v>00111139P.2</v>
          </cell>
        </row>
        <row r="6022">
          <cell r="K6022" t="str">
            <v>00111139P.2</v>
          </cell>
        </row>
        <row r="6023">
          <cell r="K6023" t="str">
            <v>00111139P.2</v>
          </cell>
        </row>
        <row r="6024">
          <cell r="K6024" t="str">
            <v>00111139P.2</v>
          </cell>
        </row>
        <row r="6025">
          <cell r="K6025" t="str">
            <v>00111139P.2</v>
          </cell>
        </row>
        <row r="6026">
          <cell r="K6026" t="str">
            <v>00111140P.2</v>
          </cell>
        </row>
        <row r="6027">
          <cell r="K6027" t="str">
            <v>00111158P.2</v>
          </cell>
        </row>
        <row r="6028">
          <cell r="K6028" t="str">
            <v>00111140P.2</v>
          </cell>
        </row>
        <row r="6029">
          <cell r="K6029" t="str">
            <v>00111140P.2</v>
          </cell>
        </row>
        <row r="6030">
          <cell r="K6030" t="str">
            <v>00111140P.2</v>
          </cell>
        </row>
        <row r="6031">
          <cell r="K6031" t="str">
            <v>00111140P.2</v>
          </cell>
        </row>
        <row r="6032">
          <cell r="K6032" t="str">
            <v>00111140P.2</v>
          </cell>
        </row>
        <row r="6033">
          <cell r="K6033" t="str">
            <v>00111140P.2</v>
          </cell>
        </row>
        <row r="6034">
          <cell r="K6034" t="str">
            <v>00111140P.2</v>
          </cell>
        </row>
        <row r="6035">
          <cell r="K6035" t="str">
            <v>00111140P.2</v>
          </cell>
        </row>
        <row r="6036">
          <cell r="K6036" t="str">
            <v>00111140P.2</v>
          </cell>
        </row>
        <row r="6037">
          <cell r="K6037" t="str">
            <v>00111140P.2</v>
          </cell>
        </row>
        <row r="6038">
          <cell r="K6038" t="str">
            <v>00111140P.2</v>
          </cell>
        </row>
        <row r="6039">
          <cell r="K6039" t="str">
            <v>00111140P.2</v>
          </cell>
        </row>
        <row r="6040">
          <cell r="K6040" t="str">
            <v>00111140P.2</v>
          </cell>
        </row>
        <row r="6041">
          <cell r="K6041" t="str">
            <v>00111140P.2</v>
          </cell>
        </row>
        <row r="6042">
          <cell r="K6042" t="str">
            <v>00111158P.2</v>
          </cell>
        </row>
        <row r="6043">
          <cell r="K6043" t="str">
            <v>00111158P.2</v>
          </cell>
        </row>
        <row r="6044">
          <cell r="K6044" t="str">
            <v>00111158P.2</v>
          </cell>
        </row>
        <row r="6045">
          <cell r="K6045" t="str">
            <v>00111158P.2</v>
          </cell>
        </row>
        <row r="6046">
          <cell r="K6046" t="str">
            <v>00111158P.2</v>
          </cell>
        </row>
        <row r="6047">
          <cell r="K6047" t="str">
            <v>00111158P.2</v>
          </cell>
        </row>
        <row r="6048">
          <cell r="K6048" t="str">
            <v>00111158P.2</v>
          </cell>
        </row>
        <row r="6049">
          <cell r="K6049" t="str">
            <v>00111158P.2</v>
          </cell>
        </row>
        <row r="6050">
          <cell r="K6050" t="str">
            <v>00111158P.2</v>
          </cell>
        </row>
        <row r="6051">
          <cell r="K6051" t="str">
            <v>00111158P.2</v>
          </cell>
        </row>
        <row r="6052">
          <cell r="K6052" t="str">
            <v>00111158P.2</v>
          </cell>
        </row>
        <row r="6053">
          <cell r="K6053" t="str">
            <v>00111158P.2</v>
          </cell>
        </row>
        <row r="6054">
          <cell r="K6054" t="str">
            <v>00111158P.2</v>
          </cell>
        </row>
        <row r="6055">
          <cell r="K6055" t="str">
            <v>00111150P.2</v>
          </cell>
        </row>
        <row r="6056">
          <cell r="K6056" t="str">
            <v>00111150P.2</v>
          </cell>
        </row>
        <row r="6057">
          <cell r="K6057" t="str">
            <v>00111150P.2</v>
          </cell>
        </row>
        <row r="6058">
          <cell r="K6058" t="str">
            <v>00111150P.2</v>
          </cell>
        </row>
        <row r="6059">
          <cell r="K6059" t="str">
            <v>00111150P.2</v>
          </cell>
        </row>
        <row r="6060">
          <cell r="K6060" t="str">
            <v>00111150P.2</v>
          </cell>
        </row>
        <row r="6061">
          <cell r="K6061" t="str">
            <v>00111102P.2</v>
          </cell>
        </row>
        <row r="6062">
          <cell r="K6062" t="str">
            <v>00111102P.2</v>
          </cell>
        </row>
        <row r="6063">
          <cell r="K6063" t="str">
            <v>00111102P.2</v>
          </cell>
        </row>
        <row r="6064">
          <cell r="K6064" t="str">
            <v>00111102P.2</v>
          </cell>
        </row>
        <row r="6065">
          <cell r="K6065" t="str">
            <v>00111102P.2</v>
          </cell>
        </row>
        <row r="6066">
          <cell r="K6066" t="str">
            <v>00111102P.2</v>
          </cell>
        </row>
        <row r="6067">
          <cell r="K6067" t="str">
            <v>00111102P.2</v>
          </cell>
        </row>
        <row r="6068">
          <cell r="K6068" t="str">
            <v>00111102P.2</v>
          </cell>
        </row>
        <row r="6069">
          <cell r="K6069" t="str">
            <v>00111102P.2</v>
          </cell>
        </row>
        <row r="6070">
          <cell r="K6070" t="str">
            <v>00111102P.2</v>
          </cell>
        </row>
        <row r="6071">
          <cell r="K6071" t="str">
            <v>00111102P.2</v>
          </cell>
        </row>
        <row r="6072">
          <cell r="K6072" t="str">
            <v>00111102P.2</v>
          </cell>
        </row>
        <row r="6073">
          <cell r="K6073" t="str">
            <v>00111102P.2</v>
          </cell>
        </row>
        <row r="6074">
          <cell r="K6074" t="str">
            <v>00111102P.2</v>
          </cell>
        </row>
        <row r="6075">
          <cell r="K6075" t="str">
            <v>00111102P.2</v>
          </cell>
        </row>
        <row r="6076">
          <cell r="K6076" t="str">
            <v>00111102P.2</v>
          </cell>
        </row>
        <row r="6077">
          <cell r="K6077" t="str">
            <v>00111102P.2</v>
          </cell>
        </row>
        <row r="6078">
          <cell r="K6078" t="str">
            <v>00111102P.2</v>
          </cell>
        </row>
        <row r="6079">
          <cell r="K6079" t="str">
            <v>00111102P.2</v>
          </cell>
        </row>
        <row r="6080">
          <cell r="K6080" t="str">
            <v>00111102P.2</v>
          </cell>
        </row>
        <row r="6081">
          <cell r="K6081" t="str">
            <v>00111102P.2</v>
          </cell>
        </row>
        <row r="6082">
          <cell r="K6082" t="str">
            <v>00111102P.2</v>
          </cell>
        </row>
        <row r="6083">
          <cell r="K6083" t="str">
            <v>00111102P.2</v>
          </cell>
        </row>
        <row r="6084">
          <cell r="K6084" t="str">
            <v>00111102P.2</v>
          </cell>
        </row>
        <row r="6085">
          <cell r="K6085" t="str">
            <v>00111102P.2</v>
          </cell>
        </row>
        <row r="6086">
          <cell r="K6086" t="str">
            <v>00111102P.2</v>
          </cell>
        </row>
        <row r="6087">
          <cell r="K6087" t="str">
            <v>00111102P.2</v>
          </cell>
        </row>
        <row r="6088">
          <cell r="K6088" t="str">
            <v>00111102P.2</v>
          </cell>
        </row>
        <row r="6089">
          <cell r="K6089" t="str">
            <v>00111102P.2</v>
          </cell>
        </row>
        <row r="6090">
          <cell r="K6090" t="str">
            <v>00111102P.2</v>
          </cell>
        </row>
        <row r="6091">
          <cell r="K6091" t="str">
            <v>00111102P.2</v>
          </cell>
        </row>
        <row r="6092">
          <cell r="K6092" t="str">
            <v>00111102P.2</v>
          </cell>
        </row>
        <row r="6093">
          <cell r="K6093" t="str">
            <v>00111102P.2</v>
          </cell>
        </row>
        <row r="6094">
          <cell r="K6094" t="str">
            <v>00111102P.2</v>
          </cell>
        </row>
        <row r="6095">
          <cell r="K6095" t="str">
            <v>00111102P.2</v>
          </cell>
        </row>
        <row r="6096">
          <cell r="K6096" t="str">
            <v>00111102P.2</v>
          </cell>
        </row>
        <row r="6097">
          <cell r="K6097" t="str">
            <v>00111102P.2</v>
          </cell>
        </row>
        <row r="6098">
          <cell r="K6098" t="str">
            <v>00111102P.2</v>
          </cell>
        </row>
        <row r="6099">
          <cell r="K6099" t="str">
            <v>00111102P.2</v>
          </cell>
        </row>
        <row r="6100">
          <cell r="K6100" t="str">
            <v>00111152P.2</v>
          </cell>
        </row>
        <row r="6101">
          <cell r="K6101" t="str">
            <v>00111152P.2</v>
          </cell>
        </row>
        <row r="6102">
          <cell r="K6102" t="str">
            <v>00111152P.2</v>
          </cell>
        </row>
        <row r="6103">
          <cell r="K6103" t="str">
            <v>00111152P.2</v>
          </cell>
        </row>
        <row r="6104">
          <cell r="K6104" t="str">
            <v>00111152P.2</v>
          </cell>
        </row>
        <row r="6105">
          <cell r="K6105" t="str">
            <v>00111143P.2</v>
          </cell>
        </row>
        <row r="6106">
          <cell r="K6106" t="str">
            <v>00111143P.2</v>
          </cell>
        </row>
        <row r="6107">
          <cell r="K6107" t="str">
            <v>00111143P.2</v>
          </cell>
        </row>
        <row r="6108">
          <cell r="K6108" t="str">
            <v>00111143P.2</v>
          </cell>
        </row>
        <row r="6109">
          <cell r="K6109" t="str">
            <v>00111123P.2</v>
          </cell>
        </row>
        <row r="6110">
          <cell r="K6110" t="str">
            <v>00111135P.2</v>
          </cell>
        </row>
        <row r="6111">
          <cell r="K6111" t="str">
            <v>00111135P.2</v>
          </cell>
        </row>
        <row r="6112">
          <cell r="K6112" t="str">
            <v>00111136P.2</v>
          </cell>
        </row>
        <row r="6113">
          <cell r="K6113" t="str">
            <v>00111136P.2</v>
          </cell>
        </row>
        <row r="6114">
          <cell r="K6114" t="str">
            <v>00111136P.2</v>
          </cell>
        </row>
        <row r="6115">
          <cell r="K6115" t="str">
            <v>00111136P.2</v>
          </cell>
        </row>
        <row r="6116">
          <cell r="K6116" t="str">
            <v>00111136P.2</v>
          </cell>
        </row>
        <row r="6117">
          <cell r="K6117" t="str">
            <v>00111136P.2</v>
          </cell>
        </row>
        <row r="6118">
          <cell r="K6118" t="str">
            <v>00111136P.2</v>
          </cell>
        </row>
        <row r="6119">
          <cell r="K6119" t="str">
            <v>00111122P.2</v>
          </cell>
        </row>
        <row r="6120">
          <cell r="K6120" t="str">
            <v>00111122P.2</v>
          </cell>
        </row>
        <row r="6121">
          <cell r="K6121" t="str">
            <v>00111128P.2</v>
          </cell>
        </row>
        <row r="6122">
          <cell r="K6122" t="str">
            <v>00111128P.2</v>
          </cell>
        </row>
        <row r="6123">
          <cell r="K6123" t="str">
            <v>00111153P.2</v>
          </cell>
        </row>
        <row r="6124">
          <cell r="K6124" t="str">
            <v>00111153P.2</v>
          </cell>
        </row>
        <row r="6125">
          <cell r="K6125" t="str">
            <v>00111153P.2</v>
          </cell>
        </row>
        <row r="6126">
          <cell r="K6126" t="str">
            <v>00111153P.2</v>
          </cell>
        </row>
        <row r="6127">
          <cell r="K6127" t="str">
            <v>00111153P.2</v>
          </cell>
        </row>
        <row r="6128">
          <cell r="K6128" t="str">
            <v>00111122P.2</v>
          </cell>
        </row>
        <row r="6129">
          <cell r="K6129" t="str">
            <v>00111123P.2</v>
          </cell>
        </row>
        <row r="6130">
          <cell r="K6130" t="str">
            <v>00111110P.2</v>
          </cell>
        </row>
        <row r="6131">
          <cell r="K6131" t="str">
            <v>00111110P.2</v>
          </cell>
        </row>
        <row r="6132">
          <cell r="K6132" t="str">
            <v>00111110P.2</v>
          </cell>
        </row>
        <row r="6133">
          <cell r="K6133" t="str">
            <v>00111110P.2</v>
          </cell>
        </row>
        <row r="6134">
          <cell r="K6134" t="str">
            <v>00111110P.2</v>
          </cell>
        </row>
        <row r="6135">
          <cell r="K6135" t="str">
            <v>00111118P.2</v>
          </cell>
        </row>
        <row r="6136">
          <cell r="K6136" t="str">
            <v>00111118P.2</v>
          </cell>
        </row>
        <row r="6137">
          <cell r="K6137" t="str">
            <v>00111118P.2</v>
          </cell>
        </row>
        <row r="6138">
          <cell r="K6138" t="str">
            <v>00111118P.2</v>
          </cell>
        </row>
        <row r="6139">
          <cell r="K6139" t="str">
            <v>00111118P.2</v>
          </cell>
        </row>
        <row r="6140">
          <cell r="K6140" t="str">
            <v>00111126P.2</v>
          </cell>
        </row>
        <row r="6141">
          <cell r="K6141" t="str">
            <v>00111126P.2</v>
          </cell>
        </row>
        <row r="6142">
          <cell r="K6142" t="str">
            <v>00111126P.2</v>
          </cell>
        </row>
        <row r="6143">
          <cell r="K6143" t="str">
            <v>00111126P.2</v>
          </cell>
        </row>
        <row r="6144">
          <cell r="K6144" t="str">
            <v>00111126P.2</v>
          </cell>
        </row>
        <row r="6145">
          <cell r="K6145" t="str">
            <v>00111134P.2</v>
          </cell>
        </row>
        <row r="6146">
          <cell r="K6146" t="str">
            <v>00111134P.2</v>
          </cell>
        </row>
        <row r="6147">
          <cell r="K6147" t="str">
            <v>00111134P.2</v>
          </cell>
        </row>
        <row r="6148">
          <cell r="K6148" t="str">
            <v>00111134P.2</v>
          </cell>
        </row>
        <row r="6149">
          <cell r="K6149" t="str">
            <v>00111134P.2</v>
          </cell>
        </row>
        <row r="6150">
          <cell r="K6150" t="str">
            <v>00111134P.2</v>
          </cell>
        </row>
        <row r="6151">
          <cell r="K6151" t="str">
            <v>00111134P.2</v>
          </cell>
        </row>
        <row r="6152">
          <cell r="K6152" t="str">
            <v>00111143P.2</v>
          </cell>
        </row>
        <row r="6153">
          <cell r="K6153" t="str">
            <v>00111145P.2</v>
          </cell>
        </row>
        <row r="6154">
          <cell r="K6154" t="str">
            <v>00111145P.2</v>
          </cell>
        </row>
        <row r="6155">
          <cell r="K6155" t="str">
            <v>00111145P.2</v>
          </cell>
        </row>
        <row r="6156">
          <cell r="K6156" t="str">
            <v>00111145P.2</v>
          </cell>
        </row>
        <row r="6157">
          <cell r="K6157" t="str">
            <v>00111145P.2</v>
          </cell>
        </row>
        <row r="6158">
          <cell r="K6158" t="str">
            <v>00111145P.2</v>
          </cell>
        </row>
        <row r="6159">
          <cell r="K6159" t="str">
            <v>00111145P.2</v>
          </cell>
        </row>
        <row r="6160">
          <cell r="K6160" t="str">
            <v>00111145P.2</v>
          </cell>
        </row>
        <row r="6161">
          <cell r="K6161" t="str">
            <v>00111145P.2</v>
          </cell>
        </row>
        <row r="6162">
          <cell r="K6162" t="str">
            <v>00111145P.2</v>
          </cell>
        </row>
        <row r="6163">
          <cell r="K6163" t="str">
            <v>00111145P.2</v>
          </cell>
        </row>
        <row r="6164">
          <cell r="K6164" t="str">
            <v>00111145P.2</v>
          </cell>
        </row>
        <row r="6165">
          <cell r="K6165" t="str">
            <v>00111145P.2</v>
          </cell>
        </row>
        <row r="6166">
          <cell r="K6166" t="str">
            <v>00111145P.2</v>
          </cell>
        </row>
        <row r="6167">
          <cell r="K6167" t="str">
            <v>00111145P.2</v>
          </cell>
        </row>
        <row r="6168">
          <cell r="K6168" t="str">
            <v>00111145P.2</v>
          </cell>
        </row>
        <row r="6169">
          <cell r="K6169" t="str">
            <v>00111145P.2</v>
          </cell>
        </row>
        <row r="6170">
          <cell r="K6170" t="str">
            <v>00111145P.2</v>
          </cell>
        </row>
        <row r="6171">
          <cell r="K6171" t="str">
            <v>00111145P.2</v>
          </cell>
        </row>
        <row r="6172">
          <cell r="K6172" t="str">
            <v>00111145P.2</v>
          </cell>
        </row>
        <row r="6173">
          <cell r="K6173" t="str">
            <v>00111145P.2</v>
          </cell>
        </row>
        <row r="6174">
          <cell r="K6174" t="str">
            <v>00111145P.2</v>
          </cell>
        </row>
        <row r="6175">
          <cell r="K6175" t="str">
            <v>00111145P.2</v>
          </cell>
        </row>
        <row r="6176">
          <cell r="K6176" t="str">
            <v>00111145P.2</v>
          </cell>
        </row>
        <row r="6177">
          <cell r="K6177" t="str">
            <v>00111145P.2</v>
          </cell>
        </row>
        <row r="6178">
          <cell r="K6178" t="str">
            <v>00111145P.2</v>
          </cell>
        </row>
        <row r="6179">
          <cell r="K6179" t="str">
            <v>00111145P.2</v>
          </cell>
        </row>
        <row r="6180">
          <cell r="K6180" t="str">
            <v>00111145P.2</v>
          </cell>
        </row>
        <row r="6181">
          <cell r="K6181" t="str">
            <v>00111145P.2</v>
          </cell>
        </row>
        <row r="6182">
          <cell r="K6182" t="str">
            <v>00111145P.2</v>
          </cell>
        </row>
        <row r="6183">
          <cell r="K6183" t="str">
            <v>00111145P.2</v>
          </cell>
        </row>
        <row r="6184">
          <cell r="K6184" t="str">
            <v>00111145P.2</v>
          </cell>
        </row>
        <row r="6185">
          <cell r="K6185" t="str">
            <v>00111145P.2</v>
          </cell>
        </row>
        <row r="6186">
          <cell r="K6186" t="str">
            <v>00111148P.2</v>
          </cell>
        </row>
        <row r="6187">
          <cell r="K6187" t="str">
            <v>00111148P.2</v>
          </cell>
        </row>
        <row r="6188">
          <cell r="K6188" t="str">
            <v>00111148P.2</v>
          </cell>
        </row>
        <row r="6189">
          <cell r="K6189" t="str">
            <v>00111148P.2</v>
          </cell>
        </row>
        <row r="6190">
          <cell r="K6190" t="str">
            <v>00111148P.2</v>
          </cell>
        </row>
        <row r="6191">
          <cell r="K6191" t="str">
            <v>00111148P.2</v>
          </cell>
        </row>
        <row r="6192">
          <cell r="K6192" t="str">
            <v>00111148P.2</v>
          </cell>
        </row>
        <row r="6193">
          <cell r="K6193" t="str">
            <v>00111148P.2</v>
          </cell>
        </row>
        <row r="6194">
          <cell r="K6194" t="str">
            <v>00111149P.2</v>
          </cell>
        </row>
        <row r="6195">
          <cell r="K6195" t="str">
            <v>00111149P.2</v>
          </cell>
        </row>
        <row r="6196">
          <cell r="K6196" t="str">
            <v>00111149P.2</v>
          </cell>
        </row>
        <row r="6197">
          <cell r="K6197" t="str">
            <v>00111150P.2</v>
          </cell>
        </row>
        <row r="6198">
          <cell r="K6198" t="str">
            <v>00111150P.2</v>
          </cell>
        </row>
        <row r="6199">
          <cell r="K6199" t="str">
            <v>00111150P.2</v>
          </cell>
        </row>
        <row r="6200">
          <cell r="K6200" t="str">
            <v>00111150P.2</v>
          </cell>
        </row>
        <row r="6201">
          <cell r="K6201" t="str">
            <v>00111150P.2</v>
          </cell>
        </row>
        <row r="6202">
          <cell r="K6202" t="str">
            <v>00111150P.2</v>
          </cell>
        </row>
        <row r="6203">
          <cell r="K6203" t="str">
            <v>00111150P.2</v>
          </cell>
        </row>
        <row r="6204">
          <cell r="K6204" t="str">
            <v>00111150P.2</v>
          </cell>
        </row>
        <row r="6205">
          <cell r="K6205" t="str">
            <v>00111150P.2</v>
          </cell>
        </row>
        <row r="6206">
          <cell r="K6206" t="str">
            <v>00111157P.2</v>
          </cell>
        </row>
        <row r="6207">
          <cell r="K6207" t="str">
            <v>00111159P.2</v>
          </cell>
        </row>
        <row r="6208">
          <cell r="K6208" t="str">
            <v>00111159P.2</v>
          </cell>
        </row>
        <row r="6209">
          <cell r="K6209" t="str">
            <v>00111159P.2</v>
          </cell>
        </row>
        <row r="6210">
          <cell r="K6210" t="str">
            <v>00111159P.2</v>
          </cell>
        </row>
        <row r="6211">
          <cell r="K6211" t="str">
            <v>00111159P.2</v>
          </cell>
        </row>
        <row r="6212">
          <cell r="K6212" t="str">
            <v>00111159P.2</v>
          </cell>
        </row>
        <row r="6213">
          <cell r="K6213" t="str">
            <v>00111107P.2</v>
          </cell>
        </row>
        <row r="6214">
          <cell r="K6214" t="str">
            <v>00111107P.2</v>
          </cell>
        </row>
        <row r="6215">
          <cell r="K6215" t="str">
            <v>00111144P.2</v>
          </cell>
        </row>
        <row r="6216">
          <cell r="K6216" t="str">
            <v>00111144P.2</v>
          </cell>
        </row>
        <row r="6217">
          <cell r="K6217" t="str">
            <v>00111144P.2</v>
          </cell>
        </row>
        <row r="6218">
          <cell r="K6218" t="str">
            <v>00111144P.2</v>
          </cell>
        </row>
        <row r="6219">
          <cell r="K6219" t="str">
            <v>00111144P.2</v>
          </cell>
        </row>
        <row r="6220">
          <cell r="K6220" t="str">
            <v>00111160P.2</v>
          </cell>
        </row>
        <row r="6221">
          <cell r="K6221" t="str">
            <v>00111160P.2</v>
          </cell>
        </row>
        <row r="6222">
          <cell r="K6222" t="str">
            <v>00111160P.2</v>
          </cell>
        </row>
        <row r="6223">
          <cell r="K6223" t="str">
            <v>00111160P.2</v>
          </cell>
        </row>
        <row r="6224">
          <cell r="K6224" t="str">
            <v>00111160P.2</v>
          </cell>
        </row>
        <row r="6225">
          <cell r="K6225" t="str">
            <v>00111160P.2</v>
          </cell>
        </row>
        <row r="6226">
          <cell r="K6226" t="str">
            <v>00111160P.2</v>
          </cell>
        </row>
        <row r="6227">
          <cell r="K6227" t="str">
            <v>00111160P.2</v>
          </cell>
        </row>
        <row r="6228">
          <cell r="K6228" t="str">
            <v>00111160P.2</v>
          </cell>
        </row>
        <row r="6229">
          <cell r="K6229" t="str">
            <v>00111160P.2</v>
          </cell>
        </row>
        <row r="6230">
          <cell r="K6230" t="str">
            <v>00111160P.2</v>
          </cell>
        </row>
        <row r="6231">
          <cell r="K6231" t="str">
            <v>00111160P.2</v>
          </cell>
        </row>
        <row r="6232">
          <cell r="K6232" t="str">
            <v>00111160P.2</v>
          </cell>
        </row>
        <row r="6233">
          <cell r="K6233" t="str">
            <v>00111160P.2</v>
          </cell>
        </row>
        <row r="6234">
          <cell r="K6234" t="str">
            <v>00111160P.2</v>
          </cell>
        </row>
        <row r="6235">
          <cell r="K6235" t="str">
            <v>00111160P.2</v>
          </cell>
        </row>
        <row r="6236">
          <cell r="K6236" t="str">
            <v>00111160P.2</v>
          </cell>
        </row>
        <row r="6237">
          <cell r="K6237" t="str">
            <v>00111160P.2</v>
          </cell>
        </row>
        <row r="6238">
          <cell r="K6238" t="str">
            <v>00111160P.2</v>
          </cell>
        </row>
        <row r="6239">
          <cell r="K6239" t="str">
            <v>00111160P.2</v>
          </cell>
        </row>
        <row r="6240">
          <cell r="K6240" t="str">
            <v>00111160P.2</v>
          </cell>
        </row>
        <row r="6241">
          <cell r="K6241" t="str">
            <v>00111160P.2</v>
          </cell>
        </row>
        <row r="6242">
          <cell r="K6242" t="str">
            <v>00111160P.2</v>
          </cell>
        </row>
        <row r="6243">
          <cell r="K6243" t="str">
            <v>00111159P.2</v>
          </cell>
        </row>
        <row r="6244">
          <cell r="K6244" t="str">
            <v>00111159P.2</v>
          </cell>
        </row>
        <row r="6245">
          <cell r="K6245" t="str">
            <v>00111159P.2</v>
          </cell>
        </row>
        <row r="6246">
          <cell r="K6246" t="str">
            <v>00111159P.2</v>
          </cell>
        </row>
        <row r="6247">
          <cell r="K6247" t="str">
            <v>00111159P.2</v>
          </cell>
        </row>
        <row r="6248">
          <cell r="K6248" t="str">
            <v>00111159P.2</v>
          </cell>
        </row>
        <row r="6249">
          <cell r="K6249" t="str">
            <v>00111159P.2</v>
          </cell>
        </row>
        <row r="6250">
          <cell r="K6250" t="str">
            <v>00111112P.2</v>
          </cell>
        </row>
        <row r="6251">
          <cell r="K6251" t="str">
            <v>00111121P.2</v>
          </cell>
        </row>
        <row r="6252">
          <cell r="K6252" t="str">
            <v>00111121P.2</v>
          </cell>
        </row>
        <row r="6253">
          <cell r="K6253" t="str">
            <v>00111122P.2</v>
          </cell>
        </row>
        <row r="6254">
          <cell r="K6254" t="str">
            <v>00111128P.2</v>
          </cell>
        </row>
        <row r="6255">
          <cell r="K6255" t="str">
            <v>00111130P.2</v>
          </cell>
        </row>
        <row r="6256">
          <cell r="K6256" t="str">
            <v>00111131P.2</v>
          </cell>
        </row>
        <row r="6257">
          <cell r="K6257" t="str">
            <v>00111133P.2</v>
          </cell>
        </row>
        <row r="6258">
          <cell r="K6258" t="str">
            <v>00111135P.2</v>
          </cell>
        </row>
        <row r="6259">
          <cell r="K6259" t="str">
            <v>00111112P.2</v>
          </cell>
        </row>
        <row r="6260">
          <cell r="K6260" t="str">
            <v>00111115P.2</v>
          </cell>
        </row>
        <row r="6261">
          <cell r="K6261" t="str">
            <v>00111116P.2</v>
          </cell>
        </row>
        <row r="6262">
          <cell r="K6262" t="str">
            <v>00111119P.2</v>
          </cell>
        </row>
        <row r="6263">
          <cell r="K6263" t="str">
            <v>00111120P.2</v>
          </cell>
        </row>
        <row r="6264">
          <cell r="K6264" t="str">
            <v>00111120P.2</v>
          </cell>
        </row>
        <row r="6265">
          <cell r="K6265" t="str">
            <v>00111126P.2</v>
          </cell>
        </row>
        <row r="6266">
          <cell r="K6266" t="str">
            <v>00111127P.2</v>
          </cell>
        </row>
        <row r="6267">
          <cell r="K6267" t="str">
            <v>00111128P.2</v>
          </cell>
        </row>
        <row r="6268">
          <cell r="K6268" t="str">
            <v>00111128P.2</v>
          </cell>
        </row>
        <row r="6269">
          <cell r="K6269" t="str">
            <v>00111132P.2</v>
          </cell>
        </row>
        <row r="6270">
          <cell r="K6270" t="str">
            <v>00111118P.2</v>
          </cell>
        </row>
        <row r="6271">
          <cell r="K6271" t="str">
            <v>00111110P.2</v>
          </cell>
        </row>
        <row r="6272">
          <cell r="K6272" t="str">
            <v>00111112P.2</v>
          </cell>
        </row>
        <row r="6273">
          <cell r="K6273" t="str">
            <v>00111113P.2</v>
          </cell>
        </row>
        <row r="6274">
          <cell r="K6274" t="str">
            <v>00111114P.2</v>
          </cell>
        </row>
        <row r="6275">
          <cell r="K6275" t="str">
            <v>00111117P.2</v>
          </cell>
        </row>
        <row r="6276">
          <cell r="K6276" t="str">
            <v>00111117P.2</v>
          </cell>
        </row>
        <row r="6277">
          <cell r="K6277" t="str">
            <v>00111117P.2</v>
          </cell>
        </row>
        <row r="6278">
          <cell r="K6278" t="str">
            <v>00111117P.2</v>
          </cell>
        </row>
        <row r="6279">
          <cell r="K6279" t="str">
            <v>00111118P.2</v>
          </cell>
        </row>
        <row r="6280">
          <cell r="K6280" t="str">
            <v>00111118P.2</v>
          </cell>
        </row>
        <row r="6281">
          <cell r="K6281" t="str">
            <v>00111118P.2</v>
          </cell>
        </row>
        <row r="6282">
          <cell r="K6282" t="str">
            <v>00111119P.2</v>
          </cell>
        </row>
        <row r="6283">
          <cell r="K6283" t="str">
            <v>00111119P.2</v>
          </cell>
        </row>
        <row r="6284">
          <cell r="K6284" t="str">
            <v>00111119P.2</v>
          </cell>
        </row>
        <row r="6285">
          <cell r="K6285" t="str">
            <v>00111122P.2</v>
          </cell>
        </row>
        <row r="6286">
          <cell r="K6286" t="str">
            <v>00111131P.2</v>
          </cell>
        </row>
        <row r="6287">
          <cell r="K6287" t="str">
            <v>00111131P.2</v>
          </cell>
        </row>
        <row r="6288">
          <cell r="K6288" t="str">
            <v>00111132P.2</v>
          </cell>
        </row>
        <row r="6289">
          <cell r="K6289" t="str">
            <v>00111135P.2</v>
          </cell>
        </row>
        <row r="6290">
          <cell r="K6290" t="str">
            <v>00111112P.2</v>
          </cell>
        </row>
        <row r="6291">
          <cell r="K6291" t="str">
            <v>00111121P.2</v>
          </cell>
        </row>
        <row r="6292">
          <cell r="K6292" t="str">
            <v>00111130P.2</v>
          </cell>
        </row>
        <row r="6293">
          <cell r="K6293" t="str">
            <v>00111132P.2</v>
          </cell>
        </row>
        <row r="6294">
          <cell r="K6294" t="str">
            <v>00111132P.2</v>
          </cell>
        </row>
        <row r="6295">
          <cell r="K6295" t="str">
            <v>00111114P.2</v>
          </cell>
        </row>
        <row r="6296">
          <cell r="K6296" t="str">
            <v>00111115P.2</v>
          </cell>
        </row>
        <row r="6297">
          <cell r="K6297" t="str">
            <v>00111116P.2</v>
          </cell>
        </row>
        <row r="6298">
          <cell r="K6298" t="str">
            <v>00111119P.2</v>
          </cell>
        </row>
        <row r="6299">
          <cell r="K6299" t="str">
            <v>00111128P.2</v>
          </cell>
        </row>
        <row r="6300">
          <cell r="K6300" t="str">
            <v>00111129P.2</v>
          </cell>
        </row>
        <row r="6301">
          <cell r="K6301" t="str">
            <v>00111129P.2</v>
          </cell>
        </row>
        <row r="6302">
          <cell r="K6302" t="str">
            <v>00111130P.2</v>
          </cell>
        </row>
        <row r="6303">
          <cell r="K6303" t="str">
            <v>00111131P.2</v>
          </cell>
        </row>
        <row r="6304">
          <cell r="K6304" t="str">
            <v>00111131P.2</v>
          </cell>
        </row>
        <row r="6305">
          <cell r="K6305" t="str">
            <v>00111132P.2</v>
          </cell>
        </row>
        <row r="6306">
          <cell r="K6306" t="str">
            <v>00111135P.2</v>
          </cell>
        </row>
        <row r="6307">
          <cell r="K6307" t="str">
            <v>00111110P.2</v>
          </cell>
        </row>
        <row r="6308">
          <cell r="K6308" t="str">
            <v>00111112P.2</v>
          </cell>
        </row>
        <row r="6309">
          <cell r="K6309" t="str">
            <v>00111113P.2</v>
          </cell>
        </row>
        <row r="6310">
          <cell r="K6310" t="str">
            <v>00111113P.2</v>
          </cell>
        </row>
        <row r="6311">
          <cell r="K6311" t="str">
            <v>00111113P.2</v>
          </cell>
        </row>
        <row r="6312">
          <cell r="K6312" t="str">
            <v>00111114P.2</v>
          </cell>
        </row>
        <row r="6313">
          <cell r="K6313" t="str">
            <v>00111118P.2</v>
          </cell>
        </row>
        <row r="6314">
          <cell r="K6314" t="str">
            <v>00111123P.2</v>
          </cell>
        </row>
        <row r="6315">
          <cell r="K6315" t="str">
            <v>00111124P.2</v>
          </cell>
        </row>
        <row r="6316">
          <cell r="K6316" t="str">
            <v>00111129P.2</v>
          </cell>
        </row>
        <row r="6317">
          <cell r="K6317" t="str">
            <v>00111135P.2</v>
          </cell>
        </row>
        <row r="6318">
          <cell r="K6318" t="str">
            <v>00111121P.2</v>
          </cell>
        </row>
        <row r="6319">
          <cell r="K6319" t="str">
            <v>00111135P.2</v>
          </cell>
        </row>
        <row r="6320">
          <cell r="K6320" t="str">
            <v>00111110P.2</v>
          </cell>
        </row>
        <row r="6321">
          <cell r="K6321" t="str">
            <v>00111112P.2</v>
          </cell>
        </row>
        <row r="6322">
          <cell r="K6322" t="str">
            <v>00111112P.2</v>
          </cell>
        </row>
        <row r="6323">
          <cell r="K6323" t="str">
            <v>00111114P.2</v>
          </cell>
        </row>
        <row r="6324">
          <cell r="K6324" t="str">
            <v>00111115P.2</v>
          </cell>
        </row>
        <row r="6325">
          <cell r="K6325" t="str">
            <v>00111116P.2</v>
          </cell>
        </row>
        <row r="6326">
          <cell r="K6326" t="str">
            <v>00111116P.2</v>
          </cell>
        </row>
        <row r="6327">
          <cell r="K6327" t="str">
            <v>00111117P.2</v>
          </cell>
        </row>
        <row r="6328">
          <cell r="K6328" t="str">
            <v>00111119P.2</v>
          </cell>
        </row>
        <row r="6329">
          <cell r="K6329" t="str">
            <v>00111121P.2</v>
          </cell>
        </row>
        <row r="6330">
          <cell r="K6330" t="str">
            <v>00111128P.2</v>
          </cell>
        </row>
        <row r="6331">
          <cell r="K6331" t="str">
            <v>00111129P.2</v>
          </cell>
        </row>
        <row r="6332">
          <cell r="K6332" t="str">
            <v>00111131P.2</v>
          </cell>
        </row>
        <row r="6333">
          <cell r="K6333" t="str">
            <v>00111119P.2</v>
          </cell>
        </row>
        <row r="6334">
          <cell r="K6334" t="str">
            <v>00111133P.2</v>
          </cell>
        </row>
        <row r="6335">
          <cell r="K6335" t="str">
            <v>00111113P.2</v>
          </cell>
        </row>
        <row r="6336">
          <cell r="K6336" t="str">
            <v>00111128P.2</v>
          </cell>
        </row>
        <row r="6337">
          <cell r="K6337" t="str">
            <v>00111134P.2</v>
          </cell>
        </row>
        <row r="6338">
          <cell r="K6338" t="str">
            <v>00111135P.2</v>
          </cell>
        </row>
        <row r="6339">
          <cell r="K6339" t="str">
            <v>00111123P.2</v>
          </cell>
        </row>
        <row r="6340">
          <cell r="K6340" t="str">
            <v>00111110P.2</v>
          </cell>
        </row>
        <row r="6341">
          <cell r="K6341" t="str">
            <v>00111110P.2</v>
          </cell>
        </row>
        <row r="6342">
          <cell r="K6342" t="str">
            <v>00111110P.2</v>
          </cell>
        </row>
        <row r="6343">
          <cell r="K6343" t="str">
            <v>00111112P.2</v>
          </cell>
        </row>
        <row r="6344">
          <cell r="K6344" t="str">
            <v>00111116P.2</v>
          </cell>
        </row>
        <row r="6345">
          <cell r="K6345" t="str">
            <v>00111135P.2</v>
          </cell>
        </row>
        <row r="6346">
          <cell r="K6346" t="str">
            <v>00111136P.2</v>
          </cell>
        </row>
        <row r="6347">
          <cell r="K6347" t="str">
            <v>00111123P.2</v>
          </cell>
        </row>
        <row r="6348">
          <cell r="K6348" t="str">
            <v>00111113P.2</v>
          </cell>
        </row>
        <row r="6349">
          <cell r="K6349" t="str">
            <v>00111132P.2</v>
          </cell>
        </row>
        <row r="6350">
          <cell r="K6350" t="str">
            <v>00111110P.2</v>
          </cell>
        </row>
        <row r="6351">
          <cell r="K6351" t="str">
            <v>00111115P.2</v>
          </cell>
        </row>
        <row r="6352">
          <cell r="K6352" t="str">
            <v>00111116P.2</v>
          </cell>
        </row>
        <row r="6353">
          <cell r="K6353" t="str">
            <v>00111117P.2</v>
          </cell>
        </row>
        <row r="6354">
          <cell r="K6354" t="str">
            <v>00111110P.2</v>
          </cell>
        </row>
        <row r="6355">
          <cell r="K6355" t="str">
            <v>00111115P.2</v>
          </cell>
        </row>
        <row r="6356">
          <cell r="K6356" t="str">
            <v>00111115P.2</v>
          </cell>
        </row>
        <row r="6357">
          <cell r="K6357" t="str">
            <v>00111115P.2</v>
          </cell>
        </row>
        <row r="6358">
          <cell r="K6358" t="str">
            <v>00111116P.2</v>
          </cell>
        </row>
        <row r="6359">
          <cell r="K6359" t="str">
            <v>00111120P.2</v>
          </cell>
        </row>
        <row r="6360">
          <cell r="K6360" t="str">
            <v>00111127P.2</v>
          </cell>
        </row>
        <row r="6361">
          <cell r="K6361" t="str">
            <v>00111130P.2</v>
          </cell>
        </row>
        <row r="6362">
          <cell r="K6362" t="str">
            <v>00111134P.2</v>
          </cell>
        </row>
        <row r="6363">
          <cell r="K6363" t="str">
            <v>00111136P.2</v>
          </cell>
        </row>
        <row r="6364">
          <cell r="K6364" t="str">
            <v>00111110P.2</v>
          </cell>
        </row>
        <row r="6365">
          <cell r="K6365" t="str">
            <v>00111127P.2</v>
          </cell>
        </row>
        <row r="6366">
          <cell r="K6366" t="str">
            <v>00111136P.2</v>
          </cell>
        </row>
        <row r="6367">
          <cell r="K6367" t="str">
            <v>00111121P.2</v>
          </cell>
        </row>
        <row r="6368">
          <cell r="K6368" t="str">
            <v>00111124P.2</v>
          </cell>
        </row>
        <row r="6369">
          <cell r="K6369" t="str">
            <v>00111133P.2</v>
          </cell>
        </row>
        <row r="6370">
          <cell r="K6370" t="str">
            <v>00111126P.2</v>
          </cell>
        </row>
        <row r="6371">
          <cell r="K6371" t="str">
            <v>00111127P.2</v>
          </cell>
        </row>
        <row r="6372">
          <cell r="K6372" t="str">
            <v>00111116P.2</v>
          </cell>
        </row>
        <row r="6373">
          <cell r="K6373" t="str">
            <v>00111112P.2</v>
          </cell>
        </row>
        <row r="6374">
          <cell r="K6374" t="str">
            <v>00111118P.2</v>
          </cell>
        </row>
        <row r="6375">
          <cell r="K6375" t="str">
            <v>00111123P.2</v>
          </cell>
        </row>
        <row r="6376">
          <cell r="K6376" t="str">
            <v>00111124P.2</v>
          </cell>
        </row>
        <row r="6377">
          <cell r="K6377" t="str">
            <v>00111126P.2</v>
          </cell>
        </row>
        <row r="6378">
          <cell r="K6378" t="str">
            <v>00111132P.2</v>
          </cell>
        </row>
        <row r="6379">
          <cell r="K6379" t="str">
            <v>00111124P.2</v>
          </cell>
        </row>
        <row r="6380">
          <cell r="K6380" t="str">
            <v>00111128P.2</v>
          </cell>
        </row>
        <row r="6381">
          <cell r="K6381" t="str">
            <v>00111135P.2</v>
          </cell>
        </row>
        <row r="6382">
          <cell r="K6382" t="str">
            <v>00111124P.2</v>
          </cell>
        </row>
        <row r="6383">
          <cell r="K6383" t="str">
            <v>00111124P.2</v>
          </cell>
        </row>
        <row r="6384">
          <cell r="K6384" t="str">
            <v>00111129P.2</v>
          </cell>
        </row>
        <row r="6385">
          <cell r="K6385" t="str">
            <v>00111115P.2</v>
          </cell>
        </row>
        <row r="6386">
          <cell r="K6386" t="str">
            <v>00111117P.2</v>
          </cell>
        </row>
        <row r="6387">
          <cell r="K6387" t="str">
            <v>00111124P.2</v>
          </cell>
        </row>
        <row r="6388">
          <cell r="K6388" t="str">
            <v>00111132P.2</v>
          </cell>
        </row>
        <row r="6389">
          <cell r="K6389" t="str">
            <v>00111136P.2</v>
          </cell>
        </row>
        <row r="6390">
          <cell r="K6390" t="str">
            <v>00111123P.2</v>
          </cell>
        </row>
        <row r="6391">
          <cell r="K6391" t="str">
            <v>00111112P.2</v>
          </cell>
        </row>
        <row r="6392">
          <cell r="K6392" t="str">
            <v>00111113P.2</v>
          </cell>
        </row>
        <row r="6393">
          <cell r="K6393" t="str">
            <v>00111116P.2</v>
          </cell>
        </row>
        <row r="6394">
          <cell r="K6394" t="str">
            <v>00111118P.2</v>
          </cell>
        </row>
        <row r="6395">
          <cell r="K6395" t="str">
            <v>00111126P.2</v>
          </cell>
        </row>
        <row r="6396">
          <cell r="K6396" t="str">
            <v>00111127P.2</v>
          </cell>
        </row>
        <row r="6397">
          <cell r="K6397" t="str">
            <v>00111121P.2</v>
          </cell>
        </row>
        <row r="6398">
          <cell r="K6398" t="str">
            <v>00111129P.2</v>
          </cell>
        </row>
        <row r="6399">
          <cell r="K6399" t="str">
            <v>00111110P.2</v>
          </cell>
        </row>
        <row r="6400">
          <cell r="K6400" t="str">
            <v>00111126P.2</v>
          </cell>
        </row>
        <row r="6401">
          <cell r="K6401" t="str">
            <v>00111128P.2</v>
          </cell>
        </row>
        <row r="6402">
          <cell r="K6402" t="str">
            <v>00111131P.2</v>
          </cell>
        </row>
        <row r="6403">
          <cell r="K6403" t="str">
            <v>00111134P.2</v>
          </cell>
        </row>
        <row r="6404">
          <cell r="K6404" t="str">
            <v>00111110P.2</v>
          </cell>
        </row>
        <row r="6405">
          <cell r="K6405" t="str">
            <v>00111110P.2</v>
          </cell>
        </row>
        <row r="6406">
          <cell r="K6406" t="str">
            <v>00111111P.2</v>
          </cell>
        </row>
        <row r="6407">
          <cell r="K6407" t="str">
            <v>00111116P.2</v>
          </cell>
        </row>
        <row r="6408">
          <cell r="K6408" t="str">
            <v>00111117P.2</v>
          </cell>
        </row>
        <row r="6409">
          <cell r="K6409" t="str">
            <v>00111130P.2</v>
          </cell>
        </row>
        <row r="6410">
          <cell r="K6410" t="str">
            <v>00111136P.2</v>
          </cell>
        </row>
        <row r="6411">
          <cell r="K6411" t="str">
            <v>00111136P.2</v>
          </cell>
        </row>
        <row r="6412">
          <cell r="K6412" t="str">
            <v>00111130P.2</v>
          </cell>
        </row>
        <row r="6413">
          <cell r="K6413" t="str">
            <v>00111121P.2</v>
          </cell>
        </row>
        <row r="6414">
          <cell r="K6414" t="str">
            <v>00111133P.2</v>
          </cell>
        </row>
        <row r="6415">
          <cell r="K6415" t="str">
            <v>00111121P.2</v>
          </cell>
        </row>
        <row r="6416">
          <cell r="K6416" t="str">
            <v>00111124P.2</v>
          </cell>
        </row>
        <row r="6417">
          <cell r="K6417" t="str">
            <v>00111125P.2</v>
          </cell>
        </row>
        <row r="6418">
          <cell r="K6418" t="str">
            <v>00111117P.2</v>
          </cell>
        </row>
        <row r="6419">
          <cell r="K6419" t="str">
            <v>00111117P.2</v>
          </cell>
        </row>
        <row r="6420">
          <cell r="K6420" t="str">
            <v>00111124P.2</v>
          </cell>
        </row>
        <row r="6421">
          <cell r="K6421" t="str">
            <v>00111127P.2</v>
          </cell>
        </row>
        <row r="6422">
          <cell r="K6422" t="str">
            <v>00111130P.2</v>
          </cell>
        </row>
        <row r="6423">
          <cell r="K6423" t="str">
            <v>00111133P.2</v>
          </cell>
        </row>
        <row r="6424">
          <cell r="K6424" t="str">
            <v>00111135P.2</v>
          </cell>
        </row>
        <row r="6425">
          <cell r="K6425" t="str">
            <v>00111136P.2</v>
          </cell>
        </row>
        <row r="6426">
          <cell r="K6426" t="str">
            <v>00111123P.2</v>
          </cell>
        </row>
        <row r="6427">
          <cell r="K6427" t="str">
            <v>00111113P.2</v>
          </cell>
        </row>
        <row r="6428">
          <cell r="K6428" t="str">
            <v>00111117P.2</v>
          </cell>
        </row>
        <row r="6429">
          <cell r="K6429" t="str">
            <v>00111136P.2</v>
          </cell>
        </row>
        <row r="6430">
          <cell r="K6430" t="str">
            <v>00111115P.2</v>
          </cell>
        </row>
        <row r="6431">
          <cell r="K6431" t="str">
            <v>00111124P.2</v>
          </cell>
        </row>
        <row r="6432">
          <cell r="K6432" t="str">
            <v>00111125P.2</v>
          </cell>
        </row>
        <row r="6433">
          <cell r="K6433" t="str">
            <v>00111134P.2</v>
          </cell>
        </row>
        <row r="6434">
          <cell r="K6434" t="str">
            <v>00111110P.2</v>
          </cell>
        </row>
        <row r="6435">
          <cell r="K6435" t="str">
            <v>00111116P.2</v>
          </cell>
        </row>
        <row r="6436">
          <cell r="K6436" t="str">
            <v>00111130P.2</v>
          </cell>
        </row>
        <row r="6437">
          <cell r="K6437" t="str">
            <v>00111128P.2</v>
          </cell>
        </row>
        <row r="6438">
          <cell r="K6438" t="str">
            <v>00111120P.2</v>
          </cell>
        </row>
        <row r="6439">
          <cell r="K6439" t="str">
            <v>00111124P.2</v>
          </cell>
        </row>
        <row r="6440">
          <cell r="K6440" t="str">
            <v>00111132P.2</v>
          </cell>
        </row>
        <row r="6441">
          <cell r="K6441" t="str">
            <v>00111110P.2</v>
          </cell>
        </row>
        <row r="6442">
          <cell r="K6442" t="str">
            <v>00111131P.2</v>
          </cell>
        </row>
        <row r="6443">
          <cell r="K6443" t="str">
            <v>00111135P.2</v>
          </cell>
        </row>
        <row r="6444">
          <cell r="K6444" t="str">
            <v>00111118P.2</v>
          </cell>
        </row>
        <row r="6445">
          <cell r="K6445" t="str">
            <v>00111126P.2</v>
          </cell>
        </row>
        <row r="6446">
          <cell r="K6446" t="str">
            <v>00111111P.2</v>
          </cell>
        </row>
        <row r="6447">
          <cell r="K6447" t="str">
            <v>00111113P.2</v>
          </cell>
        </row>
        <row r="6448">
          <cell r="K6448" t="str">
            <v>00111116P.2</v>
          </cell>
        </row>
        <row r="6449">
          <cell r="K6449" t="str">
            <v>00111116P.2</v>
          </cell>
        </row>
        <row r="6450">
          <cell r="K6450" t="str">
            <v>00111118P.2</v>
          </cell>
        </row>
        <row r="6451">
          <cell r="K6451" t="str">
            <v>00111127P.2</v>
          </cell>
        </row>
        <row r="6452">
          <cell r="K6452" t="str">
            <v>00111131P.2</v>
          </cell>
        </row>
        <row r="6453">
          <cell r="K6453" t="str">
            <v>00111114P.2</v>
          </cell>
        </row>
        <row r="6454">
          <cell r="K6454" t="str">
            <v>00111132P.2</v>
          </cell>
        </row>
        <row r="6455">
          <cell r="K6455" t="str">
            <v>00111134P.2</v>
          </cell>
        </row>
        <row r="6456">
          <cell r="K6456" t="str">
            <v>00111135P.2</v>
          </cell>
        </row>
        <row r="6457">
          <cell r="K6457" t="str">
            <v>00111136P.2</v>
          </cell>
        </row>
        <row r="6458">
          <cell r="K6458" t="str">
            <v>00111116P.2</v>
          </cell>
        </row>
        <row r="6459">
          <cell r="K6459" t="str">
            <v>00111117P.2</v>
          </cell>
        </row>
        <row r="6460">
          <cell r="K6460" t="str">
            <v>00111129P.2</v>
          </cell>
        </row>
        <row r="6461">
          <cell r="K6461" t="str">
            <v>00111129P.2</v>
          </cell>
        </row>
        <row r="6462">
          <cell r="K6462" t="str">
            <v>00111132P.2</v>
          </cell>
        </row>
        <row r="6463">
          <cell r="K6463" t="str">
            <v>00111135P.2</v>
          </cell>
        </row>
        <row r="6464">
          <cell r="K6464" t="str">
            <v>00111131P.2</v>
          </cell>
        </row>
        <row r="6465">
          <cell r="K6465" t="str">
            <v>00111132P.2</v>
          </cell>
        </row>
        <row r="6466">
          <cell r="K6466" t="str">
            <v>00111133P.2</v>
          </cell>
        </row>
        <row r="6467">
          <cell r="K6467" t="str">
            <v>00111114P.2</v>
          </cell>
        </row>
        <row r="6468">
          <cell r="K6468" t="str">
            <v>00111121P.2</v>
          </cell>
        </row>
        <row r="6469">
          <cell r="K6469" t="str">
            <v>00111118P.2</v>
          </cell>
        </row>
        <row r="6470">
          <cell r="K6470" t="str">
            <v>00111133P.2</v>
          </cell>
        </row>
        <row r="6471">
          <cell r="K6471" t="str">
            <v>00111115P.2</v>
          </cell>
        </row>
        <row r="6472">
          <cell r="K6472" t="str">
            <v>00111128P.2</v>
          </cell>
        </row>
        <row r="6473">
          <cell r="K6473" t="str">
            <v>00111113P.2</v>
          </cell>
        </row>
        <row r="6474">
          <cell r="K6474" t="str">
            <v>00111110P.2</v>
          </cell>
        </row>
        <row r="6475">
          <cell r="K6475" t="str">
            <v>00111110P.2</v>
          </cell>
        </row>
        <row r="6476">
          <cell r="K6476" t="str">
            <v>00111114P.2</v>
          </cell>
        </row>
        <row r="6477">
          <cell r="K6477" t="str">
            <v>00111116P.2</v>
          </cell>
        </row>
        <row r="6478">
          <cell r="K6478" t="str">
            <v>00111123P.2</v>
          </cell>
        </row>
        <row r="6479">
          <cell r="K6479" t="str">
            <v>00111129P.2</v>
          </cell>
        </row>
        <row r="6480">
          <cell r="K6480" t="str">
            <v>00111130P.2</v>
          </cell>
        </row>
        <row r="6481">
          <cell r="K6481" t="str">
            <v>00111114P.2</v>
          </cell>
        </row>
        <row r="6482">
          <cell r="K6482" t="str">
            <v>00111124P.2</v>
          </cell>
        </row>
        <row r="6483">
          <cell r="K6483" t="str">
            <v>00111118P.2</v>
          </cell>
        </row>
        <row r="6484">
          <cell r="K6484" t="str">
            <v>00111133P.2</v>
          </cell>
        </row>
        <row r="6485">
          <cell r="K6485" t="str">
            <v>00111132P.2</v>
          </cell>
        </row>
        <row r="6486">
          <cell r="K6486" t="str">
            <v>00111135P.2</v>
          </cell>
        </row>
        <row r="6487">
          <cell r="K6487" t="str">
            <v>00111134P.2</v>
          </cell>
        </row>
        <row r="6488">
          <cell r="K6488" t="str">
            <v>00111122P.2</v>
          </cell>
        </row>
        <row r="6489">
          <cell r="K6489" t="str">
            <v>00111126P.2</v>
          </cell>
        </row>
        <row r="6490">
          <cell r="K6490" t="str">
            <v>00111132P.2</v>
          </cell>
        </row>
        <row r="6491">
          <cell r="K6491" t="str">
            <v>00111128P.2</v>
          </cell>
        </row>
        <row r="6492">
          <cell r="K6492" t="str">
            <v>00111114P.2</v>
          </cell>
        </row>
        <row r="6493">
          <cell r="K6493" t="str">
            <v>00111116P.2</v>
          </cell>
        </row>
        <row r="6494">
          <cell r="K6494" t="str">
            <v>00111130P.2</v>
          </cell>
        </row>
        <row r="6495">
          <cell r="K6495" t="str">
            <v>00111117P.2</v>
          </cell>
        </row>
        <row r="6496">
          <cell r="K6496" t="str">
            <v>00111113P.2</v>
          </cell>
        </row>
        <row r="6497">
          <cell r="K6497" t="str">
            <v>00111120P.2</v>
          </cell>
        </row>
        <row r="6498">
          <cell r="K6498" t="str">
            <v>00111117P.2</v>
          </cell>
        </row>
        <row r="6499">
          <cell r="K6499" t="str">
            <v>00111121P.2</v>
          </cell>
        </row>
        <row r="6500">
          <cell r="K6500" t="str">
            <v>00111121P.2</v>
          </cell>
        </row>
        <row r="6501">
          <cell r="K6501" t="str">
            <v>00111128P.2</v>
          </cell>
        </row>
        <row r="6502">
          <cell r="K6502" t="str">
            <v>00111136P.2</v>
          </cell>
        </row>
        <row r="6503">
          <cell r="K6503" t="str">
            <v>00111131P.2</v>
          </cell>
        </row>
        <row r="6504">
          <cell r="K6504" t="str">
            <v>00111117P.2</v>
          </cell>
        </row>
        <row r="6505">
          <cell r="K6505" t="str">
            <v>00111132P.2</v>
          </cell>
        </row>
        <row r="6506">
          <cell r="K6506" t="str">
            <v>00111124P.2</v>
          </cell>
        </row>
        <row r="6507">
          <cell r="K6507" t="str">
            <v>00111126P.2</v>
          </cell>
        </row>
        <row r="6508">
          <cell r="K6508" t="str">
            <v>00111116P.2</v>
          </cell>
        </row>
        <row r="6509">
          <cell r="K6509" t="str">
            <v>00111121P.2</v>
          </cell>
        </row>
        <row r="6510">
          <cell r="K6510" t="str">
            <v>00111122P.2</v>
          </cell>
        </row>
        <row r="6511">
          <cell r="K6511" t="str">
            <v>00111126P.2</v>
          </cell>
        </row>
        <row r="6512">
          <cell r="K6512" t="str">
            <v>00111127P.2</v>
          </cell>
        </row>
        <row r="6513">
          <cell r="K6513" t="str">
            <v>00111112P.2</v>
          </cell>
        </row>
        <row r="6514">
          <cell r="K6514" t="str">
            <v>00111112P.2</v>
          </cell>
        </row>
        <row r="6515">
          <cell r="K6515" t="str">
            <v>00111125P.2</v>
          </cell>
        </row>
        <row r="6516">
          <cell r="K6516" t="str">
            <v>00111118P.2</v>
          </cell>
        </row>
        <row r="6517">
          <cell r="K6517" t="str">
            <v>00111118P.2</v>
          </cell>
        </row>
        <row r="6518">
          <cell r="K6518" t="str">
            <v>00111126P.2</v>
          </cell>
        </row>
        <row r="6519">
          <cell r="K6519" t="str">
            <v>00111128P.2</v>
          </cell>
        </row>
        <row r="6520">
          <cell r="K6520" t="str">
            <v>00111132P.2</v>
          </cell>
        </row>
        <row r="6521">
          <cell r="K6521" t="str">
            <v>00111124P.2</v>
          </cell>
        </row>
        <row r="6522">
          <cell r="K6522" t="str">
            <v>00111125P.2</v>
          </cell>
        </row>
        <row r="6523">
          <cell r="K6523" t="str">
            <v>00111128P.2</v>
          </cell>
        </row>
        <row r="6524">
          <cell r="K6524" t="str">
            <v>00111133P.2</v>
          </cell>
        </row>
        <row r="6525">
          <cell r="K6525" t="str">
            <v>00111127P.2</v>
          </cell>
        </row>
        <row r="6526">
          <cell r="K6526" t="str">
            <v>00111111P.2</v>
          </cell>
        </row>
        <row r="6527">
          <cell r="K6527" t="str">
            <v>00111128P.2</v>
          </cell>
        </row>
        <row r="6528">
          <cell r="K6528" t="str">
            <v>00111110P.2</v>
          </cell>
        </row>
        <row r="6529">
          <cell r="K6529" t="str">
            <v>00111113P.2</v>
          </cell>
        </row>
        <row r="6530">
          <cell r="K6530" t="str">
            <v>00111133P.2</v>
          </cell>
        </row>
        <row r="6531">
          <cell r="K6531" t="str">
            <v>00111125P.2</v>
          </cell>
        </row>
        <row r="6532">
          <cell r="K6532" t="str">
            <v>00111131P.2</v>
          </cell>
        </row>
        <row r="6533">
          <cell r="K6533" t="str">
            <v>00111120P.2</v>
          </cell>
        </row>
        <row r="6534">
          <cell r="K6534" t="str">
            <v>00111128P.2</v>
          </cell>
        </row>
        <row r="6535">
          <cell r="K6535" t="str">
            <v>00111131P.2</v>
          </cell>
        </row>
        <row r="6536">
          <cell r="K6536" t="str">
            <v>00111136P.2</v>
          </cell>
        </row>
        <row r="6537">
          <cell r="K6537" t="str">
            <v>00111120P.2</v>
          </cell>
        </row>
        <row r="6538">
          <cell r="K6538" t="str">
            <v>00111124P.2</v>
          </cell>
        </row>
        <row r="6539">
          <cell r="K6539" t="str">
            <v>00111135P.2</v>
          </cell>
        </row>
        <row r="6540">
          <cell r="K6540" t="str">
            <v>00111136P.2</v>
          </cell>
        </row>
        <row r="6541">
          <cell r="K6541" t="str">
            <v>00111135P.2</v>
          </cell>
        </row>
        <row r="6542">
          <cell r="K6542" t="str">
            <v>00111113P.2</v>
          </cell>
        </row>
        <row r="6543">
          <cell r="K6543" t="str">
            <v>00111132P.2</v>
          </cell>
        </row>
        <row r="6544">
          <cell r="K6544" t="str">
            <v>00111133P.2</v>
          </cell>
        </row>
        <row r="6545">
          <cell r="K6545" t="str">
            <v>00111121P.2</v>
          </cell>
        </row>
        <row r="6546">
          <cell r="K6546" t="str">
            <v>00111122P.2</v>
          </cell>
        </row>
        <row r="6547">
          <cell r="K6547" t="str">
            <v>00111115P.2</v>
          </cell>
        </row>
        <row r="6548">
          <cell r="K6548" t="str">
            <v>00111131P.2</v>
          </cell>
        </row>
        <row r="6549">
          <cell r="K6549" t="str">
            <v>00111132P.2</v>
          </cell>
        </row>
        <row r="6550">
          <cell r="K6550" t="str">
            <v>00111135P.2</v>
          </cell>
        </row>
        <row r="6551">
          <cell r="K6551" t="str">
            <v>00111123P.2</v>
          </cell>
        </row>
        <row r="6552">
          <cell r="K6552" t="str">
            <v>00111126P.2</v>
          </cell>
        </row>
        <row r="6553">
          <cell r="K6553" t="str">
            <v>00111131P.2</v>
          </cell>
        </row>
        <row r="6554">
          <cell r="K6554" t="str">
            <v>00111131P.2</v>
          </cell>
        </row>
        <row r="6555">
          <cell r="K6555" t="str">
            <v>00111112P.2</v>
          </cell>
        </row>
        <row r="6556">
          <cell r="K6556" t="str">
            <v>00111136P.2</v>
          </cell>
        </row>
        <row r="6557">
          <cell r="K6557" t="str">
            <v>00111116P.2</v>
          </cell>
        </row>
        <row r="6558">
          <cell r="K6558" t="str">
            <v>00111110P.2</v>
          </cell>
        </row>
        <row r="6559">
          <cell r="K6559" t="str">
            <v>00111125P.2</v>
          </cell>
        </row>
        <row r="6560">
          <cell r="K6560" t="str">
            <v>00111122P.2</v>
          </cell>
        </row>
        <row r="6561">
          <cell r="K6561" t="str">
            <v>00111113P.2</v>
          </cell>
        </row>
        <row r="6562">
          <cell r="K6562" t="str">
            <v>00111133P.2</v>
          </cell>
        </row>
        <row r="6563">
          <cell r="K6563" t="str">
            <v>00111120P.2</v>
          </cell>
        </row>
        <row r="6564">
          <cell r="K6564" t="str">
            <v>00111110P.2</v>
          </cell>
        </row>
        <row r="6565">
          <cell r="K6565" t="str">
            <v>00111112P.2</v>
          </cell>
        </row>
        <row r="6566">
          <cell r="K6566" t="str">
            <v>00111127P.2</v>
          </cell>
        </row>
        <row r="6567">
          <cell r="K6567" t="str">
            <v>00111133P.2</v>
          </cell>
        </row>
        <row r="6568">
          <cell r="K6568" t="str">
            <v>00111112P.2</v>
          </cell>
        </row>
        <row r="6569">
          <cell r="K6569" t="str">
            <v>00111126P.2</v>
          </cell>
        </row>
        <row r="6570">
          <cell r="K6570" t="str">
            <v>00111121P.2</v>
          </cell>
        </row>
        <row r="6571">
          <cell r="K6571" t="str">
            <v>00111110P.2</v>
          </cell>
        </row>
        <row r="6572">
          <cell r="K6572" t="str">
            <v>00111123P.2</v>
          </cell>
        </row>
        <row r="6573">
          <cell r="K6573" t="str">
            <v>00111126P.2</v>
          </cell>
        </row>
        <row r="6574">
          <cell r="K6574" t="str">
            <v>00111122P.2</v>
          </cell>
        </row>
        <row r="6575">
          <cell r="K6575" t="str">
            <v>00111127P.2</v>
          </cell>
        </row>
        <row r="6576">
          <cell r="K6576" t="str">
            <v>00111136P.2</v>
          </cell>
        </row>
        <row r="6577">
          <cell r="K6577" t="str">
            <v>00111110P.2</v>
          </cell>
        </row>
        <row r="6578">
          <cell r="K6578" t="str">
            <v>00111123P.2</v>
          </cell>
        </row>
        <row r="6579">
          <cell r="K6579" t="str">
            <v>00111113P.2</v>
          </cell>
        </row>
        <row r="6580">
          <cell r="K6580" t="str">
            <v>00111113P.2</v>
          </cell>
        </row>
        <row r="6581">
          <cell r="K6581" t="str">
            <v>00111118P.2</v>
          </cell>
        </row>
        <row r="6582">
          <cell r="K6582" t="str">
            <v>00111135P.2</v>
          </cell>
        </row>
        <row r="6583">
          <cell r="K6583" t="str">
            <v>00111132P.2</v>
          </cell>
        </row>
        <row r="6584">
          <cell r="K6584" t="str">
            <v>00111130P.2</v>
          </cell>
        </row>
        <row r="6585">
          <cell r="K6585" t="str">
            <v>00111131P.2</v>
          </cell>
        </row>
        <row r="6586">
          <cell r="K6586" t="str">
            <v>00111118P.2</v>
          </cell>
        </row>
        <row r="6587">
          <cell r="K6587" t="str">
            <v>00111131P.2</v>
          </cell>
        </row>
        <row r="6588">
          <cell r="K6588" t="str">
            <v>00111117P.2</v>
          </cell>
        </row>
        <row r="6589">
          <cell r="K6589" t="str">
            <v>00111125P.2</v>
          </cell>
        </row>
        <row r="6590">
          <cell r="K6590" t="str">
            <v>00111136P.2</v>
          </cell>
        </row>
        <row r="6591">
          <cell r="K6591" t="str">
            <v>00111135P.2</v>
          </cell>
        </row>
        <row r="6592">
          <cell r="K6592" t="str">
            <v>00111121P.2</v>
          </cell>
        </row>
        <row r="6593">
          <cell r="K6593" t="str">
            <v>00111113P.2</v>
          </cell>
        </row>
        <row r="6594">
          <cell r="K6594" t="str">
            <v>00111134P.2</v>
          </cell>
        </row>
        <row r="6595">
          <cell r="K6595" t="str">
            <v>00111118P.2</v>
          </cell>
        </row>
        <row r="6596">
          <cell r="K6596" t="str">
            <v>00111112P.2</v>
          </cell>
        </row>
        <row r="6597">
          <cell r="K6597" t="str">
            <v>00111116P.2</v>
          </cell>
        </row>
        <row r="6598">
          <cell r="K6598" t="str">
            <v>00111129P.2</v>
          </cell>
        </row>
        <row r="6599">
          <cell r="K6599" t="str">
            <v>00111136P.2</v>
          </cell>
        </row>
        <row r="6600">
          <cell r="K6600" t="str">
            <v>00111117P.2</v>
          </cell>
        </row>
        <row r="6601">
          <cell r="K6601" t="str">
            <v>00111121P.2</v>
          </cell>
        </row>
        <row r="6602">
          <cell r="K6602" t="str">
            <v>00111128P.2</v>
          </cell>
        </row>
        <row r="6603">
          <cell r="K6603" t="str">
            <v>00111132P.2</v>
          </cell>
        </row>
        <row r="6604">
          <cell r="K6604" t="str">
            <v>00111132P.2</v>
          </cell>
        </row>
        <row r="6605">
          <cell r="K6605" t="str">
            <v>00111131P.2</v>
          </cell>
        </row>
        <row r="6606">
          <cell r="K6606" t="str">
            <v>00111121P.2</v>
          </cell>
        </row>
        <row r="6607">
          <cell r="K6607" t="str">
            <v>00111118P.2</v>
          </cell>
        </row>
        <row r="6608">
          <cell r="K6608" t="str">
            <v>00111117P.2</v>
          </cell>
        </row>
        <row r="6609">
          <cell r="K6609" t="str">
            <v>00111133P.2</v>
          </cell>
        </row>
        <row r="6610">
          <cell r="K6610" t="str">
            <v>00111113P.2</v>
          </cell>
        </row>
        <row r="6611">
          <cell r="K6611" t="str">
            <v>00111114P.2</v>
          </cell>
        </row>
        <row r="6612">
          <cell r="K6612" t="str">
            <v>00111116P.2</v>
          </cell>
        </row>
        <row r="6613">
          <cell r="K6613" t="str">
            <v>00111118P.2</v>
          </cell>
        </row>
        <row r="6614">
          <cell r="K6614" t="str">
            <v>00111128P.2</v>
          </cell>
        </row>
        <row r="6615">
          <cell r="K6615" t="str">
            <v>00111135P.2</v>
          </cell>
        </row>
        <row r="6616">
          <cell r="K6616" t="str">
            <v>00111126P.2</v>
          </cell>
        </row>
        <row r="6617">
          <cell r="K6617" t="str">
            <v>00111112P.2</v>
          </cell>
        </row>
        <row r="6618">
          <cell r="K6618" t="str">
            <v>00111122P.2</v>
          </cell>
        </row>
        <row r="6619">
          <cell r="K6619" t="str">
            <v>00111133P.2</v>
          </cell>
        </row>
        <row r="6620">
          <cell r="K6620" t="str">
            <v>00111128P.2</v>
          </cell>
        </row>
        <row r="6621">
          <cell r="K6621" t="str">
            <v>00111133P.2</v>
          </cell>
        </row>
        <row r="6622">
          <cell r="K6622" t="str">
            <v>00111136P.2</v>
          </cell>
        </row>
        <row r="6623">
          <cell r="K6623" t="str">
            <v>00111131P.2</v>
          </cell>
        </row>
        <row r="6624">
          <cell r="K6624" t="str">
            <v>00111128P.2</v>
          </cell>
        </row>
        <row r="6625">
          <cell r="K6625" t="str">
            <v>00111110P.2</v>
          </cell>
        </row>
        <row r="6626">
          <cell r="K6626" t="str">
            <v>00111120P.2</v>
          </cell>
        </row>
        <row r="6627">
          <cell r="K6627" t="str">
            <v>00111135P.2</v>
          </cell>
        </row>
        <row r="6628">
          <cell r="K6628" t="str">
            <v>00111130P.2</v>
          </cell>
        </row>
        <row r="6629">
          <cell r="K6629" t="str">
            <v>00111136P.2</v>
          </cell>
        </row>
        <row r="6630">
          <cell r="K6630" t="str">
            <v>00111112P.2</v>
          </cell>
        </row>
        <row r="6631">
          <cell r="K6631" t="str">
            <v>00111136P.2</v>
          </cell>
        </row>
        <row r="6632">
          <cell r="K6632" t="str">
            <v>00111135P.2</v>
          </cell>
        </row>
        <row r="6633">
          <cell r="K6633" t="str">
            <v>00111110P.2</v>
          </cell>
        </row>
        <row r="6634">
          <cell r="K6634" t="str">
            <v>00111117P.2</v>
          </cell>
        </row>
        <row r="6635">
          <cell r="K6635" t="str">
            <v>00111134P.2</v>
          </cell>
        </row>
        <row r="6636">
          <cell r="K6636" t="str">
            <v>00111110P.2</v>
          </cell>
        </row>
        <row r="6637">
          <cell r="K6637" t="str">
            <v>00111134P.2</v>
          </cell>
        </row>
        <row r="6638">
          <cell r="K6638" t="str">
            <v>00111121P.2</v>
          </cell>
        </row>
        <row r="6639">
          <cell r="K6639" t="str">
            <v>00111125P.2</v>
          </cell>
        </row>
        <row r="6640">
          <cell r="K6640" t="str">
            <v>00111124P.2</v>
          </cell>
        </row>
        <row r="6641">
          <cell r="K6641" t="str">
            <v>00111135P.2</v>
          </cell>
        </row>
        <row r="6642">
          <cell r="K6642" t="str">
            <v>00111134P.2</v>
          </cell>
        </row>
        <row r="6643">
          <cell r="K6643" t="str">
            <v>00111112P.2</v>
          </cell>
        </row>
        <row r="6644">
          <cell r="K6644" t="str">
            <v>00111121P.2</v>
          </cell>
        </row>
        <row r="6645">
          <cell r="K6645" t="str">
            <v>00111123P.2</v>
          </cell>
        </row>
        <row r="6646">
          <cell r="K6646" t="str">
            <v>00111122P.2</v>
          </cell>
        </row>
        <row r="6647">
          <cell r="K6647" t="str">
            <v>00111123P.2</v>
          </cell>
        </row>
        <row r="6648">
          <cell r="K6648" t="str">
            <v>00111126P.2</v>
          </cell>
        </row>
        <row r="6649">
          <cell r="K6649" t="str">
            <v>00111123P.2</v>
          </cell>
        </row>
        <row r="6650">
          <cell r="K6650" t="str">
            <v>00111131P.2</v>
          </cell>
        </row>
        <row r="6651">
          <cell r="K6651" t="str">
            <v>00111136P.2</v>
          </cell>
        </row>
        <row r="6652">
          <cell r="K6652" t="str">
            <v>00111131P.2</v>
          </cell>
        </row>
        <row r="6653">
          <cell r="K6653" t="str">
            <v>00111122P.2</v>
          </cell>
        </row>
        <row r="6654">
          <cell r="K6654" t="str">
            <v>00111130P.2</v>
          </cell>
        </row>
        <row r="6655">
          <cell r="K6655" t="str">
            <v>00111135P.2</v>
          </cell>
        </row>
        <row r="6656">
          <cell r="K6656" t="str">
            <v>00111128P.2</v>
          </cell>
        </row>
        <row r="6657">
          <cell r="K6657" t="str">
            <v>00111135P.2</v>
          </cell>
        </row>
        <row r="6658">
          <cell r="K6658" t="str">
            <v>00111123P.2</v>
          </cell>
        </row>
        <row r="6659">
          <cell r="K6659" t="str">
            <v>00111123P.2</v>
          </cell>
        </row>
        <row r="6660">
          <cell r="K6660" t="str">
            <v>00111129P.2</v>
          </cell>
        </row>
        <row r="6661">
          <cell r="K6661" t="str">
            <v>00111132P.2</v>
          </cell>
        </row>
        <row r="6662">
          <cell r="K6662" t="str">
            <v>00111114P.2</v>
          </cell>
        </row>
        <row r="6663">
          <cell r="K6663" t="str">
            <v>00111134P.2</v>
          </cell>
        </row>
        <row r="6664">
          <cell r="K6664" t="str">
            <v>00111126P.2</v>
          </cell>
        </row>
        <row r="6665">
          <cell r="K6665" t="str">
            <v>00111134P.2</v>
          </cell>
        </row>
        <row r="6666">
          <cell r="K6666" t="str">
            <v>00111110P.2</v>
          </cell>
        </row>
        <row r="6667">
          <cell r="K6667" t="str">
            <v>00111134P.2</v>
          </cell>
        </row>
        <row r="6668">
          <cell r="K6668" t="str">
            <v>00111124P.2</v>
          </cell>
        </row>
        <row r="6669">
          <cell r="K6669" t="str">
            <v>00111116P.2</v>
          </cell>
        </row>
        <row r="6670">
          <cell r="K6670" t="str">
            <v>00111119P.2</v>
          </cell>
        </row>
        <row r="6671">
          <cell r="K6671" t="str">
            <v>00111131P.2</v>
          </cell>
        </row>
        <row r="6672">
          <cell r="K6672" t="str">
            <v>00111115P.2</v>
          </cell>
        </row>
        <row r="6673">
          <cell r="K6673" t="str">
            <v>00111110P.2</v>
          </cell>
        </row>
        <row r="6674">
          <cell r="K6674" t="str">
            <v>00111128P.2</v>
          </cell>
        </row>
        <row r="6675">
          <cell r="K6675" t="str">
            <v>00111132P.2</v>
          </cell>
        </row>
        <row r="6676">
          <cell r="K6676" t="str">
            <v>00111117P.2</v>
          </cell>
        </row>
        <row r="6677">
          <cell r="K6677" t="str">
            <v>00111133P.2</v>
          </cell>
        </row>
        <row r="6678">
          <cell r="K6678" t="str">
            <v>00111131P.2</v>
          </cell>
        </row>
        <row r="6679">
          <cell r="K6679" t="str">
            <v>00111112P.2</v>
          </cell>
        </row>
        <row r="6680">
          <cell r="K6680" t="str">
            <v>00111129P.2</v>
          </cell>
        </row>
        <row r="6681">
          <cell r="K6681" t="str">
            <v>00111132P.2</v>
          </cell>
        </row>
        <row r="6682">
          <cell r="K6682" t="str">
            <v>00111118P.2</v>
          </cell>
        </row>
        <row r="6683">
          <cell r="K6683" t="str">
            <v>00111121P.2</v>
          </cell>
        </row>
        <row r="6684">
          <cell r="K6684" t="str">
            <v>00111124P.2</v>
          </cell>
        </row>
        <row r="6685">
          <cell r="K6685" t="str">
            <v>00111133P.2</v>
          </cell>
        </row>
        <row r="6686">
          <cell r="K6686" t="str">
            <v>00111136P.2</v>
          </cell>
        </row>
        <row r="6687">
          <cell r="K6687" t="str">
            <v>00111121P.2</v>
          </cell>
        </row>
        <row r="6688">
          <cell r="K6688" t="str">
            <v>00111113P.2</v>
          </cell>
        </row>
        <row r="6689">
          <cell r="K6689" t="str">
            <v>00111135P.2</v>
          </cell>
        </row>
        <row r="6690">
          <cell r="K6690" t="str">
            <v>00111129P.2</v>
          </cell>
        </row>
        <row r="6691">
          <cell r="K6691" t="str">
            <v>00111130P.2</v>
          </cell>
        </row>
        <row r="6692">
          <cell r="K6692" t="str">
            <v>00111116P.2</v>
          </cell>
        </row>
        <row r="6693">
          <cell r="K6693" t="str">
            <v>00111127P.2</v>
          </cell>
        </row>
        <row r="6694">
          <cell r="K6694" t="str">
            <v>00111117P.2</v>
          </cell>
        </row>
        <row r="6695">
          <cell r="K6695" t="str">
            <v>00111116P.2</v>
          </cell>
        </row>
        <row r="6696">
          <cell r="K6696" t="str">
            <v>00111112P.2</v>
          </cell>
        </row>
        <row r="6697">
          <cell r="K6697" t="str">
            <v>00111133P.2</v>
          </cell>
        </row>
        <row r="6698">
          <cell r="K6698" t="str">
            <v>00111136P.2</v>
          </cell>
        </row>
        <row r="6699">
          <cell r="K6699" t="str">
            <v>00111117P.2</v>
          </cell>
        </row>
        <row r="6700">
          <cell r="K6700" t="str">
            <v>00111122P.2</v>
          </cell>
        </row>
        <row r="6701">
          <cell r="K6701" t="str">
            <v>00111118P.2</v>
          </cell>
        </row>
        <row r="6702">
          <cell r="K6702" t="str">
            <v>00111114P.2</v>
          </cell>
        </row>
        <row r="6703">
          <cell r="K6703" t="str">
            <v>00111129P.2</v>
          </cell>
        </row>
        <row r="6704">
          <cell r="K6704" t="str">
            <v>00111116P.2</v>
          </cell>
        </row>
        <row r="6705">
          <cell r="K6705" t="str">
            <v>00111136P.2</v>
          </cell>
        </row>
        <row r="6706">
          <cell r="K6706" t="str">
            <v>00111120P.2</v>
          </cell>
        </row>
        <row r="6707">
          <cell r="K6707" t="str">
            <v>00111129P.2</v>
          </cell>
        </row>
        <row r="6708">
          <cell r="K6708" t="str">
            <v>00111132P.2</v>
          </cell>
        </row>
        <row r="6709">
          <cell r="K6709" t="str">
            <v>00111120P.2</v>
          </cell>
        </row>
        <row r="6710">
          <cell r="K6710" t="str">
            <v>00111132P.2</v>
          </cell>
        </row>
        <row r="6711">
          <cell r="K6711" t="str">
            <v>00111113P.2</v>
          </cell>
        </row>
        <row r="6712">
          <cell r="K6712" t="str">
            <v>00111126P.2</v>
          </cell>
        </row>
        <row r="6713">
          <cell r="K6713" t="str">
            <v>00111110P.2</v>
          </cell>
        </row>
        <row r="6714">
          <cell r="K6714" t="str">
            <v>00111135P.2</v>
          </cell>
        </row>
        <row r="6715">
          <cell r="K6715" t="str">
            <v>00111131P.2</v>
          </cell>
        </row>
        <row r="6716">
          <cell r="K6716" t="str">
            <v>00111129P.2</v>
          </cell>
        </row>
        <row r="6717">
          <cell r="K6717" t="str">
            <v>00111118P.2</v>
          </cell>
        </row>
        <row r="6718">
          <cell r="K6718" t="str">
            <v>00111117P.2</v>
          </cell>
        </row>
        <row r="6719">
          <cell r="K6719" t="str">
            <v>00111129P.2</v>
          </cell>
        </row>
        <row r="6720">
          <cell r="K6720" t="str">
            <v>00111118P.2</v>
          </cell>
        </row>
        <row r="6721">
          <cell r="K6721" t="str">
            <v>00111112P.2</v>
          </cell>
        </row>
        <row r="6722">
          <cell r="K6722" t="str">
            <v>00111130P.2</v>
          </cell>
        </row>
        <row r="6723">
          <cell r="K6723" t="str">
            <v>00111115P.2</v>
          </cell>
        </row>
        <row r="6724">
          <cell r="K6724" t="str">
            <v>00111127P.2</v>
          </cell>
        </row>
        <row r="6725">
          <cell r="K6725" t="str">
            <v>00111131P.2</v>
          </cell>
        </row>
        <row r="6726">
          <cell r="K6726" t="str">
            <v>00111110P.2</v>
          </cell>
        </row>
        <row r="6727">
          <cell r="K6727" t="str">
            <v>00111127P.2</v>
          </cell>
        </row>
        <row r="6728">
          <cell r="K6728" t="str">
            <v>00111127P.2</v>
          </cell>
        </row>
        <row r="6729">
          <cell r="K6729" t="str">
            <v>00111114P.2</v>
          </cell>
        </row>
        <row r="6730">
          <cell r="K6730" t="str">
            <v>00111117P.2</v>
          </cell>
        </row>
        <row r="6731">
          <cell r="K6731" t="str">
            <v>00111113P.2</v>
          </cell>
        </row>
        <row r="6732">
          <cell r="K6732" t="str">
            <v>00111126P.2</v>
          </cell>
        </row>
        <row r="6733">
          <cell r="K6733" t="str">
            <v>00111134P.2</v>
          </cell>
        </row>
        <row r="6734">
          <cell r="K6734" t="str">
            <v>00111122P.2</v>
          </cell>
        </row>
        <row r="6735">
          <cell r="K6735" t="str">
            <v>00111124P.2</v>
          </cell>
        </row>
        <row r="6736">
          <cell r="K6736" t="str">
            <v>00111136P.2</v>
          </cell>
        </row>
        <row r="6737">
          <cell r="K6737" t="str">
            <v>00111133P.2</v>
          </cell>
        </row>
        <row r="6738">
          <cell r="K6738" t="str">
            <v>00111131P.2</v>
          </cell>
        </row>
        <row r="6739">
          <cell r="K6739" t="str">
            <v>00111136P.2</v>
          </cell>
        </row>
        <row r="6740">
          <cell r="K6740" t="str">
            <v>00111113P.2</v>
          </cell>
        </row>
        <row r="6741">
          <cell r="K6741" t="str">
            <v>00111122P.2</v>
          </cell>
        </row>
        <row r="6742">
          <cell r="K6742" t="str">
            <v>00111128P.2</v>
          </cell>
        </row>
        <row r="6743">
          <cell r="K6743" t="str">
            <v>00111132P.2</v>
          </cell>
        </row>
        <row r="6744">
          <cell r="K6744" t="str">
            <v>00111124P.2</v>
          </cell>
        </row>
        <row r="6745">
          <cell r="K6745" t="str">
            <v>00111110P.2</v>
          </cell>
        </row>
        <row r="6746">
          <cell r="K6746" t="str">
            <v>00111123P.2</v>
          </cell>
        </row>
        <row r="6747">
          <cell r="K6747" t="str">
            <v>00111134P.2</v>
          </cell>
        </row>
        <row r="6748">
          <cell r="K6748" t="str">
            <v>00111134P.2</v>
          </cell>
        </row>
        <row r="6749">
          <cell r="K6749" t="str">
            <v>00111116P.2</v>
          </cell>
        </row>
        <row r="6750">
          <cell r="K6750" t="str">
            <v>00111122P.2</v>
          </cell>
        </row>
        <row r="6751">
          <cell r="K6751" t="str">
            <v>00111126P.2</v>
          </cell>
        </row>
        <row r="6752">
          <cell r="K6752" t="str">
            <v>00111124P.2</v>
          </cell>
        </row>
        <row r="6753">
          <cell r="K6753" t="str">
            <v>00111129P.2</v>
          </cell>
        </row>
        <row r="6754">
          <cell r="K6754" t="str">
            <v>00111127P.2</v>
          </cell>
        </row>
        <row r="6755">
          <cell r="K6755" t="str">
            <v>00111133P.2</v>
          </cell>
        </row>
        <row r="6756">
          <cell r="K6756" t="str">
            <v>00111136P.2</v>
          </cell>
        </row>
        <row r="6757">
          <cell r="K6757" t="str">
            <v>00111111P.2</v>
          </cell>
        </row>
        <row r="6758">
          <cell r="K6758" t="str">
            <v>00111123P.2</v>
          </cell>
        </row>
        <row r="6759">
          <cell r="K6759" t="str">
            <v>00111112P.2</v>
          </cell>
        </row>
        <row r="6760">
          <cell r="K6760" t="str">
            <v>00111129P.2</v>
          </cell>
        </row>
        <row r="6761">
          <cell r="K6761" t="str">
            <v>00111121P.2</v>
          </cell>
        </row>
        <row r="6762">
          <cell r="K6762" t="str">
            <v>00111136P.2</v>
          </cell>
        </row>
        <row r="6763">
          <cell r="K6763" t="str">
            <v>00111117P.2</v>
          </cell>
        </row>
        <row r="6764">
          <cell r="K6764" t="str">
            <v>00111110P.2</v>
          </cell>
        </row>
        <row r="6765">
          <cell r="K6765" t="str">
            <v>00111129P.2</v>
          </cell>
        </row>
        <row r="6766">
          <cell r="K6766" t="str">
            <v>00111112P.2</v>
          </cell>
        </row>
        <row r="6767">
          <cell r="K6767" t="str">
            <v>00111132P.2</v>
          </cell>
        </row>
        <row r="6768">
          <cell r="K6768" t="str">
            <v>00111130P.2</v>
          </cell>
        </row>
        <row r="6769">
          <cell r="K6769" t="str">
            <v>00111119P.2</v>
          </cell>
        </row>
        <row r="6770">
          <cell r="K6770" t="str">
            <v>00111120P.2</v>
          </cell>
        </row>
        <row r="6771">
          <cell r="K6771" t="str">
            <v>00111110P.2</v>
          </cell>
        </row>
        <row r="6772">
          <cell r="K6772" t="str">
            <v>00111114P.2</v>
          </cell>
        </row>
        <row r="6773">
          <cell r="K6773" t="str">
            <v>00111135P.2</v>
          </cell>
        </row>
        <row r="6774">
          <cell r="K6774" t="str">
            <v>00111132P.2</v>
          </cell>
        </row>
        <row r="6775">
          <cell r="K6775" t="str">
            <v>00111128P.2</v>
          </cell>
        </row>
        <row r="6776">
          <cell r="K6776" t="str">
            <v>00111126P.2</v>
          </cell>
        </row>
        <row r="6777">
          <cell r="K6777" t="str">
            <v>00111110P.2</v>
          </cell>
        </row>
        <row r="6778">
          <cell r="K6778" t="str">
            <v>00111134P.2</v>
          </cell>
        </row>
        <row r="6779">
          <cell r="K6779" t="str">
            <v>00111112P.2</v>
          </cell>
        </row>
        <row r="6780">
          <cell r="K6780" t="str">
            <v>00111133P.2</v>
          </cell>
        </row>
        <row r="6781">
          <cell r="K6781" t="str">
            <v>00111136P.2</v>
          </cell>
        </row>
        <row r="6782">
          <cell r="K6782" t="str">
            <v>00111110P.2</v>
          </cell>
        </row>
        <row r="6783">
          <cell r="K6783" t="str">
            <v>00111127P.2</v>
          </cell>
        </row>
        <row r="6784">
          <cell r="K6784" t="str">
            <v>00111132P.2</v>
          </cell>
        </row>
        <row r="6785">
          <cell r="K6785" t="str">
            <v>00111124P.2</v>
          </cell>
        </row>
        <row r="6786">
          <cell r="K6786" t="str">
            <v>00111131P.2</v>
          </cell>
        </row>
        <row r="6787">
          <cell r="K6787" t="str">
            <v>00111111P.2</v>
          </cell>
        </row>
        <row r="6788">
          <cell r="K6788" t="str">
            <v>00111131P.2</v>
          </cell>
        </row>
        <row r="6789">
          <cell r="K6789" t="str">
            <v>00111133P.2</v>
          </cell>
        </row>
        <row r="6790">
          <cell r="K6790" t="str">
            <v>00111117P.2</v>
          </cell>
        </row>
        <row r="6791">
          <cell r="K6791" t="str">
            <v>00111133P.2</v>
          </cell>
        </row>
        <row r="6792">
          <cell r="K6792" t="str">
            <v>00111114P.2</v>
          </cell>
        </row>
        <row r="6793">
          <cell r="K6793" t="str">
            <v>00111135P.2</v>
          </cell>
        </row>
        <row r="6794">
          <cell r="K6794" t="str">
            <v>00111126P.2</v>
          </cell>
        </row>
        <row r="6795">
          <cell r="K6795" t="str">
            <v>00111134P.2</v>
          </cell>
        </row>
        <row r="6796">
          <cell r="K6796" t="str">
            <v>00111134P.2</v>
          </cell>
        </row>
        <row r="6797">
          <cell r="K6797" t="str">
            <v>00111130P.2</v>
          </cell>
        </row>
        <row r="6798">
          <cell r="K6798" t="str">
            <v>00111122P.2</v>
          </cell>
        </row>
        <row r="6799">
          <cell r="K6799" t="str">
            <v>00111132P.2</v>
          </cell>
        </row>
        <row r="6800">
          <cell r="K6800" t="str">
            <v>00111135P.2</v>
          </cell>
        </row>
        <row r="6801">
          <cell r="K6801" t="str">
            <v>00111121P.2</v>
          </cell>
        </row>
        <row r="6802">
          <cell r="K6802" t="str">
            <v>00111128P.2</v>
          </cell>
        </row>
        <row r="6803">
          <cell r="K6803" t="str">
            <v>00111110P.2</v>
          </cell>
        </row>
        <row r="6804">
          <cell r="K6804" t="str">
            <v>00111134P.2</v>
          </cell>
        </row>
        <row r="6805">
          <cell r="K6805" t="str">
            <v>00111128P.2</v>
          </cell>
        </row>
        <row r="6806">
          <cell r="K6806" t="str">
            <v>00111113P.2</v>
          </cell>
        </row>
        <row r="6807">
          <cell r="K6807" t="str">
            <v>00111134P.2</v>
          </cell>
        </row>
        <row r="6808">
          <cell r="K6808" t="str">
            <v>00111124P.2</v>
          </cell>
        </row>
        <row r="6809">
          <cell r="K6809" t="str">
            <v>00111128P.2</v>
          </cell>
        </row>
        <row r="6810">
          <cell r="K6810" t="str">
            <v>00111136P.2</v>
          </cell>
        </row>
        <row r="6811">
          <cell r="K6811" t="str">
            <v>00111129P.2</v>
          </cell>
        </row>
        <row r="6812">
          <cell r="K6812" t="str">
            <v>00111131P.2</v>
          </cell>
        </row>
        <row r="6813">
          <cell r="K6813" t="str">
            <v>00111133P.2</v>
          </cell>
        </row>
        <row r="6814">
          <cell r="K6814" t="str">
            <v>00111120P.2</v>
          </cell>
        </row>
        <row r="6815">
          <cell r="K6815" t="str">
            <v>00111136P.2</v>
          </cell>
        </row>
        <row r="6816">
          <cell r="K6816" t="str">
            <v>00111136P.2</v>
          </cell>
        </row>
        <row r="6817">
          <cell r="K6817" t="str">
            <v>00111113P.2</v>
          </cell>
        </row>
        <row r="6818">
          <cell r="K6818" t="str">
            <v>00111136P.2</v>
          </cell>
        </row>
        <row r="6819">
          <cell r="K6819" t="str">
            <v>00111110P.2</v>
          </cell>
        </row>
        <row r="6820">
          <cell r="K6820" t="str">
            <v>00111123P.2</v>
          </cell>
        </row>
        <row r="6821">
          <cell r="K6821" t="str">
            <v>00111121P.2</v>
          </cell>
        </row>
        <row r="6822">
          <cell r="K6822" t="str">
            <v>00111116P.2</v>
          </cell>
        </row>
        <row r="6823">
          <cell r="K6823" t="str">
            <v>00111113P.2</v>
          </cell>
        </row>
        <row r="6824">
          <cell r="K6824" t="str">
            <v>00111129P.2</v>
          </cell>
        </row>
        <row r="6825">
          <cell r="K6825" t="str">
            <v>00111130P.2</v>
          </cell>
        </row>
        <row r="6826">
          <cell r="K6826" t="str">
            <v>00111131P.2</v>
          </cell>
        </row>
        <row r="6827">
          <cell r="K6827" t="str">
            <v>00111125P.2</v>
          </cell>
        </row>
        <row r="6828">
          <cell r="K6828" t="str">
            <v>00111128P.2</v>
          </cell>
        </row>
        <row r="6829">
          <cell r="K6829" t="str">
            <v>00111115P.2</v>
          </cell>
        </row>
        <row r="6830">
          <cell r="K6830" t="str">
            <v>00111120P.2</v>
          </cell>
        </row>
        <row r="6831">
          <cell r="K6831" t="str">
            <v>00111129P.2</v>
          </cell>
        </row>
        <row r="6832">
          <cell r="K6832" t="str">
            <v>00111123P.2</v>
          </cell>
        </row>
        <row r="6833">
          <cell r="K6833" t="str">
            <v>00111116P.2</v>
          </cell>
        </row>
        <row r="6834">
          <cell r="K6834" t="str">
            <v>00111131P.2</v>
          </cell>
        </row>
        <row r="6835">
          <cell r="K6835" t="str">
            <v>00111113P.2</v>
          </cell>
        </row>
        <row r="6836">
          <cell r="K6836" t="str">
            <v>00111133P.2</v>
          </cell>
        </row>
        <row r="6837">
          <cell r="K6837" t="str">
            <v>00111119P.2</v>
          </cell>
        </row>
        <row r="6838">
          <cell r="K6838" t="str">
            <v>00111130P.2</v>
          </cell>
        </row>
        <row r="6839">
          <cell r="K6839" t="str">
            <v>00111131P.2</v>
          </cell>
        </row>
        <row r="6840">
          <cell r="K6840" t="str">
            <v>00111136P.2</v>
          </cell>
        </row>
        <row r="6841">
          <cell r="K6841" t="str">
            <v>00111134P.2</v>
          </cell>
        </row>
        <row r="6842">
          <cell r="K6842" t="str">
            <v>00111110P.2</v>
          </cell>
        </row>
        <row r="6843">
          <cell r="K6843" t="str">
            <v>00111119P.2</v>
          </cell>
        </row>
        <row r="6844">
          <cell r="K6844" t="str">
            <v>00111134P.2</v>
          </cell>
        </row>
        <row r="6845">
          <cell r="K6845" t="str">
            <v>00111113P.2</v>
          </cell>
        </row>
        <row r="6846">
          <cell r="K6846" t="str">
            <v>00111128P.2</v>
          </cell>
        </row>
        <row r="6847">
          <cell r="K6847" t="str">
            <v>00111123P.2</v>
          </cell>
        </row>
        <row r="6848">
          <cell r="K6848" t="str">
            <v>00111117P.2</v>
          </cell>
        </row>
        <row r="6849">
          <cell r="K6849" t="str">
            <v>00111113P.2</v>
          </cell>
        </row>
        <row r="6850">
          <cell r="K6850" t="str">
            <v>00111114P.2</v>
          </cell>
        </row>
        <row r="6851">
          <cell r="K6851" t="str">
            <v>00111128P.2</v>
          </cell>
        </row>
        <row r="6852">
          <cell r="K6852" t="str">
            <v>00111125P.2</v>
          </cell>
        </row>
        <row r="6853">
          <cell r="K6853" t="str">
            <v>00111120P.2</v>
          </cell>
        </row>
        <row r="6854">
          <cell r="K6854" t="str">
            <v>00111112P.2</v>
          </cell>
        </row>
        <row r="6855">
          <cell r="K6855" t="str">
            <v>00111123P.2</v>
          </cell>
        </row>
        <row r="6856">
          <cell r="K6856" t="str">
            <v>00111134P.2</v>
          </cell>
        </row>
        <row r="6857">
          <cell r="K6857" t="str">
            <v>00111123P.2</v>
          </cell>
        </row>
        <row r="6858">
          <cell r="K6858" t="str">
            <v>00111134P.2</v>
          </cell>
        </row>
        <row r="6859">
          <cell r="K6859" t="str">
            <v>00111122P.2</v>
          </cell>
        </row>
        <row r="6860">
          <cell r="K6860" t="str">
            <v>00111128P.2</v>
          </cell>
        </row>
        <row r="6861">
          <cell r="K6861" t="str">
            <v>00111124P.2</v>
          </cell>
        </row>
        <row r="6862">
          <cell r="K6862" t="str">
            <v>00111110P.2</v>
          </cell>
        </row>
        <row r="6863">
          <cell r="K6863" t="str">
            <v>00111129P.2</v>
          </cell>
        </row>
        <row r="6864">
          <cell r="K6864" t="str">
            <v>00111121P.2</v>
          </cell>
        </row>
        <row r="6865">
          <cell r="K6865" t="str">
            <v>00111112P.2</v>
          </cell>
        </row>
        <row r="6866">
          <cell r="K6866" t="str">
            <v>00111113P.2</v>
          </cell>
        </row>
        <row r="6867">
          <cell r="K6867" t="str">
            <v>00111135P.2</v>
          </cell>
        </row>
        <row r="6868">
          <cell r="K6868" t="str">
            <v>00111118P.2</v>
          </cell>
        </row>
        <row r="6869">
          <cell r="K6869" t="str">
            <v>00111128P.2</v>
          </cell>
        </row>
        <row r="6870">
          <cell r="K6870" t="str">
            <v>00111123P.2</v>
          </cell>
        </row>
        <row r="6871">
          <cell r="K6871" t="str">
            <v>00111123P.2</v>
          </cell>
        </row>
        <row r="6872">
          <cell r="K6872" t="str">
            <v>00111131P.2</v>
          </cell>
        </row>
        <row r="6873">
          <cell r="K6873" t="str">
            <v>00111113P.2</v>
          </cell>
        </row>
        <row r="6874">
          <cell r="K6874" t="str">
            <v>00111122P.2</v>
          </cell>
        </row>
        <row r="6875">
          <cell r="K6875" t="str">
            <v>00111113P.2</v>
          </cell>
        </row>
        <row r="6876">
          <cell r="K6876" t="str">
            <v>00111117P.2</v>
          </cell>
        </row>
        <row r="6877">
          <cell r="K6877" t="str">
            <v>00111133P.2</v>
          </cell>
        </row>
        <row r="6878">
          <cell r="K6878" t="str">
            <v>00111136P.2</v>
          </cell>
        </row>
        <row r="6879">
          <cell r="K6879" t="str">
            <v>00111129P.2</v>
          </cell>
        </row>
        <row r="6880">
          <cell r="K6880" t="str">
            <v>00111126P.2</v>
          </cell>
        </row>
        <row r="6881">
          <cell r="K6881" t="str">
            <v>00111131P.2</v>
          </cell>
        </row>
        <row r="6882">
          <cell r="K6882" t="str">
            <v>00111130P.2</v>
          </cell>
        </row>
        <row r="6883">
          <cell r="K6883" t="str">
            <v>00111114P.2</v>
          </cell>
        </row>
        <row r="6884">
          <cell r="K6884" t="str">
            <v>00111134P.2</v>
          </cell>
        </row>
        <row r="6885">
          <cell r="K6885" t="str">
            <v>00111123P.2</v>
          </cell>
        </row>
        <row r="6886">
          <cell r="K6886" t="str">
            <v>00111112P.2</v>
          </cell>
        </row>
        <row r="6887">
          <cell r="K6887" t="str">
            <v>00111132P.2</v>
          </cell>
        </row>
        <row r="6888">
          <cell r="K6888" t="str">
            <v>00111110P.2</v>
          </cell>
        </row>
        <row r="6889">
          <cell r="K6889" t="str">
            <v>00111116P.2</v>
          </cell>
        </row>
        <row r="6890">
          <cell r="K6890" t="str">
            <v>00111110P.2</v>
          </cell>
        </row>
        <row r="6891">
          <cell r="K6891" t="str">
            <v>00111111P.2</v>
          </cell>
        </row>
        <row r="6892">
          <cell r="K6892" t="str">
            <v>00111124P.2</v>
          </cell>
        </row>
        <row r="6893">
          <cell r="K6893" t="str">
            <v>00111127P.2</v>
          </cell>
        </row>
        <row r="6894">
          <cell r="K6894" t="str">
            <v>00111111P.2</v>
          </cell>
        </row>
        <row r="6895">
          <cell r="K6895" t="str">
            <v>00111117P.2</v>
          </cell>
        </row>
        <row r="6896">
          <cell r="K6896" t="str">
            <v>00111132P.2</v>
          </cell>
        </row>
        <row r="6897">
          <cell r="K6897" t="str">
            <v>00111111P.2</v>
          </cell>
        </row>
        <row r="6898">
          <cell r="K6898" t="str">
            <v>00111128P.2</v>
          </cell>
        </row>
        <row r="6899">
          <cell r="K6899" t="str">
            <v>00111130P.2</v>
          </cell>
        </row>
        <row r="6900">
          <cell r="K6900" t="str">
            <v>00111135P.2</v>
          </cell>
        </row>
        <row r="6901">
          <cell r="K6901" t="str">
            <v>00111128P.2</v>
          </cell>
        </row>
        <row r="6902">
          <cell r="K6902" t="str">
            <v>00111122P.2</v>
          </cell>
        </row>
        <row r="6903">
          <cell r="K6903" t="str">
            <v>00111112P.2</v>
          </cell>
        </row>
        <row r="6904">
          <cell r="K6904" t="str">
            <v>00111131P.2</v>
          </cell>
        </row>
        <row r="6905">
          <cell r="K6905" t="str">
            <v>00111133P.2</v>
          </cell>
        </row>
        <row r="6906">
          <cell r="K6906" t="str">
            <v>00111122P.2</v>
          </cell>
        </row>
        <row r="6907">
          <cell r="K6907" t="str">
            <v>00111116P.2</v>
          </cell>
        </row>
        <row r="6908">
          <cell r="K6908" t="str">
            <v>00111136P.2</v>
          </cell>
        </row>
        <row r="6909">
          <cell r="K6909" t="str">
            <v>00111124P.2</v>
          </cell>
        </row>
        <row r="6910">
          <cell r="K6910" t="str">
            <v>00111124P.2</v>
          </cell>
        </row>
        <row r="6911">
          <cell r="K6911" t="str">
            <v>00111130P.2</v>
          </cell>
        </row>
        <row r="6912">
          <cell r="K6912" t="str">
            <v>00111128P.2</v>
          </cell>
        </row>
        <row r="6913">
          <cell r="K6913" t="str">
            <v>00111125P.2</v>
          </cell>
        </row>
        <row r="6914">
          <cell r="K6914" t="str">
            <v>00111130P.2</v>
          </cell>
        </row>
        <row r="6915">
          <cell r="K6915" t="str">
            <v>00111122P.2</v>
          </cell>
        </row>
        <row r="6916">
          <cell r="K6916" t="str">
            <v>00111133P.2</v>
          </cell>
        </row>
        <row r="6917">
          <cell r="K6917" t="str">
            <v>00111121P.2</v>
          </cell>
        </row>
        <row r="6918">
          <cell r="K6918" t="str">
            <v>00111113P.2</v>
          </cell>
        </row>
        <row r="6919">
          <cell r="K6919" t="str">
            <v>00111132P.2</v>
          </cell>
        </row>
        <row r="6920">
          <cell r="K6920" t="str">
            <v>00111123P.2</v>
          </cell>
        </row>
        <row r="6921">
          <cell r="K6921" t="str">
            <v>00111121P.2</v>
          </cell>
        </row>
        <row r="6922">
          <cell r="K6922" t="str">
            <v>00111135P.2</v>
          </cell>
        </row>
        <row r="6923">
          <cell r="K6923" t="str">
            <v>00111128P.2</v>
          </cell>
        </row>
        <row r="6924">
          <cell r="K6924" t="str">
            <v>00111116P.2</v>
          </cell>
        </row>
        <row r="6925">
          <cell r="K6925" t="str">
            <v>00111118P.2</v>
          </cell>
        </row>
        <row r="6926">
          <cell r="K6926" t="str">
            <v>00111128P.2</v>
          </cell>
        </row>
        <row r="6927">
          <cell r="K6927" t="str">
            <v>00111135P.2</v>
          </cell>
        </row>
        <row r="6928">
          <cell r="K6928" t="str">
            <v>00111123P.2</v>
          </cell>
        </row>
        <row r="6929">
          <cell r="K6929" t="str">
            <v>00111111P.2</v>
          </cell>
        </row>
        <row r="6930">
          <cell r="K6930" t="str">
            <v>00111110P.2</v>
          </cell>
        </row>
        <row r="6931">
          <cell r="K6931" t="str">
            <v>00111136P.2</v>
          </cell>
        </row>
        <row r="6932">
          <cell r="K6932" t="str">
            <v>00111112P.2</v>
          </cell>
        </row>
        <row r="6933">
          <cell r="K6933" t="str">
            <v>00111132P.2</v>
          </cell>
        </row>
        <row r="6934">
          <cell r="K6934" t="str">
            <v>00111117P.2</v>
          </cell>
        </row>
        <row r="6935">
          <cell r="K6935" t="str">
            <v>00111117P.2</v>
          </cell>
        </row>
        <row r="6936">
          <cell r="K6936" t="str">
            <v>00111120P.2</v>
          </cell>
        </row>
        <row r="6937">
          <cell r="K6937" t="str">
            <v>00111114P.2</v>
          </cell>
        </row>
        <row r="6938">
          <cell r="K6938" t="str">
            <v>00111127P.2</v>
          </cell>
        </row>
        <row r="6939">
          <cell r="K6939" t="str">
            <v>00111113P.2</v>
          </cell>
        </row>
        <row r="6940">
          <cell r="K6940" t="str">
            <v>00111131P.2</v>
          </cell>
        </row>
        <row r="6941">
          <cell r="K6941" t="str">
            <v>00111122P.2</v>
          </cell>
        </row>
        <row r="6942">
          <cell r="K6942" t="str">
            <v>00111128P.2</v>
          </cell>
        </row>
        <row r="6943">
          <cell r="K6943" t="str">
            <v>00111112P.2</v>
          </cell>
        </row>
        <row r="6944">
          <cell r="K6944" t="str">
            <v>00111115P.2</v>
          </cell>
        </row>
        <row r="6945">
          <cell r="K6945" t="str">
            <v>00111129P.2</v>
          </cell>
        </row>
        <row r="6946">
          <cell r="K6946" t="str">
            <v>00111123P.2</v>
          </cell>
        </row>
        <row r="6947">
          <cell r="K6947" t="str">
            <v>00111122P.2</v>
          </cell>
        </row>
        <row r="6948">
          <cell r="K6948" t="str">
            <v>00111134P.2</v>
          </cell>
        </row>
        <row r="6949">
          <cell r="K6949" t="str">
            <v>00111112P.2</v>
          </cell>
        </row>
        <row r="6950">
          <cell r="K6950" t="str">
            <v>00111121P.2</v>
          </cell>
        </row>
        <row r="6951">
          <cell r="K6951" t="str">
            <v>00111132P.2</v>
          </cell>
        </row>
        <row r="6952">
          <cell r="K6952" t="str">
            <v>00111131P.2</v>
          </cell>
        </row>
        <row r="6953">
          <cell r="K6953" t="str">
            <v>00111129P.2</v>
          </cell>
        </row>
        <row r="6954">
          <cell r="K6954" t="str">
            <v>00111110P.2</v>
          </cell>
        </row>
        <row r="6955">
          <cell r="K6955" t="str">
            <v>00111132P.2</v>
          </cell>
        </row>
        <row r="6956">
          <cell r="K6956" t="str">
            <v>00111112P.2</v>
          </cell>
        </row>
        <row r="6957">
          <cell r="K6957" t="str">
            <v>00111116P.2</v>
          </cell>
        </row>
        <row r="6958">
          <cell r="K6958" t="str">
            <v>00111112P.2</v>
          </cell>
        </row>
        <row r="6959">
          <cell r="K6959" t="str">
            <v>00111136P.2</v>
          </cell>
        </row>
        <row r="6960">
          <cell r="K6960" t="str">
            <v>00111122P.2</v>
          </cell>
        </row>
        <row r="6961">
          <cell r="K6961" t="str">
            <v>00111128P.2</v>
          </cell>
        </row>
        <row r="6962">
          <cell r="K6962" t="str">
            <v>00111130P.2</v>
          </cell>
        </row>
        <row r="6963">
          <cell r="K6963" t="str">
            <v>00111115P.2</v>
          </cell>
        </row>
        <row r="6964">
          <cell r="K6964" t="str">
            <v>00111129P.2</v>
          </cell>
        </row>
        <row r="6965">
          <cell r="K6965" t="str">
            <v>00111125P.2</v>
          </cell>
        </row>
        <row r="6966">
          <cell r="K6966" t="str">
            <v>00111132P.2</v>
          </cell>
        </row>
        <row r="6967">
          <cell r="K6967" t="str">
            <v>00111136P.2</v>
          </cell>
        </row>
        <row r="6968">
          <cell r="K6968" t="str">
            <v>00111112P.2</v>
          </cell>
        </row>
        <row r="6969">
          <cell r="K6969" t="str">
            <v>00111132P.2</v>
          </cell>
        </row>
        <row r="6970">
          <cell r="K6970" t="str">
            <v>00111134P.2</v>
          </cell>
        </row>
        <row r="6971">
          <cell r="K6971" t="str">
            <v>00111117P.2</v>
          </cell>
        </row>
        <row r="6972">
          <cell r="K6972" t="str">
            <v>00111112P.2</v>
          </cell>
        </row>
        <row r="6973">
          <cell r="K6973" t="str">
            <v>00111134P.2</v>
          </cell>
        </row>
        <row r="6974">
          <cell r="K6974" t="str">
            <v>00111120P.2</v>
          </cell>
        </row>
        <row r="6975">
          <cell r="K6975" t="str">
            <v>00111128P.2</v>
          </cell>
        </row>
        <row r="6976">
          <cell r="K6976" t="str">
            <v>00111120P.2</v>
          </cell>
        </row>
        <row r="6977">
          <cell r="K6977" t="str">
            <v>00111125P.2</v>
          </cell>
        </row>
        <row r="6978">
          <cell r="K6978" t="str">
            <v>00111134P.2</v>
          </cell>
        </row>
        <row r="6979">
          <cell r="K6979" t="str">
            <v>00111122P.2</v>
          </cell>
        </row>
        <row r="6980">
          <cell r="K6980" t="str">
            <v>00111128P.2</v>
          </cell>
        </row>
        <row r="6981">
          <cell r="K6981" t="str">
            <v>00111113P.2</v>
          </cell>
        </row>
        <row r="6982">
          <cell r="K6982" t="str">
            <v>00111113P.2</v>
          </cell>
        </row>
        <row r="6983">
          <cell r="K6983" t="str">
            <v>00111134P.2</v>
          </cell>
        </row>
        <row r="6984">
          <cell r="K6984" t="str">
            <v>00111130P.2</v>
          </cell>
        </row>
        <row r="6985">
          <cell r="K6985" t="str">
            <v>00111117P.2</v>
          </cell>
        </row>
        <row r="6986">
          <cell r="K6986" t="str">
            <v>00111134P.2</v>
          </cell>
        </row>
        <row r="6987">
          <cell r="K6987" t="str">
            <v>00111130P.2</v>
          </cell>
        </row>
        <row r="6988">
          <cell r="K6988" t="str">
            <v>00111114P.2</v>
          </cell>
        </row>
        <row r="6989">
          <cell r="K6989" t="str">
            <v>00111134P.2</v>
          </cell>
        </row>
        <row r="6990">
          <cell r="K6990" t="str">
            <v>00111129P.2</v>
          </cell>
        </row>
        <row r="6991">
          <cell r="K6991" t="str">
            <v>00111120P.2</v>
          </cell>
        </row>
        <row r="6992">
          <cell r="K6992" t="str">
            <v>00111131P.2</v>
          </cell>
        </row>
        <row r="6993">
          <cell r="K6993" t="str">
            <v>00111117P.2</v>
          </cell>
        </row>
        <row r="6994">
          <cell r="K6994" t="str">
            <v>00111132P.2</v>
          </cell>
        </row>
        <row r="6995">
          <cell r="K6995" t="str">
            <v>00111121P.2</v>
          </cell>
        </row>
        <row r="6996">
          <cell r="K6996" t="str">
            <v>00111113P.2</v>
          </cell>
        </row>
        <row r="6997">
          <cell r="K6997" t="str">
            <v>00111127P.2</v>
          </cell>
        </row>
        <row r="6998">
          <cell r="K6998" t="str">
            <v>00111113P.2</v>
          </cell>
        </row>
        <row r="6999">
          <cell r="K6999" t="str">
            <v>00111111P.2</v>
          </cell>
        </row>
        <row r="7000">
          <cell r="K7000" t="str">
            <v>00111132P.2</v>
          </cell>
        </row>
        <row r="7001">
          <cell r="K7001" t="str">
            <v>00111111P.2</v>
          </cell>
        </row>
        <row r="7002">
          <cell r="K7002" t="str">
            <v>00111129P.2</v>
          </cell>
        </row>
        <row r="7003">
          <cell r="K7003" t="str">
            <v>00111128P.2</v>
          </cell>
        </row>
        <row r="7004">
          <cell r="K7004" t="str">
            <v>00111111P.2</v>
          </cell>
        </row>
        <row r="7005">
          <cell r="K7005" t="str">
            <v>00111132P.2</v>
          </cell>
        </row>
        <row r="7006">
          <cell r="K7006" t="str">
            <v>00111136P.2</v>
          </cell>
        </row>
        <row r="7007">
          <cell r="K7007" t="str">
            <v>00111119P.2</v>
          </cell>
        </row>
        <row r="7008">
          <cell r="K7008" t="str">
            <v>00111132P.2</v>
          </cell>
        </row>
        <row r="7009">
          <cell r="K7009" t="str">
            <v>00111129P.2</v>
          </cell>
        </row>
        <row r="7010">
          <cell r="K7010" t="str">
            <v>00111123P.2</v>
          </cell>
        </row>
        <row r="7011">
          <cell r="K7011" t="str">
            <v>00111111P.2</v>
          </cell>
        </row>
        <row r="7012">
          <cell r="K7012" t="str">
            <v>00111128P.2</v>
          </cell>
        </row>
        <row r="7013">
          <cell r="K7013" t="str">
            <v>00111136P.2</v>
          </cell>
        </row>
        <row r="7014">
          <cell r="K7014" t="str">
            <v>00111127P.2</v>
          </cell>
        </row>
        <row r="7015">
          <cell r="K7015" t="str">
            <v>00111124P.2</v>
          </cell>
        </row>
        <row r="7016">
          <cell r="K7016" t="str">
            <v>00111123P.2</v>
          </cell>
        </row>
        <row r="7017">
          <cell r="K7017" t="str">
            <v>00111132P.2</v>
          </cell>
        </row>
        <row r="7018">
          <cell r="K7018" t="str">
            <v>00111130P.2</v>
          </cell>
        </row>
        <row r="7019">
          <cell r="K7019" t="str">
            <v>00111111P.2</v>
          </cell>
        </row>
        <row r="7020">
          <cell r="K7020" t="str">
            <v>00111128P.2</v>
          </cell>
        </row>
        <row r="7021">
          <cell r="K7021" t="str">
            <v>00111132P.2</v>
          </cell>
        </row>
        <row r="7022">
          <cell r="K7022" t="str">
            <v>00111112P.2</v>
          </cell>
        </row>
        <row r="7023">
          <cell r="K7023" t="str">
            <v>00111128P.2</v>
          </cell>
        </row>
        <row r="7024">
          <cell r="K7024" t="str">
            <v>00111132P.2</v>
          </cell>
        </row>
        <row r="7025">
          <cell r="K7025" t="str">
            <v>00111117P.2</v>
          </cell>
        </row>
        <row r="7026">
          <cell r="K7026" t="str">
            <v>00111132P.2</v>
          </cell>
        </row>
        <row r="7027">
          <cell r="K7027" t="str">
            <v>00111128P.2</v>
          </cell>
        </row>
        <row r="7028">
          <cell r="K7028" t="str">
            <v>00111133P.2</v>
          </cell>
        </row>
        <row r="7029">
          <cell r="K7029" t="str">
            <v>00111125P.2</v>
          </cell>
        </row>
        <row r="7030">
          <cell r="K7030" t="str">
            <v>00111127P.2</v>
          </cell>
        </row>
        <row r="7031">
          <cell r="K7031" t="str">
            <v>00111128P.2</v>
          </cell>
        </row>
        <row r="7032">
          <cell r="K7032" t="str">
            <v>00111120P.2</v>
          </cell>
        </row>
        <row r="7033">
          <cell r="K7033" t="str">
            <v>00111112P.2</v>
          </cell>
        </row>
        <row r="7034">
          <cell r="K7034" t="str">
            <v>00111133P.2</v>
          </cell>
        </row>
        <row r="7035">
          <cell r="K7035" t="str">
            <v>00111123P.2</v>
          </cell>
        </row>
        <row r="7036">
          <cell r="K7036" t="str">
            <v>00111128P.2</v>
          </cell>
        </row>
        <row r="7037">
          <cell r="K7037" t="str">
            <v>00111133P.2</v>
          </cell>
        </row>
        <row r="7038">
          <cell r="K7038" t="str">
            <v>00111136P.2</v>
          </cell>
        </row>
        <row r="7039">
          <cell r="K7039" t="str">
            <v>00111117P.2</v>
          </cell>
        </row>
        <row r="7040">
          <cell r="K7040" t="str">
            <v>00111118P.2</v>
          </cell>
        </row>
        <row r="7041">
          <cell r="K7041" t="str">
            <v>00111120P.2</v>
          </cell>
        </row>
        <row r="7042">
          <cell r="K7042" t="str">
            <v>00111112P.2</v>
          </cell>
        </row>
        <row r="7043">
          <cell r="K7043" t="str">
            <v>00111132P.2</v>
          </cell>
        </row>
        <row r="7044">
          <cell r="K7044" t="str">
            <v>00111114P.2</v>
          </cell>
        </row>
        <row r="7045">
          <cell r="K7045" t="str">
            <v>00111127P.2</v>
          </cell>
        </row>
        <row r="7046">
          <cell r="K7046" t="str">
            <v>00111130P.2</v>
          </cell>
        </row>
        <row r="7047">
          <cell r="K7047" t="str">
            <v>00111111P.2</v>
          </cell>
        </row>
        <row r="7048">
          <cell r="K7048" t="str">
            <v>00111113P.2</v>
          </cell>
        </row>
        <row r="7049">
          <cell r="K7049" t="str">
            <v>00111128P.2</v>
          </cell>
        </row>
        <row r="7050">
          <cell r="K7050" t="str">
            <v>00111126P.2</v>
          </cell>
        </row>
        <row r="7051">
          <cell r="K7051" t="str">
            <v>00111112P.2</v>
          </cell>
        </row>
        <row r="7052">
          <cell r="K7052" t="str">
            <v>00111121P.2</v>
          </cell>
        </row>
        <row r="7053">
          <cell r="K7053" t="str">
            <v>00111121P.2</v>
          </cell>
        </row>
        <row r="7054">
          <cell r="K7054" t="str">
            <v>00111113P.2</v>
          </cell>
        </row>
        <row r="7055">
          <cell r="K7055" t="str">
            <v>00111113P.2</v>
          </cell>
        </row>
        <row r="7056">
          <cell r="K7056" t="str">
            <v>00111129P.2</v>
          </cell>
        </row>
        <row r="7057">
          <cell r="K7057" t="str">
            <v>00111113P.2</v>
          </cell>
        </row>
        <row r="7058">
          <cell r="K7058" t="str">
            <v>00111121P.2</v>
          </cell>
        </row>
        <row r="7059">
          <cell r="K7059" t="str">
            <v>00111132P.2</v>
          </cell>
        </row>
        <row r="7060">
          <cell r="K7060" t="str">
            <v>00111123P.2</v>
          </cell>
        </row>
        <row r="7061">
          <cell r="K7061" t="str">
            <v>00111122P.2</v>
          </cell>
        </row>
        <row r="7062">
          <cell r="K7062" t="str">
            <v>00111128P.2</v>
          </cell>
        </row>
        <row r="7063">
          <cell r="K7063" t="str">
            <v>00111131P.2</v>
          </cell>
        </row>
        <row r="7064">
          <cell r="K7064" t="str">
            <v>00111128P.2</v>
          </cell>
        </row>
        <row r="7065">
          <cell r="K7065" t="str">
            <v>00111113P.2</v>
          </cell>
        </row>
        <row r="7066">
          <cell r="K7066" t="str">
            <v>00111135P.2</v>
          </cell>
        </row>
        <row r="7067">
          <cell r="K7067" t="str">
            <v>00111128P.2</v>
          </cell>
        </row>
        <row r="7068">
          <cell r="K7068" t="str">
            <v>00111128P.2</v>
          </cell>
        </row>
        <row r="7069">
          <cell r="K7069" t="str">
            <v>00111132P.2</v>
          </cell>
        </row>
        <row r="7070">
          <cell r="K7070" t="str">
            <v>00111126P.2</v>
          </cell>
        </row>
        <row r="7071">
          <cell r="K7071" t="str">
            <v>00111119P.2</v>
          </cell>
        </row>
        <row r="7072">
          <cell r="K7072" t="str">
            <v>00111114P.2</v>
          </cell>
        </row>
        <row r="7073">
          <cell r="K7073" t="str">
            <v>00111128P.2</v>
          </cell>
        </row>
        <row r="7074">
          <cell r="K7074" t="str">
            <v>00111133P.2</v>
          </cell>
        </row>
        <row r="7075">
          <cell r="K7075" t="str">
            <v>00111133P.2</v>
          </cell>
        </row>
        <row r="7076">
          <cell r="K7076" t="str">
            <v>00111122P.2</v>
          </cell>
        </row>
        <row r="7077">
          <cell r="K7077" t="str">
            <v>00111130P.2</v>
          </cell>
        </row>
        <row r="7078">
          <cell r="K7078" t="str">
            <v>00111113P.2</v>
          </cell>
        </row>
        <row r="7079">
          <cell r="K7079" t="str">
            <v>00111113P.2</v>
          </cell>
        </row>
        <row r="7080">
          <cell r="K7080" t="str">
            <v>00111129P.2</v>
          </cell>
        </row>
        <row r="7081">
          <cell r="K7081" t="str">
            <v>00111136P.2</v>
          </cell>
        </row>
        <row r="7082">
          <cell r="K7082" t="str">
            <v>00111120P.2</v>
          </cell>
        </row>
        <row r="7083">
          <cell r="K7083" t="str">
            <v>00111131P.2</v>
          </cell>
        </row>
        <row r="7084">
          <cell r="K7084" t="str">
            <v>00111122P.2</v>
          </cell>
        </row>
        <row r="7085">
          <cell r="K7085" t="str">
            <v>00111114P.2</v>
          </cell>
        </row>
        <row r="7086">
          <cell r="K7086" t="str">
            <v>00111132P.2</v>
          </cell>
        </row>
        <row r="7087">
          <cell r="K7087" t="str">
            <v>00111122P.2</v>
          </cell>
        </row>
        <row r="7088">
          <cell r="K7088" t="str">
            <v>00111127P.2</v>
          </cell>
        </row>
        <row r="7089">
          <cell r="K7089" t="str">
            <v>00111122P.2</v>
          </cell>
        </row>
        <row r="7090">
          <cell r="K7090" t="str">
            <v>00111134P.2</v>
          </cell>
        </row>
        <row r="7091">
          <cell r="K7091" t="str">
            <v>00111134P.2</v>
          </cell>
        </row>
        <row r="7092">
          <cell r="K7092" t="str">
            <v>00111135P.2</v>
          </cell>
        </row>
        <row r="7093">
          <cell r="K7093" t="str">
            <v>00111122P.2</v>
          </cell>
        </row>
        <row r="7094">
          <cell r="K7094" t="str">
            <v>00111131P.2</v>
          </cell>
        </row>
        <row r="7095">
          <cell r="K7095" t="str">
            <v>00111125P.2</v>
          </cell>
        </row>
        <row r="7096">
          <cell r="K7096" t="str">
            <v>00111110P.2</v>
          </cell>
        </row>
        <row r="7097">
          <cell r="K7097" t="str">
            <v>00111123P.2</v>
          </cell>
        </row>
        <row r="7098">
          <cell r="K7098" t="str">
            <v>00111128P.2</v>
          </cell>
        </row>
        <row r="7099">
          <cell r="K7099" t="str">
            <v>00111128P.2</v>
          </cell>
        </row>
        <row r="7100">
          <cell r="K7100" t="str">
            <v>00111129P.2</v>
          </cell>
        </row>
        <row r="7101">
          <cell r="K7101" t="str">
            <v>00111134P.2</v>
          </cell>
        </row>
        <row r="7102">
          <cell r="K7102" t="str">
            <v>00111127P.2</v>
          </cell>
        </row>
        <row r="7103">
          <cell r="K7103" t="str">
            <v>00111130P.2</v>
          </cell>
        </row>
        <row r="7104">
          <cell r="K7104" t="str">
            <v>00111113P.2</v>
          </cell>
        </row>
        <row r="7105">
          <cell r="K7105" t="str">
            <v>00111128P.2</v>
          </cell>
        </row>
        <row r="7106">
          <cell r="K7106" t="str">
            <v>00111122P.2</v>
          </cell>
        </row>
        <row r="7107">
          <cell r="K7107" t="str">
            <v>00111118P.2</v>
          </cell>
        </row>
        <row r="7108">
          <cell r="K7108" t="str">
            <v>00111130P.2</v>
          </cell>
        </row>
        <row r="7109">
          <cell r="K7109" t="str">
            <v>00111122P.2</v>
          </cell>
        </row>
        <row r="7110">
          <cell r="K7110" t="str">
            <v>00111131P.2</v>
          </cell>
        </row>
        <row r="7111">
          <cell r="K7111" t="str">
            <v>00111129P.2</v>
          </cell>
        </row>
        <row r="7112">
          <cell r="K7112" t="str">
            <v>00111132P.2</v>
          </cell>
        </row>
        <row r="7113">
          <cell r="K7113" t="str">
            <v>00111130P.2</v>
          </cell>
        </row>
        <row r="7114">
          <cell r="K7114" t="str">
            <v>00111135P.2</v>
          </cell>
        </row>
        <row r="7115">
          <cell r="K7115" t="str">
            <v>00111128P.2</v>
          </cell>
        </row>
        <row r="7116">
          <cell r="K7116" t="str">
            <v>00111121P.2</v>
          </cell>
        </row>
        <row r="7117">
          <cell r="K7117" t="str">
            <v>00111122P.2</v>
          </cell>
        </row>
        <row r="7118">
          <cell r="K7118" t="str">
            <v>00111128P.2</v>
          </cell>
        </row>
        <row r="7119">
          <cell r="K7119" t="str">
            <v>00111133P.2</v>
          </cell>
        </row>
        <row r="7120">
          <cell r="K7120" t="str">
            <v>00111116P.2</v>
          </cell>
        </row>
        <row r="7121">
          <cell r="K7121" t="str">
            <v>00111113P.2</v>
          </cell>
        </row>
        <row r="7122">
          <cell r="K7122" t="str">
            <v>00111128P.2</v>
          </cell>
        </row>
        <row r="7123">
          <cell r="K7123" t="str">
            <v>00111113P.2</v>
          </cell>
        </row>
        <row r="7124">
          <cell r="K7124" t="str">
            <v>00111120P.2</v>
          </cell>
        </row>
        <row r="7125">
          <cell r="K7125" t="str">
            <v>00111110P.2</v>
          </cell>
        </row>
        <row r="7126">
          <cell r="K7126" t="str">
            <v>00111129P.2</v>
          </cell>
        </row>
        <row r="7127">
          <cell r="K7127" t="str">
            <v>00111130P.2</v>
          </cell>
        </row>
        <row r="7128">
          <cell r="K7128" t="str">
            <v>00111113P.2</v>
          </cell>
        </row>
        <row r="7129">
          <cell r="K7129" t="str">
            <v>00111120P.2</v>
          </cell>
        </row>
        <row r="7130">
          <cell r="K7130" t="str">
            <v>00111117P.2</v>
          </cell>
        </row>
        <row r="7131">
          <cell r="K7131" t="str">
            <v>00111126P.2</v>
          </cell>
        </row>
        <row r="7132">
          <cell r="K7132" t="str">
            <v>00111117P.2</v>
          </cell>
        </row>
        <row r="7133">
          <cell r="K7133" t="str">
            <v>00111128P.2</v>
          </cell>
        </row>
        <row r="7134">
          <cell r="K7134" t="str">
            <v>00111130P.2</v>
          </cell>
        </row>
        <row r="7135">
          <cell r="K7135" t="str">
            <v>00111128P.2</v>
          </cell>
        </row>
        <row r="7136">
          <cell r="K7136" t="str">
            <v>00111121P.2</v>
          </cell>
        </row>
        <row r="7137">
          <cell r="K7137" t="str">
            <v>00111122P.2</v>
          </cell>
        </row>
        <row r="7138">
          <cell r="K7138" t="str">
            <v>00111134P.2</v>
          </cell>
        </row>
        <row r="7139">
          <cell r="K7139" t="str">
            <v>00111118P.2</v>
          </cell>
        </row>
        <row r="7140">
          <cell r="K7140" t="str">
            <v>00111116P.2</v>
          </cell>
        </row>
        <row r="7141">
          <cell r="K7141" t="str">
            <v>00111114P.2</v>
          </cell>
        </row>
        <row r="7142">
          <cell r="K7142" t="str">
            <v>00111130P.2</v>
          </cell>
        </row>
        <row r="7143">
          <cell r="K7143" t="str">
            <v>00111131P.2</v>
          </cell>
        </row>
        <row r="7144">
          <cell r="K7144" t="str">
            <v>00111129P.2</v>
          </cell>
        </row>
        <row r="7145">
          <cell r="K7145" t="str">
            <v>00111116P.2</v>
          </cell>
        </row>
        <row r="7146">
          <cell r="K7146" t="str">
            <v>00111112P.2</v>
          </cell>
        </row>
        <row r="7147">
          <cell r="K7147" t="str">
            <v>00111123P.2</v>
          </cell>
        </row>
        <row r="7148">
          <cell r="K7148" t="str">
            <v>00111128P.2</v>
          </cell>
        </row>
        <row r="7149">
          <cell r="K7149" t="str">
            <v>00111113P.2</v>
          </cell>
        </row>
        <row r="7150">
          <cell r="K7150" t="str">
            <v>00111125P.2</v>
          </cell>
        </row>
        <row r="7151">
          <cell r="K7151" t="str">
            <v>00111125P.2</v>
          </cell>
        </row>
        <row r="7152">
          <cell r="K7152" t="str">
            <v>00111111P.2</v>
          </cell>
        </row>
        <row r="7153">
          <cell r="K7153" t="str">
            <v>00111110P.2</v>
          </cell>
        </row>
        <row r="7154">
          <cell r="K7154" t="str">
            <v>00111110P.2</v>
          </cell>
        </row>
        <row r="7155">
          <cell r="K7155" t="str">
            <v>00111125P.2</v>
          </cell>
        </row>
        <row r="7156">
          <cell r="K7156" t="str">
            <v>00111128P.2</v>
          </cell>
        </row>
        <row r="7157">
          <cell r="K7157" t="str">
            <v>00111133P.2</v>
          </cell>
        </row>
        <row r="7158">
          <cell r="K7158" t="str">
            <v>00111117P.2</v>
          </cell>
        </row>
        <row r="7159">
          <cell r="K7159" t="str">
            <v>00111110P.2</v>
          </cell>
        </row>
        <row r="7160">
          <cell r="K7160" t="str">
            <v>00111129P.2</v>
          </cell>
        </row>
        <row r="7161">
          <cell r="K7161" t="str">
            <v>00111113P.2</v>
          </cell>
        </row>
        <row r="7162">
          <cell r="K7162" t="str">
            <v>00111124P.2</v>
          </cell>
        </row>
        <row r="7163">
          <cell r="K7163" t="str">
            <v>00111123P.2</v>
          </cell>
        </row>
        <row r="7164">
          <cell r="K7164" t="str">
            <v>00111130P.2</v>
          </cell>
        </row>
        <row r="7165">
          <cell r="K7165" t="str">
            <v>00111113P.2</v>
          </cell>
        </row>
        <row r="7166">
          <cell r="K7166" t="str">
            <v>00111134P.2</v>
          </cell>
        </row>
        <row r="7167">
          <cell r="K7167" t="str">
            <v>00111133P.2</v>
          </cell>
        </row>
        <row r="7168">
          <cell r="K7168" t="str">
            <v>00111122P.2</v>
          </cell>
        </row>
        <row r="7169">
          <cell r="K7169" t="str">
            <v>00111131P.2</v>
          </cell>
        </row>
        <row r="7170">
          <cell r="K7170" t="str">
            <v>00111125P.2</v>
          </cell>
        </row>
        <row r="7171">
          <cell r="K7171" t="str">
            <v>00111112P.2</v>
          </cell>
        </row>
        <row r="7172">
          <cell r="K7172" t="str">
            <v>00111128P.2</v>
          </cell>
        </row>
        <row r="7173">
          <cell r="K7173" t="str">
            <v>00111113P.2</v>
          </cell>
        </row>
        <row r="7174">
          <cell r="K7174" t="str">
            <v>00111129P.2</v>
          </cell>
        </row>
        <row r="7175">
          <cell r="K7175" t="str">
            <v>00111125P.2</v>
          </cell>
        </row>
        <row r="7176">
          <cell r="K7176" t="str">
            <v>00111131P.2</v>
          </cell>
        </row>
        <row r="7177">
          <cell r="K7177" t="str">
            <v>00111129P.2</v>
          </cell>
        </row>
        <row r="7178">
          <cell r="K7178" t="str">
            <v>00111122P.2</v>
          </cell>
        </row>
        <row r="7179">
          <cell r="K7179" t="str">
            <v>00111125P.2</v>
          </cell>
        </row>
        <row r="7180">
          <cell r="K7180" t="str">
            <v>00111122P.2</v>
          </cell>
        </row>
        <row r="7181">
          <cell r="K7181" t="str">
            <v>00111118P.2</v>
          </cell>
        </row>
        <row r="7182">
          <cell r="K7182" t="str">
            <v>00111118P.2</v>
          </cell>
        </row>
        <row r="7183">
          <cell r="K7183" t="str">
            <v>00111122P.2</v>
          </cell>
        </row>
        <row r="7184">
          <cell r="K7184" t="str">
            <v>00111125P.2</v>
          </cell>
        </row>
        <row r="7185">
          <cell r="K7185" t="str">
            <v>00111133P.2</v>
          </cell>
        </row>
        <row r="7186">
          <cell r="K7186" t="str">
            <v>00111133P.2</v>
          </cell>
        </row>
        <row r="7187">
          <cell r="K7187" t="str">
            <v>00111152P.2</v>
          </cell>
        </row>
        <row r="7188">
          <cell r="K7188" t="str">
            <v>00111151P.2</v>
          </cell>
        </row>
        <row r="7189">
          <cell r="K7189" t="str">
            <v>00111151P.2</v>
          </cell>
        </row>
        <row r="7190">
          <cell r="K7190" t="str">
            <v>00111151P.2</v>
          </cell>
        </row>
        <row r="7191">
          <cell r="K7191" t="str">
            <v>00111151P.2</v>
          </cell>
        </row>
        <row r="7192">
          <cell r="K7192" t="str">
            <v>00111151P.2</v>
          </cell>
        </row>
        <row r="7193">
          <cell r="K7193" t="str">
            <v>00111151P.2</v>
          </cell>
        </row>
        <row r="7194">
          <cell r="K7194" t="str">
            <v>00111151P.2</v>
          </cell>
        </row>
        <row r="7195">
          <cell r="K7195" t="str">
            <v>00111151P.2</v>
          </cell>
        </row>
        <row r="7196">
          <cell r="K7196" t="str">
            <v>00111151P.2</v>
          </cell>
        </row>
        <row r="7197">
          <cell r="K7197" t="str">
            <v>00111151P.2</v>
          </cell>
        </row>
        <row r="7198">
          <cell r="K7198" t="str">
            <v>00111151P.2</v>
          </cell>
        </row>
        <row r="7199">
          <cell r="K7199" t="str">
            <v>00111151P.2</v>
          </cell>
        </row>
        <row r="7200">
          <cell r="K7200" t="str">
            <v>00111151P.2</v>
          </cell>
        </row>
        <row r="7201">
          <cell r="K7201" t="str">
            <v>00111151P.2</v>
          </cell>
        </row>
        <row r="7202">
          <cell r="K7202" t="str">
            <v>00111151P.2</v>
          </cell>
        </row>
        <row r="7203">
          <cell r="K7203" t="str">
            <v>00111151P.2</v>
          </cell>
        </row>
        <row r="7204">
          <cell r="K7204" t="str">
            <v>00111151P.2</v>
          </cell>
        </row>
        <row r="7205">
          <cell r="K7205" t="str">
            <v>00111151P.2</v>
          </cell>
        </row>
        <row r="7206">
          <cell r="K7206" t="str">
            <v>00111151P.2</v>
          </cell>
        </row>
        <row r="7207">
          <cell r="K7207" t="str">
            <v>00111151P.2</v>
          </cell>
        </row>
        <row r="7208">
          <cell r="K7208" t="str">
            <v>00111151P.2</v>
          </cell>
        </row>
        <row r="7209">
          <cell r="K7209" t="str">
            <v>00111151P.2</v>
          </cell>
        </row>
        <row r="7210">
          <cell r="K7210" t="str">
            <v>00111151P.2</v>
          </cell>
        </row>
        <row r="7211">
          <cell r="K7211" t="str">
            <v>00111151P.2</v>
          </cell>
        </row>
        <row r="7212">
          <cell r="K7212" t="str">
            <v>00111151P.2</v>
          </cell>
        </row>
        <row r="7213">
          <cell r="K7213" t="str">
            <v>00111151P.2</v>
          </cell>
        </row>
        <row r="7214">
          <cell r="K7214" t="str">
            <v>00111151P.2</v>
          </cell>
        </row>
        <row r="7215">
          <cell r="K7215" t="str">
            <v>00111151P.2</v>
          </cell>
        </row>
        <row r="7216">
          <cell r="K7216" t="str">
            <v>00111151P.2</v>
          </cell>
        </row>
        <row r="7217">
          <cell r="K7217" t="str">
            <v>00111151P.2</v>
          </cell>
        </row>
        <row r="7218">
          <cell r="K7218" t="str">
            <v>00111151P.2</v>
          </cell>
        </row>
        <row r="7219">
          <cell r="K7219" t="str">
            <v>00111151P.2</v>
          </cell>
        </row>
        <row r="7220">
          <cell r="K7220" t="str">
            <v>00111151P.2</v>
          </cell>
        </row>
        <row r="7221">
          <cell r="K7221" t="str">
            <v>00111151P.2</v>
          </cell>
        </row>
        <row r="7222">
          <cell r="K7222" t="str">
            <v>00111151P.2</v>
          </cell>
        </row>
        <row r="7223">
          <cell r="K7223" t="str">
            <v>00111151P.2</v>
          </cell>
        </row>
        <row r="7224">
          <cell r="K7224" t="str">
            <v>00111151P.2</v>
          </cell>
        </row>
        <row r="7225">
          <cell r="K7225" t="str">
            <v>00111151P.2</v>
          </cell>
        </row>
        <row r="7226">
          <cell r="K7226" t="str">
            <v>00111151P.2</v>
          </cell>
        </row>
        <row r="7227">
          <cell r="K7227" t="str">
            <v>00111151P.2</v>
          </cell>
        </row>
        <row r="7228">
          <cell r="K7228" t="str">
            <v>00111151P.2</v>
          </cell>
        </row>
        <row r="7229">
          <cell r="K7229" t="str">
            <v>00111151P.2</v>
          </cell>
        </row>
        <row r="7230">
          <cell r="K7230" t="str">
            <v>00111151P.2</v>
          </cell>
        </row>
        <row r="7231">
          <cell r="K7231" t="str">
            <v>00111151P.2</v>
          </cell>
        </row>
        <row r="7232">
          <cell r="K7232" t="str">
            <v>00111151P.2</v>
          </cell>
        </row>
        <row r="7233">
          <cell r="K7233" t="str">
            <v>00111151P.2</v>
          </cell>
        </row>
        <row r="7234">
          <cell r="K7234" t="str">
            <v>00111151P.2</v>
          </cell>
        </row>
        <row r="7235">
          <cell r="K7235" t="str">
            <v>00111151P.2</v>
          </cell>
        </row>
        <row r="7236">
          <cell r="K7236" t="str">
            <v>00111151P.2</v>
          </cell>
        </row>
        <row r="7237">
          <cell r="K7237" t="str">
            <v>00111151P.2</v>
          </cell>
        </row>
        <row r="7238">
          <cell r="K7238" t="str">
            <v>00111151P.2</v>
          </cell>
        </row>
        <row r="7239">
          <cell r="K7239" t="str">
            <v>00111151P.2</v>
          </cell>
        </row>
        <row r="7240">
          <cell r="K7240" t="str">
            <v>00111151P.2</v>
          </cell>
        </row>
        <row r="7241">
          <cell r="K7241" t="str">
            <v>00111151P.2</v>
          </cell>
        </row>
        <row r="7242">
          <cell r="K7242" t="str">
            <v>00111108P.2</v>
          </cell>
        </row>
        <row r="7243">
          <cell r="K7243" t="str">
            <v>00111108P.2</v>
          </cell>
        </row>
        <row r="7244">
          <cell r="K7244" t="str">
            <v>00111108P.2</v>
          </cell>
        </row>
        <row r="7245">
          <cell r="K7245" t="str">
            <v>00111108P.2</v>
          </cell>
        </row>
        <row r="7246">
          <cell r="K7246" t="str">
            <v>00111108P.2</v>
          </cell>
        </row>
        <row r="7247">
          <cell r="K7247" t="str">
            <v>00111108P.2</v>
          </cell>
        </row>
        <row r="7248">
          <cell r="K7248" t="str">
            <v>00111108P.2</v>
          </cell>
        </row>
        <row r="7249">
          <cell r="K7249" t="str">
            <v>00111108P.2</v>
          </cell>
        </row>
        <row r="7250">
          <cell r="K7250" t="str">
            <v>00111108P.2</v>
          </cell>
        </row>
        <row r="7251">
          <cell r="K7251" t="str">
            <v>00111108P.2</v>
          </cell>
        </row>
        <row r="7252">
          <cell r="K7252" t="str">
            <v>00111108P.2</v>
          </cell>
        </row>
        <row r="7253">
          <cell r="K7253" t="str">
            <v>00111108P.2</v>
          </cell>
        </row>
        <row r="7254">
          <cell r="K7254" t="str">
            <v>00111108P.2</v>
          </cell>
        </row>
        <row r="7255">
          <cell r="K7255" t="str">
            <v>00111108P.2</v>
          </cell>
        </row>
        <row r="7256">
          <cell r="K7256" t="str">
            <v>00111108P.2</v>
          </cell>
        </row>
        <row r="7257">
          <cell r="K7257" t="str">
            <v>00021108P.2</v>
          </cell>
        </row>
        <row r="7258">
          <cell r="K7258" t="str">
            <v>00021108P.2</v>
          </cell>
        </row>
        <row r="7259">
          <cell r="K7259" t="str">
            <v>00111108P.2</v>
          </cell>
        </row>
        <row r="7260">
          <cell r="K7260" t="str">
            <v>00111108P.2</v>
          </cell>
        </row>
        <row r="7261">
          <cell r="K7261" t="str">
            <v>00111108P.2</v>
          </cell>
        </row>
        <row r="7262">
          <cell r="K7262" t="str">
            <v>00111130P.2</v>
          </cell>
        </row>
        <row r="7263">
          <cell r="K7263" t="str">
            <v>00111130P.2</v>
          </cell>
        </row>
        <row r="7264">
          <cell r="K7264" t="str">
            <v>00111130P.2</v>
          </cell>
        </row>
        <row r="7265">
          <cell r="K7265" t="str">
            <v>00111130P.2</v>
          </cell>
        </row>
        <row r="7266">
          <cell r="K7266" t="str">
            <v>00111130P.2</v>
          </cell>
        </row>
        <row r="7267">
          <cell r="K7267" t="str">
            <v>00111130P.2</v>
          </cell>
        </row>
        <row r="7268">
          <cell r="K7268" t="str">
            <v>00111110P.2</v>
          </cell>
        </row>
        <row r="7269">
          <cell r="K7269" t="str">
            <v>00111110P.2</v>
          </cell>
        </row>
        <row r="7270">
          <cell r="K7270" t="str">
            <v>00111110P.2</v>
          </cell>
        </row>
        <row r="7271">
          <cell r="K7271" t="str">
            <v>00111110P.2</v>
          </cell>
        </row>
        <row r="7272">
          <cell r="K7272" t="str">
            <v>00111112P.2</v>
          </cell>
        </row>
        <row r="7273">
          <cell r="K7273" t="str">
            <v>00111112P.2</v>
          </cell>
        </row>
        <row r="7274">
          <cell r="K7274" t="str">
            <v>00111112P.2</v>
          </cell>
        </row>
        <row r="7275">
          <cell r="K7275" t="str">
            <v>00111112P.2</v>
          </cell>
        </row>
        <row r="7276">
          <cell r="K7276" t="str">
            <v>00111112P.2</v>
          </cell>
        </row>
        <row r="7277">
          <cell r="K7277" t="str">
            <v>00111112P.2</v>
          </cell>
        </row>
        <row r="7278">
          <cell r="K7278" t="str">
            <v>00111112P.2</v>
          </cell>
        </row>
        <row r="7279">
          <cell r="K7279" t="str">
            <v>00111112P.2</v>
          </cell>
        </row>
        <row r="7280">
          <cell r="K7280" t="str">
            <v>00111112P.2</v>
          </cell>
        </row>
        <row r="7281">
          <cell r="K7281" t="str">
            <v>00111112P.2</v>
          </cell>
        </row>
        <row r="7282">
          <cell r="K7282" t="str">
            <v>00111113P.2</v>
          </cell>
        </row>
        <row r="7283">
          <cell r="K7283" t="str">
            <v>00111113P.2</v>
          </cell>
        </row>
        <row r="7284">
          <cell r="K7284" t="str">
            <v>00111113P.2</v>
          </cell>
        </row>
        <row r="7285">
          <cell r="K7285" t="str">
            <v>00111113P.2</v>
          </cell>
        </row>
        <row r="7286">
          <cell r="K7286" t="str">
            <v>00111113P.2</v>
          </cell>
        </row>
        <row r="7287">
          <cell r="K7287" t="str">
            <v>00111113P.2</v>
          </cell>
        </row>
        <row r="7288">
          <cell r="K7288" t="str">
            <v>00111113P.2</v>
          </cell>
        </row>
        <row r="7289">
          <cell r="K7289" t="str">
            <v>00111113P.2</v>
          </cell>
        </row>
        <row r="7290">
          <cell r="K7290" t="str">
            <v>00111113P.2</v>
          </cell>
        </row>
        <row r="7291">
          <cell r="K7291" t="str">
            <v>00111113P.2</v>
          </cell>
        </row>
        <row r="7292">
          <cell r="K7292" t="str">
            <v>00111113P.2</v>
          </cell>
        </row>
        <row r="7293">
          <cell r="K7293" t="str">
            <v>00111113P.2</v>
          </cell>
        </row>
        <row r="7294">
          <cell r="K7294" t="str">
            <v>00111113P.2</v>
          </cell>
        </row>
        <row r="7295">
          <cell r="K7295" t="str">
            <v>00111113P.2</v>
          </cell>
        </row>
        <row r="7296">
          <cell r="K7296" t="str">
            <v>00111113P.2</v>
          </cell>
        </row>
        <row r="7297">
          <cell r="K7297" t="str">
            <v>00111114P.2</v>
          </cell>
        </row>
        <row r="7298">
          <cell r="K7298" t="str">
            <v>00111114P.2</v>
          </cell>
        </row>
        <row r="7299">
          <cell r="K7299" t="str">
            <v>00111114P.2</v>
          </cell>
        </row>
        <row r="7300">
          <cell r="K7300" t="str">
            <v>00111114P.2</v>
          </cell>
        </row>
        <row r="7301">
          <cell r="K7301" t="str">
            <v>00111114P.2</v>
          </cell>
        </row>
        <row r="7302">
          <cell r="K7302" t="str">
            <v>00111114P.2</v>
          </cell>
        </row>
        <row r="7303">
          <cell r="K7303" t="str">
            <v>00111114P.2</v>
          </cell>
        </row>
        <row r="7304">
          <cell r="K7304" t="str">
            <v>00111114P.2</v>
          </cell>
        </row>
        <row r="7305">
          <cell r="K7305" t="str">
            <v>00111122P.2</v>
          </cell>
        </row>
        <row r="7306">
          <cell r="K7306" t="str">
            <v>00111122P.2</v>
          </cell>
        </row>
        <row r="7307">
          <cell r="K7307" t="str">
            <v>00111122P.2</v>
          </cell>
        </row>
        <row r="7308">
          <cell r="K7308" t="str">
            <v>00111122P.2</v>
          </cell>
        </row>
        <row r="7309">
          <cell r="K7309" t="str">
            <v>00111122P.2</v>
          </cell>
        </row>
        <row r="7310">
          <cell r="K7310" t="str">
            <v>00111126P.2</v>
          </cell>
        </row>
        <row r="7311">
          <cell r="K7311" t="str">
            <v>00111126P.2</v>
          </cell>
        </row>
        <row r="7312">
          <cell r="K7312" t="str">
            <v>00111126P.2</v>
          </cell>
        </row>
        <row r="7313">
          <cell r="K7313" t="str">
            <v>00111121P.2</v>
          </cell>
        </row>
        <row r="7314">
          <cell r="K7314" t="str">
            <v>00111121P.2</v>
          </cell>
        </row>
        <row r="7315">
          <cell r="K7315" t="str">
            <v>00111121P.2</v>
          </cell>
        </row>
        <row r="7316">
          <cell r="K7316" t="str">
            <v>00111111P.2</v>
          </cell>
        </row>
        <row r="7317">
          <cell r="K7317" t="str">
            <v>00111111P.2</v>
          </cell>
        </row>
        <row r="7318">
          <cell r="K7318" t="str">
            <v>00111111P.2</v>
          </cell>
        </row>
        <row r="7319">
          <cell r="K7319" t="str">
            <v>00111111P.2</v>
          </cell>
        </row>
        <row r="7320">
          <cell r="K7320" t="str">
            <v>00111111P.2</v>
          </cell>
        </row>
        <row r="7321">
          <cell r="K7321" t="str">
            <v>00111111P.2</v>
          </cell>
        </row>
        <row r="7322">
          <cell r="K7322" t="str">
            <v>00111111P.2</v>
          </cell>
        </row>
        <row r="7323">
          <cell r="K7323" t="str">
            <v>00111111P.2</v>
          </cell>
        </row>
        <row r="7324">
          <cell r="K7324" t="str">
            <v>00111111P.2</v>
          </cell>
        </row>
        <row r="7325">
          <cell r="K7325" t="str">
            <v>00111111P.2</v>
          </cell>
        </row>
        <row r="7326">
          <cell r="K7326" t="str">
            <v>00111111P.2</v>
          </cell>
        </row>
        <row r="7327">
          <cell r="K7327" t="str">
            <v>00111111P.2</v>
          </cell>
        </row>
        <row r="7328">
          <cell r="K7328" t="str">
            <v>00111115P.2</v>
          </cell>
        </row>
        <row r="7329">
          <cell r="K7329" t="str">
            <v>00111115P.2</v>
          </cell>
        </row>
        <row r="7330">
          <cell r="K7330" t="str">
            <v>00111115P.2</v>
          </cell>
        </row>
        <row r="7331">
          <cell r="K7331" t="str">
            <v>00111115P.2</v>
          </cell>
        </row>
        <row r="7332">
          <cell r="K7332" t="str">
            <v>00111115P.2</v>
          </cell>
        </row>
        <row r="7333">
          <cell r="K7333" t="str">
            <v>00111115P.2</v>
          </cell>
        </row>
        <row r="7334">
          <cell r="K7334" t="str">
            <v>00111115P.2</v>
          </cell>
        </row>
        <row r="7335">
          <cell r="K7335" t="str">
            <v>00111115P.2</v>
          </cell>
        </row>
        <row r="7336">
          <cell r="K7336" t="str">
            <v>00111115P.2</v>
          </cell>
        </row>
        <row r="7337">
          <cell r="K7337" t="str">
            <v>00111115P.2</v>
          </cell>
        </row>
        <row r="7338">
          <cell r="K7338" t="str">
            <v>00111115P.2</v>
          </cell>
        </row>
        <row r="7339">
          <cell r="K7339" t="str">
            <v>00111116P.2</v>
          </cell>
        </row>
        <row r="7340">
          <cell r="K7340" t="str">
            <v>00111116P.2</v>
          </cell>
        </row>
        <row r="7341">
          <cell r="K7341" t="str">
            <v>00111116P.2</v>
          </cell>
        </row>
        <row r="7342">
          <cell r="K7342" t="str">
            <v>00111116P.2</v>
          </cell>
        </row>
        <row r="7343">
          <cell r="K7343" t="str">
            <v>00111116P.2</v>
          </cell>
        </row>
        <row r="7344">
          <cell r="K7344" t="str">
            <v>00111116P.2</v>
          </cell>
        </row>
        <row r="7345">
          <cell r="K7345" t="str">
            <v>00111117P.2</v>
          </cell>
        </row>
        <row r="7346">
          <cell r="K7346" t="str">
            <v>00111117P.2</v>
          </cell>
        </row>
        <row r="7347">
          <cell r="K7347" t="str">
            <v>00111117P.2</v>
          </cell>
        </row>
        <row r="7348">
          <cell r="K7348" t="str">
            <v>00111117P.2</v>
          </cell>
        </row>
        <row r="7349">
          <cell r="K7349" t="str">
            <v>00111117P.2</v>
          </cell>
        </row>
        <row r="7350">
          <cell r="K7350" t="str">
            <v>00111117P.2</v>
          </cell>
        </row>
        <row r="7351">
          <cell r="K7351" t="str">
            <v>00111117P.2</v>
          </cell>
        </row>
        <row r="7352">
          <cell r="K7352" t="str">
            <v>00111117P.2</v>
          </cell>
        </row>
        <row r="7353">
          <cell r="K7353" t="str">
            <v>00111117P.2</v>
          </cell>
        </row>
        <row r="7354">
          <cell r="K7354" t="str">
            <v>00111117P.2</v>
          </cell>
        </row>
        <row r="7355">
          <cell r="K7355" t="str">
            <v>00111117P.2</v>
          </cell>
        </row>
        <row r="7356">
          <cell r="K7356" t="str">
            <v>00111117P.2</v>
          </cell>
        </row>
        <row r="7357">
          <cell r="K7357" t="str">
            <v>00111117P.2</v>
          </cell>
        </row>
        <row r="7358">
          <cell r="K7358" t="str">
            <v>00111117P.2</v>
          </cell>
        </row>
        <row r="7359">
          <cell r="K7359" t="str">
            <v>00111117P.2</v>
          </cell>
        </row>
        <row r="7360">
          <cell r="K7360" t="str">
            <v>00111117P.2</v>
          </cell>
        </row>
        <row r="7361">
          <cell r="K7361" t="str">
            <v>00111118P.2</v>
          </cell>
        </row>
        <row r="7362">
          <cell r="K7362" t="str">
            <v>00111118P.2</v>
          </cell>
        </row>
        <row r="7363">
          <cell r="K7363" t="str">
            <v>00111118P.2</v>
          </cell>
        </row>
        <row r="7364">
          <cell r="K7364" t="str">
            <v>00111118P.2</v>
          </cell>
        </row>
        <row r="7365">
          <cell r="K7365" t="str">
            <v>00111118P.2</v>
          </cell>
        </row>
        <row r="7366">
          <cell r="K7366" t="str">
            <v>00111118P.2</v>
          </cell>
        </row>
        <row r="7367">
          <cell r="K7367" t="str">
            <v>00111118P.2</v>
          </cell>
        </row>
        <row r="7368">
          <cell r="K7368" t="str">
            <v>00111118P.2</v>
          </cell>
        </row>
        <row r="7369">
          <cell r="K7369" t="str">
            <v>00111119P.2</v>
          </cell>
        </row>
        <row r="7370">
          <cell r="K7370" t="str">
            <v>00111119P.2</v>
          </cell>
        </row>
        <row r="7371">
          <cell r="K7371" t="str">
            <v>00111119P.2</v>
          </cell>
        </row>
        <row r="7372">
          <cell r="K7372" t="str">
            <v>00111119P.2</v>
          </cell>
        </row>
        <row r="7373">
          <cell r="K7373" t="str">
            <v>00111119P.2</v>
          </cell>
        </row>
        <row r="7374">
          <cell r="K7374" t="str">
            <v>00111120P.2</v>
          </cell>
        </row>
        <row r="7375">
          <cell r="K7375" t="str">
            <v>00111120P.2</v>
          </cell>
        </row>
        <row r="7376">
          <cell r="K7376" t="str">
            <v>00111120P.2</v>
          </cell>
        </row>
        <row r="7377">
          <cell r="K7377" t="str">
            <v>00111120P.2</v>
          </cell>
        </row>
        <row r="7378">
          <cell r="K7378" t="str">
            <v>00111122P.2</v>
          </cell>
        </row>
        <row r="7379">
          <cell r="K7379" t="str">
            <v>00111122P.2</v>
          </cell>
        </row>
        <row r="7380">
          <cell r="K7380" t="str">
            <v>00111122P.2</v>
          </cell>
        </row>
        <row r="7381">
          <cell r="K7381" t="str">
            <v>00111122P.2</v>
          </cell>
        </row>
        <row r="7382">
          <cell r="K7382" t="str">
            <v>00111122P.2</v>
          </cell>
        </row>
        <row r="7383">
          <cell r="K7383" t="str">
            <v>00111122P.2</v>
          </cell>
        </row>
        <row r="7384">
          <cell r="K7384" t="str">
            <v>00111122P.2</v>
          </cell>
        </row>
        <row r="7385">
          <cell r="K7385" t="str">
            <v>00111122P.2</v>
          </cell>
        </row>
        <row r="7386">
          <cell r="K7386" t="str">
            <v>00111122P.2</v>
          </cell>
        </row>
        <row r="7387">
          <cell r="K7387" t="str">
            <v>00111122P.2</v>
          </cell>
        </row>
        <row r="7388">
          <cell r="K7388" t="str">
            <v>00111122P.2</v>
          </cell>
        </row>
        <row r="7389">
          <cell r="K7389" t="str">
            <v>00111122P.2</v>
          </cell>
        </row>
        <row r="7390">
          <cell r="K7390" t="str">
            <v>00111125P.2</v>
          </cell>
        </row>
        <row r="7391">
          <cell r="K7391" t="str">
            <v>00111125P.2</v>
          </cell>
        </row>
        <row r="7392">
          <cell r="K7392" t="str">
            <v>00111125P.2</v>
          </cell>
        </row>
        <row r="7393">
          <cell r="K7393" t="str">
            <v>00111125P.2</v>
          </cell>
        </row>
        <row r="7394">
          <cell r="K7394" t="str">
            <v>00111125P.2</v>
          </cell>
        </row>
        <row r="7395">
          <cell r="K7395" t="str">
            <v>00111125P.2</v>
          </cell>
        </row>
        <row r="7396">
          <cell r="K7396" t="str">
            <v>00111125P.2</v>
          </cell>
        </row>
        <row r="7397">
          <cell r="K7397" t="str">
            <v>00111125P.2</v>
          </cell>
        </row>
        <row r="7398">
          <cell r="K7398" t="str">
            <v>00111125P.2</v>
          </cell>
        </row>
        <row r="7399">
          <cell r="K7399" t="str">
            <v>00111125P.2</v>
          </cell>
        </row>
        <row r="7400">
          <cell r="K7400" t="str">
            <v>00111125P.2</v>
          </cell>
        </row>
        <row r="7401">
          <cell r="K7401" t="str">
            <v>00111125P.2</v>
          </cell>
        </row>
        <row r="7402">
          <cell r="K7402" t="str">
            <v>00111125P.2</v>
          </cell>
        </row>
        <row r="7403">
          <cell r="K7403" t="str">
            <v>00111125P.2</v>
          </cell>
        </row>
        <row r="7404">
          <cell r="K7404" t="str">
            <v>00111125P.2</v>
          </cell>
        </row>
        <row r="7405">
          <cell r="K7405" t="str">
            <v>00111126P.2</v>
          </cell>
        </row>
        <row r="7406">
          <cell r="K7406" t="str">
            <v>00111126P.2</v>
          </cell>
        </row>
        <row r="7407">
          <cell r="K7407" t="str">
            <v>00111126P.2</v>
          </cell>
        </row>
        <row r="7408">
          <cell r="K7408" t="str">
            <v>00111126P.2</v>
          </cell>
        </row>
        <row r="7409">
          <cell r="K7409" t="str">
            <v>00111126P.2</v>
          </cell>
        </row>
        <row r="7410">
          <cell r="K7410" t="str">
            <v>00111126P.2</v>
          </cell>
        </row>
        <row r="7411">
          <cell r="K7411" t="str">
            <v>00111126P.2</v>
          </cell>
        </row>
        <row r="7412">
          <cell r="K7412" t="str">
            <v>00111126P.2</v>
          </cell>
        </row>
        <row r="7413">
          <cell r="K7413" t="str">
            <v>00111126P.2</v>
          </cell>
        </row>
        <row r="7414">
          <cell r="K7414" t="str">
            <v>00111126P.2</v>
          </cell>
        </row>
        <row r="7415">
          <cell r="K7415" t="str">
            <v>00111128P.2</v>
          </cell>
        </row>
        <row r="7416">
          <cell r="K7416" t="str">
            <v>00111128P.2</v>
          </cell>
        </row>
        <row r="7417">
          <cell r="K7417" t="str">
            <v>00111128P.2</v>
          </cell>
        </row>
        <row r="7418">
          <cell r="K7418" t="str">
            <v>00111128P.2</v>
          </cell>
        </row>
        <row r="7419">
          <cell r="K7419" t="str">
            <v>00111128P.2</v>
          </cell>
        </row>
        <row r="7420">
          <cell r="K7420" t="str">
            <v>00111128P.2</v>
          </cell>
        </row>
        <row r="7421">
          <cell r="K7421" t="str">
            <v>00111128P.2</v>
          </cell>
        </row>
        <row r="7422">
          <cell r="K7422" t="str">
            <v>00111128P.2</v>
          </cell>
        </row>
        <row r="7423">
          <cell r="K7423" t="str">
            <v>00111128P.2</v>
          </cell>
        </row>
        <row r="7424">
          <cell r="K7424" t="str">
            <v>00111128P.2</v>
          </cell>
        </row>
        <row r="7425">
          <cell r="K7425" t="str">
            <v>00111128P.2</v>
          </cell>
        </row>
        <row r="7426">
          <cell r="K7426" t="str">
            <v>00111128P.2</v>
          </cell>
        </row>
        <row r="7427">
          <cell r="K7427" t="str">
            <v>00111128P.2</v>
          </cell>
        </row>
        <row r="7428">
          <cell r="K7428" t="str">
            <v>00111128P.2</v>
          </cell>
        </row>
        <row r="7429">
          <cell r="K7429" t="str">
            <v>00111128P.2</v>
          </cell>
        </row>
        <row r="7430">
          <cell r="K7430" t="str">
            <v>00111128P.2</v>
          </cell>
        </row>
        <row r="7431">
          <cell r="K7431" t="str">
            <v>00111129P.2</v>
          </cell>
        </row>
        <row r="7432">
          <cell r="K7432" t="str">
            <v>00111129P.2</v>
          </cell>
        </row>
        <row r="7433">
          <cell r="K7433" t="str">
            <v>00111129P.2</v>
          </cell>
        </row>
        <row r="7434">
          <cell r="K7434" t="str">
            <v>00111129P.2</v>
          </cell>
        </row>
        <row r="7435">
          <cell r="K7435" t="str">
            <v>00111129P.2</v>
          </cell>
        </row>
        <row r="7436">
          <cell r="K7436" t="str">
            <v>00111129P.2</v>
          </cell>
        </row>
        <row r="7437">
          <cell r="K7437" t="str">
            <v>00111129P.2</v>
          </cell>
        </row>
        <row r="7438">
          <cell r="K7438" t="str">
            <v>00111129P.2</v>
          </cell>
        </row>
        <row r="7439">
          <cell r="K7439" t="str">
            <v>00111129P.2</v>
          </cell>
        </row>
        <row r="7440">
          <cell r="K7440" t="str">
            <v>00111130P.2</v>
          </cell>
        </row>
        <row r="7441">
          <cell r="K7441" t="str">
            <v>00111130P.2</v>
          </cell>
        </row>
        <row r="7442">
          <cell r="K7442" t="str">
            <v>00111130P.2</v>
          </cell>
        </row>
        <row r="7443">
          <cell r="K7443" t="str">
            <v>00111130P.2</v>
          </cell>
        </row>
        <row r="7444">
          <cell r="K7444" t="str">
            <v>00111130P.2</v>
          </cell>
        </row>
        <row r="7445">
          <cell r="K7445" t="str">
            <v>00111130P.2</v>
          </cell>
        </row>
        <row r="7446">
          <cell r="K7446" t="str">
            <v>00111130P.2</v>
          </cell>
        </row>
        <row r="7447">
          <cell r="K7447" t="str">
            <v>00111130P.2</v>
          </cell>
        </row>
        <row r="7448">
          <cell r="K7448" t="str">
            <v>00111130P.2</v>
          </cell>
        </row>
        <row r="7449">
          <cell r="K7449" t="str">
            <v>00111131P.2</v>
          </cell>
        </row>
        <row r="7450">
          <cell r="K7450" t="str">
            <v>00111131P.2</v>
          </cell>
        </row>
        <row r="7451">
          <cell r="K7451" t="str">
            <v>00111131P.2</v>
          </cell>
        </row>
        <row r="7452">
          <cell r="K7452" t="str">
            <v>00111131P.2</v>
          </cell>
        </row>
        <row r="7453">
          <cell r="K7453" t="str">
            <v>00111131P.2</v>
          </cell>
        </row>
        <row r="7454">
          <cell r="K7454" t="str">
            <v>00111131P.2</v>
          </cell>
        </row>
        <row r="7455">
          <cell r="K7455" t="str">
            <v>00111131P.2</v>
          </cell>
        </row>
        <row r="7456">
          <cell r="K7456" t="str">
            <v>00111131P.2</v>
          </cell>
        </row>
        <row r="7457">
          <cell r="K7457" t="str">
            <v>00111135P.2</v>
          </cell>
        </row>
        <row r="7458">
          <cell r="K7458" t="str">
            <v>00111135P.2</v>
          </cell>
        </row>
        <row r="7459">
          <cell r="K7459" t="str">
            <v>00111135P.2</v>
          </cell>
        </row>
        <row r="7460">
          <cell r="K7460" t="str">
            <v>00111135P.2</v>
          </cell>
        </row>
        <row r="7461">
          <cell r="K7461" t="str">
            <v>00111135P.2</v>
          </cell>
        </row>
        <row r="7462">
          <cell r="K7462" t="str">
            <v>00111135P.2</v>
          </cell>
        </row>
        <row r="7463">
          <cell r="K7463" t="str">
            <v>00111153P.2</v>
          </cell>
        </row>
        <row r="7464">
          <cell r="K7464" t="str">
            <v>00111153P.2</v>
          </cell>
        </row>
        <row r="7465">
          <cell r="K7465" t="str">
            <v>00111153P.2</v>
          </cell>
        </row>
        <row r="7466">
          <cell r="K7466" t="str">
            <v>00111153P.2</v>
          </cell>
        </row>
        <row r="7467">
          <cell r="K7467" t="str">
            <v>00111153P.2</v>
          </cell>
        </row>
        <row r="7468">
          <cell r="K7468" t="str">
            <v>00111143P.2</v>
          </cell>
        </row>
        <row r="7469">
          <cell r="K7469" t="str">
            <v>00111143P.2</v>
          </cell>
        </row>
        <row r="7470">
          <cell r="K7470" t="str">
            <v>00111143P.2</v>
          </cell>
        </row>
        <row r="7471">
          <cell r="K7471" t="str">
            <v>00111143P.2</v>
          </cell>
        </row>
        <row r="7472">
          <cell r="K7472" t="str">
            <v>00111143P.2</v>
          </cell>
        </row>
        <row r="7473">
          <cell r="K7473" t="str">
            <v>00111143P.2</v>
          </cell>
        </row>
        <row r="7474">
          <cell r="K7474" t="str">
            <v>00111150P.2</v>
          </cell>
        </row>
        <row r="7475">
          <cell r="K7475" t="str">
            <v>00111150P.2</v>
          </cell>
        </row>
        <row r="7476">
          <cell r="K7476" t="str">
            <v>00111150P.2</v>
          </cell>
        </row>
        <row r="7477">
          <cell r="K7477" t="str">
            <v>00111150P.2</v>
          </cell>
        </row>
        <row r="7478">
          <cell r="K7478" t="str">
            <v>00111150P.2</v>
          </cell>
        </row>
        <row r="7479">
          <cell r="K7479" t="str">
            <v>00111110P.2</v>
          </cell>
        </row>
        <row r="7480">
          <cell r="K7480" t="str">
            <v>00111110P.2</v>
          </cell>
        </row>
        <row r="7481">
          <cell r="K7481" t="str">
            <v>00111110P.2</v>
          </cell>
        </row>
        <row r="7482">
          <cell r="K7482" t="str">
            <v>00111110P.2</v>
          </cell>
        </row>
        <row r="7483">
          <cell r="K7483" t="str">
            <v>00111110P.2</v>
          </cell>
        </row>
        <row r="7484">
          <cell r="K7484" t="str">
            <v>00111110P.2</v>
          </cell>
        </row>
        <row r="7485">
          <cell r="K7485" t="str">
            <v>00111110P.2</v>
          </cell>
        </row>
        <row r="7486">
          <cell r="K7486" t="str">
            <v>00111110P.2</v>
          </cell>
        </row>
        <row r="7487">
          <cell r="K7487" t="str">
            <v>00111110P.2</v>
          </cell>
        </row>
        <row r="7488">
          <cell r="K7488" t="str">
            <v>00111110P.2</v>
          </cell>
        </row>
        <row r="7489">
          <cell r="K7489" t="str">
            <v>00111110P.2</v>
          </cell>
        </row>
        <row r="7490">
          <cell r="K7490" t="str">
            <v>00111110P.2</v>
          </cell>
        </row>
        <row r="7491">
          <cell r="K7491" t="str">
            <v>00111110P.2</v>
          </cell>
        </row>
        <row r="7492">
          <cell r="K7492" t="str">
            <v>00111110P.2</v>
          </cell>
        </row>
        <row r="7493">
          <cell r="K7493" t="str">
            <v>00111111P.2</v>
          </cell>
        </row>
        <row r="7494">
          <cell r="K7494" t="str">
            <v>00111111P.2</v>
          </cell>
        </row>
        <row r="7495">
          <cell r="K7495" t="str">
            <v>00111111P.2</v>
          </cell>
        </row>
        <row r="7496">
          <cell r="K7496" t="str">
            <v>00111111P.2</v>
          </cell>
        </row>
        <row r="7497">
          <cell r="K7497" t="str">
            <v>00111111P.2</v>
          </cell>
        </row>
        <row r="7498">
          <cell r="K7498" t="str">
            <v>00111111P.2</v>
          </cell>
        </row>
        <row r="7499">
          <cell r="K7499" t="str">
            <v>00111111P.2</v>
          </cell>
        </row>
        <row r="7500">
          <cell r="K7500" t="str">
            <v>00111111P.2</v>
          </cell>
        </row>
        <row r="7501">
          <cell r="K7501" t="str">
            <v>00111111P.2</v>
          </cell>
        </row>
        <row r="7502">
          <cell r="K7502" t="str">
            <v>00111111P.2</v>
          </cell>
        </row>
        <row r="7503">
          <cell r="K7503" t="str">
            <v>00111111P.2</v>
          </cell>
        </row>
        <row r="7504">
          <cell r="K7504" t="str">
            <v>00111112P.2</v>
          </cell>
        </row>
        <row r="7505">
          <cell r="K7505" t="str">
            <v>00111112P.2</v>
          </cell>
        </row>
        <row r="7506">
          <cell r="K7506" t="str">
            <v>00111112P.2</v>
          </cell>
        </row>
        <row r="7507">
          <cell r="K7507" t="str">
            <v>00111112P.2</v>
          </cell>
        </row>
        <row r="7508">
          <cell r="K7508" t="str">
            <v>00111112P.2</v>
          </cell>
        </row>
        <row r="7509">
          <cell r="K7509" t="str">
            <v>00111112P.2</v>
          </cell>
        </row>
        <row r="7510">
          <cell r="K7510" t="str">
            <v>00111112P.2</v>
          </cell>
        </row>
        <row r="7511">
          <cell r="K7511" t="str">
            <v>00111112P.2</v>
          </cell>
        </row>
        <row r="7512">
          <cell r="K7512" t="str">
            <v>00111112P.2</v>
          </cell>
        </row>
        <row r="7513">
          <cell r="K7513" t="str">
            <v>00111112P.2</v>
          </cell>
        </row>
        <row r="7514">
          <cell r="K7514" t="str">
            <v>00111113P.2</v>
          </cell>
        </row>
        <row r="7515">
          <cell r="K7515" t="str">
            <v>00111113P.2</v>
          </cell>
        </row>
        <row r="7516">
          <cell r="K7516" t="str">
            <v>00111113P.2</v>
          </cell>
        </row>
        <row r="7517">
          <cell r="K7517" t="str">
            <v>00111113P.2</v>
          </cell>
        </row>
        <row r="7518">
          <cell r="K7518" t="str">
            <v>00111113P.2</v>
          </cell>
        </row>
        <row r="7519">
          <cell r="K7519" t="str">
            <v>00111113P.2</v>
          </cell>
        </row>
        <row r="7520">
          <cell r="K7520" t="str">
            <v>00111113P.2</v>
          </cell>
        </row>
        <row r="7521">
          <cell r="K7521" t="str">
            <v>00111113P.2</v>
          </cell>
        </row>
        <row r="7522">
          <cell r="K7522" t="str">
            <v>00111113P.2</v>
          </cell>
        </row>
        <row r="7523">
          <cell r="K7523" t="str">
            <v>00111113P.2</v>
          </cell>
        </row>
        <row r="7524">
          <cell r="K7524" t="str">
            <v>00111113P.2</v>
          </cell>
        </row>
        <row r="7525">
          <cell r="K7525" t="str">
            <v>00111113P.2</v>
          </cell>
        </row>
        <row r="7526">
          <cell r="K7526" t="str">
            <v>00111113P.2</v>
          </cell>
        </row>
        <row r="7527">
          <cell r="K7527" t="str">
            <v>00111113P.2</v>
          </cell>
        </row>
        <row r="7528">
          <cell r="K7528" t="str">
            <v>00111113P.2</v>
          </cell>
        </row>
        <row r="7529">
          <cell r="K7529" t="str">
            <v>00111114P.2</v>
          </cell>
        </row>
        <row r="7530">
          <cell r="K7530" t="str">
            <v>00111114P.2</v>
          </cell>
        </row>
        <row r="7531">
          <cell r="K7531" t="str">
            <v>00111114P.2</v>
          </cell>
        </row>
        <row r="7532">
          <cell r="K7532" t="str">
            <v>00111114P.2</v>
          </cell>
        </row>
        <row r="7533">
          <cell r="K7533" t="str">
            <v>00111114P.2</v>
          </cell>
        </row>
        <row r="7534">
          <cell r="K7534" t="str">
            <v>00111114P.2</v>
          </cell>
        </row>
        <row r="7535">
          <cell r="K7535" t="str">
            <v>00111115P.2</v>
          </cell>
        </row>
        <row r="7536">
          <cell r="K7536" t="str">
            <v>00111115P.2</v>
          </cell>
        </row>
        <row r="7537">
          <cell r="K7537" t="str">
            <v>00111115P.2</v>
          </cell>
        </row>
        <row r="7538">
          <cell r="K7538" t="str">
            <v>00111115P.2</v>
          </cell>
        </row>
        <row r="7539">
          <cell r="K7539" t="str">
            <v>00111115P.2</v>
          </cell>
        </row>
        <row r="7540">
          <cell r="K7540" t="str">
            <v>00111115P.2</v>
          </cell>
        </row>
        <row r="7541">
          <cell r="K7541" t="str">
            <v>00111115P.2</v>
          </cell>
        </row>
        <row r="7542">
          <cell r="K7542" t="str">
            <v>00111115P.2</v>
          </cell>
        </row>
        <row r="7543">
          <cell r="K7543" t="str">
            <v>00111115P.2</v>
          </cell>
        </row>
        <row r="7544">
          <cell r="K7544" t="str">
            <v>00111116P.2</v>
          </cell>
        </row>
        <row r="7545">
          <cell r="K7545" t="str">
            <v>00111116P.2</v>
          </cell>
        </row>
        <row r="7546">
          <cell r="K7546" t="str">
            <v>00111116P.2</v>
          </cell>
        </row>
        <row r="7547">
          <cell r="K7547" t="str">
            <v>00111116P.2</v>
          </cell>
        </row>
        <row r="7548">
          <cell r="K7548" t="str">
            <v>00111116P.2</v>
          </cell>
        </row>
        <row r="7549">
          <cell r="K7549" t="str">
            <v>00111116P.2</v>
          </cell>
        </row>
        <row r="7550">
          <cell r="K7550" t="str">
            <v>00111116P.2</v>
          </cell>
        </row>
        <row r="7551">
          <cell r="K7551" t="str">
            <v>00111116P.2</v>
          </cell>
        </row>
        <row r="7552">
          <cell r="K7552" t="str">
            <v>00111116P.2</v>
          </cell>
        </row>
        <row r="7553">
          <cell r="K7553" t="str">
            <v>00111116P.2</v>
          </cell>
        </row>
        <row r="7554">
          <cell r="K7554" t="str">
            <v>00111116P.2</v>
          </cell>
        </row>
        <row r="7555">
          <cell r="K7555" t="str">
            <v>00111116P.2</v>
          </cell>
        </row>
        <row r="7556">
          <cell r="K7556" t="str">
            <v>00111116P.2</v>
          </cell>
        </row>
        <row r="7557">
          <cell r="K7557" t="str">
            <v>00111116P.2</v>
          </cell>
        </row>
        <row r="7558">
          <cell r="K7558" t="str">
            <v>00111117P.2</v>
          </cell>
        </row>
        <row r="7559">
          <cell r="K7559" t="str">
            <v>00111117P.2</v>
          </cell>
        </row>
        <row r="7560">
          <cell r="K7560" t="str">
            <v>00111117P.2</v>
          </cell>
        </row>
        <row r="7561">
          <cell r="K7561" t="str">
            <v>00111117P.2</v>
          </cell>
        </row>
        <row r="7562">
          <cell r="K7562" t="str">
            <v>00111117P.2</v>
          </cell>
        </row>
        <row r="7563">
          <cell r="K7563" t="str">
            <v>00111117P.2</v>
          </cell>
        </row>
        <row r="7564">
          <cell r="K7564" t="str">
            <v>00111117P.2</v>
          </cell>
        </row>
        <row r="7565">
          <cell r="K7565" t="str">
            <v>00111117P.2</v>
          </cell>
        </row>
        <row r="7566">
          <cell r="K7566" t="str">
            <v>00111117P.2</v>
          </cell>
        </row>
        <row r="7567">
          <cell r="K7567" t="str">
            <v>00111117P.2</v>
          </cell>
        </row>
        <row r="7568">
          <cell r="K7568" t="str">
            <v>00111117P.2</v>
          </cell>
        </row>
        <row r="7569">
          <cell r="K7569" t="str">
            <v>00111117P.2</v>
          </cell>
        </row>
        <row r="7570">
          <cell r="K7570" t="str">
            <v>00111117P.2</v>
          </cell>
        </row>
        <row r="7571">
          <cell r="K7571" t="str">
            <v>00111117P.2</v>
          </cell>
        </row>
        <row r="7572">
          <cell r="K7572" t="str">
            <v>00111117P.2</v>
          </cell>
        </row>
        <row r="7573">
          <cell r="K7573" t="str">
            <v>00111117P.2</v>
          </cell>
        </row>
        <row r="7574">
          <cell r="K7574" t="str">
            <v>00111117P.2</v>
          </cell>
        </row>
        <row r="7575">
          <cell r="K7575" t="str">
            <v>00111117P.2</v>
          </cell>
        </row>
        <row r="7576">
          <cell r="K7576" t="str">
            <v>00111117P.2</v>
          </cell>
        </row>
        <row r="7577">
          <cell r="K7577" t="str">
            <v>00111117P.2</v>
          </cell>
        </row>
        <row r="7578">
          <cell r="K7578" t="str">
            <v>00111118P.2</v>
          </cell>
        </row>
        <row r="7579">
          <cell r="K7579" t="str">
            <v>00111118P.2</v>
          </cell>
        </row>
        <row r="7580">
          <cell r="K7580" t="str">
            <v>00111118P.2</v>
          </cell>
        </row>
        <row r="7581">
          <cell r="K7581" t="str">
            <v>00111118P.2</v>
          </cell>
        </row>
        <row r="7582">
          <cell r="K7582" t="str">
            <v>00111118P.2</v>
          </cell>
        </row>
        <row r="7583">
          <cell r="K7583" t="str">
            <v>00111118P.2</v>
          </cell>
        </row>
        <row r="7584">
          <cell r="K7584" t="str">
            <v>00111118P.2</v>
          </cell>
        </row>
        <row r="7585">
          <cell r="K7585" t="str">
            <v>00111119P.2</v>
          </cell>
        </row>
        <row r="7586">
          <cell r="K7586" t="str">
            <v>00111119P.2</v>
          </cell>
        </row>
        <row r="7587">
          <cell r="K7587" t="str">
            <v>00111119P.2</v>
          </cell>
        </row>
        <row r="7588">
          <cell r="K7588" t="str">
            <v>00111119P.2</v>
          </cell>
        </row>
        <row r="7589">
          <cell r="K7589" t="str">
            <v>00111119P.2</v>
          </cell>
        </row>
        <row r="7590">
          <cell r="K7590" t="str">
            <v>00111119P.2</v>
          </cell>
        </row>
        <row r="7591">
          <cell r="K7591" t="str">
            <v>00111120P.2</v>
          </cell>
        </row>
        <row r="7592">
          <cell r="K7592" t="str">
            <v>00111120P.2</v>
          </cell>
        </row>
        <row r="7593">
          <cell r="K7593" t="str">
            <v>00111120P.2</v>
          </cell>
        </row>
        <row r="7594">
          <cell r="K7594" t="str">
            <v>00111120P.2</v>
          </cell>
        </row>
        <row r="7595">
          <cell r="K7595" t="str">
            <v>00111120P.2</v>
          </cell>
        </row>
        <row r="7596">
          <cell r="K7596" t="str">
            <v>00111120P.2</v>
          </cell>
        </row>
        <row r="7597">
          <cell r="K7597" t="str">
            <v>00111120P.2</v>
          </cell>
        </row>
        <row r="7598">
          <cell r="K7598" t="str">
            <v>00111121P.2</v>
          </cell>
        </row>
        <row r="7599">
          <cell r="K7599" t="str">
            <v>00111121P.2</v>
          </cell>
        </row>
        <row r="7600">
          <cell r="K7600" t="str">
            <v>00111121P.2</v>
          </cell>
        </row>
        <row r="7601">
          <cell r="K7601" t="str">
            <v>00111121P.2</v>
          </cell>
        </row>
        <row r="7602">
          <cell r="K7602" t="str">
            <v>00111121P.2</v>
          </cell>
        </row>
        <row r="7603">
          <cell r="K7603" t="str">
            <v>00111121P.2</v>
          </cell>
        </row>
        <row r="7604">
          <cell r="K7604" t="str">
            <v>00111121P.2</v>
          </cell>
        </row>
        <row r="7605">
          <cell r="K7605" t="str">
            <v>00111121P.2</v>
          </cell>
        </row>
        <row r="7606">
          <cell r="K7606" t="str">
            <v>00111121P.2</v>
          </cell>
        </row>
        <row r="7607">
          <cell r="K7607" t="str">
            <v>00111121P.2</v>
          </cell>
        </row>
        <row r="7608">
          <cell r="K7608" t="str">
            <v>00111121P.2</v>
          </cell>
        </row>
        <row r="7609">
          <cell r="K7609" t="str">
            <v>00111122P.2</v>
          </cell>
        </row>
        <row r="7610">
          <cell r="K7610" t="str">
            <v>00111122P.2</v>
          </cell>
        </row>
        <row r="7611">
          <cell r="K7611" t="str">
            <v>00111122P.2</v>
          </cell>
        </row>
        <row r="7612">
          <cell r="K7612" t="str">
            <v>00111122P.2</v>
          </cell>
        </row>
        <row r="7613">
          <cell r="K7613" t="str">
            <v>00111122P.2</v>
          </cell>
        </row>
        <row r="7614">
          <cell r="K7614" t="str">
            <v>00111122P.2</v>
          </cell>
        </row>
        <row r="7615">
          <cell r="K7615" t="str">
            <v>00111122P.2</v>
          </cell>
        </row>
        <row r="7616">
          <cell r="K7616" t="str">
            <v>00111122P.2</v>
          </cell>
        </row>
        <row r="7617">
          <cell r="K7617" t="str">
            <v>00111122P.2</v>
          </cell>
        </row>
        <row r="7618">
          <cell r="K7618" t="str">
            <v>00111122P.2</v>
          </cell>
        </row>
        <row r="7619">
          <cell r="K7619" t="str">
            <v>00111122P.2</v>
          </cell>
        </row>
        <row r="7620">
          <cell r="K7620" t="str">
            <v>00111122P.2</v>
          </cell>
        </row>
        <row r="7621">
          <cell r="K7621" t="str">
            <v>00111123P.2</v>
          </cell>
        </row>
        <row r="7622">
          <cell r="K7622" t="str">
            <v>00111123P.2</v>
          </cell>
        </row>
        <row r="7623">
          <cell r="K7623" t="str">
            <v>00111123P.2</v>
          </cell>
        </row>
        <row r="7624">
          <cell r="K7624" t="str">
            <v>00111123P.2</v>
          </cell>
        </row>
        <row r="7625">
          <cell r="K7625" t="str">
            <v>00111123P.2</v>
          </cell>
        </row>
        <row r="7626">
          <cell r="K7626" t="str">
            <v>00111123P.2</v>
          </cell>
        </row>
        <row r="7627">
          <cell r="K7627" t="str">
            <v>00111123P.2</v>
          </cell>
        </row>
        <row r="7628">
          <cell r="K7628" t="str">
            <v>00111123P.2</v>
          </cell>
        </row>
        <row r="7629">
          <cell r="K7629" t="str">
            <v>00111124P.2</v>
          </cell>
        </row>
        <row r="7630">
          <cell r="K7630" t="str">
            <v>00111124P.2</v>
          </cell>
        </row>
        <row r="7631">
          <cell r="K7631" t="str">
            <v>00111124P.2</v>
          </cell>
        </row>
        <row r="7632">
          <cell r="K7632" t="str">
            <v>00111124P.2</v>
          </cell>
        </row>
        <row r="7633">
          <cell r="K7633" t="str">
            <v>00111124P.2</v>
          </cell>
        </row>
        <row r="7634">
          <cell r="K7634" t="str">
            <v>00111124P.2</v>
          </cell>
        </row>
        <row r="7635">
          <cell r="K7635" t="str">
            <v>00111124P.2</v>
          </cell>
        </row>
        <row r="7636">
          <cell r="K7636" t="str">
            <v>00111124P.2</v>
          </cell>
        </row>
        <row r="7637">
          <cell r="K7637" t="str">
            <v>00111124P.2</v>
          </cell>
        </row>
        <row r="7638">
          <cell r="K7638" t="str">
            <v>00111124P.2</v>
          </cell>
        </row>
        <row r="7639">
          <cell r="K7639" t="str">
            <v>00111124P.2</v>
          </cell>
        </row>
        <row r="7640">
          <cell r="K7640" t="str">
            <v>00111125P.2</v>
          </cell>
        </row>
        <row r="7641">
          <cell r="K7641" t="str">
            <v>00111125P.2</v>
          </cell>
        </row>
        <row r="7642">
          <cell r="K7642" t="str">
            <v>00111125P.2</v>
          </cell>
        </row>
        <row r="7643">
          <cell r="K7643" t="str">
            <v>00111125P.2</v>
          </cell>
        </row>
        <row r="7644">
          <cell r="K7644" t="str">
            <v>00111125P.2</v>
          </cell>
        </row>
        <row r="7645">
          <cell r="K7645" t="str">
            <v>00111125P.2</v>
          </cell>
        </row>
        <row r="7646">
          <cell r="K7646" t="str">
            <v>00111125P.2</v>
          </cell>
        </row>
        <row r="7647">
          <cell r="K7647" t="str">
            <v>00111125P.2</v>
          </cell>
        </row>
        <row r="7648">
          <cell r="K7648" t="str">
            <v>00111125P.2</v>
          </cell>
        </row>
        <row r="7649">
          <cell r="K7649" t="str">
            <v>00111125P.2</v>
          </cell>
        </row>
        <row r="7650">
          <cell r="K7650" t="str">
            <v>00111125P.2</v>
          </cell>
        </row>
        <row r="7651">
          <cell r="K7651" t="str">
            <v>00111125P.2</v>
          </cell>
        </row>
        <row r="7652">
          <cell r="K7652" t="str">
            <v>00111125P.2</v>
          </cell>
        </row>
        <row r="7653">
          <cell r="K7653" t="str">
            <v>00111126P.2</v>
          </cell>
        </row>
        <row r="7654">
          <cell r="K7654" t="str">
            <v>00111126P.2</v>
          </cell>
        </row>
        <row r="7655">
          <cell r="K7655" t="str">
            <v>00111126P.2</v>
          </cell>
        </row>
        <row r="7656">
          <cell r="K7656" t="str">
            <v>00111126P.2</v>
          </cell>
        </row>
        <row r="7657">
          <cell r="K7657" t="str">
            <v>00111126P.2</v>
          </cell>
        </row>
        <row r="7658">
          <cell r="K7658" t="str">
            <v>00111126P.2</v>
          </cell>
        </row>
        <row r="7659">
          <cell r="K7659" t="str">
            <v>00111126P.2</v>
          </cell>
        </row>
        <row r="7660">
          <cell r="K7660" t="str">
            <v>00111127P.2</v>
          </cell>
        </row>
        <row r="7661">
          <cell r="K7661" t="str">
            <v>00111127P.2</v>
          </cell>
        </row>
        <row r="7662">
          <cell r="K7662" t="str">
            <v>00111127P.2</v>
          </cell>
        </row>
        <row r="7663">
          <cell r="K7663" t="str">
            <v>00111127P.2</v>
          </cell>
        </row>
        <row r="7664">
          <cell r="K7664" t="str">
            <v>00111127P.2</v>
          </cell>
        </row>
        <row r="7665">
          <cell r="K7665" t="str">
            <v>00111127P.2</v>
          </cell>
        </row>
        <row r="7666">
          <cell r="K7666" t="str">
            <v>00111127P.2</v>
          </cell>
        </row>
        <row r="7667">
          <cell r="K7667" t="str">
            <v>00111127P.2</v>
          </cell>
        </row>
        <row r="7668">
          <cell r="K7668" t="str">
            <v>00111128P.2</v>
          </cell>
        </row>
        <row r="7669">
          <cell r="K7669" t="str">
            <v>00111128P.2</v>
          </cell>
        </row>
        <row r="7670">
          <cell r="K7670" t="str">
            <v>00111128P.2</v>
          </cell>
        </row>
        <row r="7671">
          <cell r="K7671" t="str">
            <v>00111128P.2</v>
          </cell>
        </row>
        <row r="7672">
          <cell r="K7672" t="str">
            <v>00111128P.2</v>
          </cell>
        </row>
        <row r="7673">
          <cell r="K7673" t="str">
            <v>00111128P.2</v>
          </cell>
        </row>
        <row r="7674">
          <cell r="K7674" t="str">
            <v>00111128P.2</v>
          </cell>
        </row>
        <row r="7675">
          <cell r="K7675" t="str">
            <v>00111128P.2</v>
          </cell>
        </row>
        <row r="7676">
          <cell r="K7676" t="str">
            <v>00111128P.2</v>
          </cell>
        </row>
        <row r="7677">
          <cell r="K7677" t="str">
            <v>00111128P.2</v>
          </cell>
        </row>
        <row r="7678">
          <cell r="K7678" t="str">
            <v>00111128P.2</v>
          </cell>
        </row>
        <row r="7679">
          <cell r="K7679" t="str">
            <v>00111128P.2</v>
          </cell>
        </row>
        <row r="7680">
          <cell r="K7680" t="str">
            <v>00111128P.2</v>
          </cell>
        </row>
        <row r="7681">
          <cell r="K7681" t="str">
            <v>00111128P.2</v>
          </cell>
        </row>
        <row r="7682">
          <cell r="K7682" t="str">
            <v>00111128P.2</v>
          </cell>
        </row>
        <row r="7683">
          <cell r="K7683" t="str">
            <v>00111128P.2</v>
          </cell>
        </row>
        <row r="7684">
          <cell r="K7684" t="str">
            <v>00111128P.2</v>
          </cell>
        </row>
        <row r="7685">
          <cell r="K7685" t="str">
            <v>00111129P.2</v>
          </cell>
        </row>
        <row r="7686">
          <cell r="K7686" t="str">
            <v>00111129P.2</v>
          </cell>
        </row>
        <row r="7687">
          <cell r="K7687" t="str">
            <v>00111129P.2</v>
          </cell>
        </row>
        <row r="7688">
          <cell r="K7688" t="str">
            <v>00111129P.2</v>
          </cell>
        </row>
        <row r="7689">
          <cell r="K7689" t="str">
            <v>00111129P.2</v>
          </cell>
        </row>
        <row r="7690">
          <cell r="K7690" t="str">
            <v>00111129P.2</v>
          </cell>
        </row>
        <row r="7691">
          <cell r="K7691" t="str">
            <v>00111129P.2</v>
          </cell>
        </row>
        <row r="7692">
          <cell r="K7692" t="str">
            <v>00111129P.2</v>
          </cell>
        </row>
        <row r="7693">
          <cell r="K7693" t="str">
            <v>00111129P.2</v>
          </cell>
        </row>
        <row r="7694">
          <cell r="K7694" t="str">
            <v>00111129P.2</v>
          </cell>
        </row>
        <row r="7695">
          <cell r="K7695" t="str">
            <v>00111129P.2</v>
          </cell>
        </row>
        <row r="7696">
          <cell r="K7696" t="str">
            <v>00111129P.2</v>
          </cell>
        </row>
        <row r="7697">
          <cell r="K7697" t="str">
            <v>00111129P.2</v>
          </cell>
        </row>
        <row r="7698">
          <cell r="K7698" t="str">
            <v>00111129P.2</v>
          </cell>
        </row>
        <row r="7699">
          <cell r="K7699" t="str">
            <v>00111129P.2</v>
          </cell>
        </row>
        <row r="7700">
          <cell r="K7700" t="str">
            <v>00111129P.2</v>
          </cell>
        </row>
        <row r="7701">
          <cell r="K7701" t="str">
            <v>00111129P.2</v>
          </cell>
        </row>
        <row r="7702">
          <cell r="K7702" t="str">
            <v>00111130P.2</v>
          </cell>
        </row>
        <row r="7703">
          <cell r="K7703" t="str">
            <v>00111130P.2</v>
          </cell>
        </row>
        <row r="7704">
          <cell r="K7704" t="str">
            <v>00111130P.2</v>
          </cell>
        </row>
        <row r="7705">
          <cell r="K7705" t="str">
            <v>00111130P.2</v>
          </cell>
        </row>
        <row r="7706">
          <cell r="K7706" t="str">
            <v>00111130P.2</v>
          </cell>
        </row>
        <row r="7707">
          <cell r="K7707" t="str">
            <v>00111130P.2</v>
          </cell>
        </row>
        <row r="7708">
          <cell r="K7708" t="str">
            <v>00111130P.2</v>
          </cell>
        </row>
        <row r="7709">
          <cell r="K7709" t="str">
            <v>00111131P.2</v>
          </cell>
        </row>
        <row r="7710">
          <cell r="K7710" t="str">
            <v>00111131P.2</v>
          </cell>
        </row>
        <row r="7711">
          <cell r="K7711" t="str">
            <v>00111131P.2</v>
          </cell>
        </row>
        <row r="7712">
          <cell r="K7712" t="str">
            <v>00111131P.2</v>
          </cell>
        </row>
        <row r="7713">
          <cell r="K7713" t="str">
            <v>00111131P.2</v>
          </cell>
        </row>
        <row r="7714">
          <cell r="K7714" t="str">
            <v>00111131P.2</v>
          </cell>
        </row>
        <row r="7715">
          <cell r="K7715" t="str">
            <v>00111131P.2</v>
          </cell>
        </row>
        <row r="7716">
          <cell r="K7716" t="str">
            <v>00111132P.2</v>
          </cell>
        </row>
        <row r="7717">
          <cell r="K7717" t="str">
            <v>00111132P.2</v>
          </cell>
        </row>
        <row r="7718">
          <cell r="K7718" t="str">
            <v>00111132P.2</v>
          </cell>
        </row>
        <row r="7719">
          <cell r="K7719" t="str">
            <v>00111132P.2</v>
          </cell>
        </row>
        <row r="7720">
          <cell r="K7720" t="str">
            <v>00111132P.2</v>
          </cell>
        </row>
        <row r="7721">
          <cell r="K7721" t="str">
            <v>00111132P.2</v>
          </cell>
        </row>
        <row r="7722">
          <cell r="K7722" t="str">
            <v>00111132P.2</v>
          </cell>
        </row>
        <row r="7723">
          <cell r="K7723" t="str">
            <v>00111132P.2</v>
          </cell>
        </row>
        <row r="7724">
          <cell r="K7724" t="str">
            <v>00111132P.2</v>
          </cell>
        </row>
        <row r="7725">
          <cell r="K7725" t="str">
            <v>00111132P.2</v>
          </cell>
        </row>
        <row r="7726">
          <cell r="K7726" t="str">
            <v>00111132P.2</v>
          </cell>
        </row>
        <row r="7727">
          <cell r="K7727" t="str">
            <v>00111132P.2</v>
          </cell>
        </row>
        <row r="7728">
          <cell r="K7728" t="str">
            <v>00111133P.2</v>
          </cell>
        </row>
        <row r="7729">
          <cell r="K7729" t="str">
            <v>00111133P.2</v>
          </cell>
        </row>
        <row r="7730">
          <cell r="K7730" t="str">
            <v>00111133P.2</v>
          </cell>
        </row>
        <row r="7731">
          <cell r="K7731" t="str">
            <v>00111133P.2</v>
          </cell>
        </row>
        <row r="7732">
          <cell r="K7732" t="str">
            <v>00111133P.2</v>
          </cell>
        </row>
        <row r="7733">
          <cell r="K7733" t="str">
            <v>00111133P.2</v>
          </cell>
        </row>
        <row r="7734">
          <cell r="K7734" t="str">
            <v>00111133P.2</v>
          </cell>
        </row>
        <row r="7735">
          <cell r="K7735" t="str">
            <v>00111133P.2</v>
          </cell>
        </row>
        <row r="7736">
          <cell r="K7736" t="str">
            <v>00111133P.2</v>
          </cell>
        </row>
        <row r="7737">
          <cell r="K7737" t="str">
            <v>00111133P.2</v>
          </cell>
        </row>
        <row r="7738">
          <cell r="K7738" t="str">
            <v>00111133P.2</v>
          </cell>
        </row>
        <row r="7739">
          <cell r="K7739" t="str">
            <v>00111133P.2</v>
          </cell>
        </row>
        <row r="7740">
          <cell r="K7740" t="str">
            <v>00111133P.2</v>
          </cell>
        </row>
        <row r="7741">
          <cell r="K7741" t="str">
            <v>00111133P.2</v>
          </cell>
        </row>
        <row r="7742">
          <cell r="K7742" t="str">
            <v>00111133P.2</v>
          </cell>
        </row>
        <row r="7743">
          <cell r="K7743" t="str">
            <v>00111133P.2</v>
          </cell>
        </row>
        <row r="7744">
          <cell r="K7744" t="str">
            <v>00111133P.2</v>
          </cell>
        </row>
        <row r="7745">
          <cell r="K7745" t="str">
            <v>00111133P.2</v>
          </cell>
        </row>
        <row r="7746">
          <cell r="K7746" t="str">
            <v>00111133P.2</v>
          </cell>
        </row>
        <row r="7747">
          <cell r="K7747" t="str">
            <v>00111134P.2</v>
          </cell>
        </row>
        <row r="7748">
          <cell r="K7748" t="str">
            <v>00111134P.2</v>
          </cell>
        </row>
        <row r="7749">
          <cell r="K7749" t="str">
            <v>00111134P.2</v>
          </cell>
        </row>
        <row r="7750">
          <cell r="K7750" t="str">
            <v>00111134P.2</v>
          </cell>
        </row>
        <row r="7751">
          <cell r="K7751" t="str">
            <v>00111134P.2</v>
          </cell>
        </row>
        <row r="7752">
          <cell r="K7752" t="str">
            <v>00111134P.2</v>
          </cell>
        </row>
        <row r="7753">
          <cell r="K7753" t="str">
            <v>00111134P.2</v>
          </cell>
        </row>
        <row r="7754">
          <cell r="K7754" t="str">
            <v>00111134P.2</v>
          </cell>
        </row>
        <row r="7755">
          <cell r="K7755" t="str">
            <v>00111134P.2</v>
          </cell>
        </row>
        <row r="7756">
          <cell r="K7756" t="str">
            <v>00111134P.2</v>
          </cell>
        </row>
        <row r="7757">
          <cell r="K7757" t="str">
            <v>00111134P.2</v>
          </cell>
        </row>
        <row r="7758">
          <cell r="K7758" t="str">
            <v>00111135P.2</v>
          </cell>
        </row>
        <row r="7759">
          <cell r="K7759" t="str">
            <v>00111135P.2</v>
          </cell>
        </row>
        <row r="7760">
          <cell r="K7760" t="str">
            <v>00111135P.2</v>
          </cell>
        </row>
        <row r="7761">
          <cell r="K7761" t="str">
            <v>00111135P.2</v>
          </cell>
        </row>
        <row r="7762">
          <cell r="K7762" t="str">
            <v>00111135P.2</v>
          </cell>
        </row>
        <row r="7763">
          <cell r="K7763" t="str">
            <v>00111135P.2</v>
          </cell>
        </row>
        <row r="7764">
          <cell r="K7764" t="str">
            <v>00111135P.2</v>
          </cell>
        </row>
        <row r="7765">
          <cell r="K7765" t="str">
            <v>00111135P.2</v>
          </cell>
        </row>
        <row r="7766">
          <cell r="K7766" t="str">
            <v>00111135P.2</v>
          </cell>
        </row>
        <row r="7767">
          <cell r="K7767" t="str">
            <v>00111135P.2</v>
          </cell>
        </row>
        <row r="7768">
          <cell r="K7768" t="str">
            <v>00111136P.2</v>
          </cell>
        </row>
        <row r="7769">
          <cell r="K7769" t="str">
            <v>00111136P.2</v>
          </cell>
        </row>
        <row r="7770">
          <cell r="K7770" t="str">
            <v>00111136P.2</v>
          </cell>
        </row>
        <row r="7771">
          <cell r="K7771" t="str">
            <v>00111136P.2</v>
          </cell>
        </row>
        <row r="7772">
          <cell r="K7772" t="str">
            <v>00111136P.2</v>
          </cell>
        </row>
        <row r="7773">
          <cell r="K7773" t="str">
            <v>00111136P.2</v>
          </cell>
        </row>
        <row r="7774">
          <cell r="K7774" t="str">
            <v>00111136P.2</v>
          </cell>
        </row>
        <row r="7775">
          <cell r="K7775" t="str">
            <v>00111136P.2</v>
          </cell>
        </row>
        <row r="7776">
          <cell r="K7776" t="str">
            <v>00111136P.2</v>
          </cell>
        </row>
        <row r="7777">
          <cell r="K7777" t="str">
            <v>00111136P.2</v>
          </cell>
        </row>
        <row r="7778">
          <cell r="K7778" t="str">
            <v>00111136P.2</v>
          </cell>
        </row>
        <row r="7779">
          <cell r="K7779" t="str">
            <v>00111136P.2</v>
          </cell>
        </row>
        <row r="7780">
          <cell r="K7780" t="str">
            <v>00111136P.2</v>
          </cell>
        </row>
        <row r="7781">
          <cell r="K7781" t="str">
            <v>00111136P.2</v>
          </cell>
        </row>
        <row r="7782">
          <cell r="K7782" t="str">
            <v>00111136P.2</v>
          </cell>
        </row>
        <row r="7783">
          <cell r="K7783" t="str">
            <v>00111153P.2</v>
          </cell>
        </row>
        <row r="7784">
          <cell r="K7784" t="str">
            <v>00111153P.2</v>
          </cell>
        </row>
        <row r="7785">
          <cell r="K7785" t="str">
            <v>00111153P.2</v>
          </cell>
        </row>
        <row r="7786">
          <cell r="K7786" t="str">
            <v>00111152P.2</v>
          </cell>
        </row>
        <row r="7787">
          <cell r="K7787" t="str">
            <v>00111138P.2</v>
          </cell>
        </row>
        <row r="7788">
          <cell r="K7788" t="str">
            <v>00111142P.2</v>
          </cell>
        </row>
        <row r="7789">
          <cell r="K7789" t="str">
            <v>00111142P.2</v>
          </cell>
        </row>
        <row r="7790">
          <cell r="K7790" t="str">
            <v>00111142P.2</v>
          </cell>
        </row>
        <row r="7791">
          <cell r="K7791" t="str">
            <v>00111142P.2</v>
          </cell>
        </row>
        <row r="7792">
          <cell r="K7792" t="str">
            <v>00111142P.2</v>
          </cell>
        </row>
        <row r="7793">
          <cell r="K7793" t="str">
            <v>00111142P.2</v>
          </cell>
        </row>
        <row r="7794">
          <cell r="K7794" t="str">
            <v>00111142P.2</v>
          </cell>
        </row>
        <row r="7795">
          <cell r="K7795" t="str">
            <v>00111141P.2</v>
          </cell>
        </row>
        <row r="7796">
          <cell r="K7796" t="str">
            <v>00111141P.2</v>
          </cell>
        </row>
        <row r="7797">
          <cell r="K7797" t="str">
            <v>00111141P.2</v>
          </cell>
        </row>
        <row r="7798">
          <cell r="K7798" t="str">
            <v>00111141P.2</v>
          </cell>
        </row>
        <row r="7799">
          <cell r="K7799" t="str">
            <v>00111141P.2</v>
          </cell>
        </row>
        <row r="7800">
          <cell r="K7800" t="str">
            <v>00111141P.2</v>
          </cell>
        </row>
        <row r="7801">
          <cell r="K7801" t="str">
            <v>00111141P.2</v>
          </cell>
        </row>
        <row r="7802">
          <cell r="K7802" t="str">
            <v>00111141P.2</v>
          </cell>
        </row>
        <row r="7803">
          <cell r="K7803" t="str">
            <v>00111141P.2</v>
          </cell>
        </row>
        <row r="7804">
          <cell r="K7804" t="str">
            <v>00111106P.2</v>
          </cell>
        </row>
        <row r="7805">
          <cell r="K7805" t="str">
            <v>00111106P.2</v>
          </cell>
        </row>
        <row r="7806">
          <cell r="K7806" t="str">
            <v>00111106P.2</v>
          </cell>
        </row>
        <row r="7807">
          <cell r="K7807" t="str">
            <v>00111107P.2</v>
          </cell>
        </row>
        <row r="7808">
          <cell r="K7808" t="str">
            <v>00111107P.2</v>
          </cell>
        </row>
        <row r="7809">
          <cell r="K7809" t="str">
            <v>00111114P.2</v>
          </cell>
        </row>
        <row r="7810">
          <cell r="K7810" t="str">
            <v>00111114P.2</v>
          </cell>
        </row>
        <row r="7811">
          <cell r="K7811" t="str">
            <v>00111114P.2</v>
          </cell>
        </row>
        <row r="7812">
          <cell r="K7812" t="str">
            <v>00111114P.2</v>
          </cell>
        </row>
        <row r="7813">
          <cell r="K7813" t="str">
            <v>00111114P.2</v>
          </cell>
        </row>
        <row r="7814">
          <cell r="K7814" t="str">
            <v>00111128P.2</v>
          </cell>
        </row>
        <row r="7815">
          <cell r="K7815" t="str">
            <v>00111128P.2</v>
          </cell>
        </row>
        <row r="7816">
          <cell r="K7816" t="str">
            <v>00111128P.2</v>
          </cell>
        </row>
        <row r="7817">
          <cell r="K7817" t="str">
            <v>00111128P.2</v>
          </cell>
        </row>
        <row r="7818">
          <cell r="K7818" t="str">
            <v>00111128P.2</v>
          </cell>
        </row>
        <row r="7819">
          <cell r="K7819" t="str">
            <v>00111128P.2</v>
          </cell>
        </row>
        <row r="7820">
          <cell r="K7820" t="str">
            <v>00111128P.2</v>
          </cell>
        </row>
        <row r="7821">
          <cell r="K7821" t="str">
            <v>00111128P.2</v>
          </cell>
        </row>
        <row r="7822">
          <cell r="K7822" t="str">
            <v>00111128P.2</v>
          </cell>
        </row>
        <row r="7823">
          <cell r="K7823" t="str">
            <v>00111128P.2</v>
          </cell>
        </row>
        <row r="7824">
          <cell r="K7824" t="str">
            <v>00111128P.2</v>
          </cell>
        </row>
        <row r="7825">
          <cell r="K7825" t="str">
            <v>00111128P.2</v>
          </cell>
        </row>
        <row r="7826">
          <cell r="K7826" t="str">
            <v>00111128P.2</v>
          </cell>
        </row>
        <row r="7827">
          <cell r="K7827" t="str">
            <v>00111128P.2</v>
          </cell>
        </row>
        <row r="7828">
          <cell r="K7828" t="str">
            <v>00111128P.2</v>
          </cell>
        </row>
        <row r="7829">
          <cell r="K7829" t="str">
            <v>00111128P.2</v>
          </cell>
        </row>
        <row r="7830">
          <cell r="K7830" t="str">
            <v>00111128P.2</v>
          </cell>
        </row>
        <row r="7831">
          <cell r="K7831" t="str">
            <v>00111128P.2</v>
          </cell>
        </row>
        <row r="7832">
          <cell r="K7832" t="str">
            <v>00111128P.2</v>
          </cell>
        </row>
        <row r="7833">
          <cell r="K7833" t="str">
            <v>00111128P.2</v>
          </cell>
        </row>
        <row r="7834">
          <cell r="K7834" t="str">
            <v>00111128P.2</v>
          </cell>
        </row>
        <row r="7835">
          <cell r="K7835" t="str">
            <v>00111130P.2</v>
          </cell>
        </row>
        <row r="7836">
          <cell r="K7836" t="str">
            <v>00111130P.2</v>
          </cell>
        </row>
        <row r="7837">
          <cell r="K7837" t="str">
            <v>00111130P.2</v>
          </cell>
        </row>
        <row r="7838">
          <cell r="K7838" t="str">
            <v>00111130P.2</v>
          </cell>
        </row>
        <row r="7839">
          <cell r="K7839" t="str">
            <v>00111130P.2</v>
          </cell>
        </row>
        <row r="7840">
          <cell r="K7840" t="str">
            <v>00111130P.2</v>
          </cell>
        </row>
        <row r="7841">
          <cell r="K7841" t="str">
            <v>00111130P.2</v>
          </cell>
        </row>
        <row r="7842">
          <cell r="K7842" t="str">
            <v>00111130P.2</v>
          </cell>
        </row>
        <row r="7843">
          <cell r="K7843" t="str">
            <v>00111130P.2</v>
          </cell>
        </row>
        <row r="7844">
          <cell r="K7844" t="str">
            <v>00111149P.2</v>
          </cell>
        </row>
        <row r="7845">
          <cell r="K7845" t="str">
            <v>00111153P.2</v>
          </cell>
        </row>
        <row r="7846">
          <cell r="K7846" t="str">
            <v>00111153P.2</v>
          </cell>
        </row>
        <row r="7847">
          <cell r="K7847" t="str">
            <v>00111153P.2</v>
          </cell>
        </row>
        <row r="7848">
          <cell r="K7848" t="str">
            <v>00111153P.2</v>
          </cell>
        </row>
        <row r="7849">
          <cell r="K7849" t="str">
            <v>00111157P.2</v>
          </cell>
        </row>
        <row r="7850">
          <cell r="K7850" t="str">
            <v>00111157P.2</v>
          </cell>
        </row>
        <row r="7851">
          <cell r="K7851" t="str">
            <v>00111157P.2</v>
          </cell>
        </row>
        <row r="7852">
          <cell r="K7852" t="str">
            <v>00111157P.2</v>
          </cell>
        </row>
        <row r="7853">
          <cell r="K7853" t="str">
            <v>00111157P.2</v>
          </cell>
        </row>
        <row r="7854">
          <cell r="K7854" t="str">
            <v>00111157P.2</v>
          </cell>
        </row>
        <row r="7855">
          <cell r="K7855" t="str">
            <v>00111157P.2</v>
          </cell>
        </row>
        <row r="7856">
          <cell r="K7856" t="str">
            <v>00111157P.2</v>
          </cell>
        </row>
        <row r="7857">
          <cell r="K7857" t="str">
            <v>00111157P.2</v>
          </cell>
        </row>
        <row r="7858">
          <cell r="K7858" t="str">
            <v>00111157P.2</v>
          </cell>
        </row>
        <row r="7859">
          <cell r="K7859" t="str">
            <v>00111157P.2</v>
          </cell>
        </row>
        <row r="7860">
          <cell r="K7860" t="str">
            <v>00111159P.2</v>
          </cell>
        </row>
        <row r="7861">
          <cell r="K7861" t="str">
            <v>00111159P.2</v>
          </cell>
        </row>
        <row r="7862">
          <cell r="K7862" t="str">
            <v>00111159P.2</v>
          </cell>
        </row>
        <row r="7863">
          <cell r="K7863" t="str">
            <v>00111159P.2</v>
          </cell>
        </row>
        <row r="7864">
          <cell r="K7864" t="str">
            <v>00111159P.2</v>
          </cell>
        </row>
        <row r="7865">
          <cell r="K7865" t="str">
            <v>00111149P.2</v>
          </cell>
        </row>
        <row r="7866">
          <cell r="K7866" t="str">
            <v>00111149P.2</v>
          </cell>
        </row>
        <row r="7867">
          <cell r="K7867" t="str">
            <v>00111149P.2</v>
          </cell>
        </row>
        <row r="7868">
          <cell r="K7868" t="str">
            <v>00111149P.2</v>
          </cell>
        </row>
        <row r="7869">
          <cell r="K7869" t="str">
            <v>00111149P.2</v>
          </cell>
        </row>
        <row r="7870">
          <cell r="K7870" t="str">
            <v>00111149P.2</v>
          </cell>
        </row>
        <row r="7871">
          <cell r="K7871" t="str">
            <v>00111149P.2</v>
          </cell>
        </row>
        <row r="7872">
          <cell r="K7872" t="str">
            <v>00111149P.2</v>
          </cell>
        </row>
        <row r="7873">
          <cell r="K7873" t="str">
            <v>00111149P.2</v>
          </cell>
        </row>
        <row r="7874">
          <cell r="K7874" t="str">
            <v>00111149P.2</v>
          </cell>
        </row>
        <row r="7875">
          <cell r="K7875" t="str">
            <v>00111149P.2</v>
          </cell>
        </row>
        <row r="7876">
          <cell r="K7876" t="str">
            <v>00111149P.2</v>
          </cell>
        </row>
        <row r="7877">
          <cell r="K7877" t="str">
            <v>00111149P.2</v>
          </cell>
        </row>
        <row r="7878">
          <cell r="K7878" t="str">
            <v>00111149P.2</v>
          </cell>
        </row>
        <row r="7879">
          <cell r="K7879" t="str">
            <v>00111149P.2</v>
          </cell>
        </row>
        <row r="7880">
          <cell r="K7880" t="str">
            <v>00111149P.2</v>
          </cell>
        </row>
        <row r="7881">
          <cell r="K7881" t="str">
            <v>00111149P.2</v>
          </cell>
        </row>
        <row r="7882">
          <cell r="K7882" t="str">
            <v>00111149P.2</v>
          </cell>
        </row>
        <row r="7883">
          <cell r="K7883" t="str">
            <v>00111113P.2</v>
          </cell>
        </row>
        <row r="7884">
          <cell r="K7884" t="str">
            <v>00111113P.2</v>
          </cell>
        </row>
        <row r="7885">
          <cell r="K7885" t="str">
            <v>00111113P.2</v>
          </cell>
        </row>
        <row r="7886">
          <cell r="K7886" t="str">
            <v>00111113P.2</v>
          </cell>
        </row>
        <row r="7887">
          <cell r="K7887" t="str">
            <v>00111113P.2</v>
          </cell>
        </row>
        <row r="7888">
          <cell r="K7888" t="str">
            <v>00111122P.2</v>
          </cell>
        </row>
        <row r="7889">
          <cell r="K7889" t="str">
            <v>00111125P.2</v>
          </cell>
        </row>
        <row r="7890">
          <cell r="K7890" t="str">
            <v>00111126P.2</v>
          </cell>
        </row>
        <row r="7891">
          <cell r="K7891" t="str">
            <v>00111126P.2</v>
          </cell>
        </row>
        <row r="7892">
          <cell r="K7892" t="str">
            <v>00111128P.2</v>
          </cell>
        </row>
        <row r="7893">
          <cell r="K7893" t="str">
            <v>00111128P.2</v>
          </cell>
        </row>
        <row r="7894">
          <cell r="K7894" t="str">
            <v>00111128P.2</v>
          </cell>
        </row>
        <row r="7895">
          <cell r="K7895" t="str">
            <v>00111129P.2</v>
          </cell>
        </row>
        <row r="7896">
          <cell r="K7896" t="str">
            <v>00111131P.2</v>
          </cell>
        </row>
        <row r="7897">
          <cell r="K7897" t="str">
            <v>00111131P.2</v>
          </cell>
        </row>
        <row r="7898">
          <cell r="K7898" t="str">
            <v>00111132P.2</v>
          </cell>
        </row>
        <row r="7899">
          <cell r="K7899" t="str">
            <v>00111132P.2</v>
          </cell>
        </row>
        <row r="7900">
          <cell r="K7900" t="str">
            <v>00111132P.2</v>
          </cell>
        </row>
        <row r="7901">
          <cell r="K7901" t="str">
            <v>00111132P.2</v>
          </cell>
        </row>
        <row r="7902">
          <cell r="K7902" t="str">
            <v>00111132P.2</v>
          </cell>
        </row>
        <row r="7903">
          <cell r="K7903" t="str">
            <v>00111135P.2</v>
          </cell>
        </row>
        <row r="7904">
          <cell r="K7904" t="str">
            <v>00111135P.2</v>
          </cell>
        </row>
        <row r="7905">
          <cell r="K7905" t="str">
            <v>00111136P.2</v>
          </cell>
        </row>
        <row r="7906">
          <cell r="K7906" t="str">
            <v>00111136P.2</v>
          </cell>
        </row>
        <row r="7907">
          <cell r="K7907" t="str">
            <v>00111136P.2</v>
          </cell>
        </row>
        <row r="7908">
          <cell r="K7908" t="str">
            <v>00111136P.2</v>
          </cell>
        </row>
        <row r="7909">
          <cell r="K7909" t="str">
            <v>00111136P.2</v>
          </cell>
        </row>
        <row r="7910">
          <cell r="K7910" t="str">
            <v>00111145P.2</v>
          </cell>
        </row>
        <row r="7911">
          <cell r="K7911" t="str">
            <v>00111145P.2</v>
          </cell>
        </row>
        <row r="7912">
          <cell r="K7912" t="str">
            <v>00111145P.2</v>
          </cell>
        </row>
        <row r="7913">
          <cell r="K7913" t="str">
            <v>00111145P.2</v>
          </cell>
        </row>
        <row r="7914">
          <cell r="K7914" t="str">
            <v>00111145P.2</v>
          </cell>
        </row>
        <row r="7915">
          <cell r="K7915" t="str">
            <v>00111145P.2</v>
          </cell>
        </row>
        <row r="7916">
          <cell r="K7916" t="str">
            <v>00111145P.2</v>
          </cell>
        </row>
        <row r="7917">
          <cell r="K7917" t="str">
            <v>00111145P.2</v>
          </cell>
        </row>
        <row r="7918">
          <cell r="K7918" t="str">
            <v>00111145P.2</v>
          </cell>
        </row>
        <row r="7919">
          <cell r="K7919" t="str">
            <v>00111145P.2</v>
          </cell>
        </row>
        <row r="7920">
          <cell r="K7920" t="str">
            <v>00111145P.2</v>
          </cell>
        </row>
        <row r="7921">
          <cell r="K7921" t="str">
            <v>00111145P.2</v>
          </cell>
        </row>
        <row r="7922">
          <cell r="K7922" t="str">
            <v>00111145P.2</v>
          </cell>
        </row>
        <row r="7923">
          <cell r="K7923" t="str">
            <v>00111145P.2</v>
          </cell>
        </row>
        <row r="7924">
          <cell r="K7924" t="str">
            <v>00111145P.2</v>
          </cell>
        </row>
        <row r="7925">
          <cell r="K7925" t="str">
            <v>00111145P.2</v>
          </cell>
        </row>
        <row r="7926">
          <cell r="K7926" t="str">
            <v>00111149P.2</v>
          </cell>
        </row>
        <row r="7927">
          <cell r="K7927" t="str">
            <v>00111150P.2</v>
          </cell>
        </row>
        <row r="7928">
          <cell r="K7928" t="str">
            <v>00111150P.2</v>
          </cell>
        </row>
        <row r="7929">
          <cell r="K7929" t="str">
            <v>00111151P.2</v>
          </cell>
        </row>
        <row r="7930">
          <cell r="K7930" t="str">
            <v>00111153P.2</v>
          </cell>
        </row>
        <row r="7931">
          <cell r="K7931" t="str">
            <v>00111153P.2</v>
          </cell>
        </row>
        <row r="7932">
          <cell r="K7932" t="str">
            <v>00111153P.2</v>
          </cell>
        </row>
        <row r="7933">
          <cell r="K7933" t="str">
            <v>00111153P.2</v>
          </cell>
        </row>
        <row r="7934">
          <cell r="K7934" t="str">
            <v>00111153P.2</v>
          </cell>
        </row>
        <row r="7935">
          <cell r="K7935" t="str">
            <v>00111153P.2</v>
          </cell>
        </row>
        <row r="7936">
          <cell r="K7936" t="str">
            <v>00111153P.2</v>
          </cell>
        </row>
        <row r="7937">
          <cell r="K7937" t="str">
            <v>00111153P.2</v>
          </cell>
        </row>
        <row r="7938">
          <cell r="K7938" t="str">
            <v>00111158P.2</v>
          </cell>
        </row>
        <row r="7939">
          <cell r="K7939" t="str">
            <v>00111158P.2</v>
          </cell>
        </row>
        <row r="7940">
          <cell r="K7940" t="str">
            <v>00111159P.2</v>
          </cell>
        </row>
        <row r="7941">
          <cell r="K7941" t="str">
            <v>00111159P.2</v>
          </cell>
        </row>
        <row r="7942">
          <cell r="K7942" t="str">
            <v>00111110P.2</v>
          </cell>
        </row>
        <row r="7943">
          <cell r="K7943" t="str">
            <v>00111110P.2</v>
          </cell>
        </row>
        <row r="7944">
          <cell r="K7944" t="str">
            <v>00111110P.2</v>
          </cell>
        </row>
        <row r="7945">
          <cell r="K7945" t="str">
            <v>00111111P.2</v>
          </cell>
        </row>
        <row r="7946">
          <cell r="K7946" t="str">
            <v>00111113P.2</v>
          </cell>
        </row>
        <row r="7947">
          <cell r="K7947" t="str">
            <v>00111113P.2</v>
          </cell>
        </row>
        <row r="7948">
          <cell r="K7948" t="str">
            <v>00111113P.2</v>
          </cell>
        </row>
        <row r="7949">
          <cell r="K7949" t="str">
            <v>00111113P.2</v>
          </cell>
        </row>
        <row r="7950">
          <cell r="K7950" t="str">
            <v>00111113P.2</v>
          </cell>
        </row>
        <row r="7951">
          <cell r="K7951" t="str">
            <v>00111113P.2</v>
          </cell>
        </row>
        <row r="7952">
          <cell r="K7952" t="str">
            <v>00111113P.2</v>
          </cell>
        </row>
        <row r="7953">
          <cell r="K7953" t="str">
            <v>00111113P.2</v>
          </cell>
        </row>
        <row r="7954">
          <cell r="K7954" t="str">
            <v>00111122P.2</v>
          </cell>
        </row>
        <row r="7955">
          <cell r="K7955" t="str">
            <v>00111122P.2</v>
          </cell>
        </row>
        <row r="7956">
          <cell r="K7956" t="str">
            <v>00111122P.2</v>
          </cell>
        </row>
        <row r="7957">
          <cell r="K7957" t="str">
            <v>00111122P.2</v>
          </cell>
        </row>
        <row r="7958">
          <cell r="K7958" t="str">
            <v>00111122P.2</v>
          </cell>
        </row>
        <row r="7959">
          <cell r="K7959" t="str">
            <v>00111123P.2</v>
          </cell>
        </row>
        <row r="7960">
          <cell r="K7960" t="str">
            <v>00111124P.2</v>
          </cell>
        </row>
        <row r="7961">
          <cell r="K7961" t="str">
            <v>00111124P.2</v>
          </cell>
        </row>
        <row r="7962">
          <cell r="K7962" t="str">
            <v>00111124P.2</v>
          </cell>
        </row>
        <row r="7963">
          <cell r="K7963" t="str">
            <v>00111124P.2</v>
          </cell>
        </row>
        <row r="7964">
          <cell r="K7964" t="str">
            <v>00111124P.2</v>
          </cell>
        </row>
        <row r="7965">
          <cell r="K7965" t="str">
            <v>00111124P.2</v>
          </cell>
        </row>
        <row r="7966">
          <cell r="K7966" t="str">
            <v>00111126P.2</v>
          </cell>
        </row>
        <row r="7967">
          <cell r="K7967" t="str">
            <v>00111128P.2</v>
          </cell>
        </row>
        <row r="7968">
          <cell r="K7968" t="str">
            <v>00111129P.2</v>
          </cell>
        </row>
        <row r="7969">
          <cell r="K7969" t="str">
            <v>00111129P.2</v>
          </cell>
        </row>
        <row r="7970">
          <cell r="K7970" t="str">
            <v>00111129P.2</v>
          </cell>
        </row>
        <row r="7971">
          <cell r="K7971" t="str">
            <v>00111129P.2</v>
          </cell>
        </row>
        <row r="7972">
          <cell r="K7972" t="str">
            <v>00111129P.2</v>
          </cell>
        </row>
        <row r="7973">
          <cell r="K7973" t="str">
            <v>00111131P.2</v>
          </cell>
        </row>
        <row r="7974">
          <cell r="K7974" t="str">
            <v>00111132P.2</v>
          </cell>
        </row>
        <row r="7975">
          <cell r="K7975" t="str">
            <v>00111132P.2</v>
          </cell>
        </row>
        <row r="7976">
          <cell r="K7976" t="str">
            <v>00111132P.2</v>
          </cell>
        </row>
        <row r="7977">
          <cell r="K7977" t="str">
            <v>00111132P.2</v>
          </cell>
        </row>
        <row r="7978">
          <cell r="K7978" t="str">
            <v>00111132P.2</v>
          </cell>
        </row>
        <row r="7979">
          <cell r="K7979" t="str">
            <v>00111132P.2</v>
          </cell>
        </row>
        <row r="7980">
          <cell r="K7980" t="str">
            <v>00111132P.2</v>
          </cell>
        </row>
        <row r="7981">
          <cell r="K7981" t="str">
            <v>00111135P.2</v>
          </cell>
        </row>
        <row r="7982">
          <cell r="K7982" t="str">
            <v>00111135P.2</v>
          </cell>
        </row>
        <row r="7983">
          <cell r="K7983" t="str">
            <v>00111135P.2</v>
          </cell>
        </row>
        <row r="7984">
          <cell r="K7984" t="str">
            <v>00111135P.2</v>
          </cell>
        </row>
        <row r="7985">
          <cell r="K7985" t="str">
            <v>00111135P.2</v>
          </cell>
        </row>
        <row r="7986">
          <cell r="K7986" t="str">
            <v>00111158P.2</v>
          </cell>
        </row>
        <row r="7987">
          <cell r="K7987" t="str">
            <v>00111145P.2</v>
          </cell>
        </row>
        <row r="7988">
          <cell r="K7988" t="str">
            <v>00111145P.2</v>
          </cell>
        </row>
        <row r="7989">
          <cell r="K7989" t="str">
            <v>00111145P.2</v>
          </cell>
        </row>
        <row r="7990">
          <cell r="K7990" t="str">
            <v>00111145P.2</v>
          </cell>
        </row>
        <row r="7991">
          <cell r="K7991" t="str">
            <v>00111145P.2</v>
          </cell>
        </row>
        <row r="7992">
          <cell r="K7992" t="str">
            <v>00111145P.2</v>
          </cell>
        </row>
        <row r="7993">
          <cell r="K7993" t="str">
            <v>00111145P.2</v>
          </cell>
        </row>
        <row r="7994">
          <cell r="K7994" t="str">
            <v>00111145P.2</v>
          </cell>
        </row>
        <row r="7995">
          <cell r="K7995" t="str">
            <v>00111145P.2</v>
          </cell>
        </row>
        <row r="7996">
          <cell r="K7996" t="str">
            <v>00111145P.2</v>
          </cell>
        </row>
        <row r="7997">
          <cell r="K7997" t="str">
            <v>00111145P.2</v>
          </cell>
        </row>
        <row r="7998">
          <cell r="K7998" t="str">
            <v>00111145P.2</v>
          </cell>
        </row>
        <row r="7999">
          <cell r="K7999" t="str">
            <v>00111145P.2</v>
          </cell>
        </row>
        <row r="8000">
          <cell r="K8000" t="str">
            <v>00111149P.2</v>
          </cell>
        </row>
        <row r="8001">
          <cell r="K8001" t="str">
            <v>00111150P.2</v>
          </cell>
        </row>
        <row r="8002">
          <cell r="K8002" t="str">
            <v>00111151P.2</v>
          </cell>
        </row>
        <row r="8003">
          <cell r="K8003" t="str">
            <v>00111153P.2</v>
          </cell>
        </row>
        <row r="8004">
          <cell r="K8004" t="str">
            <v>00111153P.2</v>
          </cell>
        </row>
        <row r="8005">
          <cell r="K8005" t="str">
            <v>00111153P.2</v>
          </cell>
        </row>
        <row r="8006">
          <cell r="K8006" t="str">
            <v>00111159P.2</v>
          </cell>
        </row>
        <row r="8007">
          <cell r="K8007" t="str">
            <v>00111159P.2</v>
          </cell>
        </row>
        <row r="8008">
          <cell r="K8008" t="str">
            <v>00111159P.2</v>
          </cell>
        </row>
        <row r="8009">
          <cell r="K8009" t="str">
            <v>00111159P.2</v>
          </cell>
        </row>
        <row r="8010">
          <cell r="K8010" t="str">
            <v>00111159P.2</v>
          </cell>
        </row>
        <row r="8011">
          <cell r="K8011" t="str">
            <v>00111159P.2</v>
          </cell>
        </row>
        <row r="8012">
          <cell r="K8012" t="str">
            <v>00111159P.2</v>
          </cell>
        </row>
        <row r="8013">
          <cell r="K8013" t="str">
            <v>00111159P.2</v>
          </cell>
        </row>
        <row r="8014">
          <cell r="K8014" t="str">
            <v>00111159P.2</v>
          </cell>
        </row>
        <row r="8015">
          <cell r="K8015" t="str">
            <v>00111143P.2</v>
          </cell>
        </row>
        <row r="8016">
          <cell r="K8016" t="str">
            <v>00111143P.2</v>
          </cell>
        </row>
        <row r="8017">
          <cell r="K8017" t="str">
            <v>00111143P.2</v>
          </cell>
        </row>
        <row r="8018">
          <cell r="K8018" t="str">
            <v>00111143P.2</v>
          </cell>
        </row>
        <row r="8019">
          <cell r="K8019" t="str">
            <v>00111143P.2</v>
          </cell>
        </row>
        <row r="8020">
          <cell r="K8020" t="str">
            <v>00111143P.2</v>
          </cell>
        </row>
        <row r="8021">
          <cell r="K8021" t="str">
            <v>00111143P.2</v>
          </cell>
        </row>
        <row r="8022">
          <cell r="K8022" t="str">
            <v>00111143P.2</v>
          </cell>
        </row>
        <row r="8023">
          <cell r="K8023" t="str">
            <v>00111143P.2</v>
          </cell>
        </row>
        <row r="8024">
          <cell r="K8024" t="str">
            <v>00111143P.2</v>
          </cell>
        </row>
        <row r="8025">
          <cell r="K8025" t="str">
            <v>00111143P.2</v>
          </cell>
        </row>
        <row r="8026">
          <cell r="K8026" t="str">
            <v>00111143P.2</v>
          </cell>
        </row>
        <row r="8027">
          <cell r="K8027" t="str">
            <v>00111110P.2</v>
          </cell>
        </row>
        <row r="8028">
          <cell r="K8028" t="str">
            <v>00111110P.2</v>
          </cell>
        </row>
        <row r="8029">
          <cell r="K8029" t="str">
            <v>00111113P.2</v>
          </cell>
        </row>
        <row r="8030">
          <cell r="K8030" t="str">
            <v>00111113P.2</v>
          </cell>
        </row>
        <row r="8031">
          <cell r="K8031" t="str">
            <v>00111113P.2</v>
          </cell>
        </row>
        <row r="8032">
          <cell r="K8032" t="str">
            <v>00111115P.2</v>
          </cell>
        </row>
        <row r="8033">
          <cell r="K8033" t="str">
            <v>00111115P.2</v>
          </cell>
        </row>
        <row r="8034">
          <cell r="K8034" t="str">
            <v>00111115P.2</v>
          </cell>
        </row>
        <row r="8035">
          <cell r="K8035" t="str">
            <v>00111121P.2</v>
          </cell>
        </row>
        <row r="8036">
          <cell r="K8036" t="str">
            <v>00111122P.2</v>
          </cell>
        </row>
        <row r="8037">
          <cell r="K8037" t="str">
            <v>00111123P.2</v>
          </cell>
        </row>
        <row r="8038">
          <cell r="K8038" t="str">
            <v>00111123P.2</v>
          </cell>
        </row>
        <row r="8039">
          <cell r="K8039" t="str">
            <v>00111124P.2</v>
          </cell>
        </row>
        <row r="8040">
          <cell r="K8040" t="str">
            <v>00111126P.2</v>
          </cell>
        </row>
        <row r="8041">
          <cell r="K8041" t="str">
            <v>00111126P.2</v>
          </cell>
        </row>
        <row r="8042">
          <cell r="K8042" t="str">
            <v>00111128P.2</v>
          </cell>
        </row>
        <row r="8043">
          <cell r="K8043" t="str">
            <v>00111128P.2</v>
          </cell>
        </row>
        <row r="8044">
          <cell r="K8044" t="str">
            <v>00111128P.2</v>
          </cell>
        </row>
        <row r="8045">
          <cell r="K8045" t="str">
            <v>00111129P.2</v>
          </cell>
        </row>
        <row r="8046">
          <cell r="K8046" t="str">
            <v>00111131P.2</v>
          </cell>
        </row>
        <row r="8047">
          <cell r="K8047" t="str">
            <v>00111132P.2</v>
          </cell>
        </row>
        <row r="8048">
          <cell r="K8048" t="str">
            <v>00111132P.2</v>
          </cell>
        </row>
        <row r="8049">
          <cell r="K8049" t="str">
            <v>00111132P.2</v>
          </cell>
        </row>
        <row r="8050">
          <cell r="K8050" t="str">
            <v>00111133P.2</v>
          </cell>
        </row>
        <row r="8051">
          <cell r="K8051" t="str">
            <v>00111133P.2</v>
          </cell>
        </row>
        <row r="8052">
          <cell r="K8052" t="str">
            <v>00111133P.2</v>
          </cell>
        </row>
        <row r="8053">
          <cell r="K8053" t="str">
            <v>00111134P.2</v>
          </cell>
        </row>
        <row r="8054">
          <cell r="K8054" t="str">
            <v>00111134P.2</v>
          </cell>
        </row>
        <row r="8055">
          <cell r="K8055" t="str">
            <v>00111134P.2</v>
          </cell>
        </row>
        <row r="8056">
          <cell r="K8056" t="str">
            <v>00111135P.2</v>
          </cell>
        </row>
        <row r="8057">
          <cell r="K8057" t="str">
            <v>00111135P.2</v>
          </cell>
        </row>
        <row r="8058">
          <cell r="K8058" t="str">
            <v>00111135P.2</v>
          </cell>
        </row>
        <row r="8059">
          <cell r="K8059" t="str">
            <v>00111135P.2</v>
          </cell>
        </row>
        <row r="8060">
          <cell r="K8060" t="str">
            <v>00111135P.2</v>
          </cell>
        </row>
        <row r="8061">
          <cell r="K8061" t="str">
            <v>00111136P.2</v>
          </cell>
        </row>
        <row r="8062">
          <cell r="K8062" t="str">
            <v>00111145P.2</v>
          </cell>
        </row>
        <row r="8063">
          <cell r="K8063" t="str">
            <v>00111145P.2</v>
          </cell>
        </row>
        <row r="8064">
          <cell r="K8064" t="str">
            <v>00111149P.2</v>
          </cell>
        </row>
        <row r="8065">
          <cell r="K8065" t="str">
            <v>00111151P.2</v>
          </cell>
        </row>
        <row r="8066">
          <cell r="K8066" t="str">
            <v>00111151P.2</v>
          </cell>
        </row>
        <row r="8067">
          <cell r="K8067" t="str">
            <v>00111153P.2</v>
          </cell>
        </row>
        <row r="8068">
          <cell r="K8068" t="str">
            <v>00111153P.2</v>
          </cell>
        </row>
        <row r="8069">
          <cell r="K8069" t="str">
            <v>00111158P.2</v>
          </cell>
        </row>
        <row r="8070">
          <cell r="K8070" t="str">
            <v>00111159P.2</v>
          </cell>
        </row>
        <row r="8071">
          <cell r="K8071" t="str">
            <v>00111159P.2</v>
          </cell>
        </row>
        <row r="8072">
          <cell r="K8072" t="str">
            <v>00111159P.2</v>
          </cell>
        </row>
        <row r="8073">
          <cell r="K8073" t="str">
            <v>00111159P.2</v>
          </cell>
        </row>
        <row r="8074">
          <cell r="K8074" t="str">
            <v>00111110P.2</v>
          </cell>
        </row>
        <row r="8075">
          <cell r="K8075" t="str">
            <v>00111110P.2</v>
          </cell>
        </row>
        <row r="8076">
          <cell r="K8076" t="str">
            <v>00111111P.2</v>
          </cell>
        </row>
        <row r="8077">
          <cell r="K8077" t="str">
            <v>00111111P.2</v>
          </cell>
        </row>
        <row r="8078">
          <cell r="K8078" t="str">
            <v>00111112P.2</v>
          </cell>
        </row>
        <row r="8079">
          <cell r="K8079" t="str">
            <v>00111112P.2</v>
          </cell>
        </row>
        <row r="8080">
          <cell r="K8080" t="str">
            <v>00111113P.2</v>
          </cell>
        </row>
        <row r="8081">
          <cell r="K8081" t="str">
            <v>00111113P.2</v>
          </cell>
        </row>
        <row r="8082">
          <cell r="K8082" t="str">
            <v>00111113P.2</v>
          </cell>
        </row>
        <row r="8083">
          <cell r="K8083" t="str">
            <v>00111114P.2</v>
          </cell>
        </row>
        <row r="8084">
          <cell r="K8084" t="str">
            <v>00111114P.2</v>
          </cell>
        </row>
        <row r="8085">
          <cell r="K8085" t="str">
            <v>00111114P.2</v>
          </cell>
        </row>
        <row r="8086">
          <cell r="K8086" t="str">
            <v>00111117P.2</v>
          </cell>
        </row>
        <row r="8087">
          <cell r="K8087" t="str">
            <v>00111117P.2</v>
          </cell>
        </row>
        <row r="8088">
          <cell r="K8088" t="str">
            <v>00111117P.2</v>
          </cell>
        </row>
        <row r="8089">
          <cell r="K8089" t="str">
            <v>00111118P.2</v>
          </cell>
        </row>
        <row r="8090">
          <cell r="K8090" t="str">
            <v>00111120P.2</v>
          </cell>
        </row>
        <row r="8091">
          <cell r="K8091" t="str">
            <v>00111120P.2</v>
          </cell>
        </row>
        <row r="8092">
          <cell r="K8092" t="str">
            <v>00111120P.2</v>
          </cell>
        </row>
        <row r="8093">
          <cell r="K8093" t="str">
            <v>00111121P.2</v>
          </cell>
        </row>
        <row r="8094">
          <cell r="K8094" t="str">
            <v>00111121P.2</v>
          </cell>
        </row>
        <row r="8095">
          <cell r="K8095" t="str">
            <v>00111121P.2</v>
          </cell>
        </row>
        <row r="8096">
          <cell r="K8096" t="str">
            <v>00111122P.2</v>
          </cell>
        </row>
        <row r="8097">
          <cell r="K8097" t="str">
            <v>00111122P.2</v>
          </cell>
        </row>
        <row r="8098">
          <cell r="K8098" t="str">
            <v>00111122P.2</v>
          </cell>
        </row>
        <row r="8099">
          <cell r="K8099" t="str">
            <v>00111122P.2</v>
          </cell>
        </row>
        <row r="8100">
          <cell r="K8100" t="str">
            <v>00111123P.2</v>
          </cell>
        </row>
        <row r="8101">
          <cell r="K8101" t="str">
            <v>00111124P.2</v>
          </cell>
        </row>
        <row r="8102">
          <cell r="K8102" t="str">
            <v>00111124P.2</v>
          </cell>
        </row>
        <row r="8103">
          <cell r="K8103" t="str">
            <v>00111124P.2</v>
          </cell>
        </row>
        <row r="8104">
          <cell r="K8104" t="str">
            <v>00111124P.2</v>
          </cell>
        </row>
        <row r="8105">
          <cell r="K8105" t="str">
            <v>00111126P.2</v>
          </cell>
        </row>
        <row r="8106">
          <cell r="K8106" t="str">
            <v>00111126P.2</v>
          </cell>
        </row>
        <row r="8107">
          <cell r="K8107" t="str">
            <v>00111126P.2</v>
          </cell>
        </row>
        <row r="8108">
          <cell r="K8108" t="str">
            <v>00111127P.2</v>
          </cell>
        </row>
        <row r="8109">
          <cell r="K8109" t="str">
            <v>00111128P.2</v>
          </cell>
        </row>
        <row r="8110">
          <cell r="K8110" t="str">
            <v>00111128P.2</v>
          </cell>
        </row>
        <row r="8111">
          <cell r="K8111" t="str">
            <v>00111128P.2</v>
          </cell>
        </row>
        <row r="8112">
          <cell r="K8112" t="str">
            <v>00111129P.2</v>
          </cell>
        </row>
        <row r="8113">
          <cell r="K8113" t="str">
            <v>00111129P.2</v>
          </cell>
        </row>
        <row r="8114">
          <cell r="K8114" t="str">
            <v>00111129P.2</v>
          </cell>
        </row>
        <row r="8115">
          <cell r="K8115" t="str">
            <v>00111129P.2</v>
          </cell>
        </row>
        <row r="8116">
          <cell r="K8116" t="str">
            <v>00111131P.2</v>
          </cell>
        </row>
        <row r="8117">
          <cell r="K8117" t="str">
            <v>00111131P.2</v>
          </cell>
        </row>
        <row r="8118">
          <cell r="K8118" t="str">
            <v>00111132P.2</v>
          </cell>
        </row>
        <row r="8119">
          <cell r="K8119" t="str">
            <v>00111132P.2</v>
          </cell>
        </row>
        <row r="8120">
          <cell r="K8120" t="str">
            <v>00111132P.2</v>
          </cell>
        </row>
        <row r="8121">
          <cell r="K8121" t="str">
            <v>00111132P.2</v>
          </cell>
        </row>
        <row r="8122">
          <cell r="K8122" t="str">
            <v>00111133P.2</v>
          </cell>
        </row>
        <row r="8123">
          <cell r="K8123" t="str">
            <v>00111133P.2</v>
          </cell>
        </row>
        <row r="8124">
          <cell r="K8124" t="str">
            <v>00111133P.2</v>
          </cell>
        </row>
        <row r="8125">
          <cell r="K8125" t="str">
            <v>00111135P.2</v>
          </cell>
        </row>
        <row r="8126">
          <cell r="K8126" t="str">
            <v>00111136P.2</v>
          </cell>
        </row>
        <row r="8127">
          <cell r="K8127" t="str">
            <v>00111158P.2</v>
          </cell>
        </row>
        <row r="8128">
          <cell r="K8128" t="str">
            <v>00111158P.2</v>
          </cell>
        </row>
        <row r="8129">
          <cell r="K8129" t="str">
            <v>00111145P.2</v>
          </cell>
        </row>
        <row r="8130">
          <cell r="K8130" t="str">
            <v>00111145P.2</v>
          </cell>
        </row>
        <row r="8131">
          <cell r="K8131" t="str">
            <v>00111145P.2</v>
          </cell>
        </row>
        <row r="8132">
          <cell r="K8132" t="str">
            <v>00111145P.2</v>
          </cell>
        </row>
        <row r="8133">
          <cell r="K8133" t="str">
            <v>00111149P.2</v>
          </cell>
        </row>
        <row r="8134">
          <cell r="K8134" t="str">
            <v>00111150P.2</v>
          </cell>
        </row>
        <row r="8135">
          <cell r="K8135" t="str">
            <v>00111153P.2</v>
          </cell>
        </row>
        <row r="8136">
          <cell r="K8136" t="str">
            <v>00111153P.2</v>
          </cell>
        </row>
        <row r="8137">
          <cell r="K8137" t="str">
            <v>00111153P.2</v>
          </cell>
        </row>
        <row r="8138">
          <cell r="K8138" t="str">
            <v>00111158P.2</v>
          </cell>
        </row>
        <row r="8139">
          <cell r="K8139" t="str">
            <v>00111158P.2</v>
          </cell>
        </row>
        <row r="8140">
          <cell r="K8140" t="str">
            <v>00111158P.2</v>
          </cell>
        </row>
        <row r="8141">
          <cell r="K8141" t="str">
            <v>00111159P.2</v>
          </cell>
        </row>
        <row r="8142">
          <cell r="K8142" t="str">
            <v>00111159P.2</v>
          </cell>
        </row>
        <row r="8143">
          <cell r="K8143" t="str">
            <v>00111159P.2</v>
          </cell>
        </row>
        <row r="8144">
          <cell r="K8144" t="str">
            <v>00111110P.2</v>
          </cell>
        </row>
        <row r="8145">
          <cell r="K8145" t="str">
            <v>00111110P.2</v>
          </cell>
        </row>
        <row r="8146">
          <cell r="K8146" t="str">
            <v>00111110P.2</v>
          </cell>
        </row>
        <row r="8147">
          <cell r="K8147" t="str">
            <v>00111110P.2</v>
          </cell>
        </row>
        <row r="8148">
          <cell r="K8148" t="str">
            <v>00111110P.2</v>
          </cell>
        </row>
        <row r="8149">
          <cell r="K8149" t="str">
            <v>00111110P.2</v>
          </cell>
        </row>
        <row r="8150">
          <cell r="K8150" t="str">
            <v>00111110P.2</v>
          </cell>
        </row>
        <row r="8151">
          <cell r="K8151" t="str">
            <v>00111110P.2</v>
          </cell>
        </row>
        <row r="8152">
          <cell r="K8152" t="str">
            <v>00111112P.2</v>
          </cell>
        </row>
        <row r="8153">
          <cell r="K8153" t="str">
            <v>00111112P.2</v>
          </cell>
        </row>
        <row r="8154">
          <cell r="K8154" t="str">
            <v>00111112P.2</v>
          </cell>
        </row>
        <row r="8155">
          <cell r="K8155" t="str">
            <v>00111112P.2</v>
          </cell>
        </row>
        <row r="8156">
          <cell r="K8156" t="str">
            <v>00111112P.2</v>
          </cell>
        </row>
        <row r="8157">
          <cell r="K8157" t="str">
            <v>00111112P.2</v>
          </cell>
        </row>
        <row r="8158">
          <cell r="K8158" t="str">
            <v>00111112P.2</v>
          </cell>
        </row>
        <row r="8159">
          <cell r="K8159" t="str">
            <v>00111112P.2</v>
          </cell>
        </row>
        <row r="8160">
          <cell r="K8160" t="str">
            <v>00111112P.2</v>
          </cell>
        </row>
        <row r="8161">
          <cell r="K8161" t="str">
            <v>00111112P.2</v>
          </cell>
        </row>
        <row r="8162">
          <cell r="K8162" t="str">
            <v>00111112P.2</v>
          </cell>
        </row>
        <row r="8163">
          <cell r="K8163" t="str">
            <v>00111112P.2</v>
          </cell>
        </row>
        <row r="8164">
          <cell r="K8164" t="str">
            <v>00111112P.2</v>
          </cell>
        </row>
        <row r="8165">
          <cell r="K8165" t="str">
            <v>00111112P.2</v>
          </cell>
        </row>
        <row r="8166">
          <cell r="K8166" t="str">
            <v>00111112P.2</v>
          </cell>
        </row>
        <row r="8167">
          <cell r="K8167" t="str">
            <v>00111112P.2</v>
          </cell>
        </row>
        <row r="8168">
          <cell r="K8168" t="str">
            <v>00111113P.2</v>
          </cell>
        </row>
        <row r="8169">
          <cell r="K8169" t="str">
            <v>00111113P.2</v>
          </cell>
        </row>
        <row r="8170">
          <cell r="K8170" t="str">
            <v>00111113P.2</v>
          </cell>
        </row>
        <row r="8171">
          <cell r="K8171" t="str">
            <v>00111113P.2</v>
          </cell>
        </row>
        <row r="8172">
          <cell r="K8172" t="str">
            <v>00111113P.2</v>
          </cell>
        </row>
        <row r="8173">
          <cell r="K8173" t="str">
            <v>00111113P.2</v>
          </cell>
        </row>
        <row r="8174">
          <cell r="K8174" t="str">
            <v>00111113P.2</v>
          </cell>
        </row>
        <row r="8175">
          <cell r="K8175" t="str">
            <v>00111113P.2</v>
          </cell>
        </row>
        <row r="8176">
          <cell r="K8176" t="str">
            <v>00111113P.2</v>
          </cell>
        </row>
        <row r="8177">
          <cell r="K8177" t="str">
            <v>00111113P.2</v>
          </cell>
        </row>
        <row r="8178">
          <cell r="K8178" t="str">
            <v>00111113P.2</v>
          </cell>
        </row>
        <row r="8179">
          <cell r="K8179" t="str">
            <v>00111113P.2</v>
          </cell>
        </row>
        <row r="8180">
          <cell r="K8180" t="str">
            <v>00111113P.2</v>
          </cell>
        </row>
        <row r="8181">
          <cell r="K8181" t="str">
            <v>00111113P.2</v>
          </cell>
        </row>
        <row r="8182">
          <cell r="K8182" t="str">
            <v>00111113P.2</v>
          </cell>
        </row>
        <row r="8183">
          <cell r="K8183" t="str">
            <v>00111113P.2</v>
          </cell>
        </row>
        <row r="8184">
          <cell r="K8184" t="str">
            <v>00111113P.2</v>
          </cell>
        </row>
        <row r="8185">
          <cell r="K8185" t="str">
            <v>00111117P.2</v>
          </cell>
        </row>
        <row r="8186">
          <cell r="K8186" t="str">
            <v>00111117P.2</v>
          </cell>
        </row>
        <row r="8187">
          <cell r="K8187" t="str">
            <v>00111117P.2</v>
          </cell>
        </row>
        <row r="8188">
          <cell r="K8188" t="str">
            <v>00111117P.2</v>
          </cell>
        </row>
        <row r="8189">
          <cell r="K8189" t="str">
            <v>00111117P.2</v>
          </cell>
        </row>
        <row r="8190">
          <cell r="K8190" t="str">
            <v>00111117P.2</v>
          </cell>
        </row>
        <row r="8191">
          <cell r="K8191" t="str">
            <v>00111117P.2</v>
          </cell>
        </row>
        <row r="8192">
          <cell r="K8192" t="str">
            <v>00111117P.2</v>
          </cell>
        </row>
        <row r="8193">
          <cell r="K8193" t="str">
            <v>00111117P.2</v>
          </cell>
        </row>
        <row r="8194">
          <cell r="K8194" t="str">
            <v>00111117P.2</v>
          </cell>
        </row>
        <row r="8195">
          <cell r="K8195" t="str">
            <v>00111118P.2</v>
          </cell>
        </row>
        <row r="8196">
          <cell r="K8196" t="str">
            <v>00111118P.2</v>
          </cell>
        </row>
        <row r="8197">
          <cell r="K8197" t="str">
            <v>00111120P.2</v>
          </cell>
        </row>
        <row r="8198">
          <cell r="K8198" t="str">
            <v>00111120P.2</v>
          </cell>
        </row>
        <row r="8199">
          <cell r="K8199" t="str">
            <v>00111120P.2</v>
          </cell>
        </row>
        <row r="8200">
          <cell r="K8200" t="str">
            <v>00111120P.2</v>
          </cell>
        </row>
        <row r="8201">
          <cell r="K8201" t="str">
            <v>00111120P.2</v>
          </cell>
        </row>
        <row r="8202">
          <cell r="K8202" t="str">
            <v>00111120P.2</v>
          </cell>
        </row>
        <row r="8203">
          <cell r="K8203" t="str">
            <v>00111120P.2</v>
          </cell>
        </row>
        <row r="8204">
          <cell r="K8204" t="str">
            <v>00111120P.2</v>
          </cell>
        </row>
        <row r="8205">
          <cell r="K8205" t="str">
            <v>00111122P.2</v>
          </cell>
        </row>
        <row r="8206">
          <cell r="K8206" t="str">
            <v>00111122P.2</v>
          </cell>
        </row>
        <row r="8207">
          <cell r="K8207" t="str">
            <v>00111122P.2</v>
          </cell>
        </row>
        <row r="8208">
          <cell r="K8208" t="str">
            <v>00111122P.2</v>
          </cell>
        </row>
        <row r="8209">
          <cell r="K8209" t="str">
            <v>00111122P.2</v>
          </cell>
        </row>
        <row r="8210">
          <cell r="K8210" t="str">
            <v>00111122P.2</v>
          </cell>
        </row>
        <row r="8211">
          <cell r="K8211" t="str">
            <v>00111122P.2</v>
          </cell>
        </row>
        <row r="8212">
          <cell r="K8212" t="str">
            <v>00111122P.2</v>
          </cell>
        </row>
        <row r="8213">
          <cell r="K8213" t="str">
            <v>00111122P.2</v>
          </cell>
        </row>
        <row r="8214">
          <cell r="K8214" t="str">
            <v>00111122P.2</v>
          </cell>
        </row>
        <row r="8215">
          <cell r="K8215" t="str">
            <v>00111124P.2</v>
          </cell>
        </row>
        <row r="8216">
          <cell r="K8216" t="str">
            <v>00111124P.2</v>
          </cell>
        </row>
        <row r="8217">
          <cell r="K8217" t="str">
            <v>00111126P.2</v>
          </cell>
        </row>
        <row r="8218">
          <cell r="K8218" t="str">
            <v>00111126P.2</v>
          </cell>
        </row>
        <row r="8219">
          <cell r="K8219" t="str">
            <v>00111126P.2</v>
          </cell>
        </row>
        <row r="8220">
          <cell r="K8220" t="str">
            <v>00111126P.2</v>
          </cell>
        </row>
        <row r="8221">
          <cell r="K8221" t="str">
            <v>00111126P.2</v>
          </cell>
        </row>
        <row r="8222">
          <cell r="K8222" t="str">
            <v>00111126P.2</v>
          </cell>
        </row>
        <row r="8223">
          <cell r="K8223" t="str">
            <v>00111126P.2</v>
          </cell>
        </row>
        <row r="8224">
          <cell r="K8224" t="str">
            <v>00111126P.2</v>
          </cell>
        </row>
        <row r="8225">
          <cell r="K8225" t="str">
            <v>00111126P.2</v>
          </cell>
        </row>
        <row r="8226">
          <cell r="K8226" t="str">
            <v>00111126P.2</v>
          </cell>
        </row>
        <row r="8227">
          <cell r="K8227" t="str">
            <v>00111126P.2</v>
          </cell>
        </row>
        <row r="8228">
          <cell r="K8228" t="str">
            <v>00111128P.2</v>
          </cell>
        </row>
        <row r="8229">
          <cell r="K8229" t="str">
            <v>00111128P.2</v>
          </cell>
        </row>
        <row r="8230">
          <cell r="K8230" t="str">
            <v>00111128P.2</v>
          </cell>
        </row>
        <row r="8231">
          <cell r="K8231" t="str">
            <v>00111128P.2</v>
          </cell>
        </row>
        <row r="8232">
          <cell r="K8232" t="str">
            <v>00111128P.2</v>
          </cell>
        </row>
        <row r="8233">
          <cell r="K8233" t="str">
            <v>00111128P.2</v>
          </cell>
        </row>
        <row r="8234">
          <cell r="K8234" t="str">
            <v>00111128P.2</v>
          </cell>
        </row>
        <row r="8235">
          <cell r="K8235" t="str">
            <v>00111128P.2</v>
          </cell>
        </row>
        <row r="8236">
          <cell r="K8236" t="str">
            <v>00111128P.2</v>
          </cell>
        </row>
        <row r="8237">
          <cell r="K8237" t="str">
            <v>00111128P.2</v>
          </cell>
        </row>
        <row r="8238">
          <cell r="K8238" t="str">
            <v>00111130P.2</v>
          </cell>
        </row>
        <row r="8239">
          <cell r="K8239" t="str">
            <v>00111130P.2</v>
          </cell>
        </row>
        <row r="8240">
          <cell r="K8240" t="str">
            <v>00111130P.2</v>
          </cell>
        </row>
        <row r="8241">
          <cell r="K8241" t="str">
            <v>00111130P.2</v>
          </cell>
        </row>
        <row r="8242">
          <cell r="K8242" t="str">
            <v>00111130P.2</v>
          </cell>
        </row>
        <row r="8243">
          <cell r="K8243" t="str">
            <v>00111130P.2</v>
          </cell>
        </row>
        <row r="8244">
          <cell r="K8244" t="str">
            <v>00111131P.2</v>
          </cell>
        </row>
        <row r="8245">
          <cell r="K8245" t="str">
            <v>00111131P.2</v>
          </cell>
        </row>
        <row r="8246">
          <cell r="K8246" t="str">
            <v>00111131P.2</v>
          </cell>
        </row>
        <row r="8247">
          <cell r="K8247" t="str">
            <v>00111131P.2</v>
          </cell>
        </row>
        <row r="8248">
          <cell r="K8248" t="str">
            <v>00111131P.2</v>
          </cell>
        </row>
        <row r="8249">
          <cell r="K8249" t="str">
            <v>00111131P.2</v>
          </cell>
        </row>
        <row r="8250">
          <cell r="K8250" t="str">
            <v>00111131P.2</v>
          </cell>
        </row>
        <row r="8251">
          <cell r="K8251" t="str">
            <v>00111131P.2</v>
          </cell>
        </row>
        <row r="8252">
          <cell r="K8252" t="str">
            <v>00111131P.2</v>
          </cell>
        </row>
        <row r="8253">
          <cell r="K8253" t="str">
            <v>00111134P.2</v>
          </cell>
        </row>
        <row r="8254">
          <cell r="K8254" t="str">
            <v>00111134P.2</v>
          </cell>
        </row>
        <row r="8255">
          <cell r="K8255" t="str">
            <v>00111134P.2</v>
          </cell>
        </row>
        <row r="8256">
          <cell r="K8256" t="str">
            <v>00111155P.2</v>
          </cell>
        </row>
        <row r="8257">
          <cell r="K8257" t="str">
            <v>00111155P.2</v>
          </cell>
        </row>
        <row r="8258">
          <cell r="K8258" t="str">
            <v>00111155P.2</v>
          </cell>
        </row>
        <row r="8259">
          <cell r="K8259" t="str">
            <v>00111134P.2</v>
          </cell>
        </row>
        <row r="8260">
          <cell r="K8260" t="str">
            <v>00111134P.2</v>
          </cell>
        </row>
        <row r="8261">
          <cell r="K8261" t="str">
            <v>00111134P.2</v>
          </cell>
        </row>
        <row r="8262">
          <cell r="K8262" t="str">
            <v>00111134P.2</v>
          </cell>
        </row>
        <row r="8263">
          <cell r="K8263" t="str">
            <v>00111134P.2</v>
          </cell>
        </row>
        <row r="8264">
          <cell r="K8264" t="str">
            <v>00111136P.2</v>
          </cell>
        </row>
        <row r="8265">
          <cell r="K8265" t="str">
            <v>00111136P.2</v>
          </cell>
        </row>
        <row r="8266">
          <cell r="K8266" t="str">
            <v>00111136P.2</v>
          </cell>
        </row>
        <row r="8267">
          <cell r="K8267" t="str">
            <v>00111136P.2</v>
          </cell>
        </row>
        <row r="8268">
          <cell r="K8268" t="str">
            <v>00111136P.2</v>
          </cell>
        </row>
        <row r="8269">
          <cell r="K8269" t="str">
            <v>00111136P.2</v>
          </cell>
        </row>
        <row r="8270">
          <cell r="K8270" t="str">
            <v>00111136P.2</v>
          </cell>
        </row>
        <row r="8271">
          <cell r="K8271" t="str">
            <v>00111136P.2</v>
          </cell>
        </row>
        <row r="8272">
          <cell r="K8272" t="str">
            <v>00111136P.2</v>
          </cell>
        </row>
        <row r="8273">
          <cell r="K8273" t="str">
            <v>00111136P.2</v>
          </cell>
        </row>
        <row r="8274">
          <cell r="K8274" t="str">
            <v>00111136P.2</v>
          </cell>
        </row>
        <row r="8275">
          <cell r="K8275" t="str">
            <v>00111136P.2</v>
          </cell>
        </row>
        <row r="8276">
          <cell r="K8276" t="str">
            <v>00111136P.2</v>
          </cell>
        </row>
        <row r="8277">
          <cell r="K8277" t="str">
            <v>00111158P.2</v>
          </cell>
        </row>
        <row r="8278">
          <cell r="K8278" t="str">
            <v>00111158P.2</v>
          </cell>
        </row>
        <row r="8279">
          <cell r="K8279" t="str">
            <v>00111158P.2</v>
          </cell>
        </row>
        <row r="8280">
          <cell r="K8280" t="str">
            <v>00111158P.2</v>
          </cell>
        </row>
        <row r="8281">
          <cell r="K8281" t="str">
            <v>00111158P.2</v>
          </cell>
        </row>
        <row r="8282">
          <cell r="K8282" t="str">
            <v>00111153P.2</v>
          </cell>
        </row>
        <row r="8283">
          <cell r="K8283" t="str">
            <v>00111153P.2</v>
          </cell>
        </row>
        <row r="8284">
          <cell r="K8284" t="str">
            <v>00111153P.2</v>
          </cell>
        </row>
        <row r="8285">
          <cell r="K8285" t="str">
            <v>00111153P.2</v>
          </cell>
        </row>
        <row r="8286">
          <cell r="K8286" t="str">
            <v>00111159P.2</v>
          </cell>
        </row>
        <row r="8287">
          <cell r="K8287" t="str">
            <v>00111159P.2</v>
          </cell>
        </row>
        <row r="8288">
          <cell r="K8288" t="str">
            <v>00111159P.2</v>
          </cell>
        </row>
        <row r="8289">
          <cell r="K8289" t="str">
            <v>00111159P.2</v>
          </cell>
        </row>
        <row r="8290">
          <cell r="K8290" t="str">
            <v>00111159P.2</v>
          </cell>
        </row>
        <row r="8291">
          <cell r="K8291" t="str">
            <v>00111159P.2</v>
          </cell>
        </row>
        <row r="8292">
          <cell r="K8292" t="str">
            <v>00111159P.2</v>
          </cell>
        </row>
        <row r="8293">
          <cell r="K8293" t="str">
            <v>00111159P.2</v>
          </cell>
        </row>
        <row r="8294">
          <cell r="K8294" t="str">
            <v>00111159P.2</v>
          </cell>
        </row>
        <row r="8295">
          <cell r="K8295" t="str">
            <v>00111159P.2</v>
          </cell>
        </row>
        <row r="8296">
          <cell r="K8296" t="str">
            <v>00111159P.2</v>
          </cell>
        </row>
        <row r="8297">
          <cell r="K8297" t="str">
            <v>00111158P.2</v>
          </cell>
        </row>
        <row r="8298">
          <cell r="K8298" t="str">
            <v>00111158P.2</v>
          </cell>
        </row>
        <row r="8299">
          <cell r="K8299" t="str">
            <v>00111158P.2</v>
          </cell>
        </row>
        <row r="8300">
          <cell r="K8300" t="str">
            <v>00111140P.2</v>
          </cell>
        </row>
        <row r="8301">
          <cell r="K8301" t="str">
            <v>00111140P.2</v>
          </cell>
        </row>
        <row r="8302">
          <cell r="K8302" t="str">
            <v>00111140P.2</v>
          </cell>
        </row>
        <row r="8303">
          <cell r="K8303" t="str">
            <v>00111140P.2</v>
          </cell>
        </row>
        <row r="8304">
          <cell r="K8304" t="str">
            <v>00111140P.2</v>
          </cell>
        </row>
        <row r="8305">
          <cell r="K8305" t="str">
            <v>00111140P.2</v>
          </cell>
        </row>
        <row r="8306">
          <cell r="K8306" t="str">
            <v>00111145P.2</v>
          </cell>
        </row>
        <row r="8307">
          <cell r="K8307" t="str">
            <v>00111145P.2</v>
          </cell>
        </row>
        <row r="8308">
          <cell r="K8308" t="str">
            <v>00111145P.2</v>
          </cell>
        </row>
        <row r="8309">
          <cell r="K8309" t="str">
            <v>00111145P.2</v>
          </cell>
        </row>
        <row r="8310">
          <cell r="K8310" t="str">
            <v>00111145P.2</v>
          </cell>
        </row>
        <row r="8311">
          <cell r="K8311" t="str">
            <v>00111145P.2</v>
          </cell>
        </row>
        <row r="8312">
          <cell r="K8312" t="str">
            <v>00111145P.2</v>
          </cell>
        </row>
        <row r="8313">
          <cell r="K8313" t="str">
            <v>00111145P.2</v>
          </cell>
        </row>
        <row r="8314">
          <cell r="K8314" t="str">
            <v>00111145P.2</v>
          </cell>
        </row>
        <row r="8315">
          <cell r="K8315" t="str">
            <v>00111145P.2</v>
          </cell>
        </row>
        <row r="8316">
          <cell r="K8316" t="str">
            <v>00111145P.2</v>
          </cell>
        </row>
        <row r="8317">
          <cell r="K8317" t="str">
            <v>00111145P.2</v>
          </cell>
        </row>
        <row r="8318">
          <cell r="K8318" t="str">
            <v>00111145P.2</v>
          </cell>
        </row>
        <row r="8319">
          <cell r="K8319" t="str">
            <v>00111145P.2</v>
          </cell>
        </row>
        <row r="8320">
          <cell r="K8320" t="str">
            <v>00111145P.2</v>
          </cell>
        </row>
        <row r="8321">
          <cell r="K8321" t="str">
            <v>00111145P.2</v>
          </cell>
        </row>
        <row r="8322">
          <cell r="K8322" t="str">
            <v>00111149P.2</v>
          </cell>
        </row>
        <row r="8323">
          <cell r="K8323" t="str">
            <v>00111149P.2</v>
          </cell>
        </row>
        <row r="8324">
          <cell r="K8324" t="str">
            <v>00111149P.2</v>
          </cell>
        </row>
        <row r="8325">
          <cell r="K8325" t="str">
            <v>00111149P.2</v>
          </cell>
        </row>
        <row r="8326">
          <cell r="K8326" t="str">
            <v>00111149P.2</v>
          </cell>
        </row>
        <row r="8327">
          <cell r="K8327" t="str">
            <v>00111149P.2</v>
          </cell>
        </row>
        <row r="8328">
          <cell r="K8328" t="str">
            <v>00111149P.2</v>
          </cell>
        </row>
        <row r="8329">
          <cell r="K8329" t="str">
            <v>00111149P.2</v>
          </cell>
        </row>
        <row r="8330">
          <cell r="K8330" t="str">
            <v>00111149P.2</v>
          </cell>
        </row>
        <row r="8331">
          <cell r="K8331" t="str">
            <v>00111149P.2</v>
          </cell>
        </row>
        <row r="8332">
          <cell r="K8332" t="str">
            <v>00111143P.2</v>
          </cell>
        </row>
        <row r="8333">
          <cell r="K8333" t="str">
            <v>00111143P.2</v>
          </cell>
        </row>
        <row r="8334">
          <cell r="K8334" t="str">
            <v>00111143P.2</v>
          </cell>
        </row>
        <row r="8335">
          <cell r="K8335" t="str">
            <v>00111143P.2</v>
          </cell>
        </row>
        <row r="8336">
          <cell r="K8336" t="str">
            <v>00111143P.2</v>
          </cell>
        </row>
        <row r="8337">
          <cell r="K8337" t="str">
            <v>00111150P.2</v>
          </cell>
        </row>
        <row r="8338">
          <cell r="K8338" t="str">
            <v>00111150P.2</v>
          </cell>
        </row>
        <row r="8339">
          <cell r="K8339" t="str">
            <v>00111150P.2</v>
          </cell>
        </row>
        <row r="8340">
          <cell r="K8340" t="str">
            <v>00111150P.2</v>
          </cell>
        </row>
        <row r="8341">
          <cell r="K8341" t="str">
            <v>00111150P.2</v>
          </cell>
        </row>
        <row r="8342">
          <cell r="K8342" t="str">
            <v>00111150P.2</v>
          </cell>
        </row>
        <row r="8343">
          <cell r="K8343" t="str">
            <v>00111148P.2</v>
          </cell>
        </row>
        <row r="8344">
          <cell r="K8344" t="str">
            <v>00111148P.2</v>
          </cell>
        </row>
        <row r="8345">
          <cell r="K8345" t="str">
            <v>00111148P.2</v>
          </cell>
        </row>
        <row r="8346">
          <cell r="K8346" t="str">
            <v>00111148P.2</v>
          </cell>
        </row>
        <row r="8347">
          <cell r="K8347" t="str">
            <v>00111148P.2</v>
          </cell>
        </row>
        <row r="8348">
          <cell r="K8348" t="str">
            <v>00111148P.2</v>
          </cell>
        </row>
        <row r="8349">
          <cell r="K8349" t="str">
            <v>00111148P.2</v>
          </cell>
        </row>
        <row r="8350">
          <cell r="K8350" t="str">
            <v>00111157P.2</v>
          </cell>
        </row>
        <row r="8351">
          <cell r="K8351" t="str">
            <v>00111157P.2</v>
          </cell>
        </row>
        <row r="8352">
          <cell r="K8352" t="str">
            <v>00111157P.2</v>
          </cell>
        </row>
        <row r="8353">
          <cell r="K8353" t="str">
            <v>00111157P.2</v>
          </cell>
        </row>
        <row r="8354">
          <cell r="K8354" t="str">
            <v>00111157P.2</v>
          </cell>
        </row>
        <row r="8355">
          <cell r="K8355" t="str">
            <v>00111157P.2</v>
          </cell>
        </row>
        <row r="8356">
          <cell r="K8356" t="str">
            <v>00111157P.2</v>
          </cell>
        </row>
        <row r="8357">
          <cell r="K8357" t="str">
            <v>00111109P.2</v>
          </cell>
        </row>
        <row r="8358">
          <cell r="K8358" t="str">
            <v>00111109P.2</v>
          </cell>
        </row>
        <row r="8359">
          <cell r="K8359" t="str">
            <v>00111109P.2</v>
          </cell>
        </row>
        <row r="8360">
          <cell r="K8360" t="str">
            <v>00111109P.2</v>
          </cell>
        </row>
        <row r="8361">
          <cell r="K8361" t="str">
            <v>00111109P.2</v>
          </cell>
        </row>
        <row r="8362">
          <cell r="K8362" t="str">
            <v>00111109P.2</v>
          </cell>
        </row>
        <row r="8363">
          <cell r="K8363" t="str">
            <v>00111109P.2</v>
          </cell>
        </row>
        <row r="8364">
          <cell r="K8364" t="str">
            <v>00111109P.2</v>
          </cell>
        </row>
        <row r="8365">
          <cell r="K8365" t="str">
            <v>00111109P.2</v>
          </cell>
        </row>
        <row r="8366">
          <cell r="K8366" t="str">
            <v>00111109P.2</v>
          </cell>
        </row>
        <row r="8367">
          <cell r="K8367" t="str">
            <v>00111109P.2</v>
          </cell>
        </row>
        <row r="8368">
          <cell r="K8368" t="str">
            <v>00111109P.2</v>
          </cell>
        </row>
        <row r="8369">
          <cell r="K8369" t="str">
            <v>00111109P.2</v>
          </cell>
        </row>
        <row r="8370">
          <cell r="K8370" t="str">
            <v>00111109P.2</v>
          </cell>
        </row>
        <row r="8371">
          <cell r="K8371" t="str">
            <v>00111109P.2</v>
          </cell>
        </row>
        <row r="8372">
          <cell r="K8372" t="str">
            <v>00111109P.2</v>
          </cell>
        </row>
        <row r="8373">
          <cell r="K8373" t="str">
            <v>00111106P.2</v>
          </cell>
        </row>
        <row r="8374">
          <cell r="K8374" t="str">
            <v>00111106P.2</v>
          </cell>
        </row>
        <row r="8375">
          <cell r="K8375" t="str">
            <v>00111106P.2</v>
          </cell>
        </row>
        <row r="8376">
          <cell r="K8376" t="str">
            <v>00111106P.2</v>
          </cell>
        </row>
        <row r="8377">
          <cell r="K8377" t="str">
            <v>00111106P.2</v>
          </cell>
        </row>
        <row r="8378">
          <cell r="K8378" t="str">
            <v>00111106P.2</v>
          </cell>
        </row>
        <row r="8379">
          <cell r="K8379" t="str">
            <v>00111106P.2</v>
          </cell>
        </row>
        <row r="8380">
          <cell r="K8380" t="str">
            <v>00111106P.2</v>
          </cell>
        </row>
        <row r="8381">
          <cell r="K8381" t="str">
            <v>00111106P.2</v>
          </cell>
        </row>
        <row r="8382">
          <cell r="K8382" t="str">
            <v>00111106P.2</v>
          </cell>
        </row>
        <row r="8383">
          <cell r="K8383" t="str">
            <v>00111107P.2</v>
          </cell>
        </row>
        <row r="8384">
          <cell r="K8384" t="str">
            <v>00111107P.2</v>
          </cell>
        </row>
        <row r="8385">
          <cell r="K8385" t="str">
            <v>00111107P.2</v>
          </cell>
        </row>
        <row r="8386">
          <cell r="K8386" t="str">
            <v>00111110P.2</v>
          </cell>
        </row>
        <row r="8387">
          <cell r="K8387" t="str">
            <v>00111110P.2</v>
          </cell>
        </row>
        <row r="8388">
          <cell r="K8388" t="str">
            <v>00111110P.2</v>
          </cell>
        </row>
        <row r="8389">
          <cell r="K8389" t="str">
            <v>00111110P.2</v>
          </cell>
        </row>
        <row r="8390">
          <cell r="K8390" t="str">
            <v>00111110P.2</v>
          </cell>
        </row>
        <row r="8391">
          <cell r="K8391" t="str">
            <v>00111110P.2</v>
          </cell>
        </row>
        <row r="8392">
          <cell r="K8392" t="str">
            <v>00111110P.2</v>
          </cell>
        </row>
        <row r="8393">
          <cell r="K8393" t="str">
            <v>00111110P.2</v>
          </cell>
        </row>
        <row r="8394">
          <cell r="K8394" t="str">
            <v>00111111P.2</v>
          </cell>
        </row>
        <row r="8395">
          <cell r="K8395" t="str">
            <v>00111111P.2</v>
          </cell>
        </row>
        <row r="8396">
          <cell r="K8396" t="str">
            <v>00111111P.2</v>
          </cell>
        </row>
        <row r="8397">
          <cell r="K8397" t="str">
            <v>00111111P.2</v>
          </cell>
        </row>
        <row r="8398">
          <cell r="K8398" t="str">
            <v>00111111P.2</v>
          </cell>
        </row>
        <row r="8399">
          <cell r="K8399" t="str">
            <v>00111111P.2</v>
          </cell>
        </row>
        <row r="8400">
          <cell r="K8400" t="str">
            <v>00111111P.2</v>
          </cell>
        </row>
        <row r="8401">
          <cell r="K8401" t="str">
            <v>00111111P.2</v>
          </cell>
        </row>
        <row r="8402">
          <cell r="K8402" t="str">
            <v>00111111P.2</v>
          </cell>
        </row>
        <row r="8403">
          <cell r="K8403" t="str">
            <v>00111111P.2</v>
          </cell>
        </row>
        <row r="8404">
          <cell r="K8404" t="str">
            <v>00111111P.2</v>
          </cell>
        </row>
        <row r="8405">
          <cell r="K8405" t="str">
            <v>00111113P.2</v>
          </cell>
        </row>
        <row r="8406">
          <cell r="K8406" t="str">
            <v>00111113P.2</v>
          </cell>
        </row>
        <row r="8407">
          <cell r="K8407" t="str">
            <v>00111113P.2</v>
          </cell>
        </row>
        <row r="8408">
          <cell r="K8408" t="str">
            <v>00111113P.2</v>
          </cell>
        </row>
        <row r="8409">
          <cell r="K8409" t="str">
            <v>00111113P.2</v>
          </cell>
        </row>
        <row r="8410">
          <cell r="K8410" t="str">
            <v>00111113P.2</v>
          </cell>
        </row>
        <row r="8411">
          <cell r="K8411" t="str">
            <v>00111113P.2</v>
          </cell>
        </row>
        <row r="8412">
          <cell r="K8412" t="str">
            <v>00111113P.2</v>
          </cell>
        </row>
        <row r="8413">
          <cell r="K8413" t="str">
            <v>00111113P.2</v>
          </cell>
        </row>
        <row r="8414">
          <cell r="K8414" t="str">
            <v>00111113P.2</v>
          </cell>
        </row>
        <row r="8415">
          <cell r="K8415" t="str">
            <v>00111114P.2</v>
          </cell>
        </row>
        <row r="8416">
          <cell r="K8416" t="str">
            <v>00111114P.2</v>
          </cell>
        </row>
        <row r="8417">
          <cell r="K8417" t="str">
            <v>00111114P.2</v>
          </cell>
        </row>
        <row r="8418">
          <cell r="K8418" t="str">
            <v>00111114P.2</v>
          </cell>
        </row>
        <row r="8419">
          <cell r="K8419" t="str">
            <v>00111115P.2</v>
          </cell>
        </row>
        <row r="8420">
          <cell r="K8420" t="str">
            <v>00111115P.2</v>
          </cell>
        </row>
        <row r="8421">
          <cell r="K8421" t="str">
            <v>00111116P.2</v>
          </cell>
        </row>
        <row r="8422">
          <cell r="K8422" t="str">
            <v>00111116P.2</v>
          </cell>
        </row>
        <row r="8423">
          <cell r="K8423" t="str">
            <v>00111116P.2</v>
          </cell>
        </row>
        <row r="8424">
          <cell r="K8424" t="str">
            <v>00111116P.2</v>
          </cell>
        </row>
        <row r="8425">
          <cell r="K8425" t="str">
            <v>00111116P.2</v>
          </cell>
        </row>
        <row r="8426">
          <cell r="K8426" t="str">
            <v>00111117P.2</v>
          </cell>
        </row>
        <row r="8427">
          <cell r="K8427" t="str">
            <v>00111117P.2</v>
          </cell>
        </row>
        <row r="8428">
          <cell r="K8428" t="str">
            <v>00111117P.2</v>
          </cell>
        </row>
        <row r="8429">
          <cell r="K8429" t="str">
            <v>00111117P.2</v>
          </cell>
        </row>
        <row r="8430">
          <cell r="K8430" t="str">
            <v>00111117P.2</v>
          </cell>
        </row>
        <row r="8431">
          <cell r="K8431" t="str">
            <v>00111117P.2</v>
          </cell>
        </row>
        <row r="8432">
          <cell r="K8432" t="str">
            <v>00111117P.2</v>
          </cell>
        </row>
        <row r="8433">
          <cell r="K8433" t="str">
            <v>00111117P.2</v>
          </cell>
        </row>
        <row r="8434">
          <cell r="K8434" t="str">
            <v>00111117P.2</v>
          </cell>
        </row>
        <row r="8435">
          <cell r="K8435" t="str">
            <v>00111117P.2</v>
          </cell>
        </row>
        <row r="8436">
          <cell r="K8436" t="str">
            <v>00111117P.2</v>
          </cell>
        </row>
        <row r="8437">
          <cell r="K8437" t="str">
            <v>00111117P.2</v>
          </cell>
        </row>
        <row r="8438">
          <cell r="K8438" t="str">
            <v>00111117P.2</v>
          </cell>
        </row>
        <row r="8439">
          <cell r="K8439" t="str">
            <v>00111118P.2</v>
          </cell>
        </row>
        <row r="8440">
          <cell r="K8440" t="str">
            <v>00111118P.2</v>
          </cell>
        </row>
        <row r="8441">
          <cell r="K8441" t="str">
            <v>00111118P.2</v>
          </cell>
        </row>
        <row r="8442">
          <cell r="K8442" t="str">
            <v>00111118P.2</v>
          </cell>
        </row>
        <row r="8443">
          <cell r="K8443" t="str">
            <v>00111118P.2</v>
          </cell>
        </row>
        <row r="8444">
          <cell r="K8444" t="str">
            <v>00111118P.2</v>
          </cell>
        </row>
        <row r="8445">
          <cell r="K8445" t="str">
            <v>00111118P.2</v>
          </cell>
        </row>
        <row r="8446">
          <cell r="K8446" t="str">
            <v>00111118P.2</v>
          </cell>
        </row>
        <row r="8447">
          <cell r="K8447" t="str">
            <v>00111118P.2</v>
          </cell>
        </row>
        <row r="8448">
          <cell r="K8448" t="str">
            <v>00111118P.2</v>
          </cell>
        </row>
        <row r="8449">
          <cell r="K8449" t="str">
            <v>00111118P.2</v>
          </cell>
        </row>
        <row r="8450">
          <cell r="K8450" t="str">
            <v>00111118P.2</v>
          </cell>
        </row>
        <row r="8451">
          <cell r="K8451" t="str">
            <v>00111118P.2</v>
          </cell>
        </row>
        <row r="8452">
          <cell r="K8452" t="str">
            <v>00111120P.2</v>
          </cell>
        </row>
        <row r="8453">
          <cell r="K8453" t="str">
            <v>00111120P.2</v>
          </cell>
        </row>
        <row r="8454">
          <cell r="K8454" t="str">
            <v>00111120P.2</v>
          </cell>
        </row>
        <row r="8455">
          <cell r="K8455" t="str">
            <v>00111120P.2</v>
          </cell>
        </row>
        <row r="8456">
          <cell r="K8456" t="str">
            <v>00111120P.2</v>
          </cell>
        </row>
        <row r="8457">
          <cell r="K8457" t="str">
            <v>00111120P.2</v>
          </cell>
        </row>
        <row r="8458">
          <cell r="K8458" t="str">
            <v>00111120P.2</v>
          </cell>
        </row>
        <row r="8459">
          <cell r="K8459" t="str">
            <v>00111120P.2</v>
          </cell>
        </row>
        <row r="8460">
          <cell r="K8460" t="str">
            <v>00111120P.2</v>
          </cell>
        </row>
        <row r="8461">
          <cell r="K8461" t="str">
            <v>00111120P.2</v>
          </cell>
        </row>
        <row r="8462">
          <cell r="K8462" t="str">
            <v>00111120P.2</v>
          </cell>
        </row>
        <row r="8463">
          <cell r="K8463" t="str">
            <v>00111121P.2</v>
          </cell>
        </row>
        <row r="8464">
          <cell r="K8464" t="str">
            <v>00111121P.2</v>
          </cell>
        </row>
        <row r="8465">
          <cell r="K8465" t="str">
            <v>00111121P.2</v>
          </cell>
        </row>
        <row r="8466">
          <cell r="K8466" t="str">
            <v>00111121P.2</v>
          </cell>
        </row>
        <row r="8467">
          <cell r="K8467" t="str">
            <v>00111121P.2</v>
          </cell>
        </row>
        <row r="8468">
          <cell r="K8468" t="str">
            <v>00111122P.2</v>
          </cell>
        </row>
        <row r="8469">
          <cell r="K8469" t="str">
            <v>00111122P.2</v>
          </cell>
        </row>
        <row r="8470">
          <cell r="K8470" t="str">
            <v>00111122P.2</v>
          </cell>
        </row>
        <row r="8471">
          <cell r="K8471" t="str">
            <v>00111122P.2</v>
          </cell>
        </row>
        <row r="8472">
          <cell r="K8472" t="str">
            <v>00111122P.2</v>
          </cell>
        </row>
        <row r="8473">
          <cell r="K8473" t="str">
            <v>00111122P.2</v>
          </cell>
        </row>
        <row r="8474">
          <cell r="K8474" t="str">
            <v>00111123P.2</v>
          </cell>
        </row>
        <row r="8475">
          <cell r="K8475" t="str">
            <v>00111123P.2</v>
          </cell>
        </row>
        <row r="8476">
          <cell r="K8476" t="str">
            <v>00111123P.2</v>
          </cell>
        </row>
        <row r="8477">
          <cell r="K8477" t="str">
            <v>00111123P.2</v>
          </cell>
        </row>
        <row r="8478">
          <cell r="K8478" t="str">
            <v>00111123P.2</v>
          </cell>
        </row>
        <row r="8479">
          <cell r="K8479" t="str">
            <v>00111123P.2</v>
          </cell>
        </row>
        <row r="8480">
          <cell r="K8480" t="str">
            <v>00111124P.2</v>
          </cell>
        </row>
        <row r="8481">
          <cell r="K8481" t="str">
            <v>00111124P.2</v>
          </cell>
        </row>
        <row r="8482">
          <cell r="K8482" t="str">
            <v>00111124P.2</v>
          </cell>
        </row>
        <row r="8483">
          <cell r="K8483" t="str">
            <v>00111124P.2</v>
          </cell>
        </row>
        <row r="8484">
          <cell r="K8484" t="str">
            <v>00111125P.2</v>
          </cell>
        </row>
        <row r="8485">
          <cell r="K8485" t="str">
            <v>00111125P.2</v>
          </cell>
        </row>
        <row r="8486">
          <cell r="K8486" t="str">
            <v>00111125P.2</v>
          </cell>
        </row>
        <row r="8487">
          <cell r="K8487" t="str">
            <v>00111125P.2</v>
          </cell>
        </row>
        <row r="8488">
          <cell r="K8488" t="str">
            <v>00111125P.2</v>
          </cell>
        </row>
        <row r="8489">
          <cell r="K8489" t="str">
            <v>00111125P.2</v>
          </cell>
        </row>
        <row r="8490">
          <cell r="K8490" t="str">
            <v>00111125P.2</v>
          </cell>
        </row>
        <row r="8491">
          <cell r="K8491" t="str">
            <v>00111125P.2</v>
          </cell>
        </row>
        <row r="8492">
          <cell r="K8492" t="str">
            <v>00111125P.2</v>
          </cell>
        </row>
        <row r="8493">
          <cell r="K8493" t="str">
            <v>00111125P.2</v>
          </cell>
        </row>
        <row r="8494">
          <cell r="K8494" t="str">
            <v>00111125P.2</v>
          </cell>
        </row>
        <row r="8495">
          <cell r="K8495" t="str">
            <v>00111125P.2</v>
          </cell>
        </row>
        <row r="8496">
          <cell r="K8496" t="str">
            <v>00111125P.2</v>
          </cell>
        </row>
        <row r="8497">
          <cell r="K8497" t="str">
            <v>00111126P.2</v>
          </cell>
        </row>
        <row r="8498">
          <cell r="K8498" t="str">
            <v>00111126P.2</v>
          </cell>
        </row>
        <row r="8499">
          <cell r="K8499" t="str">
            <v>00111126P.2</v>
          </cell>
        </row>
        <row r="8500">
          <cell r="K8500" t="str">
            <v>00111126P.2</v>
          </cell>
        </row>
        <row r="8501">
          <cell r="K8501" t="str">
            <v>00111126P.2</v>
          </cell>
        </row>
        <row r="8502">
          <cell r="K8502" t="str">
            <v>00111126P.2</v>
          </cell>
        </row>
        <row r="8503">
          <cell r="K8503" t="str">
            <v>00111126P.2</v>
          </cell>
        </row>
        <row r="8504">
          <cell r="K8504" t="str">
            <v>00111126P.2</v>
          </cell>
        </row>
        <row r="8505">
          <cell r="K8505" t="str">
            <v>00111126P.2</v>
          </cell>
        </row>
        <row r="8506">
          <cell r="K8506" t="str">
            <v>00111126P.2</v>
          </cell>
        </row>
        <row r="8507">
          <cell r="K8507" t="str">
            <v>00111127P.2</v>
          </cell>
        </row>
        <row r="8508">
          <cell r="K8508" t="str">
            <v>00111127P.2</v>
          </cell>
        </row>
        <row r="8509">
          <cell r="K8509" t="str">
            <v>00111127P.2</v>
          </cell>
        </row>
        <row r="8510">
          <cell r="K8510" t="str">
            <v>00111127P.2</v>
          </cell>
        </row>
        <row r="8511">
          <cell r="K8511" t="str">
            <v>00111127P.2</v>
          </cell>
        </row>
        <row r="8512">
          <cell r="K8512" t="str">
            <v>00111127P.2</v>
          </cell>
        </row>
        <row r="8513">
          <cell r="K8513" t="str">
            <v>00111127P.2</v>
          </cell>
        </row>
        <row r="8514">
          <cell r="K8514" t="str">
            <v>00111127P.2</v>
          </cell>
        </row>
        <row r="8515">
          <cell r="K8515" t="str">
            <v>00111127P.2</v>
          </cell>
        </row>
        <row r="8516">
          <cell r="K8516" t="str">
            <v>00111127P.2</v>
          </cell>
        </row>
        <row r="8517">
          <cell r="K8517" t="str">
            <v>00111128P.2</v>
          </cell>
        </row>
        <row r="8518">
          <cell r="K8518" t="str">
            <v>00111128P.2</v>
          </cell>
        </row>
        <row r="8519">
          <cell r="K8519" t="str">
            <v>00111128P.2</v>
          </cell>
        </row>
        <row r="8520">
          <cell r="K8520" t="str">
            <v>00111128P.2</v>
          </cell>
        </row>
        <row r="8521">
          <cell r="K8521" t="str">
            <v>00111128P.2</v>
          </cell>
        </row>
        <row r="8522">
          <cell r="K8522" t="str">
            <v>00111128P.2</v>
          </cell>
        </row>
        <row r="8523">
          <cell r="K8523" t="str">
            <v>00111128P.2</v>
          </cell>
        </row>
        <row r="8524">
          <cell r="K8524" t="str">
            <v>00111128P.2</v>
          </cell>
        </row>
        <row r="8525">
          <cell r="K8525" t="str">
            <v>00111128P.2</v>
          </cell>
        </row>
        <row r="8526">
          <cell r="K8526" t="str">
            <v>00111128P.2</v>
          </cell>
        </row>
        <row r="8527">
          <cell r="K8527" t="str">
            <v>00111128P.2</v>
          </cell>
        </row>
        <row r="8528">
          <cell r="K8528" t="str">
            <v>00111128P.2</v>
          </cell>
        </row>
        <row r="8529">
          <cell r="K8529" t="str">
            <v>00111129P.2</v>
          </cell>
        </row>
        <row r="8530">
          <cell r="K8530" t="str">
            <v>00111129P.2</v>
          </cell>
        </row>
        <row r="8531">
          <cell r="K8531" t="str">
            <v>00111129P.2</v>
          </cell>
        </row>
        <row r="8532">
          <cell r="K8532" t="str">
            <v>00111129P.2</v>
          </cell>
        </row>
        <row r="8533">
          <cell r="K8533" t="str">
            <v>00111129P.2</v>
          </cell>
        </row>
        <row r="8534">
          <cell r="K8534" t="str">
            <v>00111129P.2</v>
          </cell>
        </row>
        <row r="8535">
          <cell r="K8535" t="str">
            <v>00111129P.2</v>
          </cell>
        </row>
        <row r="8536">
          <cell r="K8536" t="str">
            <v>00111129P.2</v>
          </cell>
        </row>
        <row r="8537">
          <cell r="K8537" t="str">
            <v>00111130P.2</v>
          </cell>
        </row>
        <row r="8538">
          <cell r="K8538" t="str">
            <v>00111130P.2</v>
          </cell>
        </row>
        <row r="8539">
          <cell r="K8539" t="str">
            <v>00111130P.2</v>
          </cell>
        </row>
        <row r="8540">
          <cell r="K8540" t="str">
            <v>00111130P.2</v>
          </cell>
        </row>
        <row r="8541">
          <cell r="K8541" t="str">
            <v>00111130P.2</v>
          </cell>
        </row>
        <row r="8542">
          <cell r="K8542" t="str">
            <v>00111130P.2</v>
          </cell>
        </row>
        <row r="8543">
          <cell r="K8543" t="str">
            <v>00111130P.2</v>
          </cell>
        </row>
        <row r="8544">
          <cell r="K8544" t="str">
            <v>00111130P.2</v>
          </cell>
        </row>
        <row r="8545">
          <cell r="K8545" t="str">
            <v>00111130P.2</v>
          </cell>
        </row>
        <row r="8546">
          <cell r="K8546" t="str">
            <v>00111131P.2</v>
          </cell>
        </row>
        <row r="8547">
          <cell r="K8547" t="str">
            <v>00111131P.2</v>
          </cell>
        </row>
        <row r="8548">
          <cell r="K8548" t="str">
            <v>00111131P.2</v>
          </cell>
        </row>
        <row r="8549">
          <cell r="K8549" t="str">
            <v>00111131P.2</v>
          </cell>
        </row>
        <row r="8550">
          <cell r="K8550" t="str">
            <v>00111131P.2</v>
          </cell>
        </row>
        <row r="8551">
          <cell r="K8551" t="str">
            <v>00111131P.2</v>
          </cell>
        </row>
        <row r="8552">
          <cell r="K8552" t="str">
            <v>00111131P.2</v>
          </cell>
        </row>
        <row r="8553">
          <cell r="K8553" t="str">
            <v>00111131P.2</v>
          </cell>
        </row>
        <row r="8554">
          <cell r="K8554" t="str">
            <v>00111131P.2</v>
          </cell>
        </row>
        <row r="8555">
          <cell r="K8555" t="str">
            <v>00111131P.2</v>
          </cell>
        </row>
        <row r="8556">
          <cell r="K8556" t="str">
            <v>00111132P.2</v>
          </cell>
        </row>
        <row r="8557">
          <cell r="K8557" t="str">
            <v>00111132P.2</v>
          </cell>
        </row>
        <row r="8558">
          <cell r="K8558" t="str">
            <v>00111132P.2</v>
          </cell>
        </row>
        <row r="8559">
          <cell r="K8559" t="str">
            <v>00111132P.2</v>
          </cell>
        </row>
        <row r="8560">
          <cell r="K8560" t="str">
            <v>00111132P.2</v>
          </cell>
        </row>
        <row r="8561">
          <cell r="K8561" t="str">
            <v>00111132P.2</v>
          </cell>
        </row>
        <row r="8562">
          <cell r="K8562" t="str">
            <v>00111132P.2</v>
          </cell>
        </row>
        <row r="8563">
          <cell r="K8563" t="str">
            <v>00111132P.2</v>
          </cell>
        </row>
        <row r="8564">
          <cell r="K8564" t="str">
            <v>00111132P.2</v>
          </cell>
        </row>
        <row r="8565">
          <cell r="K8565" t="str">
            <v>00111132P.2</v>
          </cell>
        </row>
        <row r="8566">
          <cell r="K8566" t="str">
            <v>00111132P.2</v>
          </cell>
        </row>
        <row r="8567">
          <cell r="K8567" t="str">
            <v>00111132P.2</v>
          </cell>
        </row>
        <row r="8568">
          <cell r="K8568" t="str">
            <v>00111132P.2</v>
          </cell>
        </row>
        <row r="8569">
          <cell r="K8569" t="str">
            <v>00111133P.2</v>
          </cell>
        </row>
        <row r="8570">
          <cell r="K8570" t="str">
            <v>00111133P.2</v>
          </cell>
        </row>
        <row r="8571">
          <cell r="K8571" t="str">
            <v>00111133P.2</v>
          </cell>
        </row>
        <row r="8572">
          <cell r="K8572" t="str">
            <v>00111133P.2</v>
          </cell>
        </row>
        <row r="8573">
          <cell r="K8573" t="str">
            <v>00111133P.2</v>
          </cell>
        </row>
        <row r="8574">
          <cell r="K8574" t="str">
            <v>00111134P.2</v>
          </cell>
        </row>
        <row r="8575">
          <cell r="K8575" t="str">
            <v>00111134P.2</v>
          </cell>
        </row>
        <row r="8576">
          <cell r="K8576" t="str">
            <v>00111134P.2</v>
          </cell>
        </row>
        <row r="8577">
          <cell r="K8577" t="str">
            <v>00111134P.2</v>
          </cell>
        </row>
        <row r="8578">
          <cell r="K8578" t="str">
            <v>00111134P.2</v>
          </cell>
        </row>
        <row r="8579">
          <cell r="K8579" t="str">
            <v>00111134P.2</v>
          </cell>
        </row>
        <row r="8580">
          <cell r="K8580" t="str">
            <v>00111134P.2</v>
          </cell>
        </row>
        <row r="8581">
          <cell r="K8581" t="str">
            <v>00111134P.2</v>
          </cell>
        </row>
        <row r="8582">
          <cell r="K8582" t="str">
            <v>00111135P.2</v>
          </cell>
        </row>
        <row r="8583">
          <cell r="K8583" t="str">
            <v>00111135P.2</v>
          </cell>
        </row>
        <row r="8584">
          <cell r="K8584" t="str">
            <v>00111135P.2</v>
          </cell>
        </row>
        <row r="8585">
          <cell r="K8585" t="str">
            <v>00111135P.2</v>
          </cell>
        </row>
        <row r="8586">
          <cell r="K8586" t="str">
            <v>00111135P.2</v>
          </cell>
        </row>
        <row r="8587">
          <cell r="K8587" t="str">
            <v>00111135P.2</v>
          </cell>
        </row>
        <row r="8588">
          <cell r="K8588" t="str">
            <v>00111135P.2</v>
          </cell>
        </row>
        <row r="8589">
          <cell r="K8589" t="str">
            <v>00111135P.2</v>
          </cell>
        </row>
        <row r="8590">
          <cell r="K8590" t="str">
            <v>00111135P.2</v>
          </cell>
        </row>
        <row r="8591">
          <cell r="K8591" t="str">
            <v>00111135P.2</v>
          </cell>
        </row>
        <row r="8592">
          <cell r="K8592" t="str">
            <v>00111136P.2</v>
          </cell>
        </row>
        <row r="8593">
          <cell r="K8593" t="str">
            <v>00111136P.2</v>
          </cell>
        </row>
        <row r="8594">
          <cell r="K8594" t="str">
            <v>00111136P.2</v>
          </cell>
        </row>
        <row r="8595">
          <cell r="K8595" t="str">
            <v>00111136P.2</v>
          </cell>
        </row>
        <row r="8596">
          <cell r="K8596" t="str">
            <v>00111136P.2</v>
          </cell>
        </row>
        <row r="8597">
          <cell r="K8597" t="str">
            <v>00111136P.2</v>
          </cell>
        </row>
        <row r="8598">
          <cell r="K8598" t="str">
            <v>00111136P.2</v>
          </cell>
        </row>
        <row r="8599">
          <cell r="K8599" t="str">
            <v>00111158P.2</v>
          </cell>
        </row>
        <row r="8600">
          <cell r="K8600" t="str">
            <v>00111158P.2</v>
          </cell>
        </row>
        <row r="8601">
          <cell r="K8601" t="str">
            <v>00111158P.2</v>
          </cell>
        </row>
        <row r="8602">
          <cell r="K8602" t="str">
            <v>00111138P.2</v>
          </cell>
        </row>
        <row r="8603">
          <cell r="K8603" t="str">
            <v>00111138P.2</v>
          </cell>
        </row>
        <row r="8604">
          <cell r="K8604" t="str">
            <v>00111138P.2</v>
          </cell>
        </row>
        <row r="8605">
          <cell r="K8605" t="str">
            <v>00111138P.2</v>
          </cell>
        </row>
        <row r="8606">
          <cell r="K8606" t="str">
            <v>00111138P.2</v>
          </cell>
        </row>
        <row r="8607">
          <cell r="K8607" t="str">
            <v>00111138P.2</v>
          </cell>
        </row>
        <row r="8608">
          <cell r="K8608" t="str">
            <v>00111139P.2</v>
          </cell>
        </row>
        <row r="8609">
          <cell r="K8609" t="str">
            <v>00111139P.2</v>
          </cell>
        </row>
        <row r="8610">
          <cell r="K8610" t="str">
            <v>00111139P.2</v>
          </cell>
        </row>
        <row r="8611">
          <cell r="K8611" t="str">
            <v>00111140P.2</v>
          </cell>
        </row>
        <row r="8612">
          <cell r="K8612" t="str">
            <v>00111140P.2</v>
          </cell>
        </row>
        <row r="8613">
          <cell r="K8613" t="str">
            <v>00111140P.2</v>
          </cell>
        </row>
        <row r="8614">
          <cell r="K8614" t="str">
            <v>00111140P.2</v>
          </cell>
        </row>
        <row r="8615">
          <cell r="K8615" t="str">
            <v>00111140P.2</v>
          </cell>
        </row>
        <row r="8616">
          <cell r="K8616" t="str">
            <v>00111145P.2</v>
          </cell>
        </row>
        <row r="8617">
          <cell r="K8617" t="str">
            <v>00111145P.2</v>
          </cell>
        </row>
        <row r="8618">
          <cell r="K8618" t="str">
            <v>00111145P.2</v>
          </cell>
        </row>
        <row r="8619">
          <cell r="K8619" t="str">
            <v>00111145P.2</v>
          </cell>
        </row>
        <row r="8620">
          <cell r="K8620" t="str">
            <v>00111145P.2</v>
          </cell>
        </row>
        <row r="8621">
          <cell r="K8621" t="str">
            <v>00111145P.2</v>
          </cell>
        </row>
        <row r="8622">
          <cell r="K8622" t="str">
            <v>00111145P.2</v>
          </cell>
        </row>
        <row r="8623">
          <cell r="K8623" t="str">
            <v>00111145P.2</v>
          </cell>
        </row>
        <row r="8624">
          <cell r="K8624" t="str">
            <v>00111145P.2</v>
          </cell>
        </row>
        <row r="8625">
          <cell r="K8625" t="str">
            <v>00111145P.2</v>
          </cell>
        </row>
        <row r="8626">
          <cell r="K8626" t="str">
            <v>00111145P.2</v>
          </cell>
        </row>
        <row r="8627">
          <cell r="K8627" t="str">
            <v>00111145P.2</v>
          </cell>
        </row>
        <row r="8628">
          <cell r="K8628" t="str">
            <v>00111145P.2</v>
          </cell>
        </row>
        <row r="8629">
          <cell r="K8629" t="str">
            <v>00111145P.2</v>
          </cell>
        </row>
        <row r="8630">
          <cell r="K8630" t="str">
            <v>00111145P.2</v>
          </cell>
        </row>
        <row r="8631">
          <cell r="K8631" t="str">
            <v>00111145P.2</v>
          </cell>
        </row>
        <row r="8632">
          <cell r="K8632" t="str">
            <v>00111145P.2</v>
          </cell>
        </row>
        <row r="8633">
          <cell r="K8633" t="str">
            <v>00111145P.2</v>
          </cell>
        </row>
        <row r="8634">
          <cell r="K8634" t="str">
            <v>00111145P.2</v>
          </cell>
        </row>
        <row r="8635">
          <cell r="K8635" t="str">
            <v>00111148P.2</v>
          </cell>
        </row>
        <row r="8636">
          <cell r="K8636" t="str">
            <v>00111148P.2</v>
          </cell>
        </row>
        <row r="8637">
          <cell r="K8637" t="str">
            <v>00111148P.2</v>
          </cell>
        </row>
        <row r="8638">
          <cell r="K8638" t="str">
            <v>00111148P.2</v>
          </cell>
        </row>
        <row r="8639">
          <cell r="K8639" t="str">
            <v>00111149P.2</v>
          </cell>
        </row>
        <row r="8640">
          <cell r="K8640" t="str">
            <v>00111149P.2</v>
          </cell>
        </row>
        <row r="8641">
          <cell r="K8641" t="str">
            <v>00111149P.2</v>
          </cell>
        </row>
        <row r="8642">
          <cell r="K8642" t="str">
            <v>00111149P.2</v>
          </cell>
        </row>
        <row r="8643">
          <cell r="K8643" t="str">
            <v>00111149P.2</v>
          </cell>
        </row>
        <row r="8644">
          <cell r="K8644" t="str">
            <v>00111149P.2</v>
          </cell>
        </row>
        <row r="8645">
          <cell r="K8645" t="str">
            <v>00111149P.2</v>
          </cell>
        </row>
        <row r="8646">
          <cell r="K8646" t="str">
            <v>00111149P.2</v>
          </cell>
        </row>
        <row r="8647">
          <cell r="K8647" t="str">
            <v>00111149P.2</v>
          </cell>
        </row>
        <row r="8648">
          <cell r="K8648" t="str">
            <v>00111149P.2</v>
          </cell>
        </row>
        <row r="8649">
          <cell r="K8649" t="str">
            <v>00111149P.2</v>
          </cell>
        </row>
        <row r="8650">
          <cell r="K8650" t="str">
            <v>00111149P.2</v>
          </cell>
        </row>
        <row r="8651">
          <cell r="K8651" t="str">
            <v>00111149P.2</v>
          </cell>
        </row>
        <row r="8652">
          <cell r="K8652" t="str">
            <v>00111149P.2</v>
          </cell>
        </row>
        <row r="8653">
          <cell r="K8653" t="str">
            <v>00111153P.2</v>
          </cell>
        </row>
        <row r="8654">
          <cell r="K8654" t="str">
            <v>00111153P.2</v>
          </cell>
        </row>
        <row r="8655">
          <cell r="K8655" t="str">
            <v>00111153P.2</v>
          </cell>
        </row>
        <row r="8656">
          <cell r="K8656" t="str">
            <v>00111153P.2</v>
          </cell>
        </row>
        <row r="8657">
          <cell r="K8657" t="str">
            <v>00111157P.2</v>
          </cell>
        </row>
        <row r="8658">
          <cell r="K8658" t="str">
            <v>00111157P.2</v>
          </cell>
        </row>
        <row r="8659">
          <cell r="K8659" t="str">
            <v>00111157P.2</v>
          </cell>
        </row>
        <row r="8660">
          <cell r="K8660" t="str">
            <v>00111157P.2</v>
          </cell>
        </row>
        <row r="8661">
          <cell r="K8661" t="str">
            <v>00111157P.2</v>
          </cell>
        </row>
        <row r="8662">
          <cell r="K8662" t="str">
            <v>00111157P.2</v>
          </cell>
        </row>
        <row r="8663">
          <cell r="K8663" t="str">
            <v>00111158P.2</v>
          </cell>
        </row>
        <row r="8664">
          <cell r="K8664" t="str">
            <v>00111158P.2</v>
          </cell>
        </row>
        <row r="8665">
          <cell r="K8665" t="str">
            <v>00111159P.2</v>
          </cell>
        </row>
        <row r="8666">
          <cell r="K8666" t="str">
            <v>00111159P.2</v>
          </cell>
        </row>
        <row r="8667">
          <cell r="K8667" t="str">
            <v>00111159P.2</v>
          </cell>
        </row>
        <row r="8668">
          <cell r="K8668" t="str">
            <v>00111159P.2</v>
          </cell>
        </row>
        <row r="8669">
          <cell r="K8669" t="str">
            <v>00111159P.2</v>
          </cell>
        </row>
        <row r="8670">
          <cell r="K8670" t="str">
            <v>00111159P.2</v>
          </cell>
        </row>
        <row r="8671">
          <cell r="K8671" t="str">
            <v>00111159P.2</v>
          </cell>
        </row>
        <row r="8672">
          <cell r="K8672" t="str">
            <v>00111159P.2</v>
          </cell>
        </row>
        <row r="8673">
          <cell r="K8673" t="str">
            <v>00111159P.2</v>
          </cell>
        </row>
        <row r="8674">
          <cell r="K8674" t="str">
            <v>00111143P.2</v>
          </cell>
        </row>
        <row r="8675">
          <cell r="K8675" t="str">
            <v>00111143P.2</v>
          </cell>
        </row>
        <row r="8676">
          <cell r="K8676" t="str">
            <v>00111143P.2</v>
          </cell>
        </row>
        <row r="8677">
          <cell r="K8677" t="str">
            <v>00111143P.2</v>
          </cell>
        </row>
        <row r="8678">
          <cell r="K8678" t="str">
            <v>00111143P.2</v>
          </cell>
        </row>
        <row r="8679">
          <cell r="K8679" t="str">
            <v>00111128P.2</v>
          </cell>
        </row>
        <row r="8680">
          <cell r="K8680" t="str">
            <v>00111128P.2</v>
          </cell>
        </row>
        <row r="8681">
          <cell r="K8681" t="str">
            <v>00111128P.2</v>
          </cell>
        </row>
        <row r="8682">
          <cell r="K8682" t="str">
            <v>00111128P.2</v>
          </cell>
        </row>
        <row r="8683">
          <cell r="K8683" t="str">
            <v>00111128P.2</v>
          </cell>
        </row>
        <row r="8684">
          <cell r="K8684" t="str">
            <v>00111128P.2</v>
          </cell>
        </row>
        <row r="8685">
          <cell r="K8685" t="str">
            <v>00111128P.2</v>
          </cell>
        </row>
        <row r="8686">
          <cell r="K8686" t="str">
            <v>00111122P.2</v>
          </cell>
        </row>
        <row r="8687">
          <cell r="K8687" t="str">
            <v>00111122P.2</v>
          </cell>
        </row>
        <row r="8688">
          <cell r="K8688" t="str">
            <v>00111122P.2</v>
          </cell>
        </row>
        <row r="8689">
          <cell r="K8689" t="str">
            <v>00111122P.2</v>
          </cell>
        </row>
        <row r="8690">
          <cell r="K8690" t="str">
            <v>00111122P.2</v>
          </cell>
        </row>
        <row r="8691">
          <cell r="K8691" t="str">
            <v>00111122P.2</v>
          </cell>
        </row>
        <row r="8692">
          <cell r="K8692" t="str">
            <v>00111122P.2</v>
          </cell>
        </row>
        <row r="8693">
          <cell r="K8693" t="str">
            <v>00111122P.2</v>
          </cell>
        </row>
        <row r="8694">
          <cell r="K8694" t="str">
            <v>00111122P.2</v>
          </cell>
        </row>
        <row r="8695">
          <cell r="K8695" t="str">
            <v>00111122P.2</v>
          </cell>
        </row>
        <row r="8696">
          <cell r="K8696" t="str">
            <v>00111122P.2</v>
          </cell>
        </row>
        <row r="8697">
          <cell r="K8697" t="str">
            <v>00111122P.2</v>
          </cell>
        </row>
        <row r="8698">
          <cell r="K8698" t="str">
            <v>00111122P.2</v>
          </cell>
        </row>
        <row r="8699">
          <cell r="K8699" t="str">
            <v>00111132P.2</v>
          </cell>
        </row>
        <row r="8700">
          <cell r="K8700" t="str">
            <v>00111132P.2</v>
          </cell>
        </row>
        <row r="8701">
          <cell r="K8701" t="str">
            <v>00111132P.2</v>
          </cell>
        </row>
        <row r="8702">
          <cell r="K8702" t="str">
            <v>00111132P.2</v>
          </cell>
        </row>
        <row r="8703">
          <cell r="K8703" t="str">
            <v>00111154P.2</v>
          </cell>
        </row>
        <row r="8704">
          <cell r="K8704" t="str">
            <v>00111154P.2</v>
          </cell>
        </row>
        <row r="8705">
          <cell r="K8705" t="str">
            <v>00111154P.2</v>
          </cell>
        </row>
        <row r="8706">
          <cell r="K8706" t="str">
            <v>00111154P.2</v>
          </cell>
        </row>
        <row r="8707">
          <cell r="K8707" t="str">
            <v>00111154P.2</v>
          </cell>
        </row>
        <row r="8708">
          <cell r="K8708" t="str">
            <v>00111154P.2</v>
          </cell>
        </row>
        <row r="8709">
          <cell r="K8709" t="str">
            <v>00111143P.2</v>
          </cell>
        </row>
        <row r="8710">
          <cell r="K8710" t="str">
            <v>00111143P.2</v>
          </cell>
        </row>
        <row r="8711">
          <cell r="K8711" t="str">
            <v>00111143P.2</v>
          </cell>
        </row>
        <row r="8712">
          <cell r="K8712" t="str">
            <v>00111143P.2</v>
          </cell>
        </row>
        <row r="8713">
          <cell r="K8713" t="str">
            <v>00111157P.2</v>
          </cell>
        </row>
        <row r="8714">
          <cell r="K8714" t="str">
            <v>00111157P.2</v>
          </cell>
        </row>
        <row r="8715">
          <cell r="K8715" t="str">
            <v>00111157P.2</v>
          </cell>
        </row>
        <row r="8716">
          <cell r="K8716" t="str">
            <v>00111157P.2</v>
          </cell>
        </row>
        <row r="8717">
          <cell r="K8717" t="str">
            <v>00111157P.2</v>
          </cell>
        </row>
        <row r="8718">
          <cell r="K8718" t="str">
            <v>00111157P.2</v>
          </cell>
        </row>
        <row r="8719">
          <cell r="K8719" t="str">
            <v>00111156P.2</v>
          </cell>
        </row>
        <row r="8720">
          <cell r="K8720" t="str">
            <v>00111156P.2</v>
          </cell>
        </row>
        <row r="8721">
          <cell r="K8721" t="str">
            <v>00111160P.2</v>
          </cell>
        </row>
        <row r="8722">
          <cell r="K8722" t="str">
            <v>00111160P.2</v>
          </cell>
        </row>
        <row r="8723">
          <cell r="K8723" t="str">
            <v>00111160P.2</v>
          </cell>
        </row>
        <row r="8724">
          <cell r="K8724" t="str">
            <v>00111160P.2</v>
          </cell>
        </row>
        <row r="8725">
          <cell r="K8725" t="str">
            <v>00111160P.2</v>
          </cell>
        </row>
        <row r="8726">
          <cell r="K8726" t="str">
            <v>00111133P.2</v>
          </cell>
        </row>
        <row r="8727">
          <cell r="K8727" t="str">
            <v>00111147P.2</v>
          </cell>
        </row>
        <row r="8728">
          <cell r="K8728" t="str">
            <v>00111147P.2</v>
          </cell>
        </row>
        <row r="8729">
          <cell r="K8729" t="str">
            <v>00111147P.2</v>
          </cell>
        </row>
        <row r="8730">
          <cell r="K8730" t="str">
            <v>00111154P.2</v>
          </cell>
        </row>
        <row r="8731">
          <cell r="K8731" t="str">
            <v>00111154P.2</v>
          </cell>
        </row>
        <row r="8732">
          <cell r="K8732" t="str">
            <v>00111154P.2</v>
          </cell>
        </row>
        <row r="8733">
          <cell r="K8733" t="str">
            <v>00111154P.2</v>
          </cell>
        </row>
        <row r="8734">
          <cell r="K8734" t="str">
            <v>00111154P.2</v>
          </cell>
        </row>
        <row r="8735">
          <cell r="K8735" t="str">
            <v>00111154P.2</v>
          </cell>
        </row>
        <row r="8736">
          <cell r="K8736" t="str">
            <v>00111154P.2</v>
          </cell>
        </row>
        <row r="8737">
          <cell r="K8737" t="str">
            <v>00111154P.2</v>
          </cell>
        </row>
        <row r="8738">
          <cell r="K8738" t="str">
            <v>00111154P.2</v>
          </cell>
        </row>
        <row r="8739">
          <cell r="K8739" t="str">
            <v>00111154P.2</v>
          </cell>
        </row>
        <row r="8740">
          <cell r="K8740" t="str">
            <v>00111104P.2</v>
          </cell>
        </row>
        <row r="8741">
          <cell r="K8741" t="str">
            <v>00111104P.2</v>
          </cell>
        </row>
        <row r="8742">
          <cell r="K8742" t="str">
            <v>00111105P.2</v>
          </cell>
        </row>
        <row r="8743">
          <cell r="K8743" t="str">
            <v>00111105P.2</v>
          </cell>
        </row>
        <row r="8744">
          <cell r="K8744" t="str">
            <v>00111105P.2</v>
          </cell>
        </row>
        <row r="8745">
          <cell r="K8745" t="str">
            <v>00111105P.2</v>
          </cell>
        </row>
        <row r="8746">
          <cell r="K8746" t="str">
            <v>00111103P.2</v>
          </cell>
        </row>
        <row r="8747">
          <cell r="K8747" t="str">
            <v>00111103P.2</v>
          </cell>
        </row>
        <row r="8748">
          <cell r="K8748" t="str">
            <v>00111104P.2</v>
          </cell>
        </row>
        <row r="8749">
          <cell r="K8749" t="str">
            <v>00111110P.2</v>
          </cell>
        </row>
        <row r="8750">
          <cell r="K8750" t="str">
            <v>00111110P.2</v>
          </cell>
        </row>
        <row r="8751">
          <cell r="K8751" t="str">
            <v>00111141P.2</v>
          </cell>
        </row>
        <row r="8752">
          <cell r="K8752" t="str">
            <v>00111141P.2</v>
          </cell>
        </row>
        <row r="8753">
          <cell r="K8753" t="str">
            <v>00111142P.2</v>
          </cell>
        </row>
        <row r="8754">
          <cell r="K8754" t="str">
            <v>00111141P.2</v>
          </cell>
        </row>
        <row r="8755">
          <cell r="K8755" t="str">
            <v>00111141P.2</v>
          </cell>
        </row>
        <row r="8756">
          <cell r="K8756" t="str">
            <v>00111142P.2</v>
          </cell>
        </row>
        <row r="8757">
          <cell r="K8757" t="str">
            <v>00111142P.2</v>
          </cell>
        </row>
        <row r="8758">
          <cell r="K8758" t="str">
            <v>00111142P.2</v>
          </cell>
        </row>
        <row r="8759">
          <cell r="K8759" t="str">
            <v>00111141P.2</v>
          </cell>
        </row>
        <row r="8760">
          <cell r="K8760" t="str">
            <v>00111142P.2</v>
          </cell>
        </row>
        <row r="8761">
          <cell r="K8761" t="str">
            <v>00111142P.2</v>
          </cell>
        </row>
        <row r="8762">
          <cell r="K8762" t="str">
            <v>00111142P.2</v>
          </cell>
        </row>
        <row r="8763">
          <cell r="K8763" t="str">
            <v>00111144P.2</v>
          </cell>
        </row>
        <row r="8764">
          <cell r="K8764" t="str">
            <v>00111144P.2</v>
          </cell>
        </row>
        <row r="8765">
          <cell r="K8765" t="str">
            <v>00111144P.2</v>
          </cell>
        </row>
        <row r="8766">
          <cell r="K8766" t="str">
            <v>00111144P.2</v>
          </cell>
        </row>
        <row r="8767">
          <cell r="K8767" t="str">
            <v>00111142P.2</v>
          </cell>
        </row>
        <row r="8768">
          <cell r="K8768" t="str">
            <v>00111142P.2</v>
          </cell>
        </row>
        <row r="8769">
          <cell r="K8769" t="str">
            <v>00111141P.2</v>
          </cell>
        </row>
        <row r="8770">
          <cell r="K8770" t="str">
            <v>00111141P.2</v>
          </cell>
        </row>
        <row r="8771">
          <cell r="K8771" t="str">
            <v>00111141P.2</v>
          </cell>
        </row>
        <row r="8772">
          <cell r="K8772" t="str">
            <v>00111141P.2</v>
          </cell>
        </row>
        <row r="8773">
          <cell r="K8773" t="str">
            <v>00111141P.2</v>
          </cell>
        </row>
        <row r="8774">
          <cell r="K8774" t="str">
            <v>00111141P.2</v>
          </cell>
        </row>
        <row r="8775">
          <cell r="K8775" t="str">
            <v>00111142P.2</v>
          </cell>
        </row>
        <row r="8776">
          <cell r="K8776" t="str">
            <v>00111160P.2</v>
          </cell>
        </row>
        <row r="8777">
          <cell r="K8777" t="str">
            <v>00111142P.2</v>
          </cell>
        </row>
        <row r="8778">
          <cell r="K8778" t="str">
            <v>00111102P.2</v>
          </cell>
        </row>
        <row r="8779">
          <cell r="K8779" t="str">
            <v>00111102P.2</v>
          </cell>
        </row>
        <row r="8780">
          <cell r="K8780" t="str">
            <v>00111102P.2</v>
          </cell>
        </row>
        <row r="8781">
          <cell r="K8781" t="str">
            <v>00111101P.2</v>
          </cell>
        </row>
        <row r="8782">
          <cell r="K8782" t="str">
            <v>00111102P.2</v>
          </cell>
        </row>
        <row r="8783">
          <cell r="K8783" t="str">
            <v>00111102P.2</v>
          </cell>
        </row>
        <row r="8784">
          <cell r="K8784" t="str">
            <v>00111102P.2</v>
          </cell>
        </row>
        <row r="8785">
          <cell r="K8785" t="str">
            <v>00111102P.2</v>
          </cell>
        </row>
        <row r="8786">
          <cell r="K8786" t="str">
            <v>00111102P.2</v>
          </cell>
        </row>
        <row r="8787">
          <cell r="K8787" t="str">
            <v>00111102P.2</v>
          </cell>
        </row>
        <row r="8788">
          <cell r="K8788" t="str">
            <v>00111102P.2</v>
          </cell>
        </row>
        <row r="8789">
          <cell r="K8789" t="str">
            <v>00111102P.2</v>
          </cell>
        </row>
        <row r="8790">
          <cell r="K8790" t="str">
            <v>00111102P.2</v>
          </cell>
        </row>
        <row r="8791">
          <cell r="K8791" t="str">
            <v>00111102P.2</v>
          </cell>
        </row>
        <row r="8792">
          <cell r="K8792" t="str">
            <v>00111102P.2</v>
          </cell>
        </row>
        <row r="8793">
          <cell r="K8793" t="str">
            <v>00111102P.2</v>
          </cell>
        </row>
        <row r="8794">
          <cell r="K8794" t="str">
            <v>00111102P.2</v>
          </cell>
        </row>
        <row r="8795">
          <cell r="K8795" t="str">
            <v>00111102P.2</v>
          </cell>
        </row>
        <row r="8796">
          <cell r="K8796" t="str">
            <v>00111102P.2</v>
          </cell>
        </row>
        <row r="8797">
          <cell r="K8797" t="str">
            <v>00111102P.2</v>
          </cell>
        </row>
        <row r="8798">
          <cell r="K8798" t="str">
            <v>00111102P.2</v>
          </cell>
        </row>
        <row r="8799">
          <cell r="K8799" t="str">
            <v>00111102P.2</v>
          </cell>
        </row>
        <row r="8800">
          <cell r="K8800" t="str">
            <v>00111102P.2</v>
          </cell>
        </row>
        <row r="8801">
          <cell r="K8801" t="str">
            <v>00111102P.2</v>
          </cell>
        </row>
        <row r="8802">
          <cell r="K8802" t="str">
            <v>00111102P.2</v>
          </cell>
        </row>
        <row r="8803">
          <cell r="K8803" t="str">
            <v>00111102P.2</v>
          </cell>
        </row>
        <row r="8804">
          <cell r="K8804" t="str">
            <v>00111102P.2</v>
          </cell>
        </row>
        <row r="8805">
          <cell r="K8805" t="str">
            <v>00111102P.2</v>
          </cell>
        </row>
        <row r="8806">
          <cell r="K8806" t="str">
            <v>00111102P.2</v>
          </cell>
        </row>
        <row r="8807">
          <cell r="K8807" t="str">
            <v>00111102P.2</v>
          </cell>
        </row>
        <row r="8808">
          <cell r="K8808" t="str">
            <v>00111102P.2</v>
          </cell>
        </row>
        <row r="8809">
          <cell r="K8809" t="str">
            <v>00111102P.2</v>
          </cell>
        </row>
        <row r="8810">
          <cell r="K8810" t="str">
            <v>00111102P.2</v>
          </cell>
        </row>
        <row r="8811">
          <cell r="K8811" t="str">
            <v>00111102P.2</v>
          </cell>
        </row>
        <row r="8812">
          <cell r="K8812" t="str">
            <v>00111102P.2</v>
          </cell>
        </row>
        <row r="8813">
          <cell r="K8813" t="str">
            <v>00111102P.2</v>
          </cell>
        </row>
        <row r="8814">
          <cell r="K8814" t="str">
            <v>00111102P.2</v>
          </cell>
        </row>
        <row r="8815">
          <cell r="K8815" t="str">
            <v>00111102P.2</v>
          </cell>
        </row>
        <row r="8816">
          <cell r="K8816" t="str">
            <v>00111102P.2</v>
          </cell>
        </row>
        <row r="8817">
          <cell r="K8817" t="str">
            <v>00111102P.2</v>
          </cell>
        </row>
        <row r="8818">
          <cell r="K8818" t="str">
            <v>00111102P.2</v>
          </cell>
        </row>
        <row r="8819">
          <cell r="K8819" t="str">
            <v>00111102P.2</v>
          </cell>
        </row>
        <row r="8820">
          <cell r="K8820" t="str">
            <v>00111102P.2</v>
          </cell>
        </row>
        <row r="8821">
          <cell r="K8821" t="str">
            <v>00111102P.2</v>
          </cell>
        </row>
        <row r="8822">
          <cell r="K8822" t="str">
            <v>00111102P.2</v>
          </cell>
        </row>
        <row r="8823">
          <cell r="K8823" t="str">
            <v>00111102P.2</v>
          </cell>
        </row>
        <row r="8824">
          <cell r="K8824" t="str">
            <v>00111102P.2</v>
          </cell>
        </row>
        <row r="8825">
          <cell r="K8825" t="str">
            <v>00111102P.2</v>
          </cell>
        </row>
        <row r="8826">
          <cell r="K8826" t="str">
            <v>00111102P.2</v>
          </cell>
        </row>
        <row r="8827">
          <cell r="K8827" t="str">
            <v>00111113P.2</v>
          </cell>
        </row>
        <row r="8828">
          <cell r="K8828" t="str">
            <v>00111113P.2</v>
          </cell>
        </row>
        <row r="8829">
          <cell r="K8829" t="str">
            <v>00111113P.2</v>
          </cell>
        </row>
        <row r="8830">
          <cell r="K8830" t="str">
            <v>00111113P.2</v>
          </cell>
        </row>
        <row r="8831">
          <cell r="K8831" t="str">
            <v>00111113P.2</v>
          </cell>
        </row>
        <row r="8832">
          <cell r="K8832" t="str">
            <v>00111113P.2</v>
          </cell>
        </row>
        <row r="8833">
          <cell r="K8833" t="str">
            <v>00111113P.2</v>
          </cell>
        </row>
        <row r="8834">
          <cell r="K8834" t="str">
            <v>00111113P.2</v>
          </cell>
        </row>
        <row r="8835">
          <cell r="K8835" t="str">
            <v>00111113P.2</v>
          </cell>
        </row>
        <row r="8836">
          <cell r="K8836" t="str">
            <v>00111113P.2</v>
          </cell>
        </row>
        <row r="8837">
          <cell r="K8837" t="str">
            <v>00111113P.2</v>
          </cell>
        </row>
        <row r="8838">
          <cell r="K8838" t="str">
            <v>00111113P.2</v>
          </cell>
        </row>
        <row r="8839">
          <cell r="K8839" t="str">
            <v>00111113P.2</v>
          </cell>
        </row>
        <row r="8840">
          <cell r="K8840" t="str">
            <v>00111113P.2</v>
          </cell>
        </row>
        <row r="8841">
          <cell r="K8841" t="str">
            <v>00111113P.2</v>
          </cell>
        </row>
        <row r="8842">
          <cell r="K8842" t="str">
            <v>00111110P.2</v>
          </cell>
        </row>
        <row r="8843">
          <cell r="K8843" t="str">
            <v>00111110P.2</v>
          </cell>
        </row>
        <row r="8844">
          <cell r="K8844" t="str">
            <v>00111110P.2</v>
          </cell>
        </row>
        <row r="8845">
          <cell r="K8845" t="str">
            <v>00111110P.2</v>
          </cell>
        </row>
        <row r="8846">
          <cell r="K8846" t="str">
            <v>00111110P.2</v>
          </cell>
        </row>
        <row r="8847">
          <cell r="K8847" t="str">
            <v>00111114P.2</v>
          </cell>
        </row>
        <row r="8848">
          <cell r="K8848" t="str">
            <v>00111114P.2</v>
          </cell>
        </row>
        <row r="8849">
          <cell r="K8849" t="str">
            <v>00111131P.2</v>
          </cell>
        </row>
        <row r="8850">
          <cell r="K8850" t="str">
            <v>00111110P.2</v>
          </cell>
        </row>
        <row r="8851">
          <cell r="K8851" t="str">
            <v>00111110P.2</v>
          </cell>
        </row>
        <row r="8852">
          <cell r="K8852" t="str">
            <v>00111110P.2</v>
          </cell>
        </row>
        <row r="8853">
          <cell r="K8853" t="str">
            <v>00111110P.2</v>
          </cell>
        </row>
        <row r="8854">
          <cell r="K8854" t="str">
            <v>00111110P.2</v>
          </cell>
        </row>
        <row r="8855">
          <cell r="K8855" t="str">
            <v>00111151P.2</v>
          </cell>
        </row>
        <row r="8856">
          <cell r="K8856" t="str">
            <v>00111151P.2</v>
          </cell>
        </row>
        <row r="8857">
          <cell r="K8857" t="str">
            <v>00111151P.2</v>
          </cell>
        </row>
        <row r="8858">
          <cell r="K8858" t="str">
            <v>00111151P.2</v>
          </cell>
        </row>
        <row r="8859">
          <cell r="K8859" t="str">
            <v>00111151P.2</v>
          </cell>
        </row>
        <row r="8860">
          <cell r="K8860" t="str">
            <v>00111151P.2</v>
          </cell>
        </row>
        <row r="8861">
          <cell r="K8861" t="str">
            <v>00111151P.2</v>
          </cell>
        </row>
        <row r="8862">
          <cell r="K8862" t="str">
            <v>00111151P.2</v>
          </cell>
        </row>
        <row r="8863">
          <cell r="K8863" t="str">
            <v>00111151P.2</v>
          </cell>
        </row>
        <row r="8864">
          <cell r="K8864" t="str">
            <v>00111151P.2</v>
          </cell>
        </row>
        <row r="8865">
          <cell r="K8865" t="str">
            <v>00111151P.2</v>
          </cell>
        </row>
        <row r="8866">
          <cell r="K8866" t="str">
            <v>00111151P.2</v>
          </cell>
        </row>
        <row r="8867">
          <cell r="K8867" t="str">
            <v>00111151P.2</v>
          </cell>
        </row>
        <row r="8868">
          <cell r="K8868" t="str">
            <v>00111151P.2</v>
          </cell>
        </row>
        <row r="8869">
          <cell r="K8869" t="str">
            <v>00111151P.2</v>
          </cell>
        </row>
        <row r="8870">
          <cell r="K8870" t="str">
            <v>00111151P.2</v>
          </cell>
        </row>
        <row r="8871">
          <cell r="K8871" t="str">
            <v>00111151P.2</v>
          </cell>
        </row>
        <row r="8872">
          <cell r="K8872" t="str">
            <v>00111151P.2</v>
          </cell>
        </row>
        <row r="8873">
          <cell r="K8873" t="str">
            <v>00111151P.2</v>
          </cell>
        </row>
        <row r="8874">
          <cell r="K8874" t="str">
            <v>00111151P.2</v>
          </cell>
        </row>
        <row r="8875">
          <cell r="K8875" t="str">
            <v>00111151P.2</v>
          </cell>
        </row>
        <row r="8876">
          <cell r="K8876" t="str">
            <v>00111151P.2</v>
          </cell>
        </row>
        <row r="8877">
          <cell r="K8877" t="str">
            <v>00111151P.2</v>
          </cell>
        </row>
        <row r="8878">
          <cell r="K8878" t="str">
            <v>00111151P.2</v>
          </cell>
        </row>
        <row r="8879">
          <cell r="K8879" t="str">
            <v>00111151P.2</v>
          </cell>
        </row>
        <row r="8880">
          <cell r="K8880" t="str">
            <v>00111151P.2</v>
          </cell>
        </row>
        <row r="8881">
          <cell r="K8881" t="str">
            <v>00111151P.2</v>
          </cell>
        </row>
        <row r="8882">
          <cell r="K8882" t="str">
            <v>00111151P.2</v>
          </cell>
        </row>
        <row r="8883">
          <cell r="K8883" t="str">
            <v>00111151P.2</v>
          </cell>
        </row>
        <row r="8884">
          <cell r="K8884" t="str">
            <v>00111151P.2</v>
          </cell>
        </row>
        <row r="8885">
          <cell r="K8885" t="str">
            <v>00111151P.2</v>
          </cell>
        </row>
        <row r="8886">
          <cell r="K8886" t="str">
            <v>00111151P.2</v>
          </cell>
        </row>
        <row r="8887">
          <cell r="K8887" t="str">
            <v>00111151P.2</v>
          </cell>
        </row>
        <row r="8888">
          <cell r="K8888" t="str">
            <v>00111151P.2</v>
          </cell>
        </row>
        <row r="8889">
          <cell r="K8889" t="str">
            <v>00111151P.2</v>
          </cell>
        </row>
        <row r="8890">
          <cell r="K8890" t="str">
            <v>00111151P.2</v>
          </cell>
        </row>
        <row r="8891">
          <cell r="K8891" t="str">
            <v>00111151P.2</v>
          </cell>
        </row>
        <row r="8892">
          <cell r="K8892" t="str">
            <v>00111151P.2</v>
          </cell>
        </row>
        <row r="8893">
          <cell r="K8893" t="str">
            <v>00111151P.2</v>
          </cell>
        </row>
        <row r="8894">
          <cell r="K8894" t="str">
            <v>00111154P.2</v>
          </cell>
        </row>
        <row r="8895">
          <cell r="K8895" t="str">
            <v>00111154P.2</v>
          </cell>
        </row>
        <row r="8896">
          <cell r="K8896" t="str">
            <v>00111154P.2</v>
          </cell>
        </row>
        <row r="8897">
          <cell r="K8897" t="str">
            <v>00111154P.2</v>
          </cell>
        </row>
        <row r="8898">
          <cell r="K8898" t="str">
            <v>00111154P.2</v>
          </cell>
        </row>
        <row r="8899">
          <cell r="K8899" t="str">
            <v>00111154P.2</v>
          </cell>
        </row>
        <row r="8900">
          <cell r="K8900" t="str">
            <v>00111154P.2</v>
          </cell>
        </row>
        <row r="8901">
          <cell r="K8901" t="str">
            <v>00111154P.2</v>
          </cell>
        </row>
        <row r="8902">
          <cell r="K8902" t="str">
            <v>00111154P.2</v>
          </cell>
        </row>
        <row r="8903">
          <cell r="K8903" t="str">
            <v>00111154P.2</v>
          </cell>
        </row>
        <row r="8904">
          <cell r="K8904" t="str">
            <v>00111154P.2</v>
          </cell>
        </row>
        <row r="8905">
          <cell r="K8905" t="str">
            <v>00111154P.2</v>
          </cell>
        </row>
        <row r="8906">
          <cell r="K8906" t="str">
            <v>00111154P.2</v>
          </cell>
        </row>
        <row r="8907">
          <cell r="K8907" t="str">
            <v>00111156P.2</v>
          </cell>
        </row>
        <row r="8908">
          <cell r="K8908" t="str">
            <v>00111156P.2</v>
          </cell>
        </row>
        <row r="8909">
          <cell r="K8909" t="str">
            <v>00111156P.2</v>
          </cell>
        </row>
        <row r="8910">
          <cell r="K8910" t="str">
            <v>00111156P.2</v>
          </cell>
        </row>
        <row r="8911">
          <cell r="K8911" t="str">
            <v>00111156P.2</v>
          </cell>
        </row>
        <row r="8912">
          <cell r="K8912" t="str">
            <v>00111156P.2</v>
          </cell>
        </row>
        <row r="8913">
          <cell r="K8913" t="str">
            <v>00111156P.2</v>
          </cell>
        </row>
        <row r="8914">
          <cell r="K8914" t="str">
            <v>00111156P.2</v>
          </cell>
        </row>
        <row r="8915">
          <cell r="K8915" t="str">
            <v>00111160P.2</v>
          </cell>
        </row>
        <row r="8916">
          <cell r="K8916" t="str">
            <v>00111160P.2</v>
          </cell>
        </row>
        <row r="8917">
          <cell r="K8917" t="str">
            <v>00111160P.2</v>
          </cell>
        </row>
        <row r="8918">
          <cell r="K8918" t="str">
            <v>00111143P.2</v>
          </cell>
        </row>
        <row r="8919">
          <cell r="K8919" t="str">
            <v>00111143P.2</v>
          </cell>
        </row>
        <row r="8920">
          <cell r="K8920" t="str">
            <v>00111143P.2</v>
          </cell>
        </row>
        <row r="8921">
          <cell r="K8921" t="str">
            <v>00111143P.2</v>
          </cell>
        </row>
        <row r="8922">
          <cell r="K8922" t="str">
            <v>00111143P.2</v>
          </cell>
        </row>
        <row r="8923">
          <cell r="K8923" t="str">
            <v>00111153P.2</v>
          </cell>
        </row>
        <row r="8924">
          <cell r="K8924" t="str">
            <v>00111153P.2</v>
          </cell>
        </row>
        <row r="8925">
          <cell r="K8925" t="str">
            <v>00111153P.2</v>
          </cell>
        </row>
        <row r="8926">
          <cell r="K8926" t="str">
            <v>00111153P.2</v>
          </cell>
        </row>
        <row r="8927">
          <cell r="K8927" t="str">
            <v>00111153P.2</v>
          </cell>
        </row>
        <row r="8928">
          <cell r="K8928" t="str">
            <v>00111153P.2</v>
          </cell>
        </row>
        <row r="8929">
          <cell r="K8929" t="str">
            <v>00111153P.2</v>
          </cell>
        </row>
        <row r="8930">
          <cell r="K8930" t="str">
            <v>00111157P.2</v>
          </cell>
        </row>
        <row r="8931">
          <cell r="K8931" t="str">
            <v>00111156P.2</v>
          </cell>
        </row>
        <row r="8932">
          <cell r="K8932" t="str">
            <v>00111156P.2</v>
          </cell>
        </row>
        <row r="8933">
          <cell r="K8933" t="str">
            <v>00111156P.2</v>
          </cell>
        </row>
        <row r="8934">
          <cell r="K8934" t="str">
            <v>00111156P.2</v>
          </cell>
        </row>
        <row r="8935">
          <cell r="K8935" t="str">
            <v>00111156P.2</v>
          </cell>
        </row>
        <row r="8936">
          <cell r="K8936" t="str">
            <v>00111156P.2</v>
          </cell>
        </row>
        <row r="8937">
          <cell r="K8937" t="str">
            <v>00111156P.2</v>
          </cell>
        </row>
        <row r="8938">
          <cell r="K8938" t="str">
            <v>00111157P.2</v>
          </cell>
        </row>
        <row r="8939">
          <cell r="K8939" t="str">
            <v>00111157P.2</v>
          </cell>
        </row>
        <row r="8940">
          <cell r="K8940" t="str">
            <v>00111157P.2</v>
          </cell>
        </row>
        <row r="8941">
          <cell r="K8941" t="str">
            <v>00111157P.2</v>
          </cell>
        </row>
        <row r="8942">
          <cell r="K8942" t="str">
            <v>00111154P.2</v>
          </cell>
        </row>
        <row r="8943">
          <cell r="K8943" t="str">
            <v>00111154P.2</v>
          </cell>
        </row>
        <row r="8944">
          <cell r="K8944" t="str">
            <v>00111154P.2</v>
          </cell>
        </row>
        <row r="8945">
          <cell r="K8945" t="str">
            <v>00111154P.2</v>
          </cell>
        </row>
        <row r="8946">
          <cell r="K8946" t="str">
            <v>00111154P.2</v>
          </cell>
        </row>
        <row r="8947">
          <cell r="K8947" t="str">
            <v>00111154P.2</v>
          </cell>
        </row>
        <row r="8948">
          <cell r="K8948" t="str">
            <v>00111154P.2</v>
          </cell>
        </row>
        <row r="8949">
          <cell r="K8949" t="str">
            <v>00111154P.2</v>
          </cell>
        </row>
        <row r="8950">
          <cell r="K8950" t="str">
            <v>00111154P.2</v>
          </cell>
        </row>
        <row r="8951">
          <cell r="K8951" t="str">
            <v>00111154P.2</v>
          </cell>
        </row>
        <row r="8952">
          <cell r="K8952" t="str">
            <v>00111154P.2</v>
          </cell>
        </row>
        <row r="8953">
          <cell r="K8953" t="str">
            <v>00111156P.2</v>
          </cell>
        </row>
        <row r="8954">
          <cell r="K8954" t="str">
            <v>00111156P.2</v>
          </cell>
        </row>
        <row r="8955">
          <cell r="K8955" t="str">
            <v>00111156P.2</v>
          </cell>
        </row>
        <row r="8956">
          <cell r="K8956" t="str">
            <v>00111156P.2</v>
          </cell>
        </row>
        <row r="8957">
          <cell r="K8957" t="str">
            <v>00111156P.2</v>
          </cell>
        </row>
        <row r="8958">
          <cell r="K8958" t="str">
            <v>00111156P.2</v>
          </cell>
        </row>
        <row r="8959">
          <cell r="K8959" t="str">
            <v>00111156P.2</v>
          </cell>
        </row>
        <row r="8960">
          <cell r="K8960" t="str">
            <v>00111156P.2</v>
          </cell>
        </row>
        <row r="8961">
          <cell r="K8961" t="str">
            <v>00111156P.2</v>
          </cell>
        </row>
        <row r="8962">
          <cell r="K8962" t="str">
            <v>00111156P.2</v>
          </cell>
        </row>
        <row r="8963">
          <cell r="K8963" t="str">
            <v>00111156P.2</v>
          </cell>
        </row>
        <row r="8964">
          <cell r="K8964" t="str">
            <v>00111156P.2</v>
          </cell>
        </row>
        <row r="8965">
          <cell r="K8965" t="str">
            <v>00111157P.2</v>
          </cell>
        </row>
        <row r="8966">
          <cell r="K8966" t="str">
            <v>00111157P.2</v>
          </cell>
        </row>
        <row r="8967">
          <cell r="K8967" t="str">
            <v>00111157P.2</v>
          </cell>
        </row>
        <row r="8968">
          <cell r="K8968" t="str">
            <v>00111157P.2</v>
          </cell>
        </row>
        <row r="8969">
          <cell r="K8969" t="str">
            <v>00111157P.2</v>
          </cell>
        </row>
        <row r="8970">
          <cell r="K8970" t="str">
            <v>00111157P.2</v>
          </cell>
        </row>
        <row r="8971">
          <cell r="K8971" t="str">
            <v>00111160P.2</v>
          </cell>
        </row>
        <row r="8972">
          <cell r="K8972" t="str">
            <v>00111160P.2</v>
          </cell>
        </row>
        <row r="8973">
          <cell r="K8973" t="str">
            <v>00111118P.2</v>
          </cell>
        </row>
        <row r="8974">
          <cell r="K8974" t="str">
            <v>00111118P.2</v>
          </cell>
        </row>
        <row r="8975">
          <cell r="K8975" t="str">
            <v>00111118P.2</v>
          </cell>
        </row>
        <row r="8976">
          <cell r="K8976" t="str">
            <v>00111118P.2</v>
          </cell>
        </row>
        <row r="8977">
          <cell r="K8977" t="str">
            <v>00111118P.2</v>
          </cell>
        </row>
        <row r="8978">
          <cell r="K8978" t="str">
            <v>00111118P.2</v>
          </cell>
        </row>
        <row r="8979">
          <cell r="K8979" t="str">
            <v>00111157P.2</v>
          </cell>
        </row>
        <row r="8980">
          <cell r="K8980" t="str">
            <v>00111157P.2</v>
          </cell>
        </row>
        <row r="8981">
          <cell r="K8981" t="str">
            <v>00111157P.2</v>
          </cell>
        </row>
        <row r="8982">
          <cell r="K8982" t="str">
            <v>00111157P.2</v>
          </cell>
        </row>
        <row r="8983">
          <cell r="K8983" t="str">
            <v>00111146P.2</v>
          </cell>
        </row>
        <row r="8984">
          <cell r="K8984" t="str">
            <v>00111146P.2</v>
          </cell>
        </row>
        <row r="8985">
          <cell r="K8985" t="str">
            <v>00111146P.2</v>
          </cell>
        </row>
        <row r="8986">
          <cell r="K8986" t="str">
            <v>00111146P.2</v>
          </cell>
        </row>
        <row r="8987">
          <cell r="K8987" t="str">
            <v>00111146P.2</v>
          </cell>
        </row>
        <row r="8988">
          <cell r="K8988" t="str">
            <v>00111146P.2</v>
          </cell>
        </row>
        <row r="8989">
          <cell r="K8989" t="str">
            <v>00111146P.2</v>
          </cell>
        </row>
        <row r="8990">
          <cell r="K8990" t="str">
            <v>00111146P.2</v>
          </cell>
        </row>
        <row r="8991">
          <cell r="K8991" t="str">
            <v>00111146P.2</v>
          </cell>
        </row>
        <row r="8992">
          <cell r="K8992" t="str">
            <v>00111146P.2</v>
          </cell>
        </row>
        <row r="8993">
          <cell r="K8993" t="str">
            <v>00111146P.2</v>
          </cell>
        </row>
        <row r="8994">
          <cell r="K8994" t="str">
            <v>00111146P.2</v>
          </cell>
        </row>
        <row r="8995">
          <cell r="K8995" t="str">
            <v>00111146P.2</v>
          </cell>
        </row>
        <row r="8996">
          <cell r="K8996" t="str">
            <v>00111146P.2</v>
          </cell>
        </row>
        <row r="8997">
          <cell r="K8997" t="str">
            <v>00111140P.2</v>
          </cell>
        </row>
        <row r="8998">
          <cell r="K8998" t="str">
            <v>00111140P.2</v>
          </cell>
        </row>
        <row r="8999">
          <cell r="K8999" t="str">
            <v>00111140P.2</v>
          </cell>
        </row>
        <row r="9000">
          <cell r="K9000" t="str">
            <v>00111140P.2</v>
          </cell>
        </row>
        <row r="9001">
          <cell r="K9001" t="str">
            <v>00111140P.2</v>
          </cell>
        </row>
        <row r="9002">
          <cell r="K9002" t="str">
            <v>00111140P.2</v>
          </cell>
        </row>
        <row r="9003">
          <cell r="K9003" t="str">
            <v>00111140P.2</v>
          </cell>
        </row>
        <row r="9004">
          <cell r="K9004" t="str">
            <v>00111140P.2</v>
          </cell>
        </row>
        <row r="9005">
          <cell r="K9005" t="str">
            <v>00111140P.2</v>
          </cell>
        </row>
        <row r="9006">
          <cell r="K9006" t="str">
            <v>00111140P.2</v>
          </cell>
        </row>
        <row r="9007">
          <cell r="K9007" t="str">
            <v>00111140P.2</v>
          </cell>
        </row>
        <row r="9008">
          <cell r="K9008" t="str">
            <v>00111140P.2</v>
          </cell>
        </row>
        <row r="9009">
          <cell r="K9009" t="str">
            <v>00111140P.2</v>
          </cell>
        </row>
        <row r="9010">
          <cell r="K9010" t="str">
            <v>00111140P.2</v>
          </cell>
        </row>
        <row r="9011">
          <cell r="K9011" t="str">
            <v>00111158P.2</v>
          </cell>
        </row>
        <row r="9012">
          <cell r="K9012" t="str">
            <v>00111158P.2</v>
          </cell>
        </row>
        <row r="9013">
          <cell r="K9013" t="str">
            <v>00111158P.2</v>
          </cell>
        </row>
        <row r="9014">
          <cell r="K9014" t="str">
            <v>00111158P.2</v>
          </cell>
        </row>
        <row r="9015">
          <cell r="K9015" t="str">
            <v>00111158P.2</v>
          </cell>
        </row>
        <row r="9016">
          <cell r="K9016" t="str">
            <v>00111158P.2</v>
          </cell>
        </row>
        <row r="9017">
          <cell r="K9017" t="str">
            <v>00111158P.2</v>
          </cell>
        </row>
        <row r="9018">
          <cell r="K9018" t="str">
            <v>00111158P.2</v>
          </cell>
        </row>
        <row r="9019">
          <cell r="K9019" t="str">
            <v>00111158P.2</v>
          </cell>
        </row>
        <row r="9020">
          <cell r="K9020" t="str">
            <v>00111158P.2</v>
          </cell>
        </row>
        <row r="9021">
          <cell r="K9021" t="str">
            <v>00111110P.2</v>
          </cell>
        </row>
        <row r="9022">
          <cell r="K9022" t="str">
            <v>00111110P.2</v>
          </cell>
        </row>
        <row r="9023">
          <cell r="K9023" t="str">
            <v>00111110P.2</v>
          </cell>
        </row>
        <row r="9024">
          <cell r="K9024" t="str">
            <v>00111110P.2</v>
          </cell>
        </row>
        <row r="9025">
          <cell r="K9025" t="str">
            <v>00111110P.2</v>
          </cell>
        </row>
        <row r="9026">
          <cell r="K9026" t="str">
            <v>00111110P.2</v>
          </cell>
        </row>
        <row r="9027">
          <cell r="K9027" t="str">
            <v>00111110P.2</v>
          </cell>
        </row>
        <row r="9028">
          <cell r="K9028" t="str">
            <v>00111110P.2</v>
          </cell>
        </row>
        <row r="9029">
          <cell r="K9029" t="str">
            <v>00111110P.2</v>
          </cell>
        </row>
        <row r="9030">
          <cell r="K9030" t="str">
            <v>00111110P.2</v>
          </cell>
        </row>
        <row r="9031">
          <cell r="K9031" t="str">
            <v>00111110P.2</v>
          </cell>
        </row>
        <row r="9032">
          <cell r="K9032" t="str">
            <v>00111110P.2</v>
          </cell>
        </row>
        <row r="9033">
          <cell r="K9033" t="str">
            <v>00111110P.2</v>
          </cell>
        </row>
        <row r="9034">
          <cell r="K9034" t="str">
            <v>00111110P.2</v>
          </cell>
        </row>
        <row r="9035">
          <cell r="K9035" t="str">
            <v>00111110P.2</v>
          </cell>
        </row>
        <row r="9036">
          <cell r="K9036" t="str">
            <v>00111110P.2</v>
          </cell>
        </row>
        <row r="9037">
          <cell r="K9037" t="str">
            <v>00111110P.2</v>
          </cell>
        </row>
        <row r="9038">
          <cell r="K9038" t="str">
            <v>00111110P.2</v>
          </cell>
        </row>
        <row r="9039">
          <cell r="K9039" t="str">
            <v>00111112P.2</v>
          </cell>
        </row>
        <row r="9040">
          <cell r="K9040" t="str">
            <v>00111112P.2</v>
          </cell>
        </row>
        <row r="9041">
          <cell r="K9041" t="str">
            <v>00111112P.2</v>
          </cell>
        </row>
        <row r="9042">
          <cell r="K9042" t="str">
            <v>00111112P.2</v>
          </cell>
        </row>
        <row r="9043">
          <cell r="K9043" t="str">
            <v>00111112P.2</v>
          </cell>
        </row>
        <row r="9044">
          <cell r="K9044" t="str">
            <v>00111112P.2</v>
          </cell>
        </row>
        <row r="9045">
          <cell r="K9045" t="str">
            <v>00111112P.2</v>
          </cell>
        </row>
        <row r="9046">
          <cell r="K9046" t="str">
            <v>00111112P.2</v>
          </cell>
        </row>
        <row r="9047">
          <cell r="K9047" t="str">
            <v>00111112P.2</v>
          </cell>
        </row>
        <row r="9048">
          <cell r="K9048" t="str">
            <v>00111112P.2</v>
          </cell>
        </row>
        <row r="9049">
          <cell r="K9049" t="str">
            <v>00111112P.2</v>
          </cell>
        </row>
        <row r="9050">
          <cell r="K9050" t="str">
            <v>00111112P.2</v>
          </cell>
        </row>
        <row r="9051">
          <cell r="K9051" t="str">
            <v>00111112P.2</v>
          </cell>
        </row>
        <row r="9052">
          <cell r="K9052" t="str">
            <v>00111112P.2</v>
          </cell>
        </row>
        <row r="9053">
          <cell r="K9053" t="str">
            <v>00111113P.2</v>
          </cell>
        </row>
        <row r="9054">
          <cell r="K9054" t="str">
            <v>00111113P.2</v>
          </cell>
        </row>
        <row r="9055">
          <cell r="K9055" t="str">
            <v>00111113P.2</v>
          </cell>
        </row>
        <row r="9056">
          <cell r="K9056" t="str">
            <v>00111113P.2</v>
          </cell>
        </row>
        <row r="9057">
          <cell r="K9057" t="str">
            <v>00111113P.2</v>
          </cell>
        </row>
        <row r="9058">
          <cell r="K9058" t="str">
            <v>00111113P.2</v>
          </cell>
        </row>
        <row r="9059">
          <cell r="K9059" t="str">
            <v>00111113P.2</v>
          </cell>
        </row>
        <row r="9060">
          <cell r="K9060" t="str">
            <v>00111113P.2</v>
          </cell>
        </row>
        <row r="9061">
          <cell r="K9061" t="str">
            <v>00111113P.2</v>
          </cell>
        </row>
        <row r="9062">
          <cell r="K9062" t="str">
            <v>00111113P.2</v>
          </cell>
        </row>
        <row r="9063">
          <cell r="K9063" t="str">
            <v>00111113P.2</v>
          </cell>
        </row>
        <row r="9064">
          <cell r="K9064" t="str">
            <v>00111113P.2</v>
          </cell>
        </row>
        <row r="9065">
          <cell r="K9065" t="str">
            <v>00111113P.2</v>
          </cell>
        </row>
        <row r="9066">
          <cell r="K9066" t="str">
            <v>00111113P.2</v>
          </cell>
        </row>
        <row r="9067">
          <cell r="K9067" t="str">
            <v>00111113P.2</v>
          </cell>
        </row>
        <row r="9068">
          <cell r="K9068" t="str">
            <v>00111113P.2</v>
          </cell>
        </row>
        <row r="9069">
          <cell r="K9069" t="str">
            <v>00111113P.2</v>
          </cell>
        </row>
        <row r="9070">
          <cell r="K9070" t="str">
            <v>00111113P.2</v>
          </cell>
        </row>
        <row r="9071">
          <cell r="K9071" t="str">
            <v>00111114P.2</v>
          </cell>
        </row>
        <row r="9072">
          <cell r="K9072" t="str">
            <v>00111114P.2</v>
          </cell>
        </row>
        <row r="9073">
          <cell r="K9073" t="str">
            <v>00111114P.2</v>
          </cell>
        </row>
        <row r="9074">
          <cell r="K9074" t="str">
            <v>00111114P.2</v>
          </cell>
        </row>
        <row r="9075">
          <cell r="K9075" t="str">
            <v>00111115P.2</v>
          </cell>
        </row>
        <row r="9076">
          <cell r="K9076" t="str">
            <v>00111115P.2</v>
          </cell>
        </row>
        <row r="9077">
          <cell r="K9077" t="str">
            <v>00111115P.2</v>
          </cell>
        </row>
        <row r="9078">
          <cell r="K9078" t="str">
            <v>00111115P.2</v>
          </cell>
        </row>
        <row r="9079">
          <cell r="K9079" t="str">
            <v>00111115P.2</v>
          </cell>
        </row>
        <row r="9080">
          <cell r="K9080" t="str">
            <v>00111115P.2</v>
          </cell>
        </row>
        <row r="9081">
          <cell r="K9081" t="str">
            <v>00111116P.2</v>
          </cell>
        </row>
        <row r="9082">
          <cell r="K9082" t="str">
            <v>00111116P.2</v>
          </cell>
        </row>
        <row r="9083">
          <cell r="K9083" t="str">
            <v>00111116P.2</v>
          </cell>
        </row>
        <row r="9084">
          <cell r="K9084" t="str">
            <v>00111116P.2</v>
          </cell>
        </row>
        <row r="9085">
          <cell r="K9085" t="str">
            <v>00111116P.2</v>
          </cell>
        </row>
        <row r="9086">
          <cell r="K9086" t="str">
            <v>00111116P.2</v>
          </cell>
        </row>
        <row r="9087">
          <cell r="K9087" t="str">
            <v>00111116P.2</v>
          </cell>
        </row>
        <row r="9088">
          <cell r="K9088" t="str">
            <v>00111116P.2</v>
          </cell>
        </row>
        <row r="9089">
          <cell r="K9089" t="str">
            <v>00111116P.2</v>
          </cell>
        </row>
        <row r="9090">
          <cell r="K9090" t="str">
            <v>00111116P.2</v>
          </cell>
        </row>
        <row r="9091">
          <cell r="K9091" t="str">
            <v>00111117P.2</v>
          </cell>
        </row>
        <row r="9092">
          <cell r="K9092" t="str">
            <v>00111117P.2</v>
          </cell>
        </row>
        <row r="9093">
          <cell r="K9093" t="str">
            <v>00111117P.2</v>
          </cell>
        </row>
        <row r="9094">
          <cell r="K9094" t="str">
            <v>00111117P.2</v>
          </cell>
        </row>
        <row r="9095">
          <cell r="K9095" t="str">
            <v>00111117P.2</v>
          </cell>
        </row>
        <row r="9096">
          <cell r="K9096" t="str">
            <v>00111117P.2</v>
          </cell>
        </row>
        <row r="9097">
          <cell r="K9097" t="str">
            <v>00111117P.2</v>
          </cell>
        </row>
        <row r="9098">
          <cell r="K9098" t="str">
            <v>00111117P.2</v>
          </cell>
        </row>
        <row r="9099">
          <cell r="K9099" t="str">
            <v>00111117P.2</v>
          </cell>
        </row>
        <row r="9100">
          <cell r="K9100" t="str">
            <v>00111117P.2</v>
          </cell>
        </row>
        <row r="9101">
          <cell r="K9101" t="str">
            <v>00111117P.2</v>
          </cell>
        </row>
        <row r="9102">
          <cell r="K9102" t="str">
            <v>00111117P.2</v>
          </cell>
        </row>
        <row r="9103">
          <cell r="K9103" t="str">
            <v>00111117P.2</v>
          </cell>
        </row>
        <row r="9104">
          <cell r="K9104" t="str">
            <v>00111117P.2</v>
          </cell>
        </row>
        <row r="9105">
          <cell r="K9105" t="str">
            <v>00111118P.2</v>
          </cell>
        </row>
        <row r="9106">
          <cell r="K9106" t="str">
            <v>00111118P.2</v>
          </cell>
        </row>
        <row r="9107">
          <cell r="K9107" t="str">
            <v>00111118P.2</v>
          </cell>
        </row>
        <row r="9108">
          <cell r="K9108" t="str">
            <v>00111118P.2</v>
          </cell>
        </row>
        <row r="9109">
          <cell r="K9109" t="str">
            <v>00111118P.2</v>
          </cell>
        </row>
        <row r="9110">
          <cell r="K9110" t="str">
            <v>00111118P.2</v>
          </cell>
        </row>
        <row r="9111">
          <cell r="K9111" t="str">
            <v>00111118P.2</v>
          </cell>
        </row>
        <row r="9112">
          <cell r="K9112" t="str">
            <v>00111118P.2</v>
          </cell>
        </row>
        <row r="9113">
          <cell r="K9113" t="str">
            <v>00111118P.2</v>
          </cell>
        </row>
        <row r="9114">
          <cell r="K9114" t="str">
            <v>00111118P.2</v>
          </cell>
        </row>
        <row r="9115">
          <cell r="K9115" t="str">
            <v>00111120P.2</v>
          </cell>
        </row>
        <row r="9116">
          <cell r="K9116" t="str">
            <v>00111120P.2</v>
          </cell>
        </row>
        <row r="9117">
          <cell r="K9117" t="str">
            <v>00111120P.2</v>
          </cell>
        </row>
        <row r="9118">
          <cell r="K9118" t="str">
            <v>00111120P.2</v>
          </cell>
        </row>
        <row r="9119">
          <cell r="K9119" t="str">
            <v>00111120P.2</v>
          </cell>
        </row>
        <row r="9120">
          <cell r="K9120" t="str">
            <v>00111120P.2</v>
          </cell>
        </row>
        <row r="9121">
          <cell r="K9121" t="str">
            <v>00111120P.2</v>
          </cell>
        </row>
        <row r="9122">
          <cell r="K9122" t="str">
            <v>00111121P.2</v>
          </cell>
        </row>
        <row r="9123">
          <cell r="K9123" t="str">
            <v>00111121P.2</v>
          </cell>
        </row>
        <row r="9124">
          <cell r="K9124" t="str">
            <v>00111121P.2</v>
          </cell>
        </row>
        <row r="9125">
          <cell r="K9125" t="str">
            <v>00111121P.2</v>
          </cell>
        </row>
        <row r="9126">
          <cell r="K9126" t="str">
            <v>00111121P.2</v>
          </cell>
        </row>
        <row r="9127">
          <cell r="K9127" t="str">
            <v>00111121P.2</v>
          </cell>
        </row>
        <row r="9128">
          <cell r="K9128" t="str">
            <v>00111121P.2</v>
          </cell>
        </row>
        <row r="9129">
          <cell r="K9129" t="str">
            <v>00111121P.2</v>
          </cell>
        </row>
        <row r="9130">
          <cell r="K9130" t="str">
            <v>00111122P.2</v>
          </cell>
        </row>
        <row r="9131">
          <cell r="K9131" t="str">
            <v>00111122P.2</v>
          </cell>
        </row>
        <row r="9132">
          <cell r="K9132" t="str">
            <v>00111122P.2</v>
          </cell>
        </row>
        <row r="9133">
          <cell r="K9133" t="str">
            <v>00111122P.2</v>
          </cell>
        </row>
        <row r="9134">
          <cell r="K9134" t="str">
            <v>00111122P.2</v>
          </cell>
        </row>
        <row r="9135">
          <cell r="K9135" t="str">
            <v>00111122P.2</v>
          </cell>
        </row>
        <row r="9136">
          <cell r="K9136" t="str">
            <v>00111122P.2</v>
          </cell>
        </row>
        <row r="9137">
          <cell r="K9137" t="str">
            <v>00111123P.2</v>
          </cell>
        </row>
        <row r="9138">
          <cell r="K9138" t="str">
            <v>00111123P.2</v>
          </cell>
        </row>
        <row r="9139">
          <cell r="K9139" t="str">
            <v>00111123P.2</v>
          </cell>
        </row>
        <row r="9140">
          <cell r="K9140" t="str">
            <v>00111123P.2</v>
          </cell>
        </row>
        <row r="9141">
          <cell r="K9141" t="str">
            <v>00111123P.2</v>
          </cell>
        </row>
        <row r="9142">
          <cell r="K9142" t="str">
            <v>00111123P.2</v>
          </cell>
        </row>
        <row r="9143">
          <cell r="K9143" t="str">
            <v>00111123P.2</v>
          </cell>
        </row>
        <row r="9144">
          <cell r="K9144" t="str">
            <v>00111123P.2</v>
          </cell>
        </row>
        <row r="9145">
          <cell r="K9145" t="str">
            <v>00111123P.2</v>
          </cell>
        </row>
        <row r="9146">
          <cell r="K9146" t="str">
            <v>00111123P.2</v>
          </cell>
        </row>
        <row r="9147">
          <cell r="K9147" t="str">
            <v>00111123P.2</v>
          </cell>
        </row>
        <row r="9148">
          <cell r="K9148" t="str">
            <v>00111123P.2</v>
          </cell>
        </row>
        <row r="9149">
          <cell r="K9149" t="str">
            <v>00111123P.2</v>
          </cell>
        </row>
        <row r="9150">
          <cell r="K9150" t="str">
            <v>00111123P.2</v>
          </cell>
        </row>
        <row r="9151">
          <cell r="K9151" t="str">
            <v>00111123P.2</v>
          </cell>
        </row>
        <row r="9152">
          <cell r="K9152" t="str">
            <v>00111123P.2</v>
          </cell>
        </row>
        <row r="9153">
          <cell r="K9153" t="str">
            <v>00111124P.2</v>
          </cell>
        </row>
        <row r="9154">
          <cell r="K9154" t="str">
            <v>00111124P.2</v>
          </cell>
        </row>
        <row r="9155">
          <cell r="K9155" t="str">
            <v>00111124P.2</v>
          </cell>
        </row>
        <row r="9156">
          <cell r="K9156" t="str">
            <v>00111124P.2</v>
          </cell>
        </row>
        <row r="9157">
          <cell r="K9157" t="str">
            <v>00111124P.2</v>
          </cell>
        </row>
        <row r="9158">
          <cell r="K9158" t="str">
            <v>00111124P.2</v>
          </cell>
        </row>
        <row r="9159">
          <cell r="K9159" t="str">
            <v>00111124P.2</v>
          </cell>
        </row>
        <row r="9160">
          <cell r="K9160" t="str">
            <v>00111124P.2</v>
          </cell>
        </row>
        <row r="9161">
          <cell r="K9161" t="str">
            <v>00111124P.2</v>
          </cell>
        </row>
        <row r="9162">
          <cell r="K9162" t="str">
            <v>00111124P.2</v>
          </cell>
        </row>
        <row r="9163">
          <cell r="K9163" t="str">
            <v>00111125P.2</v>
          </cell>
        </row>
        <row r="9164">
          <cell r="K9164" t="str">
            <v>00111125P.2</v>
          </cell>
        </row>
        <row r="9165">
          <cell r="K9165" t="str">
            <v>00111125P.2</v>
          </cell>
        </row>
        <row r="9166">
          <cell r="K9166" t="str">
            <v>00111125P.2</v>
          </cell>
        </row>
        <row r="9167">
          <cell r="K9167" t="str">
            <v>00111125P.2</v>
          </cell>
        </row>
        <row r="9168">
          <cell r="K9168" t="str">
            <v>00111125P.2</v>
          </cell>
        </row>
        <row r="9169">
          <cell r="K9169" t="str">
            <v>00111125P.2</v>
          </cell>
        </row>
        <row r="9170">
          <cell r="K9170" t="str">
            <v>00111125P.2</v>
          </cell>
        </row>
        <row r="9171">
          <cell r="K9171" t="str">
            <v>00111125P.2</v>
          </cell>
        </row>
        <row r="9172">
          <cell r="K9172" t="str">
            <v>00111125P.2</v>
          </cell>
        </row>
        <row r="9173">
          <cell r="K9173" t="str">
            <v>00111126P.2</v>
          </cell>
        </row>
        <row r="9174">
          <cell r="K9174" t="str">
            <v>00111126P.2</v>
          </cell>
        </row>
        <row r="9175">
          <cell r="K9175" t="str">
            <v>00111126P.2</v>
          </cell>
        </row>
        <row r="9176">
          <cell r="K9176" t="str">
            <v>00111126P.2</v>
          </cell>
        </row>
        <row r="9177">
          <cell r="K9177" t="str">
            <v>00111126P.2</v>
          </cell>
        </row>
        <row r="9178">
          <cell r="K9178" t="str">
            <v>00111126P.2</v>
          </cell>
        </row>
        <row r="9179">
          <cell r="K9179" t="str">
            <v>00111127P.2</v>
          </cell>
        </row>
        <row r="9180">
          <cell r="K9180" t="str">
            <v>00111127P.2</v>
          </cell>
        </row>
        <row r="9181">
          <cell r="K9181" t="str">
            <v>00111127P.2</v>
          </cell>
        </row>
        <row r="9182">
          <cell r="K9182" t="str">
            <v>00111127P.2</v>
          </cell>
        </row>
        <row r="9183">
          <cell r="K9183" t="str">
            <v>00111127P.2</v>
          </cell>
        </row>
        <row r="9184">
          <cell r="K9184" t="str">
            <v>00111128P.2</v>
          </cell>
        </row>
        <row r="9185">
          <cell r="K9185" t="str">
            <v>00111128P.2</v>
          </cell>
        </row>
        <row r="9186">
          <cell r="K9186" t="str">
            <v>00111128P.2</v>
          </cell>
        </row>
        <row r="9187">
          <cell r="K9187" t="str">
            <v>00111128P.2</v>
          </cell>
        </row>
        <row r="9188">
          <cell r="K9188" t="str">
            <v>00111128P.2</v>
          </cell>
        </row>
        <row r="9189">
          <cell r="K9189" t="str">
            <v>00111128P.2</v>
          </cell>
        </row>
        <row r="9190">
          <cell r="K9190" t="str">
            <v>00111128P.2</v>
          </cell>
        </row>
        <row r="9191">
          <cell r="K9191" t="str">
            <v>00111128P.2</v>
          </cell>
        </row>
        <row r="9192">
          <cell r="K9192" t="str">
            <v>00111128P.2</v>
          </cell>
        </row>
        <row r="9193">
          <cell r="K9193" t="str">
            <v>00111128P.2</v>
          </cell>
        </row>
        <row r="9194">
          <cell r="K9194" t="str">
            <v>00111128P.2</v>
          </cell>
        </row>
        <row r="9195">
          <cell r="K9195" t="str">
            <v>00111128P.2</v>
          </cell>
        </row>
        <row r="9196">
          <cell r="K9196" t="str">
            <v>00111128P.2</v>
          </cell>
        </row>
        <row r="9197">
          <cell r="K9197" t="str">
            <v>00111128P.2</v>
          </cell>
        </row>
        <row r="9198">
          <cell r="K9198" t="str">
            <v>00111128P.2</v>
          </cell>
        </row>
        <row r="9199">
          <cell r="K9199" t="str">
            <v>00111128P.2</v>
          </cell>
        </row>
        <row r="9200">
          <cell r="K9200" t="str">
            <v>00111128P.2</v>
          </cell>
        </row>
        <row r="9201">
          <cell r="K9201" t="str">
            <v>00111129P.2</v>
          </cell>
        </row>
        <row r="9202">
          <cell r="K9202" t="str">
            <v>00111129P.2</v>
          </cell>
        </row>
        <row r="9203">
          <cell r="K9203" t="str">
            <v>00111129P.2</v>
          </cell>
        </row>
        <row r="9204">
          <cell r="K9204" t="str">
            <v>00111129P.2</v>
          </cell>
        </row>
        <row r="9205">
          <cell r="K9205" t="str">
            <v>00111129P.2</v>
          </cell>
        </row>
        <row r="9206">
          <cell r="K9206" t="str">
            <v>00111129P.2</v>
          </cell>
        </row>
        <row r="9207">
          <cell r="K9207" t="str">
            <v>00111129P.2</v>
          </cell>
        </row>
        <row r="9208">
          <cell r="K9208" t="str">
            <v>00111129P.2</v>
          </cell>
        </row>
        <row r="9209">
          <cell r="K9209" t="str">
            <v>00111129P.2</v>
          </cell>
        </row>
        <row r="9210">
          <cell r="K9210" t="str">
            <v>00111129P.2</v>
          </cell>
        </row>
        <row r="9211">
          <cell r="K9211" t="str">
            <v>00111129P.2</v>
          </cell>
        </row>
        <row r="9212">
          <cell r="K9212" t="str">
            <v>00111129P.2</v>
          </cell>
        </row>
        <row r="9213">
          <cell r="K9213" t="str">
            <v>00111129P.2</v>
          </cell>
        </row>
        <row r="9214">
          <cell r="K9214" t="str">
            <v>00111129P.2</v>
          </cell>
        </row>
        <row r="9215">
          <cell r="K9215" t="str">
            <v>00111129P.2</v>
          </cell>
        </row>
        <row r="9216">
          <cell r="K9216" t="str">
            <v>00111129P.2</v>
          </cell>
        </row>
        <row r="9217">
          <cell r="K9217" t="str">
            <v>00111129P.2</v>
          </cell>
        </row>
        <row r="9218">
          <cell r="K9218" t="str">
            <v>00111130P.2</v>
          </cell>
        </row>
        <row r="9219">
          <cell r="K9219" t="str">
            <v>00111130P.2</v>
          </cell>
        </row>
        <row r="9220">
          <cell r="K9220" t="str">
            <v>00111130P.2</v>
          </cell>
        </row>
        <row r="9221">
          <cell r="K9221" t="str">
            <v>00111130P.2</v>
          </cell>
        </row>
        <row r="9222">
          <cell r="K9222" t="str">
            <v>00111130P.2</v>
          </cell>
        </row>
        <row r="9223">
          <cell r="K9223" t="str">
            <v>00111130P.2</v>
          </cell>
        </row>
        <row r="9224">
          <cell r="K9224" t="str">
            <v>00111130P.2</v>
          </cell>
        </row>
        <row r="9225">
          <cell r="K9225" t="str">
            <v>00111130P.2</v>
          </cell>
        </row>
        <row r="9226">
          <cell r="K9226" t="str">
            <v>00111130P.2</v>
          </cell>
        </row>
        <row r="9227">
          <cell r="K9227" t="str">
            <v>00111130P.2</v>
          </cell>
        </row>
        <row r="9228">
          <cell r="K9228" t="str">
            <v>00111131P.2</v>
          </cell>
        </row>
        <row r="9229">
          <cell r="K9229" t="str">
            <v>00111131P.2</v>
          </cell>
        </row>
        <row r="9230">
          <cell r="K9230" t="str">
            <v>00111131P.2</v>
          </cell>
        </row>
        <row r="9231">
          <cell r="K9231" t="str">
            <v>00111131P.2</v>
          </cell>
        </row>
        <row r="9232">
          <cell r="K9232" t="str">
            <v>00111131P.2</v>
          </cell>
        </row>
        <row r="9233">
          <cell r="K9233" t="str">
            <v>00111131P.2</v>
          </cell>
        </row>
        <row r="9234">
          <cell r="K9234" t="str">
            <v>00111131P.2</v>
          </cell>
        </row>
        <row r="9235">
          <cell r="K9235" t="str">
            <v>00111131P.2</v>
          </cell>
        </row>
        <row r="9236">
          <cell r="K9236" t="str">
            <v>00111131P.2</v>
          </cell>
        </row>
        <row r="9237">
          <cell r="K9237" t="str">
            <v>00111131P.2</v>
          </cell>
        </row>
        <row r="9238">
          <cell r="K9238" t="str">
            <v>00111131P.2</v>
          </cell>
        </row>
        <row r="9239">
          <cell r="K9239" t="str">
            <v>00111131P.2</v>
          </cell>
        </row>
        <row r="9240">
          <cell r="K9240" t="str">
            <v>00111132P.2</v>
          </cell>
        </row>
        <row r="9241">
          <cell r="K9241" t="str">
            <v>00111132P.2</v>
          </cell>
        </row>
        <row r="9242">
          <cell r="K9242" t="str">
            <v>00111132P.2</v>
          </cell>
        </row>
        <row r="9243">
          <cell r="K9243" t="str">
            <v>00111132P.2</v>
          </cell>
        </row>
        <row r="9244">
          <cell r="K9244" t="str">
            <v>00111132P.2</v>
          </cell>
        </row>
        <row r="9245">
          <cell r="K9245" t="str">
            <v>00111132P.2</v>
          </cell>
        </row>
        <row r="9246">
          <cell r="K9246" t="str">
            <v>00111132P.2</v>
          </cell>
        </row>
        <row r="9247">
          <cell r="K9247" t="str">
            <v>00111132P.2</v>
          </cell>
        </row>
        <row r="9248">
          <cell r="K9248" t="str">
            <v>00111132P.2</v>
          </cell>
        </row>
        <row r="9249">
          <cell r="K9249" t="str">
            <v>00111132P.2</v>
          </cell>
        </row>
        <row r="9250">
          <cell r="K9250" t="str">
            <v>00111132P.2</v>
          </cell>
        </row>
        <row r="9251">
          <cell r="K9251" t="str">
            <v>00111132P.2</v>
          </cell>
        </row>
        <row r="9252">
          <cell r="K9252" t="str">
            <v>00111132P.2</v>
          </cell>
        </row>
        <row r="9253">
          <cell r="K9253" t="str">
            <v>00111132P.2</v>
          </cell>
        </row>
        <row r="9254">
          <cell r="K9254" t="str">
            <v>00111132P.2</v>
          </cell>
        </row>
        <row r="9255">
          <cell r="K9255" t="str">
            <v>00111132P.2</v>
          </cell>
        </row>
        <row r="9256">
          <cell r="K9256" t="str">
            <v>00111132P.2</v>
          </cell>
        </row>
        <row r="9257">
          <cell r="K9257" t="str">
            <v>00111132P.2</v>
          </cell>
        </row>
        <row r="9258">
          <cell r="K9258" t="str">
            <v>00111133P.2</v>
          </cell>
        </row>
        <row r="9259">
          <cell r="K9259" t="str">
            <v>00111133P.2</v>
          </cell>
        </row>
        <row r="9260">
          <cell r="K9260" t="str">
            <v>00111133P.2</v>
          </cell>
        </row>
        <row r="9261">
          <cell r="K9261" t="str">
            <v>00111133P.2</v>
          </cell>
        </row>
        <row r="9262">
          <cell r="K9262" t="str">
            <v>00111133P.2</v>
          </cell>
        </row>
        <row r="9263">
          <cell r="K9263" t="str">
            <v>00111133P.2</v>
          </cell>
        </row>
        <row r="9264">
          <cell r="K9264" t="str">
            <v>00111133P.2</v>
          </cell>
        </row>
        <row r="9265">
          <cell r="K9265" t="str">
            <v>00111133P.2</v>
          </cell>
        </row>
        <row r="9266">
          <cell r="K9266" t="str">
            <v>00111133P.2</v>
          </cell>
        </row>
        <row r="9267">
          <cell r="K9267" t="str">
            <v>00111133P.2</v>
          </cell>
        </row>
        <row r="9268">
          <cell r="K9268" t="str">
            <v>00111133P.2</v>
          </cell>
        </row>
        <row r="9269">
          <cell r="K9269" t="str">
            <v>00111133P.2</v>
          </cell>
        </row>
        <row r="9270">
          <cell r="K9270" t="str">
            <v>00111133P.2</v>
          </cell>
        </row>
        <row r="9271">
          <cell r="K9271" t="str">
            <v>00111133P.2</v>
          </cell>
        </row>
        <row r="9272">
          <cell r="K9272" t="str">
            <v>00111133P.2</v>
          </cell>
        </row>
        <row r="9273">
          <cell r="K9273" t="str">
            <v>00111134P.2</v>
          </cell>
        </row>
        <row r="9274">
          <cell r="K9274" t="str">
            <v>00111134P.2</v>
          </cell>
        </row>
        <row r="9275">
          <cell r="K9275" t="str">
            <v>00111134P.2</v>
          </cell>
        </row>
        <row r="9276">
          <cell r="K9276" t="str">
            <v>00111134P.2</v>
          </cell>
        </row>
        <row r="9277">
          <cell r="K9277" t="str">
            <v>00111134P.2</v>
          </cell>
        </row>
        <row r="9278">
          <cell r="K9278" t="str">
            <v>00111134P.2</v>
          </cell>
        </row>
        <row r="9279">
          <cell r="K9279" t="str">
            <v>00111134P.2</v>
          </cell>
        </row>
        <row r="9280">
          <cell r="K9280" t="str">
            <v>00111134P.2</v>
          </cell>
        </row>
        <row r="9281">
          <cell r="K9281" t="str">
            <v>00111134P.2</v>
          </cell>
        </row>
        <row r="9282">
          <cell r="K9282" t="str">
            <v>00111134P.2</v>
          </cell>
        </row>
        <row r="9283">
          <cell r="K9283" t="str">
            <v>00111135P.2</v>
          </cell>
        </row>
        <row r="9284">
          <cell r="K9284" t="str">
            <v>00111135P.2</v>
          </cell>
        </row>
        <row r="9285">
          <cell r="K9285" t="str">
            <v>00111135P.2</v>
          </cell>
        </row>
        <row r="9286">
          <cell r="K9286" t="str">
            <v>00111135P.2</v>
          </cell>
        </row>
        <row r="9287">
          <cell r="K9287" t="str">
            <v>00111135P.2</v>
          </cell>
        </row>
        <row r="9288">
          <cell r="K9288" t="str">
            <v>00111135P.2</v>
          </cell>
        </row>
        <row r="9289">
          <cell r="K9289" t="str">
            <v>00111135P.2</v>
          </cell>
        </row>
        <row r="9290">
          <cell r="K9290" t="str">
            <v>00111135P.2</v>
          </cell>
        </row>
        <row r="9291">
          <cell r="K9291" t="str">
            <v>00111135P.2</v>
          </cell>
        </row>
        <row r="9292">
          <cell r="K9292" t="str">
            <v>00111135P.2</v>
          </cell>
        </row>
        <row r="9293">
          <cell r="K9293" t="str">
            <v>00111136P.2</v>
          </cell>
        </row>
        <row r="9294">
          <cell r="K9294" t="str">
            <v>00111136P.2</v>
          </cell>
        </row>
        <row r="9295">
          <cell r="K9295" t="str">
            <v>00111136P.2</v>
          </cell>
        </row>
        <row r="9296">
          <cell r="K9296" t="str">
            <v>00111136P.2</v>
          </cell>
        </row>
        <row r="9297">
          <cell r="K9297" t="str">
            <v>00111136P.2</v>
          </cell>
        </row>
        <row r="9298">
          <cell r="K9298" t="str">
            <v>00111136P.2</v>
          </cell>
        </row>
        <row r="9299">
          <cell r="K9299" t="str">
            <v>00111136P.2</v>
          </cell>
        </row>
        <row r="9300">
          <cell r="K9300" t="str">
            <v>00111136P.2</v>
          </cell>
        </row>
        <row r="9301">
          <cell r="K9301" t="str">
            <v>00111136P.2</v>
          </cell>
        </row>
        <row r="9302">
          <cell r="K9302" t="str">
            <v>00111136P.2</v>
          </cell>
        </row>
        <row r="9303">
          <cell r="K9303" t="str">
            <v>00111136P.2</v>
          </cell>
        </row>
        <row r="9304">
          <cell r="K9304" t="str">
            <v>00111136P.2</v>
          </cell>
        </row>
        <row r="9305">
          <cell r="K9305" t="str">
            <v>00111136P.2</v>
          </cell>
        </row>
        <row r="9306">
          <cell r="K9306" t="str">
            <v>00111136P.2</v>
          </cell>
        </row>
        <row r="9307">
          <cell r="K9307" t="str">
            <v>00111136P.2</v>
          </cell>
        </row>
        <row r="9308">
          <cell r="K9308" t="str">
            <v>00111136P.2</v>
          </cell>
        </row>
        <row r="9309">
          <cell r="K9309" t="str">
            <v>00111136P.2</v>
          </cell>
        </row>
        <row r="9310">
          <cell r="K9310" t="str">
            <v>00111136P.2</v>
          </cell>
        </row>
        <row r="9311">
          <cell r="K9311" t="str">
            <v>00111143P.2</v>
          </cell>
        </row>
        <row r="9312">
          <cell r="K9312" t="str">
            <v>00111143P.2</v>
          </cell>
        </row>
        <row r="9313">
          <cell r="K9313" t="str">
            <v>00111143P.2</v>
          </cell>
        </row>
        <row r="9314">
          <cell r="K9314" t="str">
            <v>00111145P.2</v>
          </cell>
        </row>
        <row r="9315">
          <cell r="K9315" t="str">
            <v>00111145P.2</v>
          </cell>
        </row>
        <row r="9316">
          <cell r="K9316" t="str">
            <v>00111145P.2</v>
          </cell>
        </row>
        <row r="9317">
          <cell r="K9317" t="str">
            <v>00111145P.2</v>
          </cell>
        </row>
        <row r="9318">
          <cell r="K9318" t="str">
            <v>00111145P.2</v>
          </cell>
        </row>
        <row r="9319">
          <cell r="K9319" t="str">
            <v>00111145P.2</v>
          </cell>
        </row>
        <row r="9320">
          <cell r="K9320" t="str">
            <v>00111145P.2</v>
          </cell>
        </row>
        <row r="9321">
          <cell r="K9321" t="str">
            <v>00111145P.2</v>
          </cell>
        </row>
        <row r="9322">
          <cell r="K9322" t="str">
            <v>00111145P.2</v>
          </cell>
        </row>
        <row r="9323">
          <cell r="K9323" t="str">
            <v>00111145P.2</v>
          </cell>
        </row>
        <row r="9324">
          <cell r="K9324" t="str">
            <v>00111145P.2</v>
          </cell>
        </row>
        <row r="9325">
          <cell r="K9325" t="str">
            <v>00111145P.2</v>
          </cell>
        </row>
        <row r="9326">
          <cell r="K9326" t="str">
            <v>00111153P.2</v>
          </cell>
        </row>
        <row r="9327">
          <cell r="K9327" t="str">
            <v>00111153P.2</v>
          </cell>
        </row>
        <row r="9328">
          <cell r="K9328" t="str">
            <v>00111153P.2</v>
          </cell>
        </row>
        <row r="9329">
          <cell r="K9329" t="str">
            <v>00111157P.2</v>
          </cell>
        </row>
        <row r="9330">
          <cell r="K9330" t="str">
            <v>00111157P.2</v>
          </cell>
        </row>
        <row r="9331">
          <cell r="K9331" t="str">
            <v>00111157P.2</v>
          </cell>
        </row>
        <row r="9332">
          <cell r="K9332" t="str">
            <v>00111157P.2</v>
          </cell>
        </row>
        <row r="9333">
          <cell r="K9333" t="str">
            <v>00111157P.2</v>
          </cell>
        </row>
        <row r="9334">
          <cell r="K9334" t="str">
            <v>00111157P.2</v>
          </cell>
        </row>
        <row r="9335">
          <cell r="K9335" t="str">
            <v>00111159P.2</v>
          </cell>
        </row>
        <row r="9336">
          <cell r="K9336" t="str">
            <v>00111159P.2</v>
          </cell>
        </row>
        <row r="9337">
          <cell r="K9337" t="str">
            <v>00111159P.2</v>
          </cell>
        </row>
        <row r="9338">
          <cell r="K9338" t="str">
            <v>00111159P.2</v>
          </cell>
        </row>
        <row r="9339">
          <cell r="K9339" t="str">
            <v>00111159P.2</v>
          </cell>
        </row>
        <row r="9340">
          <cell r="K9340" t="str">
            <v>00111159P.2</v>
          </cell>
        </row>
        <row r="9341">
          <cell r="K9341" t="str">
            <v>00111159P.2</v>
          </cell>
        </row>
        <row r="9342">
          <cell r="K9342" t="str">
            <v>00111159P.2</v>
          </cell>
        </row>
        <row r="9343">
          <cell r="K9343" t="str">
            <v>00111159P.2</v>
          </cell>
        </row>
        <row r="9344">
          <cell r="K9344" t="str">
            <v>00111159P.2</v>
          </cell>
        </row>
        <row r="9345">
          <cell r="K9345" t="str">
            <v>00111157P.2</v>
          </cell>
        </row>
        <row r="9346">
          <cell r="K9346" t="str">
            <v>00111157P.2</v>
          </cell>
        </row>
        <row r="9347">
          <cell r="K9347" t="str">
            <v>00111157P.2</v>
          </cell>
        </row>
        <row r="9348">
          <cell r="K9348" t="str">
            <v>00111157P.2</v>
          </cell>
        </row>
        <row r="9349">
          <cell r="K9349" t="str">
            <v>00111157P.2</v>
          </cell>
        </row>
        <row r="9350">
          <cell r="K9350" t="str">
            <v>00111128P.2</v>
          </cell>
        </row>
        <row r="9351">
          <cell r="K9351" t="str">
            <v>00111128P.2</v>
          </cell>
        </row>
        <row r="9352">
          <cell r="K9352" t="str">
            <v>00111128P.2</v>
          </cell>
        </row>
        <row r="9353">
          <cell r="K9353" t="str">
            <v>00111128P.2</v>
          </cell>
        </row>
        <row r="9354">
          <cell r="K9354" t="str">
            <v>00111128P.2</v>
          </cell>
        </row>
        <row r="9355">
          <cell r="K9355" t="str">
            <v>00111128P.2</v>
          </cell>
        </row>
        <row r="9356">
          <cell r="K9356" t="str">
            <v>00111128P.2</v>
          </cell>
        </row>
        <row r="9357">
          <cell r="K9357" t="str">
            <v>00111128P.2</v>
          </cell>
        </row>
        <row r="9358">
          <cell r="K9358" t="str">
            <v>00111128P.2</v>
          </cell>
        </row>
        <row r="9359">
          <cell r="K9359" t="str">
            <v>00111128P.2</v>
          </cell>
        </row>
        <row r="9360">
          <cell r="K9360" t="str">
            <v>00111128P.2</v>
          </cell>
        </row>
        <row r="9361">
          <cell r="K9361" t="str">
            <v>00111128P.2</v>
          </cell>
        </row>
        <row r="9362">
          <cell r="K9362" t="str">
            <v>00111128P.2</v>
          </cell>
        </row>
        <row r="9363">
          <cell r="K9363" t="str">
            <v>00111128P.2</v>
          </cell>
        </row>
        <row r="9364">
          <cell r="K9364" t="str">
            <v>00111128P.2</v>
          </cell>
        </row>
        <row r="9365">
          <cell r="K9365" t="str">
            <v>00111128P.2</v>
          </cell>
        </row>
        <row r="9366">
          <cell r="K9366" t="str">
            <v>00111128P.2</v>
          </cell>
        </row>
        <row r="9367">
          <cell r="K9367" t="str">
            <v>00111128P.2</v>
          </cell>
        </row>
        <row r="9368">
          <cell r="K9368" t="str">
            <v>00111128P.2</v>
          </cell>
        </row>
        <row r="9369">
          <cell r="K9369" t="str">
            <v>00111128P.2</v>
          </cell>
        </row>
        <row r="9370">
          <cell r="K9370" t="str">
            <v>00111128P.2</v>
          </cell>
        </row>
        <row r="9371">
          <cell r="K9371" t="str">
            <v>00111128P.2</v>
          </cell>
        </row>
        <row r="9372">
          <cell r="K9372" t="str">
            <v>00111128P.2</v>
          </cell>
        </row>
        <row r="9373">
          <cell r="K9373" t="str">
            <v>00111128P.2</v>
          </cell>
        </row>
        <row r="9374">
          <cell r="K9374" t="str">
            <v>00111128P.2</v>
          </cell>
        </row>
        <row r="9375">
          <cell r="K9375" t="str">
            <v>00111128P.2</v>
          </cell>
        </row>
        <row r="9376">
          <cell r="K9376" t="str">
            <v>00111128P.2</v>
          </cell>
        </row>
        <row r="9377">
          <cell r="K9377" t="str">
            <v>00111128P.2</v>
          </cell>
        </row>
        <row r="9378">
          <cell r="K9378" t="str">
            <v>00111108P.2</v>
          </cell>
        </row>
        <row r="9379">
          <cell r="K9379" t="str">
            <v>00111112P.2</v>
          </cell>
        </row>
        <row r="9380">
          <cell r="K9380" t="str">
            <v>00111113P.2</v>
          </cell>
        </row>
        <row r="9381">
          <cell r="K9381" t="str">
            <v>00111129P.2</v>
          </cell>
        </row>
        <row r="9382">
          <cell r="K9382" t="str">
            <v>00111151P.2</v>
          </cell>
        </row>
        <row r="9383">
          <cell r="K9383" t="str">
            <v>00111130P.2</v>
          </cell>
        </row>
        <row r="9384">
          <cell r="K9384" t="str">
            <v>00111130P.2</v>
          </cell>
        </row>
        <row r="9385">
          <cell r="K9385" t="str">
            <v>00111130P.2</v>
          </cell>
        </row>
        <row r="9386">
          <cell r="K9386" t="str">
            <v>00111131P.2</v>
          </cell>
        </row>
        <row r="9387">
          <cell r="K9387" t="str">
            <v>00111159P.2</v>
          </cell>
        </row>
        <row r="9388">
          <cell r="K9388" t="str">
            <v>00111159P.2</v>
          </cell>
        </row>
        <row r="9389">
          <cell r="K9389" t="str">
            <v>00111159P.2</v>
          </cell>
        </row>
        <row r="9390">
          <cell r="K9390" t="str">
            <v>00111125P.2</v>
          </cell>
        </row>
        <row r="9391">
          <cell r="K9391" t="str">
            <v>00111125P.2</v>
          </cell>
        </row>
        <row r="9392">
          <cell r="K9392" t="str">
            <v>00111125P.2</v>
          </cell>
        </row>
        <row r="9393">
          <cell r="K9393" t="str">
            <v>00111125P.2</v>
          </cell>
        </row>
        <row r="9394">
          <cell r="K9394" t="str">
            <v>00111125P.2</v>
          </cell>
        </row>
        <row r="9395">
          <cell r="K9395" t="str">
            <v>00111125P.2</v>
          </cell>
        </row>
        <row r="9396">
          <cell r="K9396" t="str">
            <v>00111125P.2</v>
          </cell>
        </row>
        <row r="9397">
          <cell r="K9397" t="str">
            <v>00111125P.2</v>
          </cell>
        </row>
        <row r="9398">
          <cell r="K9398" t="str">
            <v>00111125P.2</v>
          </cell>
        </row>
        <row r="9399">
          <cell r="K9399" t="str">
            <v>00111125P.2</v>
          </cell>
        </row>
        <row r="9400">
          <cell r="K9400" t="str">
            <v>00111125P.2</v>
          </cell>
        </row>
        <row r="9401">
          <cell r="K9401" t="str">
            <v>00111125P.2</v>
          </cell>
        </row>
        <row r="9402">
          <cell r="K9402" t="str">
            <v>00111125P.2</v>
          </cell>
        </row>
        <row r="9403">
          <cell r="K9403" t="str">
            <v>00111129P.2</v>
          </cell>
        </row>
        <row r="9404">
          <cell r="K9404" t="str">
            <v>00111119P.2</v>
          </cell>
        </row>
        <row r="9405">
          <cell r="K9405" t="str">
            <v>00111119P.2</v>
          </cell>
        </row>
        <row r="9406">
          <cell r="K9406" t="str">
            <v>00111125P.2</v>
          </cell>
        </row>
        <row r="9407">
          <cell r="K9407" t="str">
            <v>00111125P.2</v>
          </cell>
        </row>
        <row r="9408">
          <cell r="K9408" t="str">
            <v>00111101P.2</v>
          </cell>
        </row>
        <row r="9409">
          <cell r="K9409" t="str">
            <v>00111101P.2</v>
          </cell>
        </row>
        <row r="9410">
          <cell r="K9410" t="str">
            <v>00111101P.2</v>
          </cell>
        </row>
        <row r="9411">
          <cell r="K9411" t="str">
            <v>00111148P.2</v>
          </cell>
        </row>
        <row r="9412">
          <cell r="K9412" t="str">
            <v>00111150P.2</v>
          </cell>
        </row>
        <row r="9413">
          <cell r="K9413" t="str">
            <v>00111150P.2</v>
          </cell>
        </row>
        <row r="9414">
          <cell r="K9414" t="str">
            <v>00111150P.2</v>
          </cell>
        </row>
        <row r="9415">
          <cell r="K9415" t="str">
            <v>00111150P.2</v>
          </cell>
        </row>
        <row r="9416">
          <cell r="K9416" t="str">
            <v>00111148P.2</v>
          </cell>
        </row>
        <row r="9417">
          <cell r="K9417" t="str">
            <v>00111150P.2</v>
          </cell>
        </row>
        <row r="9418">
          <cell r="K9418" t="str">
            <v>00111150P.2</v>
          </cell>
        </row>
        <row r="9419">
          <cell r="K9419" t="str">
            <v>00111150P.2</v>
          </cell>
        </row>
        <row r="9420">
          <cell r="K9420" t="str">
            <v>00111150P.2</v>
          </cell>
        </row>
        <row r="9421">
          <cell r="K9421" t="str">
            <v>00111153P.2</v>
          </cell>
        </row>
        <row r="9422">
          <cell r="K9422" t="str">
            <v>00111136P.2</v>
          </cell>
        </row>
        <row r="9423">
          <cell r="K9423" t="str">
            <v>00111135P.2</v>
          </cell>
        </row>
        <row r="9424">
          <cell r="K9424" t="str">
            <v>00111134P.2</v>
          </cell>
        </row>
        <row r="9425">
          <cell r="K9425" t="str">
            <v>00111134P.2</v>
          </cell>
        </row>
        <row r="9426">
          <cell r="K9426" t="str">
            <v>00111159P.2</v>
          </cell>
        </row>
        <row r="9427">
          <cell r="K9427" t="str">
            <v>00111159P.2</v>
          </cell>
        </row>
        <row r="9428">
          <cell r="K9428" t="str">
            <v>00111159P.2</v>
          </cell>
        </row>
        <row r="9429">
          <cell r="K9429" t="str">
            <v>00111114P.2</v>
          </cell>
        </row>
        <row r="9430">
          <cell r="K9430" t="str">
            <v>00111114P.2</v>
          </cell>
        </row>
        <row r="9431">
          <cell r="K9431" t="str">
            <v>00111114P.2</v>
          </cell>
        </row>
        <row r="9432">
          <cell r="K9432" t="str">
            <v>00111114P.2</v>
          </cell>
        </row>
        <row r="9433">
          <cell r="K9433" t="str">
            <v>00111114P.2</v>
          </cell>
        </row>
        <row r="9434">
          <cell r="K9434" t="str">
            <v>00111114P.2</v>
          </cell>
        </row>
        <row r="9435">
          <cell r="K9435" t="str">
            <v>00111114P.2</v>
          </cell>
        </row>
        <row r="9436">
          <cell r="K9436" t="str">
            <v>00111114P.2</v>
          </cell>
        </row>
        <row r="9437">
          <cell r="K9437" t="str">
            <v>00111114P.2</v>
          </cell>
        </row>
        <row r="9438">
          <cell r="K9438" t="str">
            <v>00111113P.2</v>
          </cell>
        </row>
        <row r="9439">
          <cell r="K9439" t="str">
            <v>00111113P.2</v>
          </cell>
        </row>
        <row r="9440">
          <cell r="K9440" t="str">
            <v>00111113P.2</v>
          </cell>
        </row>
        <row r="9441">
          <cell r="K9441" t="str">
            <v>00111113P.2</v>
          </cell>
        </row>
        <row r="9442">
          <cell r="K9442" t="str">
            <v>00111113P.2</v>
          </cell>
        </row>
        <row r="9443">
          <cell r="K9443" t="str">
            <v>00111113P.2</v>
          </cell>
        </row>
        <row r="9444">
          <cell r="K9444" t="str">
            <v>00111113P.2</v>
          </cell>
        </row>
        <row r="9445">
          <cell r="K9445" t="str">
            <v>00111118P.2</v>
          </cell>
        </row>
        <row r="9446">
          <cell r="K9446" t="str">
            <v>00111146P.2</v>
          </cell>
        </row>
        <row r="9447">
          <cell r="K9447" t="str">
            <v>00111146P.2</v>
          </cell>
        </row>
        <row r="9448">
          <cell r="K9448" t="str">
            <v>00111146P.2</v>
          </cell>
        </row>
        <row r="9449">
          <cell r="K9449" t="str">
            <v>00111146P.2</v>
          </cell>
        </row>
        <row r="9450">
          <cell r="K9450" t="str">
            <v>00111146P.2</v>
          </cell>
        </row>
        <row r="9451">
          <cell r="K9451" t="str">
            <v>00111146P.2</v>
          </cell>
        </row>
        <row r="9452">
          <cell r="K9452" t="str">
            <v>00111146P.2</v>
          </cell>
        </row>
        <row r="9453">
          <cell r="K9453" t="str">
            <v>00111146P.2</v>
          </cell>
        </row>
        <row r="9454">
          <cell r="K9454" t="str">
            <v>00111146P.2</v>
          </cell>
        </row>
        <row r="9455">
          <cell r="K9455" t="str">
            <v>00111146P.2</v>
          </cell>
        </row>
        <row r="9456">
          <cell r="K9456" t="str">
            <v>00111146P.2</v>
          </cell>
        </row>
        <row r="9457">
          <cell r="K9457" t="str">
            <v>00111146P.2</v>
          </cell>
        </row>
        <row r="9458">
          <cell r="K9458" t="str">
            <v>00111143P.2</v>
          </cell>
        </row>
        <row r="9459">
          <cell r="K9459" t="str">
            <v>00111143P.2</v>
          </cell>
        </row>
        <row r="9460">
          <cell r="K9460" t="str">
            <v>00111143P.2</v>
          </cell>
        </row>
        <row r="9461">
          <cell r="K9461" t="str">
            <v>00111143P.2</v>
          </cell>
        </row>
        <row r="9462">
          <cell r="K9462" t="str">
            <v>00111143P.2</v>
          </cell>
        </row>
        <row r="9463">
          <cell r="K9463" t="str">
            <v>00111143P.2</v>
          </cell>
        </row>
        <row r="9464">
          <cell r="K9464" t="str">
            <v>00111143P.2</v>
          </cell>
        </row>
        <row r="9465">
          <cell r="K9465" t="str">
            <v>00111143P.2</v>
          </cell>
        </row>
        <row r="9466">
          <cell r="K9466" t="str">
            <v>00111143P.2</v>
          </cell>
        </row>
        <row r="9467">
          <cell r="K9467" t="str">
            <v>00111143P.2</v>
          </cell>
        </row>
        <row r="9468">
          <cell r="K9468" t="str">
            <v>00111143P.2</v>
          </cell>
        </row>
        <row r="9469">
          <cell r="K9469" t="str">
            <v>00111143P.2</v>
          </cell>
        </row>
        <row r="9470">
          <cell r="K9470" t="str">
            <v>00111147P.2</v>
          </cell>
        </row>
        <row r="9471">
          <cell r="K9471" t="str">
            <v>00111146P.2</v>
          </cell>
        </row>
        <row r="9472">
          <cell r="K9472" t="str">
            <v>00111143P.2</v>
          </cell>
        </row>
        <row r="9473">
          <cell r="K9473" t="str">
            <v>00111143P.2</v>
          </cell>
        </row>
        <row r="9474">
          <cell r="K9474" t="str">
            <v>00111143P.2</v>
          </cell>
        </row>
        <row r="9475">
          <cell r="K9475" t="str">
            <v>00111146P.2</v>
          </cell>
        </row>
        <row r="9476">
          <cell r="K9476" t="str">
            <v>00111143P.2</v>
          </cell>
        </row>
        <row r="9477">
          <cell r="K9477" t="str">
            <v>00111143P.2</v>
          </cell>
        </row>
        <row r="9478">
          <cell r="K9478" t="str">
            <v>00111143P.2</v>
          </cell>
        </row>
        <row r="9479">
          <cell r="K9479" t="str">
            <v>00111143P.2</v>
          </cell>
        </row>
        <row r="9480">
          <cell r="K9480" t="str">
            <v>00111149P.2</v>
          </cell>
        </row>
        <row r="9481">
          <cell r="K9481" t="str">
            <v>00111149P.2</v>
          </cell>
        </row>
        <row r="9482">
          <cell r="K9482" t="str">
            <v>00111127P.2</v>
          </cell>
        </row>
        <row r="9483">
          <cell r="K9483" t="str">
            <v>00111108P.2</v>
          </cell>
        </row>
        <row r="9484">
          <cell r="K9484" t="str">
            <v>00111108P.2</v>
          </cell>
        </row>
        <row r="9485">
          <cell r="K9485" t="str">
            <v>00111108P.2</v>
          </cell>
        </row>
        <row r="9486">
          <cell r="K9486" t="str">
            <v>00111108P.2</v>
          </cell>
        </row>
        <row r="9487">
          <cell r="K9487" t="str">
            <v>00111108P.2</v>
          </cell>
        </row>
        <row r="9488">
          <cell r="K9488" t="str">
            <v>00111108P.2</v>
          </cell>
        </row>
        <row r="9489">
          <cell r="K9489" t="str">
            <v>00111108P.2</v>
          </cell>
        </row>
        <row r="9490">
          <cell r="K9490" t="str">
            <v>00111107P.2</v>
          </cell>
        </row>
        <row r="9491">
          <cell r="K9491" t="str">
            <v>00111136P.2</v>
          </cell>
        </row>
        <row r="9492">
          <cell r="K9492" t="str">
            <v>00111136P.2</v>
          </cell>
        </row>
        <row r="9493">
          <cell r="K9493" t="str">
            <v>00111131P.2</v>
          </cell>
        </row>
        <row r="9494">
          <cell r="K9494" t="str">
            <v>00111130P.2</v>
          </cell>
        </row>
        <row r="9495">
          <cell r="K9495" t="str">
            <v>00111127P.2</v>
          </cell>
        </row>
        <row r="9496">
          <cell r="K9496" t="str">
            <v>00111122P.2</v>
          </cell>
        </row>
        <row r="9497">
          <cell r="K9497" t="str">
            <v>00111130P.2</v>
          </cell>
        </row>
        <row r="9498">
          <cell r="K9498" t="str">
            <v>00111115P.2</v>
          </cell>
        </row>
        <row r="9499">
          <cell r="K9499" t="str">
            <v>00111126P.2</v>
          </cell>
        </row>
        <row r="9500">
          <cell r="K9500" t="str">
            <v>00111108P.2</v>
          </cell>
        </row>
        <row r="9501">
          <cell r="K9501" t="str">
            <v>00111128P.2</v>
          </cell>
        </row>
        <row r="9502">
          <cell r="K9502" t="str">
            <v>00111128P.2</v>
          </cell>
        </row>
        <row r="9503">
          <cell r="K9503" t="str">
            <v>00111145P.2</v>
          </cell>
        </row>
        <row r="9504">
          <cell r="K9504" t="str">
            <v>00111145P.2</v>
          </cell>
        </row>
        <row r="9505">
          <cell r="K9505" t="str">
            <v>00111145P.2</v>
          </cell>
        </row>
        <row r="9506">
          <cell r="K9506" t="str">
            <v>00111145P.2</v>
          </cell>
        </row>
        <row r="9507">
          <cell r="K9507" t="str">
            <v>00111145P.2</v>
          </cell>
        </row>
        <row r="9508">
          <cell r="K9508" t="str">
            <v>00111145P.2</v>
          </cell>
        </row>
        <row r="9509">
          <cell r="K9509" t="str">
            <v>00111145P.2</v>
          </cell>
        </row>
        <row r="9510">
          <cell r="K9510" t="str">
            <v>00111145P.2</v>
          </cell>
        </row>
        <row r="9511">
          <cell r="K9511" t="str">
            <v>00111145P.2</v>
          </cell>
        </row>
        <row r="9512">
          <cell r="K9512" t="str">
            <v>00111145P.2</v>
          </cell>
        </row>
        <row r="9513">
          <cell r="K9513" t="str">
            <v>00111145P.2</v>
          </cell>
        </row>
        <row r="9514">
          <cell r="K9514" t="str">
            <v>00111145P.2</v>
          </cell>
        </row>
        <row r="9515">
          <cell r="K9515" t="str">
            <v>00111145P.2</v>
          </cell>
        </row>
        <row r="9516">
          <cell r="K9516" t="str">
            <v>00111145P.2</v>
          </cell>
        </row>
        <row r="9517">
          <cell r="K9517" t="str">
            <v>00111145P.2</v>
          </cell>
        </row>
        <row r="9518">
          <cell r="K9518" t="str">
            <v>00111120P.2</v>
          </cell>
        </row>
        <row r="9519">
          <cell r="K9519" t="str">
            <v>00111122P.2</v>
          </cell>
        </row>
        <row r="9520">
          <cell r="K9520" t="str">
            <v>00111122P.2</v>
          </cell>
        </row>
        <row r="9521">
          <cell r="K9521" t="str">
            <v>00111122P.2</v>
          </cell>
        </row>
        <row r="9522">
          <cell r="K9522" t="str">
            <v>00111121P.2</v>
          </cell>
        </row>
        <row r="9523">
          <cell r="K9523" t="str">
            <v>00111145P.2</v>
          </cell>
        </row>
        <row r="9524">
          <cell r="K9524" t="str">
            <v>00111145P.2</v>
          </cell>
        </row>
        <row r="9525">
          <cell r="K9525" t="str">
            <v>00111145P.2</v>
          </cell>
        </row>
        <row r="9526">
          <cell r="K9526" t="str">
            <v>00111145P.2</v>
          </cell>
        </row>
        <row r="9527">
          <cell r="K9527" t="str">
            <v>00111145P.2</v>
          </cell>
        </row>
        <row r="9528">
          <cell r="K9528" t="str">
            <v>00111122P.2</v>
          </cell>
        </row>
        <row r="9529">
          <cell r="K9529" t="str">
            <v>00111122P.2</v>
          </cell>
        </row>
        <row r="9530">
          <cell r="K9530" t="str">
            <v>00111153P.2</v>
          </cell>
        </row>
        <row r="9531">
          <cell r="K9531" t="str">
            <v>00111153P.2</v>
          </cell>
        </row>
        <row r="9532">
          <cell r="K9532" t="str">
            <v>00111153P.2</v>
          </cell>
        </row>
        <row r="9533">
          <cell r="K9533" t="str">
            <v>00111153P.2</v>
          </cell>
        </row>
        <row r="9534">
          <cell r="K9534" t="str">
            <v>00111153P.2</v>
          </cell>
        </row>
        <row r="9535">
          <cell r="K9535" t="str">
            <v>00111145P.2</v>
          </cell>
        </row>
        <row r="9536">
          <cell r="K9536" t="str">
            <v>00111145P.2</v>
          </cell>
        </row>
        <row r="9537">
          <cell r="K9537" t="str">
            <v>00111145P.2</v>
          </cell>
        </row>
        <row r="9538">
          <cell r="K9538" t="str">
            <v>00111145P.2</v>
          </cell>
        </row>
        <row r="9539">
          <cell r="K9539" t="str">
            <v>00111145P.2</v>
          </cell>
        </row>
        <row r="9540">
          <cell r="K9540" t="str">
            <v>00111145P.2</v>
          </cell>
        </row>
        <row r="9541">
          <cell r="K9541" t="str">
            <v>00111145P.2</v>
          </cell>
        </row>
        <row r="9542">
          <cell r="K9542" t="str">
            <v>00111145P.2</v>
          </cell>
        </row>
        <row r="9543">
          <cell r="K9543" t="str">
            <v>00111145P.2</v>
          </cell>
        </row>
        <row r="9544">
          <cell r="K9544" t="str">
            <v>00111145P.2</v>
          </cell>
        </row>
        <row r="9545">
          <cell r="K9545" t="str">
            <v>00111145P.2</v>
          </cell>
        </row>
        <row r="9546">
          <cell r="K9546" t="str">
            <v>00111145P.2</v>
          </cell>
        </row>
        <row r="9547">
          <cell r="K9547" t="str">
            <v>00111145P.2</v>
          </cell>
        </row>
        <row r="9548">
          <cell r="K9548" t="str">
            <v>00111145P.2</v>
          </cell>
        </row>
        <row r="9549">
          <cell r="K9549" t="str">
            <v>00111145P.2</v>
          </cell>
        </row>
        <row r="9550">
          <cell r="K9550" t="str">
            <v>00111145P.2</v>
          </cell>
        </row>
        <row r="9551">
          <cell r="K9551" t="str">
            <v>00111145P.2</v>
          </cell>
        </row>
        <row r="9552">
          <cell r="K9552" t="str">
            <v>00111145P.2</v>
          </cell>
        </row>
        <row r="9553">
          <cell r="K9553" t="str">
            <v>00111145P.2</v>
          </cell>
        </row>
        <row r="9554">
          <cell r="K9554" t="str">
            <v>00111145P.2</v>
          </cell>
        </row>
        <row r="9555">
          <cell r="K9555" t="str">
            <v>00111145P.2</v>
          </cell>
        </row>
        <row r="9556">
          <cell r="K9556" t="str">
            <v>00111145P.2</v>
          </cell>
        </row>
        <row r="9557">
          <cell r="K9557" t="str">
            <v>00111145P.2</v>
          </cell>
        </row>
        <row r="9558">
          <cell r="K9558" t="str">
            <v>00111145P.2</v>
          </cell>
        </row>
        <row r="9559">
          <cell r="K9559" t="str">
            <v>00111145P.2</v>
          </cell>
        </row>
        <row r="9560">
          <cell r="K9560" t="str">
            <v>00111149P.2</v>
          </cell>
        </row>
        <row r="9561">
          <cell r="K9561" t="str">
            <v>00111149P.2</v>
          </cell>
        </row>
        <row r="9562">
          <cell r="K9562" t="str">
            <v>00111149P.2</v>
          </cell>
        </row>
        <row r="9563">
          <cell r="K9563" t="str">
            <v>00111149P.2</v>
          </cell>
        </row>
        <row r="9564">
          <cell r="K9564" t="str">
            <v>00111149P.2</v>
          </cell>
        </row>
        <row r="9565">
          <cell r="K9565" t="str">
            <v>00111150P.2</v>
          </cell>
        </row>
        <row r="9566">
          <cell r="K9566" t="str">
            <v>00111150P.2</v>
          </cell>
        </row>
        <row r="9567">
          <cell r="K9567" t="str">
            <v>00111150P.2</v>
          </cell>
        </row>
        <row r="9568">
          <cell r="K9568" t="str">
            <v>00111153P.2</v>
          </cell>
        </row>
        <row r="9569">
          <cell r="K9569" t="str">
            <v>00111153P.2</v>
          </cell>
        </row>
        <row r="9570">
          <cell r="K9570" t="str">
            <v>00111153P.2</v>
          </cell>
        </row>
        <row r="9571">
          <cell r="K9571" t="str">
            <v>00111153P.2</v>
          </cell>
        </row>
        <row r="9572">
          <cell r="K9572" t="str">
            <v>00111153P.2</v>
          </cell>
        </row>
        <row r="9573">
          <cell r="K9573" t="str">
            <v>00111153P.2</v>
          </cell>
        </row>
        <row r="9574">
          <cell r="K9574" t="str">
            <v>00111153P.2</v>
          </cell>
        </row>
        <row r="9575">
          <cell r="K9575" t="str">
            <v>00111153P.2</v>
          </cell>
        </row>
        <row r="9576">
          <cell r="K9576" t="str">
            <v>00111153P.2</v>
          </cell>
        </row>
        <row r="9577">
          <cell r="K9577" t="str">
            <v>00111153P.2</v>
          </cell>
        </row>
        <row r="9578">
          <cell r="K9578" t="str">
            <v>00111145P.2</v>
          </cell>
        </row>
        <row r="9579">
          <cell r="K9579" t="str">
            <v>00111145P.2</v>
          </cell>
        </row>
        <row r="9580">
          <cell r="K9580" t="str">
            <v>00111145P.2</v>
          </cell>
        </row>
        <row r="9581">
          <cell r="K9581" t="str">
            <v>00111145P.2</v>
          </cell>
        </row>
        <row r="9582">
          <cell r="K9582" t="str">
            <v>00111145P.2</v>
          </cell>
        </row>
        <row r="9583">
          <cell r="K9583" t="str">
            <v>00111145P.2</v>
          </cell>
        </row>
        <row r="9584">
          <cell r="K9584" t="str">
            <v>00111145P.2</v>
          </cell>
        </row>
        <row r="9585">
          <cell r="K9585" t="str">
            <v>00111145P.2</v>
          </cell>
        </row>
        <row r="9586">
          <cell r="K9586" t="str">
            <v>00111145P.2</v>
          </cell>
        </row>
        <row r="9587">
          <cell r="K9587" t="str">
            <v>00111145P.2</v>
          </cell>
        </row>
        <row r="9588">
          <cell r="K9588" t="str">
            <v>00111145P.2</v>
          </cell>
        </row>
        <row r="9589">
          <cell r="K9589" t="str">
            <v>00111145P.2</v>
          </cell>
        </row>
        <row r="9590">
          <cell r="K9590" t="str">
            <v>00111145P.2</v>
          </cell>
        </row>
        <row r="9591">
          <cell r="K9591" t="str">
            <v>00111145P.2</v>
          </cell>
        </row>
        <row r="9592">
          <cell r="K9592" t="str">
            <v>00111145P.2</v>
          </cell>
        </row>
        <row r="9593">
          <cell r="K9593" t="str">
            <v>00111145P.2</v>
          </cell>
        </row>
        <row r="9594">
          <cell r="K9594" t="str">
            <v>00111145P.2</v>
          </cell>
        </row>
        <row r="9595">
          <cell r="K9595" t="str">
            <v>00111145P.2</v>
          </cell>
        </row>
        <row r="9596">
          <cell r="K9596" t="str">
            <v>00111145P.2</v>
          </cell>
        </row>
        <row r="9597">
          <cell r="K9597" t="str">
            <v>00111145P.2</v>
          </cell>
        </row>
        <row r="9598">
          <cell r="K9598" t="str">
            <v>00111145P.2</v>
          </cell>
        </row>
        <row r="9599">
          <cell r="K9599" t="str">
            <v>00111145P.2</v>
          </cell>
        </row>
        <row r="9600">
          <cell r="K9600" t="str">
            <v>00111145P.2</v>
          </cell>
        </row>
        <row r="9601">
          <cell r="K9601" t="str">
            <v>00111145P.2</v>
          </cell>
        </row>
        <row r="9602">
          <cell r="K9602" t="str">
            <v>00111145P.2</v>
          </cell>
        </row>
        <row r="9603">
          <cell r="K9603" t="str">
            <v>00111145P.2</v>
          </cell>
        </row>
        <row r="9604">
          <cell r="K9604" t="str">
            <v>00111145P.2</v>
          </cell>
        </row>
        <row r="9605">
          <cell r="K9605" t="str">
            <v>00111145P.2</v>
          </cell>
        </row>
        <row r="9606">
          <cell r="K9606" t="str">
            <v>00111145P.2</v>
          </cell>
        </row>
        <row r="9607">
          <cell r="K9607" t="str">
            <v>00111145P.2</v>
          </cell>
        </row>
        <row r="9608">
          <cell r="K9608" t="str">
            <v>00111145P.2</v>
          </cell>
        </row>
        <row r="9609">
          <cell r="K9609" t="str">
            <v>00111145P.2</v>
          </cell>
        </row>
        <row r="9610">
          <cell r="K9610" t="str">
            <v>00111145P.2</v>
          </cell>
        </row>
        <row r="9611">
          <cell r="K9611" t="str">
            <v>00111145P.2</v>
          </cell>
        </row>
        <row r="9612">
          <cell r="K9612" t="str">
            <v>00111145P.2</v>
          </cell>
        </row>
        <row r="9613">
          <cell r="K9613" t="str">
            <v>00111145P.2</v>
          </cell>
        </row>
        <row r="9614">
          <cell r="K9614" t="str">
            <v>00111145P.2</v>
          </cell>
        </row>
        <row r="9615">
          <cell r="K9615" t="str">
            <v>00111145P.2</v>
          </cell>
        </row>
        <row r="9616">
          <cell r="K9616" t="str">
            <v>00111145P.2</v>
          </cell>
        </row>
        <row r="9617">
          <cell r="K9617" t="str">
            <v>00111145P.2</v>
          </cell>
        </row>
        <row r="9618">
          <cell r="K9618" t="str">
            <v>00111149P.2</v>
          </cell>
        </row>
        <row r="9619">
          <cell r="K9619" t="str">
            <v>00111149P.2</v>
          </cell>
        </row>
        <row r="9620">
          <cell r="K9620" t="str">
            <v>00111149P.2</v>
          </cell>
        </row>
        <row r="9621">
          <cell r="K9621" t="str">
            <v>00111149P.2</v>
          </cell>
        </row>
        <row r="9622">
          <cell r="K9622" t="str">
            <v>00111149P.2</v>
          </cell>
        </row>
        <row r="9623">
          <cell r="K9623" t="str">
            <v>00111149P.2</v>
          </cell>
        </row>
        <row r="9624">
          <cell r="K9624" t="str">
            <v>00111149P.2</v>
          </cell>
        </row>
        <row r="9625">
          <cell r="K9625" t="str">
            <v>00111149P.2</v>
          </cell>
        </row>
        <row r="9626">
          <cell r="K9626" t="str">
            <v>00111149P.2</v>
          </cell>
        </row>
        <row r="9627">
          <cell r="K9627" t="str">
            <v>00111149P.2</v>
          </cell>
        </row>
        <row r="9628">
          <cell r="K9628" t="str">
            <v>00111149P.2</v>
          </cell>
        </row>
        <row r="9629">
          <cell r="K9629" t="str">
            <v>00111150P.2</v>
          </cell>
        </row>
        <row r="9630">
          <cell r="K9630" t="str">
            <v>00111150P.2</v>
          </cell>
        </row>
        <row r="9631">
          <cell r="K9631" t="str">
            <v>00111150P.2</v>
          </cell>
        </row>
        <row r="9632">
          <cell r="K9632" t="str">
            <v>00111150P.2</v>
          </cell>
        </row>
        <row r="9633">
          <cell r="K9633" t="str">
            <v>00111150P.2</v>
          </cell>
        </row>
        <row r="9634">
          <cell r="K9634" t="str">
            <v>00111150P.2</v>
          </cell>
        </row>
        <row r="9635">
          <cell r="K9635" t="str">
            <v>00111150P.2</v>
          </cell>
        </row>
        <row r="9636">
          <cell r="K9636" t="str">
            <v>00111150P.2</v>
          </cell>
        </row>
        <row r="9637">
          <cell r="K9637" t="str">
            <v>00111106P.2</v>
          </cell>
        </row>
        <row r="9638">
          <cell r="K9638" t="str">
            <v>00111159P.2</v>
          </cell>
        </row>
        <row r="9639">
          <cell r="K9639" t="str">
            <v>01010043E.122</v>
          </cell>
        </row>
        <row r="9640">
          <cell r="K9640" t="str">
            <v>01010043E.122</v>
          </cell>
        </row>
        <row r="9641">
          <cell r="K9641" t="str">
            <v>01010012E.13</v>
          </cell>
        </row>
        <row r="9642">
          <cell r="K9642" t="str">
            <v>01010019E.13</v>
          </cell>
        </row>
        <row r="9643">
          <cell r="K9643" t="str">
            <v>01010014E.13</v>
          </cell>
        </row>
        <row r="9644">
          <cell r="K9644" t="str">
            <v>01010010E.13</v>
          </cell>
        </row>
        <row r="9645">
          <cell r="K9645" t="str">
            <v>01010018E.111</v>
          </cell>
        </row>
        <row r="9646">
          <cell r="K9646" t="str">
            <v>01010023E.13</v>
          </cell>
        </row>
        <row r="9647">
          <cell r="K9647" t="str">
            <v>01010032E.13</v>
          </cell>
        </row>
        <row r="9648">
          <cell r="K9648" t="str">
            <v>01010030E.13</v>
          </cell>
        </row>
        <row r="9649">
          <cell r="K9649" t="str">
            <v>01010023E.13</v>
          </cell>
        </row>
        <row r="9650">
          <cell r="K9650" t="str">
            <v>01010016E.111</v>
          </cell>
        </row>
        <row r="9651">
          <cell r="K9651" t="str">
            <v>01010025E.111</v>
          </cell>
        </row>
        <row r="9652">
          <cell r="K9652" t="str">
            <v>01010031E.111</v>
          </cell>
        </row>
        <row r="9653">
          <cell r="K9653" t="str">
            <v>01010028E.111</v>
          </cell>
        </row>
        <row r="9654">
          <cell r="K9654" t="str">
            <v>01010024E.111</v>
          </cell>
        </row>
        <row r="9655">
          <cell r="K9655" t="str">
            <v>01010031E.111</v>
          </cell>
        </row>
        <row r="9656">
          <cell r="K9656" t="str">
            <v>01010014E.111</v>
          </cell>
        </row>
        <row r="9657">
          <cell r="K9657" t="str">
            <v>01010022E.111</v>
          </cell>
        </row>
        <row r="9658">
          <cell r="K9658" t="str">
            <v>01010013E.111</v>
          </cell>
        </row>
        <row r="9659">
          <cell r="K9659" t="str">
            <v>01010034E.111</v>
          </cell>
        </row>
        <row r="9660">
          <cell r="K9660" t="str">
            <v>01010016E.111</v>
          </cell>
        </row>
        <row r="9661">
          <cell r="K9661" t="str">
            <v>01010019E.111</v>
          </cell>
        </row>
        <row r="9662">
          <cell r="K9662" t="str">
            <v>01010024E.111</v>
          </cell>
        </row>
        <row r="9663">
          <cell r="K9663" t="str">
            <v>01010026E.111</v>
          </cell>
        </row>
        <row r="9664">
          <cell r="K9664" t="str">
            <v>01010031E.111</v>
          </cell>
        </row>
        <row r="9665">
          <cell r="K9665" t="str">
            <v>01010045E.111</v>
          </cell>
        </row>
        <row r="9666">
          <cell r="K9666" t="str">
            <v>01010058E.111</v>
          </cell>
        </row>
        <row r="9667">
          <cell r="K9667" t="str">
            <v>01010012E.111</v>
          </cell>
        </row>
        <row r="9668">
          <cell r="K9668" t="str">
            <v>01010036E.111</v>
          </cell>
        </row>
        <row r="9669">
          <cell r="K9669" t="str">
            <v>01010049E.111</v>
          </cell>
        </row>
        <row r="9670">
          <cell r="K9670" t="str">
            <v>01010058E.111</v>
          </cell>
        </row>
        <row r="9671">
          <cell r="K9671" t="str">
            <v>01010011E.122</v>
          </cell>
        </row>
        <row r="9672">
          <cell r="K9672" t="str">
            <v>01010023E.122</v>
          </cell>
        </row>
        <row r="9673">
          <cell r="K9673" t="str">
            <v>01010025E.122</v>
          </cell>
        </row>
        <row r="9674">
          <cell r="K9674" t="str">
            <v>01010031E.122</v>
          </cell>
        </row>
        <row r="9675">
          <cell r="K9675" t="str">
            <v>01010043E.122</v>
          </cell>
        </row>
        <row r="9676">
          <cell r="K9676" t="str">
            <v>01010059E.122</v>
          </cell>
        </row>
        <row r="9677">
          <cell r="K9677" t="str">
            <v>01010059E.122</v>
          </cell>
        </row>
        <row r="9678">
          <cell r="K9678" t="str">
            <v>00201104D.111</v>
          </cell>
        </row>
        <row r="9679">
          <cell r="K9679" t="str">
            <v>00201138D.122</v>
          </cell>
        </row>
        <row r="9680">
          <cell r="K9680" t="str">
            <v>00201140D.111</v>
          </cell>
        </row>
        <row r="9681">
          <cell r="K9681" t="str">
            <v>00201102D.112</v>
          </cell>
        </row>
        <row r="9682">
          <cell r="K9682" t="str">
            <v>00201102D.112</v>
          </cell>
        </row>
        <row r="9683">
          <cell r="K9683" t="str">
            <v>00201102D.112</v>
          </cell>
        </row>
        <row r="9684">
          <cell r="K9684" t="str">
            <v>00201102D.112</v>
          </cell>
        </row>
        <row r="9685">
          <cell r="K9685" t="str">
            <v>00201122D.112</v>
          </cell>
        </row>
        <row r="9686">
          <cell r="K9686" t="str">
            <v>00201128D.112</v>
          </cell>
        </row>
        <row r="9687">
          <cell r="K9687" t="str">
            <v>00201110D.121</v>
          </cell>
        </row>
        <row r="9688">
          <cell r="K9688" t="str">
            <v>00201126D.121</v>
          </cell>
        </row>
        <row r="9689">
          <cell r="K9689" t="str">
            <v>00201126D.122</v>
          </cell>
        </row>
        <row r="9690">
          <cell r="K9690" t="str">
            <v>00201149D.121</v>
          </cell>
        </row>
        <row r="9691">
          <cell r="K9691" t="str">
            <v>00201157D.122</v>
          </cell>
        </row>
        <row r="9692">
          <cell r="K9692" t="str">
            <v>00201107D.121</v>
          </cell>
        </row>
        <row r="9693">
          <cell r="K9693" t="str">
            <v>00201160D.121</v>
          </cell>
        </row>
        <row r="9694">
          <cell r="K9694" t="str">
            <v>00201160D.121</v>
          </cell>
        </row>
        <row r="9695">
          <cell r="K9695" t="str">
            <v>00201114D.111</v>
          </cell>
        </row>
        <row r="9696">
          <cell r="K9696" t="str">
            <v>00201133D.121</v>
          </cell>
        </row>
        <row r="9697">
          <cell r="K9697" t="str">
            <v>00201116D.121</v>
          </cell>
        </row>
        <row r="9698">
          <cell r="K9698" t="str">
            <v>00201115D.121</v>
          </cell>
        </row>
        <row r="9699">
          <cell r="K9699" t="str">
            <v>00201112D.121</v>
          </cell>
        </row>
        <row r="9700">
          <cell r="K9700" t="str">
            <v>00201126D.121</v>
          </cell>
        </row>
        <row r="9701">
          <cell r="K9701" t="str">
            <v>00201134D.121</v>
          </cell>
        </row>
        <row r="9702">
          <cell r="K9702" t="str">
            <v>00201130D.121</v>
          </cell>
        </row>
        <row r="9703">
          <cell r="K9703" t="str">
            <v>00201125D.111</v>
          </cell>
        </row>
        <row r="9704">
          <cell r="K9704" t="str">
            <v>00201133D.111</v>
          </cell>
        </row>
        <row r="9705">
          <cell r="K9705" t="str">
            <v>00201136D.121</v>
          </cell>
        </row>
        <row r="9706">
          <cell r="K9706" t="str">
            <v>00201132D.111</v>
          </cell>
        </row>
        <row r="9707">
          <cell r="K9707" t="str">
            <v>00201118D.111</v>
          </cell>
        </row>
        <row r="9708">
          <cell r="K9708" t="str">
            <v>00201134D.121</v>
          </cell>
        </row>
        <row r="9709">
          <cell r="K9709" t="str">
            <v>00201114D.111</v>
          </cell>
        </row>
        <row r="9710">
          <cell r="K9710" t="str">
            <v>00201127D.111</v>
          </cell>
        </row>
        <row r="9711">
          <cell r="K9711" t="str">
            <v>00201113D.111</v>
          </cell>
        </row>
        <row r="9712">
          <cell r="K9712" t="str">
            <v>00201132D.121</v>
          </cell>
        </row>
        <row r="9713">
          <cell r="K9713" t="str">
            <v>00201119D.111</v>
          </cell>
        </row>
        <row r="9714">
          <cell r="K9714" t="str">
            <v>00201118D.111</v>
          </cell>
        </row>
        <row r="9715">
          <cell r="K9715" t="str">
            <v>00201126D.111</v>
          </cell>
        </row>
        <row r="9716">
          <cell r="K9716" t="str">
            <v>00201134D.111</v>
          </cell>
        </row>
        <row r="9717">
          <cell r="K9717" t="str">
            <v>00201113D.121</v>
          </cell>
        </row>
        <row r="9718">
          <cell r="K9718" t="str">
            <v>00201125D.121</v>
          </cell>
        </row>
        <row r="9719">
          <cell r="K9719" t="str">
            <v>00201122D.111</v>
          </cell>
        </row>
        <row r="9720">
          <cell r="K9720" t="str">
            <v>00201132D.111</v>
          </cell>
        </row>
        <row r="9721">
          <cell r="K9721" t="str">
            <v>00201113D.111</v>
          </cell>
        </row>
        <row r="9722">
          <cell r="K9722" t="str">
            <v>00201126D.111</v>
          </cell>
        </row>
        <row r="9723">
          <cell r="K9723" t="str">
            <v>00201151D.111</v>
          </cell>
        </row>
        <row r="9724">
          <cell r="K9724" t="str">
            <v>00201151D.121</v>
          </cell>
        </row>
        <row r="9725">
          <cell r="K9725" t="str">
            <v>00201151D.111</v>
          </cell>
        </row>
        <row r="9726">
          <cell r="K9726" t="str">
            <v>00201108D.121</v>
          </cell>
        </row>
        <row r="9727">
          <cell r="K9727" t="str">
            <v>00201122D.121</v>
          </cell>
        </row>
        <row r="9728">
          <cell r="K9728" t="str">
            <v>00201126D.111</v>
          </cell>
        </row>
        <row r="9729">
          <cell r="K9729" t="str">
            <v>00201133D.121</v>
          </cell>
        </row>
        <row r="9730">
          <cell r="K9730" t="str">
            <v>00201111D.111</v>
          </cell>
        </row>
        <row r="9731">
          <cell r="K9731" t="str">
            <v>00201116D.111</v>
          </cell>
        </row>
        <row r="9732">
          <cell r="K9732" t="str">
            <v>00201128D.111</v>
          </cell>
        </row>
        <row r="9733">
          <cell r="K9733" t="str">
            <v>00201119D.121</v>
          </cell>
        </row>
        <row r="9734">
          <cell r="K9734" t="str">
            <v>00201143D.121</v>
          </cell>
        </row>
        <row r="9735">
          <cell r="K9735" t="str">
            <v>00201150D.121</v>
          </cell>
        </row>
        <row r="9736">
          <cell r="K9736" t="str">
            <v>00201117D.111</v>
          </cell>
        </row>
        <row r="9737">
          <cell r="K9737" t="str">
            <v>00201124D.111</v>
          </cell>
        </row>
        <row r="9738">
          <cell r="K9738" t="str">
            <v>00201136D.111</v>
          </cell>
        </row>
        <row r="9739">
          <cell r="K9739" t="str">
            <v>00201114D.121</v>
          </cell>
        </row>
        <row r="9740">
          <cell r="K9740" t="str">
            <v>00201157D.121</v>
          </cell>
        </row>
        <row r="9741">
          <cell r="K9741" t="str">
            <v>00201131D.111</v>
          </cell>
        </row>
        <row r="9742">
          <cell r="K9742" t="str">
            <v>00201112D.111</v>
          </cell>
        </row>
        <row r="9743">
          <cell r="K9743" t="str">
            <v>00201134D.111</v>
          </cell>
        </row>
        <row r="9744">
          <cell r="K9744" t="str">
            <v>00201153D.111</v>
          </cell>
        </row>
        <row r="9745">
          <cell r="K9745" t="str">
            <v>00201110D.121</v>
          </cell>
        </row>
        <row r="9746">
          <cell r="K9746" t="str">
            <v>00201118D.121</v>
          </cell>
        </row>
        <row r="9747">
          <cell r="K9747" t="str">
            <v>00201126D.121</v>
          </cell>
        </row>
        <row r="9748">
          <cell r="K9748" t="str">
            <v>00201118D.121</v>
          </cell>
        </row>
        <row r="9749">
          <cell r="K9749" t="str">
            <v>00201123D.121</v>
          </cell>
        </row>
        <row r="9750">
          <cell r="K9750" t="str">
            <v>00201128D.121</v>
          </cell>
        </row>
        <row r="9751">
          <cell r="K9751" t="str">
            <v>00201134D.121</v>
          </cell>
        </row>
        <row r="9752">
          <cell r="K9752" t="str">
            <v>00201159D.121</v>
          </cell>
        </row>
        <row r="9753">
          <cell r="K9753" t="str">
            <v>00201110D.111</v>
          </cell>
        </row>
        <row r="9754">
          <cell r="K9754" t="str">
            <v>00201112D.111</v>
          </cell>
        </row>
        <row r="9755">
          <cell r="K9755" t="str">
            <v>00201112D.121</v>
          </cell>
        </row>
        <row r="9756">
          <cell r="K9756" t="str">
            <v>00201131D.111</v>
          </cell>
        </row>
        <row r="9757">
          <cell r="K9757" t="str">
            <v>00201131D.121</v>
          </cell>
        </row>
        <row r="9758">
          <cell r="K9758" t="str">
            <v>00201136D.111</v>
          </cell>
        </row>
        <row r="9759">
          <cell r="K9759" t="str">
            <v>00201136D.122</v>
          </cell>
        </row>
        <row r="9760">
          <cell r="K9760" t="str">
            <v>00201155D.111</v>
          </cell>
        </row>
        <row r="9761">
          <cell r="K9761" t="str">
            <v>00201155D.121</v>
          </cell>
        </row>
        <row r="9762">
          <cell r="K9762" t="str">
            <v>00201158D.121</v>
          </cell>
        </row>
        <row r="9763">
          <cell r="K9763" t="str">
            <v>00201153D.122</v>
          </cell>
        </row>
        <row r="9764">
          <cell r="K9764" t="str">
            <v>00201158D.121</v>
          </cell>
        </row>
        <row r="9765">
          <cell r="K9765" t="str">
            <v>00201145D.111</v>
          </cell>
        </row>
        <row r="9766">
          <cell r="K9766" t="str">
            <v>00201149D.121</v>
          </cell>
        </row>
        <row r="9767">
          <cell r="K9767" t="str">
            <v>00201109D.111</v>
          </cell>
        </row>
        <row r="9768">
          <cell r="K9768" t="str">
            <v>00201126D.111</v>
          </cell>
        </row>
        <row r="9769">
          <cell r="K9769" t="str">
            <v>00201145D.111</v>
          </cell>
        </row>
        <row r="9770">
          <cell r="K9770" t="str">
            <v>00201148D.111</v>
          </cell>
        </row>
        <row r="9771">
          <cell r="K9771" t="str">
            <v>00201113D.121</v>
          </cell>
        </row>
        <row r="9772">
          <cell r="K9772" t="str">
            <v>00201128D.121</v>
          </cell>
        </row>
        <row r="9773">
          <cell r="K9773" t="str">
            <v>00201133D.121</v>
          </cell>
        </row>
        <row r="9774">
          <cell r="K9774" t="str">
            <v>00201140D.121</v>
          </cell>
        </row>
        <row r="9775">
          <cell r="K9775" t="str">
            <v>00201158D.121</v>
          </cell>
        </row>
        <row r="9776">
          <cell r="K9776" t="str">
            <v>00201110D.112</v>
          </cell>
        </row>
        <row r="9777">
          <cell r="K9777" t="str">
            <v>00201151D.111</v>
          </cell>
        </row>
        <row r="9778">
          <cell r="K9778" t="str">
            <v>00201151D.121</v>
          </cell>
        </row>
        <row r="9779">
          <cell r="K9779" t="str">
            <v>00201151D.121</v>
          </cell>
        </row>
        <row r="9780">
          <cell r="K9780" t="str">
            <v>00201143D.111</v>
          </cell>
        </row>
        <row r="9781">
          <cell r="K9781" t="str">
            <v>00201153D.121</v>
          </cell>
        </row>
        <row r="9782">
          <cell r="K9782" t="str">
            <v>00201154D.111</v>
          </cell>
        </row>
        <row r="9783">
          <cell r="K9783" t="str">
            <v>00201156D.121</v>
          </cell>
        </row>
        <row r="9784">
          <cell r="K9784" t="str">
            <v>00201156D.121</v>
          </cell>
        </row>
        <row r="9785">
          <cell r="K9785" t="str">
            <v>00201157D.122</v>
          </cell>
        </row>
        <row r="9786">
          <cell r="K9786" t="str">
            <v>00201103D.112</v>
          </cell>
        </row>
        <row r="9787">
          <cell r="K9787" t="str">
            <v>00201146D.111</v>
          </cell>
        </row>
        <row r="9788">
          <cell r="K9788" t="str">
            <v>00201138D.111</v>
          </cell>
        </row>
        <row r="9789">
          <cell r="K9789" t="str">
            <v>00201102D.121</v>
          </cell>
        </row>
        <row r="9790">
          <cell r="K9790" t="str">
            <v>00201114D.111</v>
          </cell>
        </row>
        <row r="9791">
          <cell r="K9791" t="str">
            <v>00201116D.111</v>
          </cell>
        </row>
        <row r="9792">
          <cell r="K9792" t="str">
            <v>00201126D.121</v>
          </cell>
        </row>
        <row r="9793">
          <cell r="K9793" t="str">
            <v>00201127D.121</v>
          </cell>
        </row>
        <row r="9794">
          <cell r="K9794" t="str">
            <v>00201135D.121</v>
          </cell>
        </row>
        <row r="9795">
          <cell r="K9795" t="str">
            <v>00201136D.121</v>
          </cell>
        </row>
        <row r="9796">
          <cell r="K9796" t="str">
            <v>00201146D.121</v>
          </cell>
        </row>
        <row r="9797">
          <cell r="K9797" t="str">
            <v>00201146D.111</v>
          </cell>
        </row>
        <row r="9798">
          <cell r="K9798" t="str">
            <v>00201143D.111</v>
          </cell>
        </row>
        <row r="9799">
          <cell r="K9799" t="str">
            <v>00201145D.121</v>
          </cell>
        </row>
        <row r="9800">
          <cell r="K9800" t="str">
            <v>00201153D.121</v>
          </cell>
        </row>
        <row r="9801">
          <cell r="K9801" t="str">
            <v>00201145D.111</v>
          </cell>
        </row>
        <row r="9802">
          <cell r="K9802" t="str">
            <v>00201145D.121</v>
          </cell>
        </row>
        <row r="9803">
          <cell r="K9803" t="str">
            <v>00201145D.111</v>
          </cell>
        </row>
        <row r="9804">
          <cell r="K9804" t="str">
            <v>00201143D.29</v>
          </cell>
        </row>
        <row r="9805">
          <cell r="K9805" t="str">
            <v>00201139D.29</v>
          </cell>
        </row>
        <row r="9806">
          <cell r="K9806" t="str">
            <v>00201158D.29</v>
          </cell>
        </row>
        <row r="9807">
          <cell r="K9807" t="str">
            <v>00201145D.29</v>
          </cell>
        </row>
        <row r="9808">
          <cell r="K9808" t="str">
            <v>00201115D.29</v>
          </cell>
        </row>
        <row r="9809">
          <cell r="K9809" t="str">
            <v>00201128D.29</v>
          </cell>
        </row>
        <row r="9810">
          <cell r="K9810" t="str">
            <v>00201127D.29</v>
          </cell>
        </row>
        <row r="9811">
          <cell r="K9811" t="str">
            <v>00201134D.29</v>
          </cell>
        </row>
        <row r="9812">
          <cell r="K9812" t="str">
            <v>00201128D.29</v>
          </cell>
        </row>
        <row r="9813">
          <cell r="K9813" t="str">
            <v>00201136D.29</v>
          </cell>
        </row>
        <row r="9814">
          <cell r="K9814" t="str">
            <v>00201120D.29</v>
          </cell>
        </row>
        <row r="9815">
          <cell r="K9815" t="str">
            <v>00201119D.29</v>
          </cell>
        </row>
        <row r="9816">
          <cell r="K9816" t="str">
            <v>00201126D.29</v>
          </cell>
        </row>
        <row r="9817">
          <cell r="K9817" t="str">
            <v>00201125D.29</v>
          </cell>
        </row>
        <row r="9818">
          <cell r="K9818" t="str">
            <v>00201134D.29</v>
          </cell>
        </row>
        <row r="9819">
          <cell r="K9819" t="str">
            <v>00201108D.29</v>
          </cell>
        </row>
        <row r="9820">
          <cell r="K9820" t="str">
            <v>00201115D.29</v>
          </cell>
        </row>
        <row r="9821">
          <cell r="K9821" t="str">
            <v>00201125D.29</v>
          </cell>
        </row>
        <row r="9822">
          <cell r="K9822" t="str">
            <v>00201130D.29</v>
          </cell>
        </row>
        <row r="9823">
          <cell r="K9823" t="str">
            <v>00201131D.29</v>
          </cell>
        </row>
        <row r="9824">
          <cell r="K9824" t="str">
            <v>00201119D.29</v>
          </cell>
        </row>
        <row r="9825">
          <cell r="K9825" t="str">
            <v>00201142D.29</v>
          </cell>
        </row>
        <row r="9826">
          <cell r="K9826" t="str">
            <v>00201121D.29</v>
          </cell>
        </row>
        <row r="9827">
          <cell r="K9827" t="str">
            <v>00201129D.29</v>
          </cell>
        </row>
        <row r="9828">
          <cell r="K9828" t="str">
            <v>00201151D.29</v>
          </cell>
        </row>
        <row r="9829">
          <cell r="K9829" t="str">
            <v>00201112D.29</v>
          </cell>
        </row>
        <row r="9830">
          <cell r="K9830" t="str">
            <v>00201114D.29</v>
          </cell>
        </row>
        <row r="9831">
          <cell r="K9831" t="str">
            <v>00201120D.29</v>
          </cell>
        </row>
        <row r="9832">
          <cell r="K9832" t="str">
            <v>00201124D.29</v>
          </cell>
        </row>
        <row r="9833">
          <cell r="K9833" t="str">
            <v>00201125D.29</v>
          </cell>
        </row>
        <row r="9834">
          <cell r="K9834" t="str">
            <v>00201151D.29</v>
          </cell>
        </row>
        <row r="9835">
          <cell r="K9835" t="str">
            <v>00201112D.29</v>
          </cell>
        </row>
        <row r="9836">
          <cell r="K9836" t="str">
            <v>00201128D.29</v>
          </cell>
        </row>
        <row r="9837">
          <cell r="K9837" t="str">
            <v>00201140D.29</v>
          </cell>
        </row>
        <row r="9838">
          <cell r="K9838" t="str">
            <v>00201149D.29</v>
          </cell>
        </row>
        <row r="9839">
          <cell r="K9839" t="str">
            <v>00201107D.29</v>
          </cell>
        </row>
        <row r="9840">
          <cell r="K9840" t="str">
            <v>00201110D.29</v>
          </cell>
        </row>
        <row r="9841">
          <cell r="K9841" t="str">
            <v>00201125D.29</v>
          </cell>
        </row>
        <row r="9842">
          <cell r="K9842" t="str">
            <v>00201133D.29</v>
          </cell>
        </row>
        <row r="9843">
          <cell r="K9843" t="str">
            <v>00201134D.29</v>
          </cell>
        </row>
        <row r="9844">
          <cell r="K9844" t="str">
            <v>00201145D.29</v>
          </cell>
        </row>
        <row r="9845">
          <cell r="K9845" t="str">
            <v>00201149D.29</v>
          </cell>
        </row>
        <row r="9846">
          <cell r="K9846" t="str">
            <v>00201149D.29</v>
          </cell>
        </row>
        <row r="9847">
          <cell r="K9847" t="str">
            <v>00201157D.29</v>
          </cell>
        </row>
        <row r="9848">
          <cell r="K9848" t="str">
            <v>00201154D.29</v>
          </cell>
        </row>
        <row r="9849">
          <cell r="K9849" t="str">
            <v>00201154D.29</v>
          </cell>
        </row>
        <row r="9850">
          <cell r="K9850" t="str">
            <v>00201151D.29</v>
          </cell>
        </row>
        <row r="9851">
          <cell r="K9851" t="str">
            <v>00201160D.29</v>
          </cell>
        </row>
        <row r="9852">
          <cell r="K9852" t="str">
            <v>00201254D.211</v>
          </cell>
        </row>
        <row r="9853">
          <cell r="K9853" t="str">
            <v>00201121D.29</v>
          </cell>
        </row>
        <row r="9854">
          <cell r="K9854" t="str">
            <v>00201123D.29</v>
          </cell>
        </row>
        <row r="9855">
          <cell r="K9855" t="str">
            <v>00201126D.29</v>
          </cell>
        </row>
        <row r="9856">
          <cell r="K9856" t="str">
            <v>00201131D.29</v>
          </cell>
        </row>
        <row r="9857">
          <cell r="K9857" t="str">
            <v>00201136D.29</v>
          </cell>
        </row>
        <row r="9858">
          <cell r="K9858" t="str">
            <v>00201159D.29</v>
          </cell>
        </row>
        <row r="9859">
          <cell r="K9859" t="str">
            <v>00201153D.29</v>
          </cell>
        </row>
        <row r="9860">
          <cell r="K9860" t="str">
            <v>00201145D.29</v>
          </cell>
        </row>
        <row r="9861">
          <cell r="K9861" t="str">
            <v>00201160K.1</v>
          </cell>
        </row>
        <row r="9862">
          <cell r="K9862" t="str">
            <v>00201156K.1</v>
          </cell>
        </row>
        <row r="9863">
          <cell r="K9863" t="str">
            <v>00021248P.11</v>
          </cell>
        </row>
        <row r="9864">
          <cell r="K9864" t="str">
            <v>00021248P.11</v>
          </cell>
        </row>
        <row r="9865">
          <cell r="K9865" t="str">
            <v>00021243P.11</v>
          </cell>
        </row>
        <row r="9866">
          <cell r="K9866" t="str">
            <v>00021243P.11</v>
          </cell>
        </row>
        <row r="9867">
          <cell r="K9867" t="str">
            <v>00021243P.11</v>
          </cell>
        </row>
        <row r="9868">
          <cell r="K9868" t="str">
            <v>00021203P.11</v>
          </cell>
        </row>
        <row r="9869">
          <cell r="K9869" t="str">
            <v>00021204P.11</v>
          </cell>
        </row>
        <row r="9870">
          <cell r="K9870" t="str">
            <v>00021204P.11</v>
          </cell>
        </row>
        <row r="9871">
          <cell r="K9871" t="str">
            <v>00021204P.12</v>
          </cell>
        </row>
        <row r="9872">
          <cell r="K9872" t="str">
            <v>00021205P.11</v>
          </cell>
        </row>
        <row r="9873">
          <cell r="K9873" t="str">
            <v>00021205P.12</v>
          </cell>
        </row>
        <row r="9874">
          <cell r="K9874" t="str">
            <v>00021205P.12</v>
          </cell>
        </row>
        <row r="9875">
          <cell r="K9875" t="str">
            <v>00021238P.11</v>
          </cell>
        </row>
        <row r="9876">
          <cell r="K9876" t="str">
            <v>00021239P.11</v>
          </cell>
        </row>
        <row r="9877">
          <cell r="K9877" t="str">
            <v>00021240P.11</v>
          </cell>
        </row>
        <row r="9878">
          <cell r="K9878" t="str">
            <v>00021240P.11</v>
          </cell>
        </row>
        <row r="9879">
          <cell r="K9879" t="str">
            <v>00021240P.11</v>
          </cell>
        </row>
        <row r="9880">
          <cell r="K9880" t="str">
            <v>00021240P.11</v>
          </cell>
        </row>
        <row r="9881">
          <cell r="K9881" t="str">
            <v>00021202P.11</v>
          </cell>
        </row>
        <row r="9882">
          <cell r="K9882" t="str">
            <v>00021202P.12</v>
          </cell>
        </row>
        <row r="9883">
          <cell r="K9883" t="str">
            <v>00021202P.11</v>
          </cell>
        </row>
        <row r="9884">
          <cell r="K9884" t="str">
            <v>00021202P.11</v>
          </cell>
        </row>
        <row r="9885">
          <cell r="K9885" t="str">
            <v>00021202P.11</v>
          </cell>
        </row>
        <row r="9886">
          <cell r="K9886" t="str">
            <v>00021202P.11</v>
          </cell>
        </row>
        <row r="9887">
          <cell r="K9887" t="str">
            <v>00021252P.12</v>
          </cell>
        </row>
        <row r="9888">
          <cell r="K9888" t="str">
            <v>00021228P.11</v>
          </cell>
        </row>
        <row r="9889">
          <cell r="K9889" t="str">
            <v>00021210P.11</v>
          </cell>
        </row>
        <row r="9890">
          <cell r="K9890" t="str">
            <v>00021210P.11</v>
          </cell>
        </row>
        <row r="9891">
          <cell r="K9891" t="str">
            <v>00021226P.11</v>
          </cell>
        </row>
        <row r="9892">
          <cell r="K9892" t="str">
            <v>00021226P.11</v>
          </cell>
        </row>
        <row r="9893">
          <cell r="K9893" t="str">
            <v>00021226P.11</v>
          </cell>
        </row>
        <row r="9894">
          <cell r="K9894" t="str">
            <v>00021226P.11</v>
          </cell>
        </row>
        <row r="9895">
          <cell r="K9895" t="str">
            <v>00021226P.11</v>
          </cell>
        </row>
        <row r="9896">
          <cell r="K9896" t="str">
            <v>00021226P.11</v>
          </cell>
        </row>
        <row r="9897">
          <cell r="K9897" t="str">
            <v>00021234P.11</v>
          </cell>
        </row>
        <row r="9898">
          <cell r="K9898" t="str">
            <v>00021234P.11</v>
          </cell>
        </row>
        <row r="9899">
          <cell r="K9899" t="str">
            <v>00021234P.11</v>
          </cell>
        </row>
        <row r="9900">
          <cell r="K9900" t="str">
            <v>00021234P.11</v>
          </cell>
        </row>
        <row r="9901">
          <cell r="K9901" t="str">
            <v>00021245P.11</v>
          </cell>
        </row>
        <row r="9902">
          <cell r="K9902" t="str">
            <v>00021245P.11</v>
          </cell>
        </row>
        <row r="9903">
          <cell r="K9903" t="str">
            <v>00021245P.11</v>
          </cell>
        </row>
        <row r="9904">
          <cell r="K9904" t="str">
            <v>00021248P.11</v>
          </cell>
        </row>
        <row r="9905">
          <cell r="K9905" t="str">
            <v>00021248P.11</v>
          </cell>
        </row>
        <row r="9906">
          <cell r="K9906" t="str">
            <v>00021248P.11</v>
          </cell>
        </row>
        <row r="9907">
          <cell r="K9907" t="str">
            <v>00021249P.11</v>
          </cell>
        </row>
        <row r="9908">
          <cell r="K9908" t="str">
            <v>00021250P.11</v>
          </cell>
        </row>
        <row r="9909">
          <cell r="K9909" t="str">
            <v>00021250P.11</v>
          </cell>
        </row>
        <row r="9910">
          <cell r="K9910" t="str">
            <v>00021250P.11</v>
          </cell>
        </row>
        <row r="9911">
          <cell r="K9911" t="str">
            <v>00021250P.11</v>
          </cell>
        </row>
        <row r="9912">
          <cell r="K9912" t="str">
            <v>00021257P.11</v>
          </cell>
        </row>
        <row r="9913">
          <cell r="K9913" t="str">
            <v>00021207P.11</v>
          </cell>
        </row>
        <row r="9914">
          <cell r="K9914" t="str">
            <v>00021207P.11</v>
          </cell>
        </row>
        <row r="9915">
          <cell r="K9915" t="str">
            <v>00021260P.11</v>
          </cell>
        </row>
        <row r="9916">
          <cell r="K9916" t="str">
            <v>00021212P.11</v>
          </cell>
        </row>
        <row r="9917">
          <cell r="K9917" t="str">
            <v>00021226P.11</v>
          </cell>
        </row>
        <row r="9918">
          <cell r="K9918" t="str">
            <v>00021212P.11</v>
          </cell>
        </row>
        <row r="9919">
          <cell r="K9919" t="str">
            <v>00021231P.11</v>
          </cell>
        </row>
        <row r="9920">
          <cell r="K9920" t="str">
            <v>00021213P.11</v>
          </cell>
        </row>
        <row r="9921">
          <cell r="K9921" t="str">
            <v>00021220P.11</v>
          </cell>
        </row>
        <row r="9922">
          <cell r="K9922" t="str">
            <v>00021212P.11</v>
          </cell>
        </row>
        <row r="9923">
          <cell r="K9923" t="str">
            <v>00021223P.11</v>
          </cell>
        </row>
        <row r="9924">
          <cell r="K9924" t="str">
            <v>00021220P.11</v>
          </cell>
        </row>
        <row r="9925">
          <cell r="K9925" t="str">
            <v>00021213P.11</v>
          </cell>
        </row>
        <row r="9926">
          <cell r="K9926" t="str">
            <v>00021223P.11</v>
          </cell>
        </row>
        <row r="9927">
          <cell r="K9927" t="str">
            <v>00021224P.11</v>
          </cell>
        </row>
        <row r="9928">
          <cell r="K9928" t="str">
            <v>00021232P.11</v>
          </cell>
        </row>
        <row r="9929">
          <cell r="K9929" t="str">
            <v>00021232P.11</v>
          </cell>
        </row>
        <row r="9930">
          <cell r="K9930" t="str">
            <v>00021223P.11</v>
          </cell>
        </row>
        <row r="9931">
          <cell r="K9931" t="str">
            <v>00021224P.11</v>
          </cell>
        </row>
        <row r="9932">
          <cell r="K9932" t="str">
            <v>00021232P.11</v>
          </cell>
        </row>
        <row r="9933">
          <cell r="K9933" t="str">
            <v>00021225P.11</v>
          </cell>
        </row>
        <row r="9934">
          <cell r="K9934" t="str">
            <v>00021236P.11</v>
          </cell>
        </row>
        <row r="9935">
          <cell r="K9935" t="str">
            <v>00021212P.11</v>
          </cell>
        </row>
        <row r="9936">
          <cell r="K9936" t="str">
            <v>00021223P.11</v>
          </cell>
        </row>
        <row r="9937">
          <cell r="K9937" t="str">
            <v>00021212P.11</v>
          </cell>
        </row>
        <row r="9938">
          <cell r="K9938" t="str">
            <v>00021232P.11</v>
          </cell>
        </row>
        <row r="9939">
          <cell r="K9939" t="str">
            <v>00021236P.11</v>
          </cell>
        </row>
        <row r="9940">
          <cell r="K9940" t="str">
            <v>00021210P.11</v>
          </cell>
        </row>
        <row r="9941">
          <cell r="K9941" t="str">
            <v>00021220P.11</v>
          </cell>
        </row>
        <row r="9942">
          <cell r="K9942" t="str">
            <v>00021231P.11</v>
          </cell>
        </row>
        <row r="9943">
          <cell r="K9943" t="str">
            <v>00021232P.11</v>
          </cell>
        </row>
        <row r="9944">
          <cell r="K9944" t="str">
            <v>00021213P.11</v>
          </cell>
        </row>
        <row r="9945">
          <cell r="K9945" t="str">
            <v>00021228P.11</v>
          </cell>
        </row>
        <row r="9946">
          <cell r="K9946" t="str">
            <v>00021228P.11</v>
          </cell>
        </row>
        <row r="9947">
          <cell r="K9947" t="str">
            <v>00021210P.11</v>
          </cell>
        </row>
        <row r="9948">
          <cell r="K9948" t="str">
            <v>00021221P.11</v>
          </cell>
        </row>
        <row r="9949">
          <cell r="K9949" t="str">
            <v>00021221P.11</v>
          </cell>
        </row>
        <row r="9950">
          <cell r="K9950" t="str">
            <v>00021221P.11</v>
          </cell>
        </row>
        <row r="9951">
          <cell r="K9951" t="str">
            <v>00021221P.11</v>
          </cell>
        </row>
        <row r="9952">
          <cell r="K9952" t="str">
            <v>00021224P.11</v>
          </cell>
        </row>
        <row r="9953">
          <cell r="K9953" t="str">
            <v>00021228P.11</v>
          </cell>
        </row>
        <row r="9954">
          <cell r="K9954" t="str">
            <v>00021228P.11</v>
          </cell>
        </row>
        <row r="9955">
          <cell r="K9955" t="str">
            <v>00021228P.11</v>
          </cell>
        </row>
        <row r="9956">
          <cell r="K9956" t="str">
            <v>00021231P.11</v>
          </cell>
        </row>
        <row r="9957">
          <cell r="K9957" t="str">
            <v>00021231P.11</v>
          </cell>
        </row>
        <row r="9958">
          <cell r="K9958" t="str">
            <v>00021222P.11</v>
          </cell>
        </row>
        <row r="9959">
          <cell r="K9959" t="str">
            <v>00021226P.11</v>
          </cell>
        </row>
        <row r="9960">
          <cell r="K9960" t="str">
            <v>00021229P.11</v>
          </cell>
        </row>
        <row r="9961">
          <cell r="K9961" t="str">
            <v>00021231P.11</v>
          </cell>
        </row>
        <row r="9962">
          <cell r="K9962" t="str">
            <v>00021231P.11</v>
          </cell>
        </row>
        <row r="9963">
          <cell r="K9963" t="str">
            <v>00021231P.11</v>
          </cell>
        </row>
        <row r="9964">
          <cell r="K9964" t="str">
            <v>00021232P.11</v>
          </cell>
        </row>
        <row r="9965">
          <cell r="K9965" t="str">
            <v>00021232P.11</v>
          </cell>
        </row>
        <row r="9966">
          <cell r="K9966" t="str">
            <v>00021233P.11</v>
          </cell>
        </row>
        <row r="9967">
          <cell r="K9967" t="str">
            <v>00021235P.11</v>
          </cell>
        </row>
        <row r="9968">
          <cell r="K9968" t="str">
            <v>00021236P.11</v>
          </cell>
        </row>
        <row r="9969">
          <cell r="K9969" t="str">
            <v>00021236P.11</v>
          </cell>
        </row>
        <row r="9970">
          <cell r="K9970" t="str">
            <v>00021221P.11</v>
          </cell>
        </row>
        <row r="9971">
          <cell r="K9971" t="str">
            <v>00021222P.11</v>
          </cell>
        </row>
        <row r="9972">
          <cell r="K9972" t="str">
            <v>00021224P.11</v>
          </cell>
        </row>
        <row r="9973">
          <cell r="K9973" t="str">
            <v>00021230P.11</v>
          </cell>
        </row>
        <row r="9974">
          <cell r="K9974" t="str">
            <v>00021231P.11</v>
          </cell>
        </row>
        <row r="9975">
          <cell r="K9975" t="str">
            <v>00021234P.11</v>
          </cell>
        </row>
        <row r="9976">
          <cell r="K9976" t="str">
            <v>00021228P.11</v>
          </cell>
        </row>
        <row r="9977">
          <cell r="K9977" t="str">
            <v>00021231P.11</v>
          </cell>
        </row>
        <row r="9978">
          <cell r="K9978" t="str">
            <v>00021232P.11</v>
          </cell>
        </row>
        <row r="9979">
          <cell r="K9979" t="str">
            <v>00021228P.11</v>
          </cell>
        </row>
        <row r="9980">
          <cell r="K9980" t="str">
            <v>00021231P.11</v>
          </cell>
        </row>
        <row r="9981">
          <cell r="K9981" t="str">
            <v>00021231P.11</v>
          </cell>
        </row>
        <row r="9982">
          <cell r="K9982" t="str">
            <v>00021233P.11</v>
          </cell>
        </row>
        <row r="9983">
          <cell r="K9983" t="str">
            <v>00021221P.11</v>
          </cell>
        </row>
        <row r="9984">
          <cell r="K9984" t="str">
            <v>00021226P.11</v>
          </cell>
        </row>
        <row r="9985">
          <cell r="K9985" t="str">
            <v>00021234P.11</v>
          </cell>
        </row>
        <row r="9986">
          <cell r="K9986" t="str">
            <v>00021234P.11</v>
          </cell>
        </row>
        <row r="9987">
          <cell r="K9987" t="str">
            <v>00021229P.11</v>
          </cell>
        </row>
        <row r="9988">
          <cell r="K9988" t="str">
            <v>00021231P.11</v>
          </cell>
        </row>
        <row r="9989">
          <cell r="K9989" t="str">
            <v>00021231P.11</v>
          </cell>
        </row>
        <row r="9990">
          <cell r="K9990" t="str">
            <v>00021231P.11</v>
          </cell>
        </row>
        <row r="9991">
          <cell r="K9991" t="str">
            <v>00021222P.11</v>
          </cell>
        </row>
        <row r="9992">
          <cell r="K9992" t="str">
            <v>00021210P.11</v>
          </cell>
        </row>
        <row r="9993">
          <cell r="K9993" t="str">
            <v>00021217P.11</v>
          </cell>
        </row>
        <row r="9994">
          <cell r="K9994" t="str">
            <v>00021225P.11</v>
          </cell>
        </row>
        <row r="9995">
          <cell r="K9995" t="str">
            <v>00021225P.11</v>
          </cell>
        </row>
        <row r="9996">
          <cell r="K9996" t="str">
            <v>00021229P.11</v>
          </cell>
        </row>
        <row r="9997">
          <cell r="K9997" t="str">
            <v>00021232P.11</v>
          </cell>
        </row>
        <row r="9998">
          <cell r="K9998" t="str">
            <v>00021215P.11</v>
          </cell>
        </row>
        <row r="9999">
          <cell r="K9999" t="str">
            <v>00021221P.11</v>
          </cell>
        </row>
        <row r="10000">
          <cell r="K10000" t="str">
            <v>00021228P.11</v>
          </cell>
        </row>
        <row r="10001">
          <cell r="K10001" t="str">
            <v>00021225P.11</v>
          </cell>
        </row>
        <row r="10002">
          <cell r="K10002" t="str">
            <v>00021229P.11</v>
          </cell>
        </row>
        <row r="10003">
          <cell r="K10003" t="str">
            <v>00021230P.11</v>
          </cell>
        </row>
        <row r="10004">
          <cell r="K10004" t="str">
            <v>00021231P.11</v>
          </cell>
        </row>
        <row r="10005">
          <cell r="K10005" t="str">
            <v>00021229P.11</v>
          </cell>
        </row>
        <row r="10006">
          <cell r="K10006" t="str">
            <v>00021229P.11</v>
          </cell>
        </row>
        <row r="10007">
          <cell r="K10007" t="str">
            <v>00021231P.11</v>
          </cell>
        </row>
        <row r="10008">
          <cell r="K10008" t="str">
            <v>00021226P.11</v>
          </cell>
        </row>
        <row r="10009">
          <cell r="K10009" t="str">
            <v>00021229P.11</v>
          </cell>
        </row>
        <row r="10010">
          <cell r="K10010" t="str">
            <v>00021230P.11</v>
          </cell>
        </row>
        <row r="10011">
          <cell r="K10011" t="str">
            <v>00021222P.11</v>
          </cell>
        </row>
        <row r="10012">
          <cell r="K10012" t="str">
            <v>00021232P.11</v>
          </cell>
        </row>
        <row r="10013">
          <cell r="K10013" t="str">
            <v>00021231P.11</v>
          </cell>
        </row>
        <row r="10014">
          <cell r="K10014" t="str">
            <v>00021235P.11</v>
          </cell>
        </row>
        <row r="10015">
          <cell r="K10015" t="str">
            <v>00021229P.11</v>
          </cell>
        </row>
        <row r="10016">
          <cell r="K10016" t="str">
            <v>00021231P.11</v>
          </cell>
        </row>
        <row r="10017">
          <cell r="K10017" t="str">
            <v>00021235P.11</v>
          </cell>
        </row>
        <row r="10018">
          <cell r="K10018" t="str">
            <v>00021234P.11</v>
          </cell>
        </row>
        <row r="10019">
          <cell r="K10019" t="str">
            <v>00021228P.11</v>
          </cell>
        </row>
        <row r="10020">
          <cell r="K10020" t="str">
            <v>00021233P.11</v>
          </cell>
        </row>
        <row r="10021">
          <cell r="K10021" t="str">
            <v>00021225P.11</v>
          </cell>
        </row>
        <row r="10022">
          <cell r="K10022" t="str">
            <v>00021230P.11</v>
          </cell>
        </row>
        <row r="10023">
          <cell r="K10023" t="str">
            <v>00021235P.11</v>
          </cell>
        </row>
        <row r="10024">
          <cell r="K10024" t="str">
            <v>00021228P.11</v>
          </cell>
        </row>
        <row r="10025">
          <cell r="K10025" t="str">
            <v>00021215P.11</v>
          </cell>
        </row>
        <row r="10026">
          <cell r="K10026" t="str">
            <v>00021223P.11</v>
          </cell>
        </row>
        <row r="10027">
          <cell r="K10027" t="str">
            <v>00021235P.11</v>
          </cell>
        </row>
        <row r="10028">
          <cell r="K10028" t="str">
            <v>00021217P.11</v>
          </cell>
        </row>
        <row r="10029">
          <cell r="K10029" t="str">
            <v>00021233P.11</v>
          </cell>
        </row>
        <row r="10030">
          <cell r="K10030" t="str">
            <v>00021222P.11</v>
          </cell>
        </row>
        <row r="10031">
          <cell r="K10031" t="str">
            <v>00021220P.11</v>
          </cell>
        </row>
        <row r="10032">
          <cell r="K10032" t="str">
            <v>00021223P.11</v>
          </cell>
        </row>
        <row r="10033">
          <cell r="K10033" t="str">
            <v>00021224P.11</v>
          </cell>
        </row>
        <row r="10034">
          <cell r="K10034" t="str">
            <v>00021233P.11</v>
          </cell>
        </row>
        <row r="10035">
          <cell r="K10035" t="str">
            <v>00021221P.11</v>
          </cell>
        </row>
        <row r="10036">
          <cell r="K10036" t="str">
            <v>00021216P.11</v>
          </cell>
        </row>
        <row r="10037">
          <cell r="K10037" t="str">
            <v>00021213P.11</v>
          </cell>
        </row>
        <row r="10038">
          <cell r="K10038" t="str">
            <v>00021227P.11</v>
          </cell>
        </row>
        <row r="10039">
          <cell r="K10039" t="str">
            <v>00021228P.11</v>
          </cell>
        </row>
        <row r="10040">
          <cell r="K10040" t="str">
            <v>00021234P.11</v>
          </cell>
        </row>
        <row r="10041">
          <cell r="K10041" t="str">
            <v>00021220P.11</v>
          </cell>
        </row>
        <row r="10042">
          <cell r="K10042" t="str">
            <v>00021226P.11</v>
          </cell>
        </row>
        <row r="10043">
          <cell r="K10043" t="str">
            <v>00021233P.11</v>
          </cell>
        </row>
        <row r="10044">
          <cell r="K10044" t="str">
            <v>00021210P.11</v>
          </cell>
        </row>
        <row r="10045">
          <cell r="K10045" t="str">
            <v>00021230P.11</v>
          </cell>
        </row>
        <row r="10046">
          <cell r="K10046" t="str">
            <v>00021224P.11</v>
          </cell>
        </row>
        <row r="10047">
          <cell r="K10047" t="str">
            <v>00021236P.11</v>
          </cell>
        </row>
        <row r="10048">
          <cell r="K10048" t="str">
            <v>00021235P.11</v>
          </cell>
        </row>
        <row r="10049">
          <cell r="K10049" t="str">
            <v>00021213P.11</v>
          </cell>
        </row>
        <row r="10050">
          <cell r="K10050" t="str">
            <v>00021214P.11</v>
          </cell>
        </row>
        <row r="10051">
          <cell r="K10051" t="str">
            <v>00021228P.11</v>
          </cell>
        </row>
        <row r="10052">
          <cell r="K10052" t="str">
            <v>00021223P.11</v>
          </cell>
        </row>
        <row r="10053">
          <cell r="K10053" t="str">
            <v>00021231P.11</v>
          </cell>
        </row>
        <row r="10054">
          <cell r="K10054" t="str">
            <v>00021217P.11</v>
          </cell>
        </row>
        <row r="10055">
          <cell r="K10055" t="str">
            <v>00021228P.11</v>
          </cell>
        </row>
        <row r="10056">
          <cell r="K10056" t="str">
            <v>00021224P.11</v>
          </cell>
        </row>
        <row r="10057">
          <cell r="K10057" t="str">
            <v>00021231P.11</v>
          </cell>
        </row>
        <row r="10058">
          <cell r="K10058" t="str">
            <v>00021218P.11</v>
          </cell>
        </row>
        <row r="10059">
          <cell r="K10059" t="str">
            <v>00021223P.11</v>
          </cell>
        </row>
        <row r="10060">
          <cell r="K10060" t="str">
            <v>00021213P.11</v>
          </cell>
        </row>
        <row r="10061">
          <cell r="K10061" t="str">
            <v>00021234P.11</v>
          </cell>
        </row>
        <row r="10062">
          <cell r="K10062" t="str">
            <v>00021230P.11</v>
          </cell>
        </row>
        <row r="10063">
          <cell r="K10063" t="str">
            <v>00021213P.11</v>
          </cell>
        </row>
        <row r="10064">
          <cell r="K10064" t="str">
            <v>00021210P.11</v>
          </cell>
        </row>
        <row r="10065">
          <cell r="K10065" t="str">
            <v>00021235P.11</v>
          </cell>
        </row>
        <row r="10066">
          <cell r="K10066" t="str">
            <v>00021222P.11</v>
          </cell>
        </row>
        <row r="10067">
          <cell r="K10067" t="str">
            <v>00021218P.11</v>
          </cell>
        </row>
        <row r="10068">
          <cell r="K10068" t="str">
            <v>00021218P.11</v>
          </cell>
        </row>
        <row r="10069">
          <cell r="K10069" t="str">
            <v>00021235P.11</v>
          </cell>
        </row>
        <row r="10070">
          <cell r="K10070" t="str">
            <v>00021228P.11</v>
          </cell>
        </row>
        <row r="10071">
          <cell r="K10071" t="str">
            <v>00021225P.11</v>
          </cell>
        </row>
        <row r="10072">
          <cell r="K10072" t="str">
            <v>00021229P.11</v>
          </cell>
        </row>
        <row r="10073">
          <cell r="K10073" t="str">
            <v>00021233P.11</v>
          </cell>
        </row>
        <row r="10074">
          <cell r="K10074" t="str">
            <v>00021233P.11</v>
          </cell>
        </row>
        <row r="10075">
          <cell r="K10075" t="str">
            <v>00021218P.11</v>
          </cell>
        </row>
        <row r="10076">
          <cell r="K10076" t="str">
            <v>00021229P.11</v>
          </cell>
        </row>
        <row r="10077">
          <cell r="K10077" t="str">
            <v>00021230P.11</v>
          </cell>
        </row>
        <row r="10078">
          <cell r="K10078" t="str">
            <v>00021214P.11</v>
          </cell>
        </row>
        <row r="10079">
          <cell r="K10079" t="str">
            <v>00021235P.11</v>
          </cell>
        </row>
        <row r="10080">
          <cell r="K10080" t="str">
            <v>00021226P.11</v>
          </cell>
        </row>
        <row r="10081">
          <cell r="K10081" t="str">
            <v>00021217P.11</v>
          </cell>
        </row>
        <row r="10082">
          <cell r="K10082" t="str">
            <v>00021232P.11</v>
          </cell>
        </row>
        <row r="10083">
          <cell r="K10083" t="str">
            <v>00021230P.11</v>
          </cell>
        </row>
        <row r="10084">
          <cell r="K10084" t="str">
            <v>00021221P.11</v>
          </cell>
        </row>
        <row r="10085">
          <cell r="K10085" t="str">
            <v>00021234P.11</v>
          </cell>
        </row>
        <row r="10086">
          <cell r="K10086" t="str">
            <v>00021230P.11</v>
          </cell>
        </row>
        <row r="10087">
          <cell r="K10087" t="str">
            <v>00021221P.11</v>
          </cell>
        </row>
        <row r="10088">
          <cell r="K10088" t="str">
            <v>00021229P.11</v>
          </cell>
        </row>
        <row r="10089">
          <cell r="K10089" t="str">
            <v>00021236P.11</v>
          </cell>
        </row>
        <row r="10090">
          <cell r="K10090" t="str">
            <v>00021229P.11</v>
          </cell>
        </row>
        <row r="10091">
          <cell r="K10091" t="str">
            <v>00021229P.11</v>
          </cell>
        </row>
        <row r="10092">
          <cell r="K10092" t="str">
            <v>00021232P.11</v>
          </cell>
        </row>
        <row r="10093">
          <cell r="K10093" t="str">
            <v>00021231P.11</v>
          </cell>
        </row>
        <row r="10094">
          <cell r="K10094" t="str">
            <v>00021230P.11</v>
          </cell>
        </row>
        <row r="10095">
          <cell r="K10095" t="str">
            <v>00021235P.11</v>
          </cell>
        </row>
        <row r="10096">
          <cell r="K10096" t="str">
            <v>00021231P.11</v>
          </cell>
        </row>
        <row r="10097">
          <cell r="K10097" t="str">
            <v>00021213P.11</v>
          </cell>
        </row>
        <row r="10098">
          <cell r="K10098" t="str">
            <v>00021210P.11</v>
          </cell>
        </row>
        <row r="10099">
          <cell r="K10099" t="str">
            <v>00021231P.11</v>
          </cell>
        </row>
        <row r="10100">
          <cell r="K10100" t="str">
            <v>00021232P.11</v>
          </cell>
        </row>
        <row r="10101">
          <cell r="K10101" t="str">
            <v>00021217P.11</v>
          </cell>
        </row>
        <row r="10102">
          <cell r="K10102" t="str">
            <v>00021228P.11</v>
          </cell>
        </row>
        <row r="10103">
          <cell r="K10103" t="str">
            <v>00021215P.11</v>
          </cell>
        </row>
        <row r="10104">
          <cell r="K10104" t="str">
            <v>00021218P.11</v>
          </cell>
        </row>
        <row r="10105">
          <cell r="K10105" t="str">
            <v>00021231P.11</v>
          </cell>
        </row>
        <row r="10106">
          <cell r="K10106" t="str">
            <v>00021230P.11</v>
          </cell>
        </row>
        <row r="10107">
          <cell r="K10107" t="str">
            <v>00021226P.11</v>
          </cell>
        </row>
        <row r="10108">
          <cell r="K10108" t="str">
            <v>00021214P.11</v>
          </cell>
        </row>
        <row r="10109">
          <cell r="K10109" t="str">
            <v>00021231P.11</v>
          </cell>
        </row>
        <row r="10110">
          <cell r="K10110" t="str">
            <v>00021213P.11</v>
          </cell>
        </row>
        <row r="10111">
          <cell r="K10111" t="str">
            <v>00021233P.11</v>
          </cell>
        </row>
        <row r="10112">
          <cell r="K10112" t="str">
            <v>00021228P.11</v>
          </cell>
        </row>
        <row r="10113">
          <cell r="K10113" t="str">
            <v>00021221P.11</v>
          </cell>
        </row>
        <row r="10114">
          <cell r="K10114" t="str">
            <v>00021236P.11</v>
          </cell>
        </row>
        <row r="10115">
          <cell r="K10115" t="str">
            <v>00021234P.11</v>
          </cell>
        </row>
        <row r="10116">
          <cell r="K10116" t="str">
            <v>00021235P.11</v>
          </cell>
        </row>
        <row r="10117">
          <cell r="K10117" t="str">
            <v>00021228P.11</v>
          </cell>
        </row>
        <row r="10118">
          <cell r="K10118" t="str">
            <v>00021233P.11</v>
          </cell>
        </row>
        <row r="10119">
          <cell r="K10119" t="str">
            <v>00021220P.11</v>
          </cell>
        </row>
        <row r="10120">
          <cell r="K10120" t="str">
            <v>00021211P.11</v>
          </cell>
        </row>
        <row r="10121">
          <cell r="K10121" t="str">
            <v>00021234P.11</v>
          </cell>
        </row>
        <row r="10122">
          <cell r="K10122" t="str">
            <v>00021225P.11</v>
          </cell>
        </row>
        <row r="10123">
          <cell r="K10123" t="str">
            <v>00021212P.11</v>
          </cell>
        </row>
        <row r="10124">
          <cell r="K10124" t="str">
            <v>00021232P.11</v>
          </cell>
        </row>
        <row r="10125">
          <cell r="K10125" t="str">
            <v>00021226P.11</v>
          </cell>
        </row>
        <row r="10126">
          <cell r="K10126" t="str">
            <v>00021223P.11</v>
          </cell>
        </row>
        <row r="10127">
          <cell r="K10127" t="str">
            <v>00021232P.11</v>
          </cell>
        </row>
        <row r="10128">
          <cell r="K10128" t="str">
            <v>00021226P.11</v>
          </cell>
        </row>
        <row r="10129">
          <cell r="K10129" t="str">
            <v>00021221P.11</v>
          </cell>
        </row>
        <row r="10130">
          <cell r="K10130" t="str">
            <v>00021212P.11</v>
          </cell>
        </row>
        <row r="10131">
          <cell r="K10131" t="str">
            <v>00021228P.11</v>
          </cell>
        </row>
        <row r="10132">
          <cell r="K10132" t="str">
            <v>00021236P.11</v>
          </cell>
        </row>
        <row r="10133">
          <cell r="K10133" t="str">
            <v>00021225P.11</v>
          </cell>
        </row>
        <row r="10134">
          <cell r="K10134" t="str">
            <v>00021231P.11</v>
          </cell>
        </row>
        <row r="10135">
          <cell r="K10135" t="str">
            <v>00021231P.11</v>
          </cell>
        </row>
        <row r="10136">
          <cell r="K10136" t="str">
            <v>00021231P.11</v>
          </cell>
        </row>
        <row r="10137">
          <cell r="K10137" t="str">
            <v>00021217P.11</v>
          </cell>
        </row>
        <row r="10138">
          <cell r="K10138" t="str">
            <v>00021217P.11</v>
          </cell>
        </row>
        <row r="10139">
          <cell r="K10139" t="str">
            <v>00021210P.11</v>
          </cell>
        </row>
        <row r="10140">
          <cell r="K10140" t="str">
            <v>00021213P.11</v>
          </cell>
        </row>
        <row r="10141">
          <cell r="K10141" t="str">
            <v>00021225P.11</v>
          </cell>
        </row>
        <row r="10142">
          <cell r="K10142" t="str">
            <v>00021227P.11</v>
          </cell>
        </row>
        <row r="10143">
          <cell r="K10143" t="str">
            <v>00021233P.11</v>
          </cell>
        </row>
        <row r="10144">
          <cell r="K10144" t="str">
            <v>00021231P.11</v>
          </cell>
        </row>
        <row r="10145">
          <cell r="K10145" t="str">
            <v>00021223P.11</v>
          </cell>
        </row>
        <row r="10146">
          <cell r="K10146" t="str">
            <v>00021217P.11</v>
          </cell>
        </row>
        <row r="10147">
          <cell r="K10147" t="str">
            <v>00021228P.11</v>
          </cell>
        </row>
        <row r="10148">
          <cell r="K10148" t="str">
            <v>00021218P.11</v>
          </cell>
        </row>
        <row r="10149">
          <cell r="K10149" t="str">
            <v>00021233P.11</v>
          </cell>
        </row>
        <row r="10150">
          <cell r="K10150" t="str">
            <v>00021220P.11</v>
          </cell>
        </row>
        <row r="10151">
          <cell r="K10151" t="str">
            <v>00021211P.11</v>
          </cell>
        </row>
        <row r="10152">
          <cell r="K10152" t="str">
            <v>00021231P.11</v>
          </cell>
        </row>
        <row r="10153">
          <cell r="K10153" t="str">
            <v>00021235P.11</v>
          </cell>
        </row>
        <row r="10154">
          <cell r="K10154" t="str">
            <v>00021212P.11</v>
          </cell>
        </row>
        <row r="10155">
          <cell r="K10155" t="str">
            <v>00021229P.11</v>
          </cell>
        </row>
        <row r="10156">
          <cell r="K10156" t="str">
            <v>00021236P.11</v>
          </cell>
        </row>
        <row r="10157">
          <cell r="K10157" t="str">
            <v>00021234P.11</v>
          </cell>
        </row>
        <row r="10158">
          <cell r="K10158" t="str">
            <v>00021214P.11</v>
          </cell>
        </row>
        <row r="10159">
          <cell r="K10159" t="str">
            <v>00021217P.11</v>
          </cell>
        </row>
        <row r="10160">
          <cell r="K10160" t="str">
            <v>00021216P.11</v>
          </cell>
        </row>
        <row r="10161">
          <cell r="K10161" t="str">
            <v>00021221P.11</v>
          </cell>
        </row>
        <row r="10162">
          <cell r="K10162" t="str">
            <v>00021228P.11</v>
          </cell>
        </row>
        <row r="10163">
          <cell r="K10163" t="str">
            <v>00021233P.11</v>
          </cell>
        </row>
        <row r="10164">
          <cell r="K10164" t="str">
            <v>00021222P.11</v>
          </cell>
        </row>
        <row r="10165">
          <cell r="K10165" t="str">
            <v>00021230P.11</v>
          </cell>
        </row>
        <row r="10166">
          <cell r="K10166" t="str">
            <v>00021233P.11</v>
          </cell>
        </row>
        <row r="10167">
          <cell r="K10167" t="str">
            <v>00021213P.11</v>
          </cell>
        </row>
        <row r="10168">
          <cell r="K10168" t="str">
            <v>00021229P.11</v>
          </cell>
        </row>
        <row r="10169">
          <cell r="K10169" t="str">
            <v>00021221P.11</v>
          </cell>
        </row>
        <row r="10170">
          <cell r="K10170" t="str">
            <v>00021232P.11</v>
          </cell>
        </row>
        <row r="10171">
          <cell r="K10171" t="str">
            <v>00021213P.11</v>
          </cell>
        </row>
        <row r="10172">
          <cell r="K10172" t="str">
            <v>00021228P.11</v>
          </cell>
        </row>
        <row r="10173">
          <cell r="K10173" t="str">
            <v>00021231P.11</v>
          </cell>
        </row>
        <row r="10174">
          <cell r="K10174" t="str">
            <v>00021233P.11</v>
          </cell>
        </row>
        <row r="10175">
          <cell r="K10175" t="str">
            <v>00021232P.11</v>
          </cell>
        </row>
        <row r="10176">
          <cell r="K10176" t="str">
            <v>00021216P.11</v>
          </cell>
        </row>
        <row r="10177">
          <cell r="K10177" t="str">
            <v>00021212P.11</v>
          </cell>
        </row>
        <row r="10178">
          <cell r="K10178" t="str">
            <v>00021229P.11</v>
          </cell>
        </row>
        <row r="10179">
          <cell r="K10179" t="str">
            <v>00021229P.11</v>
          </cell>
        </row>
        <row r="10180">
          <cell r="K10180" t="str">
            <v>00021232P.11</v>
          </cell>
        </row>
        <row r="10181">
          <cell r="K10181" t="str">
            <v>00021233P.11</v>
          </cell>
        </row>
        <row r="10182">
          <cell r="K10182" t="str">
            <v>00021210P.11</v>
          </cell>
        </row>
        <row r="10183">
          <cell r="K10183" t="str">
            <v>00021231P.11</v>
          </cell>
        </row>
        <row r="10184">
          <cell r="K10184" t="str">
            <v>00021220P.11</v>
          </cell>
        </row>
        <row r="10185">
          <cell r="K10185" t="str">
            <v>00021223P.11</v>
          </cell>
        </row>
        <row r="10186">
          <cell r="K10186" t="str">
            <v>00021230P.11</v>
          </cell>
        </row>
        <row r="10187">
          <cell r="K10187" t="str">
            <v>00021231P.11</v>
          </cell>
        </row>
        <row r="10188">
          <cell r="K10188" t="str">
            <v>00021210P.11</v>
          </cell>
        </row>
        <row r="10189">
          <cell r="K10189" t="str">
            <v>00021229P.11</v>
          </cell>
        </row>
        <row r="10190">
          <cell r="K10190" t="str">
            <v>00021235P.11</v>
          </cell>
        </row>
        <row r="10191">
          <cell r="K10191" t="str">
            <v>00021221P.11</v>
          </cell>
        </row>
        <row r="10192">
          <cell r="K10192" t="str">
            <v>00021225P.11</v>
          </cell>
        </row>
        <row r="10193">
          <cell r="K10193" t="str">
            <v>00021235P.11</v>
          </cell>
        </row>
        <row r="10194">
          <cell r="K10194" t="str">
            <v>00021228P.11</v>
          </cell>
        </row>
        <row r="10195">
          <cell r="K10195" t="str">
            <v>00021213P.11</v>
          </cell>
        </row>
        <row r="10196">
          <cell r="K10196" t="str">
            <v>00021218P.11</v>
          </cell>
        </row>
        <row r="10197">
          <cell r="K10197" t="str">
            <v>00021214P.11</v>
          </cell>
        </row>
        <row r="10198">
          <cell r="K10198" t="str">
            <v>00021211P.11</v>
          </cell>
        </row>
        <row r="10199">
          <cell r="K10199" t="str">
            <v>00021221P.11</v>
          </cell>
        </row>
        <row r="10200">
          <cell r="K10200" t="str">
            <v>00021225P.11</v>
          </cell>
        </row>
        <row r="10201">
          <cell r="K10201" t="str">
            <v>00021231P.11</v>
          </cell>
        </row>
        <row r="10202">
          <cell r="K10202" t="str">
            <v>00021236P.11</v>
          </cell>
        </row>
        <row r="10203">
          <cell r="K10203" t="str">
            <v>00021234P.11</v>
          </cell>
        </row>
        <row r="10204">
          <cell r="K10204" t="str">
            <v>00021228P.11</v>
          </cell>
        </row>
        <row r="10205">
          <cell r="K10205" t="str">
            <v>00021232P.11</v>
          </cell>
        </row>
        <row r="10206">
          <cell r="K10206" t="str">
            <v>00021221P.11</v>
          </cell>
        </row>
        <row r="10207">
          <cell r="K10207" t="str">
            <v>00021231P.11</v>
          </cell>
        </row>
        <row r="10208">
          <cell r="K10208" t="str">
            <v>00021214P.11</v>
          </cell>
        </row>
        <row r="10209">
          <cell r="K10209" t="str">
            <v>00021231P.11</v>
          </cell>
        </row>
        <row r="10210">
          <cell r="K10210" t="str">
            <v>00021212P.11</v>
          </cell>
        </row>
        <row r="10211">
          <cell r="K10211" t="str">
            <v>00021236P.11</v>
          </cell>
        </row>
        <row r="10212">
          <cell r="K10212" t="str">
            <v>00021214P.11</v>
          </cell>
        </row>
        <row r="10213">
          <cell r="K10213" t="str">
            <v>00021228P.11</v>
          </cell>
        </row>
        <row r="10214">
          <cell r="K10214" t="str">
            <v>00021229P.11</v>
          </cell>
        </row>
        <row r="10215">
          <cell r="K10215" t="str">
            <v>00021233P.11</v>
          </cell>
        </row>
        <row r="10216">
          <cell r="K10216" t="str">
            <v>00021233P.11</v>
          </cell>
        </row>
        <row r="10217">
          <cell r="K10217" t="str">
            <v>00021229P.11</v>
          </cell>
        </row>
        <row r="10218">
          <cell r="K10218" t="str">
            <v>00021232P.11</v>
          </cell>
        </row>
        <row r="10219">
          <cell r="K10219" t="str">
            <v>00021214P.11</v>
          </cell>
        </row>
        <row r="10220">
          <cell r="K10220" t="str">
            <v>00021212P.11</v>
          </cell>
        </row>
        <row r="10221">
          <cell r="K10221" t="str">
            <v>00021228P.11</v>
          </cell>
        </row>
        <row r="10222">
          <cell r="K10222" t="str">
            <v>00021221P.11</v>
          </cell>
        </row>
        <row r="10223">
          <cell r="K10223" t="str">
            <v>00021210P.11</v>
          </cell>
        </row>
        <row r="10224">
          <cell r="K10224" t="str">
            <v>00021218P.11</v>
          </cell>
        </row>
        <row r="10225">
          <cell r="K10225" t="str">
            <v>00021212P.11</v>
          </cell>
        </row>
        <row r="10226">
          <cell r="K10226" t="str">
            <v>00021229P.11</v>
          </cell>
        </row>
        <row r="10227">
          <cell r="K10227" t="str">
            <v>00021230P.11</v>
          </cell>
        </row>
        <row r="10228">
          <cell r="K10228" t="str">
            <v>00021213P.11</v>
          </cell>
        </row>
        <row r="10229">
          <cell r="K10229" t="str">
            <v>00021225P.11</v>
          </cell>
        </row>
        <row r="10230">
          <cell r="K10230" t="str">
            <v>00021229P.11</v>
          </cell>
        </row>
        <row r="10231">
          <cell r="K10231" t="str">
            <v>00021230P.11</v>
          </cell>
        </row>
        <row r="10232">
          <cell r="K10232" t="str">
            <v>00021230P.11</v>
          </cell>
        </row>
        <row r="10233">
          <cell r="K10233" t="str">
            <v>00021221P.11</v>
          </cell>
        </row>
        <row r="10234">
          <cell r="K10234" t="str">
            <v>00021217P.11</v>
          </cell>
        </row>
        <row r="10235">
          <cell r="K10235" t="str">
            <v>00021229P.11</v>
          </cell>
        </row>
        <row r="10236">
          <cell r="K10236" t="str">
            <v>00021212P.11</v>
          </cell>
        </row>
        <row r="10237">
          <cell r="K10237" t="str">
            <v>00021232P.11</v>
          </cell>
        </row>
        <row r="10238">
          <cell r="K10238" t="str">
            <v>00021222P.11</v>
          </cell>
        </row>
        <row r="10239">
          <cell r="K10239" t="str">
            <v>00021233P.11</v>
          </cell>
        </row>
        <row r="10240">
          <cell r="K10240" t="str">
            <v>00021217P.11</v>
          </cell>
        </row>
        <row r="10241">
          <cell r="K10241" t="str">
            <v>00021223P.11</v>
          </cell>
        </row>
        <row r="10242">
          <cell r="K10242" t="str">
            <v>00021223P.11</v>
          </cell>
        </row>
        <row r="10243">
          <cell r="K10243" t="str">
            <v>00021228P.11</v>
          </cell>
        </row>
        <row r="10244">
          <cell r="K10244" t="str">
            <v>00021232P.11</v>
          </cell>
        </row>
        <row r="10245">
          <cell r="K10245" t="str">
            <v>00021212P.11</v>
          </cell>
        </row>
        <row r="10246">
          <cell r="K10246" t="str">
            <v>00021229P.11</v>
          </cell>
        </row>
        <row r="10247">
          <cell r="K10247" t="str">
            <v>00021217P.11</v>
          </cell>
        </row>
        <row r="10248">
          <cell r="K10248" t="str">
            <v>00021210P.11</v>
          </cell>
        </row>
        <row r="10249">
          <cell r="K10249" t="str">
            <v>00021231P.11</v>
          </cell>
        </row>
        <row r="10250">
          <cell r="K10250" t="str">
            <v>00021229P.11</v>
          </cell>
        </row>
        <row r="10251">
          <cell r="K10251" t="str">
            <v>00021228P.11</v>
          </cell>
        </row>
        <row r="10252">
          <cell r="K10252" t="str">
            <v>00021231P.11</v>
          </cell>
        </row>
        <row r="10253">
          <cell r="K10253" t="str">
            <v>00021228P.11</v>
          </cell>
        </row>
        <row r="10254">
          <cell r="K10254" t="str">
            <v>00021217P.11</v>
          </cell>
        </row>
        <row r="10255">
          <cell r="K10255" t="str">
            <v>00021228P.11</v>
          </cell>
        </row>
        <row r="10256">
          <cell r="K10256" t="str">
            <v>00021226P.11</v>
          </cell>
        </row>
        <row r="10257">
          <cell r="K10257" t="str">
            <v>00021231P.11</v>
          </cell>
        </row>
        <row r="10258">
          <cell r="K10258" t="str">
            <v>00021213P.11</v>
          </cell>
        </row>
        <row r="10259">
          <cell r="K10259" t="str">
            <v>00021222P.11</v>
          </cell>
        </row>
        <row r="10260">
          <cell r="K10260" t="str">
            <v>00021226P.11</v>
          </cell>
        </row>
        <row r="10261">
          <cell r="K10261" t="str">
            <v>00021228P.11</v>
          </cell>
        </row>
        <row r="10262">
          <cell r="K10262" t="str">
            <v>00021217P.11</v>
          </cell>
        </row>
        <row r="10263">
          <cell r="K10263" t="str">
            <v>00021218P.11</v>
          </cell>
        </row>
        <row r="10264">
          <cell r="K10264" t="str">
            <v>00021233P.11</v>
          </cell>
        </row>
        <row r="10265">
          <cell r="K10265" t="str">
            <v>00021228P.11</v>
          </cell>
        </row>
        <row r="10266">
          <cell r="K10266" t="str">
            <v>00021234P.11</v>
          </cell>
        </row>
        <row r="10267">
          <cell r="K10267" t="str">
            <v>00021230P.11</v>
          </cell>
        </row>
        <row r="10268">
          <cell r="K10268" t="str">
            <v>00021231P.11</v>
          </cell>
        </row>
        <row r="10269">
          <cell r="K10269" t="str">
            <v>00021222P.11</v>
          </cell>
        </row>
        <row r="10270">
          <cell r="K10270" t="str">
            <v>00021216P.11</v>
          </cell>
        </row>
        <row r="10271">
          <cell r="K10271" t="str">
            <v>00021212P.11</v>
          </cell>
        </row>
        <row r="10272">
          <cell r="K10272" t="str">
            <v>00021228P.11</v>
          </cell>
        </row>
        <row r="10273">
          <cell r="K10273" t="str">
            <v>00021234P.11</v>
          </cell>
        </row>
        <row r="10274">
          <cell r="K10274" t="str">
            <v>00021217P.11</v>
          </cell>
        </row>
        <row r="10275">
          <cell r="K10275" t="str">
            <v>00021229P.11</v>
          </cell>
        </row>
        <row r="10276">
          <cell r="K10276" t="str">
            <v>00021214P.11</v>
          </cell>
        </row>
        <row r="10277">
          <cell r="K10277" t="str">
            <v>00021215P.11</v>
          </cell>
        </row>
        <row r="10278">
          <cell r="K10278" t="str">
            <v>00021213P.11</v>
          </cell>
        </row>
        <row r="10279">
          <cell r="K10279" t="str">
            <v>00021208P.11</v>
          </cell>
        </row>
        <row r="10280">
          <cell r="K10280" t="str">
            <v>00021230P.11</v>
          </cell>
        </row>
        <row r="10281">
          <cell r="K10281" t="str">
            <v>00021212P.11</v>
          </cell>
        </row>
        <row r="10282">
          <cell r="K10282" t="str">
            <v>00021212P.11</v>
          </cell>
        </row>
        <row r="10283">
          <cell r="K10283" t="str">
            <v>00021212P.11</v>
          </cell>
        </row>
        <row r="10284">
          <cell r="K10284" t="str">
            <v>00021213P.11</v>
          </cell>
        </row>
        <row r="10285">
          <cell r="K10285" t="str">
            <v>00021213P.11</v>
          </cell>
        </row>
        <row r="10286">
          <cell r="K10286" t="str">
            <v>00021213P.11</v>
          </cell>
        </row>
        <row r="10287">
          <cell r="K10287" t="str">
            <v>00021214P.11</v>
          </cell>
        </row>
        <row r="10288">
          <cell r="K10288" t="str">
            <v>00021214P.11</v>
          </cell>
        </row>
        <row r="10289">
          <cell r="K10289" t="str">
            <v>00021222P.11</v>
          </cell>
        </row>
        <row r="10290">
          <cell r="K10290" t="str">
            <v>00021223P.11</v>
          </cell>
        </row>
        <row r="10291">
          <cell r="K10291" t="str">
            <v>00021223P.11</v>
          </cell>
        </row>
        <row r="10292">
          <cell r="K10292" t="str">
            <v>00021224P.11</v>
          </cell>
        </row>
        <row r="10293">
          <cell r="K10293" t="str">
            <v>00021226P.11</v>
          </cell>
        </row>
        <row r="10294">
          <cell r="K10294" t="str">
            <v>00021226P.11</v>
          </cell>
        </row>
        <row r="10295">
          <cell r="K10295" t="str">
            <v>00021228P.11</v>
          </cell>
        </row>
        <row r="10296">
          <cell r="K10296" t="str">
            <v>00021228P.11</v>
          </cell>
        </row>
        <row r="10297">
          <cell r="K10297" t="str">
            <v>00021228P.11</v>
          </cell>
        </row>
        <row r="10298">
          <cell r="K10298" t="str">
            <v>00021228P.11</v>
          </cell>
        </row>
        <row r="10299">
          <cell r="K10299" t="str">
            <v>00021228P.11</v>
          </cell>
        </row>
        <row r="10300">
          <cell r="K10300" t="str">
            <v>00021211P.11</v>
          </cell>
        </row>
        <row r="10301">
          <cell r="K10301" t="str">
            <v>00021215P.11</v>
          </cell>
        </row>
        <row r="10302">
          <cell r="K10302" t="str">
            <v>00021215P.11</v>
          </cell>
        </row>
        <row r="10303">
          <cell r="K10303" t="str">
            <v>00021216P.11</v>
          </cell>
        </row>
        <row r="10304">
          <cell r="K10304" t="str">
            <v>00021216P.11</v>
          </cell>
        </row>
        <row r="10305">
          <cell r="K10305" t="str">
            <v>00021217P.11</v>
          </cell>
        </row>
        <row r="10306">
          <cell r="K10306" t="str">
            <v>00021217P.11</v>
          </cell>
        </row>
        <row r="10307">
          <cell r="K10307" t="str">
            <v>00021217P.11</v>
          </cell>
        </row>
        <row r="10308">
          <cell r="K10308" t="str">
            <v>00021217P.11</v>
          </cell>
        </row>
        <row r="10309">
          <cell r="K10309" t="str">
            <v>00021219P.11</v>
          </cell>
        </row>
        <row r="10310">
          <cell r="K10310" t="str">
            <v>00021222P.11</v>
          </cell>
        </row>
        <row r="10311">
          <cell r="K10311" t="str">
            <v>00021222P.11</v>
          </cell>
        </row>
        <row r="10312">
          <cell r="K10312" t="str">
            <v>00021222P.11</v>
          </cell>
        </row>
        <row r="10313">
          <cell r="K10313" t="str">
            <v>00021225P.11</v>
          </cell>
        </row>
        <row r="10314">
          <cell r="K10314" t="str">
            <v>00021225P.11</v>
          </cell>
        </row>
        <row r="10315">
          <cell r="K10315" t="str">
            <v>00021226P.11</v>
          </cell>
        </row>
        <row r="10316">
          <cell r="K10316" t="str">
            <v>00021228P.11</v>
          </cell>
        </row>
        <row r="10317">
          <cell r="K10317" t="str">
            <v>00021228P.11</v>
          </cell>
        </row>
        <row r="10318">
          <cell r="K10318" t="str">
            <v>00021228P.11</v>
          </cell>
        </row>
        <row r="10319">
          <cell r="K10319" t="str">
            <v>00021228P.11</v>
          </cell>
        </row>
        <row r="10320">
          <cell r="K10320" t="str">
            <v>00021228P.11</v>
          </cell>
        </row>
        <row r="10321">
          <cell r="K10321" t="str">
            <v>00021228P.11</v>
          </cell>
        </row>
        <row r="10322">
          <cell r="K10322" t="str">
            <v>00021228P.11</v>
          </cell>
        </row>
        <row r="10323">
          <cell r="K10323" t="str">
            <v>00021228P.11</v>
          </cell>
        </row>
        <row r="10324">
          <cell r="K10324" t="str">
            <v>00021228P.11</v>
          </cell>
        </row>
        <row r="10325">
          <cell r="K10325" t="str">
            <v>00021228P.11</v>
          </cell>
        </row>
        <row r="10326">
          <cell r="K10326" t="str">
            <v>00021229P.11</v>
          </cell>
        </row>
        <row r="10327">
          <cell r="K10327" t="str">
            <v>00021229P.11</v>
          </cell>
        </row>
        <row r="10328">
          <cell r="K10328" t="str">
            <v>00021229P.11</v>
          </cell>
        </row>
        <row r="10329">
          <cell r="K10329" t="str">
            <v>00021230P.11</v>
          </cell>
        </row>
        <row r="10330">
          <cell r="K10330" t="str">
            <v>00021230P.11</v>
          </cell>
        </row>
        <row r="10331">
          <cell r="K10331" t="str">
            <v>00021230P.11</v>
          </cell>
        </row>
        <row r="10332">
          <cell r="K10332" t="str">
            <v>00021230P.11</v>
          </cell>
        </row>
        <row r="10333">
          <cell r="K10333" t="str">
            <v>00021230P.11</v>
          </cell>
        </row>
        <row r="10334">
          <cell r="K10334" t="str">
            <v>00021230P.11</v>
          </cell>
        </row>
        <row r="10335">
          <cell r="K10335" t="str">
            <v>00021231P.11</v>
          </cell>
        </row>
        <row r="10336">
          <cell r="K10336" t="str">
            <v>00021231P.11</v>
          </cell>
        </row>
        <row r="10337">
          <cell r="K10337" t="str">
            <v>00021231P.11</v>
          </cell>
        </row>
        <row r="10338">
          <cell r="K10338" t="str">
            <v>00021231P.11</v>
          </cell>
        </row>
        <row r="10339">
          <cell r="K10339" t="str">
            <v>00021231P.11</v>
          </cell>
        </row>
        <row r="10340">
          <cell r="K10340" t="str">
            <v>00021231P.11</v>
          </cell>
        </row>
        <row r="10341">
          <cell r="K10341" t="str">
            <v>00021231P.11</v>
          </cell>
        </row>
        <row r="10342">
          <cell r="K10342" t="str">
            <v>00021235P.11</v>
          </cell>
        </row>
        <row r="10343">
          <cell r="K10343" t="str">
            <v>00021235P.11</v>
          </cell>
        </row>
        <row r="10344">
          <cell r="K10344" t="str">
            <v>00021235P.11</v>
          </cell>
        </row>
        <row r="10345">
          <cell r="K10345" t="str">
            <v>00021235P.11</v>
          </cell>
        </row>
        <row r="10346">
          <cell r="K10346" t="str">
            <v>00021235P.11</v>
          </cell>
        </row>
        <row r="10347">
          <cell r="K10347" t="str">
            <v>00021243P.11</v>
          </cell>
        </row>
        <row r="10348">
          <cell r="K10348" t="str">
            <v>00021250P.11</v>
          </cell>
        </row>
        <row r="10349">
          <cell r="K10349" t="str">
            <v>00021210P.11</v>
          </cell>
        </row>
        <row r="10350">
          <cell r="K10350" t="str">
            <v>00021210P.11</v>
          </cell>
        </row>
        <row r="10351">
          <cell r="K10351" t="str">
            <v>00021211P.11</v>
          </cell>
        </row>
        <row r="10352">
          <cell r="K10352" t="str">
            <v>00021211P.11</v>
          </cell>
        </row>
        <row r="10353">
          <cell r="K10353" t="str">
            <v>00021211P.11</v>
          </cell>
        </row>
        <row r="10354">
          <cell r="K10354" t="str">
            <v>00021211P.11</v>
          </cell>
        </row>
        <row r="10355">
          <cell r="K10355" t="str">
            <v>00021211P.11</v>
          </cell>
        </row>
        <row r="10356">
          <cell r="K10356" t="str">
            <v>00021211P.11</v>
          </cell>
        </row>
        <row r="10357">
          <cell r="K10357" t="str">
            <v>00021212P.11</v>
          </cell>
        </row>
        <row r="10358">
          <cell r="K10358" t="str">
            <v>00021212P.11</v>
          </cell>
        </row>
        <row r="10359">
          <cell r="K10359" t="str">
            <v>00021213P.11</v>
          </cell>
        </row>
        <row r="10360">
          <cell r="K10360" t="str">
            <v>00021213P.11</v>
          </cell>
        </row>
        <row r="10361">
          <cell r="K10361" t="str">
            <v>00021213P.11</v>
          </cell>
        </row>
        <row r="10362">
          <cell r="K10362" t="str">
            <v>00021213P.11</v>
          </cell>
        </row>
        <row r="10363">
          <cell r="K10363" t="str">
            <v>00021213P.11</v>
          </cell>
        </row>
        <row r="10364">
          <cell r="K10364" t="str">
            <v>00021213P.11</v>
          </cell>
        </row>
        <row r="10365">
          <cell r="K10365" t="str">
            <v>00021213P.11</v>
          </cell>
        </row>
        <row r="10366">
          <cell r="K10366" t="str">
            <v>00021213P.11</v>
          </cell>
        </row>
        <row r="10367">
          <cell r="K10367" t="str">
            <v>00021213P.11</v>
          </cell>
        </row>
        <row r="10368">
          <cell r="K10368" t="str">
            <v>00021215P.11</v>
          </cell>
        </row>
        <row r="10369">
          <cell r="K10369" t="str">
            <v>00021215P.11</v>
          </cell>
        </row>
        <row r="10370">
          <cell r="K10370" t="str">
            <v>00021215P.11</v>
          </cell>
        </row>
        <row r="10371">
          <cell r="K10371" t="str">
            <v>00021216P.11</v>
          </cell>
        </row>
        <row r="10372">
          <cell r="K10372" t="str">
            <v>00021216P.11</v>
          </cell>
        </row>
        <row r="10373">
          <cell r="K10373" t="str">
            <v>00021216P.11</v>
          </cell>
        </row>
        <row r="10374">
          <cell r="K10374" t="str">
            <v>00021217P.11</v>
          </cell>
        </row>
        <row r="10375">
          <cell r="K10375" t="str">
            <v>00021217P.11</v>
          </cell>
        </row>
        <row r="10376">
          <cell r="K10376" t="str">
            <v>00021217P.11</v>
          </cell>
        </row>
        <row r="10377">
          <cell r="K10377" t="str">
            <v>00021217P.11</v>
          </cell>
        </row>
        <row r="10378">
          <cell r="K10378" t="str">
            <v>00021217P.11</v>
          </cell>
        </row>
        <row r="10379">
          <cell r="K10379" t="str">
            <v>00021217P.11</v>
          </cell>
        </row>
        <row r="10380">
          <cell r="K10380" t="str">
            <v>00021218P.11</v>
          </cell>
        </row>
        <row r="10381">
          <cell r="K10381" t="str">
            <v>00021218P.11</v>
          </cell>
        </row>
        <row r="10382">
          <cell r="K10382" t="str">
            <v>00021218P.11</v>
          </cell>
        </row>
        <row r="10383">
          <cell r="K10383" t="str">
            <v>00021218P.11</v>
          </cell>
        </row>
        <row r="10384">
          <cell r="K10384" t="str">
            <v>00021218P.11</v>
          </cell>
        </row>
        <row r="10385">
          <cell r="K10385" t="str">
            <v>00021219P.11</v>
          </cell>
        </row>
        <row r="10386">
          <cell r="K10386" t="str">
            <v>00021220P.11</v>
          </cell>
        </row>
        <row r="10387">
          <cell r="K10387" t="str">
            <v>00021220P.11</v>
          </cell>
        </row>
        <row r="10388">
          <cell r="K10388" t="str">
            <v>00021220P.11</v>
          </cell>
        </row>
        <row r="10389">
          <cell r="K10389" t="str">
            <v>00021221P.11</v>
          </cell>
        </row>
        <row r="10390">
          <cell r="K10390" t="str">
            <v>00021221P.11</v>
          </cell>
        </row>
        <row r="10391">
          <cell r="K10391" t="str">
            <v>00021222P.11</v>
          </cell>
        </row>
        <row r="10392">
          <cell r="K10392" t="str">
            <v>00021222P.11</v>
          </cell>
        </row>
        <row r="10393">
          <cell r="K10393" t="str">
            <v>00021223P.11</v>
          </cell>
        </row>
        <row r="10394">
          <cell r="K10394" t="str">
            <v>00021223P.11</v>
          </cell>
        </row>
        <row r="10395">
          <cell r="K10395" t="str">
            <v>00021223P.11</v>
          </cell>
        </row>
        <row r="10396">
          <cell r="K10396" t="str">
            <v>00021223P.11</v>
          </cell>
        </row>
        <row r="10397">
          <cell r="K10397" t="str">
            <v>00021223P.11</v>
          </cell>
        </row>
        <row r="10398">
          <cell r="K10398" t="str">
            <v>00021224P.11</v>
          </cell>
        </row>
        <row r="10399">
          <cell r="K10399" t="str">
            <v>00021225P.11</v>
          </cell>
        </row>
        <row r="10400">
          <cell r="K10400" t="str">
            <v>00021226P.11</v>
          </cell>
        </row>
        <row r="10401">
          <cell r="K10401" t="str">
            <v>00021226P.11</v>
          </cell>
        </row>
        <row r="10402">
          <cell r="K10402" t="str">
            <v>00021226P.11</v>
          </cell>
        </row>
        <row r="10403">
          <cell r="K10403" t="str">
            <v>00021227P.11</v>
          </cell>
        </row>
        <row r="10404">
          <cell r="K10404" t="str">
            <v>00021228P.11</v>
          </cell>
        </row>
        <row r="10405">
          <cell r="K10405" t="str">
            <v>00021228P.11</v>
          </cell>
        </row>
        <row r="10406">
          <cell r="K10406" t="str">
            <v>00021228P.11</v>
          </cell>
        </row>
        <row r="10407">
          <cell r="K10407" t="str">
            <v>00021228P.11</v>
          </cell>
        </row>
        <row r="10408">
          <cell r="K10408" t="str">
            <v>00021228P.11</v>
          </cell>
        </row>
        <row r="10409">
          <cell r="K10409" t="str">
            <v>00021228P.11</v>
          </cell>
        </row>
        <row r="10410">
          <cell r="K10410" t="str">
            <v>00021228P.11</v>
          </cell>
        </row>
        <row r="10411">
          <cell r="K10411" t="str">
            <v>00021228P.11</v>
          </cell>
        </row>
        <row r="10412">
          <cell r="K10412" t="str">
            <v>00021229P.11</v>
          </cell>
        </row>
        <row r="10413">
          <cell r="K10413" t="str">
            <v>00021229P.11</v>
          </cell>
        </row>
        <row r="10414">
          <cell r="K10414" t="str">
            <v>00021229P.11</v>
          </cell>
        </row>
        <row r="10415">
          <cell r="K10415" t="str">
            <v>00021229P.11</v>
          </cell>
        </row>
        <row r="10416">
          <cell r="K10416" t="str">
            <v>00021229P.11</v>
          </cell>
        </row>
        <row r="10417">
          <cell r="K10417" t="str">
            <v>00021229P.11</v>
          </cell>
        </row>
        <row r="10418">
          <cell r="K10418" t="str">
            <v>00021229P.11</v>
          </cell>
        </row>
        <row r="10419">
          <cell r="K10419" t="str">
            <v>00021229P.11</v>
          </cell>
        </row>
        <row r="10420">
          <cell r="K10420" t="str">
            <v>00021229P.11</v>
          </cell>
        </row>
        <row r="10421">
          <cell r="K10421" t="str">
            <v>00021229P.11</v>
          </cell>
        </row>
        <row r="10422">
          <cell r="K10422" t="str">
            <v>00021229P.11</v>
          </cell>
        </row>
        <row r="10423">
          <cell r="K10423" t="str">
            <v>00021229P.11</v>
          </cell>
        </row>
        <row r="10424">
          <cell r="K10424" t="str">
            <v>00021229P.11</v>
          </cell>
        </row>
        <row r="10425">
          <cell r="K10425" t="str">
            <v>00021229P.11</v>
          </cell>
        </row>
        <row r="10426">
          <cell r="K10426" t="str">
            <v>00021229P.11</v>
          </cell>
        </row>
        <row r="10427">
          <cell r="K10427" t="str">
            <v>00021229P.11</v>
          </cell>
        </row>
        <row r="10428">
          <cell r="K10428" t="str">
            <v>00021229P.11</v>
          </cell>
        </row>
        <row r="10429">
          <cell r="K10429" t="str">
            <v>00021229P.11</v>
          </cell>
        </row>
        <row r="10430">
          <cell r="K10430" t="str">
            <v>00021230P.11</v>
          </cell>
        </row>
        <row r="10431">
          <cell r="K10431" t="str">
            <v>00021231P.11</v>
          </cell>
        </row>
        <row r="10432">
          <cell r="K10432" t="str">
            <v>00021231P.11</v>
          </cell>
        </row>
        <row r="10433">
          <cell r="K10433" t="str">
            <v>00021231P.11</v>
          </cell>
        </row>
        <row r="10434">
          <cell r="K10434" t="str">
            <v>00021231P.11</v>
          </cell>
        </row>
        <row r="10435">
          <cell r="K10435" t="str">
            <v>00021231P.11</v>
          </cell>
        </row>
        <row r="10436">
          <cell r="K10436" t="str">
            <v>00021231P.11</v>
          </cell>
        </row>
        <row r="10437">
          <cell r="K10437" t="str">
            <v>00021231P.11</v>
          </cell>
        </row>
        <row r="10438">
          <cell r="K10438" t="str">
            <v>00021231P.11</v>
          </cell>
        </row>
        <row r="10439">
          <cell r="K10439" t="str">
            <v>00021231P.11</v>
          </cell>
        </row>
        <row r="10440">
          <cell r="K10440" t="str">
            <v>00021232P.11</v>
          </cell>
        </row>
        <row r="10441">
          <cell r="K10441" t="str">
            <v>00021232P.11</v>
          </cell>
        </row>
        <row r="10442">
          <cell r="K10442" t="str">
            <v>00021232P.11</v>
          </cell>
        </row>
        <row r="10443">
          <cell r="K10443" t="str">
            <v>00021232P.11</v>
          </cell>
        </row>
        <row r="10444">
          <cell r="K10444" t="str">
            <v>00021232P.11</v>
          </cell>
        </row>
        <row r="10445">
          <cell r="K10445" t="str">
            <v>00021232P.11</v>
          </cell>
        </row>
        <row r="10446">
          <cell r="K10446" t="str">
            <v>00021232P.11</v>
          </cell>
        </row>
        <row r="10447">
          <cell r="K10447" t="str">
            <v>00021233P.11</v>
          </cell>
        </row>
        <row r="10448">
          <cell r="K10448" t="str">
            <v>00021233P.11</v>
          </cell>
        </row>
        <row r="10449">
          <cell r="K10449" t="str">
            <v>00021233P.11</v>
          </cell>
        </row>
        <row r="10450">
          <cell r="K10450" t="str">
            <v>00021233P.11</v>
          </cell>
        </row>
        <row r="10451">
          <cell r="K10451" t="str">
            <v>00021233P.11</v>
          </cell>
        </row>
        <row r="10452">
          <cell r="K10452" t="str">
            <v>00021233P.11</v>
          </cell>
        </row>
        <row r="10453">
          <cell r="K10453" t="str">
            <v>00021233P.11</v>
          </cell>
        </row>
        <row r="10454">
          <cell r="K10454" t="str">
            <v>00021233P.11</v>
          </cell>
        </row>
        <row r="10455">
          <cell r="K10455" t="str">
            <v>00021234P.11</v>
          </cell>
        </row>
        <row r="10456">
          <cell r="K10456" t="str">
            <v>00021234P.11</v>
          </cell>
        </row>
        <row r="10457">
          <cell r="K10457" t="str">
            <v>00021234P.11</v>
          </cell>
        </row>
        <row r="10458">
          <cell r="K10458" t="str">
            <v>00021234P.11</v>
          </cell>
        </row>
        <row r="10459">
          <cell r="K10459" t="str">
            <v>00021235P.11</v>
          </cell>
        </row>
        <row r="10460">
          <cell r="K10460" t="str">
            <v>00021235P.11</v>
          </cell>
        </row>
        <row r="10461">
          <cell r="K10461" t="str">
            <v>00021236P.11</v>
          </cell>
        </row>
        <row r="10462">
          <cell r="K10462" t="str">
            <v>00021236P.11</v>
          </cell>
        </row>
        <row r="10463">
          <cell r="K10463" t="str">
            <v>00021236P.11</v>
          </cell>
        </row>
        <row r="10464">
          <cell r="K10464" t="str">
            <v>00021236P.11</v>
          </cell>
        </row>
        <row r="10465">
          <cell r="K10465" t="str">
            <v>00021236P.11</v>
          </cell>
        </row>
        <row r="10466">
          <cell r="K10466" t="str">
            <v>00021253P.11</v>
          </cell>
        </row>
        <row r="10467">
          <cell r="K10467" t="str">
            <v>00021253P.11</v>
          </cell>
        </row>
        <row r="10468">
          <cell r="K10468" t="str">
            <v>00021253P.11</v>
          </cell>
        </row>
        <row r="10469">
          <cell r="K10469" t="str">
            <v>00021253P.11</v>
          </cell>
        </row>
        <row r="10470">
          <cell r="K10470" t="str">
            <v>00021241P.11</v>
          </cell>
        </row>
        <row r="10471">
          <cell r="K10471" t="str">
            <v>00021206P.11</v>
          </cell>
        </row>
        <row r="10472">
          <cell r="K10472" t="str">
            <v>00021214P.11</v>
          </cell>
        </row>
        <row r="10473">
          <cell r="K10473" t="str">
            <v>00021214P.11</v>
          </cell>
        </row>
        <row r="10474">
          <cell r="K10474" t="str">
            <v>00021228P.11</v>
          </cell>
        </row>
        <row r="10475">
          <cell r="K10475" t="str">
            <v>00021228P.11</v>
          </cell>
        </row>
        <row r="10476">
          <cell r="K10476" t="str">
            <v>00021228P.11</v>
          </cell>
        </row>
        <row r="10477">
          <cell r="K10477" t="str">
            <v>00021228P.11</v>
          </cell>
        </row>
        <row r="10478">
          <cell r="K10478" t="str">
            <v>00021228P.11</v>
          </cell>
        </row>
        <row r="10479">
          <cell r="K10479" t="str">
            <v>00021228P.11</v>
          </cell>
        </row>
        <row r="10480">
          <cell r="K10480" t="str">
            <v>00021228P.11</v>
          </cell>
        </row>
        <row r="10481">
          <cell r="K10481" t="str">
            <v>00021228P.11</v>
          </cell>
        </row>
        <row r="10482">
          <cell r="K10482" t="str">
            <v>00021230P.11</v>
          </cell>
        </row>
        <row r="10483">
          <cell r="K10483" t="str">
            <v>00021253P.11</v>
          </cell>
        </row>
        <row r="10484">
          <cell r="K10484" t="str">
            <v>00021253P.11</v>
          </cell>
        </row>
        <row r="10485">
          <cell r="K10485" t="str">
            <v>00021259P.11</v>
          </cell>
        </row>
        <row r="10486">
          <cell r="K10486" t="str">
            <v>00021258P.11</v>
          </cell>
        </row>
        <row r="10487">
          <cell r="K10487" t="str">
            <v>00021258P.11</v>
          </cell>
        </row>
        <row r="10488">
          <cell r="K10488" t="str">
            <v>00021213P.11</v>
          </cell>
        </row>
        <row r="10489">
          <cell r="K10489" t="str">
            <v>00021223P.11</v>
          </cell>
        </row>
        <row r="10490">
          <cell r="K10490" t="str">
            <v>00021226P.11</v>
          </cell>
        </row>
        <row r="10491">
          <cell r="K10491" t="str">
            <v>00021226P.11</v>
          </cell>
        </row>
        <row r="10492">
          <cell r="K10492" t="str">
            <v>00021228P.11</v>
          </cell>
        </row>
        <row r="10493">
          <cell r="K10493" t="str">
            <v>00021229P.11</v>
          </cell>
        </row>
        <row r="10494">
          <cell r="K10494" t="str">
            <v>00021229P.11</v>
          </cell>
        </row>
        <row r="10495">
          <cell r="K10495" t="str">
            <v>00021233P.11</v>
          </cell>
        </row>
        <row r="10496">
          <cell r="K10496" t="str">
            <v>00021234P.11</v>
          </cell>
        </row>
        <row r="10497">
          <cell r="K10497" t="str">
            <v>00021236P.11</v>
          </cell>
        </row>
        <row r="10498">
          <cell r="K10498" t="str">
            <v>00021245P.11</v>
          </cell>
        </row>
        <row r="10499">
          <cell r="K10499" t="str">
            <v>00021245P.11</v>
          </cell>
        </row>
        <row r="10500">
          <cell r="K10500" t="str">
            <v>00021253P.11</v>
          </cell>
        </row>
        <row r="10501">
          <cell r="K10501" t="str">
            <v>00021253P.11</v>
          </cell>
        </row>
        <row r="10502">
          <cell r="K10502" t="str">
            <v>00021210P.11</v>
          </cell>
        </row>
        <row r="10503">
          <cell r="K10503" t="str">
            <v>00021210P.11</v>
          </cell>
        </row>
        <row r="10504">
          <cell r="K10504" t="str">
            <v>00021212P.11</v>
          </cell>
        </row>
        <row r="10505">
          <cell r="K10505" t="str">
            <v>00021213P.11</v>
          </cell>
        </row>
        <row r="10506">
          <cell r="K10506" t="str">
            <v>00021217P.11</v>
          </cell>
        </row>
        <row r="10507">
          <cell r="K10507" t="str">
            <v>00021220P.11</v>
          </cell>
        </row>
        <row r="10508">
          <cell r="K10508" t="str">
            <v>00021220P.11</v>
          </cell>
        </row>
        <row r="10509">
          <cell r="K10509" t="str">
            <v>00021222P.11</v>
          </cell>
        </row>
        <row r="10510">
          <cell r="K10510" t="str">
            <v>00021224P.11</v>
          </cell>
        </row>
        <row r="10511">
          <cell r="K10511" t="str">
            <v>00021228P.11</v>
          </cell>
        </row>
        <row r="10512">
          <cell r="K10512" t="str">
            <v>00021228P.11</v>
          </cell>
        </row>
        <row r="10513">
          <cell r="K10513" t="str">
            <v>00021228P.11</v>
          </cell>
        </row>
        <row r="10514">
          <cell r="K10514" t="str">
            <v>00021231P.11</v>
          </cell>
        </row>
        <row r="10515">
          <cell r="K10515" t="str">
            <v>00021231P.11</v>
          </cell>
        </row>
        <row r="10516">
          <cell r="K10516" t="str">
            <v>00021232P.11</v>
          </cell>
        </row>
        <row r="10517">
          <cell r="K10517" t="str">
            <v>00021232P.11</v>
          </cell>
        </row>
        <row r="10518">
          <cell r="K10518" t="str">
            <v>00021232P.11</v>
          </cell>
        </row>
        <row r="10519">
          <cell r="K10519" t="str">
            <v>00021233P.11</v>
          </cell>
        </row>
        <row r="10520">
          <cell r="K10520" t="str">
            <v>00021233P.11</v>
          </cell>
        </row>
        <row r="10521">
          <cell r="K10521" t="str">
            <v>00021233P.11</v>
          </cell>
        </row>
        <row r="10522">
          <cell r="K10522" t="str">
            <v>00021234P.11</v>
          </cell>
        </row>
        <row r="10523">
          <cell r="K10523" t="str">
            <v>00021235P.11</v>
          </cell>
        </row>
        <row r="10524">
          <cell r="K10524" t="str">
            <v>00021236P.11</v>
          </cell>
        </row>
        <row r="10525">
          <cell r="K10525" t="str">
            <v>00021245P.11</v>
          </cell>
        </row>
        <row r="10526">
          <cell r="K10526" t="str">
            <v>00021249P.11</v>
          </cell>
        </row>
        <row r="10527">
          <cell r="K10527" t="str">
            <v>00021250P.11</v>
          </cell>
        </row>
        <row r="10528">
          <cell r="K10528" t="str">
            <v>00021250P.11</v>
          </cell>
        </row>
        <row r="10529">
          <cell r="K10529" t="str">
            <v>00021253P.11</v>
          </cell>
        </row>
        <row r="10530">
          <cell r="K10530" t="str">
            <v>00021253P.11</v>
          </cell>
        </row>
        <row r="10531">
          <cell r="K10531" t="str">
            <v>00021259P.11</v>
          </cell>
        </row>
        <row r="10532">
          <cell r="K10532" t="str">
            <v>00021212P.11</v>
          </cell>
        </row>
        <row r="10533">
          <cell r="K10533" t="str">
            <v>00021213P.11</v>
          </cell>
        </row>
        <row r="10534">
          <cell r="K10534" t="str">
            <v>00021213P.11</v>
          </cell>
        </row>
        <row r="10535">
          <cell r="K10535" t="str">
            <v>00021213P.11</v>
          </cell>
        </row>
        <row r="10536">
          <cell r="K10536" t="str">
            <v>00021217P.11</v>
          </cell>
        </row>
        <row r="10537">
          <cell r="K10537" t="str">
            <v>00021217P.11</v>
          </cell>
        </row>
        <row r="10538">
          <cell r="K10538" t="str">
            <v>00021217P.11</v>
          </cell>
        </row>
        <row r="10539">
          <cell r="K10539" t="str">
            <v>00021217P.11</v>
          </cell>
        </row>
        <row r="10540">
          <cell r="K10540" t="str">
            <v>00021220P.11</v>
          </cell>
        </row>
        <row r="10541">
          <cell r="K10541" t="str">
            <v>00021222P.11</v>
          </cell>
        </row>
        <row r="10542">
          <cell r="K10542" t="str">
            <v>00021222P.11</v>
          </cell>
        </row>
        <row r="10543">
          <cell r="K10543" t="str">
            <v>00021224P.11</v>
          </cell>
        </row>
        <row r="10544">
          <cell r="K10544" t="str">
            <v>00021226P.11</v>
          </cell>
        </row>
        <row r="10545">
          <cell r="K10545" t="str">
            <v>00021226P.11</v>
          </cell>
        </row>
        <row r="10546">
          <cell r="K10546" t="str">
            <v>00021228P.11</v>
          </cell>
        </row>
        <row r="10547">
          <cell r="K10547" t="str">
            <v>00021228P.11</v>
          </cell>
        </row>
        <row r="10548">
          <cell r="K10548" t="str">
            <v>00021228P.11</v>
          </cell>
        </row>
        <row r="10549">
          <cell r="K10549" t="str">
            <v>00021228P.11</v>
          </cell>
        </row>
        <row r="10550">
          <cell r="K10550" t="str">
            <v>00021228P.11</v>
          </cell>
        </row>
        <row r="10551">
          <cell r="K10551" t="str">
            <v>00021228P.11</v>
          </cell>
        </row>
        <row r="10552">
          <cell r="K10552" t="str">
            <v>00021231P.11</v>
          </cell>
        </row>
        <row r="10553">
          <cell r="K10553" t="str">
            <v>00021231P.11</v>
          </cell>
        </row>
        <row r="10554">
          <cell r="K10554" t="str">
            <v>00021234P.11</v>
          </cell>
        </row>
        <row r="10555">
          <cell r="K10555" t="str">
            <v>00021234P.11</v>
          </cell>
        </row>
        <row r="10556">
          <cell r="K10556" t="str">
            <v>00021234P.11</v>
          </cell>
        </row>
        <row r="10557">
          <cell r="K10557" t="str">
            <v>00021234P.11</v>
          </cell>
        </row>
        <row r="10558">
          <cell r="K10558" t="str">
            <v>00021236P.11</v>
          </cell>
        </row>
        <row r="10559">
          <cell r="K10559" t="str">
            <v>00021236P.11</v>
          </cell>
        </row>
        <row r="10560">
          <cell r="K10560" t="str">
            <v>00021236P.11</v>
          </cell>
        </row>
        <row r="10561">
          <cell r="K10561" t="str">
            <v>00021236P.11</v>
          </cell>
        </row>
        <row r="10562">
          <cell r="K10562" t="str">
            <v>00021258P.11</v>
          </cell>
        </row>
        <row r="10563">
          <cell r="K10563" t="str">
            <v>00021253P.11</v>
          </cell>
        </row>
        <row r="10564">
          <cell r="K10564" t="str">
            <v>00021253P.11</v>
          </cell>
        </row>
        <row r="10565">
          <cell r="K10565" t="str">
            <v>00021240P.11</v>
          </cell>
        </row>
        <row r="10566">
          <cell r="K10566" t="str">
            <v>00021245P.11</v>
          </cell>
        </row>
        <row r="10567">
          <cell r="K10567" t="str">
            <v>00021243P.11</v>
          </cell>
        </row>
        <row r="10568">
          <cell r="K10568" t="str">
            <v>00021243P.11</v>
          </cell>
        </row>
        <row r="10569">
          <cell r="K10569" t="str">
            <v>00021250P.11</v>
          </cell>
        </row>
        <row r="10570">
          <cell r="K10570" t="str">
            <v>00021257P.11</v>
          </cell>
        </row>
        <row r="10571">
          <cell r="K10571" t="str">
            <v>00021257P.11</v>
          </cell>
        </row>
        <row r="10572">
          <cell r="K10572" t="str">
            <v>00021209P.11</v>
          </cell>
        </row>
        <row r="10573">
          <cell r="K10573" t="str">
            <v>00021210P.11</v>
          </cell>
        </row>
        <row r="10574">
          <cell r="K10574" t="str">
            <v>00021210P.11</v>
          </cell>
        </row>
        <row r="10575">
          <cell r="K10575" t="str">
            <v>00021210P.11</v>
          </cell>
        </row>
        <row r="10576">
          <cell r="K10576" t="str">
            <v>00021211P.11</v>
          </cell>
        </row>
        <row r="10577">
          <cell r="K10577" t="str">
            <v>00021213P.11</v>
          </cell>
        </row>
        <row r="10578">
          <cell r="K10578" t="str">
            <v>00021213P.11</v>
          </cell>
        </row>
        <row r="10579">
          <cell r="K10579" t="str">
            <v>00021213P.11</v>
          </cell>
        </row>
        <row r="10580">
          <cell r="K10580" t="str">
            <v>00021213P.11</v>
          </cell>
        </row>
        <row r="10581">
          <cell r="K10581" t="str">
            <v>00021215P.11</v>
          </cell>
        </row>
        <row r="10582">
          <cell r="K10582" t="str">
            <v>00021217P.11</v>
          </cell>
        </row>
        <row r="10583">
          <cell r="K10583" t="str">
            <v>00021218P.11</v>
          </cell>
        </row>
        <row r="10584">
          <cell r="K10584" t="str">
            <v>00021220P.11</v>
          </cell>
        </row>
        <row r="10585">
          <cell r="K10585" t="str">
            <v>00021221P.11</v>
          </cell>
        </row>
        <row r="10586">
          <cell r="K10586" t="str">
            <v>00021221P.11</v>
          </cell>
        </row>
        <row r="10587">
          <cell r="K10587" t="str">
            <v>00021221P.11</v>
          </cell>
        </row>
        <row r="10588">
          <cell r="K10588" t="str">
            <v>00021221P.11</v>
          </cell>
        </row>
        <row r="10589">
          <cell r="K10589" t="str">
            <v>00021221P.11</v>
          </cell>
        </row>
        <row r="10590">
          <cell r="K10590" t="str">
            <v>00021221P.11</v>
          </cell>
        </row>
        <row r="10591">
          <cell r="K10591" t="str">
            <v>00021222P.11</v>
          </cell>
        </row>
        <row r="10592">
          <cell r="K10592" t="str">
            <v>00021222P.11</v>
          </cell>
        </row>
        <row r="10593">
          <cell r="K10593" t="str">
            <v>00021222P.11</v>
          </cell>
        </row>
        <row r="10594">
          <cell r="K10594" t="str">
            <v>00021222P.11</v>
          </cell>
        </row>
        <row r="10595">
          <cell r="K10595" t="str">
            <v>00021224P.11</v>
          </cell>
        </row>
        <row r="10596">
          <cell r="K10596" t="str">
            <v>00021224P.11</v>
          </cell>
        </row>
        <row r="10597">
          <cell r="K10597" t="str">
            <v>00021224P.11</v>
          </cell>
        </row>
        <row r="10598">
          <cell r="K10598" t="str">
            <v>00021225P.11</v>
          </cell>
        </row>
        <row r="10599">
          <cell r="K10599" t="str">
            <v>00021225P.11</v>
          </cell>
        </row>
        <row r="10600">
          <cell r="K10600" t="str">
            <v>00021225P.11</v>
          </cell>
        </row>
        <row r="10601">
          <cell r="K10601" t="str">
            <v>00021226P.11</v>
          </cell>
        </row>
        <row r="10602">
          <cell r="K10602" t="str">
            <v>00021226P.11</v>
          </cell>
        </row>
        <row r="10603">
          <cell r="K10603" t="str">
            <v>00021226P.11</v>
          </cell>
        </row>
        <row r="10604">
          <cell r="K10604" t="str">
            <v>00021227P.11</v>
          </cell>
        </row>
        <row r="10605">
          <cell r="K10605" t="str">
            <v>00021227P.11</v>
          </cell>
        </row>
        <row r="10606">
          <cell r="K10606" t="str">
            <v>00021227P.11</v>
          </cell>
        </row>
        <row r="10607">
          <cell r="K10607" t="str">
            <v>00021227P.11</v>
          </cell>
        </row>
        <row r="10608">
          <cell r="K10608" t="str">
            <v>00021228P.11</v>
          </cell>
        </row>
        <row r="10609">
          <cell r="K10609" t="str">
            <v>00021228P.11</v>
          </cell>
        </row>
        <row r="10610">
          <cell r="K10610" t="str">
            <v>00021228P.11</v>
          </cell>
        </row>
        <row r="10611">
          <cell r="K10611" t="str">
            <v>00021228P.11</v>
          </cell>
        </row>
        <row r="10612">
          <cell r="K10612" t="str">
            <v>00021228P.11</v>
          </cell>
        </row>
        <row r="10613">
          <cell r="K10613" t="str">
            <v>00021228P.11</v>
          </cell>
        </row>
        <row r="10614">
          <cell r="K10614" t="str">
            <v>00021228P.11</v>
          </cell>
        </row>
        <row r="10615">
          <cell r="K10615" t="str">
            <v>00021228P.11</v>
          </cell>
        </row>
        <row r="10616">
          <cell r="K10616" t="str">
            <v>00021228P.11</v>
          </cell>
        </row>
        <row r="10617">
          <cell r="K10617" t="str">
            <v>00021229P.11</v>
          </cell>
        </row>
        <row r="10618">
          <cell r="K10618" t="str">
            <v>00021229P.11</v>
          </cell>
        </row>
        <row r="10619">
          <cell r="K10619" t="str">
            <v>00021229P.11</v>
          </cell>
        </row>
        <row r="10620">
          <cell r="K10620" t="str">
            <v>00021229P.11</v>
          </cell>
        </row>
        <row r="10621">
          <cell r="K10621" t="str">
            <v>00021229P.11</v>
          </cell>
        </row>
        <row r="10622">
          <cell r="K10622" t="str">
            <v>00021229P.11</v>
          </cell>
        </row>
        <row r="10623">
          <cell r="K10623" t="str">
            <v>00021229P.11</v>
          </cell>
        </row>
        <row r="10624">
          <cell r="K10624" t="str">
            <v>00021229P.11</v>
          </cell>
        </row>
        <row r="10625">
          <cell r="K10625" t="str">
            <v>00021229P.11</v>
          </cell>
        </row>
        <row r="10626">
          <cell r="K10626" t="str">
            <v>00021229P.11</v>
          </cell>
        </row>
        <row r="10627">
          <cell r="K10627" t="str">
            <v>00021230P.11</v>
          </cell>
        </row>
        <row r="10628">
          <cell r="K10628" t="str">
            <v>00021230P.11</v>
          </cell>
        </row>
        <row r="10629">
          <cell r="K10629" t="str">
            <v>00021231P.11</v>
          </cell>
        </row>
        <row r="10630">
          <cell r="K10630" t="str">
            <v>00021231P.11</v>
          </cell>
        </row>
        <row r="10631">
          <cell r="K10631" t="str">
            <v>00021231P.11</v>
          </cell>
        </row>
        <row r="10632">
          <cell r="K10632" t="str">
            <v>00021232P.11</v>
          </cell>
        </row>
        <row r="10633">
          <cell r="K10633" t="str">
            <v>00021232P.11</v>
          </cell>
        </row>
        <row r="10634">
          <cell r="K10634" t="str">
            <v>00021232P.11</v>
          </cell>
        </row>
        <row r="10635">
          <cell r="K10635" t="str">
            <v>00021232P.11</v>
          </cell>
        </row>
        <row r="10636">
          <cell r="K10636" t="str">
            <v>00021232P.11</v>
          </cell>
        </row>
        <row r="10637">
          <cell r="K10637" t="str">
            <v>00021232P.11</v>
          </cell>
        </row>
        <row r="10638">
          <cell r="K10638" t="str">
            <v>00021232P.11</v>
          </cell>
        </row>
        <row r="10639">
          <cell r="K10639" t="str">
            <v>00021232P.11</v>
          </cell>
        </row>
        <row r="10640">
          <cell r="K10640" t="str">
            <v>00021232P.11</v>
          </cell>
        </row>
        <row r="10641">
          <cell r="K10641" t="str">
            <v>00021233P.11</v>
          </cell>
        </row>
        <row r="10642">
          <cell r="K10642" t="str">
            <v>00021233P.11</v>
          </cell>
        </row>
        <row r="10643">
          <cell r="K10643" t="str">
            <v>00021233P.11</v>
          </cell>
        </row>
        <row r="10644">
          <cell r="K10644" t="str">
            <v>00021233P.11</v>
          </cell>
        </row>
        <row r="10645">
          <cell r="K10645" t="str">
            <v>00021233P.11</v>
          </cell>
        </row>
        <row r="10646">
          <cell r="K10646" t="str">
            <v>00021234P.11</v>
          </cell>
        </row>
        <row r="10647">
          <cell r="K10647" t="str">
            <v>00021234P.11</v>
          </cell>
        </row>
        <row r="10648">
          <cell r="K10648" t="str">
            <v>00021234P.11</v>
          </cell>
        </row>
        <row r="10649">
          <cell r="K10649" t="str">
            <v>00021235P.11</v>
          </cell>
        </row>
        <row r="10650">
          <cell r="K10650" t="str">
            <v>00021235P.11</v>
          </cell>
        </row>
        <row r="10651">
          <cell r="K10651" t="str">
            <v>00021235P.11</v>
          </cell>
        </row>
        <row r="10652">
          <cell r="K10652" t="str">
            <v>00021235P.11</v>
          </cell>
        </row>
        <row r="10653">
          <cell r="K10653" t="str">
            <v>00021235P.11</v>
          </cell>
        </row>
        <row r="10654">
          <cell r="K10654" t="str">
            <v>00021235P.11</v>
          </cell>
        </row>
        <row r="10655">
          <cell r="K10655" t="str">
            <v>00021235P.11</v>
          </cell>
        </row>
        <row r="10656">
          <cell r="K10656" t="str">
            <v>00021235P.11</v>
          </cell>
        </row>
        <row r="10657">
          <cell r="K10657" t="str">
            <v>00021235P.11</v>
          </cell>
        </row>
        <row r="10658">
          <cell r="K10658" t="str">
            <v>00021236P.11</v>
          </cell>
        </row>
        <row r="10659">
          <cell r="K10659" t="str">
            <v>00021258P.11</v>
          </cell>
        </row>
        <row r="10660">
          <cell r="K10660" t="str">
            <v>00021238P.11</v>
          </cell>
        </row>
        <row r="10661">
          <cell r="K10661" t="str">
            <v>00021238P.11</v>
          </cell>
        </row>
        <row r="10662">
          <cell r="K10662" t="str">
            <v>00021239P.11</v>
          </cell>
        </row>
        <row r="10663">
          <cell r="K10663" t="str">
            <v>00021240P.11</v>
          </cell>
        </row>
        <row r="10664">
          <cell r="K10664" t="str">
            <v>00021245P.11</v>
          </cell>
        </row>
        <row r="10665">
          <cell r="K10665" t="str">
            <v>00021245P.11</v>
          </cell>
        </row>
        <row r="10666">
          <cell r="K10666" t="str">
            <v>00021245P.11</v>
          </cell>
        </row>
        <row r="10667">
          <cell r="K10667" t="str">
            <v>00021253P.11</v>
          </cell>
        </row>
        <row r="10668">
          <cell r="K10668" t="str">
            <v>00021259P.11</v>
          </cell>
        </row>
        <row r="10669">
          <cell r="K10669" t="str">
            <v>00021243P.11</v>
          </cell>
        </row>
        <row r="10670">
          <cell r="K10670" t="str">
            <v>00021221P.11</v>
          </cell>
        </row>
        <row r="10671">
          <cell r="K10671" t="str">
            <v>00021231P.11</v>
          </cell>
        </row>
        <row r="10672">
          <cell r="K10672" t="str">
            <v>00021229P.11</v>
          </cell>
        </row>
        <row r="10673">
          <cell r="K10673" t="str">
            <v>00021247P.11</v>
          </cell>
        </row>
        <row r="10674">
          <cell r="K10674" t="str">
            <v>00021254P.13</v>
          </cell>
        </row>
        <row r="10675">
          <cell r="K10675" t="str">
            <v>00021202P.11</v>
          </cell>
        </row>
        <row r="10676">
          <cell r="K10676" t="str">
            <v>00021215P.11</v>
          </cell>
        </row>
        <row r="10677">
          <cell r="K10677" t="str">
            <v>00021203P.11</v>
          </cell>
        </row>
        <row r="10678">
          <cell r="K10678" t="str">
            <v>00021210P.11</v>
          </cell>
        </row>
        <row r="10679">
          <cell r="K10679" t="str">
            <v>00021210P.11</v>
          </cell>
        </row>
        <row r="10680">
          <cell r="K10680" t="str">
            <v>00021251P.11</v>
          </cell>
        </row>
        <row r="10681">
          <cell r="K10681" t="str">
            <v>00021254P.11</v>
          </cell>
        </row>
        <row r="10682">
          <cell r="K10682" t="str">
            <v>00021254P.11</v>
          </cell>
        </row>
        <row r="10683">
          <cell r="K10683" t="str">
            <v>00021260P.11</v>
          </cell>
        </row>
        <row r="10684">
          <cell r="K10684" t="str">
            <v>00021260P.13</v>
          </cell>
        </row>
        <row r="10685">
          <cell r="K10685" t="str">
            <v>00021254P.11</v>
          </cell>
        </row>
        <row r="10686">
          <cell r="K10686" t="str">
            <v>00021254P.11</v>
          </cell>
        </row>
        <row r="10687">
          <cell r="K10687" t="str">
            <v>00021254P.11</v>
          </cell>
        </row>
        <row r="10688">
          <cell r="K10688" t="str">
            <v>00021254P.11</v>
          </cell>
        </row>
        <row r="10689">
          <cell r="K10689" t="str">
            <v>00021256P.13</v>
          </cell>
        </row>
        <row r="10690">
          <cell r="K10690" t="str">
            <v>00021256P.13</v>
          </cell>
        </row>
        <row r="10691">
          <cell r="K10691" t="str">
            <v>00021256P.11</v>
          </cell>
        </row>
        <row r="10692">
          <cell r="K10692" t="str">
            <v>00021256P.13</v>
          </cell>
        </row>
        <row r="10693">
          <cell r="K10693" t="str">
            <v>00021258P.11</v>
          </cell>
        </row>
        <row r="10694">
          <cell r="K10694" t="str">
            <v>00021210P.11</v>
          </cell>
        </row>
        <row r="10695">
          <cell r="K10695" t="str">
            <v>00021213P.11</v>
          </cell>
        </row>
        <row r="10696">
          <cell r="K10696" t="str">
            <v>00021213P.11</v>
          </cell>
        </row>
        <row r="10697">
          <cell r="K10697" t="str">
            <v>00021217P.11</v>
          </cell>
        </row>
        <row r="10698">
          <cell r="K10698" t="str">
            <v>00021218P.11</v>
          </cell>
        </row>
        <row r="10699">
          <cell r="K10699" t="str">
            <v>00021220P.11</v>
          </cell>
        </row>
        <row r="10700">
          <cell r="K10700" t="str">
            <v>00021220P.11</v>
          </cell>
        </row>
        <row r="10701">
          <cell r="K10701" t="str">
            <v>00021221P.11</v>
          </cell>
        </row>
        <row r="10702">
          <cell r="K10702" t="str">
            <v>00021222P.11</v>
          </cell>
        </row>
        <row r="10703">
          <cell r="K10703" t="str">
            <v>00021222P.11</v>
          </cell>
        </row>
        <row r="10704">
          <cell r="K10704" t="str">
            <v>00021225P.11</v>
          </cell>
        </row>
        <row r="10705">
          <cell r="K10705" t="str">
            <v>00021228P.11</v>
          </cell>
        </row>
        <row r="10706">
          <cell r="K10706" t="str">
            <v>00021228P.11</v>
          </cell>
        </row>
        <row r="10707">
          <cell r="K10707" t="str">
            <v>00021229P.11</v>
          </cell>
        </row>
        <row r="10708">
          <cell r="K10708" t="str">
            <v>00021229P.11</v>
          </cell>
        </row>
        <row r="10709">
          <cell r="K10709" t="str">
            <v>00021230P.11</v>
          </cell>
        </row>
        <row r="10710">
          <cell r="K10710" t="str">
            <v>00021231P.11</v>
          </cell>
        </row>
        <row r="10711">
          <cell r="K10711" t="str">
            <v>00021232P.11</v>
          </cell>
        </row>
        <row r="10712">
          <cell r="K10712" t="str">
            <v>00021232P.11</v>
          </cell>
        </row>
        <row r="10713">
          <cell r="K10713" t="str">
            <v>00021232P.11</v>
          </cell>
        </row>
        <row r="10714">
          <cell r="K10714" t="str">
            <v>00021232P.11</v>
          </cell>
        </row>
        <row r="10715">
          <cell r="K10715" t="str">
            <v>00021232P.11</v>
          </cell>
        </row>
        <row r="10716">
          <cell r="K10716" t="str">
            <v>00021233P.11</v>
          </cell>
        </row>
        <row r="10717">
          <cell r="K10717" t="str">
            <v>00021234P.11</v>
          </cell>
        </row>
        <row r="10718">
          <cell r="K10718" t="str">
            <v>00021234P.11</v>
          </cell>
        </row>
        <row r="10719">
          <cell r="K10719" t="str">
            <v>00021245P.11</v>
          </cell>
        </row>
        <row r="10720">
          <cell r="K10720" t="str">
            <v>00021253P.11</v>
          </cell>
        </row>
        <row r="10721">
          <cell r="K10721" t="str">
            <v>00021253P.11</v>
          </cell>
        </row>
        <row r="10722">
          <cell r="K10722" t="str">
            <v>00021259P.11</v>
          </cell>
        </row>
        <row r="10723">
          <cell r="K10723" t="str">
            <v>00021259P.11</v>
          </cell>
        </row>
        <row r="10724">
          <cell r="K10724" t="str">
            <v>00021257P.11</v>
          </cell>
        </row>
        <row r="10725">
          <cell r="K10725" t="str">
            <v>00021228P.11</v>
          </cell>
        </row>
        <row r="10726">
          <cell r="K10726" t="str">
            <v>00021251P.11</v>
          </cell>
        </row>
        <row r="10727">
          <cell r="K10727" t="str">
            <v>00021252P.11</v>
          </cell>
        </row>
        <row r="10728">
          <cell r="K10728" t="str">
            <v>00021201P.12</v>
          </cell>
        </row>
        <row r="10729">
          <cell r="K10729" t="str">
            <v>00021201P.12</v>
          </cell>
        </row>
        <row r="10730">
          <cell r="K10730" t="str">
            <v>00021250P.11</v>
          </cell>
        </row>
        <row r="10731">
          <cell r="K10731" t="str">
            <v>00021250P.11</v>
          </cell>
        </row>
        <row r="10732">
          <cell r="K10732" t="str">
            <v>00021202P.11</v>
          </cell>
        </row>
        <row r="10733">
          <cell r="K10733" t="str">
            <v>00021220P.11</v>
          </cell>
        </row>
        <row r="10734">
          <cell r="K10734" t="str">
            <v>00021222P.11</v>
          </cell>
        </row>
        <row r="10735">
          <cell r="K10735" t="str">
            <v>00021223P.11</v>
          </cell>
        </row>
        <row r="10736">
          <cell r="K10736" t="str">
            <v>00021253P.11</v>
          </cell>
        </row>
        <row r="10737">
          <cell r="K10737" t="str">
            <v>00021250P.11</v>
          </cell>
        </row>
        <row r="10738">
          <cell r="K10738" t="str">
            <v>00021250P.11</v>
          </cell>
        </row>
        <row r="10739">
          <cell r="K10739" t="str">
            <v>00021245P.11</v>
          </cell>
        </row>
        <row r="10740">
          <cell r="K10740" t="str">
            <v>00021245P.11</v>
          </cell>
        </row>
        <row r="10741">
          <cell r="K10741" t="str">
            <v>00021245P.11</v>
          </cell>
        </row>
        <row r="10742">
          <cell r="K10742" t="str">
            <v>00021245P.11</v>
          </cell>
        </row>
        <row r="10743">
          <cell r="K10743" t="str">
            <v>00021245P.11</v>
          </cell>
        </row>
        <row r="10744">
          <cell r="K10744" t="str">
            <v>00021245P.11</v>
          </cell>
        </row>
        <row r="10745">
          <cell r="K10745" t="str">
            <v>00021245P.11</v>
          </cell>
        </row>
        <row r="10746">
          <cell r="K10746" t="str">
            <v>00021245P.11</v>
          </cell>
        </row>
        <row r="10747">
          <cell r="K10747" t="str">
            <v>00021245P.11</v>
          </cell>
        </row>
        <row r="10748">
          <cell r="K10748" t="str">
            <v>00021245P.11</v>
          </cell>
        </row>
        <row r="10749">
          <cell r="K10749" t="str">
            <v>00021245P.11</v>
          </cell>
        </row>
        <row r="10750">
          <cell r="K10750" t="str">
            <v>00021250P.11</v>
          </cell>
        </row>
        <row r="10751">
          <cell r="K10751" t="str">
            <v>00021250P.11</v>
          </cell>
        </row>
        <row r="10752">
          <cell r="K10752" t="str">
            <v>00021259P.11</v>
          </cell>
        </row>
        <row r="10753">
          <cell r="K10753" t="str">
            <v>00111148P.2</v>
          </cell>
        </row>
        <row r="10754">
          <cell r="K10754" t="str">
            <v>00111148P.2</v>
          </cell>
        </row>
        <row r="10755">
          <cell r="K10755" t="str">
            <v>00111148P.2</v>
          </cell>
        </row>
        <row r="10756">
          <cell r="K10756" t="str">
            <v>00111148P.2</v>
          </cell>
        </row>
        <row r="10757">
          <cell r="K10757" t="str">
            <v>00111148P.2</v>
          </cell>
        </row>
        <row r="10758">
          <cell r="K10758" t="str">
            <v>00111148P.2</v>
          </cell>
        </row>
        <row r="10759">
          <cell r="K10759" t="str">
            <v>00111143P.2</v>
          </cell>
        </row>
        <row r="10760">
          <cell r="K10760" t="str">
            <v>00111143P.2</v>
          </cell>
        </row>
        <row r="10761">
          <cell r="K10761" t="str">
            <v>00111143P.2</v>
          </cell>
        </row>
        <row r="10762">
          <cell r="K10762" t="str">
            <v>00111143P.2</v>
          </cell>
        </row>
        <row r="10763">
          <cell r="K10763" t="str">
            <v>00111143P.2</v>
          </cell>
        </row>
        <row r="10764">
          <cell r="K10764" t="str">
            <v>00111143P.2</v>
          </cell>
        </row>
        <row r="10765">
          <cell r="K10765" t="str">
            <v>00111143P.2</v>
          </cell>
        </row>
        <row r="10766">
          <cell r="K10766" t="str">
            <v>00111143P.2</v>
          </cell>
        </row>
        <row r="10767">
          <cell r="K10767" t="str">
            <v>00111143P.2</v>
          </cell>
        </row>
        <row r="10768">
          <cell r="K10768" t="str">
            <v>00111143P.2</v>
          </cell>
        </row>
        <row r="10769">
          <cell r="K10769" t="str">
            <v>00111143P.2</v>
          </cell>
        </row>
        <row r="10770">
          <cell r="K10770" t="str">
            <v>00111143P.2</v>
          </cell>
        </row>
        <row r="10771">
          <cell r="K10771" t="str">
            <v>00111143P.2</v>
          </cell>
        </row>
        <row r="10772">
          <cell r="K10772" t="str">
            <v>00111143P.2</v>
          </cell>
        </row>
        <row r="10773">
          <cell r="K10773" t="str">
            <v>00111143P.2</v>
          </cell>
        </row>
        <row r="10774">
          <cell r="K10774" t="str">
            <v>00111143P.2</v>
          </cell>
        </row>
        <row r="10775">
          <cell r="K10775" t="str">
            <v>00111143P.2</v>
          </cell>
        </row>
        <row r="10776">
          <cell r="K10776" t="str">
            <v>00111143P.2</v>
          </cell>
        </row>
        <row r="10777">
          <cell r="K10777" t="str">
            <v>00111143P.2</v>
          </cell>
        </row>
        <row r="10778">
          <cell r="K10778" t="str">
            <v>00111143P.2</v>
          </cell>
        </row>
        <row r="10779">
          <cell r="K10779" t="str">
            <v>00111103P.2</v>
          </cell>
        </row>
        <row r="10780">
          <cell r="K10780" t="str">
            <v>00111103P.2</v>
          </cell>
        </row>
        <row r="10781">
          <cell r="K10781" t="str">
            <v>00111103P.2</v>
          </cell>
        </row>
        <row r="10782">
          <cell r="K10782" t="str">
            <v>00111103P.2</v>
          </cell>
        </row>
        <row r="10783">
          <cell r="K10783" t="str">
            <v>00111104P.2</v>
          </cell>
        </row>
        <row r="10784">
          <cell r="K10784" t="str">
            <v>00111105P.2</v>
          </cell>
        </row>
        <row r="10785">
          <cell r="K10785" t="str">
            <v>00111105P.2</v>
          </cell>
        </row>
        <row r="10786">
          <cell r="K10786" t="str">
            <v>00111105P.2</v>
          </cell>
        </row>
        <row r="10787">
          <cell r="K10787" t="str">
            <v>00111105P.2</v>
          </cell>
        </row>
        <row r="10788">
          <cell r="K10788" t="str">
            <v>00111105P.2</v>
          </cell>
        </row>
        <row r="10789">
          <cell r="K10789" t="str">
            <v>00111138P.2</v>
          </cell>
        </row>
        <row r="10790">
          <cell r="K10790" t="str">
            <v>00111138P.2</v>
          </cell>
        </row>
        <row r="10791">
          <cell r="K10791" t="str">
            <v>00111138P.2</v>
          </cell>
        </row>
        <row r="10792">
          <cell r="K10792" t="str">
            <v>00111138P.2</v>
          </cell>
        </row>
        <row r="10793">
          <cell r="K10793" t="str">
            <v>00111138P.2</v>
          </cell>
        </row>
        <row r="10794">
          <cell r="K10794" t="str">
            <v>00111138P.2</v>
          </cell>
        </row>
        <row r="10795">
          <cell r="K10795" t="str">
            <v>00111138P.2</v>
          </cell>
        </row>
        <row r="10796">
          <cell r="K10796" t="str">
            <v>00111138P.2</v>
          </cell>
        </row>
        <row r="10797">
          <cell r="K10797" t="str">
            <v>00111138P.2</v>
          </cell>
        </row>
        <row r="10798">
          <cell r="K10798" t="str">
            <v>00111138P.2</v>
          </cell>
        </row>
        <row r="10799">
          <cell r="K10799" t="str">
            <v>00111138P.2</v>
          </cell>
        </row>
        <row r="10800">
          <cell r="K10800" t="str">
            <v>00111138P.2</v>
          </cell>
        </row>
        <row r="10801">
          <cell r="K10801" t="str">
            <v>00111138P.2</v>
          </cell>
        </row>
        <row r="10802">
          <cell r="K10802" t="str">
            <v>00111138P.2</v>
          </cell>
        </row>
        <row r="10803">
          <cell r="K10803" t="str">
            <v>00111138P.2</v>
          </cell>
        </row>
        <row r="10804">
          <cell r="K10804" t="str">
            <v>00111139P.2</v>
          </cell>
        </row>
        <row r="10805">
          <cell r="K10805" t="str">
            <v>00111139P.2</v>
          </cell>
        </row>
        <row r="10806">
          <cell r="K10806" t="str">
            <v>00111139P.2</v>
          </cell>
        </row>
        <row r="10807">
          <cell r="K10807" t="str">
            <v>00111139P.2</v>
          </cell>
        </row>
        <row r="10808">
          <cell r="K10808" t="str">
            <v>00111139P.2</v>
          </cell>
        </row>
        <row r="10809">
          <cell r="K10809" t="str">
            <v>00111139P.2</v>
          </cell>
        </row>
        <row r="10810">
          <cell r="K10810" t="str">
            <v>00111140P.2</v>
          </cell>
        </row>
        <row r="10811">
          <cell r="K10811" t="str">
            <v>00111140P.2</v>
          </cell>
        </row>
        <row r="10812">
          <cell r="K10812" t="str">
            <v>00111140P.2</v>
          </cell>
        </row>
        <row r="10813">
          <cell r="K10813" t="str">
            <v>00111140P.2</v>
          </cell>
        </row>
        <row r="10814">
          <cell r="K10814" t="str">
            <v>00111140P.2</v>
          </cell>
        </row>
        <row r="10815">
          <cell r="K10815" t="str">
            <v>00111140P.2</v>
          </cell>
        </row>
        <row r="10816">
          <cell r="K10816" t="str">
            <v>00111140P.2</v>
          </cell>
        </row>
        <row r="10817">
          <cell r="K10817" t="str">
            <v>00111140P.2</v>
          </cell>
        </row>
        <row r="10818">
          <cell r="K10818" t="str">
            <v>00111140P.2</v>
          </cell>
        </row>
        <row r="10819">
          <cell r="K10819" t="str">
            <v>00111140P.2</v>
          </cell>
        </row>
        <row r="10820">
          <cell r="K10820" t="str">
            <v>00111140P.2</v>
          </cell>
        </row>
        <row r="10821">
          <cell r="K10821" t="str">
            <v>00111158P.2</v>
          </cell>
        </row>
        <row r="10822">
          <cell r="K10822" t="str">
            <v>00111158P.2</v>
          </cell>
        </row>
        <row r="10823">
          <cell r="K10823" t="str">
            <v>00111158P.2</v>
          </cell>
        </row>
        <row r="10824">
          <cell r="K10824" t="str">
            <v>00111158P.2</v>
          </cell>
        </row>
        <row r="10825">
          <cell r="K10825" t="str">
            <v>00111158P.2</v>
          </cell>
        </row>
        <row r="10826">
          <cell r="K10826" t="str">
            <v>00111158P.2</v>
          </cell>
        </row>
        <row r="10827">
          <cell r="K10827" t="str">
            <v>00111158P.2</v>
          </cell>
        </row>
        <row r="10828">
          <cell r="K10828" t="str">
            <v>00111158P.2</v>
          </cell>
        </row>
        <row r="10829">
          <cell r="K10829" t="str">
            <v>00111158P.2</v>
          </cell>
        </row>
        <row r="10830">
          <cell r="K10830" t="str">
            <v>00111158P.2</v>
          </cell>
        </row>
        <row r="10831">
          <cell r="K10831" t="str">
            <v>00111158P.2</v>
          </cell>
        </row>
        <row r="10832">
          <cell r="K10832" t="str">
            <v>00111158P.2</v>
          </cell>
        </row>
        <row r="10833">
          <cell r="K10833" t="str">
            <v>00111158P.2</v>
          </cell>
        </row>
        <row r="10834">
          <cell r="K10834" t="str">
            <v>00111158P.2</v>
          </cell>
        </row>
        <row r="10835">
          <cell r="K10835" t="str">
            <v>00111150P.2</v>
          </cell>
        </row>
        <row r="10836">
          <cell r="K10836" t="str">
            <v>00111150P.2</v>
          </cell>
        </row>
        <row r="10837">
          <cell r="K10837" t="str">
            <v>00111150P.2</v>
          </cell>
        </row>
        <row r="10838">
          <cell r="K10838" t="str">
            <v>00111150P.2</v>
          </cell>
        </row>
        <row r="10839">
          <cell r="K10839" t="str">
            <v>00111150P.2</v>
          </cell>
        </row>
        <row r="10840">
          <cell r="K10840" t="str">
            <v>00111150P.2</v>
          </cell>
        </row>
        <row r="10841">
          <cell r="K10841" t="str">
            <v>00111102P.2</v>
          </cell>
        </row>
        <row r="10842">
          <cell r="K10842" t="str">
            <v>00111102P.2</v>
          </cell>
        </row>
        <row r="10843">
          <cell r="K10843" t="str">
            <v>00111102P.2</v>
          </cell>
        </row>
        <row r="10844">
          <cell r="K10844" t="str">
            <v>00111102P.2</v>
          </cell>
        </row>
        <row r="10845">
          <cell r="K10845" t="str">
            <v>00111102P.2</v>
          </cell>
        </row>
        <row r="10846">
          <cell r="K10846" t="str">
            <v>00111102P.2</v>
          </cell>
        </row>
        <row r="10847">
          <cell r="K10847" t="str">
            <v>00111102P.2</v>
          </cell>
        </row>
        <row r="10848">
          <cell r="K10848" t="str">
            <v>00111102P.2</v>
          </cell>
        </row>
        <row r="10849">
          <cell r="K10849" t="str">
            <v>00111102P.2</v>
          </cell>
        </row>
        <row r="10850">
          <cell r="K10850" t="str">
            <v>00111102P.2</v>
          </cell>
        </row>
        <row r="10851">
          <cell r="K10851" t="str">
            <v>00111102P.2</v>
          </cell>
        </row>
        <row r="10852">
          <cell r="K10852" t="str">
            <v>00111102P.2</v>
          </cell>
        </row>
        <row r="10853">
          <cell r="K10853" t="str">
            <v>00111102P.2</v>
          </cell>
        </row>
        <row r="10854">
          <cell r="K10854" t="str">
            <v>00111102P.2</v>
          </cell>
        </row>
        <row r="10855">
          <cell r="K10855" t="str">
            <v>00111102P.2</v>
          </cell>
        </row>
        <row r="10856">
          <cell r="K10856" t="str">
            <v>00111102P.2</v>
          </cell>
        </row>
        <row r="10857">
          <cell r="K10857" t="str">
            <v>00111102P.2</v>
          </cell>
        </row>
        <row r="10858">
          <cell r="K10858" t="str">
            <v>00111102P.2</v>
          </cell>
        </row>
        <row r="10859">
          <cell r="K10859" t="str">
            <v>00111102P.2</v>
          </cell>
        </row>
        <row r="10860">
          <cell r="K10860" t="str">
            <v>00111102P.2</v>
          </cell>
        </row>
        <row r="10861">
          <cell r="K10861" t="str">
            <v>00111102P.2</v>
          </cell>
        </row>
        <row r="10862">
          <cell r="K10862" t="str">
            <v>00111102P.2</v>
          </cell>
        </row>
        <row r="10863">
          <cell r="K10863" t="str">
            <v>00111102P.2</v>
          </cell>
        </row>
        <row r="10864">
          <cell r="K10864" t="str">
            <v>00111102P.2</v>
          </cell>
        </row>
        <row r="10865">
          <cell r="K10865" t="str">
            <v>00111102P.2</v>
          </cell>
        </row>
        <row r="10866">
          <cell r="K10866" t="str">
            <v>00111102P.2</v>
          </cell>
        </row>
        <row r="10867">
          <cell r="K10867" t="str">
            <v>00111102P.2</v>
          </cell>
        </row>
        <row r="10868">
          <cell r="K10868" t="str">
            <v>00111102P.2</v>
          </cell>
        </row>
        <row r="10869">
          <cell r="K10869" t="str">
            <v>00111102P.2</v>
          </cell>
        </row>
        <row r="10870">
          <cell r="K10870" t="str">
            <v>00111102P.2</v>
          </cell>
        </row>
        <row r="10871">
          <cell r="K10871" t="str">
            <v>00111102P.2</v>
          </cell>
        </row>
        <row r="10872">
          <cell r="K10872" t="str">
            <v>00111102P.2</v>
          </cell>
        </row>
        <row r="10873">
          <cell r="K10873" t="str">
            <v>00111102P.2</v>
          </cell>
        </row>
        <row r="10874">
          <cell r="K10874" t="str">
            <v>00111102P.2</v>
          </cell>
        </row>
        <row r="10875">
          <cell r="K10875" t="str">
            <v>00111102P.2</v>
          </cell>
        </row>
        <row r="10876">
          <cell r="K10876" t="str">
            <v>00111152P.2</v>
          </cell>
        </row>
        <row r="10877">
          <cell r="K10877" t="str">
            <v>00111152P.2</v>
          </cell>
        </row>
        <row r="10878">
          <cell r="K10878" t="str">
            <v>00111152P.2</v>
          </cell>
        </row>
        <row r="10879">
          <cell r="K10879" t="str">
            <v>00111152P.2</v>
          </cell>
        </row>
        <row r="10880">
          <cell r="K10880" t="str">
            <v>00111143P.2</v>
          </cell>
        </row>
        <row r="10881">
          <cell r="K10881" t="str">
            <v>00111143P.2</v>
          </cell>
        </row>
        <row r="10882">
          <cell r="K10882" t="str">
            <v>00111123P.2</v>
          </cell>
        </row>
        <row r="10883">
          <cell r="K10883" t="str">
            <v>00111123P.2</v>
          </cell>
        </row>
        <row r="10884">
          <cell r="K10884" t="str">
            <v>00111123P.2</v>
          </cell>
        </row>
        <row r="10885">
          <cell r="K10885" t="str">
            <v>00111135P.2</v>
          </cell>
        </row>
        <row r="10886">
          <cell r="K10886" t="str">
            <v>00111135P.2</v>
          </cell>
        </row>
        <row r="10887">
          <cell r="K10887" t="str">
            <v>00111135P.2</v>
          </cell>
        </row>
        <row r="10888">
          <cell r="K10888" t="str">
            <v>00111135P.2</v>
          </cell>
        </row>
        <row r="10889">
          <cell r="K10889" t="str">
            <v>00111135P.2</v>
          </cell>
        </row>
        <row r="10890">
          <cell r="K10890" t="str">
            <v>00111135P.2</v>
          </cell>
        </row>
        <row r="10891">
          <cell r="K10891" t="str">
            <v>00111136P.2</v>
          </cell>
        </row>
        <row r="10892">
          <cell r="K10892" t="str">
            <v>00111136P.2</v>
          </cell>
        </row>
        <row r="10893">
          <cell r="K10893" t="str">
            <v>00111136P.2</v>
          </cell>
        </row>
        <row r="10894">
          <cell r="K10894" t="str">
            <v>00111122P.2</v>
          </cell>
        </row>
        <row r="10895">
          <cell r="K10895" t="str">
            <v>00111122P.2</v>
          </cell>
        </row>
        <row r="10896">
          <cell r="K10896" t="str">
            <v>00111122P.2</v>
          </cell>
        </row>
        <row r="10897">
          <cell r="K10897" t="str">
            <v>00111128P.2</v>
          </cell>
        </row>
        <row r="10898">
          <cell r="K10898" t="str">
            <v>00111128P.2</v>
          </cell>
        </row>
        <row r="10899">
          <cell r="K10899" t="str">
            <v>00111128P.2</v>
          </cell>
        </row>
        <row r="10900">
          <cell r="K10900" t="str">
            <v>00111153P.2</v>
          </cell>
        </row>
        <row r="10901">
          <cell r="K10901" t="str">
            <v>00111153P.2</v>
          </cell>
        </row>
        <row r="10902">
          <cell r="K10902" t="str">
            <v>00111152P.2</v>
          </cell>
        </row>
        <row r="10903">
          <cell r="K10903" t="str">
            <v>00111110P.2</v>
          </cell>
        </row>
        <row r="10904">
          <cell r="K10904" t="str">
            <v>00111110P.2</v>
          </cell>
        </row>
        <row r="10905">
          <cell r="K10905" t="str">
            <v>00111110P.2</v>
          </cell>
        </row>
        <row r="10906">
          <cell r="K10906" t="str">
            <v>00111118P.2</v>
          </cell>
        </row>
        <row r="10907">
          <cell r="K10907" t="str">
            <v>00111118P.2</v>
          </cell>
        </row>
        <row r="10908">
          <cell r="K10908" t="str">
            <v>00111118P.2</v>
          </cell>
        </row>
        <row r="10909">
          <cell r="K10909" t="str">
            <v>00111118P.2</v>
          </cell>
        </row>
        <row r="10910">
          <cell r="K10910" t="str">
            <v>00111118P.2</v>
          </cell>
        </row>
        <row r="10911">
          <cell r="K10911" t="str">
            <v>00111126P.2</v>
          </cell>
        </row>
        <row r="10912">
          <cell r="K10912" t="str">
            <v>00111126P.2</v>
          </cell>
        </row>
        <row r="10913">
          <cell r="K10913" t="str">
            <v>00111126P.2</v>
          </cell>
        </row>
        <row r="10914">
          <cell r="K10914" t="str">
            <v>00111126P.2</v>
          </cell>
        </row>
        <row r="10915">
          <cell r="K10915" t="str">
            <v>00111126P.2</v>
          </cell>
        </row>
        <row r="10916">
          <cell r="K10916" t="str">
            <v>00111134P.2</v>
          </cell>
        </row>
        <row r="10917">
          <cell r="K10917" t="str">
            <v>00111134P.2</v>
          </cell>
        </row>
        <row r="10918">
          <cell r="K10918" t="str">
            <v>00111134P.2</v>
          </cell>
        </row>
        <row r="10919">
          <cell r="K10919" t="str">
            <v>00111134P.2</v>
          </cell>
        </row>
        <row r="10920">
          <cell r="K10920" t="str">
            <v>00111134P.2</v>
          </cell>
        </row>
        <row r="10921">
          <cell r="K10921" t="str">
            <v>00111134P.2</v>
          </cell>
        </row>
        <row r="10922">
          <cell r="K10922" t="str">
            <v>00111134P.2</v>
          </cell>
        </row>
        <row r="10923">
          <cell r="K10923" t="str">
            <v>00111143P.2</v>
          </cell>
        </row>
        <row r="10924">
          <cell r="K10924" t="str">
            <v>00111143P.2</v>
          </cell>
        </row>
        <row r="10925">
          <cell r="K10925" t="str">
            <v>00111143P.2</v>
          </cell>
        </row>
        <row r="10926">
          <cell r="K10926" t="str">
            <v>00111143P.2</v>
          </cell>
        </row>
        <row r="10927">
          <cell r="K10927" t="str">
            <v>00111145P.2</v>
          </cell>
        </row>
        <row r="10928">
          <cell r="K10928" t="str">
            <v>00111145P.2</v>
          </cell>
        </row>
        <row r="10929">
          <cell r="K10929" t="str">
            <v>00111145P.2</v>
          </cell>
        </row>
        <row r="10930">
          <cell r="K10930" t="str">
            <v>00111145P.2</v>
          </cell>
        </row>
        <row r="10931">
          <cell r="K10931" t="str">
            <v>00111145P.2</v>
          </cell>
        </row>
        <row r="10932">
          <cell r="K10932" t="str">
            <v>00111145P.2</v>
          </cell>
        </row>
        <row r="10933">
          <cell r="K10933" t="str">
            <v>00111145P.2</v>
          </cell>
        </row>
        <row r="10934">
          <cell r="K10934" t="str">
            <v>00111145P.2</v>
          </cell>
        </row>
        <row r="10935">
          <cell r="K10935" t="str">
            <v>00111145P.2</v>
          </cell>
        </row>
        <row r="10936">
          <cell r="K10936" t="str">
            <v>00111145P.2</v>
          </cell>
        </row>
        <row r="10937">
          <cell r="K10937" t="str">
            <v>00111145P.2</v>
          </cell>
        </row>
        <row r="10938">
          <cell r="K10938" t="str">
            <v>00111145P.2</v>
          </cell>
        </row>
        <row r="10939">
          <cell r="K10939" t="str">
            <v>00111145P.2</v>
          </cell>
        </row>
        <row r="10940">
          <cell r="K10940" t="str">
            <v>00111145P.2</v>
          </cell>
        </row>
        <row r="10941">
          <cell r="K10941" t="str">
            <v>00111145P.2</v>
          </cell>
        </row>
        <row r="10942">
          <cell r="K10942" t="str">
            <v>00111145P.2</v>
          </cell>
        </row>
        <row r="10943">
          <cell r="K10943" t="str">
            <v>00111145P.2</v>
          </cell>
        </row>
        <row r="10944">
          <cell r="K10944" t="str">
            <v>00111145P.2</v>
          </cell>
        </row>
        <row r="10945">
          <cell r="K10945" t="str">
            <v>00111145P.2</v>
          </cell>
        </row>
        <row r="10946">
          <cell r="K10946" t="str">
            <v>00111145P.2</v>
          </cell>
        </row>
        <row r="10947">
          <cell r="K10947" t="str">
            <v>00111145P.2</v>
          </cell>
        </row>
        <row r="10948">
          <cell r="K10948" t="str">
            <v>00111145P.2</v>
          </cell>
        </row>
        <row r="10949">
          <cell r="K10949" t="str">
            <v>00111145P.2</v>
          </cell>
        </row>
        <row r="10950">
          <cell r="K10950" t="str">
            <v>00111145P.2</v>
          </cell>
        </row>
        <row r="10951">
          <cell r="K10951" t="str">
            <v>00111145P.2</v>
          </cell>
        </row>
        <row r="10952">
          <cell r="K10952" t="str">
            <v>00111145P.2</v>
          </cell>
        </row>
        <row r="10953">
          <cell r="K10953" t="str">
            <v>00111145P.2</v>
          </cell>
        </row>
        <row r="10954">
          <cell r="K10954" t="str">
            <v>00111145P.2</v>
          </cell>
        </row>
        <row r="10955">
          <cell r="K10955" t="str">
            <v>00111148P.2</v>
          </cell>
        </row>
        <row r="10956">
          <cell r="K10956" t="str">
            <v>00111148P.2</v>
          </cell>
        </row>
        <row r="10957">
          <cell r="K10957" t="str">
            <v>00111148P.2</v>
          </cell>
        </row>
        <row r="10958">
          <cell r="K10958" t="str">
            <v>00111148P.2</v>
          </cell>
        </row>
        <row r="10959">
          <cell r="K10959" t="str">
            <v>00111148P.2</v>
          </cell>
        </row>
        <row r="10960">
          <cell r="K10960" t="str">
            <v>00111148P.2</v>
          </cell>
        </row>
        <row r="10961">
          <cell r="K10961" t="str">
            <v>00111148P.2</v>
          </cell>
        </row>
        <row r="10962">
          <cell r="K10962" t="str">
            <v>00111149P.2</v>
          </cell>
        </row>
        <row r="10963">
          <cell r="K10963" t="str">
            <v>00111149P.2</v>
          </cell>
        </row>
        <row r="10964">
          <cell r="K10964" t="str">
            <v>00111150P.2</v>
          </cell>
        </row>
        <row r="10965">
          <cell r="K10965" t="str">
            <v>00111150P.2</v>
          </cell>
        </row>
        <row r="10966">
          <cell r="K10966" t="str">
            <v>00111150P.2</v>
          </cell>
        </row>
        <row r="10967">
          <cell r="K10967" t="str">
            <v>00111150P.2</v>
          </cell>
        </row>
        <row r="10968">
          <cell r="K10968" t="str">
            <v>00111150P.2</v>
          </cell>
        </row>
        <row r="10969">
          <cell r="K10969" t="str">
            <v>00111150P.2</v>
          </cell>
        </row>
        <row r="10970">
          <cell r="K10970" t="str">
            <v>00111150P.2</v>
          </cell>
        </row>
        <row r="10971">
          <cell r="K10971" t="str">
            <v>00111157P.2</v>
          </cell>
        </row>
        <row r="10972">
          <cell r="K10972" t="str">
            <v>00111157P.2</v>
          </cell>
        </row>
        <row r="10973">
          <cell r="K10973" t="str">
            <v>00111157P.2</v>
          </cell>
        </row>
        <row r="10974">
          <cell r="K10974" t="str">
            <v>00111157P.2</v>
          </cell>
        </row>
        <row r="10975">
          <cell r="K10975" t="str">
            <v>00111157P.2</v>
          </cell>
        </row>
        <row r="10976">
          <cell r="K10976" t="str">
            <v>00111157P.2</v>
          </cell>
        </row>
        <row r="10977">
          <cell r="K10977" t="str">
            <v>00111157P.2</v>
          </cell>
        </row>
        <row r="10978">
          <cell r="K10978" t="str">
            <v>00111159P.2</v>
          </cell>
        </row>
        <row r="10979">
          <cell r="K10979" t="str">
            <v>00111159P.2</v>
          </cell>
        </row>
        <row r="10980">
          <cell r="K10980" t="str">
            <v>00111159P.2</v>
          </cell>
        </row>
        <row r="10981">
          <cell r="K10981" t="str">
            <v>00111159P.2</v>
          </cell>
        </row>
        <row r="10982">
          <cell r="K10982" t="str">
            <v>00111159P.2</v>
          </cell>
        </row>
        <row r="10983">
          <cell r="K10983" t="str">
            <v>00111159P.2</v>
          </cell>
        </row>
        <row r="10984">
          <cell r="K10984" t="str">
            <v>00111159P.2</v>
          </cell>
        </row>
        <row r="10985">
          <cell r="K10985" t="str">
            <v>00111159P.2</v>
          </cell>
        </row>
        <row r="10986">
          <cell r="K10986" t="str">
            <v>00111159P.2</v>
          </cell>
        </row>
        <row r="10987">
          <cell r="K10987" t="str">
            <v>00111107P.2</v>
          </cell>
        </row>
        <row r="10988">
          <cell r="K10988" t="str">
            <v>00111107P.2</v>
          </cell>
        </row>
        <row r="10989">
          <cell r="K10989" t="str">
            <v>00111107P.2</v>
          </cell>
        </row>
        <row r="10990">
          <cell r="K10990" t="str">
            <v>00111107P.2</v>
          </cell>
        </row>
        <row r="10991">
          <cell r="K10991" t="str">
            <v>00111107P.2</v>
          </cell>
        </row>
        <row r="10992">
          <cell r="K10992" t="str">
            <v>00111144P.2</v>
          </cell>
        </row>
        <row r="10993">
          <cell r="K10993" t="str">
            <v>00111144P.2</v>
          </cell>
        </row>
        <row r="10994">
          <cell r="K10994" t="str">
            <v>00111144P.2</v>
          </cell>
        </row>
        <row r="10995">
          <cell r="K10995" t="str">
            <v>00111144P.2</v>
          </cell>
        </row>
        <row r="10996">
          <cell r="K10996" t="str">
            <v>00111153P.2</v>
          </cell>
        </row>
        <row r="10997">
          <cell r="K10997" t="str">
            <v>00111126P.2</v>
          </cell>
        </row>
        <row r="10998">
          <cell r="K10998" t="str">
            <v>00111126P.2</v>
          </cell>
        </row>
        <row r="10999">
          <cell r="K10999" t="str">
            <v>00111126P.2</v>
          </cell>
        </row>
        <row r="11000">
          <cell r="K11000" t="str">
            <v>00111126P.2</v>
          </cell>
        </row>
        <row r="11001">
          <cell r="K11001" t="str">
            <v>00111126P.2</v>
          </cell>
        </row>
        <row r="11002">
          <cell r="K11002" t="str">
            <v>00111126P.2</v>
          </cell>
        </row>
        <row r="11003">
          <cell r="K11003" t="str">
            <v>00111160P.2</v>
          </cell>
        </row>
        <row r="11004">
          <cell r="K11004" t="str">
            <v>00111160P.2</v>
          </cell>
        </row>
        <row r="11005">
          <cell r="K11005" t="str">
            <v>00111160P.2</v>
          </cell>
        </row>
        <row r="11006">
          <cell r="K11006" t="str">
            <v>00111160P.2</v>
          </cell>
        </row>
        <row r="11007">
          <cell r="K11007" t="str">
            <v>00111160P.2</v>
          </cell>
        </row>
        <row r="11008">
          <cell r="K11008" t="str">
            <v>00111160P.2</v>
          </cell>
        </row>
        <row r="11009">
          <cell r="K11009" t="str">
            <v>00111160P.2</v>
          </cell>
        </row>
        <row r="11010">
          <cell r="K11010" t="str">
            <v>00111160P.2</v>
          </cell>
        </row>
        <row r="11011">
          <cell r="K11011" t="str">
            <v>00111160P.2</v>
          </cell>
        </row>
        <row r="11012">
          <cell r="K11012" t="str">
            <v>00111160P.2</v>
          </cell>
        </row>
        <row r="11013">
          <cell r="K11013" t="str">
            <v>00111160P.2</v>
          </cell>
        </row>
        <row r="11014">
          <cell r="K11014" t="str">
            <v>00111160P.2</v>
          </cell>
        </row>
        <row r="11015">
          <cell r="K11015" t="str">
            <v>00111160P.2</v>
          </cell>
        </row>
        <row r="11016">
          <cell r="K11016" t="str">
            <v>00111160P.2</v>
          </cell>
        </row>
        <row r="11017">
          <cell r="K11017" t="str">
            <v>00111160P.2</v>
          </cell>
        </row>
        <row r="11018">
          <cell r="K11018" t="str">
            <v>00111160P.2</v>
          </cell>
        </row>
        <row r="11019">
          <cell r="K11019" t="str">
            <v>00111160P.2</v>
          </cell>
        </row>
        <row r="11020">
          <cell r="K11020" t="str">
            <v>00111160P.2</v>
          </cell>
        </row>
        <row r="11021">
          <cell r="K11021" t="str">
            <v>00111160P.2</v>
          </cell>
        </row>
        <row r="11022">
          <cell r="K11022" t="str">
            <v>00111160P.2</v>
          </cell>
        </row>
        <row r="11023">
          <cell r="K11023" t="str">
            <v>00111160P.2</v>
          </cell>
        </row>
        <row r="11024">
          <cell r="K11024" t="str">
            <v>00111160P.2</v>
          </cell>
        </row>
        <row r="11025">
          <cell r="K11025" t="str">
            <v>00111160P.2</v>
          </cell>
        </row>
        <row r="11026">
          <cell r="K11026" t="str">
            <v>00111160P.2</v>
          </cell>
        </row>
        <row r="11027">
          <cell r="K11027" t="str">
            <v>00111160P.2</v>
          </cell>
        </row>
        <row r="11028">
          <cell r="K11028" t="str">
            <v>00111160P.2</v>
          </cell>
        </row>
        <row r="11029">
          <cell r="K11029" t="str">
            <v>00111159P.2</v>
          </cell>
        </row>
        <row r="11030">
          <cell r="K11030" t="str">
            <v>00111159P.2</v>
          </cell>
        </row>
        <row r="11031">
          <cell r="K11031" t="str">
            <v>00111159P.2</v>
          </cell>
        </row>
        <row r="11032">
          <cell r="K11032" t="str">
            <v>00111159P.2</v>
          </cell>
        </row>
        <row r="11033">
          <cell r="K11033" t="str">
            <v>00111159P.2</v>
          </cell>
        </row>
        <row r="11034">
          <cell r="K11034" t="str">
            <v>00111159P.2</v>
          </cell>
        </row>
        <row r="11035">
          <cell r="K11035" t="str">
            <v>00111159P.2</v>
          </cell>
        </row>
        <row r="11036">
          <cell r="K11036" t="str">
            <v>00111159P.2</v>
          </cell>
        </row>
        <row r="11037">
          <cell r="K11037" t="str">
            <v>00111110P.2</v>
          </cell>
        </row>
        <row r="11038">
          <cell r="K11038" t="str">
            <v>00111110P.2</v>
          </cell>
        </row>
        <row r="11039">
          <cell r="K11039" t="str">
            <v>00111113P.2</v>
          </cell>
        </row>
        <row r="11040">
          <cell r="K11040" t="str">
            <v>00111117P.2</v>
          </cell>
        </row>
        <row r="11041">
          <cell r="K11041" t="str">
            <v>00111112P.2</v>
          </cell>
        </row>
        <row r="11042">
          <cell r="K11042" t="str">
            <v>00111113P.2</v>
          </cell>
        </row>
        <row r="11043">
          <cell r="K11043" t="str">
            <v>00111114P.2</v>
          </cell>
        </row>
        <row r="11044">
          <cell r="K11044" t="str">
            <v>00111118P.2</v>
          </cell>
        </row>
        <row r="11045">
          <cell r="K11045" t="str">
            <v>00111119P.2</v>
          </cell>
        </row>
        <row r="11046">
          <cell r="K11046" t="str">
            <v>00111119P.2</v>
          </cell>
        </row>
        <row r="11047">
          <cell r="K11047" t="str">
            <v>00111120P.2</v>
          </cell>
        </row>
        <row r="11048">
          <cell r="K11048" t="str">
            <v>00111123P.2</v>
          </cell>
        </row>
        <row r="11049">
          <cell r="K11049" t="str">
            <v>00111126P.2</v>
          </cell>
        </row>
        <row r="11050">
          <cell r="K11050" t="str">
            <v>00111127P.2</v>
          </cell>
        </row>
        <row r="11051">
          <cell r="K11051" t="str">
            <v>00111127P.2</v>
          </cell>
        </row>
        <row r="11052">
          <cell r="K11052" t="str">
            <v>00111129P.2</v>
          </cell>
        </row>
        <row r="11053">
          <cell r="K11053" t="str">
            <v>00111129P.2</v>
          </cell>
        </row>
        <row r="11054">
          <cell r="K11054" t="str">
            <v>00111131P.2</v>
          </cell>
        </row>
        <row r="11055">
          <cell r="K11055" t="str">
            <v>00111134P.2</v>
          </cell>
        </row>
        <row r="11056">
          <cell r="K11056" t="str">
            <v>00111135P.2</v>
          </cell>
        </row>
        <row r="11057">
          <cell r="K11057" t="str">
            <v>00111110P.2</v>
          </cell>
        </row>
        <row r="11058">
          <cell r="K11058" t="str">
            <v>00111113P.2</v>
          </cell>
        </row>
        <row r="11059">
          <cell r="K11059" t="str">
            <v>00111123P.2</v>
          </cell>
        </row>
        <row r="11060">
          <cell r="K11060" t="str">
            <v>00111126P.2</v>
          </cell>
        </row>
        <row r="11061">
          <cell r="K11061" t="str">
            <v>00111128P.2</v>
          </cell>
        </row>
        <row r="11062">
          <cell r="K11062" t="str">
            <v>00111132P.2</v>
          </cell>
        </row>
        <row r="11063">
          <cell r="K11063" t="str">
            <v>00111113P.2</v>
          </cell>
        </row>
        <row r="11064">
          <cell r="K11064" t="str">
            <v>00111116P.2</v>
          </cell>
        </row>
        <row r="11065">
          <cell r="K11065" t="str">
            <v>00111117P.2</v>
          </cell>
        </row>
        <row r="11066">
          <cell r="K11066" t="str">
            <v>00111117P.2</v>
          </cell>
        </row>
        <row r="11067">
          <cell r="K11067" t="str">
            <v>00111118P.2</v>
          </cell>
        </row>
        <row r="11068">
          <cell r="K11068" t="str">
            <v>00111126P.2</v>
          </cell>
        </row>
        <row r="11069">
          <cell r="K11069" t="str">
            <v>00111126P.2</v>
          </cell>
        </row>
        <row r="11070">
          <cell r="K11070" t="str">
            <v>00111129P.2</v>
          </cell>
        </row>
        <row r="11071">
          <cell r="K11071" t="str">
            <v>00111130P.2</v>
          </cell>
        </row>
        <row r="11072">
          <cell r="K11072" t="str">
            <v>00111136P.2</v>
          </cell>
        </row>
        <row r="11073">
          <cell r="K11073" t="str">
            <v>00111136P.2</v>
          </cell>
        </row>
        <row r="11074">
          <cell r="K11074" t="str">
            <v>00111123P.2</v>
          </cell>
        </row>
        <row r="11075">
          <cell r="K11075" t="str">
            <v>00111133P.2</v>
          </cell>
        </row>
        <row r="11076">
          <cell r="K11076" t="str">
            <v>00111110P.2</v>
          </cell>
        </row>
        <row r="11077">
          <cell r="K11077" t="str">
            <v>00111111P.2</v>
          </cell>
        </row>
        <row r="11078">
          <cell r="K11078" t="str">
            <v>00111113P.2</v>
          </cell>
        </row>
        <row r="11079">
          <cell r="K11079" t="str">
            <v>00111126P.2</v>
          </cell>
        </row>
        <row r="11080">
          <cell r="K11080" t="str">
            <v>00111127P.2</v>
          </cell>
        </row>
        <row r="11081">
          <cell r="K11081" t="str">
            <v>00111132P.2</v>
          </cell>
        </row>
        <row r="11082">
          <cell r="K11082" t="str">
            <v>00111121P.2</v>
          </cell>
        </row>
        <row r="11083">
          <cell r="K11083" t="str">
            <v>00111123P.2</v>
          </cell>
        </row>
        <row r="11084">
          <cell r="K11084" t="str">
            <v>00111130P.2</v>
          </cell>
        </row>
        <row r="11085">
          <cell r="K11085" t="str">
            <v>00111115P.2</v>
          </cell>
        </row>
        <row r="11086">
          <cell r="K11086" t="str">
            <v>00111116P.2</v>
          </cell>
        </row>
        <row r="11087">
          <cell r="K11087" t="str">
            <v>00111118P.2</v>
          </cell>
        </row>
        <row r="11088">
          <cell r="K11088" t="str">
            <v>00111118P.2</v>
          </cell>
        </row>
        <row r="11089">
          <cell r="K11089" t="str">
            <v>00111119P.2</v>
          </cell>
        </row>
        <row r="11090">
          <cell r="K11090" t="str">
            <v>00111120P.2</v>
          </cell>
        </row>
        <row r="11091">
          <cell r="K11091" t="str">
            <v>00111121P.2</v>
          </cell>
        </row>
        <row r="11092">
          <cell r="K11092" t="str">
            <v>00111121P.2</v>
          </cell>
        </row>
        <row r="11093">
          <cell r="K11093" t="str">
            <v>00111124P.2</v>
          </cell>
        </row>
        <row r="11094">
          <cell r="K11094" t="str">
            <v>00111127P.2</v>
          </cell>
        </row>
        <row r="11095">
          <cell r="K11095" t="str">
            <v>00111129P.2</v>
          </cell>
        </row>
        <row r="11096">
          <cell r="K11096" t="str">
            <v>00111131P.2</v>
          </cell>
        </row>
        <row r="11097">
          <cell r="K11097" t="str">
            <v>00111132P.2</v>
          </cell>
        </row>
        <row r="11098">
          <cell r="K11098" t="str">
            <v>00111110P.2</v>
          </cell>
        </row>
        <row r="11099">
          <cell r="K11099" t="str">
            <v>00111117P.2</v>
          </cell>
        </row>
        <row r="11100">
          <cell r="K11100" t="str">
            <v>00111118P.2</v>
          </cell>
        </row>
        <row r="11101">
          <cell r="K11101" t="str">
            <v>00111120P.2</v>
          </cell>
        </row>
        <row r="11102">
          <cell r="K11102" t="str">
            <v>00111129P.2</v>
          </cell>
        </row>
        <row r="11103">
          <cell r="K11103" t="str">
            <v>00111129P.2</v>
          </cell>
        </row>
        <row r="11104">
          <cell r="K11104" t="str">
            <v>00111132P.2</v>
          </cell>
        </row>
        <row r="11105">
          <cell r="K11105" t="str">
            <v>00111116P.2</v>
          </cell>
        </row>
        <row r="11106">
          <cell r="K11106" t="str">
            <v>00111118P.2</v>
          </cell>
        </row>
        <row r="11107">
          <cell r="K11107" t="str">
            <v>00111112P.2</v>
          </cell>
        </row>
        <row r="11108">
          <cell r="K11108" t="str">
            <v>00111113P.2</v>
          </cell>
        </row>
        <row r="11109">
          <cell r="K11109" t="str">
            <v>00111114P.2</v>
          </cell>
        </row>
        <row r="11110">
          <cell r="K11110" t="str">
            <v>00111122P.2</v>
          </cell>
        </row>
        <row r="11111">
          <cell r="K11111" t="str">
            <v>00111127P.2</v>
          </cell>
        </row>
        <row r="11112">
          <cell r="K11112" t="str">
            <v>00111127P.2</v>
          </cell>
        </row>
        <row r="11113">
          <cell r="K11113" t="str">
            <v>00111133P.2</v>
          </cell>
        </row>
        <row r="11114">
          <cell r="K11114" t="str">
            <v>00111121P.2</v>
          </cell>
        </row>
        <row r="11115">
          <cell r="K11115" t="str">
            <v>00111125P.2</v>
          </cell>
        </row>
        <row r="11116">
          <cell r="K11116" t="str">
            <v>00111113P.2</v>
          </cell>
        </row>
        <row r="11117">
          <cell r="K11117" t="str">
            <v>00111116P.2</v>
          </cell>
        </row>
        <row r="11118">
          <cell r="K11118" t="str">
            <v>00111120P.2</v>
          </cell>
        </row>
        <row r="11119">
          <cell r="K11119" t="str">
            <v>00111120P.2</v>
          </cell>
        </row>
        <row r="11120">
          <cell r="K11120" t="str">
            <v>00111128P.2</v>
          </cell>
        </row>
        <row r="11121">
          <cell r="K11121" t="str">
            <v>00111132P.2</v>
          </cell>
        </row>
        <row r="11122">
          <cell r="K11122" t="str">
            <v>00111136P.2</v>
          </cell>
        </row>
        <row r="11123">
          <cell r="K11123" t="str">
            <v>00111136P.2</v>
          </cell>
        </row>
        <row r="11124">
          <cell r="K11124" t="str">
            <v>00111129P.2</v>
          </cell>
        </row>
        <row r="11125">
          <cell r="K11125" t="str">
            <v>00111112P.2</v>
          </cell>
        </row>
        <row r="11126">
          <cell r="K11126" t="str">
            <v>00111123P.2</v>
          </cell>
        </row>
        <row r="11127">
          <cell r="K11127" t="str">
            <v>00111113P.2</v>
          </cell>
        </row>
        <row r="11128">
          <cell r="K11128" t="str">
            <v>00111115P.2</v>
          </cell>
        </row>
        <row r="11129">
          <cell r="K11129" t="str">
            <v>00111123P.2</v>
          </cell>
        </row>
        <row r="11130">
          <cell r="K11130" t="str">
            <v>00111126P.2</v>
          </cell>
        </row>
        <row r="11131">
          <cell r="K11131" t="str">
            <v>00111121P.2</v>
          </cell>
        </row>
        <row r="11132">
          <cell r="K11132" t="str">
            <v>00111123P.2</v>
          </cell>
        </row>
        <row r="11133">
          <cell r="K11133" t="str">
            <v>00111123P.2</v>
          </cell>
        </row>
        <row r="11134">
          <cell r="K11134" t="str">
            <v>00111130P.2</v>
          </cell>
        </row>
        <row r="11135">
          <cell r="K11135" t="str">
            <v>00111114P.2</v>
          </cell>
        </row>
        <row r="11136">
          <cell r="K11136" t="str">
            <v>00111119P.2</v>
          </cell>
        </row>
        <row r="11137">
          <cell r="K11137" t="str">
            <v>00111135P.2</v>
          </cell>
        </row>
        <row r="11138">
          <cell r="K11138" t="str">
            <v>00111110P.2</v>
          </cell>
        </row>
        <row r="11139">
          <cell r="K11139" t="str">
            <v>00111116P.2</v>
          </cell>
        </row>
        <row r="11140">
          <cell r="K11140" t="str">
            <v>00111116P.2</v>
          </cell>
        </row>
        <row r="11141">
          <cell r="K11141" t="str">
            <v>00111121P.2</v>
          </cell>
        </row>
        <row r="11142">
          <cell r="K11142" t="str">
            <v>00111124P.2</v>
          </cell>
        </row>
        <row r="11143">
          <cell r="K11143" t="str">
            <v>00111135P.2</v>
          </cell>
        </row>
        <row r="11144">
          <cell r="K11144" t="str">
            <v>00111120P.2</v>
          </cell>
        </row>
        <row r="11145">
          <cell r="K11145" t="str">
            <v>00111133P.2</v>
          </cell>
        </row>
        <row r="11146">
          <cell r="K11146" t="str">
            <v>00111116P.2</v>
          </cell>
        </row>
        <row r="11147">
          <cell r="K11147" t="str">
            <v>00111127P.2</v>
          </cell>
        </row>
        <row r="11148">
          <cell r="K11148" t="str">
            <v>00111130P.2</v>
          </cell>
        </row>
        <row r="11149">
          <cell r="K11149" t="str">
            <v>00111123P.2</v>
          </cell>
        </row>
        <row r="11150">
          <cell r="K11150" t="str">
            <v>00111136P.2</v>
          </cell>
        </row>
        <row r="11151">
          <cell r="K11151" t="str">
            <v>00111115P.2</v>
          </cell>
        </row>
        <row r="11152">
          <cell r="K11152" t="str">
            <v>00111118P.2</v>
          </cell>
        </row>
        <row r="11153">
          <cell r="K11153" t="str">
            <v>00111132P.2</v>
          </cell>
        </row>
        <row r="11154">
          <cell r="K11154" t="str">
            <v>00111135P.2</v>
          </cell>
        </row>
        <row r="11155">
          <cell r="K11155" t="str">
            <v>00111110P.2</v>
          </cell>
        </row>
        <row r="11156">
          <cell r="K11156" t="str">
            <v>00111111P.2</v>
          </cell>
        </row>
        <row r="11157">
          <cell r="K11157" t="str">
            <v>00111111P.2</v>
          </cell>
        </row>
        <row r="11158">
          <cell r="K11158" t="str">
            <v>00111120P.2</v>
          </cell>
        </row>
        <row r="11159">
          <cell r="K11159" t="str">
            <v>00111128P.2</v>
          </cell>
        </row>
        <row r="11160">
          <cell r="K11160" t="str">
            <v>00111129P.2</v>
          </cell>
        </row>
        <row r="11161">
          <cell r="K11161" t="str">
            <v>00111135P.2</v>
          </cell>
        </row>
        <row r="11162">
          <cell r="K11162" t="str">
            <v>00111136P.2</v>
          </cell>
        </row>
        <row r="11163">
          <cell r="K11163" t="str">
            <v>00111130P.2</v>
          </cell>
        </row>
        <row r="11164">
          <cell r="K11164" t="str">
            <v>00111133P.2</v>
          </cell>
        </row>
        <row r="11165">
          <cell r="K11165" t="str">
            <v>00111136P.2</v>
          </cell>
        </row>
        <row r="11166">
          <cell r="K11166" t="str">
            <v>00111113P.2</v>
          </cell>
        </row>
        <row r="11167">
          <cell r="K11167" t="str">
            <v>00111114P.2</v>
          </cell>
        </row>
        <row r="11168">
          <cell r="K11168" t="str">
            <v>00111115P.2</v>
          </cell>
        </row>
        <row r="11169">
          <cell r="K11169" t="str">
            <v>00111127P.2</v>
          </cell>
        </row>
        <row r="11170">
          <cell r="K11170" t="str">
            <v>00111132P.2</v>
          </cell>
        </row>
        <row r="11171">
          <cell r="K11171" t="str">
            <v>00111112P.2</v>
          </cell>
        </row>
        <row r="11172">
          <cell r="K11172" t="str">
            <v>00111112P.2</v>
          </cell>
        </row>
        <row r="11173">
          <cell r="K11173" t="str">
            <v>00111114P.2</v>
          </cell>
        </row>
        <row r="11174">
          <cell r="K11174" t="str">
            <v>00111126P.2</v>
          </cell>
        </row>
        <row r="11175">
          <cell r="K11175" t="str">
            <v>00111135P.2</v>
          </cell>
        </row>
        <row r="11176">
          <cell r="K11176" t="str">
            <v>00111131P.2</v>
          </cell>
        </row>
        <row r="11177">
          <cell r="K11177" t="str">
            <v>00111110P.2</v>
          </cell>
        </row>
        <row r="11178">
          <cell r="K11178" t="str">
            <v>00111120P.2</v>
          </cell>
        </row>
        <row r="11179">
          <cell r="K11179" t="str">
            <v>00111125P.2</v>
          </cell>
        </row>
        <row r="11180">
          <cell r="K11180" t="str">
            <v>00111126P.2</v>
          </cell>
        </row>
        <row r="11181">
          <cell r="K11181" t="str">
            <v>00111115P.2</v>
          </cell>
        </row>
        <row r="11182">
          <cell r="K11182" t="str">
            <v>00111126P.2</v>
          </cell>
        </row>
        <row r="11183">
          <cell r="K11183" t="str">
            <v>00111128P.2</v>
          </cell>
        </row>
        <row r="11184">
          <cell r="K11184" t="str">
            <v>00111132P.2</v>
          </cell>
        </row>
        <row r="11185">
          <cell r="K11185" t="str">
            <v>00111134P.2</v>
          </cell>
        </row>
        <row r="11186">
          <cell r="K11186" t="str">
            <v>00111135P.2</v>
          </cell>
        </row>
        <row r="11187">
          <cell r="K11187" t="str">
            <v>00111117P.2</v>
          </cell>
        </row>
        <row r="11188">
          <cell r="K11188" t="str">
            <v>00111124P.2</v>
          </cell>
        </row>
        <row r="11189">
          <cell r="K11189" t="str">
            <v>00111126P.2</v>
          </cell>
        </row>
        <row r="11190">
          <cell r="K11190" t="str">
            <v>00111134P.2</v>
          </cell>
        </row>
        <row r="11191">
          <cell r="K11191" t="str">
            <v>00111121P.2</v>
          </cell>
        </row>
        <row r="11192">
          <cell r="K11192" t="str">
            <v>00111117P.2</v>
          </cell>
        </row>
        <row r="11193">
          <cell r="K11193" t="str">
            <v>00111135P.2</v>
          </cell>
        </row>
        <row r="11194">
          <cell r="K11194" t="str">
            <v>00111117P.2</v>
          </cell>
        </row>
        <row r="11195">
          <cell r="K11195" t="str">
            <v>00111130P.2</v>
          </cell>
        </row>
        <row r="11196">
          <cell r="K11196" t="str">
            <v>00111133P.2</v>
          </cell>
        </row>
        <row r="11197">
          <cell r="K11197" t="str">
            <v>00111130P.2</v>
          </cell>
        </row>
        <row r="11198">
          <cell r="K11198" t="str">
            <v>00111114P.2</v>
          </cell>
        </row>
        <row r="11199">
          <cell r="K11199" t="str">
            <v>00111126P.2</v>
          </cell>
        </row>
        <row r="11200">
          <cell r="K11200" t="str">
            <v>00111128P.2</v>
          </cell>
        </row>
        <row r="11201">
          <cell r="K11201" t="str">
            <v>00111136P.2</v>
          </cell>
        </row>
        <row r="11202">
          <cell r="K11202" t="str">
            <v>00111115P.2</v>
          </cell>
        </row>
        <row r="11203">
          <cell r="K11203" t="str">
            <v>00111133P.2</v>
          </cell>
        </row>
        <row r="11204">
          <cell r="K11204" t="str">
            <v>00111115P.2</v>
          </cell>
        </row>
        <row r="11205">
          <cell r="K11205" t="str">
            <v>00111118P.2</v>
          </cell>
        </row>
        <row r="11206">
          <cell r="K11206" t="str">
            <v>00111133P.2</v>
          </cell>
        </row>
        <row r="11207">
          <cell r="K11207" t="str">
            <v>00111114P.2</v>
          </cell>
        </row>
        <row r="11208">
          <cell r="K11208" t="str">
            <v>00111121P.2</v>
          </cell>
        </row>
        <row r="11209">
          <cell r="K11209" t="str">
            <v>00111126P.2</v>
          </cell>
        </row>
        <row r="11210">
          <cell r="K11210" t="str">
            <v>00111126P.2</v>
          </cell>
        </row>
        <row r="11211">
          <cell r="K11211" t="str">
            <v>00111133P.2</v>
          </cell>
        </row>
        <row r="11212">
          <cell r="K11212" t="str">
            <v>00111111P.2</v>
          </cell>
        </row>
        <row r="11213">
          <cell r="K11213" t="str">
            <v>00111130P.2</v>
          </cell>
        </row>
        <row r="11214">
          <cell r="K11214" t="str">
            <v>00111132P.2</v>
          </cell>
        </row>
        <row r="11215">
          <cell r="K11215" t="str">
            <v>00111133P.2</v>
          </cell>
        </row>
        <row r="11216">
          <cell r="K11216" t="str">
            <v>00111110P.2</v>
          </cell>
        </row>
        <row r="11217">
          <cell r="K11217" t="str">
            <v>00111112P.2</v>
          </cell>
        </row>
        <row r="11218">
          <cell r="K11218" t="str">
            <v>00111117P.2</v>
          </cell>
        </row>
        <row r="11219">
          <cell r="K11219" t="str">
            <v>00111122P.2</v>
          </cell>
        </row>
        <row r="11220">
          <cell r="K11220" t="str">
            <v>00111123P.2</v>
          </cell>
        </row>
        <row r="11221">
          <cell r="K11221" t="str">
            <v>00111127P.2</v>
          </cell>
        </row>
        <row r="11222">
          <cell r="K11222" t="str">
            <v>00111131P.2</v>
          </cell>
        </row>
        <row r="11223">
          <cell r="K11223" t="str">
            <v>00111127P.2</v>
          </cell>
        </row>
        <row r="11224">
          <cell r="K11224" t="str">
            <v>00111131P.2</v>
          </cell>
        </row>
        <row r="11225">
          <cell r="K11225" t="str">
            <v>00111129P.2</v>
          </cell>
        </row>
        <row r="11226">
          <cell r="K11226" t="str">
            <v>00111110P.2</v>
          </cell>
        </row>
        <row r="11227">
          <cell r="K11227" t="str">
            <v>00111114P.2</v>
          </cell>
        </row>
        <row r="11228">
          <cell r="K11228" t="str">
            <v>00111132P.2</v>
          </cell>
        </row>
        <row r="11229">
          <cell r="K11229" t="str">
            <v>00111136P.2</v>
          </cell>
        </row>
        <row r="11230">
          <cell r="K11230" t="str">
            <v>00111129P.2</v>
          </cell>
        </row>
        <row r="11231">
          <cell r="K11231" t="str">
            <v>00111112P.2</v>
          </cell>
        </row>
        <row r="11232">
          <cell r="K11232" t="str">
            <v>00111117P.2</v>
          </cell>
        </row>
        <row r="11233">
          <cell r="K11233" t="str">
            <v>00111112P.2</v>
          </cell>
        </row>
        <row r="11234">
          <cell r="K11234" t="str">
            <v>00111132P.2</v>
          </cell>
        </row>
        <row r="11235">
          <cell r="K11235" t="str">
            <v>00111119P.2</v>
          </cell>
        </row>
        <row r="11236">
          <cell r="K11236" t="str">
            <v>00111127P.2</v>
          </cell>
        </row>
        <row r="11237">
          <cell r="K11237" t="str">
            <v>00111115P.2</v>
          </cell>
        </row>
        <row r="11238">
          <cell r="K11238" t="str">
            <v>00111116P.2</v>
          </cell>
        </row>
        <row r="11239">
          <cell r="K11239" t="str">
            <v>00111110P.2</v>
          </cell>
        </row>
        <row r="11240">
          <cell r="K11240" t="str">
            <v>00111120P.2</v>
          </cell>
        </row>
        <row r="11241">
          <cell r="K11241" t="str">
            <v>00111125P.2</v>
          </cell>
        </row>
        <row r="11242">
          <cell r="K11242" t="str">
            <v>00111132P.2</v>
          </cell>
        </row>
        <row r="11243">
          <cell r="K11243" t="str">
            <v>00111135P.2</v>
          </cell>
        </row>
        <row r="11244">
          <cell r="K11244" t="str">
            <v>00111136P.2</v>
          </cell>
        </row>
        <row r="11245">
          <cell r="K11245" t="str">
            <v>00111110P.2</v>
          </cell>
        </row>
        <row r="11246">
          <cell r="K11246" t="str">
            <v>00111124P.2</v>
          </cell>
        </row>
        <row r="11247">
          <cell r="K11247" t="str">
            <v>00111135P.2</v>
          </cell>
        </row>
        <row r="11248">
          <cell r="K11248" t="str">
            <v>00111133P.2</v>
          </cell>
        </row>
        <row r="11249">
          <cell r="K11249" t="str">
            <v>00111124P.2</v>
          </cell>
        </row>
        <row r="11250">
          <cell r="K11250" t="str">
            <v>00111126P.2</v>
          </cell>
        </row>
        <row r="11251">
          <cell r="K11251" t="str">
            <v>00111131P.2</v>
          </cell>
        </row>
        <row r="11252">
          <cell r="K11252" t="str">
            <v>00111119P.2</v>
          </cell>
        </row>
        <row r="11253">
          <cell r="K11253" t="str">
            <v>00111127P.2</v>
          </cell>
        </row>
        <row r="11254">
          <cell r="K11254" t="str">
            <v>00111116P.2</v>
          </cell>
        </row>
        <row r="11255">
          <cell r="K11255" t="str">
            <v>00111110P.2</v>
          </cell>
        </row>
        <row r="11256">
          <cell r="K11256" t="str">
            <v>00111113P.2</v>
          </cell>
        </row>
        <row r="11257">
          <cell r="K11257" t="str">
            <v>00111128P.2</v>
          </cell>
        </row>
        <row r="11258">
          <cell r="K11258" t="str">
            <v>00111133P.2</v>
          </cell>
        </row>
        <row r="11259">
          <cell r="K11259" t="str">
            <v>00111114P.2</v>
          </cell>
        </row>
        <row r="11260">
          <cell r="K11260" t="str">
            <v>00111125P.2</v>
          </cell>
        </row>
        <row r="11261">
          <cell r="K11261" t="str">
            <v>00111136P.2</v>
          </cell>
        </row>
        <row r="11262">
          <cell r="K11262" t="str">
            <v>00111113P.2</v>
          </cell>
        </row>
        <row r="11263">
          <cell r="K11263" t="str">
            <v>00111113P.2</v>
          </cell>
        </row>
        <row r="11264">
          <cell r="K11264" t="str">
            <v>00111133P.2</v>
          </cell>
        </row>
        <row r="11265">
          <cell r="K11265" t="str">
            <v>00111130P.2</v>
          </cell>
        </row>
        <row r="11266">
          <cell r="K11266" t="str">
            <v>00111133P.2</v>
          </cell>
        </row>
        <row r="11267">
          <cell r="K11267" t="str">
            <v>00111134P.2</v>
          </cell>
        </row>
        <row r="11268">
          <cell r="K11268" t="str">
            <v>00111112P.2</v>
          </cell>
        </row>
        <row r="11269">
          <cell r="K11269" t="str">
            <v>00111120P.2</v>
          </cell>
        </row>
        <row r="11270">
          <cell r="K11270" t="str">
            <v>00111126P.2</v>
          </cell>
        </row>
        <row r="11271">
          <cell r="K11271" t="str">
            <v>00111129P.2</v>
          </cell>
        </row>
        <row r="11272">
          <cell r="K11272" t="str">
            <v>00111129P.2</v>
          </cell>
        </row>
        <row r="11273">
          <cell r="K11273" t="str">
            <v>00111129P.2</v>
          </cell>
        </row>
        <row r="11274">
          <cell r="K11274" t="str">
            <v>00111130P.2</v>
          </cell>
        </row>
        <row r="11275">
          <cell r="K11275" t="str">
            <v>00111133P.2</v>
          </cell>
        </row>
        <row r="11276">
          <cell r="K11276" t="str">
            <v>00111118P.2</v>
          </cell>
        </row>
        <row r="11277">
          <cell r="K11277" t="str">
            <v>00111135P.2</v>
          </cell>
        </row>
        <row r="11278">
          <cell r="K11278" t="str">
            <v>00111112P.2</v>
          </cell>
        </row>
        <row r="11279">
          <cell r="K11279" t="str">
            <v>00111114P.2</v>
          </cell>
        </row>
        <row r="11280">
          <cell r="K11280" t="str">
            <v>00111134P.2</v>
          </cell>
        </row>
        <row r="11281">
          <cell r="K11281" t="str">
            <v>00111128P.2</v>
          </cell>
        </row>
        <row r="11282">
          <cell r="K11282" t="str">
            <v>00111113P.2</v>
          </cell>
        </row>
        <row r="11283">
          <cell r="K11283" t="str">
            <v>00111116P.2</v>
          </cell>
        </row>
        <row r="11284">
          <cell r="K11284" t="str">
            <v>00111132P.2</v>
          </cell>
        </row>
        <row r="11285">
          <cell r="K11285" t="str">
            <v>00111118P.2</v>
          </cell>
        </row>
        <row r="11286">
          <cell r="K11286" t="str">
            <v>00111121P.2</v>
          </cell>
        </row>
        <row r="11287">
          <cell r="K11287" t="str">
            <v>00111110P.2</v>
          </cell>
        </row>
        <row r="11288">
          <cell r="K11288" t="str">
            <v>00111116P.2</v>
          </cell>
        </row>
        <row r="11289">
          <cell r="K11289" t="str">
            <v>00111127P.2</v>
          </cell>
        </row>
        <row r="11290">
          <cell r="K11290" t="str">
            <v>00111135P.2</v>
          </cell>
        </row>
        <row r="11291">
          <cell r="K11291" t="str">
            <v>00111131P.2</v>
          </cell>
        </row>
        <row r="11292">
          <cell r="K11292" t="str">
            <v>00111110P.2</v>
          </cell>
        </row>
        <row r="11293">
          <cell r="K11293" t="str">
            <v>00111122P.2</v>
          </cell>
        </row>
        <row r="11294">
          <cell r="K11294" t="str">
            <v>00111128P.2</v>
          </cell>
        </row>
        <row r="11295">
          <cell r="K11295" t="str">
            <v>00111117P.2</v>
          </cell>
        </row>
        <row r="11296">
          <cell r="K11296" t="str">
            <v>00111119P.2</v>
          </cell>
        </row>
        <row r="11297">
          <cell r="K11297" t="str">
            <v>00111116P.2</v>
          </cell>
        </row>
        <row r="11298">
          <cell r="K11298" t="str">
            <v>00111134P.2</v>
          </cell>
        </row>
        <row r="11299">
          <cell r="K11299" t="str">
            <v>00111136P.2</v>
          </cell>
        </row>
        <row r="11300">
          <cell r="K11300" t="str">
            <v>00111126P.2</v>
          </cell>
        </row>
        <row r="11301">
          <cell r="K11301" t="str">
            <v>00111121P.2</v>
          </cell>
        </row>
        <row r="11302">
          <cell r="K11302" t="str">
            <v>00111134P.2</v>
          </cell>
        </row>
        <row r="11303">
          <cell r="K11303" t="str">
            <v>00111126P.2</v>
          </cell>
        </row>
        <row r="11304">
          <cell r="K11304" t="str">
            <v>00111136P.2</v>
          </cell>
        </row>
        <row r="11305">
          <cell r="K11305" t="str">
            <v>00111111P.2</v>
          </cell>
        </row>
        <row r="11306">
          <cell r="K11306" t="str">
            <v>00111124P.2</v>
          </cell>
        </row>
        <row r="11307">
          <cell r="K11307" t="str">
            <v>00111133P.2</v>
          </cell>
        </row>
        <row r="11308">
          <cell r="K11308" t="str">
            <v>00111113P.2</v>
          </cell>
        </row>
        <row r="11309">
          <cell r="K11309" t="str">
            <v>00111121P.2</v>
          </cell>
        </row>
        <row r="11310">
          <cell r="K11310" t="str">
            <v>00111123P.2</v>
          </cell>
        </row>
        <row r="11311">
          <cell r="K11311" t="str">
            <v>00111121P.2</v>
          </cell>
        </row>
        <row r="11312">
          <cell r="K11312" t="str">
            <v>00111133P.2</v>
          </cell>
        </row>
        <row r="11313">
          <cell r="K11313" t="str">
            <v>00111116P.2</v>
          </cell>
        </row>
        <row r="11314">
          <cell r="K11314" t="str">
            <v>00111123P.2</v>
          </cell>
        </row>
        <row r="11315">
          <cell r="K11315" t="str">
            <v>00111134P.2</v>
          </cell>
        </row>
        <row r="11316">
          <cell r="K11316" t="str">
            <v>00111113P.2</v>
          </cell>
        </row>
        <row r="11317">
          <cell r="K11317" t="str">
            <v>00111114P.2</v>
          </cell>
        </row>
        <row r="11318">
          <cell r="K11318" t="str">
            <v>00111135P.2</v>
          </cell>
        </row>
        <row r="11319">
          <cell r="K11319" t="str">
            <v>00111120P.2</v>
          </cell>
        </row>
        <row r="11320">
          <cell r="K11320" t="str">
            <v>00111128P.2</v>
          </cell>
        </row>
        <row r="11321">
          <cell r="K11321" t="str">
            <v>00111127P.2</v>
          </cell>
        </row>
        <row r="11322">
          <cell r="K11322" t="str">
            <v>00111121P.2</v>
          </cell>
        </row>
        <row r="11323">
          <cell r="K11323" t="str">
            <v>00111136P.2</v>
          </cell>
        </row>
        <row r="11324">
          <cell r="K11324" t="str">
            <v>00111123P.2</v>
          </cell>
        </row>
        <row r="11325">
          <cell r="K11325" t="str">
            <v>00111132P.2</v>
          </cell>
        </row>
        <row r="11326">
          <cell r="K11326" t="str">
            <v>00111126P.2</v>
          </cell>
        </row>
        <row r="11327">
          <cell r="K11327" t="str">
            <v>00111134P.2</v>
          </cell>
        </row>
        <row r="11328">
          <cell r="K11328" t="str">
            <v>00111116P.2</v>
          </cell>
        </row>
        <row r="11329">
          <cell r="K11329" t="str">
            <v>00111122P.2</v>
          </cell>
        </row>
        <row r="11330">
          <cell r="K11330" t="str">
            <v>00111135P.2</v>
          </cell>
        </row>
        <row r="11331">
          <cell r="K11331" t="str">
            <v>00111133P.2</v>
          </cell>
        </row>
        <row r="11332">
          <cell r="K11332" t="str">
            <v>00111121P.2</v>
          </cell>
        </row>
        <row r="11333">
          <cell r="K11333" t="str">
            <v>00111114P.2</v>
          </cell>
        </row>
        <row r="11334">
          <cell r="K11334" t="str">
            <v>00111117P.2</v>
          </cell>
        </row>
        <row r="11335">
          <cell r="K11335" t="str">
            <v>00111131P.2</v>
          </cell>
        </row>
        <row r="11336">
          <cell r="K11336" t="str">
            <v>00111118P.2</v>
          </cell>
        </row>
        <row r="11337">
          <cell r="K11337" t="str">
            <v>00111118P.2</v>
          </cell>
        </row>
        <row r="11338">
          <cell r="K11338" t="str">
            <v>00111128P.2</v>
          </cell>
        </row>
        <row r="11339">
          <cell r="K11339" t="str">
            <v>00111116P.2</v>
          </cell>
        </row>
        <row r="11340">
          <cell r="K11340" t="str">
            <v>00111117P.2</v>
          </cell>
        </row>
        <row r="11341">
          <cell r="K11341" t="str">
            <v>00111117P.2</v>
          </cell>
        </row>
        <row r="11342">
          <cell r="K11342" t="str">
            <v>00111111P.2</v>
          </cell>
        </row>
        <row r="11343">
          <cell r="K11343" t="str">
            <v>00111134P.2</v>
          </cell>
        </row>
        <row r="11344">
          <cell r="K11344" t="str">
            <v>00111112P.2</v>
          </cell>
        </row>
        <row r="11345">
          <cell r="K11345" t="str">
            <v>00111135P.2</v>
          </cell>
        </row>
        <row r="11346">
          <cell r="K11346" t="str">
            <v>00111120P.2</v>
          </cell>
        </row>
        <row r="11347">
          <cell r="K11347" t="str">
            <v>00111130P.2</v>
          </cell>
        </row>
        <row r="11348">
          <cell r="K11348" t="str">
            <v>00111135P.2</v>
          </cell>
        </row>
        <row r="11349">
          <cell r="K11349" t="str">
            <v>00111123P.2</v>
          </cell>
        </row>
        <row r="11350">
          <cell r="K11350" t="str">
            <v>00111130P.2</v>
          </cell>
        </row>
        <row r="11351">
          <cell r="K11351" t="str">
            <v>00111129P.2</v>
          </cell>
        </row>
        <row r="11352">
          <cell r="K11352" t="str">
            <v>00111110P.2</v>
          </cell>
        </row>
        <row r="11353">
          <cell r="K11353" t="str">
            <v>00111128P.2</v>
          </cell>
        </row>
        <row r="11354">
          <cell r="K11354" t="str">
            <v>00111127P.2</v>
          </cell>
        </row>
        <row r="11355">
          <cell r="K11355" t="str">
            <v>00111113P.2</v>
          </cell>
        </row>
        <row r="11356">
          <cell r="K11356" t="str">
            <v>00111135P.2</v>
          </cell>
        </row>
        <row r="11357">
          <cell r="K11357" t="str">
            <v>00111113P.2</v>
          </cell>
        </row>
        <row r="11358">
          <cell r="K11358" t="str">
            <v>00111131P.2</v>
          </cell>
        </row>
        <row r="11359">
          <cell r="K11359" t="str">
            <v>00111133P.2</v>
          </cell>
        </row>
        <row r="11360">
          <cell r="K11360" t="str">
            <v>00111125P.2</v>
          </cell>
        </row>
        <row r="11361">
          <cell r="K11361" t="str">
            <v>00111129P.2</v>
          </cell>
        </row>
        <row r="11362">
          <cell r="K11362" t="str">
            <v>00111134P.2</v>
          </cell>
        </row>
        <row r="11363">
          <cell r="K11363" t="str">
            <v>00111113P.2</v>
          </cell>
        </row>
        <row r="11364">
          <cell r="K11364" t="str">
            <v>00111117P.2</v>
          </cell>
        </row>
        <row r="11365">
          <cell r="K11365" t="str">
            <v>00111121P.2</v>
          </cell>
        </row>
        <row r="11366">
          <cell r="K11366" t="str">
            <v>00111110P.2</v>
          </cell>
        </row>
        <row r="11367">
          <cell r="K11367" t="str">
            <v>00111120P.2</v>
          </cell>
        </row>
        <row r="11368">
          <cell r="K11368" t="str">
            <v>00111121P.2</v>
          </cell>
        </row>
        <row r="11369">
          <cell r="K11369" t="str">
            <v>00111129P.2</v>
          </cell>
        </row>
        <row r="11370">
          <cell r="K11370" t="str">
            <v>00111135P.2</v>
          </cell>
        </row>
        <row r="11371">
          <cell r="K11371" t="str">
            <v>00111118P.2</v>
          </cell>
        </row>
        <row r="11372">
          <cell r="K11372" t="str">
            <v>00111125P.2</v>
          </cell>
        </row>
        <row r="11373">
          <cell r="K11373" t="str">
            <v>00111114P.2</v>
          </cell>
        </row>
        <row r="11374">
          <cell r="K11374" t="str">
            <v>00111133P.2</v>
          </cell>
        </row>
        <row r="11375">
          <cell r="K11375" t="str">
            <v>00111134P.2</v>
          </cell>
        </row>
        <row r="11376">
          <cell r="K11376" t="str">
            <v>00111116P.2</v>
          </cell>
        </row>
        <row r="11377">
          <cell r="K11377" t="str">
            <v>00111126P.2</v>
          </cell>
        </row>
        <row r="11378">
          <cell r="K11378" t="str">
            <v>00111126P.2</v>
          </cell>
        </row>
        <row r="11379">
          <cell r="K11379" t="str">
            <v>00111129P.2</v>
          </cell>
        </row>
        <row r="11380">
          <cell r="K11380" t="str">
            <v>00111135P.2</v>
          </cell>
        </row>
        <row r="11381">
          <cell r="K11381" t="str">
            <v>00111128P.2</v>
          </cell>
        </row>
        <row r="11382">
          <cell r="K11382" t="str">
            <v>00111115P.2</v>
          </cell>
        </row>
        <row r="11383">
          <cell r="K11383" t="str">
            <v>00111121P.2</v>
          </cell>
        </row>
        <row r="11384">
          <cell r="K11384" t="str">
            <v>00111126P.2</v>
          </cell>
        </row>
        <row r="11385">
          <cell r="K11385" t="str">
            <v>00111133P.2</v>
          </cell>
        </row>
        <row r="11386">
          <cell r="K11386" t="str">
            <v>00111135P.2</v>
          </cell>
        </row>
        <row r="11387">
          <cell r="K11387" t="str">
            <v>00111132P.2</v>
          </cell>
        </row>
        <row r="11388">
          <cell r="K11388" t="str">
            <v>00111133P.2</v>
          </cell>
        </row>
        <row r="11389">
          <cell r="K11389" t="str">
            <v>00111131P.2</v>
          </cell>
        </row>
        <row r="11390">
          <cell r="K11390" t="str">
            <v>00111136P.2</v>
          </cell>
        </row>
        <row r="11391">
          <cell r="K11391" t="str">
            <v>00111136P.2</v>
          </cell>
        </row>
        <row r="11392">
          <cell r="K11392" t="str">
            <v>00111131P.2</v>
          </cell>
        </row>
        <row r="11393">
          <cell r="K11393" t="str">
            <v>00111113P.2</v>
          </cell>
        </row>
        <row r="11394">
          <cell r="K11394" t="str">
            <v>00111118P.2</v>
          </cell>
        </row>
        <row r="11395">
          <cell r="K11395" t="str">
            <v>00111118P.2</v>
          </cell>
        </row>
        <row r="11396">
          <cell r="K11396" t="str">
            <v>00111131P.2</v>
          </cell>
        </row>
        <row r="11397">
          <cell r="K11397" t="str">
            <v>00111132P.2</v>
          </cell>
        </row>
        <row r="11398">
          <cell r="K11398" t="str">
            <v>00111134P.2</v>
          </cell>
        </row>
        <row r="11399">
          <cell r="K11399" t="str">
            <v>00111126P.2</v>
          </cell>
        </row>
        <row r="11400">
          <cell r="K11400" t="str">
            <v>00111133P.2</v>
          </cell>
        </row>
        <row r="11401">
          <cell r="K11401" t="str">
            <v>00111113P.2</v>
          </cell>
        </row>
        <row r="11402">
          <cell r="K11402" t="str">
            <v>00111116P.2</v>
          </cell>
        </row>
        <row r="11403">
          <cell r="K11403" t="str">
            <v>00111118P.2</v>
          </cell>
        </row>
        <row r="11404">
          <cell r="K11404" t="str">
            <v>00111125P.2</v>
          </cell>
        </row>
        <row r="11405">
          <cell r="K11405" t="str">
            <v>00111128P.2</v>
          </cell>
        </row>
        <row r="11406">
          <cell r="K11406" t="str">
            <v>00111123P.2</v>
          </cell>
        </row>
        <row r="11407">
          <cell r="K11407" t="str">
            <v>00111114P.2</v>
          </cell>
        </row>
        <row r="11408">
          <cell r="K11408" t="str">
            <v>00111117P.2</v>
          </cell>
        </row>
        <row r="11409">
          <cell r="K11409" t="str">
            <v>00111121P.2</v>
          </cell>
        </row>
        <row r="11410">
          <cell r="K11410" t="str">
            <v>00111130P.2</v>
          </cell>
        </row>
        <row r="11411">
          <cell r="K11411" t="str">
            <v>00111117P.2</v>
          </cell>
        </row>
        <row r="11412">
          <cell r="K11412" t="str">
            <v>00111122P.2</v>
          </cell>
        </row>
        <row r="11413">
          <cell r="K11413" t="str">
            <v>00111136P.2</v>
          </cell>
        </row>
        <row r="11414">
          <cell r="K11414" t="str">
            <v>00111113P.2</v>
          </cell>
        </row>
        <row r="11415">
          <cell r="K11415" t="str">
            <v>00111114P.2</v>
          </cell>
        </row>
        <row r="11416">
          <cell r="K11416" t="str">
            <v>00111118P.2</v>
          </cell>
        </row>
        <row r="11417">
          <cell r="K11417" t="str">
            <v>00111132P.2</v>
          </cell>
        </row>
        <row r="11418">
          <cell r="K11418" t="str">
            <v>00111132P.2</v>
          </cell>
        </row>
        <row r="11419">
          <cell r="K11419" t="str">
            <v>00111131P.2</v>
          </cell>
        </row>
        <row r="11420">
          <cell r="K11420" t="str">
            <v>00111132P.2</v>
          </cell>
        </row>
        <row r="11421">
          <cell r="K11421" t="str">
            <v>00111128P.2</v>
          </cell>
        </row>
        <row r="11422">
          <cell r="K11422" t="str">
            <v>00111126P.2</v>
          </cell>
        </row>
        <row r="11423">
          <cell r="K11423" t="str">
            <v>00111118P.2</v>
          </cell>
        </row>
        <row r="11424">
          <cell r="K11424" t="str">
            <v>00111135P.2</v>
          </cell>
        </row>
        <row r="11425">
          <cell r="K11425" t="str">
            <v>00111134P.2</v>
          </cell>
        </row>
        <row r="11426">
          <cell r="K11426" t="str">
            <v>00111112P.2</v>
          </cell>
        </row>
        <row r="11427">
          <cell r="K11427" t="str">
            <v>00111136P.2</v>
          </cell>
        </row>
        <row r="11428">
          <cell r="K11428" t="str">
            <v>00111110P.2</v>
          </cell>
        </row>
        <row r="11429">
          <cell r="K11429" t="str">
            <v>00111118P.2</v>
          </cell>
        </row>
        <row r="11430">
          <cell r="K11430" t="str">
            <v>00111129P.2</v>
          </cell>
        </row>
        <row r="11431">
          <cell r="K11431" t="str">
            <v>00111115P.2</v>
          </cell>
        </row>
        <row r="11432">
          <cell r="K11432" t="str">
            <v>00111121P.2</v>
          </cell>
        </row>
        <row r="11433">
          <cell r="K11433" t="str">
            <v>00111121P.2</v>
          </cell>
        </row>
        <row r="11434">
          <cell r="K11434" t="str">
            <v>00111118P.2</v>
          </cell>
        </row>
        <row r="11435">
          <cell r="K11435" t="str">
            <v>00111113P.2</v>
          </cell>
        </row>
        <row r="11436">
          <cell r="K11436" t="str">
            <v>00111129P.2</v>
          </cell>
        </row>
        <row r="11437">
          <cell r="K11437" t="str">
            <v>00111128P.2</v>
          </cell>
        </row>
        <row r="11438">
          <cell r="K11438" t="str">
            <v>00111125P.2</v>
          </cell>
        </row>
        <row r="11439">
          <cell r="K11439" t="str">
            <v>00111124P.2</v>
          </cell>
        </row>
        <row r="11440">
          <cell r="K11440" t="str">
            <v>00111113P.2</v>
          </cell>
        </row>
        <row r="11441">
          <cell r="K11441" t="str">
            <v>00111121P.2</v>
          </cell>
        </row>
        <row r="11442">
          <cell r="K11442" t="str">
            <v>00111128P.2</v>
          </cell>
        </row>
        <row r="11443">
          <cell r="K11443" t="str">
            <v>00111110P.2</v>
          </cell>
        </row>
        <row r="11444">
          <cell r="K11444" t="str">
            <v>00111126P.2</v>
          </cell>
        </row>
        <row r="11445">
          <cell r="K11445" t="str">
            <v>00111122P.2</v>
          </cell>
        </row>
        <row r="11446">
          <cell r="K11446" t="str">
            <v>00111111P.2</v>
          </cell>
        </row>
        <row r="11447">
          <cell r="K11447" t="str">
            <v>00111122P.2</v>
          </cell>
        </row>
        <row r="11448">
          <cell r="K11448" t="str">
            <v>00111127P.2</v>
          </cell>
        </row>
        <row r="11449">
          <cell r="K11449" t="str">
            <v>00111131P.2</v>
          </cell>
        </row>
        <row r="11450">
          <cell r="K11450" t="str">
            <v>00111133P.2</v>
          </cell>
        </row>
        <row r="11451">
          <cell r="K11451" t="str">
            <v>00111117P.2</v>
          </cell>
        </row>
        <row r="11452">
          <cell r="K11452" t="str">
            <v>00111127P.2</v>
          </cell>
        </row>
        <row r="11453">
          <cell r="K11453" t="str">
            <v>00111135P.2</v>
          </cell>
        </row>
        <row r="11454">
          <cell r="K11454" t="str">
            <v>00111118P.2</v>
          </cell>
        </row>
        <row r="11455">
          <cell r="K11455" t="str">
            <v>00111133P.2</v>
          </cell>
        </row>
        <row r="11456">
          <cell r="K11456" t="str">
            <v>00111118P.2</v>
          </cell>
        </row>
        <row r="11457">
          <cell r="K11457" t="str">
            <v>00111110P.2</v>
          </cell>
        </row>
        <row r="11458">
          <cell r="K11458" t="str">
            <v>00111117P.2</v>
          </cell>
        </row>
        <row r="11459">
          <cell r="K11459" t="str">
            <v>00111135P.2</v>
          </cell>
        </row>
        <row r="11460">
          <cell r="K11460" t="str">
            <v>00111114P.2</v>
          </cell>
        </row>
        <row r="11461">
          <cell r="K11461" t="str">
            <v>00111119P.2</v>
          </cell>
        </row>
        <row r="11462">
          <cell r="K11462" t="str">
            <v>00111124P.2</v>
          </cell>
        </row>
        <row r="11463">
          <cell r="K11463" t="str">
            <v>00111131P.2</v>
          </cell>
        </row>
        <row r="11464">
          <cell r="K11464" t="str">
            <v>00111127P.2</v>
          </cell>
        </row>
        <row r="11465">
          <cell r="K11465" t="str">
            <v>00111116P.2</v>
          </cell>
        </row>
        <row r="11466">
          <cell r="K11466" t="str">
            <v>00111113P.2</v>
          </cell>
        </row>
        <row r="11467">
          <cell r="K11467" t="str">
            <v>00111129P.2</v>
          </cell>
        </row>
        <row r="11468">
          <cell r="K11468" t="str">
            <v>00111126P.2</v>
          </cell>
        </row>
        <row r="11469">
          <cell r="K11469" t="str">
            <v>00111123P.2</v>
          </cell>
        </row>
        <row r="11470">
          <cell r="K11470" t="str">
            <v>00111132P.2</v>
          </cell>
        </row>
        <row r="11471">
          <cell r="K11471" t="str">
            <v>00111110P.2</v>
          </cell>
        </row>
        <row r="11472">
          <cell r="K11472" t="str">
            <v>00111110P.2</v>
          </cell>
        </row>
        <row r="11473">
          <cell r="K11473" t="str">
            <v>00111113P.2</v>
          </cell>
        </row>
        <row r="11474">
          <cell r="K11474" t="str">
            <v>00111113P.2</v>
          </cell>
        </row>
        <row r="11475">
          <cell r="K11475" t="str">
            <v>00111125P.2</v>
          </cell>
        </row>
        <row r="11476">
          <cell r="K11476" t="str">
            <v>00111131P.2</v>
          </cell>
        </row>
        <row r="11477">
          <cell r="K11477" t="str">
            <v>00111125P.2</v>
          </cell>
        </row>
        <row r="11478">
          <cell r="K11478" t="str">
            <v>00111131P.2</v>
          </cell>
        </row>
        <row r="11479">
          <cell r="K11479" t="str">
            <v>00111131P.2</v>
          </cell>
        </row>
        <row r="11480">
          <cell r="K11480" t="str">
            <v>00111110P.2</v>
          </cell>
        </row>
        <row r="11481">
          <cell r="K11481" t="str">
            <v>00111117P.2</v>
          </cell>
        </row>
        <row r="11482">
          <cell r="K11482" t="str">
            <v>00111110P.2</v>
          </cell>
        </row>
        <row r="11483">
          <cell r="K11483" t="str">
            <v>00111113P.2</v>
          </cell>
        </row>
        <row r="11484">
          <cell r="K11484" t="str">
            <v>00111117P.2</v>
          </cell>
        </row>
        <row r="11485">
          <cell r="K11485" t="str">
            <v>00111121P.2</v>
          </cell>
        </row>
        <row r="11486">
          <cell r="K11486" t="str">
            <v>00111118P.2</v>
          </cell>
        </row>
        <row r="11487">
          <cell r="K11487" t="str">
            <v>00111136P.2</v>
          </cell>
        </row>
        <row r="11488">
          <cell r="K11488" t="str">
            <v>00111111P.2</v>
          </cell>
        </row>
        <row r="11489">
          <cell r="K11489" t="str">
            <v>00111134P.2</v>
          </cell>
        </row>
        <row r="11490">
          <cell r="K11490" t="str">
            <v>00111112P.2</v>
          </cell>
        </row>
        <row r="11491">
          <cell r="K11491" t="str">
            <v>00111114P.2</v>
          </cell>
        </row>
        <row r="11492">
          <cell r="K11492" t="str">
            <v>00111124P.2</v>
          </cell>
        </row>
        <row r="11493">
          <cell r="K11493" t="str">
            <v>00111130P.2</v>
          </cell>
        </row>
        <row r="11494">
          <cell r="K11494" t="str">
            <v>00111110P.2</v>
          </cell>
        </row>
        <row r="11495">
          <cell r="K11495" t="str">
            <v>00111110P.2</v>
          </cell>
        </row>
        <row r="11496">
          <cell r="K11496" t="str">
            <v>00111127P.2</v>
          </cell>
        </row>
        <row r="11497">
          <cell r="K11497" t="str">
            <v>00111124P.2</v>
          </cell>
        </row>
        <row r="11498">
          <cell r="K11498" t="str">
            <v>00111119P.2</v>
          </cell>
        </row>
        <row r="11499">
          <cell r="K11499" t="str">
            <v>00111135P.2</v>
          </cell>
        </row>
        <row r="11500">
          <cell r="K11500" t="str">
            <v>00111135P.2</v>
          </cell>
        </row>
        <row r="11501">
          <cell r="K11501" t="str">
            <v>00111118P.2</v>
          </cell>
        </row>
        <row r="11502">
          <cell r="K11502" t="str">
            <v>00111127P.2</v>
          </cell>
        </row>
        <row r="11503">
          <cell r="K11503" t="str">
            <v>00111121P.2</v>
          </cell>
        </row>
        <row r="11504">
          <cell r="K11504" t="str">
            <v>00111113P.2</v>
          </cell>
        </row>
        <row r="11505">
          <cell r="K11505" t="str">
            <v>00111120P.2</v>
          </cell>
        </row>
        <row r="11506">
          <cell r="K11506" t="str">
            <v>00111114P.2</v>
          </cell>
        </row>
        <row r="11507">
          <cell r="K11507" t="str">
            <v>00111118P.2</v>
          </cell>
        </row>
        <row r="11508">
          <cell r="K11508" t="str">
            <v>00111121P.2</v>
          </cell>
        </row>
        <row r="11509">
          <cell r="K11509" t="str">
            <v>00111121P.2</v>
          </cell>
        </row>
        <row r="11510">
          <cell r="K11510" t="str">
            <v>00111131P.2</v>
          </cell>
        </row>
        <row r="11511">
          <cell r="K11511" t="str">
            <v>00111113P.2</v>
          </cell>
        </row>
        <row r="11512">
          <cell r="K11512" t="str">
            <v>00111117P.2</v>
          </cell>
        </row>
        <row r="11513">
          <cell r="K11513" t="str">
            <v>00111134P.2</v>
          </cell>
        </row>
        <row r="11514">
          <cell r="K11514" t="str">
            <v>00111117P.2</v>
          </cell>
        </row>
        <row r="11515">
          <cell r="K11515" t="str">
            <v>00111111P.2</v>
          </cell>
        </row>
        <row r="11516">
          <cell r="K11516" t="str">
            <v>00111128P.2</v>
          </cell>
        </row>
        <row r="11517">
          <cell r="K11517" t="str">
            <v>00111123P.2</v>
          </cell>
        </row>
        <row r="11518">
          <cell r="K11518" t="str">
            <v>00111114P.2</v>
          </cell>
        </row>
        <row r="11519">
          <cell r="K11519" t="str">
            <v>00111132P.2</v>
          </cell>
        </row>
        <row r="11520">
          <cell r="K11520" t="str">
            <v>00111114P.2</v>
          </cell>
        </row>
        <row r="11521">
          <cell r="K11521" t="str">
            <v>00111120P.2</v>
          </cell>
        </row>
        <row r="11522">
          <cell r="K11522" t="str">
            <v>00111126P.2</v>
          </cell>
        </row>
        <row r="11523">
          <cell r="K11523" t="str">
            <v>00111123P.2</v>
          </cell>
        </row>
        <row r="11524">
          <cell r="K11524" t="str">
            <v>00111130P.2</v>
          </cell>
        </row>
        <row r="11525">
          <cell r="K11525" t="str">
            <v>00111124P.2</v>
          </cell>
        </row>
        <row r="11526">
          <cell r="K11526" t="str">
            <v>00111122P.2</v>
          </cell>
        </row>
        <row r="11527">
          <cell r="K11527" t="str">
            <v>00111132P.2</v>
          </cell>
        </row>
        <row r="11528">
          <cell r="K11528" t="str">
            <v>00111134P.2</v>
          </cell>
        </row>
        <row r="11529">
          <cell r="K11529" t="str">
            <v>00111136P.2</v>
          </cell>
        </row>
        <row r="11530">
          <cell r="K11530" t="str">
            <v>00111133P.2</v>
          </cell>
        </row>
        <row r="11531">
          <cell r="K11531" t="str">
            <v>00111117P.2</v>
          </cell>
        </row>
        <row r="11532">
          <cell r="K11532" t="str">
            <v>00111121P.2</v>
          </cell>
        </row>
        <row r="11533">
          <cell r="K11533" t="str">
            <v>00111128P.2</v>
          </cell>
        </row>
        <row r="11534">
          <cell r="K11534" t="str">
            <v>00111136P.2</v>
          </cell>
        </row>
        <row r="11535">
          <cell r="K11535" t="str">
            <v>00111134P.2</v>
          </cell>
        </row>
        <row r="11536">
          <cell r="K11536" t="str">
            <v>00111119P.2</v>
          </cell>
        </row>
        <row r="11537">
          <cell r="K11537" t="str">
            <v>00111112P.2</v>
          </cell>
        </row>
        <row r="11538">
          <cell r="K11538" t="str">
            <v>00111114P.2</v>
          </cell>
        </row>
        <row r="11539">
          <cell r="K11539" t="str">
            <v>00111117P.2</v>
          </cell>
        </row>
        <row r="11540">
          <cell r="K11540" t="str">
            <v>00111136P.2</v>
          </cell>
        </row>
        <row r="11541">
          <cell r="K11541" t="str">
            <v>00111122P.2</v>
          </cell>
        </row>
        <row r="11542">
          <cell r="K11542" t="str">
            <v>00111120P.2</v>
          </cell>
        </row>
        <row r="11543">
          <cell r="K11543" t="str">
            <v>00111132P.2</v>
          </cell>
        </row>
        <row r="11544">
          <cell r="K11544" t="str">
            <v>00111129P.2</v>
          </cell>
        </row>
        <row r="11545">
          <cell r="K11545" t="str">
            <v>00111132P.2</v>
          </cell>
        </row>
        <row r="11546">
          <cell r="K11546" t="str">
            <v>00111128P.2</v>
          </cell>
        </row>
        <row r="11547">
          <cell r="K11547" t="str">
            <v>00111111P.2</v>
          </cell>
        </row>
        <row r="11548">
          <cell r="K11548" t="str">
            <v>00111128P.2</v>
          </cell>
        </row>
        <row r="11549">
          <cell r="K11549" t="str">
            <v>00111130P.2</v>
          </cell>
        </row>
        <row r="11550">
          <cell r="K11550" t="str">
            <v>00111126P.2</v>
          </cell>
        </row>
        <row r="11551">
          <cell r="K11551" t="str">
            <v>00111117P.2</v>
          </cell>
        </row>
        <row r="11552">
          <cell r="K11552" t="str">
            <v>00111125P.2</v>
          </cell>
        </row>
        <row r="11553">
          <cell r="K11553" t="str">
            <v>00111122P.2</v>
          </cell>
        </row>
        <row r="11554">
          <cell r="K11554" t="str">
            <v>00111131P.2</v>
          </cell>
        </row>
        <row r="11555">
          <cell r="K11555" t="str">
            <v>00111123P.2</v>
          </cell>
        </row>
        <row r="11556">
          <cell r="K11556" t="str">
            <v>00111113P.2</v>
          </cell>
        </row>
        <row r="11557">
          <cell r="K11557" t="str">
            <v>00111126P.2</v>
          </cell>
        </row>
        <row r="11558">
          <cell r="K11558" t="str">
            <v>00111119P.2</v>
          </cell>
        </row>
        <row r="11559">
          <cell r="K11559" t="str">
            <v>00111128P.2</v>
          </cell>
        </row>
        <row r="11560">
          <cell r="K11560" t="str">
            <v>00111132P.2</v>
          </cell>
        </row>
        <row r="11561">
          <cell r="K11561" t="str">
            <v>00111114P.2</v>
          </cell>
        </row>
        <row r="11562">
          <cell r="K11562" t="str">
            <v>00111113P.2</v>
          </cell>
        </row>
        <row r="11563">
          <cell r="K11563" t="str">
            <v>00111117P.2</v>
          </cell>
        </row>
        <row r="11564">
          <cell r="K11564" t="str">
            <v>00111113P.2</v>
          </cell>
        </row>
        <row r="11565">
          <cell r="K11565" t="str">
            <v>00111128P.2</v>
          </cell>
        </row>
        <row r="11566">
          <cell r="K11566" t="str">
            <v>00111113P.2</v>
          </cell>
        </row>
        <row r="11567">
          <cell r="K11567" t="str">
            <v>00111128P.2</v>
          </cell>
        </row>
        <row r="11568">
          <cell r="K11568" t="str">
            <v>00111120P.2</v>
          </cell>
        </row>
        <row r="11569">
          <cell r="K11569" t="str">
            <v>00111111P.2</v>
          </cell>
        </row>
        <row r="11570">
          <cell r="K11570" t="str">
            <v>00111121P.2</v>
          </cell>
        </row>
        <row r="11571">
          <cell r="K11571" t="str">
            <v>00111123P.2</v>
          </cell>
        </row>
        <row r="11572">
          <cell r="K11572" t="str">
            <v>00111110P.2</v>
          </cell>
        </row>
        <row r="11573">
          <cell r="K11573" t="str">
            <v>00111134P.2</v>
          </cell>
        </row>
        <row r="11574">
          <cell r="K11574" t="str">
            <v>00111124P.2</v>
          </cell>
        </row>
        <row r="11575">
          <cell r="K11575" t="str">
            <v>00111117P.2</v>
          </cell>
        </row>
        <row r="11576">
          <cell r="K11576" t="str">
            <v>00111123P.2</v>
          </cell>
        </row>
        <row r="11577">
          <cell r="K11577" t="str">
            <v>00111117P.2</v>
          </cell>
        </row>
        <row r="11578">
          <cell r="K11578" t="str">
            <v>00111135P.2</v>
          </cell>
        </row>
        <row r="11579">
          <cell r="K11579" t="str">
            <v>00111122P.2</v>
          </cell>
        </row>
        <row r="11580">
          <cell r="K11580" t="str">
            <v>00111127P.2</v>
          </cell>
        </row>
        <row r="11581">
          <cell r="K11581" t="str">
            <v>00111130P.2</v>
          </cell>
        </row>
        <row r="11582">
          <cell r="K11582" t="str">
            <v>00111128P.2</v>
          </cell>
        </row>
        <row r="11583">
          <cell r="K11583" t="str">
            <v>00111121P.2</v>
          </cell>
        </row>
        <row r="11584">
          <cell r="K11584" t="str">
            <v>00111117P.2</v>
          </cell>
        </row>
        <row r="11585">
          <cell r="K11585" t="str">
            <v>00111133P.2</v>
          </cell>
        </row>
        <row r="11586">
          <cell r="K11586" t="str">
            <v>00111122P.2</v>
          </cell>
        </row>
        <row r="11587">
          <cell r="K11587" t="str">
            <v>00111131P.2</v>
          </cell>
        </row>
        <row r="11588">
          <cell r="K11588" t="str">
            <v>00111128P.2</v>
          </cell>
        </row>
        <row r="11589">
          <cell r="K11589" t="str">
            <v>00111113P.2</v>
          </cell>
        </row>
        <row r="11590">
          <cell r="K11590" t="str">
            <v>00111128P.2</v>
          </cell>
        </row>
        <row r="11591">
          <cell r="K11591" t="str">
            <v>00111132P.2</v>
          </cell>
        </row>
        <row r="11592">
          <cell r="K11592" t="str">
            <v>00111133P.2</v>
          </cell>
        </row>
        <row r="11593">
          <cell r="K11593" t="str">
            <v>00111136P.2</v>
          </cell>
        </row>
        <row r="11594">
          <cell r="K11594" t="str">
            <v>00111135P.2</v>
          </cell>
        </row>
        <row r="11595">
          <cell r="K11595" t="str">
            <v>00111111P.2</v>
          </cell>
        </row>
        <row r="11596">
          <cell r="K11596" t="str">
            <v>00111121P.2</v>
          </cell>
        </row>
        <row r="11597">
          <cell r="K11597" t="str">
            <v>00111132P.2</v>
          </cell>
        </row>
        <row r="11598">
          <cell r="K11598" t="str">
            <v>00111134P.2</v>
          </cell>
        </row>
        <row r="11599">
          <cell r="K11599" t="str">
            <v>00111130P.2</v>
          </cell>
        </row>
        <row r="11600">
          <cell r="K11600" t="str">
            <v>00111115P.2</v>
          </cell>
        </row>
        <row r="11601">
          <cell r="K11601" t="str">
            <v>00111117P.2</v>
          </cell>
        </row>
        <row r="11602">
          <cell r="K11602" t="str">
            <v>00111133P.2</v>
          </cell>
        </row>
        <row r="11603">
          <cell r="K11603" t="str">
            <v>00111114P.2</v>
          </cell>
        </row>
        <row r="11604">
          <cell r="K11604" t="str">
            <v>00111134P.2</v>
          </cell>
        </row>
        <row r="11605">
          <cell r="K11605" t="str">
            <v>00111134P.2</v>
          </cell>
        </row>
        <row r="11606">
          <cell r="K11606" t="str">
            <v>00111135P.2</v>
          </cell>
        </row>
        <row r="11607">
          <cell r="K11607" t="str">
            <v>00111113P.2</v>
          </cell>
        </row>
        <row r="11608">
          <cell r="K11608" t="str">
            <v>00111130P.2</v>
          </cell>
        </row>
        <row r="11609">
          <cell r="K11609" t="str">
            <v>00111132P.2</v>
          </cell>
        </row>
        <row r="11610">
          <cell r="K11610" t="str">
            <v>00111128P.2</v>
          </cell>
        </row>
        <row r="11611">
          <cell r="K11611" t="str">
            <v>00111118P.2</v>
          </cell>
        </row>
        <row r="11612">
          <cell r="K11612" t="str">
            <v>00111135P.2</v>
          </cell>
        </row>
        <row r="11613">
          <cell r="K11613" t="str">
            <v>00111126P.2</v>
          </cell>
        </row>
        <row r="11614">
          <cell r="K11614" t="str">
            <v>00111130P.2</v>
          </cell>
        </row>
        <row r="11615">
          <cell r="K11615" t="str">
            <v>00111118P.2</v>
          </cell>
        </row>
        <row r="11616">
          <cell r="K11616" t="str">
            <v>00111133P.2</v>
          </cell>
        </row>
        <row r="11617">
          <cell r="K11617" t="str">
            <v>00111123P.2</v>
          </cell>
        </row>
        <row r="11618">
          <cell r="K11618" t="str">
            <v>00111113P.2</v>
          </cell>
        </row>
        <row r="11619">
          <cell r="K11619" t="str">
            <v>00111124P.2</v>
          </cell>
        </row>
        <row r="11620">
          <cell r="K11620" t="str">
            <v>00111128P.2</v>
          </cell>
        </row>
        <row r="11621">
          <cell r="K11621" t="str">
            <v>00111120P.2</v>
          </cell>
        </row>
        <row r="11622">
          <cell r="K11622" t="str">
            <v>00111131P.2</v>
          </cell>
        </row>
        <row r="11623">
          <cell r="K11623" t="str">
            <v>00111121P.2</v>
          </cell>
        </row>
        <row r="11624">
          <cell r="K11624" t="str">
            <v>00111127P.2</v>
          </cell>
        </row>
        <row r="11625">
          <cell r="K11625" t="str">
            <v>00111116P.2</v>
          </cell>
        </row>
        <row r="11626">
          <cell r="K11626" t="str">
            <v>00111133P.2</v>
          </cell>
        </row>
        <row r="11627">
          <cell r="K11627" t="str">
            <v>00111117P.2</v>
          </cell>
        </row>
        <row r="11628">
          <cell r="K11628" t="str">
            <v>00111116P.2</v>
          </cell>
        </row>
        <row r="11629">
          <cell r="K11629" t="str">
            <v>00111129P.2</v>
          </cell>
        </row>
        <row r="11630">
          <cell r="K11630" t="str">
            <v>00111118P.2</v>
          </cell>
        </row>
        <row r="11631">
          <cell r="K11631" t="str">
            <v>00111134P.2</v>
          </cell>
        </row>
        <row r="11632">
          <cell r="K11632" t="str">
            <v>00111128P.2</v>
          </cell>
        </row>
        <row r="11633">
          <cell r="K11633" t="str">
            <v>00111131P.2</v>
          </cell>
        </row>
        <row r="11634">
          <cell r="K11634" t="str">
            <v>00111113P.2</v>
          </cell>
        </row>
        <row r="11635">
          <cell r="K11635" t="str">
            <v>00111131P.2</v>
          </cell>
        </row>
        <row r="11636">
          <cell r="K11636" t="str">
            <v>00111135P.2</v>
          </cell>
        </row>
        <row r="11637">
          <cell r="K11637" t="str">
            <v>00111128P.2</v>
          </cell>
        </row>
        <row r="11638">
          <cell r="K11638" t="str">
            <v>00111128P.2</v>
          </cell>
        </row>
        <row r="11639">
          <cell r="K11639" t="str">
            <v>00111121P.2</v>
          </cell>
        </row>
        <row r="11640">
          <cell r="K11640" t="str">
            <v>00111120P.2</v>
          </cell>
        </row>
        <row r="11641">
          <cell r="K11641" t="str">
            <v>00111115P.2</v>
          </cell>
        </row>
        <row r="11642">
          <cell r="K11642" t="str">
            <v>00111118P.2</v>
          </cell>
        </row>
        <row r="11643">
          <cell r="K11643" t="str">
            <v>00111110P.2</v>
          </cell>
        </row>
        <row r="11644">
          <cell r="K11644" t="str">
            <v>00111132P.2</v>
          </cell>
        </row>
        <row r="11645">
          <cell r="K11645" t="str">
            <v>00111126P.2</v>
          </cell>
        </row>
        <row r="11646">
          <cell r="K11646" t="str">
            <v>00111136P.2</v>
          </cell>
        </row>
        <row r="11647">
          <cell r="K11647" t="str">
            <v>00111128P.2</v>
          </cell>
        </row>
        <row r="11648">
          <cell r="K11648" t="str">
            <v>00111114P.2</v>
          </cell>
        </row>
        <row r="11649">
          <cell r="K11649" t="str">
            <v>00111133P.2</v>
          </cell>
        </row>
        <row r="11650">
          <cell r="K11650" t="str">
            <v>00111134P.2</v>
          </cell>
        </row>
        <row r="11651">
          <cell r="K11651" t="str">
            <v>00111113P.2</v>
          </cell>
        </row>
        <row r="11652">
          <cell r="K11652" t="str">
            <v>00111122P.2</v>
          </cell>
        </row>
        <row r="11653">
          <cell r="K11653" t="str">
            <v>00111122P.2</v>
          </cell>
        </row>
        <row r="11654">
          <cell r="K11654" t="str">
            <v>00111127P.2</v>
          </cell>
        </row>
        <row r="11655">
          <cell r="K11655" t="str">
            <v>00111136P.2</v>
          </cell>
        </row>
        <row r="11656">
          <cell r="K11656" t="str">
            <v>00111129P.2</v>
          </cell>
        </row>
        <row r="11657">
          <cell r="K11657" t="str">
            <v>00111131P.2</v>
          </cell>
        </row>
        <row r="11658">
          <cell r="K11658" t="str">
            <v>00111122P.2</v>
          </cell>
        </row>
        <row r="11659">
          <cell r="K11659" t="str">
            <v>00111121P.2</v>
          </cell>
        </row>
        <row r="11660">
          <cell r="K11660" t="str">
            <v>00111114P.2</v>
          </cell>
        </row>
        <row r="11661">
          <cell r="K11661" t="str">
            <v>00111127P.2</v>
          </cell>
        </row>
        <row r="11662">
          <cell r="K11662" t="str">
            <v>00111120P.2</v>
          </cell>
        </row>
        <row r="11663">
          <cell r="K11663" t="str">
            <v>00111129P.2</v>
          </cell>
        </row>
        <row r="11664">
          <cell r="K11664" t="str">
            <v>00111116P.2</v>
          </cell>
        </row>
        <row r="11665">
          <cell r="K11665" t="str">
            <v>00111132P.2</v>
          </cell>
        </row>
        <row r="11666">
          <cell r="K11666" t="str">
            <v>00111122P.2</v>
          </cell>
        </row>
        <row r="11667">
          <cell r="K11667" t="str">
            <v>00111123P.2</v>
          </cell>
        </row>
        <row r="11668">
          <cell r="K11668" t="str">
            <v>00111113P.2</v>
          </cell>
        </row>
        <row r="11669">
          <cell r="K11669" t="str">
            <v>00111116P.2</v>
          </cell>
        </row>
        <row r="11670">
          <cell r="K11670" t="str">
            <v>00111123P.2</v>
          </cell>
        </row>
        <row r="11671">
          <cell r="K11671" t="str">
            <v>00111135P.2</v>
          </cell>
        </row>
        <row r="11672">
          <cell r="K11672" t="str">
            <v>00111113P.2</v>
          </cell>
        </row>
        <row r="11673">
          <cell r="K11673" t="str">
            <v>00111132P.2</v>
          </cell>
        </row>
        <row r="11674">
          <cell r="K11674" t="str">
            <v>00111114P.2</v>
          </cell>
        </row>
        <row r="11675">
          <cell r="K11675" t="str">
            <v>00111125P.2</v>
          </cell>
        </row>
        <row r="11676">
          <cell r="K11676" t="str">
            <v>00111117P.2</v>
          </cell>
        </row>
        <row r="11677">
          <cell r="K11677" t="str">
            <v>00111123P.2</v>
          </cell>
        </row>
        <row r="11678">
          <cell r="K11678" t="str">
            <v>00111116P.2</v>
          </cell>
        </row>
        <row r="11679">
          <cell r="K11679" t="str">
            <v>00111133P.2</v>
          </cell>
        </row>
        <row r="11680">
          <cell r="K11680" t="str">
            <v>00111126P.2</v>
          </cell>
        </row>
        <row r="11681">
          <cell r="K11681" t="str">
            <v>00111134P.2</v>
          </cell>
        </row>
        <row r="11682">
          <cell r="K11682" t="str">
            <v>00111120P.2</v>
          </cell>
        </row>
        <row r="11683">
          <cell r="K11683" t="str">
            <v>00111136P.2</v>
          </cell>
        </row>
        <row r="11684">
          <cell r="K11684" t="str">
            <v>00111125P.2</v>
          </cell>
        </row>
        <row r="11685">
          <cell r="K11685" t="str">
            <v>00111123P.2</v>
          </cell>
        </row>
        <row r="11686">
          <cell r="K11686" t="str">
            <v>00111131P.2</v>
          </cell>
        </row>
        <row r="11687">
          <cell r="K11687" t="str">
            <v>00111117P.2</v>
          </cell>
        </row>
        <row r="11688">
          <cell r="K11688" t="str">
            <v>00111113P.2</v>
          </cell>
        </row>
        <row r="11689">
          <cell r="K11689" t="str">
            <v>00111132P.2</v>
          </cell>
        </row>
        <row r="11690">
          <cell r="K11690" t="str">
            <v>00111113P.2</v>
          </cell>
        </row>
        <row r="11691">
          <cell r="K11691" t="str">
            <v>00111112P.2</v>
          </cell>
        </row>
        <row r="11692">
          <cell r="K11692" t="str">
            <v>00111114P.2</v>
          </cell>
        </row>
        <row r="11693">
          <cell r="K11693" t="str">
            <v>00111128P.2</v>
          </cell>
        </row>
        <row r="11694">
          <cell r="K11694" t="str">
            <v>00111129P.2</v>
          </cell>
        </row>
        <row r="11695">
          <cell r="K11695" t="str">
            <v>00111129P.2</v>
          </cell>
        </row>
        <row r="11696">
          <cell r="K11696" t="str">
            <v>00111128P.2</v>
          </cell>
        </row>
        <row r="11697">
          <cell r="K11697" t="str">
            <v>00111132P.2</v>
          </cell>
        </row>
        <row r="11698">
          <cell r="K11698" t="str">
            <v>00111113P.2</v>
          </cell>
        </row>
        <row r="11699">
          <cell r="K11699" t="str">
            <v>00111126P.2</v>
          </cell>
        </row>
        <row r="11700">
          <cell r="K11700" t="str">
            <v>00111110P.2</v>
          </cell>
        </row>
        <row r="11701">
          <cell r="K11701" t="str">
            <v>00111123P.2</v>
          </cell>
        </row>
        <row r="11702">
          <cell r="K11702" t="str">
            <v>00111113P.2</v>
          </cell>
        </row>
        <row r="11703">
          <cell r="K11703" t="str">
            <v>00111120P.2</v>
          </cell>
        </row>
        <row r="11704">
          <cell r="K11704" t="str">
            <v>00111118P.2</v>
          </cell>
        </row>
        <row r="11705">
          <cell r="K11705" t="str">
            <v>00111120P.2</v>
          </cell>
        </row>
        <row r="11706">
          <cell r="K11706" t="str">
            <v>00111123P.2</v>
          </cell>
        </row>
        <row r="11707">
          <cell r="K11707" t="str">
            <v>00111118P.2</v>
          </cell>
        </row>
        <row r="11708">
          <cell r="K11708" t="str">
            <v>00111123P.2</v>
          </cell>
        </row>
        <row r="11709">
          <cell r="K11709" t="str">
            <v>00111128P.2</v>
          </cell>
        </row>
        <row r="11710">
          <cell r="K11710" t="str">
            <v>00111123P.2</v>
          </cell>
        </row>
        <row r="11711">
          <cell r="K11711" t="str">
            <v>00111121P.2</v>
          </cell>
        </row>
        <row r="11712">
          <cell r="K11712" t="str">
            <v>00111113P.2</v>
          </cell>
        </row>
        <row r="11713">
          <cell r="K11713" t="str">
            <v>00111118P.2</v>
          </cell>
        </row>
        <row r="11714">
          <cell r="K11714" t="str">
            <v>00111113P.2</v>
          </cell>
        </row>
        <row r="11715">
          <cell r="K11715" t="str">
            <v>00111112P.2</v>
          </cell>
        </row>
        <row r="11716">
          <cell r="K11716" t="str">
            <v>00111111P.2</v>
          </cell>
        </row>
        <row r="11717">
          <cell r="K11717" t="str">
            <v>00111127P.2</v>
          </cell>
        </row>
        <row r="11718">
          <cell r="K11718" t="str">
            <v>00111125P.2</v>
          </cell>
        </row>
        <row r="11719">
          <cell r="K11719" t="str">
            <v>00111126P.2</v>
          </cell>
        </row>
        <row r="11720">
          <cell r="K11720" t="str">
            <v>00111113P.2</v>
          </cell>
        </row>
        <row r="11721">
          <cell r="K11721" t="str">
            <v>00111113P.2</v>
          </cell>
        </row>
        <row r="11722">
          <cell r="K11722" t="str">
            <v>00111135P.2</v>
          </cell>
        </row>
        <row r="11723">
          <cell r="K11723" t="str">
            <v>00111121P.2</v>
          </cell>
        </row>
        <row r="11724">
          <cell r="K11724" t="str">
            <v>00111122P.2</v>
          </cell>
        </row>
        <row r="11725">
          <cell r="K11725" t="str">
            <v>00111124P.2</v>
          </cell>
        </row>
        <row r="11726">
          <cell r="K11726" t="str">
            <v>00111128P.2</v>
          </cell>
        </row>
        <row r="11727">
          <cell r="K11727" t="str">
            <v>00111113P.2</v>
          </cell>
        </row>
        <row r="11728">
          <cell r="K11728" t="str">
            <v>00111121P.2</v>
          </cell>
        </row>
        <row r="11729">
          <cell r="K11729" t="str">
            <v>00111126P.2</v>
          </cell>
        </row>
        <row r="11730">
          <cell r="K11730" t="str">
            <v>00111114P.2</v>
          </cell>
        </row>
        <row r="11731">
          <cell r="K11731" t="str">
            <v>00111124P.2</v>
          </cell>
        </row>
        <row r="11732">
          <cell r="K11732" t="str">
            <v>00111129P.2</v>
          </cell>
        </row>
        <row r="11733">
          <cell r="K11733" t="str">
            <v>00111112P.2</v>
          </cell>
        </row>
        <row r="11734">
          <cell r="K11734" t="str">
            <v>00111130P.2</v>
          </cell>
        </row>
        <row r="11735">
          <cell r="K11735" t="str">
            <v>00111128P.2</v>
          </cell>
        </row>
        <row r="11736">
          <cell r="K11736" t="str">
            <v>00111111P.2</v>
          </cell>
        </row>
        <row r="11737">
          <cell r="K11737" t="str">
            <v>00111136P.2</v>
          </cell>
        </row>
        <row r="11738">
          <cell r="K11738" t="str">
            <v>00111114P.2</v>
          </cell>
        </row>
        <row r="11739">
          <cell r="K11739" t="str">
            <v>00111113P.2</v>
          </cell>
        </row>
        <row r="11740">
          <cell r="K11740" t="str">
            <v>00111129P.2</v>
          </cell>
        </row>
        <row r="11741">
          <cell r="K11741" t="str">
            <v>00111136P.2</v>
          </cell>
        </row>
        <row r="11742">
          <cell r="K11742" t="str">
            <v>00111135P.2</v>
          </cell>
        </row>
        <row r="11743">
          <cell r="K11743" t="str">
            <v>00111123P.2</v>
          </cell>
        </row>
        <row r="11744">
          <cell r="K11744" t="str">
            <v>00111129P.2</v>
          </cell>
        </row>
        <row r="11745">
          <cell r="K11745" t="str">
            <v>00111128P.2</v>
          </cell>
        </row>
        <row r="11746">
          <cell r="K11746" t="str">
            <v>00111113P.2</v>
          </cell>
        </row>
        <row r="11747">
          <cell r="K11747" t="str">
            <v>00111135P.2</v>
          </cell>
        </row>
        <row r="11748">
          <cell r="K11748" t="str">
            <v>00111126P.2</v>
          </cell>
        </row>
        <row r="11749">
          <cell r="K11749" t="str">
            <v>00111117P.2</v>
          </cell>
        </row>
        <row r="11750">
          <cell r="K11750" t="str">
            <v>00111127P.2</v>
          </cell>
        </row>
        <row r="11751">
          <cell r="K11751" t="str">
            <v>00111128P.2</v>
          </cell>
        </row>
        <row r="11752">
          <cell r="K11752" t="str">
            <v>00111133P.2</v>
          </cell>
        </row>
        <row r="11753">
          <cell r="K11753" t="str">
            <v>00111115P.2</v>
          </cell>
        </row>
        <row r="11754">
          <cell r="K11754" t="str">
            <v>00111113P.2</v>
          </cell>
        </row>
        <row r="11755">
          <cell r="K11755" t="str">
            <v>00111135P.2</v>
          </cell>
        </row>
        <row r="11756">
          <cell r="K11756" t="str">
            <v>00111128P.2</v>
          </cell>
        </row>
        <row r="11757">
          <cell r="K11757" t="str">
            <v>00111133P.2</v>
          </cell>
        </row>
        <row r="11758">
          <cell r="K11758" t="str">
            <v>00111125P.2</v>
          </cell>
        </row>
        <row r="11759">
          <cell r="K11759" t="str">
            <v>00111113P.2</v>
          </cell>
        </row>
        <row r="11760">
          <cell r="K11760" t="str">
            <v>00111134P.2</v>
          </cell>
        </row>
        <row r="11761">
          <cell r="K11761" t="str">
            <v>00111128P.2</v>
          </cell>
        </row>
        <row r="11762">
          <cell r="K11762" t="str">
            <v>00111116P.2</v>
          </cell>
        </row>
        <row r="11763">
          <cell r="K11763" t="str">
            <v>00111113P.2</v>
          </cell>
        </row>
        <row r="11764">
          <cell r="K11764" t="str">
            <v>00111114P.2</v>
          </cell>
        </row>
        <row r="11765">
          <cell r="K11765" t="str">
            <v>00111112P.2</v>
          </cell>
        </row>
        <row r="11766">
          <cell r="K11766" t="str">
            <v>00111112P.2</v>
          </cell>
        </row>
        <row r="11767">
          <cell r="K11767" t="str">
            <v>00111132P.2</v>
          </cell>
        </row>
        <row r="11768">
          <cell r="K11768" t="str">
            <v>00111130P.2</v>
          </cell>
        </row>
        <row r="11769">
          <cell r="K11769" t="str">
            <v>00111110P.2</v>
          </cell>
        </row>
        <row r="11770">
          <cell r="K11770" t="str">
            <v>00111127P.2</v>
          </cell>
        </row>
        <row r="11771">
          <cell r="K11771" t="str">
            <v>00111134P.2</v>
          </cell>
        </row>
        <row r="11772">
          <cell r="K11772" t="str">
            <v>00111134P.2</v>
          </cell>
        </row>
        <row r="11773">
          <cell r="K11773" t="str">
            <v>00111134P.2</v>
          </cell>
        </row>
        <row r="11774">
          <cell r="K11774" t="str">
            <v>00111120P.2</v>
          </cell>
        </row>
        <row r="11775">
          <cell r="K11775" t="str">
            <v>00111133P.2</v>
          </cell>
        </row>
        <row r="11776">
          <cell r="K11776" t="str">
            <v>00111112P.2</v>
          </cell>
        </row>
        <row r="11777">
          <cell r="K11777" t="str">
            <v>00111130P.2</v>
          </cell>
        </row>
        <row r="11778">
          <cell r="K11778" t="str">
            <v>00111112P.2</v>
          </cell>
        </row>
        <row r="11779">
          <cell r="K11779" t="str">
            <v>00111125P.2</v>
          </cell>
        </row>
        <row r="11780">
          <cell r="K11780" t="str">
            <v>00111122P.2</v>
          </cell>
        </row>
        <row r="11781">
          <cell r="K11781" t="str">
            <v>00111122P.2</v>
          </cell>
        </row>
        <row r="11782">
          <cell r="K11782" t="str">
            <v>00111115P.2</v>
          </cell>
        </row>
        <row r="11783">
          <cell r="K11783" t="str">
            <v>00111129P.2</v>
          </cell>
        </row>
        <row r="11784">
          <cell r="K11784" t="str">
            <v>00111118P.2</v>
          </cell>
        </row>
        <row r="11785">
          <cell r="K11785" t="str">
            <v>00111129P.2</v>
          </cell>
        </row>
        <row r="11786">
          <cell r="K11786" t="str">
            <v>00111126P.2</v>
          </cell>
        </row>
        <row r="11787">
          <cell r="K11787" t="str">
            <v>00111129P.2</v>
          </cell>
        </row>
        <row r="11788">
          <cell r="K11788" t="str">
            <v>00111130P.2</v>
          </cell>
        </row>
        <row r="11789">
          <cell r="K11789" t="str">
            <v>00111134P.2</v>
          </cell>
        </row>
        <row r="11790">
          <cell r="K11790" t="str">
            <v>00111128P.2</v>
          </cell>
        </row>
        <row r="11791">
          <cell r="K11791" t="str">
            <v>00111126P.2</v>
          </cell>
        </row>
        <row r="11792">
          <cell r="K11792" t="str">
            <v>00111117P.2</v>
          </cell>
        </row>
        <row r="11793">
          <cell r="K11793" t="str">
            <v>00111131P.2</v>
          </cell>
        </row>
        <row r="11794">
          <cell r="K11794" t="str">
            <v>00111135P.2</v>
          </cell>
        </row>
        <row r="11795">
          <cell r="K11795" t="str">
            <v>00111133P.2</v>
          </cell>
        </row>
        <row r="11796">
          <cell r="K11796" t="str">
            <v>00111126P.2</v>
          </cell>
        </row>
        <row r="11797">
          <cell r="K11797" t="str">
            <v>00111113P.2</v>
          </cell>
        </row>
        <row r="11798">
          <cell r="K11798" t="str">
            <v>00111114P.2</v>
          </cell>
        </row>
        <row r="11799">
          <cell r="K11799" t="str">
            <v>00111133P.2</v>
          </cell>
        </row>
        <row r="11800">
          <cell r="K11800" t="str">
            <v>00111126P.2</v>
          </cell>
        </row>
        <row r="11801">
          <cell r="K11801" t="str">
            <v>00111129P.2</v>
          </cell>
        </row>
        <row r="11802">
          <cell r="K11802" t="str">
            <v>00111128P.2</v>
          </cell>
        </row>
        <row r="11803">
          <cell r="K11803" t="str">
            <v>00111136P.2</v>
          </cell>
        </row>
        <row r="11804">
          <cell r="K11804" t="str">
            <v>00111136P.2</v>
          </cell>
        </row>
        <row r="11805">
          <cell r="K11805" t="str">
            <v>00111132P.2</v>
          </cell>
        </row>
        <row r="11806">
          <cell r="K11806" t="str">
            <v>00111134P.2</v>
          </cell>
        </row>
        <row r="11807">
          <cell r="K11807" t="str">
            <v>00111136P.2</v>
          </cell>
        </row>
        <row r="11808">
          <cell r="K11808" t="str">
            <v>00111120P.2</v>
          </cell>
        </row>
        <row r="11809">
          <cell r="K11809" t="str">
            <v>00111116P.2</v>
          </cell>
        </row>
        <row r="11810">
          <cell r="K11810" t="str">
            <v>00111113P.2</v>
          </cell>
        </row>
        <row r="11811">
          <cell r="K11811" t="str">
            <v>00111132P.2</v>
          </cell>
        </row>
        <row r="11812">
          <cell r="K11812" t="str">
            <v>00111112P.2</v>
          </cell>
        </row>
        <row r="11813">
          <cell r="K11813" t="str">
            <v>00111131P.2</v>
          </cell>
        </row>
        <row r="11814">
          <cell r="K11814" t="str">
            <v>00111129P.2</v>
          </cell>
        </row>
        <row r="11815">
          <cell r="K11815" t="str">
            <v>00111132P.2</v>
          </cell>
        </row>
        <row r="11816">
          <cell r="K11816" t="str">
            <v>00111116P.2</v>
          </cell>
        </row>
        <row r="11817">
          <cell r="K11817" t="str">
            <v>00111128P.2</v>
          </cell>
        </row>
        <row r="11818">
          <cell r="K11818" t="str">
            <v>00111110P.2</v>
          </cell>
        </row>
        <row r="11819">
          <cell r="K11819" t="str">
            <v>00111117P.2</v>
          </cell>
        </row>
        <row r="11820">
          <cell r="K11820" t="str">
            <v>00111112P.2</v>
          </cell>
        </row>
        <row r="11821">
          <cell r="K11821" t="str">
            <v>00111110P.2</v>
          </cell>
        </row>
        <row r="11822">
          <cell r="K11822" t="str">
            <v>00111126P.2</v>
          </cell>
        </row>
        <row r="11823">
          <cell r="K11823" t="str">
            <v>00111113P.2</v>
          </cell>
        </row>
        <row r="11824">
          <cell r="K11824" t="str">
            <v>00111131P.2</v>
          </cell>
        </row>
        <row r="11825">
          <cell r="K11825" t="str">
            <v>00111130P.2</v>
          </cell>
        </row>
        <row r="11826">
          <cell r="K11826" t="str">
            <v>00111131P.2</v>
          </cell>
        </row>
        <row r="11827">
          <cell r="K11827" t="str">
            <v>00111132P.2</v>
          </cell>
        </row>
        <row r="11828">
          <cell r="K11828" t="str">
            <v>00111128P.2</v>
          </cell>
        </row>
        <row r="11829">
          <cell r="K11829" t="str">
            <v>00111128P.2</v>
          </cell>
        </row>
        <row r="11830">
          <cell r="K11830" t="str">
            <v>00111117P.2</v>
          </cell>
        </row>
        <row r="11831">
          <cell r="K11831" t="str">
            <v>00111128P.2</v>
          </cell>
        </row>
        <row r="11832">
          <cell r="K11832" t="str">
            <v>00111110P.2</v>
          </cell>
        </row>
        <row r="11833">
          <cell r="K11833" t="str">
            <v>00111128P.2</v>
          </cell>
        </row>
        <row r="11834">
          <cell r="K11834" t="str">
            <v>00111128P.2</v>
          </cell>
        </row>
        <row r="11835">
          <cell r="K11835" t="str">
            <v>00111113P.2</v>
          </cell>
        </row>
        <row r="11836">
          <cell r="K11836" t="str">
            <v>00111131P.2</v>
          </cell>
        </row>
        <row r="11837">
          <cell r="K11837" t="str">
            <v>00111121P.2</v>
          </cell>
        </row>
        <row r="11838">
          <cell r="K11838" t="str">
            <v>00111123P.2</v>
          </cell>
        </row>
        <row r="11839">
          <cell r="K11839" t="str">
            <v>00111128P.2</v>
          </cell>
        </row>
        <row r="11840">
          <cell r="K11840" t="str">
            <v>00111132P.2</v>
          </cell>
        </row>
        <row r="11841">
          <cell r="K11841" t="str">
            <v>00111135P.2</v>
          </cell>
        </row>
        <row r="11842">
          <cell r="K11842" t="str">
            <v>00111124P.2</v>
          </cell>
        </row>
        <row r="11843">
          <cell r="K11843" t="str">
            <v>00111129P.2</v>
          </cell>
        </row>
        <row r="11844">
          <cell r="K11844" t="str">
            <v>00111120P.2</v>
          </cell>
        </row>
        <row r="11845">
          <cell r="K11845" t="str">
            <v>00111117P.2</v>
          </cell>
        </row>
        <row r="11846">
          <cell r="K11846" t="str">
            <v>00111124P.2</v>
          </cell>
        </row>
        <row r="11847">
          <cell r="K11847" t="str">
            <v>00111130P.2</v>
          </cell>
        </row>
        <row r="11848">
          <cell r="K11848" t="str">
            <v>00111120P.2</v>
          </cell>
        </row>
        <row r="11849">
          <cell r="K11849" t="str">
            <v>00111111P.2</v>
          </cell>
        </row>
        <row r="11850">
          <cell r="K11850" t="str">
            <v>00111113P.2</v>
          </cell>
        </row>
        <row r="11851">
          <cell r="K11851" t="str">
            <v>00111122P.2</v>
          </cell>
        </row>
        <row r="11852">
          <cell r="K11852" t="str">
            <v>00111112P.2</v>
          </cell>
        </row>
        <row r="11853">
          <cell r="K11853" t="str">
            <v>00111119P.2</v>
          </cell>
        </row>
        <row r="11854">
          <cell r="K11854" t="str">
            <v>00111132P.2</v>
          </cell>
        </row>
        <row r="11855">
          <cell r="K11855" t="str">
            <v>00111134P.2</v>
          </cell>
        </row>
        <row r="11856">
          <cell r="K11856" t="str">
            <v>00111110P.2</v>
          </cell>
        </row>
        <row r="11857">
          <cell r="K11857" t="str">
            <v>00111110P.2</v>
          </cell>
        </row>
        <row r="11858">
          <cell r="K11858" t="str">
            <v>00111120P.2</v>
          </cell>
        </row>
        <row r="11859">
          <cell r="K11859" t="str">
            <v>00111129P.2</v>
          </cell>
        </row>
        <row r="11860">
          <cell r="K11860" t="str">
            <v>00111129P.2</v>
          </cell>
        </row>
        <row r="11861">
          <cell r="K11861" t="str">
            <v>00111120P.2</v>
          </cell>
        </row>
        <row r="11862">
          <cell r="K11862" t="str">
            <v>00111134P.2</v>
          </cell>
        </row>
        <row r="11863">
          <cell r="K11863" t="str">
            <v>00111123P.2</v>
          </cell>
        </row>
        <row r="11864">
          <cell r="K11864" t="str">
            <v>00111110P.2</v>
          </cell>
        </row>
        <row r="11865">
          <cell r="K11865" t="str">
            <v>00111133P.2</v>
          </cell>
        </row>
        <row r="11866">
          <cell r="K11866" t="str">
            <v>00111128P.2</v>
          </cell>
        </row>
        <row r="11867">
          <cell r="K11867" t="str">
            <v>00111123P.2</v>
          </cell>
        </row>
        <row r="11868">
          <cell r="K11868" t="str">
            <v>00111125P.2</v>
          </cell>
        </row>
        <row r="11869">
          <cell r="K11869" t="str">
            <v>00111128P.2</v>
          </cell>
        </row>
        <row r="11870">
          <cell r="K11870" t="str">
            <v>00111130P.2</v>
          </cell>
        </row>
        <row r="11871">
          <cell r="K11871" t="str">
            <v>00111129P.2</v>
          </cell>
        </row>
        <row r="11872">
          <cell r="K11872" t="str">
            <v>00111130P.2</v>
          </cell>
        </row>
        <row r="11873">
          <cell r="K11873" t="str">
            <v>00111114P.2</v>
          </cell>
        </row>
        <row r="11874">
          <cell r="K11874" t="str">
            <v>00111127P.2</v>
          </cell>
        </row>
        <row r="11875">
          <cell r="K11875" t="str">
            <v>00111128P.2</v>
          </cell>
        </row>
        <row r="11876">
          <cell r="K11876" t="str">
            <v>00111134P.2</v>
          </cell>
        </row>
        <row r="11877">
          <cell r="K11877" t="str">
            <v>00111130P.2</v>
          </cell>
        </row>
        <row r="11878">
          <cell r="K11878" t="str">
            <v>00111122P.2</v>
          </cell>
        </row>
        <row r="11879">
          <cell r="K11879" t="str">
            <v>00111125P.2</v>
          </cell>
        </row>
        <row r="11880">
          <cell r="K11880" t="str">
            <v>00111132P.2</v>
          </cell>
        </row>
        <row r="11881">
          <cell r="K11881" t="str">
            <v>00111134P.2</v>
          </cell>
        </row>
        <row r="11882">
          <cell r="K11882" t="str">
            <v>00111128P.2</v>
          </cell>
        </row>
        <row r="11883">
          <cell r="K11883" t="str">
            <v>00111134P.2</v>
          </cell>
        </row>
        <row r="11884">
          <cell r="K11884" t="str">
            <v>00111128P.2</v>
          </cell>
        </row>
        <row r="11885">
          <cell r="K11885" t="str">
            <v>00111132P.2</v>
          </cell>
        </row>
        <row r="11886">
          <cell r="K11886" t="str">
            <v>00111127P.2</v>
          </cell>
        </row>
        <row r="11887">
          <cell r="K11887" t="str">
            <v>00111116P.2</v>
          </cell>
        </row>
        <row r="11888">
          <cell r="K11888" t="str">
            <v>00111128P.2</v>
          </cell>
        </row>
        <row r="11889">
          <cell r="K11889" t="str">
            <v>00111133P.2</v>
          </cell>
        </row>
        <row r="11890">
          <cell r="K11890" t="str">
            <v>00111134P.2</v>
          </cell>
        </row>
        <row r="11891">
          <cell r="K11891" t="str">
            <v>00111118P.2</v>
          </cell>
        </row>
        <row r="11892">
          <cell r="K11892" t="str">
            <v>00111113P.2</v>
          </cell>
        </row>
        <row r="11893">
          <cell r="K11893" t="str">
            <v>00111130P.2</v>
          </cell>
        </row>
        <row r="11894">
          <cell r="K11894" t="str">
            <v>00111130P.2</v>
          </cell>
        </row>
        <row r="11895">
          <cell r="K11895" t="str">
            <v>00111118P.2</v>
          </cell>
        </row>
        <row r="11896">
          <cell r="K11896" t="str">
            <v>00111131P.2</v>
          </cell>
        </row>
        <row r="11897">
          <cell r="K11897" t="str">
            <v>00111128P.2</v>
          </cell>
        </row>
        <row r="11898">
          <cell r="K11898" t="str">
            <v>00111128P.2</v>
          </cell>
        </row>
        <row r="11899">
          <cell r="K11899" t="str">
            <v>00111133P.2</v>
          </cell>
        </row>
        <row r="11900">
          <cell r="K11900" t="str">
            <v>00111131P.2</v>
          </cell>
        </row>
        <row r="11901">
          <cell r="K11901" t="str">
            <v>00111113P.2</v>
          </cell>
        </row>
        <row r="11902">
          <cell r="K11902" t="str">
            <v>00111114P.2</v>
          </cell>
        </row>
        <row r="11903">
          <cell r="K11903" t="str">
            <v>00111133P.2</v>
          </cell>
        </row>
        <row r="11904">
          <cell r="K11904" t="str">
            <v>00111151P.2</v>
          </cell>
        </row>
        <row r="11905">
          <cell r="K11905" t="str">
            <v>00111151P.2</v>
          </cell>
        </row>
        <row r="11906">
          <cell r="K11906" t="str">
            <v>00111151P.2</v>
          </cell>
        </row>
        <row r="11907">
          <cell r="K11907" t="str">
            <v>00111151P.2</v>
          </cell>
        </row>
        <row r="11908">
          <cell r="K11908" t="str">
            <v>00111151P.2</v>
          </cell>
        </row>
        <row r="11909">
          <cell r="K11909" t="str">
            <v>00111151P.2</v>
          </cell>
        </row>
        <row r="11910">
          <cell r="K11910" t="str">
            <v>00111151P.2</v>
          </cell>
        </row>
        <row r="11911">
          <cell r="K11911" t="str">
            <v>00111151P.2</v>
          </cell>
        </row>
        <row r="11912">
          <cell r="K11912" t="str">
            <v>00111151P.2</v>
          </cell>
        </row>
        <row r="11913">
          <cell r="K11913" t="str">
            <v>00111151P.2</v>
          </cell>
        </row>
        <row r="11914">
          <cell r="K11914" t="str">
            <v>00111151P.2</v>
          </cell>
        </row>
        <row r="11915">
          <cell r="K11915" t="str">
            <v>00111151P.2</v>
          </cell>
        </row>
        <row r="11916">
          <cell r="K11916" t="str">
            <v>00111151P.2</v>
          </cell>
        </row>
        <row r="11917">
          <cell r="K11917" t="str">
            <v>00111151P.2</v>
          </cell>
        </row>
        <row r="11918">
          <cell r="K11918" t="str">
            <v>00111151P.2</v>
          </cell>
        </row>
        <row r="11919">
          <cell r="K11919" t="str">
            <v>00111151P.2</v>
          </cell>
        </row>
        <row r="11920">
          <cell r="K11920" t="str">
            <v>00111151P.2</v>
          </cell>
        </row>
        <row r="11921">
          <cell r="K11921" t="str">
            <v>00111151P.2</v>
          </cell>
        </row>
        <row r="11922">
          <cell r="K11922" t="str">
            <v>00111151P.2</v>
          </cell>
        </row>
        <row r="11923">
          <cell r="K11923" t="str">
            <v>00111151P.2</v>
          </cell>
        </row>
        <row r="11924">
          <cell r="K11924" t="str">
            <v>00111151P.2</v>
          </cell>
        </row>
        <row r="11925">
          <cell r="K11925" t="str">
            <v>00111151P.2</v>
          </cell>
        </row>
        <row r="11926">
          <cell r="K11926" t="str">
            <v>00111151P.2</v>
          </cell>
        </row>
        <row r="11927">
          <cell r="K11927" t="str">
            <v>00111151P.2</v>
          </cell>
        </row>
        <row r="11928">
          <cell r="K11928" t="str">
            <v>00111151P.2</v>
          </cell>
        </row>
        <row r="11929">
          <cell r="K11929" t="str">
            <v>00111151P.2</v>
          </cell>
        </row>
        <row r="11930">
          <cell r="K11930" t="str">
            <v>00111151P.2</v>
          </cell>
        </row>
        <row r="11931">
          <cell r="K11931" t="str">
            <v>00111151P.2</v>
          </cell>
        </row>
        <row r="11932">
          <cell r="K11932" t="str">
            <v>00111151P.2</v>
          </cell>
        </row>
        <row r="11933">
          <cell r="K11933" t="str">
            <v>00111151P.2</v>
          </cell>
        </row>
        <row r="11934">
          <cell r="K11934" t="str">
            <v>00111151P.2</v>
          </cell>
        </row>
        <row r="11935">
          <cell r="K11935" t="str">
            <v>00111151P.2</v>
          </cell>
        </row>
        <row r="11936">
          <cell r="K11936" t="str">
            <v>00111151P.2</v>
          </cell>
        </row>
        <row r="11937">
          <cell r="K11937" t="str">
            <v>00111151P.2</v>
          </cell>
        </row>
        <row r="11938">
          <cell r="K11938" t="str">
            <v>00111151P.2</v>
          </cell>
        </row>
        <row r="11939">
          <cell r="K11939" t="str">
            <v>00111151P.2</v>
          </cell>
        </row>
        <row r="11940">
          <cell r="K11940" t="str">
            <v>00111151P.2</v>
          </cell>
        </row>
        <row r="11941">
          <cell r="K11941" t="str">
            <v>00111151P.2</v>
          </cell>
        </row>
        <row r="11942">
          <cell r="K11942" t="str">
            <v>00111151P.2</v>
          </cell>
        </row>
        <row r="11943">
          <cell r="K11943" t="str">
            <v>00111108P.2</v>
          </cell>
        </row>
        <row r="11944">
          <cell r="K11944" t="str">
            <v>00111108P.2</v>
          </cell>
        </row>
        <row r="11945">
          <cell r="K11945" t="str">
            <v>00111108P.2</v>
          </cell>
        </row>
        <row r="11946">
          <cell r="K11946" t="str">
            <v>00111108P.2</v>
          </cell>
        </row>
        <row r="11947">
          <cell r="K11947" t="str">
            <v>00111108P.2</v>
          </cell>
        </row>
        <row r="11948">
          <cell r="K11948" t="str">
            <v>00111108P.2</v>
          </cell>
        </row>
        <row r="11949">
          <cell r="K11949" t="str">
            <v>00111108P.2</v>
          </cell>
        </row>
        <row r="11950">
          <cell r="K11950" t="str">
            <v>00111108P.2</v>
          </cell>
        </row>
        <row r="11951">
          <cell r="K11951" t="str">
            <v>00111108P.2</v>
          </cell>
        </row>
        <row r="11952">
          <cell r="K11952" t="str">
            <v>00111108P.2</v>
          </cell>
        </row>
        <row r="11953">
          <cell r="K11953" t="str">
            <v>00111108P.2</v>
          </cell>
        </row>
        <row r="11954">
          <cell r="K11954" t="str">
            <v>00111108P.2</v>
          </cell>
        </row>
        <row r="11955">
          <cell r="K11955" t="str">
            <v>00111108P.2</v>
          </cell>
        </row>
        <row r="11956">
          <cell r="K11956" t="str">
            <v>00111108P.2</v>
          </cell>
        </row>
        <row r="11957">
          <cell r="K11957" t="str">
            <v>00111108P.2</v>
          </cell>
        </row>
        <row r="11958">
          <cell r="K11958" t="str">
            <v>00021108P.2</v>
          </cell>
        </row>
        <row r="11959">
          <cell r="K11959" t="str">
            <v>00021108P.2</v>
          </cell>
        </row>
        <row r="11960">
          <cell r="K11960" t="str">
            <v>00111108P.2</v>
          </cell>
        </row>
        <row r="11961">
          <cell r="K11961" t="str">
            <v>00111108P.2</v>
          </cell>
        </row>
        <row r="11962">
          <cell r="K11962" t="str">
            <v>00111130P.2</v>
          </cell>
        </row>
        <row r="11963">
          <cell r="K11963" t="str">
            <v>00111130P.2</v>
          </cell>
        </row>
        <row r="11964">
          <cell r="K11964" t="str">
            <v>00111130P.2</v>
          </cell>
        </row>
        <row r="11965">
          <cell r="K11965" t="str">
            <v>00111130P.2</v>
          </cell>
        </row>
        <row r="11966">
          <cell r="K11966" t="str">
            <v>00111130P.2</v>
          </cell>
        </row>
        <row r="11967">
          <cell r="K11967" t="str">
            <v>00111130P.2</v>
          </cell>
        </row>
        <row r="11968">
          <cell r="K11968" t="str">
            <v>00111130P.2</v>
          </cell>
        </row>
        <row r="11969">
          <cell r="K11969" t="str">
            <v>00111130P.2</v>
          </cell>
        </row>
        <row r="11970">
          <cell r="K11970" t="str">
            <v>00111110P.2</v>
          </cell>
        </row>
        <row r="11971">
          <cell r="K11971" t="str">
            <v>00111110P.2</v>
          </cell>
        </row>
        <row r="11972">
          <cell r="K11972" t="str">
            <v>00111110P.2</v>
          </cell>
        </row>
        <row r="11973">
          <cell r="K11973" t="str">
            <v>00111110P.2</v>
          </cell>
        </row>
        <row r="11974">
          <cell r="K11974" t="str">
            <v>00111110P.2</v>
          </cell>
        </row>
        <row r="11975">
          <cell r="K11975" t="str">
            <v>00111110P.2</v>
          </cell>
        </row>
        <row r="11976">
          <cell r="K11976" t="str">
            <v>00111110P.2</v>
          </cell>
        </row>
        <row r="11977">
          <cell r="K11977" t="str">
            <v>00111110P.2</v>
          </cell>
        </row>
        <row r="11978">
          <cell r="K11978" t="str">
            <v>00111110P.2</v>
          </cell>
        </row>
        <row r="11979">
          <cell r="K11979" t="str">
            <v>00111112P.2</v>
          </cell>
        </row>
        <row r="11980">
          <cell r="K11980" t="str">
            <v>00111112P.2</v>
          </cell>
        </row>
        <row r="11981">
          <cell r="K11981" t="str">
            <v>00111112P.2</v>
          </cell>
        </row>
        <row r="11982">
          <cell r="K11982" t="str">
            <v>00111112P.2</v>
          </cell>
        </row>
        <row r="11983">
          <cell r="K11983" t="str">
            <v>00111112P.2</v>
          </cell>
        </row>
        <row r="11984">
          <cell r="K11984" t="str">
            <v>00111112P.2</v>
          </cell>
        </row>
        <row r="11985">
          <cell r="K11985" t="str">
            <v>00111112P.2</v>
          </cell>
        </row>
        <row r="11986">
          <cell r="K11986" t="str">
            <v>00111112P.2</v>
          </cell>
        </row>
        <row r="11987">
          <cell r="K11987" t="str">
            <v>00111112P.2</v>
          </cell>
        </row>
        <row r="11988">
          <cell r="K11988" t="str">
            <v>00111113P.2</v>
          </cell>
        </row>
        <row r="11989">
          <cell r="K11989" t="str">
            <v>00111113P.2</v>
          </cell>
        </row>
        <row r="11990">
          <cell r="K11990" t="str">
            <v>00111113P.2</v>
          </cell>
        </row>
        <row r="11991">
          <cell r="K11991" t="str">
            <v>00111113P.2</v>
          </cell>
        </row>
        <row r="11992">
          <cell r="K11992" t="str">
            <v>00111113P.2</v>
          </cell>
        </row>
        <row r="11993">
          <cell r="K11993" t="str">
            <v>00111113P.2</v>
          </cell>
        </row>
        <row r="11994">
          <cell r="K11994" t="str">
            <v>00111113P.2</v>
          </cell>
        </row>
        <row r="11995">
          <cell r="K11995" t="str">
            <v>00111113P.2</v>
          </cell>
        </row>
        <row r="11996">
          <cell r="K11996" t="str">
            <v>00111113P.2</v>
          </cell>
        </row>
        <row r="11997">
          <cell r="K11997" t="str">
            <v>00111113P.2</v>
          </cell>
        </row>
        <row r="11998">
          <cell r="K11998" t="str">
            <v>00111114P.2</v>
          </cell>
        </row>
        <row r="11999">
          <cell r="K11999" t="str">
            <v>00111114P.2</v>
          </cell>
        </row>
        <row r="12000">
          <cell r="K12000" t="str">
            <v>00111114P.2</v>
          </cell>
        </row>
        <row r="12001">
          <cell r="K12001" t="str">
            <v>00111114P.2</v>
          </cell>
        </row>
        <row r="12002">
          <cell r="K12002" t="str">
            <v>00111114P.2</v>
          </cell>
        </row>
        <row r="12003">
          <cell r="K12003" t="str">
            <v>00111114P.2</v>
          </cell>
        </row>
        <row r="12004">
          <cell r="K12004" t="str">
            <v>00111114P.2</v>
          </cell>
        </row>
        <row r="12005">
          <cell r="K12005" t="str">
            <v>00111114P.2</v>
          </cell>
        </row>
        <row r="12006">
          <cell r="K12006" t="str">
            <v>00111114P.2</v>
          </cell>
        </row>
        <row r="12007">
          <cell r="K12007" t="str">
            <v>00111114P.2</v>
          </cell>
        </row>
        <row r="12008">
          <cell r="K12008" t="str">
            <v>00111114P.2</v>
          </cell>
        </row>
        <row r="12009">
          <cell r="K12009" t="str">
            <v>00111122P.2</v>
          </cell>
        </row>
        <row r="12010">
          <cell r="K12010" t="str">
            <v>00111122P.2</v>
          </cell>
        </row>
        <row r="12011">
          <cell r="K12011" t="str">
            <v>00111122P.2</v>
          </cell>
        </row>
        <row r="12012">
          <cell r="K12012" t="str">
            <v>00111122P.2</v>
          </cell>
        </row>
        <row r="12013">
          <cell r="K12013" t="str">
            <v>00111122P.2</v>
          </cell>
        </row>
        <row r="12014">
          <cell r="K12014" t="str">
            <v>00111122P.2</v>
          </cell>
        </row>
        <row r="12015">
          <cell r="K12015" t="str">
            <v>00111122P.2</v>
          </cell>
        </row>
        <row r="12016">
          <cell r="K12016" t="str">
            <v>00111122P.2</v>
          </cell>
        </row>
        <row r="12017">
          <cell r="K12017" t="str">
            <v>00111122P.2</v>
          </cell>
        </row>
        <row r="12018">
          <cell r="K12018" t="str">
            <v>00111126P.2</v>
          </cell>
        </row>
        <row r="12019">
          <cell r="K12019" t="str">
            <v>00111111P.2</v>
          </cell>
        </row>
        <row r="12020">
          <cell r="K12020" t="str">
            <v>00111111P.2</v>
          </cell>
        </row>
        <row r="12021">
          <cell r="K12021" t="str">
            <v>00111111P.2</v>
          </cell>
        </row>
        <row r="12022">
          <cell r="K12022" t="str">
            <v>00111111P.2</v>
          </cell>
        </row>
        <row r="12023">
          <cell r="K12023" t="str">
            <v>00111111P.2</v>
          </cell>
        </row>
        <row r="12024">
          <cell r="K12024" t="str">
            <v>00111111P.2</v>
          </cell>
        </row>
        <row r="12025">
          <cell r="K12025" t="str">
            <v>00111111P.2</v>
          </cell>
        </row>
        <row r="12026">
          <cell r="K12026" t="str">
            <v>00111111P.2</v>
          </cell>
        </row>
        <row r="12027">
          <cell r="K12027" t="str">
            <v>00111111P.2</v>
          </cell>
        </row>
        <row r="12028">
          <cell r="K12028" t="str">
            <v>00111111P.2</v>
          </cell>
        </row>
        <row r="12029">
          <cell r="K12029" t="str">
            <v>00111115P.2</v>
          </cell>
        </row>
        <row r="12030">
          <cell r="K12030" t="str">
            <v>00111115P.2</v>
          </cell>
        </row>
        <row r="12031">
          <cell r="K12031" t="str">
            <v>00111115P.2</v>
          </cell>
        </row>
        <row r="12032">
          <cell r="K12032" t="str">
            <v>00111115P.2</v>
          </cell>
        </row>
        <row r="12033">
          <cell r="K12033" t="str">
            <v>00111115P.2</v>
          </cell>
        </row>
        <row r="12034">
          <cell r="K12034" t="str">
            <v>00111115P.2</v>
          </cell>
        </row>
        <row r="12035">
          <cell r="K12035" t="str">
            <v>00111116P.2</v>
          </cell>
        </row>
        <row r="12036">
          <cell r="K12036" t="str">
            <v>00111116P.2</v>
          </cell>
        </row>
        <row r="12037">
          <cell r="K12037" t="str">
            <v>00111116P.2</v>
          </cell>
        </row>
        <row r="12038">
          <cell r="K12038" t="str">
            <v>00111116P.2</v>
          </cell>
        </row>
        <row r="12039">
          <cell r="K12039" t="str">
            <v>00111116P.2</v>
          </cell>
        </row>
        <row r="12040">
          <cell r="K12040" t="str">
            <v>00111117P.2</v>
          </cell>
        </row>
        <row r="12041">
          <cell r="K12041" t="str">
            <v>00111117P.2</v>
          </cell>
        </row>
        <row r="12042">
          <cell r="K12042" t="str">
            <v>00111117P.2</v>
          </cell>
        </row>
        <row r="12043">
          <cell r="K12043" t="str">
            <v>00111117P.2</v>
          </cell>
        </row>
        <row r="12044">
          <cell r="K12044" t="str">
            <v>00111117P.2</v>
          </cell>
        </row>
        <row r="12045">
          <cell r="K12045" t="str">
            <v>00111117P.2</v>
          </cell>
        </row>
        <row r="12046">
          <cell r="K12046" t="str">
            <v>00111117P.2</v>
          </cell>
        </row>
        <row r="12047">
          <cell r="K12047" t="str">
            <v>00111117P.2</v>
          </cell>
        </row>
        <row r="12048">
          <cell r="K12048" t="str">
            <v>00111117P.2</v>
          </cell>
        </row>
        <row r="12049">
          <cell r="K12049" t="str">
            <v>00111117P.2</v>
          </cell>
        </row>
        <row r="12050">
          <cell r="K12050" t="str">
            <v>00111117P.2</v>
          </cell>
        </row>
        <row r="12051">
          <cell r="K12051" t="str">
            <v>00111118P.2</v>
          </cell>
        </row>
        <row r="12052">
          <cell r="K12052" t="str">
            <v>00111118P.2</v>
          </cell>
        </row>
        <row r="12053">
          <cell r="K12053" t="str">
            <v>00111118P.2</v>
          </cell>
        </row>
        <row r="12054">
          <cell r="K12054" t="str">
            <v>00111118P.2</v>
          </cell>
        </row>
        <row r="12055">
          <cell r="K12055" t="str">
            <v>00111118P.2</v>
          </cell>
        </row>
        <row r="12056">
          <cell r="K12056" t="str">
            <v>00111118P.2</v>
          </cell>
        </row>
        <row r="12057">
          <cell r="K12057" t="str">
            <v>00111118P.2</v>
          </cell>
        </row>
        <row r="12058">
          <cell r="K12058" t="str">
            <v>00111118P.2</v>
          </cell>
        </row>
        <row r="12059">
          <cell r="K12059" t="str">
            <v>00111118P.2</v>
          </cell>
        </row>
        <row r="12060">
          <cell r="K12060" t="str">
            <v>00111119P.2</v>
          </cell>
        </row>
        <row r="12061">
          <cell r="K12061" t="str">
            <v>00111119P.2</v>
          </cell>
        </row>
        <row r="12062">
          <cell r="K12062" t="str">
            <v>00111119P.2</v>
          </cell>
        </row>
        <row r="12063">
          <cell r="K12063" t="str">
            <v>00111119P.2</v>
          </cell>
        </row>
        <row r="12064">
          <cell r="K12064" t="str">
            <v>00111119P.2</v>
          </cell>
        </row>
        <row r="12065">
          <cell r="K12065" t="str">
            <v>00111119P.2</v>
          </cell>
        </row>
        <row r="12066">
          <cell r="K12066" t="str">
            <v>00111119P.2</v>
          </cell>
        </row>
        <row r="12067">
          <cell r="K12067" t="str">
            <v>00111120P.2</v>
          </cell>
        </row>
        <row r="12068">
          <cell r="K12068" t="str">
            <v>00111120P.2</v>
          </cell>
        </row>
        <row r="12069">
          <cell r="K12069" t="str">
            <v>00111120P.2</v>
          </cell>
        </row>
        <row r="12070">
          <cell r="K12070" t="str">
            <v>00111120P.2</v>
          </cell>
        </row>
        <row r="12071">
          <cell r="K12071" t="str">
            <v>00111120P.2</v>
          </cell>
        </row>
        <row r="12072">
          <cell r="K12072" t="str">
            <v>00111120P.2</v>
          </cell>
        </row>
        <row r="12073">
          <cell r="K12073" t="str">
            <v>00111120P.2</v>
          </cell>
        </row>
        <row r="12074">
          <cell r="K12074" t="str">
            <v>00111120P.2</v>
          </cell>
        </row>
        <row r="12075">
          <cell r="K12075" t="str">
            <v>00111120P.2</v>
          </cell>
        </row>
        <row r="12076">
          <cell r="K12076" t="str">
            <v>00111120P.2</v>
          </cell>
        </row>
        <row r="12077">
          <cell r="K12077" t="str">
            <v>00111120P.2</v>
          </cell>
        </row>
        <row r="12078">
          <cell r="K12078" t="str">
            <v>00111122P.2</v>
          </cell>
        </row>
        <row r="12079">
          <cell r="K12079" t="str">
            <v>00111122P.2</v>
          </cell>
        </row>
        <row r="12080">
          <cell r="K12080" t="str">
            <v>00111122P.2</v>
          </cell>
        </row>
        <row r="12081">
          <cell r="K12081" t="str">
            <v>00111122P.2</v>
          </cell>
        </row>
        <row r="12082">
          <cell r="K12082" t="str">
            <v>00111122P.2</v>
          </cell>
        </row>
        <row r="12083">
          <cell r="K12083" t="str">
            <v>00111122P.2</v>
          </cell>
        </row>
        <row r="12084">
          <cell r="K12084" t="str">
            <v>00111122P.2</v>
          </cell>
        </row>
        <row r="12085">
          <cell r="K12085" t="str">
            <v>00111122P.2</v>
          </cell>
        </row>
        <row r="12086">
          <cell r="K12086" t="str">
            <v>00111125P.2</v>
          </cell>
        </row>
        <row r="12087">
          <cell r="K12087" t="str">
            <v>00111125P.2</v>
          </cell>
        </row>
        <row r="12088">
          <cell r="K12088" t="str">
            <v>00111125P.2</v>
          </cell>
        </row>
        <row r="12089">
          <cell r="K12089" t="str">
            <v>00111125P.2</v>
          </cell>
        </row>
        <row r="12090">
          <cell r="K12090" t="str">
            <v>00111125P.2</v>
          </cell>
        </row>
        <row r="12091">
          <cell r="K12091" t="str">
            <v>00111125P.2</v>
          </cell>
        </row>
        <row r="12092">
          <cell r="K12092" t="str">
            <v>00111125P.2</v>
          </cell>
        </row>
        <row r="12093">
          <cell r="K12093" t="str">
            <v>00111125P.2</v>
          </cell>
        </row>
        <row r="12094">
          <cell r="K12094" t="str">
            <v>00111125P.2</v>
          </cell>
        </row>
        <row r="12095">
          <cell r="K12095" t="str">
            <v>00111125P.2</v>
          </cell>
        </row>
        <row r="12096">
          <cell r="K12096" t="str">
            <v>00111126P.2</v>
          </cell>
        </row>
        <row r="12097">
          <cell r="K12097" t="str">
            <v>00111126P.2</v>
          </cell>
        </row>
        <row r="12098">
          <cell r="K12098" t="str">
            <v>00111126P.2</v>
          </cell>
        </row>
        <row r="12099">
          <cell r="K12099" t="str">
            <v>00111126P.2</v>
          </cell>
        </row>
        <row r="12100">
          <cell r="K12100" t="str">
            <v>00111126P.2</v>
          </cell>
        </row>
        <row r="12101">
          <cell r="K12101" t="str">
            <v>00111126P.2</v>
          </cell>
        </row>
        <row r="12102">
          <cell r="K12102" t="str">
            <v>00111126P.2</v>
          </cell>
        </row>
        <row r="12103">
          <cell r="K12103" t="str">
            <v>00111126P.2</v>
          </cell>
        </row>
        <row r="12104">
          <cell r="K12104" t="str">
            <v>00111128P.2</v>
          </cell>
        </row>
        <row r="12105">
          <cell r="K12105" t="str">
            <v>00111128P.2</v>
          </cell>
        </row>
        <row r="12106">
          <cell r="K12106" t="str">
            <v>00111128P.2</v>
          </cell>
        </row>
        <row r="12107">
          <cell r="K12107" t="str">
            <v>00111128P.2</v>
          </cell>
        </row>
        <row r="12108">
          <cell r="K12108" t="str">
            <v>00111128P.2</v>
          </cell>
        </row>
        <row r="12109">
          <cell r="K12109" t="str">
            <v>00111128P.2</v>
          </cell>
        </row>
        <row r="12110">
          <cell r="K12110" t="str">
            <v>00111128P.2</v>
          </cell>
        </row>
        <row r="12111">
          <cell r="K12111" t="str">
            <v>00111128P.2</v>
          </cell>
        </row>
        <row r="12112">
          <cell r="K12112" t="str">
            <v>00111128P.2</v>
          </cell>
        </row>
        <row r="12113">
          <cell r="K12113" t="str">
            <v>00111128P.2</v>
          </cell>
        </row>
        <row r="12114">
          <cell r="K12114" t="str">
            <v>00111128P.2</v>
          </cell>
        </row>
        <row r="12115">
          <cell r="K12115" t="str">
            <v>00111128P.2</v>
          </cell>
        </row>
        <row r="12116">
          <cell r="K12116" t="str">
            <v>00111128P.2</v>
          </cell>
        </row>
        <row r="12117">
          <cell r="K12117" t="str">
            <v>00111128P.2</v>
          </cell>
        </row>
        <row r="12118">
          <cell r="K12118" t="str">
            <v>00111129P.2</v>
          </cell>
        </row>
        <row r="12119">
          <cell r="K12119" t="str">
            <v>00111129P.2</v>
          </cell>
        </row>
        <row r="12120">
          <cell r="K12120" t="str">
            <v>00111129P.2</v>
          </cell>
        </row>
        <row r="12121">
          <cell r="K12121" t="str">
            <v>00111129P.2</v>
          </cell>
        </row>
        <row r="12122">
          <cell r="K12122" t="str">
            <v>00111129P.2</v>
          </cell>
        </row>
        <row r="12123">
          <cell r="K12123" t="str">
            <v>00111129P.2</v>
          </cell>
        </row>
        <row r="12124">
          <cell r="K12124" t="str">
            <v>00111129P.2</v>
          </cell>
        </row>
        <row r="12125">
          <cell r="K12125" t="str">
            <v>00111129P.2</v>
          </cell>
        </row>
        <row r="12126">
          <cell r="K12126" t="str">
            <v>00111129P.2</v>
          </cell>
        </row>
        <row r="12127">
          <cell r="K12127" t="str">
            <v>00111129P.2</v>
          </cell>
        </row>
        <row r="12128">
          <cell r="K12128" t="str">
            <v>00111129P.2</v>
          </cell>
        </row>
        <row r="12129">
          <cell r="K12129" t="str">
            <v>00111129P.2</v>
          </cell>
        </row>
        <row r="12130">
          <cell r="K12130" t="str">
            <v>00111129P.2</v>
          </cell>
        </row>
        <row r="12131">
          <cell r="K12131" t="str">
            <v>00111129P.2</v>
          </cell>
        </row>
        <row r="12132">
          <cell r="K12132" t="str">
            <v>00111130P.2</v>
          </cell>
        </row>
        <row r="12133">
          <cell r="K12133" t="str">
            <v>00111130P.2</v>
          </cell>
        </row>
        <row r="12134">
          <cell r="K12134" t="str">
            <v>00111130P.2</v>
          </cell>
        </row>
        <row r="12135">
          <cell r="K12135" t="str">
            <v>00111130P.2</v>
          </cell>
        </row>
        <row r="12136">
          <cell r="K12136" t="str">
            <v>00111130P.2</v>
          </cell>
        </row>
        <row r="12137">
          <cell r="K12137" t="str">
            <v>00111130P.2</v>
          </cell>
        </row>
        <row r="12138">
          <cell r="K12138" t="str">
            <v>00111130P.2</v>
          </cell>
        </row>
        <row r="12139">
          <cell r="K12139" t="str">
            <v>00111130P.2</v>
          </cell>
        </row>
        <row r="12140">
          <cell r="K12140" t="str">
            <v>00111130P.2</v>
          </cell>
        </row>
        <row r="12141">
          <cell r="K12141" t="str">
            <v>00111130P.2</v>
          </cell>
        </row>
        <row r="12142">
          <cell r="K12142" t="str">
            <v>00111131P.2</v>
          </cell>
        </row>
        <row r="12143">
          <cell r="K12143" t="str">
            <v>00111131P.2</v>
          </cell>
        </row>
        <row r="12144">
          <cell r="K12144" t="str">
            <v>00111131P.2</v>
          </cell>
        </row>
        <row r="12145">
          <cell r="K12145" t="str">
            <v>00111131P.2</v>
          </cell>
        </row>
        <row r="12146">
          <cell r="K12146" t="str">
            <v>00111131P.2</v>
          </cell>
        </row>
        <row r="12147">
          <cell r="K12147" t="str">
            <v>00111131P.2</v>
          </cell>
        </row>
        <row r="12148">
          <cell r="K12148" t="str">
            <v>00111131P.2</v>
          </cell>
        </row>
        <row r="12149">
          <cell r="K12149" t="str">
            <v>00111131P.2</v>
          </cell>
        </row>
        <row r="12150">
          <cell r="K12150" t="str">
            <v>00111135P.2</v>
          </cell>
        </row>
        <row r="12151">
          <cell r="K12151" t="str">
            <v>00111135P.2</v>
          </cell>
        </row>
        <row r="12152">
          <cell r="K12152" t="str">
            <v>00111135P.2</v>
          </cell>
        </row>
        <row r="12153">
          <cell r="K12153" t="str">
            <v>00111153P.2</v>
          </cell>
        </row>
        <row r="12154">
          <cell r="K12154" t="str">
            <v>00111153P.2</v>
          </cell>
        </row>
        <row r="12155">
          <cell r="K12155" t="str">
            <v>00111153P.2</v>
          </cell>
        </row>
        <row r="12156">
          <cell r="K12156" t="str">
            <v>00111153P.2</v>
          </cell>
        </row>
        <row r="12157">
          <cell r="K12157" t="str">
            <v>00111153P.2</v>
          </cell>
        </row>
        <row r="12158">
          <cell r="K12158" t="str">
            <v>00111143P.2</v>
          </cell>
        </row>
        <row r="12159">
          <cell r="K12159" t="str">
            <v>00111143P.2</v>
          </cell>
        </row>
        <row r="12160">
          <cell r="K12160" t="str">
            <v>00111143P.2</v>
          </cell>
        </row>
        <row r="12161">
          <cell r="K12161" t="str">
            <v>00111143P.2</v>
          </cell>
        </row>
        <row r="12162">
          <cell r="K12162" t="str">
            <v>00111150P.2</v>
          </cell>
        </row>
        <row r="12163">
          <cell r="K12163" t="str">
            <v>00111150P.2</v>
          </cell>
        </row>
        <row r="12164">
          <cell r="K12164" t="str">
            <v>00111150P.2</v>
          </cell>
        </row>
        <row r="12165">
          <cell r="K12165" t="str">
            <v>00111150P.2</v>
          </cell>
        </row>
        <row r="12166">
          <cell r="K12166" t="str">
            <v>00111110P.2</v>
          </cell>
        </row>
        <row r="12167">
          <cell r="K12167" t="str">
            <v>00111110P.2</v>
          </cell>
        </row>
        <row r="12168">
          <cell r="K12168" t="str">
            <v>00111110P.2</v>
          </cell>
        </row>
        <row r="12169">
          <cell r="K12169" t="str">
            <v>00111110P.2</v>
          </cell>
        </row>
        <row r="12170">
          <cell r="K12170" t="str">
            <v>00111110P.2</v>
          </cell>
        </row>
        <row r="12171">
          <cell r="K12171" t="str">
            <v>00111110P.2</v>
          </cell>
        </row>
        <row r="12172">
          <cell r="K12172" t="str">
            <v>00111110P.2</v>
          </cell>
        </row>
        <row r="12173">
          <cell r="K12173" t="str">
            <v>00111110P.2</v>
          </cell>
        </row>
        <row r="12174">
          <cell r="K12174" t="str">
            <v>00111110P.2</v>
          </cell>
        </row>
        <row r="12175">
          <cell r="K12175" t="str">
            <v>00111110P.2</v>
          </cell>
        </row>
        <row r="12176">
          <cell r="K12176" t="str">
            <v>00111111P.2</v>
          </cell>
        </row>
        <row r="12177">
          <cell r="K12177" t="str">
            <v>00111111P.2</v>
          </cell>
        </row>
        <row r="12178">
          <cell r="K12178" t="str">
            <v>00111111P.2</v>
          </cell>
        </row>
        <row r="12179">
          <cell r="K12179" t="str">
            <v>00111111P.2</v>
          </cell>
        </row>
        <row r="12180">
          <cell r="K12180" t="str">
            <v>00111111P.2</v>
          </cell>
        </row>
        <row r="12181">
          <cell r="K12181" t="str">
            <v>00111111P.2</v>
          </cell>
        </row>
        <row r="12182">
          <cell r="K12182" t="str">
            <v>00111111P.2</v>
          </cell>
        </row>
        <row r="12183">
          <cell r="K12183" t="str">
            <v>00111111P.2</v>
          </cell>
        </row>
        <row r="12184">
          <cell r="K12184" t="str">
            <v>00111112P.2</v>
          </cell>
        </row>
        <row r="12185">
          <cell r="K12185" t="str">
            <v>00111112P.2</v>
          </cell>
        </row>
        <row r="12186">
          <cell r="K12186" t="str">
            <v>00111112P.2</v>
          </cell>
        </row>
        <row r="12187">
          <cell r="K12187" t="str">
            <v>00111112P.2</v>
          </cell>
        </row>
        <row r="12188">
          <cell r="K12188" t="str">
            <v>00111112P.2</v>
          </cell>
        </row>
        <row r="12189">
          <cell r="K12189" t="str">
            <v>00111112P.2</v>
          </cell>
        </row>
        <row r="12190">
          <cell r="K12190" t="str">
            <v>00111112P.2</v>
          </cell>
        </row>
        <row r="12191">
          <cell r="K12191" t="str">
            <v>00111112P.2</v>
          </cell>
        </row>
        <row r="12192">
          <cell r="K12192" t="str">
            <v>00111113P.2</v>
          </cell>
        </row>
        <row r="12193">
          <cell r="K12193" t="str">
            <v>00111113P.2</v>
          </cell>
        </row>
        <row r="12194">
          <cell r="K12194" t="str">
            <v>00111113P.2</v>
          </cell>
        </row>
        <row r="12195">
          <cell r="K12195" t="str">
            <v>00111113P.2</v>
          </cell>
        </row>
        <row r="12196">
          <cell r="K12196" t="str">
            <v>00111113P.2</v>
          </cell>
        </row>
        <row r="12197">
          <cell r="K12197" t="str">
            <v>00111113P.2</v>
          </cell>
        </row>
        <row r="12198">
          <cell r="K12198" t="str">
            <v>00111113P.2</v>
          </cell>
        </row>
        <row r="12199">
          <cell r="K12199" t="str">
            <v>00111113P.2</v>
          </cell>
        </row>
        <row r="12200">
          <cell r="K12200" t="str">
            <v>00111113P.2</v>
          </cell>
        </row>
        <row r="12201">
          <cell r="K12201" t="str">
            <v>00111113P.2</v>
          </cell>
        </row>
        <row r="12202">
          <cell r="K12202" t="str">
            <v>00111113P.2</v>
          </cell>
        </row>
        <row r="12203">
          <cell r="K12203" t="str">
            <v>00111113P.2</v>
          </cell>
        </row>
        <row r="12204">
          <cell r="K12204" t="str">
            <v>00111114P.2</v>
          </cell>
        </row>
        <row r="12205">
          <cell r="K12205" t="str">
            <v>00111115P.2</v>
          </cell>
        </row>
        <row r="12206">
          <cell r="K12206" t="str">
            <v>00111115P.2</v>
          </cell>
        </row>
        <row r="12207">
          <cell r="K12207" t="str">
            <v>00111115P.2</v>
          </cell>
        </row>
        <row r="12208">
          <cell r="K12208" t="str">
            <v>00111115P.2</v>
          </cell>
        </row>
        <row r="12209">
          <cell r="K12209" t="str">
            <v>00111115P.2</v>
          </cell>
        </row>
        <row r="12210">
          <cell r="K12210" t="str">
            <v>00111116P.2</v>
          </cell>
        </row>
        <row r="12211">
          <cell r="K12211" t="str">
            <v>00111116P.2</v>
          </cell>
        </row>
        <row r="12212">
          <cell r="K12212" t="str">
            <v>00111116P.2</v>
          </cell>
        </row>
        <row r="12213">
          <cell r="K12213" t="str">
            <v>00111116P.2</v>
          </cell>
        </row>
        <row r="12214">
          <cell r="K12214" t="str">
            <v>00111116P.2</v>
          </cell>
        </row>
        <row r="12215">
          <cell r="K12215" t="str">
            <v>00111116P.2</v>
          </cell>
        </row>
        <row r="12216">
          <cell r="K12216" t="str">
            <v>00111116P.2</v>
          </cell>
        </row>
        <row r="12217">
          <cell r="K12217" t="str">
            <v>00111116P.2</v>
          </cell>
        </row>
        <row r="12218">
          <cell r="K12218" t="str">
            <v>00111116P.2</v>
          </cell>
        </row>
        <row r="12219">
          <cell r="K12219" t="str">
            <v>00111116P.2</v>
          </cell>
        </row>
        <row r="12220">
          <cell r="K12220" t="str">
            <v>00111116P.2</v>
          </cell>
        </row>
        <row r="12221">
          <cell r="K12221" t="str">
            <v>00111116P.2</v>
          </cell>
        </row>
        <row r="12222">
          <cell r="K12222" t="str">
            <v>00111116P.2</v>
          </cell>
        </row>
        <row r="12223">
          <cell r="K12223" t="str">
            <v>00111117P.2</v>
          </cell>
        </row>
        <row r="12224">
          <cell r="K12224" t="str">
            <v>00111117P.2</v>
          </cell>
        </row>
        <row r="12225">
          <cell r="K12225" t="str">
            <v>00111117P.2</v>
          </cell>
        </row>
        <row r="12226">
          <cell r="K12226" t="str">
            <v>00111117P.2</v>
          </cell>
        </row>
        <row r="12227">
          <cell r="K12227" t="str">
            <v>00111117P.2</v>
          </cell>
        </row>
        <row r="12228">
          <cell r="K12228" t="str">
            <v>00111117P.2</v>
          </cell>
        </row>
        <row r="12229">
          <cell r="K12229" t="str">
            <v>00111117P.2</v>
          </cell>
        </row>
        <row r="12230">
          <cell r="K12230" t="str">
            <v>00111117P.2</v>
          </cell>
        </row>
        <row r="12231">
          <cell r="K12231" t="str">
            <v>00111117P.2</v>
          </cell>
        </row>
        <row r="12232">
          <cell r="K12232" t="str">
            <v>00111117P.2</v>
          </cell>
        </row>
        <row r="12233">
          <cell r="K12233" t="str">
            <v>00111117P.2</v>
          </cell>
        </row>
        <row r="12234">
          <cell r="K12234" t="str">
            <v>00111117P.2</v>
          </cell>
        </row>
        <row r="12235">
          <cell r="K12235" t="str">
            <v>00111118P.2</v>
          </cell>
        </row>
        <row r="12236">
          <cell r="K12236" t="str">
            <v>00111118P.2</v>
          </cell>
        </row>
        <row r="12237">
          <cell r="K12237" t="str">
            <v>00111118P.2</v>
          </cell>
        </row>
        <row r="12238">
          <cell r="K12238" t="str">
            <v>00111118P.2</v>
          </cell>
        </row>
        <row r="12239">
          <cell r="K12239" t="str">
            <v>00111118P.2</v>
          </cell>
        </row>
        <row r="12240">
          <cell r="K12240" t="str">
            <v>00111118P.2</v>
          </cell>
        </row>
        <row r="12241">
          <cell r="K12241" t="str">
            <v>00111118P.2</v>
          </cell>
        </row>
        <row r="12242">
          <cell r="K12242" t="str">
            <v>00111118P.2</v>
          </cell>
        </row>
        <row r="12243">
          <cell r="K12243" t="str">
            <v>00111118P.2</v>
          </cell>
        </row>
        <row r="12244">
          <cell r="K12244" t="str">
            <v>00111118P.2</v>
          </cell>
        </row>
        <row r="12245">
          <cell r="K12245" t="str">
            <v>00111119P.2</v>
          </cell>
        </row>
        <row r="12246">
          <cell r="K12246" t="str">
            <v>00111119P.2</v>
          </cell>
        </row>
        <row r="12247">
          <cell r="K12247" t="str">
            <v>00111119P.2</v>
          </cell>
        </row>
        <row r="12248">
          <cell r="K12248" t="str">
            <v>00111119P.2</v>
          </cell>
        </row>
        <row r="12249">
          <cell r="K12249" t="str">
            <v>00111119P.2</v>
          </cell>
        </row>
        <row r="12250">
          <cell r="K12250" t="str">
            <v>00111119P.2</v>
          </cell>
        </row>
        <row r="12251">
          <cell r="K12251" t="str">
            <v>00111119P.2</v>
          </cell>
        </row>
        <row r="12252">
          <cell r="K12252" t="str">
            <v>00111119P.2</v>
          </cell>
        </row>
        <row r="12253">
          <cell r="K12253" t="str">
            <v>00111119P.2</v>
          </cell>
        </row>
        <row r="12254">
          <cell r="K12254" t="str">
            <v>00111120P.2</v>
          </cell>
        </row>
        <row r="12255">
          <cell r="K12255" t="str">
            <v>00111120P.2</v>
          </cell>
        </row>
        <row r="12256">
          <cell r="K12256" t="str">
            <v>00111120P.2</v>
          </cell>
        </row>
        <row r="12257">
          <cell r="K12257" t="str">
            <v>00111120P.2</v>
          </cell>
        </row>
        <row r="12258">
          <cell r="K12258" t="str">
            <v>00111120P.2</v>
          </cell>
        </row>
        <row r="12259">
          <cell r="K12259" t="str">
            <v>00111121P.2</v>
          </cell>
        </row>
        <row r="12260">
          <cell r="K12260" t="str">
            <v>00111121P.2</v>
          </cell>
        </row>
        <row r="12261">
          <cell r="K12261" t="str">
            <v>00111121P.2</v>
          </cell>
        </row>
        <row r="12262">
          <cell r="K12262" t="str">
            <v>00111121P.2</v>
          </cell>
        </row>
        <row r="12263">
          <cell r="K12263" t="str">
            <v>00111121P.2</v>
          </cell>
        </row>
        <row r="12264">
          <cell r="K12264" t="str">
            <v>00111121P.2</v>
          </cell>
        </row>
        <row r="12265">
          <cell r="K12265" t="str">
            <v>00111121P.2</v>
          </cell>
        </row>
        <row r="12266">
          <cell r="K12266" t="str">
            <v>00111121P.2</v>
          </cell>
        </row>
        <row r="12267">
          <cell r="K12267" t="str">
            <v>00111121P.2</v>
          </cell>
        </row>
        <row r="12268">
          <cell r="K12268" t="str">
            <v>00111121P.2</v>
          </cell>
        </row>
        <row r="12269">
          <cell r="K12269" t="str">
            <v>00111121P.2</v>
          </cell>
        </row>
        <row r="12270">
          <cell r="K12270" t="str">
            <v>00111122P.2</v>
          </cell>
        </row>
        <row r="12271">
          <cell r="K12271" t="str">
            <v>00111122P.2</v>
          </cell>
        </row>
        <row r="12272">
          <cell r="K12272" t="str">
            <v>00111122P.2</v>
          </cell>
        </row>
        <row r="12273">
          <cell r="K12273" t="str">
            <v>00111122P.2</v>
          </cell>
        </row>
        <row r="12274">
          <cell r="K12274" t="str">
            <v>00111122P.2</v>
          </cell>
        </row>
        <row r="12275">
          <cell r="K12275" t="str">
            <v>00111122P.2</v>
          </cell>
        </row>
        <row r="12276">
          <cell r="K12276" t="str">
            <v>00111122P.2</v>
          </cell>
        </row>
        <row r="12277">
          <cell r="K12277" t="str">
            <v>00111122P.2</v>
          </cell>
        </row>
        <row r="12278">
          <cell r="K12278" t="str">
            <v>00111122P.2</v>
          </cell>
        </row>
        <row r="12279">
          <cell r="K12279" t="str">
            <v>00111123P.2</v>
          </cell>
        </row>
        <row r="12280">
          <cell r="K12280" t="str">
            <v>00111123P.2</v>
          </cell>
        </row>
        <row r="12281">
          <cell r="K12281" t="str">
            <v>00111123P.2</v>
          </cell>
        </row>
        <row r="12282">
          <cell r="K12282" t="str">
            <v>00111123P.2</v>
          </cell>
        </row>
        <row r="12283">
          <cell r="K12283" t="str">
            <v>00111123P.2</v>
          </cell>
        </row>
        <row r="12284">
          <cell r="K12284" t="str">
            <v>00111123P.2</v>
          </cell>
        </row>
        <row r="12285">
          <cell r="K12285" t="str">
            <v>00111123P.2</v>
          </cell>
        </row>
        <row r="12286">
          <cell r="K12286" t="str">
            <v>00111123P.2</v>
          </cell>
        </row>
        <row r="12287">
          <cell r="K12287" t="str">
            <v>00111124P.2</v>
          </cell>
        </row>
        <row r="12288">
          <cell r="K12288" t="str">
            <v>00111124P.2</v>
          </cell>
        </row>
        <row r="12289">
          <cell r="K12289" t="str">
            <v>00111124P.2</v>
          </cell>
        </row>
        <row r="12290">
          <cell r="K12290" t="str">
            <v>00111124P.2</v>
          </cell>
        </row>
        <row r="12291">
          <cell r="K12291" t="str">
            <v>00111124P.2</v>
          </cell>
        </row>
        <row r="12292">
          <cell r="K12292" t="str">
            <v>00111124P.2</v>
          </cell>
        </row>
        <row r="12293">
          <cell r="K12293" t="str">
            <v>00111124P.2</v>
          </cell>
        </row>
        <row r="12294">
          <cell r="K12294" t="str">
            <v>00111125P.2</v>
          </cell>
        </row>
        <row r="12295">
          <cell r="K12295" t="str">
            <v>00111125P.2</v>
          </cell>
        </row>
        <row r="12296">
          <cell r="K12296" t="str">
            <v>00111125P.2</v>
          </cell>
        </row>
        <row r="12297">
          <cell r="K12297" t="str">
            <v>00111125P.2</v>
          </cell>
        </row>
        <row r="12298">
          <cell r="K12298" t="str">
            <v>00111125P.2</v>
          </cell>
        </row>
        <row r="12299">
          <cell r="K12299" t="str">
            <v>00111125P.2</v>
          </cell>
        </row>
        <row r="12300">
          <cell r="K12300" t="str">
            <v>00111125P.2</v>
          </cell>
        </row>
        <row r="12301">
          <cell r="K12301" t="str">
            <v>00111125P.2</v>
          </cell>
        </row>
        <row r="12302">
          <cell r="K12302" t="str">
            <v>00111125P.2</v>
          </cell>
        </row>
        <row r="12303">
          <cell r="K12303" t="str">
            <v>00111125P.2</v>
          </cell>
        </row>
        <row r="12304">
          <cell r="K12304" t="str">
            <v>00111125P.2</v>
          </cell>
        </row>
        <row r="12305">
          <cell r="K12305" t="str">
            <v>00111125P.2</v>
          </cell>
        </row>
        <row r="12306">
          <cell r="K12306" t="str">
            <v>00111125P.2</v>
          </cell>
        </row>
        <row r="12307">
          <cell r="K12307" t="str">
            <v>00111125P.2</v>
          </cell>
        </row>
        <row r="12308">
          <cell r="K12308" t="str">
            <v>00111126P.2</v>
          </cell>
        </row>
        <row r="12309">
          <cell r="K12309" t="str">
            <v>00111126P.2</v>
          </cell>
        </row>
        <row r="12310">
          <cell r="K12310" t="str">
            <v>00111126P.2</v>
          </cell>
        </row>
        <row r="12311">
          <cell r="K12311" t="str">
            <v>00111126P.2</v>
          </cell>
        </row>
        <row r="12312">
          <cell r="K12312" t="str">
            <v>00111126P.2</v>
          </cell>
        </row>
        <row r="12313">
          <cell r="K12313" t="str">
            <v>00111126P.2</v>
          </cell>
        </row>
        <row r="12314">
          <cell r="K12314" t="str">
            <v>00111127P.2</v>
          </cell>
        </row>
        <row r="12315">
          <cell r="K12315" t="str">
            <v>00111127P.2</v>
          </cell>
        </row>
        <row r="12316">
          <cell r="K12316" t="str">
            <v>00111127P.2</v>
          </cell>
        </row>
        <row r="12317">
          <cell r="K12317" t="str">
            <v>00111128P.2</v>
          </cell>
        </row>
        <row r="12318">
          <cell r="K12318" t="str">
            <v>00111128P.2</v>
          </cell>
        </row>
        <row r="12319">
          <cell r="K12319" t="str">
            <v>00111128P.2</v>
          </cell>
        </row>
        <row r="12320">
          <cell r="K12320" t="str">
            <v>00111128P.2</v>
          </cell>
        </row>
        <row r="12321">
          <cell r="K12321" t="str">
            <v>00111128P.2</v>
          </cell>
        </row>
        <row r="12322">
          <cell r="K12322" t="str">
            <v>00111128P.2</v>
          </cell>
        </row>
        <row r="12323">
          <cell r="K12323" t="str">
            <v>00111128P.2</v>
          </cell>
        </row>
        <row r="12324">
          <cell r="K12324" t="str">
            <v>00111128P.2</v>
          </cell>
        </row>
        <row r="12325">
          <cell r="K12325" t="str">
            <v>00111128P.2</v>
          </cell>
        </row>
        <row r="12326">
          <cell r="K12326" t="str">
            <v>00111128P.2</v>
          </cell>
        </row>
        <row r="12327">
          <cell r="K12327" t="str">
            <v>00111128P.2</v>
          </cell>
        </row>
        <row r="12328">
          <cell r="K12328" t="str">
            <v>00111128P.2</v>
          </cell>
        </row>
        <row r="12329">
          <cell r="K12329" t="str">
            <v>00111128P.2</v>
          </cell>
        </row>
        <row r="12330">
          <cell r="K12330" t="str">
            <v>00111128P.2</v>
          </cell>
        </row>
        <row r="12331">
          <cell r="K12331" t="str">
            <v>00111128P.2</v>
          </cell>
        </row>
        <row r="12332">
          <cell r="K12332" t="str">
            <v>00111128P.2</v>
          </cell>
        </row>
        <row r="12333">
          <cell r="K12333" t="str">
            <v>00111128P.2</v>
          </cell>
        </row>
        <row r="12334">
          <cell r="K12334" t="str">
            <v>00111128P.2</v>
          </cell>
        </row>
        <row r="12335">
          <cell r="K12335" t="str">
            <v>00111129P.2</v>
          </cell>
        </row>
        <row r="12336">
          <cell r="K12336" t="str">
            <v>00111129P.2</v>
          </cell>
        </row>
        <row r="12337">
          <cell r="K12337" t="str">
            <v>00111129P.2</v>
          </cell>
        </row>
        <row r="12338">
          <cell r="K12338" t="str">
            <v>00111129P.2</v>
          </cell>
        </row>
        <row r="12339">
          <cell r="K12339" t="str">
            <v>00111129P.2</v>
          </cell>
        </row>
        <row r="12340">
          <cell r="K12340" t="str">
            <v>00111129P.2</v>
          </cell>
        </row>
        <row r="12341">
          <cell r="K12341" t="str">
            <v>00111129P.2</v>
          </cell>
        </row>
        <row r="12342">
          <cell r="K12342" t="str">
            <v>00111129P.2</v>
          </cell>
        </row>
        <row r="12343">
          <cell r="K12343" t="str">
            <v>00111129P.2</v>
          </cell>
        </row>
        <row r="12344">
          <cell r="K12344" t="str">
            <v>00111129P.2</v>
          </cell>
        </row>
        <row r="12345">
          <cell r="K12345" t="str">
            <v>00111129P.2</v>
          </cell>
        </row>
        <row r="12346">
          <cell r="K12346" t="str">
            <v>00111130P.2</v>
          </cell>
        </row>
        <row r="12347">
          <cell r="K12347" t="str">
            <v>00111130P.2</v>
          </cell>
        </row>
        <row r="12348">
          <cell r="K12348" t="str">
            <v>00111130P.2</v>
          </cell>
        </row>
        <row r="12349">
          <cell r="K12349" t="str">
            <v>00111130P.2</v>
          </cell>
        </row>
        <row r="12350">
          <cell r="K12350" t="str">
            <v>00111130P.2</v>
          </cell>
        </row>
        <row r="12351">
          <cell r="K12351" t="str">
            <v>00111130P.2</v>
          </cell>
        </row>
        <row r="12352">
          <cell r="K12352" t="str">
            <v>00111130P.2</v>
          </cell>
        </row>
        <row r="12353">
          <cell r="K12353" t="str">
            <v>00111130P.2</v>
          </cell>
        </row>
        <row r="12354">
          <cell r="K12354" t="str">
            <v>00111130P.2</v>
          </cell>
        </row>
        <row r="12355">
          <cell r="K12355" t="str">
            <v>00111130P.2</v>
          </cell>
        </row>
        <row r="12356">
          <cell r="K12356" t="str">
            <v>00111130P.2</v>
          </cell>
        </row>
        <row r="12357">
          <cell r="K12357" t="str">
            <v>00111130P.2</v>
          </cell>
        </row>
        <row r="12358">
          <cell r="K12358" t="str">
            <v>00111131P.2</v>
          </cell>
        </row>
        <row r="12359">
          <cell r="K12359" t="str">
            <v>00111131P.2</v>
          </cell>
        </row>
        <row r="12360">
          <cell r="K12360" t="str">
            <v>00111131P.2</v>
          </cell>
        </row>
        <row r="12361">
          <cell r="K12361" t="str">
            <v>00111131P.2</v>
          </cell>
        </row>
        <row r="12362">
          <cell r="K12362" t="str">
            <v>00111131P.2</v>
          </cell>
        </row>
        <row r="12363">
          <cell r="K12363" t="str">
            <v>00111131P.2</v>
          </cell>
        </row>
        <row r="12364">
          <cell r="K12364" t="str">
            <v>00111131P.2</v>
          </cell>
        </row>
        <row r="12365">
          <cell r="K12365" t="str">
            <v>00111131P.2</v>
          </cell>
        </row>
        <row r="12366">
          <cell r="K12366" t="str">
            <v>00111131P.2</v>
          </cell>
        </row>
        <row r="12367">
          <cell r="K12367" t="str">
            <v>00111131P.2</v>
          </cell>
        </row>
        <row r="12368">
          <cell r="K12368" t="str">
            <v>00111131P.2</v>
          </cell>
        </row>
        <row r="12369">
          <cell r="K12369" t="str">
            <v>00111131P.2</v>
          </cell>
        </row>
        <row r="12370">
          <cell r="K12370" t="str">
            <v>00111131P.2</v>
          </cell>
        </row>
        <row r="12371">
          <cell r="K12371" t="str">
            <v>00111131P.2</v>
          </cell>
        </row>
        <row r="12372">
          <cell r="K12372" t="str">
            <v>00111131P.2</v>
          </cell>
        </row>
        <row r="12373">
          <cell r="K12373" t="str">
            <v>00111131P.2</v>
          </cell>
        </row>
        <row r="12374">
          <cell r="K12374" t="str">
            <v>00111132P.2</v>
          </cell>
        </row>
        <row r="12375">
          <cell r="K12375" t="str">
            <v>00111132P.2</v>
          </cell>
        </row>
        <row r="12376">
          <cell r="K12376" t="str">
            <v>00111132P.2</v>
          </cell>
        </row>
        <row r="12377">
          <cell r="K12377" t="str">
            <v>00111132P.2</v>
          </cell>
        </row>
        <row r="12378">
          <cell r="K12378" t="str">
            <v>00111132P.2</v>
          </cell>
        </row>
        <row r="12379">
          <cell r="K12379" t="str">
            <v>00111132P.2</v>
          </cell>
        </row>
        <row r="12380">
          <cell r="K12380" t="str">
            <v>00111133P.2</v>
          </cell>
        </row>
        <row r="12381">
          <cell r="K12381" t="str">
            <v>00111133P.2</v>
          </cell>
        </row>
        <row r="12382">
          <cell r="K12382" t="str">
            <v>00111133P.2</v>
          </cell>
        </row>
        <row r="12383">
          <cell r="K12383" t="str">
            <v>00111133P.2</v>
          </cell>
        </row>
        <row r="12384">
          <cell r="K12384" t="str">
            <v>00111133P.2</v>
          </cell>
        </row>
        <row r="12385">
          <cell r="K12385" t="str">
            <v>00111133P.2</v>
          </cell>
        </row>
        <row r="12386">
          <cell r="K12386" t="str">
            <v>00111133P.2</v>
          </cell>
        </row>
        <row r="12387">
          <cell r="K12387" t="str">
            <v>00111133P.2</v>
          </cell>
        </row>
        <row r="12388">
          <cell r="K12388" t="str">
            <v>00111133P.2</v>
          </cell>
        </row>
        <row r="12389">
          <cell r="K12389" t="str">
            <v>00111133P.2</v>
          </cell>
        </row>
        <row r="12390">
          <cell r="K12390" t="str">
            <v>00111133P.2</v>
          </cell>
        </row>
        <row r="12391">
          <cell r="K12391" t="str">
            <v>00111133P.2</v>
          </cell>
        </row>
        <row r="12392">
          <cell r="K12392" t="str">
            <v>00111133P.2</v>
          </cell>
        </row>
        <row r="12393">
          <cell r="K12393" t="str">
            <v>00111133P.2</v>
          </cell>
        </row>
        <row r="12394">
          <cell r="K12394" t="str">
            <v>00111133P.2</v>
          </cell>
        </row>
        <row r="12395">
          <cell r="K12395" t="str">
            <v>00111134P.2</v>
          </cell>
        </row>
        <row r="12396">
          <cell r="K12396" t="str">
            <v>00111134P.2</v>
          </cell>
        </row>
        <row r="12397">
          <cell r="K12397" t="str">
            <v>00111134P.2</v>
          </cell>
        </row>
        <row r="12398">
          <cell r="K12398" t="str">
            <v>00111134P.2</v>
          </cell>
        </row>
        <row r="12399">
          <cell r="K12399" t="str">
            <v>00111134P.2</v>
          </cell>
        </row>
        <row r="12400">
          <cell r="K12400" t="str">
            <v>00111134P.2</v>
          </cell>
        </row>
        <row r="12401">
          <cell r="K12401" t="str">
            <v>00111134P.2</v>
          </cell>
        </row>
        <row r="12402">
          <cell r="K12402" t="str">
            <v>00111134P.2</v>
          </cell>
        </row>
        <row r="12403">
          <cell r="K12403" t="str">
            <v>00111135P.2</v>
          </cell>
        </row>
        <row r="12404">
          <cell r="K12404" t="str">
            <v>00111135P.2</v>
          </cell>
        </row>
        <row r="12405">
          <cell r="K12405" t="str">
            <v>00111135P.2</v>
          </cell>
        </row>
        <row r="12406">
          <cell r="K12406" t="str">
            <v>00111135P.2</v>
          </cell>
        </row>
        <row r="12407">
          <cell r="K12407" t="str">
            <v>00111135P.2</v>
          </cell>
        </row>
        <row r="12408">
          <cell r="K12408" t="str">
            <v>00111135P.2</v>
          </cell>
        </row>
        <row r="12409">
          <cell r="K12409" t="str">
            <v>00111135P.2</v>
          </cell>
        </row>
        <row r="12410">
          <cell r="K12410" t="str">
            <v>00111135P.2</v>
          </cell>
        </row>
        <row r="12411">
          <cell r="K12411" t="str">
            <v>00111135P.2</v>
          </cell>
        </row>
        <row r="12412">
          <cell r="K12412" t="str">
            <v>00111135P.2</v>
          </cell>
        </row>
        <row r="12413">
          <cell r="K12413" t="str">
            <v>00111135P.2</v>
          </cell>
        </row>
        <row r="12414">
          <cell r="K12414" t="str">
            <v>00111135P.2</v>
          </cell>
        </row>
        <row r="12415">
          <cell r="K12415" t="str">
            <v>00111135P.2</v>
          </cell>
        </row>
        <row r="12416">
          <cell r="K12416" t="str">
            <v>00111135P.2</v>
          </cell>
        </row>
        <row r="12417">
          <cell r="K12417" t="str">
            <v>00111135P.2</v>
          </cell>
        </row>
        <row r="12418">
          <cell r="K12418" t="str">
            <v>00111136P.2</v>
          </cell>
        </row>
        <row r="12419">
          <cell r="K12419" t="str">
            <v>00111136P.2</v>
          </cell>
        </row>
        <row r="12420">
          <cell r="K12420" t="str">
            <v>00111136P.2</v>
          </cell>
        </row>
        <row r="12421">
          <cell r="K12421" t="str">
            <v>00111136P.2</v>
          </cell>
        </row>
        <row r="12422">
          <cell r="K12422" t="str">
            <v>00111136P.2</v>
          </cell>
        </row>
        <row r="12423">
          <cell r="K12423" t="str">
            <v>00111136P.2</v>
          </cell>
        </row>
        <row r="12424">
          <cell r="K12424" t="str">
            <v>00111136P.2</v>
          </cell>
        </row>
        <row r="12425">
          <cell r="K12425" t="str">
            <v>00111136P.2</v>
          </cell>
        </row>
        <row r="12426">
          <cell r="K12426" t="str">
            <v>00111136P.2</v>
          </cell>
        </row>
        <row r="12427">
          <cell r="K12427" t="str">
            <v>00111136P.2</v>
          </cell>
        </row>
        <row r="12428">
          <cell r="K12428" t="str">
            <v>00111136P.2</v>
          </cell>
        </row>
        <row r="12429">
          <cell r="K12429" t="str">
            <v>00111136P.2</v>
          </cell>
        </row>
        <row r="12430">
          <cell r="K12430" t="str">
            <v>00111153P.2</v>
          </cell>
        </row>
        <row r="12431">
          <cell r="K12431" t="str">
            <v>00111153P.2</v>
          </cell>
        </row>
        <row r="12432">
          <cell r="K12432" t="str">
            <v>00111153P.2</v>
          </cell>
        </row>
        <row r="12433">
          <cell r="K12433" t="str">
            <v>00111153P.2</v>
          </cell>
        </row>
        <row r="12434">
          <cell r="K12434" t="str">
            <v>00111124P.2</v>
          </cell>
        </row>
        <row r="12435">
          <cell r="K12435" t="str">
            <v>00111124P.2</v>
          </cell>
        </row>
        <row r="12436">
          <cell r="K12436" t="str">
            <v>00111142P.2</v>
          </cell>
        </row>
        <row r="12437">
          <cell r="K12437" t="str">
            <v>00111142P.2</v>
          </cell>
        </row>
        <row r="12438">
          <cell r="K12438" t="str">
            <v>00111142P.2</v>
          </cell>
        </row>
        <row r="12439">
          <cell r="K12439" t="str">
            <v>00111142P.2</v>
          </cell>
        </row>
        <row r="12440">
          <cell r="K12440" t="str">
            <v>00111142P.2</v>
          </cell>
        </row>
        <row r="12441">
          <cell r="K12441" t="str">
            <v>00111142P.2</v>
          </cell>
        </row>
        <row r="12442">
          <cell r="K12442" t="str">
            <v>00111141P.2</v>
          </cell>
        </row>
        <row r="12443">
          <cell r="K12443" t="str">
            <v>00111141P.2</v>
          </cell>
        </row>
        <row r="12444">
          <cell r="K12444" t="str">
            <v>00111141P.2</v>
          </cell>
        </row>
        <row r="12445">
          <cell r="K12445" t="str">
            <v>00111141P.2</v>
          </cell>
        </row>
        <row r="12446">
          <cell r="K12446" t="str">
            <v>00111141P.2</v>
          </cell>
        </row>
        <row r="12447">
          <cell r="K12447" t="str">
            <v>00111141P.2</v>
          </cell>
        </row>
        <row r="12448">
          <cell r="K12448" t="str">
            <v>00111141P.2</v>
          </cell>
        </row>
        <row r="12449">
          <cell r="K12449" t="str">
            <v>00111141P.2</v>
          </cell>
        </row>
        <row r="12450">
          <cell r="K12450" t="str">
            <v>00111141P.2</v>
          </cell>
        </row>
        <row r="12451">
          <cell r="K12451" t="str">
            <v>00111141P.2</v>
          </cell>
        </row>
        <row r="12452">
          <cell r="K12452" t="str">
            <v>00111141P.2</v>
          </cell>
        </row>
        <row r="12453">
          <cell r="K12453" t="str">
            <v>00111141P.2</v>
          </cell>
        </row>
        <row r="12454">
          <cell r="K12454" t="str">
            <v>00111141P.2</v>
          </cell>
        </row>
        <row r="12455">
          <cell r="K12455" t="str">
            <v>00111141P.2</v>
          </cell>
        </row>
        <row r="12456">
          <cell r="K12456" t="str">
            <v>00111141P.2</v>
          </cell>
        </row>
        <row r="12457">
          <cell r="K12457" t="str">
            <v>00111106P.2</v>
          </cell>
        </row>
        <row r="12458">
          <cell r="K12458" t="str">
            <v>00111106P.2</v>
          </cell>
        </row>
        <row r="12459">
          <cell r="K12459" t="str">
            <v>00111106P.2</v>
          </cell>
        </row>
        <row r="12460">
          <cell r="K12460" t="str">
            <v>00111106P.2</v>
          </cell>
        </row>
        <row r="12461">
          <cell r="K12461" t="str">
            <v>00111107P.2</v>
          </cell>
        </row>
        <row r="12462">
          <cell r="K12462" t="str">
            <v>00111114P.2</v>
          </cell>
        </row>
        <row r="12463">
          <cell r="K12463" t="str">
            <v>00111114P.2</v>
          </cell>
        </row>
        <row r="12464">
          <cell r="K12464" t="str">
            <v>00111114P.2</v>
          </cell>
        </row>
        <row r="12465">
          <cell r="K12465" t="str">
            <v>00111114P.2</v>
          </cell>
        </row>
        <row r="12466">
          <cell r="K12466" t="str">
            <v>00111114P.2</v>
          </cell>
        </row>
        <row r="12467">
          <cell r="K12467" t="str">
            <v>00111114P.2</v>
          </cell>
        </row>
        <row r="12468">
          <cell r="K12468" t="str">
            <v>00111114P.2</v>
          </cell>
        </row>
        <row r="12469">
          <cell r="K12469" t="str">
            <v>00111114P.2</v>
          </cell>
        </row>
        <row r="12470">
          <cell r="K12470" t="str">
            <v>00111114P.2</v>
          </cell>
        </row>
        <row r="12471">
          <cell r="K12471" t="str">
            <v>00111128P.2</v>
          </cell>
        </row>
        <row r="12472">
          <cell r="K12472" t="str">
            <v>00111128P.2</v>
          </cell>
        </row>
        <row r="12473">
          <cell r="K12473" t="str">
            <v>00111128P.2</v>
          </cell>
        </row>
        <row r="12474">
          <cell r="K12474" t="str">
            <v>00111128P.2</v>
          </cell>
        </row>
        <row r="12475">
          <cell r="K12475" t="str">
            <v>00111128P.2</v>
          </cell>
        </row>
        <row r="12476">
          <cell r="K12476" t="str">
            <v>00111128P.2</v>
          </cell>
        </row>
        <row r="12477">
          <cell r="K12477" t="str">
            <v>00111128P.2</v>
          </cell>
        </row>
        <row r="12478">
          <cell r="K12478" t="str">
            <v>00111128P.2</v>
          </cell>
        </row>
        <row r="12479">
          <cell r="K12479" t="str">
            <v>00111128P.2</v>
          </cell>
        </row>
        <row r="12480">
          <cell r="K12480" t="str">
            <v>00111128P.2</v>
          </cell>
        </row>
        <row r="12481">
          <cell r="K12481" t="str">
            <v>00111128P.2</v>
          </cell>
        </row>
        <row r="12482">
          <cell r="K12482" t="str">
            <v>00111128P.2</v>
          </cell>
        </row>
        <row r="12483">
          <cell r="K12483" t="str">
            <v>00111128P.2</v>
          </cell>
        </row>
        <row r="12484">
          <cell r="K12484" t="str">
            <v>00111128P.2</v>
          </cell>
        </row>
        <row r="12485">
          <cell r="K12485" t="str">
            <v>00111128P.2</v>
          </cell>
        </row>
        <row r="12486">
          <cell r="K12486" t="str">
            <v>00111128P.2</v>
          </cell>
        </row>
        <row r="12487">
          <cell r="K12487" t="str">
            <v>00111128P.2</v>
          </cell>
        </row>
        <row r="12488">
          <cell r="K12488" t="str">
            <v>00111128P.2</v>
          </cell>
        </row>
        <row r="12489">
          <cell r="K12489" t="str">
            <v>00111130P.2</v>
          </cell>
        </row>
        <row r="12490">
          <cell r="K12490" t="str">
            <v>00111130P.2</v>
          </cell>
        </row>
        <row r="12491">
          <cell r="K12491" t="str">
            <v>00111130P.2</v>
          </cell>
        </row>
        <row r="12492">
          <cell r="K12492" t="str">
            <v>00111130P.2</v>
          </cell>
        </row>
        <row r="12493">
          <cell r="K12493" t="str">
            <v>00111130P.2</v>
          </cell>
        </row>
        <row r="12494">
          <cell r="K12494" t="str">
            <v>00111130P.2</v>
          </cell>
        </row>
        <row r="12495">
          <cell r="K12495" t="str">
            <v>00111130P.2</v>
          </cell>
        </row>
        <row r="12496">
          <cell r="K12496" t="str">
            <v>00111130P.2</v>
          </cell>
        </row>
        <row r="12497">
          <cell r="K12497" t="str">
            <v>00111130P.2</v>
          </cell>
        </row>
        <row r="12498">
          <cell r="K12498" t="str">
            <v>00111130P.2</v>
          </cell>
        </row>
        <row r="12499">
          <cell r="K12499" t="str">
            <v>00111130P.2</v>
          </cell>
        </row>
        <row r="12500">
          <cell r="K12500" t="str">
            <v>00111130P.2</v>
          </cell>
        </row>
        <row r="12501">
          <cell r="K12501" t="str">
            <v>00111130P.2</v>
          </cell>
        </row>
        <row r="12502">
          <cell r="K12502" t="str">
            <v>00111130P.2</v>
          </cell>
        </row>
        <row r="12503">
          <cell r="K12503" t="str">
            <v>00111130P.2</v>
          </cell>
        </row>
        <row r="12504">
          <cell r="K12504" t="str">
            <v>00111130P.2</v>
          </cell>
        </row>
        <row r="12505">
          <cell r="K12505" t="str">
            <v>00111130P.2</v>
          </cell>
        </row>
        <row r="12506">
          <cell r="K12506" t="str">
            <v>00111130P.2</v>
          </cell>
        </row>
        <row r="12507">
          <cell r="K12507" t="str">
            <v>00111149P.2</v>
          </cell>
        </row>
        <row r="12508">
          <cell r="K12508" t="str">
            <v>00111153P.2</v>
          </cell>
        </row>
        <row r="12509">
          <cell r="K12509" t="str">
            <v>00111157P.2</v>
          </cell>
        </row>
        <row r="12510">
          <cell r="K12510" t="str">
            <v>00111157P.2</v>
          </cell>
        </row>
        <row r="12511">
          <cell r="K12511" t="str">
            <v>00111157P.2</v>
          </cell>
        </row>
        <row r="12512">
          <cell r="K12512" t="str">
            <v>00111157P.2</v>
          </cell>
        </row>
        <row r="12513">
          <cell r="K12513" t="str">
            <v>00111157P.2</v>
          </cell>
        </row>
        <row r="12514">
          <cell r="K12514" t="str">
            <v>00111157P.2</v>
          </cell>
        </row>
        <row r="12515">
          <cell r="K12515" t="str">
            <v>00111159P.2</v>
          </cell>
        </row>
        <row r="12516">
          <cell r="K12516" t="str">
            <v>00111159P.2</v>
          </cell>
        </row>
        <row r="12517">
          <cell r="K12517" t="str">
            <v>00111159P.2</v>
          </cell>
        </row>
        <row r="12518">
          <cell r="K12518" t="str">
            <v>00111159P.2</v>
          </cell>
        </row>
        <row r="12519">
          <cell r="K12519" t="str">
            <v>00111159P.2</v>
          </cell>
        </row>
        <row r="12520">
          <cell r="K12520" t="str">
            <v>00111159P.2</v>
          </cell>
        </row>
        <row r="12521">
          <cell r="K12521" t="str">
            <v>00111117P.2</v>
          </cell>
        </row>
        <row r="12522">
          <cell r="K12522" t="str">
            <v>00111153P.2</v>
          </cell>
        </row>
        <row r="12523">
          <cell r="K12523" t="str">
            <v>00111149P.2</v>
          </cell>
        </row>
        <row r="12524">
          <cell r="K12524" t="str">
            <v>00111149P.2</v>
          </cell>
        </row>
        <row r="12525">
          <cell r="K12525" t="str">
            <v>00111149P.2</v>
          </cell>
        </row>
        <row r="12526">
          <cell r="K12526" t="str">
            <v>00111149P.2</v>
          </cell>
        </row>
        <row r="12527">
          <cell r="K12527" t="str">
            <v>00111149P.2</v>
          </cell>
        </row>
        <row r="12528">
          <cell r="K12528" t="str">
            <v>00111149P.2</v>
          </cell>
        </row>
        <row r="12529">
          <cell r="K12529" t="str">
            <v>00111149P.2</v>
          </cell>
        </row>
        <row r="12530">
          <cell r="K12530" t="str">
            <v>00111149P.2</v>
          </cell>
        </row>
        <row r="12531">
          <cell r="K12531" t="str">
            <v>00111149P.2</v>
          </cell>
        </row>
        <row r="12532">
          <cell r="K12532" t="str">
            <v>00111149P.2</v>
          </cell>
        </row>
        <row r="12533">
          <cell r="K12533" t="str">
            <v>00111113P.2</v>
          </cell>
        </row>
        <row r="12534">
          <cell r="K12534" t="str">
            <v>00111113P.2</v>
          </cell>
        </row>
        <row r="12535">
          <cell r="K12535" t="str">
            <v>00111113P.2</v>
          </cell>
        </row>
        <row r="12536">
          <cell r="K12536" t="str">
            <v>00111113P.2</v>
          </cell>
        </row>
        <row r="12537">
          <cell r="K12537" t="str">
            <v>00111113P.2</v>
          </cell>
        </row>
        <row r="12538">
          <cell r="K12538" t="str">
            <v>00111113P.2</v>
          </cell>
        </row>
        <row r="12539">
          <cell r="K12539" t="str">
            <v>00111113P.2</v>
          </cell>
        </row>
        <row r="12540">
          <cell r="K12540" t="str">
            <v>00111113P.2</v>
          </cell>
        </row>
        <row r="12541">
          <cell r="K12541" t="str">
            <v>00111121P.2</v>
          </cell>
        </row>
        <row r="12542">
          <cell r="K12542" t="str">
            <v>00111126P.2</v>
          </cell>
        </row>
        <row r="12543">
          <cell r="K12543" t="str">
            <v>00111126P.2</v>
          </cell>
        </row>
        <row r="12544">
          <cell r="K12544" t="str">
            <v>00111126P.2</v>
          </cell>
        </row>
        <row r="12545">
          <cell r="K12545" t="str">
            <v>00111128P.2</v>
          </cell>
        </row>
        <row r="12546">
          <cell r="K12546" t="str">
            <v>00111128P.2</v>
          </cell>
        </row>
        <row r="12547">
          <cell r="K12547" t="str">
            <v>00111128P.2</v>
          </cell>
        </row>
        <row r="12548">
          <cell r="K12548" t="str">
            <v>00111129P.2</v>
          </cell>
        </row>
        <row r="12549">
          <cell r="K12549" t="str">
            <v>00111132P.2</v>
          </cell>
        </row>
        <row r="12550">
          <cell r="K12550" t="str">
            <v>00111132P.2</v>
          </cell>
        </row>
        <row r="12551">
          <cell r="K12551" t="str">
            <v>00111132P.2</v>
          </cell>
        </row>
        <row r="12552">
          <cell r="K12552" t="str">
            <v>00111134P.2</v>
          </cell>
        </row>
        <row r="12553">
          <cell r="K12553" t="str">
            <v>00111135P.2</v>
          </cell>
        </row>
        <row r="12554">
          <cell r="K12554" t="str">
            <v>00111136P.2</v>
          </cell>
        </row>
        <row r="12555">
          <cell r="K12555" t="str">
            <v>00111136P.2</v>
          </cell>
        </row>
        <row r="12556">
          <cell r="K12556" t="str">
            <v>00111136P.2</v>
          </cell>
        </row>
        <row r="12557">
          <cell r="K12557" t="str">
            <v>00111145P.2</v>
          </cell>
        </row>
        <row r="12558">
          <cell r="K12558" t="str">
            <v>00111145P.2</v>
          </cell>
        </row>
        <row r="12559">
          <cell r="K12559" t="str">
            <v>00111145P.2</v>
          </cell>
        </row>
        <row r="12560">
          <cell r="K12560" t="str">
            <v>00111145P.2</v>
          </cell>
        </row>
        <row r="12561">
          <cell r="K12561" t="str">
            <v>00111145P.2</v>
          </cell>
        </row>
        <row r="12562">
          <cell r="K12562" t="str">
            <v>00111145P.2</v>
          </cell>
        </row>
        <row r="12563">
          <cell r="K12563" t="str">
            <v>00111145P.2</v>
          </cell>
        </row>
        <row r="12564">
          <cell r="K12564" t="str">
            <v>00111145P.2</v>
          </cell>
        </row>
        <row r="12565">
          <cell r="K12565" t="str">
            <v>00111145P.2</v>
          </cell>
        </row>
        <row r="12566">
          <cell r="K12566" t="str">
            <v>00111145P.2</v>
          </cell>
        </row>
        <row r="12567">
          <cell r="K12567" t="str">
            <v>00111145P.2</v>
          </cell>
        </row>
        <row r="12568">
          <cell r="K12568" t="str">
            <v>00111145P.2</v>
          </cell>
        </row>
        <row r="12569">
          <cell r="K12569" t="str">
            <v>00111145P.2</v>
          </cell>
        </row>
        <row r="12570">
          <cell r="K12570" t="str">
            <v>00111149P.2</v>
          </cell>
        </row>
        <row r="12571">
          <cell r="K12571" t="str">
            <v>00111153P.2</v>
          </cell>
        </row>
        <row r="12572">
          <cell r="K12572" t="str">
            <v>00111153P.2</v>
          </cell>
        </row>
        <row r="12573">
          <cell r="K12573" t="str">
            <v>00111153P.2</v>
          </cell>
        </row>
        <row r="12574">
          <cell r="K12574" t="str">
            <v>00111153P.2</v>
          </cell>
        </row>
        <row r="12575">
          <cell r="K12575" t="str">
            <v>00111153P.2</v>
          </cell>
        </row>
        <row r="12576">
          <cell r="K12576" t="str">
            <v>00111153P.2</v>
          </cell>
        </row>
        <row r="12577">
          <cell r="K12577" t="str">
            <v>00111153P.2</v>
          </cell>
        </row>
        <row r="12578">
          <cell r="K12578" t="str">
            <v>00111158P.2</v>
          </cell>
        </row>
        <row r="12579">
          <cell r="K12579" t="str">
            <v>00111158P.2</v>
          </cell>
        </row>
        <row r="12580">
          <cell r="K12580" t="str">
            <v>00111159P.2</v>
          </cell>
        </row>
        <row r="12581">
          <cell r="K12581" t="str">
            <v>00111159P.2</v>
          </cell>
        </row>
        <row r="12582">
          <cell r="K12582" t="str">
            <v>00111159P.2</v>
          </cell>
        </row>
        <row r="12583">
          <cell r="K12583" t="str">
            <v>00111159P.2</v>
          </cell>
        </row>
        <row r="12584">
          <cell r="K12584" t="str">
            <v>00111159P.2</v>
          </cell>
        </row>
        <row r="12585">
          <cell r="K12585" t="str">
            <v>00111110P.2</v>
          </cell>
        </row>
        <row r="12586">
          <cell r="K12586" t="str">
            <v>00111111P.2</v>
          </cell>
        </row>
        <row r="12587">
          <cell r="K12587" t="str">
            <v>00111113P.2</v>
          </cell>
        </row>
        <row r="12588">
          <cell r="K12588" t="str">
            <v>00111113P.2</v>
          </cell>
        </row>
        <row r="12589">
          <cell r="K12589" t="str">
            <v>00111113P.2</v>
          </cell>
        </row>
        <row r="12590">
          <cell r="K12590" t="str">
            <v>00111113P.2</v>
          </cell>
        </row>
        <row r="12591">
          <cell r="K12591" t="str">
            <v>00111113P.2</v>
          </cell>
        </row>
        <row r="12592">
          <cell r="K12592" t="str">
            <v>00111113P.2</v>
          </cell>
        </row>
        <row r="12593">
          <cell r="K12593" t="str">
            <v>00111113P.2</v>
          </cell>
        </row>
        <row r="12594">
          <cell r="K12594" t="str">
            <v>00111113P.2</v>
          </cell>
        </row>
        <row r="12595">
          <cell r="K12595" t="str">
            <v>00111117P.2</v>
          </cell>
        </row>
        <row r="12596">
          <cell r="K12596" t="str">
            <v>00111117P.2</v>
          </cell>
        </row>
        <row r="12597">
          <cell r="K12597" t="str">
            <v>00111119P.2</v>
          </cell>
        </row>
        <row r="12598">
          <cell r="K12598" t="str">
            <v>00111120P.2</v>
          </cell>
        </row>
        <row r="12599">
          <cell r="K12599" t="str">
            <v>00111122P.2</v>
          </cell>
        </row>
        <row r="12600">
          <cell r="K12600" t="str">
            <v>00111122P.2</v>
          </cell>
        </row>
        <row r="12601">
          <cell r="K12601" t="str">
            <v>00111122P.2</v>
          </cell>
        </row>
        <row r="12602">
          <cell r="K12602" t="str">
            <v>00111122P.2</v>
          </cell>
        </row>
        <row r="12603">
          <cell r="K12603" t="str">
            <v>00111122P.2</v>
          </cell>
        </row>
        <row r="12604">
          <cell r="K12604" t="str">
            <v>00111124P.2</v>
          </cell>
        </row>
        <row r="12605">
          <cell r="K12605" t="str">
            <v>00111124P.2</v>
          </cell>
        </row>
        <row r="12606">
          <cell r="K12606" t="str">
            <v>00111124P.2</v>
          </cell>
        </row>
        <row r="12607">
          <cell r="K12607" t="str">
            <v>00111126P.2</v>
          </cell>
        </row>
        <row r="12608">
          <cell r="K12608" t="str">
            <v>00111127P.2</v>
          </cell>
        </row>
        <row r="12609">
          <cell r="K12609" t="str">
            <v>00111129P.2</v>
          </cell>
        </row>
        <row r="12610">
          <cell r="K12610" t="str">
            <v>00111129P.2</v>
          </cell>
        </row>
        <row r="12611">
          <cell r="K12611" t="str">
            <v>00111129P.2</v>
          </cell>
        </row>
        <row r="12612">
          <cell r="K12612" t="str">
            <v>00111131P.2</v>
          </cell>
        </row>
        <row r="12613">
          <cell r="K12613" t="str">
            <v>00111132P.2</v>
          </cell>
        </row>
        <row r="12614">
          <cell r="K12614" t="str">
            <v>00111132P.2</v>
          </cell>
        </row>
        <row r="12615">
          <cell r="K12615" t="str">
            <v>00111132P.2</v>
          </cell>
        </row>
        <row r="12616">
          <cell r="K12616" t="str">
            <v>00111132P.2</v>
          </cell>
        </row>
        <row r="12617">
          <cell r="K12617" t="str">
            <v>00111132P.2</v>
          </cell>
        </row>
        <row r="12618">
          <cell r="K12618" t="str">
            <v>00111133P.2</v>
          </cell>
        </row>
        <row r="12619">
          <cell r="K12619" t="str">
            <v>00111136P.2</v>
          </cell>
        </row>
        <row r="12620">
          <cell r="K12620" t="str">
            <v>00111145P.2</v>
          </cell>
        </row>
        <row r="12621">
          <cell r="K12621" t="str">
            <v>00111145P.2</v>
          </cell>
        </row>
        <row r="12622">
          <cell r="K12622" t="str">
            <v>00111145P.2</v>
          </cell>
        </row>
        <row r="12623">
          <cell r="K12623" t="str">
            <v>00111145P.2</v>
          </cell>
        </row>
        <row r="12624">
          <cell r="K12624" t="str">
            <v>00111145P.2</v>
          </cell>
        </row>
        <row r="12625">
          <cell r="K12625" t="str">
            <v>00111145P.2</v>
          </cell>
        </row>
        <row r="12626">
          <cell r="K12626" t="str">
            <v>00111145P.2</v>
          </cell>
        </row>
        <row r="12627">
          <cell r="K12627" t="str">
            <v>00111145P.2</v>
          </cell>
        </row>
        <row r="12628">
          <cell r="K12628" t="str">
            <v>00111145P.2</v>
          </cell>
        </row>
        <row r="12629">
          <cell r="K12629" t="str">
            <v>00111145P.2</v>
          </cell>
        </row>
        <row r="12630">
          <cell r="K12630" t="str">
            <v>00111153P.2</v>
          </cell>
        </row>
        <row r="12631">
          <cell r="K12631" t="str">
            <v>00111153P.2</v>
          </cell>
        </row>
        <row r="12632">
          <cell r="K12632" t="str">
            <v>00111153P.2</v>
          </cell>
        </row>
        <row r="12633">
          <cell r="K12633" t="str">
            <v>00111153P.2</v>
          </cell>
        </row>
        <row r="12634">
          <cell r="K12634" t="str">
            <v>00111153P.2</v>
          </cell>
        </row>
        <row r="12635">
          <cell r="K12635" t="str">
            <v>00111153P.2</v>
          </cell>
        </row>
        <row r="12636">
          <cell r="K12636" t="str">
            <v>00111153P.2</v>
          </cell>
        </row>
        <row r="12637">
          <cell r="K12637" t="str">
            <v>00111153P.2</v>
          </cell>
        </row>
        <row r="12638">
          <cell r="K12638" t="str">
            <v>00111159P.2</v>
          </cell>
        </row>
        <row r="12639">
          <cell r="K12639" t="str">
            <v>00111159P.2</v>
          </cell>
        </row>
        <row r="12640">
          <cell r="K12640" t="str">
            <v>00111159P.2</v>
          </cell>
        </row>
        <row r="12641">
          <cell r="K12641" t="str">
            <v>00111159P.2</v>
          </cell>
        </row>
        <row r="12642">
          <cell r="K12642" t="str">
            <v>00111159P.2</v>
          </cell>
        </row>
        <row r="12643">
          <cell r="K12643" t="str">
            <v>00111159P.2</v>
          </cell>
        </row>
        <row r="12644">
          <cell r="K12644" t="str">
            <v>00111143P.2</v>
          </cell>
        </row>
        <row r="12645">
          <cell r="K12645" t="str">
            <v>00111143P.2</v>
          </cell>
        </row>
        <row r="12646">
          <cell r="K12646" t="str">
            <v>00111143P.2</v>
          </cell>
        </row>
        <row r="12647">
          <cell r="K12647" t="str">
            <v>00111143P.2</v>
          </cell>
        </row>
        <row r="12648">
          <cell r="K12648" t="str">
            <v>00111143P.2</v>
          </cell>
        </row>
        <row r="12649">
          <cell r="K12649" t="str">
            <v>00111143P.2</v>
          </cell>
        </row>
        <row r="12650">
          <cell r="K12650" t="str">
            <v>00111143P.2</v>
          </cell>
        </row>
        <row r="12651">
          <cell r="K12651" t="str">
            <v>00111143P.2</v>
          </cell>
        </row>
        <row r="12652">
          <cell r="K12652" t="str">
            <v>00111143P.2</v>
          </cell>
        </row>
        <row r="12653">
          <cell r="K12653" t="str">
            <v>00111143P.2</v>
          </cell>
        </row>
        <row r="12654">
          <cell r="K12654" t="str">
            <v>00111143P.2</v>
          </cell>
        </row>
        <row r="12655">
          <cell r="K12655" t="str">
            <v>00111110P.2</v>
          </cell>
        </row>
        <row r="12656">
          <cell r="K12656" t="str">
            <v>00111112P.2</v>
          </cell>
        </row>
        <row r="12657">
          <cell r="K12657" t="str">
            <v>00111113P.2</v>
          </cell>
        </row>
        <row r="12658">
          <cell r="K12658" t="str">
            <v>00111113P.2</v>
          </cell>
        </row>
        <row r="12659">
          <cell r="K12659" t="str">
            <v>00111113P.2</v>
          </cell>
        </row>
        <row r="12660">
          <cell r="K12660" t="str">
            <v>00111115P.2</v>
          </cell>
        </row>
        <row r="12661">
          <cell r="K12661" t="str">
            <v>00111118P.2</v>
          </cell>
        </row>
        <row r="12662">
          <cell r="K12662" t="str">
            <v>00111119P.2</v>
          </cell>
        </row>
        <row r="12663">
          <cell r="K12663" t="str">
            <v>00111120P.2</v>
          </cell>
        </row>
        <row r="12664">
          <cell r="K12664" t="str">
            <v>00111120P.2</v>
          </cell>
        </row>
        <row r="12665">
          <cell r="K12665" t="str">
            <v>00111120P.2</v>
          </cell>
        </row>
        <row r="12666">
          <cell r="K12666" t="str">
            <v>00111120P.2</v>
          </cell>
        </row>
        <row r="12667">
          <cell r="K12667" t="str">
            <v>00111122P.2</v>
          </cell>
        </row>
        <row r="12668">
          <cell r="K12668" t="str">
            <v>00111122P.2</v>
          </cell>
        </row>
        <row r="12669">
          <cell r="K12669" t="str">
            <v>00111123P.2</v>
          </cell>
        </row>
        <row r="12670">
          <cell r="K12670" t="str">
            <v>00111123P.2</v>
          </cell>
        </row>
        <row r="12671">
          <cell r="K12671" t="str">
            <v>00111123P.2</v>
          </cell>
        </row>
        <row r="12672">
          <cell r="K12672" t="str">
            <v>00111124P.2</v>
          </cell>
        </row>
        <row r="12673">
          <cell r="K12673" t="str">
            <v>00111125P.2</v>
          </cell>
        </row>
        <row r="12674">
          <cell r="K12674" t="str">
            <v>00111125P.2</v>
          </cell>
        </row>
        <row r="12675">
          <cell r="K12675" t="str">
            <v>00111126P.2</v>
          </cell>
        </row>
        <row r="12676">
          <cell r="K12676" t="str">
            <v>00111126P.2</v>
          </cell>
        </row>
        <row r="12677">
          <cell r="K12677" t="str">
            <v>00111127P.2</v>
          </cell>
        </row>
        <row r="12678">
          <cell r="K12678" t="str">
            <v>00111128P.2</v>
          </cell>
        </row>
        <row r="12679">
          <cell r="K12679" t="str">
            <v>00111128P.2</v>
          </cell>
        </row>
        <row r="12680">
          <cell r="K12680" t="str">
            <v>00111128P.2</v>
          </cell>
        </row>
        <row r="12681">
          <cell r="K12681" t="str">
            <v>00111128P.2</v>
          </cell>
        </row>
        <row r="12682">
          <cell r="K12682" t="str">
            <v>00111129P.2</v>
          </cell>
        </row>
        <row r="12683">
          <cell r="K12683" t="str">
            <v>00111129P.2</v>
          </cell>
        </row>
        <row r="12684">
          <cell r="K12684" t="str">
            <v>00111131P.2</v>
          </cell>
        </row>
        <row r="12685">
          <cell r="K12685" t="str">
            <v>00111132P.2</v>
          </cell>
        </row>
        <row r="12686">
          <cell r="K12686" t="str">
            <v>00111132P.2</v>
          </cell>
        </row>
        <row r="12687">
          <cell r="K12687" t="str">
            <v>00111132P.2</v>
          </cell>
        </row>
        <row r="12688">
          <cell r="K12688" t="str">
            <v>00111132P.2</v>
          </cell>
        </row>
        <row r="12689">
          <cell r="K12689" t="str">
            <v>00111133P.2</v>
          </cell>
        </row>
        <row r="12690">
          <cell r="K12690" t="str">
            <v>00111133P.2</v>
          </cell>
        </row>
        <row r="12691">
          <cell r="K12691" t="str">
            <v>00111133P.2</v>
          </cell>
        </row>
        <row r="12692">
          <cell r="K12692" t="str">
            <v>00111135P.2</v>
          </cell>
        </row>
        <row r="12693">
          <cell r="K12693" t="str">
            <v>00111135P.2</v>
          </cell>
        </row>
        <row r="12694">
          <cell r="K12694" t="str">
            <v>00111135P.2</v>
          </cell>
        </row>
        <row r="12695">
          <cell r="K12695" t="str">
            <v>00111136P.2</v>
          </cell>
        </row>
        <row r="12696">
          <cell r="K12696" t="str">
            <v>00111145P.2</v>
          </cell>
        </row>
        <row r="12697">
          <cell r="K12697" t="str">
            <v>00111145P.2</v>
          </cell>
        </row>
        <row r="12698">
          <cell r="K12698" t="str">
            <v>00111145P.2</v>
          </cell>
        </row>
        <row r="12699">
          <cell r="K12699" t="str">
            <v>00111145P.2</v>
          </cell>
        </row>
        <row r="12700">
          <cell r="K12700" t="str">
            <v>00111149P.2</v>
          </cell>
        </row>
        <row r="12701">
          <cell r="K12701" t="str">
            <v>00111149P.2</v>
          </cell>
        </row>
        <row r="12702">
          <cell r="K12702" t="str">
            <v>00111149P.2</v>
          </cell>
        </row>
        <row r="12703">
          <cell r="K12703" t="str">
            <v>00111149P.2</v>
          </cell>
        </row>
        <row r="12704">
          <cell r="K12704" t="str">
            <v>00111150P.2</v>
          </cell>
        </row>
        <row r="12705">
          <cell r="K12705" t="str">
            <v>00111150P.2</v>
          </cell>
        </row>
        <row r="12706">
          <cell r="K12706" t="str">
            <v>00111150P.2</v>
          </cell>
        </row>
        <row r="12707">
          <cell r="K12707" t="str">
            <v>00111151P.2</v>
          </cell>
        </row>
        <row r="12708">
          <cell r="K12708" t="str">
            <v>00111151P.2</v>
          </cell>
        </row>
        <row r="12709">
          <cell r="K12709" t="str">
            <v>00111153P.2</v>
          </cell>
        </row>
        <row r="12710">
          <cell r="K12710" t="str">
            <v>00111158P.2</v>
          </cell>
        </row>
        <row r="12711">
          <cell r="K12711" t="str">
            <v>00111159P.2</v>
          </cell>
        </row>
        <row r="12712">
          <cell r="K12712" t="str">
            <v>00111110P.2</v>
          </cell>
        </row>
        <row r="12713">
          <cell r="K12713" t="str">
            <v>00111111P.2</v>
          </cell>
        </row>
        <row r="12714">
          <cell r="K12714" t="str">
            <v>00111112P.2</v>
          </cell>
        </row>
        <row r="12715">
          <cell r="K12715" t="str">
            <v>00111112P.2</v>
          </cell>
        </row>
        <row r="12716">
          <cell r="K12716" t="str">
            <v>00111118P.2</v>
          </cell>
        </row>
        <row r="12717">
          <cell r="K12717" t="str">
            <v>00111118P.2</v>
          </cell>
        </row>
        <row r="12718">
          <cell r="K12718" t="str">
            <v>00111118P.2</v>
          </cell>
        </row>
        <row r="12719">
          <cell r="K12719" t="str">
            <v>00111118P.2</v>
          </cell>
        </row>
        <row r="12720">
          <cell r="K12720" t="str">
            <v>00111119P.2</v>
          </cell>
        </row>
        <row r="12721">
          <cell r="K12721" t="str">
            <v>00111120P.2</v>
          </cell>
        </row>
        <row r="12722">
          <cell r="K12722" t="str">
            <v>00111120P.2</v>
          </cell>
        </row>
        <row r="12723">
          <cell r="K12723" t="str">
            <v>00111120P.2</v>
          </cell>
        </row>
        <row r="12724">
          <cell r="K12724" t="str">
            <v>00111120P.2</v>
          </cell>
        </row>
        <row r="12725">
          <cell r="K12725" t="str">
            <v>00111120P.2</v>
          </cell>
        </row>
        <row r="12726">
          <cell r="K12726" t="str">
            <v>00111121P.2</v>
          </cell>
        </row>
        <row r="12727">
          <cell r="K12727" t="str">
            <v>00111122P.2</v>
          </cell>
        </row>
        <row r="12728">
          <cell r="K12728" t="str">
            <v>00111122P.2</v>
          </cell>
        </row>
        <row r="12729">
          <cell r="K12729" t="str">
            <v>00111124P.2</v>
          </cell>
        </row>
        <row r="12730">
          <cell r="K12730" t="str">
            <v>00111124P.2</v>
          </cell>
        </row>
        <row r="12731">
          <cell r="K12731" t="str">
            <v>00111125P.2</v>
          </cell>
        </row>
        <row r="12732">
          <cell r="K12732" t="str">
            <v>00111125P.2</v>
          </cell>
        </row>
        <row r="12733">
          <cell r="K12733" t="str">
            <v>00111125P.2</v>
          </cell>
        </row>
        <row r="12734">
          <cell r="K12734" t="str">
            <v>00111125P.2</v>
          </cell>
        </row>
        <row r="12735">
          <cell r="K12735" t="str">
            <v>00111125P.2</v>
          </cell>
        </row>
        <row r="12736">
          <cell r="K12736" t="str">
            <v>00111126P.2</v>
          </cell>
        </row>
        <row r="12737">
          <cell r="K12737" t="str">
            <v>00111127P.2</v>
          </cell>
        </row>
        <row r="12738">
          <cell r="K12738" t="str">
            <v>00111129P.2</v>
          </cell>
        </row>
        <row r="12739">
          <cell r="K12739" t="str">
            <v>00111130P.2</v>
          </cell>
        </row>
        <row r="12740">
          <cell r="K12740" t="str">
            <v>00111130P.2</v>
          </cell>
        </row>
        <row r="12741">
          <cell r="K12741" t="str">
            <v>00111131P.2</v>
          </cell>
        </row>
        <row r="12742">
          <cell r="K12742" t="str">
            <v>00111131P.2</v>
          </cell>
        </row>
        <row r="12743">
          <cell r="K12743" t="str">
            <v>00111131P.2</v>
          </cell>
        </row>
        <row r="12744">
          <cell r="K12744" t="str">
            <v>00111131P.2</v>
          </cell>
        </row>
        <row r="12745">
          <cell r="K12745" t="str">
            <v>00111133P.2</v>
          </cell>
        </row>
        <row r="12746">
          <cell r="K12746" t="str">
            <v>00111134P.2</v>
          </cell>
        </row>
        <row r="12747">
          <cell r="K12747" t="str">
            <v>00111134P.2</v>
          </cell>
        </row>
        <row r="12748">
          <cell r="K12748" t="str">
            <v>00111135P.2</v>
          </cell>
        </row>
        <row r="12749">
          <cell r="K12749" t="str">
            <v>00111135P.2</v>
          </cell>
        </row>
        <row r="12750">
          <cell r="K12750" t="str">
            <v>00111135P.2</v>
          </cell>
        </row>
        <row r="12751">
          <cell r="K12751" t="str">
            <v>00111136P.2</v>
          </cell>
        </row>
        <row r="12752">
          <cell r="K12752" t="str">
            <v>00111136P.2</v>
          </cell>
        </row>
        <row r="12753">
          <cell r="K12753" t="str">
            <v>00111136P.2</v>
          </cell>
        </row>
        <row r="12754">
          <cell r="K12754" t="str">
            <v>00111158P.2</v>
          </cell>
        </row>
        <row r="12755">
          <cell r="K12755" t="str">
            <v>00111158P.2</v>
          </cell>
        </row>
        <row r="12756">
          <cell r="K12756" t="str">
            <v>00111145P.2</v>
          </cell>
        </row>
        <row r="12757">
          <cell r="K12757" t="str">
            <v>00111145P.2</v>
          </cell>
        </row>
        <row r="12758">
          <cell r="K12758" t="str">
            <v>00111145P.2</v>
          </cell>
        </row>
        <row r="12759">
          <cell r="K12759" t="str">
            <v>00111145P.2</v>
          </cell>
        </row>
        <row r="12760">
          <cell r="K12760" t="str">
            <v>00111149P.2</v>
          </cell>
        </row>
        <row r="12761">
          <cell r="K12761" t="str">
            <v>00111149P.2</v>
          </cell>
        </row>
        <row r="12762">
          <cell r="K12762" t="str">
            <v>00111150P.2</v>
          </cell>
        </row>
        <row r="12763">
          <cell r="K12763" t="str">
            <v>00111150P.2</v>
          </cell>
        </row>
        <row r="12764">
          <cell r="K12764" t="str">
            <v>00111150P.2</v>
          </cell>
        </row>
        <row r="12765">
          <cell r="K12765" t="str">
            <v>00111150P.2</v>
          </cell>
        </row>
        <row r="12766">
          <cell r="K12766" t="str">
            <v>00111153P.2</v>
          </cell>
        </row>
        <row r="12767">
          <cell r="K12767" t="str">
            <v>00111153P.2</v>
          </cell>
        </row>
        <row r="12768">
          <cell r="K12768" t="str">
            <v>00111158P.2</v>
          </cell>
        </row>
        <row r="12769">
          <cell r="K12769" t="str">
            <v>00111159P.2</v>
          </cell>
        </row>
        <row r="12770">
          <cell r="K12770" t="str">
            <v>00111159P.2</v>
          </cell>
        </row>
        <row r="12771">
          <cell r="K12771" t="str">
            <v>00111159P.2</v>
          </cell>
        </row>
        <row r="12772">
          <cell r="K12772" t="str">
            <v>00111110P.2</v>
          </cell>
        </row>
        <row r="12773">
          <cell r="K12773" t="str">
            <v>00111110P.2</v>
          </cell>
        </row>
        <row r="12774">
          <cell r="K12774" t="str">
            <v>00111110P.2</v>
          </cell>
        </row>
        <row r="12775">
          <cell r="K12775" t="str">
            <v>00111110P.2</v>
          </cell>
        </row>
        <row r="12776">
          <cell r="K12776" t="str">
            <v>00111110P.2</v>
          </cell>
        </row>
        <row r="12777">
          <cell r="K12777" t="str">
            <v>00111110P.2</v>
          </cell>
        </row>
        <row r="12778">
          <cell r="K12778" t="str">
            <v>00111110P.2</v>
          </cell>
        </row>
        <row r="12779">
          <cell r="K12779" t="str">
            <v>00111110P.2</v>
          </cell>
        </row>
        <row r="12780">
          <cell r="K12780" t="str">
            <v>00111110P.2</v>
          </cell>
        </row>
        <row r="12781">
          <cell r="K12781" t="str">
            <v>00111110P.2</v>
          </cell>
        </row>
        <row r="12782">
          <cell r="K12782" t="str">
            <v>00111110P.2</v>
          </cell>
        </row>
        <row r="12783">
          <cell r="K12783" t="str">
            <v>00111110P.2</v>
          </cell>
        </row>
        <row r="12784">
          <cell r="K12784" t="str">
            <v>00111110P.2</v>
          </cell>
        </row>
        <row r="12785">
          <cell r="K12785" t="str">
            <v>00111110P.2</v>
          </cell>
        </row>
        <row r="12786">
          <cell r="K12786" t="str">
            <v>00111112P.2</v>
          </cell>
        </row>
        <row r="12787">
          <cell r="K12787" t="str">
            <v>00111112P.2</v>
          </cell>
        </row>
        <row r="12788">
          <cell r="K12788" t="str">
            <v>00111112P.2</v>
          </cell>
        </row>
        <row r="12789">
          <cell r="K12789" t="str">
            <v>00111112P.2</v>
          </cell>
        </row>
        <row r="12790">
          <cell r="K12790" t="str">
            <v>00111112P.2</v>
          </cell>
        </row>
        <row r="12791">
          <cell r="K12791" t="str">
            <v>00111112P.2</v>
          </cell>
        </row>
        <row r="12792">
          <cell r="K12792" t="str">
            <v>00111112P.2</v>
          </cell>
        </row>
        <row r="12793">
          <cell r="K12793" t="str">
            <v>00111112P.2</v>
          </cell>
        </row>
        <row r="12794">
          <cell r="K12794" t="str">
            <v>00111112P.2</v>
          </cell>
        </row>
        <row r="12795">
          <cell r="K12795" t="str">
            <v>00111112P.2</v>
          </cell>
        </row>
        <row r="12796">
          <cell r="K12796" t="str">
            <v>00111112P.2</v>
          </cell>
        </row>
        <row r="12797">
          <cell r="K12797" t="str">
            <v>00111112P.2</v>
          </cell>
        </row>
        <row r="12798">
          <cell r="K12798" t="str">
            <v>00111112P.2</v>
          </cell>
        </row>
        <row r="12799">
          <cell r="K12799" t="str">
            <v>00111112P.2</v>
          </cell>
        </row>
        <row r="12800">
          <cell r="K12800" t="str">
            <v>00111113P.2</v>
          </cell>
        </row>
        <row r="12801">
          <cell r="K12801" t="str">
            <v>00111113P.2</v>
          </cell>
        </row>
        <row r="12802">
          <cell r="K12802" t="str">
            <v>00111113P.2</v>
          </cell>
        </row>
        <row r="12803">
          <cell r="K12803" t="str">
            <v>00111113P.2</v>
          </cell>
        </row>
        <row r="12804">
          <cell r="K12804" t="str">
            <v>00111113P.2</v>
          </cell>
        </row>
        <row r="12805">
          <cell r="K12805" t="str">
            <v>00111113P.2</v>
          </cell>
        </row>
        <row r="12806">
          <cell r="K12806" t="str">
            <v>00111113P.2</v>
          </cell>
        </row>
        <row r="12807">
          <cell r="K12807" t="str">
            <v>00111113P.2</v>
          </cell>
        </row>
        <row r="12808">
          <cell r="K12808" t="str">
            <v>00111113P.2</v>
          </cell>
        </row>
        <row r="12809">
          <cell r="K12809" t="str">
            <v>00111113P.2</v>
          </cell>
        </row>
        <row r="12810">
          <cell r="K12810" t="str">
            <v>00111113P.2</v>
          </cell>
        </row>
        <row r="12811">
          <cell r="K12811" t="str">
            <v>00111113P.2</v>
          </cell>
        </row>
        <row r="12812">
          <cell r="K12812" t="str">
            <v>00111113P.2</v>
          </cell>
        </row>
        <row r="12813">
          <cell r="K12813" t="str">
            <v>00111113P.2</v>
          </cell>
        </row>
        <row r="12814">
          <cell r="K12814" t="str">
            <v>00111117P.2</v>
          </cell>
        </row>
        <row r="12815">
          <cell r="K12815" t="str">
            <v>00111117P.2</v>
          </cell>
        </row>
        <row r="12816">
          <cell r="K12816" t="str">
            <v>00111117P.2</v>
          </cell>
        </row>
        <row r="12817">
          <cell r="K12817" t="str">
            <v>00111117P.2</v>
          </cell>
        </row>
        <row r="12818">
          <cell r="K12818" t="str">
            <v>00111117P.2</v>
          </cell>
        </row>
        <row r="12819">
          <cell r="K12819" t="str">
            <v>00111117P.2</v>
          </cell>
        </row>
        <row r="12820">
          <cell r="K12820" t="str">
            <v>00111117P.2</v>
          </cell>
        </row>
        <row r="12821">
          <cell r="K12821" t="str">
            <v>00111118P.2</v>
          </cell>
        </row>
        <row r="12822">
          <cell r="K12822" t="str">
            <v>00111118P.2</v>
          </cell>
        </row>
        <row r="12823">
          <cell r="K12823" t="str">
            <v>00111120P.2</v>
          </cell>
        </row>
        <row r="12824">
          <cell r="K12824" t="str">
            <v>00111120P.2</v>
          </cell>
        </row>
        <row r="12825">
          <cell r="K12825" t="str">
            <v>00111120P.2</v>
          </cell>
        </row>
        <row r="12826">
          <cell r="K12826" t="str">
            <v>00111120P.2</v>
          </cell>
        </row>
        <row r="12827">
          <cell r="K12827" t="str">
            <v>00111120P.2</v>
          </cell>
        </row>
        <row r="12828">
          <cell r="K12828" t="str">
            <v>00111120P.2</v>
          </cell>
        </row>
        <row r="12829">
          <cell r="K12829" t="str">
            <v>00111122P.2</v>
          </cell>
        </row>
        <row r="12830">
          <cell r="K12830" t="str">
            <v>00111122P.2</v>
          </cell>
        </row>
        <row r="12831">
          <cell r="K12831" t="str">
            <v>00111122P.2</v>
          </cell>
        </row>
        <row r="12832">
          <cell r="K12832" t="str">
            <v>00111122P.2</v>
          </cell>
        </row>
        <row r="12833">
          <cell r="K12833" t="str">
            <v>00111122P.2</v>
          </cell>
        </row>
        <row r="12834">
          <cell r="K12834" t="str">
            <v>00111122P.2</v>
          </cell>
        </row>
        <row r="12835">
          <cell r="K12835" t="str">
            <v>00111122P.2</v>
          </cell>
        </row>
        <row r="12836">
          <cell r="K12836" t="str">
            <v>00111122P.2</v>
          </cell>
        </row>
        <row r="12837">
          <cell r="K12837" t="str">
            <v>00111126P.2</v>
          </cell>
        </row>
        <row r="12838">
          <cell r="K12838" t="str">
            <v>00111126P.2</v>
          </cell>
        </row>
        <row r="12839">
          <cell r="K12839" t="str">
            <v>00111126P.2</v>
          </cell>
        </row>
        <row r="12840">
          <cell r="K12840" t="str">
            <v>00111126P.2</v>
          </cell>
        </row>
        <row r="12841">
          <cell r="K12841" t="str">
            <v>00111126P.2</v>
          </cell>
        </row>
        <row r="12842">
          <cell r="K12842" t="str">
            <v>00111128P.2</v>
          </cell>
        </row>
        <row r="12843">
          <cell r="K12843" t="str">
            <v>00111128P.2</v>
          </cell>
        </row>
        <row r="12844">
          <cell r="K12844" t="str">
            <v>00111128P.2</v>
          </cell>
        </row>
        <row r="12845">
          <cell r="K12845" t="str">
            <v>00111128P.2</v>
          </cell>
        </row>
        <row r="12846">
          <cell r="K12846" t="str">
            <v>00111128P.2</v>
          </cell>
        </row>
        <row r="12847">
          <cell r="K12847" t="str">
            <v>00111128P.2</v>
          </cell>
        </row>
        <row r="12848">
          <cell r="K12848" t="str">
            <v>00111128P.2</v>
          </cell>
        </row>
        <row r="12849">
          <cell r="K12849" t="str">
            <v>00111128P.2</v>
          </cell>
        </row>
        <row r="12850">
          <cell r="K12850" t="str">
            <v>00111128P.2</v>
          </cell>
        </row>
        <row r="12851">
          <cell r="K12851" t="str">
            <v>00111128P.2</v>
          </cell>
        </row>
        <row r="12852">
          <cell r="K12852" t="str">
            <v>00111128P.2</v>
          </cell>
        </row>
        <row r="12853">
          <cell r="K12853" t="str">
            <v>00111128P.2</v>
          </cell>
        </row>
        <row r="12854">
          <cell r="K12854" t="str">
            <v>00111130P.2</v>
          </cell>
        </row>
        <row r="12855">
          <cell r="K12855" t="str">
            <v>00111130P.2</v>
          </cell>
        </row>
        <row r="12856">
          <cell r="K12856" t="str">
            <v>00111130P.2</v>
          </cell>
        </row>
        <row r="12857">
          <cell r="K12857" t="str">
            <v>00111130P.2</v>
          </cell>
        </row>
        <row r="12858">
          <cell r="K12858" t="str">
            <v>00111130P.2</v>
          </cell>
        </row>
        <row r="12859">
          <cell r="K12859" t="str">
            <v>00111130P.2</v>
          </cell>
        </row>
        <row r="12860">
          <cell r="K12860" t="str">
            <v>00111130P.2</v>
          </cell>
        </row>
        <row r="12861">
          <cell r="K12861" t="str">
            <v>00111130P.2</v>
          </cell>
        </row>
        <row r="12862">
          <cell r="K12862" t="str">
            <v>00111130P.2</v>
          </cell>
        </row>
        <row r="12863">
          <cell r="K12863" t="str">
            <v>00111130P.2</v>
          </cell>
        </row>
        <row r="12864">
          <cell r="K12864" t="str">
            <v>00111130P.2</v>
          </cell>
        </row>
        <row r="12865">
          <cell r="K12865" t="str">
            <v>00111131P.2</v>
          </cell>
        </row>
        <row r="12866">
          <cell r="K12866" t="str">
            <v>00111131P.2</v>
          </cell>
        </row>
        <row r="12867">
          <cell r="K12867" t="str">
            <v>00111131P.2</v>
          </cell>
        </row>
        <row r="12868">
          <cell r="K12868" t="str">
            <v>00111131P.2</v>
          </cell>
        </row>
        <row r="12869">
          <cell r="K12869" t="str">
            <v>00111131P.2</v>
          </cell>
        </row>
        <row r="12870">
          <cell r="K12870" t="str">
            <v>00111131P.2</v>
          </cell>
        </row>
        <row r="12871">
          <cell r="K12871" t="str">
            <v>00111131P.2</v>
          </cell>
        </row>
        <row r="12872">
          <cell r="K12872" t="str">
            <v>00111131P.2</v>
          </cell>
        </row>
        <row r="12873">
          <cell r="K12873" t="str">
            <v>00111131P.2</v>
          </cell>
        </row>
        <row r="12874">
          <cell r="K12874" t="str">
            <v>00111131P.2</v>
          </cell>
        </row>
        <row r="12875">
          <cell r="K12875" t="str">
            <v>00111155P.2</v>
          </cell>
        </row>
        <row r="12876">
          <cell r="K12876" t="str">
            <v>00111155P.2</v>
          </cell>
        </row>
        <row r="12877">
          <cell r="K12877" t="str">
            <v>00111155P.2</v>
          </cell>
        </row>
        <row r="12878">
          <cell r="K12878" t="str">
            <v>00111134P.2</v>
          </cell>
        </row>
        <row r="12879">
          <cell r="K12879" t="str">
            <v>00111134P.2</v>
          </cell>
        </row>
        <row r="12880">
          <cell r="K12880" t="str">
            <v>00111134P.2</v>
          </cell>
        </row>
        <row r="12881">
          <cell r="K12881" t="str">
            <v>00111134P.2</v>
          </cell>
        </row>
        <row r="12882">
          <cell r="K12882" t="str">
            <v>00111134P.2</v>
          </cell>
        </row>
        <row r="12883">
          <cell r="K12883" t="str">
            <v>00111134P.2</v>
          </cell>
        </row>
        <row r="12884">
          <cell r="K12884" t="str">
            <v>00111136P.2</v>
          </cell>
        </row>
        <row r="12885">
          <cell r="K12885" t="str">
            <v>00111136P.2</v>
          </cell>
        </row>
        <row r="12886">
          <cell r="K12886" t="str">
            <v>00111136P.2</v>
          </cell>
        </row>
        <row r="12887">
          <cell r="K12887" t="str">
            <v>00111136P.2</v>
          </cell>
        </row>
        <row r="12888">
          <cell r="K12888" t="str">
            <v>00111136P.2</v>
          </cell>
        </row>
        <row r="12889">
          <cell r="K12889" t="str">
            <v>00111136P.2</v>
          </cell>
        </row>
        <row r="12890">
          <cell r="K12890" t="str">
            <v>00111136P.2</v>
          </cell>
        </row>
        <row r="12891">
          <cell r="K12891" t="str">
            <v>00111136P.2</v>
          </cell>
        </row>
        <row r="12892">
          <cell r="K12892" t="str">
            <v>00111136P.2</v>
          </cell>
        </row>
        <row r="12893">
          <cell r="K12893" t="str">
            <v>00111136P.2</v>
          </cell>
        </row>
        <row r="12894">
          <cell r="K12894" t="str">
            <v>00111136P.2</v>
          </cell>
        </row>
        <row r="12895">
          <cell r="K12895" t="str">
            <v>00111136P.2</v>
          </cell>
        </row>
        <row r="12896">
          <cell r="K12896" t="str">
            <v>00111136P.2</v>
          </cell>
        </row>
        <row r="12897">
          <cell r="K12897" t="str">
            <v>00111158P.2</v>
          </cell>
        </row>
        <row r="12898">
          <cell r="K12898" t="str">
            <v>00111158P.2</v>
          </cell>
        </row>
        <row r="12899">
          <cell r="K12899" t="str">
            <v>00111153P.2</v>
          </cell>
        </row>
        <row r="12900">
          <cell r="K12900" t="str">
            <v>00111153P.2</v>
          </cell>
        </row>
        <row r="12901">
          <cell r="K12901" t="str">
            <v>00111153P.2</v>
          </cell>
        </row>
        <row r="12902">
          <cell r="K12902" t="str">
            <v>00111153P.2</v>
          </cell>
        </row>
        <row r="12903">
          <cell r="K12903" t="str">
            <v>00111159P.2</v>
          </cell>
        </row>
        <row r="12904">
          <cell r="K12904" t="str">
            <v>00111159P.2</v>
          </cell>
        </row>
        <row r="12905">
          <cell r="K12905" t="str">
            <v>00111159P.2</v>
          </cell>
        </row>
        <row r="12906">
          <cell r="K12906" t="str">
            <v>00111159P.2</v>
          </cell>
        </row>
        <row r="12907">
          <cell r="K12907" t="str">
            <v>00111159P.2</v>
          </cell>
        </row>
        <row r="12908">
          <cell r="K12908" t="str">
            <v>00111159P.2</v>
          </cell>
        </row>
        <row r="12909">
          <cell r="K12909" t="str">
            <v>00111159P.2</v>
          </cell>
        </row>
        <row r="12910">
          <cell r="K12910" t="str">
            <v>00111159P.2</v>
          </cell>
        </row>
        <row r="12911">
          <cell r="K12911" t="str">
            <v>00111159P.2</v>
          </cell>
        </row>
        <row r="12912">
          <cell r="K12912" t="str">
            <v>00111106P.2</v>
          </cell>
        </row>
        <row r="12913">
          <cell r="K12913" t="str">
            <v>00111158P.2</v>
          </cell>
        </row>
        <row r="12914">
          <cell r="K12914" t="str">
            <v>00111158P.2</v>
          </cell>
        </row>
        <row r="12915">
          <cell r="K12915" t="str">
            <v>00111158P.2</v>
          </cell>
        </row>
        <row r="12916">
          <cell r="K12916" t="str">
            <v>00111140P.2</v>
          </cell>
        </row>
        <row r="12917">
          <cell r="K12917" t="str">
            <v>00111140P.2</v>
          </cell>
        </row>
        <row r="12918">
          <cell r="K12918" t="str">
            <v>00111140P.2</v>
          </cell>
        </row>
        <row r="12919">
          <cell r="K12919" t="str">
            <v>00111140P.2</v>
          </cell>
        </row>
        <row r="12920">
          <cell r="K12920" t="str">
            <v>00111140P.2</v>
          </cell>
        </row>
        <row r="12921">
          <cell r="K12921" t="str">
            <v>00111140P.2</v>
          </cell>
        </row>
        <row r="12922">
          <cell r="K12922" t="str">
            <v>00111145P.2</v>
          </cell>
        </row>
        <row r="12923">
          <cell r="K12923" t="str">
            <v>00111145P.2</v>
          </cell>
        </row>
        <row r="12924">
          <cell r="K12924" t="str">
            <v>00111145P.2</v>
          </cell>
        </row>
        <row r="12925">
          <cell r="K12925" t="str">
            <v>00111145P.2</v>
          </cell>
        </row>
        <row r="12926">
          <cell r="K12926" t="str">
            <v>00111145P.2</v>
          </cell>
        </row>
        <row r="12927">
          <cell r="K12927" t="str">
            <v>00111145P.2</v>
          </cell>
        </row>
        <row r="12928">
          <cell r="K12928" t="str">
            <v>00111145P.2</v>
          </cell>
        </row>
        <row r="12929">
          <cell r="K12929" t="str">
            <v>00111145P.2</v>
          </cell>
        </row>
        <row r="12930">
          <cell r="K12930" t="str">
            <v>00111145P.2</v>
          </cell>
        </row>
        <row r="12931">
          <cell r="K12931" t="str">
            <v>00111145P.2</v>
          </cell>
        </row>
        <row r="12932">
          <cell r="K12932" t="str">
            <v>00111145P.2</v>
          </cell>
        </row>
        <row r="12933">
          <cell r="K12933" t="str">
            <v>00111145P.2</v>
          </cell>
        </row>
        <row r="12934">
          <cell r="K12934" t="str">
            <v>00111145P.2</v>
          </cell>
        </row>
        <row r="12935">
          <cell r="K12935" t="str">
            <v>00111145P.2</v>
          </cell>
        </row>
        <row r="12936">
          <cell r="K12936" t="str">
            <v>00111145P.2</v>
          </cell>
        </row>
        <row r="12937">
          <cell r="K12937" t="str">
            <v>00111149P.2</v>
          </cell>
        </row>
        <row r="12938">
          <cell r="K12938" t="str">
            <v>00111149P.2</v>
          </cell>
        </row>
        <row r="12939">
          <cell r="K12939" t="str">
            <v>00111149P.2</v>
          </cell>
        </row>
        <row r="12940">
          <cell r="K12940" t="str">
            <v>00111149P.2</v>
          </cell>
        </row>
        <row r="12941">
          <cell r="K12941" t="str">
            <v>00111149P.2</v>
          </cell>
        </row>
        <row r="12942">
          <cell r="K12942" t="str">
            <v>00111149P.2</v>
          </cell>
        </row>
        <row r="12943">
          <cell r="K12943" t="str">
            <v>00111149P.2</v>
          </cell>
        </row>
        <row r="12944">
          <cell r="K12944" t="str">
            <v>00111149P.2</v>
          </cell>
        </row>
        <row r="12945">
          <cell r="K12945" t="str">
            <v>00111149P.2</v>
          </cell>
        </row>
        <row r="12946">
          <cell r="K12946" t="str">
            <v>00111149P.2</v>
          </cell>
        </row>
        <row r="12947">
          <cell r="K12947" t="str">
            <v>00111149P.2</v>
          </cell>
        </row>
        <row r="12948">
          <cell r="K12948" t="str">
            <v>00111149P.2</v>
          </cell>
        </row>
        <row r="12949">
          <cell r="K12949" t="str">
            <v>00111149P.2</v>
          </cell>
        </row>
        <row r="12950">
          <cell r="K12950" t="str">
            <v>00111149P.2</v>
          </cell>
        </row>
        <row r="12951">
          <cell r="K12951" t="str">
            <v>00111149P.2</v>
          </cell>
        </row>
        <row r="12952">
          <cell r="K12952" t="str">
            <v>00111149P.2</v>
          </cell>
        </row>
        <row r="12953">
          <cell r="K12953" t="str">
            <v>00111143P.2</v>
          </cell>
        </row>
        <row r="12954">
          <cell r="K12954" t="str">
            <v>00111143P.2</v>
          </cell>
        </row>
        <row r="12955">
          <cell r="K12955" t="str">
            <v>00111150P.2</v>
          </cell>
        </row>
        <row r="12956">
          <cell r="K12956" t="str">
            <v>00111150P.2</v>
          </cell>
        </row>
        <row r="12957">
          <cell r="K12957" t="str">
            <v>00111150P.2</v>
          </cell>
        </row>
        <row r="12958">
          <cell r="K12958" t="str">
            <v>00111150P.2</v>
          </cell>
        </row>
        <row r="12959">
          <cell r="K12959" t="str">
            <v>00111150P.2</v>
          </cell>
        </row>
        <row r="12960">
          <cell r="K12960" t="str">
            <v>00111150P.2</v>
          </cell>
        </row>
        <row r="12961">
          <cell r="K12961" t="str">
            <v>00111150P.2</v>
          </cell>
        </row>
        <row r="12962">
          <cell r="K12962" t="str">
            <v>00111148P.2</v>
          </cell>
        </row>
        <row r="12963">
          <cell r="K12963" t="str">
            <v>00111148P.2</v>
          </cell>
        </row>
        <row r="12964">
          <cell r="K12964" t="str">
            <v>00111148P.2</v>
          </cell>
        </row>
        <row r="12965">
          <cell r="K12965" t="str">
            <v>00111148P.2</v>
          </cell>
        </row>
        <row r="12966">
          <cell r="K12966" t="str">
            <v>00111148P.2</v>
          </cell>
        </row>
        <row r="12967">
          <cell r="K12967" t="str">
            <v>00111148P.2</v>
          </cell>
        </row>
        <row r="12968">
          <cell r="K12968" t="str">
            <v>00111148P.2</v>
          </cell>
        </row>
        <row r="12969">
          <cell r="K12969" t="str">
            <v>00111148P.2</v>
          </cell>
        </row>
        <row r="12970">
          <cell r="K12970" t="str">
            <v>00111157P.2</v>
          </cell>
        </row>
        <row r="12971">
          <cell r="K12971" t="str">
            <v>00111157P.2</v>
          </cell>
        </row>
        <row r="12972">
          <cell r="K12972" t="str">
            <v>00111157P.2</v>
          </cell>
        </row>
        <row r="12973">
          <cell r="K12973" t="str">
            <v>00111157P.2</v>
          </cell>
        </row>
        <row r="12974">
          <cell r="K12974" t="str">
            <v>00111157P.2</v>
          </cell>
        </row>
        <row r="12975">
          <cell r="K12975" t="str">
            <v>00111157P.2</v>
          </cell>
        </row>
        <row r="12976">
          <cell r="K12976" t="str">
            <v>00111157P.2</v>
          </cell>
        </row>
        <row r="12977">
          <cell r="K12977" t="str">
            <v>00111157P.2</v>
          </cell>
        </row>
        <row r="12978">
          <cell r="K12978" t="str">
            <v>00111109P.2</v>
          </cell>
        </row>
        <row r="12979">
          <cell r="K12979" t="str">
            <v>00111109P.2</v>
          </cell>
        </row>
        <row r="12980">
          <cell r="K12980" t="str">
            <v>00111109P.2</v>
          </cell>
        </row>
        <row r="12981">
          <cell r="K12981" t="str">
            <v>00111109P.2</v>
          </cell>
        </row>
        <row r="12982">
          <cell r="K12982" t="str">
            <v>00111109P.2</v>
          </cell>
        </row>
        <row r="12983">
          <cell r="K12983" t="str">
            <v>00111109P.2</v>
          </cell>
        </row>
        <row r="12984">
          <cell r="K12984" t="str">
            <v>00111109P.2</v>
          </cell>
        </row>
        <row r="12985">
          <cell r="K12985" t="str">
            <v>00111109P.2</v>
          </cell>
        </row>
        <row r="12986">
          <cell r="K12986" t="str">
            <v>00111109P.2</v>
          </cell>
        </row>
        <row r="12987">
          <cell r="K12987" t="str">
            <v>00111109P.2</v>
          </cell>
        </row>
        <row r="12988">
          <cell r="K12988" t="str">
            <v>00111109P.2</v>
          </cell>
        </row>
        <row r="12989">
          <cell r="K12989" t="str">
            <v>00111109P.2</v>
          </cell>
        </row>
        <row r="12990">
          <cell r="K12990" t="str">
            <v>00111109P.2</v>
          </cell>
        </row>
        <row r="12991">
          <cell r="K12991" t="str">
            <v>00111109P.2</v>
          </cell>
        </row>
        <row r="12992">
          <cell r="K12992" t="str">
            <v>00111109P.2</v>
          </cell>
        </row>
        <row r="12993">
          <cell r="K12993" t="str">
            <v>00111109P.2</v>
          </cell>
        </row>
        <row r="12994">
          <cell r="K12994" t="str">
            <v>00111109P.2</v>
          </cell>
        </row>
        <row r="12995">
          <cell r="K12995" t="str">
            <v>00111109P.2</v>
          </cell>
        </row>
        <row r="12996">
          <cell r="K12996" t="str">
            <v>00111109P.2</v>
          </cell>
        </row>
        <row r="12997">
          <cell r="K12997" t="str">
            <v>00111109P.2</v>
          </cell>
        </row>
        <row r="12998">
          <cell r="K12998" t="str">
            <v>00111109P.2</v>
          </cell>
        </row>
        <row r="12999">
          <cell r="K12999" t="str">
            <v>00111106P.2</v>
          </cell>
        </row>
        <row r="13000">
          <cell r="K13000" t="str">
            <v>00111106P.2</v>
          </cell>
        </row>
        <row r="13001">
          <cell r="K13001" t="str">
            <v>00111106P.2</v>
          </cell>
        </row>
        <row r="13002">
          <cell r="K13002" t="str">
            <v>00111106P.2</v>
          </cell>
        </row>
        <row r="13003">
          <cell r="K13003" t="str">
            <v>00111106P.2</v>
          </cell>
        </row>
        <row r="13004">
          <cell r="K13004" t="str">
            <v>00111106P.2</v>
          </cell>
        </row>
        <row r="13005">
          <cell r="K13005" t="str">
            <v>00111107P.2</v>
          </cell>
        </row>
        <row r="13006">
          <cell r="K13006" t="str">
            <v>00111107P.2</v>
          </cell>
        </row>
        <row r="13007">
          <cell r="K13007" t="str">
            <v>00111107P.2</v>
          </cell>
        </row>
        <row r="13008">
          <cell r="K13008" t="str">
            <v>00111110P.2</v>
          </cell>
        </row>
        <row r="13009">
          <cell r="K13009" t="str">
            <v>00111110P.2</v>
          </cell>
        </row>
        <row r="13010">
          <cell r="K13010" t="str">
            <v>00111110P.2</v>
          </cell>
        </row>
        <row r="13011">
          <cell r="K13011" t="str">
            <v>00111110P.2</v>
          </cell>
        </row>
        <row r="13012">
          <cell r="K13012" t="str">
            <v>00111110P.2</v>
          </cell>
        </row>
        <row r="13013">
          <cell r="K13013" t="str">
            <v>00111111P.2</v>
          </cell>
        </row>
        <row r="13014">
          <cell r="K13014" t="str">
            <v>00111111P.2</v>
          </cell>
        </row>
        <row r="13015">
          <cell r="K13015" t="str">
            <v>00111111P.2</v>
          </cell>
        </row>
        <row r="13016">
          <cell r="K13016" t="str">
            <v>00111111P.2</v>
          </cell>
        </row>
        <row r="13017">
          <cell r="K13017" t="str">
            <v>00111111P.2</v>
          </cell>
        </row>
        <row r="13018">
          <cell r="K13018" t="str">
            <v>00111111P.2</v>
          </cell>
        </row>
        <row r="13019">
          <cell r="K13019" t="str">
            <v>00111111P.2</v>
          </cell>
        </row>
        <row r="13020">
          <cell r="K13020" t="str">
            <v>00111111P.2</v>
          </cell>
        </row>
        <row r="13021">
          <cell r="K13021" t="str">
            <v>00111111P.2</v>
          </cell>
        </row>
        <row r="13022">
          <cell r="K13022" t="str">
            <v>00111111P.2</v>
          </cell>
        </row>
        <row r="13023">
          <cell r="K13023" t="str">
            <v>00111111P.2</v>
          </cell>
        </row>
        <row r="13024">
          <cell r="K13024" t="str">
            <v>00111111P.2</v>
          </cell>
        </row>
        <row r="13025">
          <cell r="K13025" t="str">
            <v>00111111P.2</v>
          </cell>
        </row>
        <row r="13026">
          <cell r="K13026" t="str">
            <v>00111111P.2</v>
          </cell>
        </row>
        <row r="13027">
          <cell r="K13027" t="str">
            <v>00111111P.2</v>
          </cell>
        </row>
        <row r="13028">
          <cell r="K13028" t="str">
            <v>00111113P.2</v>
          </cell>
        </row>
        <row r="13029">
          <cell r="K13029" t="str">
            <v>00111113P.2</v>
          </cell>
        </row>
        <row r="13030">
          <cell r="K13030" t="str">
            <v>00111113P.2</v>
          </cell>
        </row>
        <row r="13031">
          <cell r="K13031" t="str">
            <v>00111113P.2</v>
          </cell>
        </row>
        <row r="13032">
          <cell r="K13032" t="str">
            <v>00111113P.2</v>
          </cell>
        </row>
        <row r="13033">
          <cell r="K13033" t="str">
            <v>00111113P.2</v>
          </cell>
        </row>
        <row r="13034">
          <cell r="K13034" t="str">
            <v>00111113P.2</v>
          </cell>
        </row>
        <row r="13035">
          <cell r="K13035" t="str">
            <v>00111113P.2</v>
          </cell>
        </row>
        <row r="13036">
          <cell r="K13036" t="str">
            <v>00111113P.2</v>
          </cell>
        </row>
        <row r="13037">
          <cell r="K13037" t="str">
            <v>00111113P.2</v>
          </cell>
        </row>
        <row r="13038">
          <cell r="K13038" t="str">
            <v>00111113P.2</v>
          </cell>
        </row>
        <row r="13039">
          <cell r="K13039" t="str">
            <v>00111114P.2</v>
          </cell>
        </row>
        <row r="13040">
          <cell r="K13040" t="str">
            <v>00111114P.2</v>
          </cell>
        </row>
        <row r="13041">
          <cell r="K13041" t="str">
            <v>00111114P.2</v>
          </cell>
        </row>
        <row r="13042">
          <cell r="K13042" t="str">
            <v>00111114P.2</v>
          </cell>
        </row>
        <row r="13043">
          <cell r="K13043" t="str">
            <v>00111114P.2</v>
          </cell>
        </row>
        <row r="13044">
          <cell r="K13044" t="str">
            <v>00111115P.2</v>
          </cell>
        </row>
        <row r="13045">
          <cell r="K13045" t="str">
            <v>00111115P.2</v>
          </cell>
        </row>
        <row r="13046">
          <cell r="K13046" t="str">
            <v>00111115P.2</v>
          </cell>
        </row>
        <row r="13047">
          <cell r="K13047" t="str">
            <v>00111115P.2</v>
          </cell>
        </row>
        <row r="13048">
          <cell r="K13048" t="str">
            <v>00111115P.2</v>
          </cell>
        </row>
        <row r="13049">
          <cell r="K13049" t="str">
            <v>00111115P.2</v>
          </cell>
        </row>
        <row r="13050">
          <cell r="K13050" t="str">
            <v>00111115P.2</v>
          </cell>
        </row>
        <row r="13051">
          <cell r="K13051" t="str">
            <v>00111116P.2</v>
          </cell>
        </row>
        <row r="13052">
          <cell r="K13052" t="str">
            <v>00111116P.2</v>
          </cell>
        </row>
        <row r="13053">
          <cell r="K13053" t="str">
            <v>00111117P.2</v>
          </cell>
        </row>
        <row r="13054">
          <cell r="K13054" t="str">
            <v>00111117P.2</v>
          </cell>
        </row>
        <row r="13055">
          <cell r="K13055" t="str">
            <v>00111117P.2</v>
          </cell>
        </row>
        <row r="13056">
          <cell r="K13056" t="str">
            <v>00111117P.2</v>
          </cell>
        </row>
        <row r="13057">
          <cell r="K13057" t="str">
            <v>00111117P.2</v>
          </cell>
        </row>
        <row r="13058">
          <cell r="K13058" t="str">
            <v>00111117P.2</v>
          </cell>
        </row>
        <row r="13059">
          <cell r="K13059" t="str">
            <v>00111117P.2</v>
          </cell>
        </row>
        <row r="13060">
          <cell r="K13060" t="str">
            <v>00111117P.2</v>
          </cell>
        </row>
        <row r="13061">
          <cell r="K13061" t="str">
            <v>00111117P.2</v>
          </cell>
        </row>
        <row r="13062">
          <cell r="K13062" t="str">
            <v>00111117P.2</v>
          </cell>
        </row>
        <row r="13063">
          <cell r="K13063" t="str">
            <v>00111117P.2</v>
          </cell>
        </row>
        <row r="13064">
          <cell r="K13064" t="str">
            <v>00111117P.2</v>
          </cell>
        </row>
        <row r="13065">
          <cell r="K13065" t="str">
            <v>00111117P.2</v>
          </cell>
        </row>
        <row r="13066">
          <cell r="K13066" t="str">
            <v>00111117P.2</v>
          </cell>
        </row>
        <row r="13067">
          <cell r="K13067" t="str">
            <v>00111118P.2</v>
          </cell>
        </row>
        <row r="13068">
          <cell r="K13068" t="str">
            <v>00111118P.2</v>
          </cell>
        </row>
        <row r="13069">
          <cell r="K13069" t="str">
            <v>00111118P.2</v>
          </cell>
        </row>
        <row r="13070">
          <cell r="K13070" t="str">
            <v>00111118P.2</v>
          </cell>
        </row>
        <row r="13071">
          <cell r="K13071" t="str">
            <v>00111118P.2</v>
          </cell>
        </row>
        <row r="13072">
          <cell r="K13072" t="str">
            <v>00111118P.2</v>
          </cell>
        </row>
        <row r="13073">
          <cell r="K13073" t="str">
            <v>00111118P.2</v>
          </cell>
        </row>
        <row r="13074">
          <cell r="K13074" t="str">
            <v>00111118P.2</v>
          </cell>
        </row>
        <row r="13075">
          <cell r="K13075" t="str">
            <v>00111120P.2</v>
          </cell>
        </row>
        <row r="13076">
          <cell r="K13076" t="str">
            <v>00111120P.2</v>
          </cell>
        </row>
        <row r="13077">
          <cell r="K13077" t="str">
            <v>00111120P.2</v>
          </cell>
        </row>
        <row r="13078">
          <cell r="K13078" t="str">
            <v>00111120P.2</v>
          </cell>
        </row>
        <row r="13079">
          <cell r="K13079" t="str">
            <v>00111120P.2</v>
          </cell>
        </row>
        <row r="13080">
          <cell r="K13080" t="str">
            <v>00111120P.2</v>
          </cell>
        </row>
        <row r="13081">
          <cell r="K13081" t="str">
            <v>00111121P.2</v>
          </cell>
        </row>
        <row r="13082">
          <cell r="K13082" t="str">
            <v>00111121P.2</v>
          </cell>
        </row>
        <row r="13083">
          <cell r="K13083" t="str">
            <v>00111121P.2</v>
          </cell>
        </row>
        <row r="13084">
          <cell r="K13084" t="str">
            <v>00111121P.2</v>
          </cell>
        </row>
        <row r="13085">
          <cell r="K13085" t="str">
            <v>00111121P.2</v>
          </cell>
        </row>
        <row r="13086">
          <cell r="K13086" t="str">
            <v>00111121P.2</v>
          </cell>
        </row>
        <row r="13087">
          <cell r="K13087" t="str">
            <v>00111121P.2</v>
          </cell>
        </row>
        <row r="13088">
          <cell r="K13088" t="str">
            <v>00111122P.2</v>
          </cell>
        </row>
        <row r="13089">
          <cell r="K13089" t="str">
            <v>00111122P.2</v>
          </cell>
        </row>
        <row r="13090">
          <cell r="K13090" t="str">
            <v>00111122P.2</v>
          </cell>
        </row>
        <row r="13091">
          <cell r="K13091" t="str">
            <v>00111122P.2</v>
          </cell>
        </row>
        <row r="13092">
          <cell r="K13092" t="str">
            <v>00111122P.2</v>
          </cell>
        </row>
        <row r="13093">
          <cell r="K13093" t="str">
            <v>00111122P.2</v>
          </cell>
        </row>
        <row r="13094">
          <cell r="K13094" t="str">
            <v>00111123P.2</v>
          </cell>
        </row>
        <row r="13095">
          <cell r="K13095" t="str">
            <v>00111123P.2</v>
          </cell>
        </row>
        <row r="13096">
          <cell r="K13096" t="str">
            <v>00111123P.2</v>
          </cell>
        </row>
        <row r="13097">
          <cell r="K13097" t="str">
            <v>00111123P.2</v>
          </cell>
        </row>
        <row r="13098">
          <cell r="K13098" t="str">
            <v>00111123P.2</v>
          </cell>
        </row>
        <row r="13099">
          <cell r="K13099" t="str">
            <v>00111123P.2</v>
          </cell>
        </row>
        <row r="13100">
          <cell r="K13100" t="str">
            <v>00111123P.2</v>
          </cell>
        </row>
        <row r="13101">
          <cell r="K13101" t="str">
            <v>00111123P.2</v>
          </cell>
        </row>
        <row r="13102">
          <cell r="K13102" t="str">
            <v>00111123P.2</v>
          </cell>
        </row>
        <row r="13103">
          <cell r="K13103" t="str">
            <v>00111123P.2</v>
          </cell>
        </row>
        <row r="13104">
          <cell r="K13104" t="str">
            <v>00111124P.2</v>
          </cell>
        </row>
        <row r="13105">
          <cell r="K13105" t="str">
            <v>00111124P.2</v>
          </cell>
        </row>
        <row r="13106">
          <cell r="K13106" t="str">
            <v>00111124P.2</v>
          </cell>
        </row>
        <row r="13107">
          <cell r="K13107" t="str">
            <v>00111124P.2</v>
          </cell>
        </row>
        <row r="13108">
          <cell r="K13108" t="str">
            <v>00111124P.2</v>
          </cell>
        </row>
        <row r="13109">
          <cell r="K13109" t="str">
            <v>00111124P.2</v>
          </cell>
        </row>
        <row r="13110">
          <cell r="K13110" t="str">
            <v>00111124P.2</v>
          </cell>
        </row>
        <row r="13111">
          <cell r="K13111" t="str">
            <v>00111124P.2</v>
          </cell>
        </row>
        <row r="13112">
          <cell r="K13112" t="str">
            <v>00111124P.2</v>
          </cell>
        </row>
        <row r="13113">
          <cell r="K13113" t="str">
            <v>00111125P.2</v>
          </cell>
        </row>
        <row r="13114">
          <cell r="K13114" t="str">
            <v>00111125P.2</v>
          </cell>
        </row>
        <row r="13115">
          <cell r="K13115" t="str">
            <v>00111125P.2</v>
          </cell>
        </row>
        <row r="13116">
          <cell r="K13116" t="str">
            <v>00111125P.2</v>
          </cell>
        </row>
        <row r="13117">
          <cell r="K13117" t="str">
            <v>00111125P.2</v>
          </cell>
        </row>
        <row r="13118">
          <cell r="K13118" t="str">
            <v>00111125P.2</v>
          </cell>
        </row>
        <row r="13119">
          <cell r="K13119" t="str">
            <v>00111126P.2</v>
          </cell>
        </row>
        <row r="13120">
          <cell r="K13120" t="str">
            <v>00111126P.2</v>
          </cell>
        </row>
        <row r="13121">
          <cell r="K13121" t="str">
            <v>00111126P.2</v>
          </cell>
        </row>
        <row r="13122">
          <cell r="K13122" t="str">
            <v>00111126P.2</v>
          </cell>
        </row>
        <row r="13123">
          <cell r="K13123" t="str">
            <v>00111126P.2</v>
          </cell>
        </row>
        <row r="13124">
          <cell r="K13124" t="str">
            <v>00111126P.2</v>
          </cell>
        </row>
        <row r="13125">
          <cell r="K13125" t="str">
            <v>00111126P.2</v>
          </cell>
        </row>
        <row r="13126">
          <cell r="K13126" t="str">
            <v>00111127P.2</v>
          </cell>
        </row>
        <row r="13127">
          <cell r="K13127" t="str">
            <v>00111127P.2</v>
          </cell>
        </row>
        <row r="13128">
          <cell r="K13128" t="str">
            <v>00111127P.2</v>
          </cell>
        </row>
        <row r="13129">
          <cell r="K13129" t="str">
            <v>00111127P.2</v>
          </cell>
        </row>
        <row r="13130">
          <cell r="K13130" t="str">
            <v>00111128P.2</v>
          </cell>
        </row>
        <row r="13131">
          <cell r="K13131" t="str">
            <v>00111128P.2</v>
          </cell>
        </row>
        <row r="13132">
          <cell r="K13132" t="str">
            <v>00111128P.2</v>
          </cell>
        </row>
        <row r="13133">
          <cell r="K13133" t="str">
            <v>00111128P.2</v>
          </cell>
        </row>
        <row r="13134">
          <cell r="K13134" t="str">
            <v>00111128P.2</v>
          </cell>
        </row>
        <row r="13135">
          <cell r="K13135" t="str">
            <v>00111128P.2</v>
          </cell>
        </row>
        <row r="13136">
          <cell r="K13136" t="str">
            <v>00111128P.2</v>
          </cell>
        </row>
        <row r="13137">
          <cell r="K13137" t="str">
            <v>00111128P.2</v>
          </cell>
        </row>
        <row r="13138">
          <cell r="K13138" t="str">
            <v>00111128P.2</v>
          </cell>
        </row>
        <row r="13139">
          <cell r="K13139" t="str">
            <v>00111128P.2</v>
          </cell>
        </row>
        <row r="13140">
          <cell r="K13140" t="str">
            <v>00111128P.2</v>
          </cell>
        </row>
        <row r="13141">
          <cell r="K13141" t="str">
            <v>00111128P.2</v>
          </cell>
        </row>
        <row r="13142">
          <cell r="K13142" t="str">
            <v>00111128P.2</v>
          </cell>
        </row>
        <row r="13143">
          <cell r="K13143" t="str">
            <v>00111128P.2</v>
          </cell>
        </row>
        <row r="13144">
          <cell r="K13144" t="str">
            <v>00111129P.2</v>
          </cell>
        </row>
        <row r="13145">
          <cell r="K13145" t="str">
            <v>00111129P.2</v>
          </cell>
        </row>
        <row r="13146">
          <cell r="K13146" t="str">
            <v>00111129P.2</v>
          </cell>
        </row>
        <row r="13147">
          <cell r="K13147" t="str">
            <v>00111129P.2</v>
          </cell>
        </row>
        <row r="13148">
          <cell r="K13148" t="str">
            <v>00111129P.2</v>
          </cell>
        </row>
        <row r="13149">
          <cell r="K13149" t="str">
            <v>00111129P.2</v>
          </cell>
        </row>
        <row r="13150">
          <cell r="K13150" t="str">
            <v>00111129P.2</v>
          </cell>
        </row>
        <row r="13151">
          <cell r="K13151" t="str">
            <v>00111129P.2</v>
          </cell>
        </row>
        <row r="13152">
          <cell r="K13152" t="str">
            <v>00111129P.2</v>
          </cell>
        </row>
        <row r="13153">
          <cell r="K13153" t="str">
            <v>00111129P.2</v>
          </cell>
        </row>
        <row r="13154">
          <cell r="K13154" t="str">
            <v>00111129P.2</v>
          </cell>
        </row>
        <row r="13155">
          <cell r="K13155" t="str">
            <v>00111130P.2</v>
          </cell>
        </row>
        <row r="13156">
          <cell r="K13156" t="str">
            <v>00111130P.2</v>
          </cell>
        </row>
        <row r="13157">
          <cell r="K13157" t="str">
            <v>00111130P.2</v>
          </cell>
        </row>
        <row r="13158">
          <cell r="K13158" t="str">
            <v>00111130P.2</v>
          </cell>
        </row>
        <row r="13159">
          <cell r="K13159" t="str">
            <v>00111130P.2</v>
          </cell>
        </row>
        <row r="13160">
          <cell r="K13160" t="str">
            <v>00111130P.2</v>
          </cell>
        </row>
        <row r="13161">
          <cell r="K13161" t="str">
            <v>00111130P.2</v>
          </cell>
        </row>
        <row r="13162">
          <cell r="K13162" t="str">
            <v>00111130P.2</v>
          </cell>
        </row>
        <row r="13163">
          <cell r="K13163" t="str">
            <v>00111130P.2</v>
          </cell>
        </row>
        <row r="13164">
          <cell r="K13164" t="str">
            <v>00111130P.2</v>
          </cell>
        </row>
        <row r="13165">
          <cell r="K13165" t="str">
            <v>00111130P.2</v>
          </cell>
        </row>
        <row r="13166">
          <cell r="K13166" t="str">
            <v>00111130P.2</v>
          </cell>
        </row>
        <row r="13167">
          <cell r="K13167" t="str">
            <v>00111131P.2</v>
          </cell>
        </row>
        <row r="13168">
          <cell r="K13168" t="str">
            <v>00111131P.2</v>
          </cell>
        </row>
        <row r="13169">
          <cell r="K13169" t="str">
            <v>00111131P.2</v>
          </cell>
        </row>
        <row r="13170">
          <cell r="K13170" t="str">
            <v>00111131P.2</v>
          </cell>
        </row>
        <row r="13171">
          <cell r="K13171" t="str">
            <v>00111131P.2</v>
          </cell>
        </row>
        <row r="13172">
          <cell r="K13172" t="str">
            <v>00111131P.2</v>
          </cell>
        </row>
        <row r="13173">
          <cell r="K13173" t="str">
            <v>00111131P.2</v>
          </cell>
        </row>
        <row r="13174">
          <cell r="K13174" t="str">
            <v>00111131P.2</v>
          </cell>
        </row>
        <row r="13175">
          <cell r="K13175" t="str">
            <v>00111131P.2</v>
          </cell>
        </row>
        <row r="13176">
          <cell r="K13176" t="str">
            <v>00111132P.2</v>
          </cell>
        </row>
        <row r="13177">
          <cell r="K13177" t="str">
            <v>00111132P.2</v>
          </cell>
        </row>
        <row r="13178">
          <cell r="K13178" t="str">
            <v>00111132P.2</v>
          </cell>
        </row>
        <row r="13179">
          <cell r="K13179" t="str">
            <v>00111132P.2</v>
          </cell>
        </row>
        <row r="13180">
          <cell r="K13180" t="str">
            <v>00111132P.2</v>
          </cell>
        </row>
        <row r="13181">
          <cell r="K13181" t="str">
            <v>00111132P.2</v>
          </cell>
        </row>
        <row r="13182">
          <cell r="K13182" t="str">
            <v>00111132P.2</v>
          </cell>
        </row>
        <row r="13183">
          <cell r="K13183" t="str">
            <v>00111133P.2</v>
          </cell>
        </row>
        <row r="13184">
          <cell r="K13184" t="str">
            <v>00111133P.2</v>
          </cell>
        </row>
        <row r="13185">
          <cell r="K13185" t="str">
            <v>00111133P.2</v>
          </cell>
        </row>
        <row r="13186">
          <cell r="K13186" t="str">
            <v>00111133P.2</v>
          </cell>
        </row>
        <row r="13187">
          <cell r="K13187" t="str">
            <v>00111133P.2</v>
          </cell>
        </row>
        <row r="13188">
          <cell r="K13188" t="str">
            <v>00111133P.2</v>
          </cell>
        </row>
        <row r="13189">
          <cell r="K13189" t="str">
            <v>00111133P.2</v>
          </cell>
        </row>
        <row r="13190">
          <cell r="K13190" t="str">
            <v>00111133P.2</v>
          </cell>
        </row>
        <row r="13191">
          <cell r="K13191" t="str">
            <v>00111133P.2</v>
          </cell>
        </row>
        <row r="13192">
          <cell r="K13192" t="str">
            <v>00111134P.2</v>
          </cell>
        </row>
        <row r="13193">
          <cell r="K13193" t="str">
            <v>00111134P.2</v>
          </cell>
        </row>
        <row r="13194">
          <cell r="K13194" t="str">
            <v>00111134P.2</v>
          </cell>
        </row>
        <row r="13195">
          <cell r="K13195" t="str">
            <v>00111134P.2</v>
          </cell>
        </row>
        <row r="13196">
          <cell r="K13196" t="str">
            <v>00111134P.2</v>
          </cell>
        </row>
        <row r="13197">
          <cell r="K13197" t="str">
            <v>00111134P.2</v>
          </cell>
        </row>
        <row r="13198">
          <cell r="K13198" t="str">
            <v>00111134P.2</v>
          </cell>
        </row>
        <row r="13199">
          <cell r="K13199" t="str">
            <v>00111135P.2</v>
          </cell>
        </row>
        <row r="13200">
          <cell r="K13200" t="str">
            <v>00111135P.2</v>
          </cell>
        </row>
        <row r="13201">
          <cell r="K13201" t="str">
            <v>00111135P.2</v>
          </cell>
        </row>
        <row r="13202">
          <cell r="K13202" t="str">
            <v>00111135P.2</v>
          </cell>
        </row>
        <row r="13203">
          <cell r="K13203" t="str">
            <v>00111135P.2</v>
          </cell>
        </row>
        <row r="13204">
          <cell r="K13204" t="str">
            <v>00111135P.2</v>
          </cell>
        </row>
        <row r="13205">
          <cell r="K13205" t="str">
            <v>00111135P.2</v>
          </cell>
        </row>
        <row r="13206">
          <cell r="K13206" t="str">
            <v>00111135P.2</v>
          </cell>
        </row>
        <row r="13207">
          <cell r="K13207" t="str">
            <v>00111135P.2</v>
          </cell>
        </row>
        <row r="13208">
          <cell r="K13208" t="str">
            <v>00111135P.2</v>
          </cell>
        </row>
        <row r="13209">
          <cell r="K13209" t="str">
            <v>00111135P.2</v>
          </cell>
        </row>
        <row r="13210">
          <cell r="K13210" t="str">
            <v>00111135P.2</v>
          </cell>
        </row>
        <row r="13211">
          <cell r="K13211" t="str">
            <v>00111135P.2</v>
          </cell>
        </row>
        <row r="13212">
          <cell r="K13212" t="str">
            <v>00111136P.2</v>
          </cell>
        </row>
        <row r="13213">
          <cell r="K13213" t="str">
            <v>00111136P.2</v>
          </cell>
        </row>
        <row r="13214">
          <cell r="K13214" t="str">
            <v>00111136P.2</v>
          </cell>
        </row>
        <row r="13215">
          <cell r="K13215" t="str">
            <v>00111136P.2</v>
          </cell>
        </row>
        <row r="13216">
          <cell r="K13216" t="str">
            <v>00111136P.2</v>
          </cell>
        </row>
        <row r="13217">
          <cell r="K13217" t="str">
            <v>00111136P.2</v>
          </cell>
        </row>
        <row r="13218">
          <cell r="K13218" t="str">
            <v>00111136P.2</v>
          </cell>
        </row>
        <row r="13219">
          <cell r="K13219" t="str">
            <v>00111136P.2</v>
          </cell>
        </row>
        <row r="13220">
          <cell r="K13220" t="str">
            <v>00111136P.2</v>
          </cell>
        </row>
        <row r="13221">
          <cell r="K13221" t="str">
            <v>00111136P.2</v>
          </cell>
        </row>
        <row r="13222">
          <cell r="K13222" t="str">
            <v>00111136P.2</v>
          </cell>
        </row>
        <row r="13223">
          <cell r="K13223" t="str">
            <v>00111158P.2</v>
          </cell>
        </row>
        <row r="13224">
          <cell r="K13224" t="str">
            <v>00111158P.2</v>
          </cell>
        </row>
        <row r="13225">
          <cell r="K13225" t="str">
            <v>00111158P.2</v>
          </cell>
        </row>
        <row r="13226">
          <cell r="K13226" t="str">
            <v>00111158P.2</v>
          </cell>
        </row>
        <row r="13227">
          <cell r="K13227" t="str">
            <v>00111138P.2</v>
          </cell>
        </row>
        <row r="13228">
          <cell r="K13228" t="str">
            <v>00111138P.2</v>
          </cell>
        </row>
        <row r="13229">
          <cell r="K13229" t="str">
            <v>00111138P.2</v>
          </cell>
        </row>
        <row r="13230">
          <cell r="K13230" t="str">
            <v>00111138P.2</v>
          </cell>
        </row>
        <row r="13231">
          <cell r="K13231" t="str">
            <v>00111138P.2</v>
          </cell>
        </row>
        <row r="13232">
          <cell r="K13232" t="str">
            <v>00111138P.2</v>
          </cell>
        </row>
        <row r="13233">
          <cell r="K13233" t="str">
            <v>00111139P.2</v>
          </cell>
        </row>
        <row r="13234">
          <cell r="K13234" t="str">
            <v>00111139P.2</v>
          </cell>
        </row>
        <row r="13235">
          <cell r="K13235" t="str">
            <v>00111139P.2</v>
          </cell>
        </row>
        <row r="13236">
          <cell r="K13236" t="str">
            <v>00111140P.2</v>
          </cell>
        </row>
        <row r="13237">
          <cell r="K13237" t="str">
            <v>00111140P.2</v>
          </cell>
        </row>
        <row r="13238">
          <cell r="K13238" t="str">
            <v>00111140P.2</v>
          </cell>
        </row>
        <row r="13239">
          <cell r="K13239" t="str">
            <v>00111140P.2</v>
          </cell>
        </row>
        <row r="13240">
          <cell r="K13240" t="str">
            <v>00111140P.2</v>
          </cell>
        </row>
        <row r="13241">
          <cell r="K13241" t="str">
            <v>00111145P.2</v>
          </cell>
        </row>
        <row r="13242">
          <cell r="K13242" t="str">
            <v>00111145P.2</v>
          </cell>
        </row>
        <row r="13243">
          <cell r="K13243" t="str">
            <v>00111145P.2</v>
          </cell>
        </row>
        <row r="13244">
          <cell r="K13244" t="str">
            <v>00111145P.2</v>
          </cell>
        </row>
        <row r="13245">
          <cell r="K13245" t="str">
            <v>00111145P.2</v>
          </cell>
        </row>
        <row r="13246">
          <cell r="K13246" t="str">
            <v>00111145P.2</v>
          </cell>
        </row>
        <row r="13247">
          <cell r="K13247" t="str">
            <v>00111145P.2</v>
          </cell>
        </row>
        <row r="13248">
          <cell r="K13248" t="str">
            <v>00111145P.2</v>
          </cell>
        </row>
        <row r="13249">
          <cell r="K13249" t="str">
            <v>00111145P.2</v>
          </cell>
        </row>
        <row r="13250">
          <cell r="K13250" t="str">
            <v>00111145P.2</v>
          </cell>
        </row>
        <row r="13251">
          <cell r="K13251" t="str">
            <v>00111145P.2</v>
          </cell>
        </row>
        <row r="13252">
          <cell r="K13252" t="str">
            <v>00111145P.2</v>
          </cell>
        </row>
        <row r="13253">
          <cell r="K13253" t="str">
            <v>00111148P.2</v>
          </cell>
        </row>
        <row r="13254">
          <cell r="K13254" t="str">
            <v>00111148P.2</v>
          </cell>
        </row>
        <row r="13255">
          <cell r="K13255" t="str">
            <v>00111148P.2</v>
          </cell>
        </row>
        <row r="13256">
          <cell r="K13256" t="str">
            <v>00111148P.2</v>
          </cell>
        </row>
        <row r="13257">
          <cell r="K13257" t="str">
            <v>00111148P.2</v>
          </cell>
        </row>
        <row r="13258">
          <cell r="K13258" t="str">
            <v>00111148P.2</v>
          </cell>
        </row>
        <row r="13259">
          <cell r="K13259" t="str">
            <v>00111148P.2</v>
          </cell>
        </row>
        <row r="13260">
          <cell r="K13260" t="str">
            <v>00111148P.2</v>
          </cell>
        </row>
        <row r="13261">
          <cell r="K13261" t="str">
            <v>00111149P.2</v>
          </cell>
        </row>
        <row r="13262">
          <cell r="K13262" t="str">
            <v>00111149P.2</v>
          </cell>
        </row>
        <row r="13263">
          <cell r="K13263" t="str">
            <v>00111149P.2</v>
          </cell>
        </row>
        <row r="13264">
          <cell r="K13264" t="str">
            <v>00111149P.2</v>
          </cell>
        </row>
        <row r="13265">
          <cell r="K13265" t="str">
            <v>00111149P.2</v>
          </cell>
        </row>
        <row r="13266">
          <cell r="K13266" t="str">
            <v>00111149P.2</v>
          </cell>
        </row>
        <row r="13267">
          <cell r="K13267" t="str">
            <v>00111149P.2</v>
          </cell>
        </row>
        <row r="13268">
          <cell r="K13268" t="str">
            <v>00111149P.2</v>
          </cell>
        </row>
        <row r="13269">
          <cell r="K13269" t="str">
            <v>00111149P.2</v>
          </cell>
        </row>
        <row r="13270">
          <cell r="K13270" t="str">
            <v>00111149P.2</v>
          </cell>
        </row>
        <row r="13271">
          <cell r="K13271" t="str">
            <v>00111149P.2</v>
          </cell>
        </row>
        <row r="13272">
          <cell r="K13272" t="str">
            <v>00111149P.2</v>
          </cell>
        </row>
        <row r="13273">
          <cell r="K13273" t="str">
            <v>00111149P.2</v>
          </cell>
        </row>
        <row r="13274">
          <cell r="K13274" t="str">
            <v>00111149P.2</v>
          </cell>
        </row>
        <row r="13275">
          <cell r="K13275" t="str">
            <v>00111149P.2</v>
          </cell>
        </row>
        <row r="13276">
          <cell r="K13276" t="str">
            <v>00111149P.2</v>
          </cell>
        </row>
        <row r="13277">
          <cell r="K13277" t="str">
            <v>00111149P.2</v>
          </cell>
        </row>
        <row r="13278">
          <cell r="K13278" t="str">
            <v>00111149P.2</v>
          </cell>
        </row>
        <row r="13279">
          <cell r="K13279" t="str">
            <v>00111150P.2</v>
          </cell>
        </row>
        <row r="13280">
          <cell r="K13280" t="str">
            <v>00111150P.2</v>
          </cell>
        </row>
        <row r="13281">
          <cell r="K13281" t="str">
            <v>00111150P.2</v>
          </cell>
        </row>
        <row r="13282">
          <cell r="K13282" t="str">
            <v>00111153P.2</v>
          </cell>
        </row>
        <row r="13283">
          <cell r="K13283" t="str">
            <v>00111153P.2</v>
          </cell>
        </row>
        <row r="13284">
          <cell r="K13284" t="str">
            <v>00111153P.2</v>
          </cell>
        </row>
        <row r="13285">
          <cell r="K13285" t="str">
            <v>00111157P.2</v>
          </cell>
        </row>
        <row r="13286">
          <cell r="K13286" t="str">
            <v>00111157P.2</v>
          </cell>
        </row>
        <row r="13287">
          <cell r="K13287" t="str">
            <v>00111157P.2</v>
          </cell>
        </row>
        <row r="13288">
          <cell r="K13288" t="str">
            <v>00111157P.2</v>
          </cell>
        </row>
        <row r="13289">
          <cell r="K13289" t="str">
            <v>00111157P.2</v>
          </cell>
        </row>
        <row r="13290">
          <cell r="K13290" t="str">
            <v>00111158P.2</v>
          </cell>
        </row>
        <row r="13291">
          <cell r="K13291" t="str">
            <v>00111158P.2</v>
          </cell>
        </row>
        <row r="13292">
          <cell r="K13292" t="str">
            <v>00111158P.2</v>
          </cell>
        </row>
        <row r="13293">
          <cell r="K13293" t="str">
            <v>00111158P.2</v>
          </cell>
        </row>
        <row r="13294">
          <cell r="K13294" t="str">
            <v>00111158P.2</v>
          </cell>
        </row>
        <row r="13295">
          <cell r="K13295" t="str">
            <v>00111158P.2</v>
          </cell>
        </row>
        <row r="13296">
          <cell r="K13296" t="str">
            <v>00111158P.2</v>
          </cell>
        </row>
        <row r="13297">
          <cell r="K13297" t="str">
            <v>00111158P.2</v>
          </cell>
        </row>
        <row r="13298">
          <cell r="K13298" t="str">
            <v>00111159P.2</v>
          </cell>
        </row>
        <row r="13299">
          <cell r="K13299" t="str">
            <v>00111159P.2</v>
          </cell>
        </row>
        <row r="13300">
          <cell r="K13300" t="str">
            <v>00111159P.2</v>
          </cell>
        </row>
        <row r="13301">
          <cell r="K13301" t="str">
            <v>00111159P.2</v>
          </cell>
        </row>
        <row r="13302">
          <cell r="K13302" t="str">
            <v>00111159P.2</v>
          </cell>
        </row>
        <row r="13303">
          <cell r="K13303" t="str">
            <v>00111159P.2</v>
          </cell>
        </row>
        <row r="13304">
          <cell r="K13304" t="str">
            <v>00111143P.2</v>
          </cell>
        </row>
        <row r="13305">
          <cell r="K13305" t="str">
            <v>00111143P.2</v>
          </cell>
        </row>
        <row r="13306">
          <cell r="K13306" t="str">
            <v>00111143P.2</v>
          </cell>
        </row>
        <row r="13307">
          <cell r="K13307" t="str">
            <v>00111143P.2</v>
          </cell>
        </row>
        <row r="13308">
          <cell r="K13308" t="str">
            <v>00111128P.2</v>
          </cell>
        </row>
        <row r="13309">
          <cell r="K13309" t="str">
            <v>00111128P.2</v>
          </cell>
        </row>
        <row r="13310">
          <cell r="K13310" t="str">
            <v>00111128P.2</v>
          </cell>
        </row>
        <row r="13311">
          <cell r="K13311" t="str">
            <v>00111128P.2</v>
          </cell>
        </row>
        <row r="13312">
          <cell r="K13312" t="str">
            <v>00111128P.2</v>
          </cell>
        </row>
        <row r="13313">
          <cell r="K13313" t="str">
            <v>00111128P.2</v>
          </cell>
        </row>
        <row r="13314">
          <cell r="K13314" t="str">
            <v>00111122P.2</v>
          </cell>
        </row>
        <row r="13315">
          <cell r="K13315" t="str">
            <v>00111122P.2</v>
          </cell>
        </row>
        <row r="13316">
          <cell r="K13316" t="str">
            <v>00111122P.2</v>
          </cell>
        </row>
        <row r="13317">
          <cell r="K13317" t="str">
            <v>00111122P.2</v>
          </cell>
        </row>
        <row r="13318">
          <cell r="K13318" t="str">
            <v>00111122P.2</v>
          </cell>
        </row>
        <row r="13319">
          <cell r="K13319" t="str">
            <v>00111122P.2</v>
          </cell>
        </row>
        <row r="13320">
          <cell r="K13320" t="str">
            <v>00111122P.2</v>
          </cell>
        </row>
        <row r="13321">
          <cell r="K13321" t="str">
            <v>00111122P.2</v>
          </cell>
        </row>
        <row r="13322">
          <cell r="K13322" t="str">
            <v>00111122P.2</v>
          </cell>
        </row>
        <row r="13323">
          <cell r="K13323" t="str">
            <v>00111122P.2</v>
          </cell>
        </row>
        <row r="13324">
          <cell r="K13324" t="str">
            <v>00111122P.2</v>
          </cell>
        </row>
        <row r="13325">
          <cell r="K13325" t="str">
            <v>00111132P.2</v>
          </cell>
        </row>
        <row r="13326">
          <cell r="K13326" t="str">
            <v>00111132P.2</v>
          </cell>
        </row>
        <row r="13327">
          <cell r="K13327" t="str">
            <v>00111154P.2</v>
          </cell>
        </row>
        <row r="13328">
          <cell r="K13328" t="str">
            <v>00111154P.2</v>
          </cell>
        </row>
        <row r="13329">
          <cell r="K13329" t="str">
            <v>00111154P.2</v>
          </cell>
        </row>
        <row r="13330">
          <cell r="K13330" t="str">
            <v>00111154P.2</v>
          </cell>
        </row>
        <row r="13331">
          <cell r="K13331" t="str">
            <v>00111143P.2</v>
          </cell>
        </row>
        <row r="13332">
          <cell r="K13332" t="str">
            <v>00111143P.2</v>
          </cell>
        </row>
        <row r="13333">
          <cell r="K13333" t="str">
            <v>00111143P.2</v>
          </cell>
        </row>
        <row r="13334">
          <cell r="K13334" t="str">
            <v>00111143P.2</v>
          </cell>
        </row>
        <row r="13335">
          <cell r="K13335" t="str">
            <v>00111143P.2</v>
          </cell>
        </row>
        <row r="13336">
          <cell r="K13336" t="str">
            <v>00111143P.2</v>
          </cell>
        </row>
        <row r="13337">
          <cell r="K13337" t="str">
            <v>00111143P.2</v>
          </cell>
        </row>
        <row r="13338">
          <cell r="K13338" t="str">
            <v>00111143P.2</v>
          </cell>
        </row>
        <row r="13339">
          <cell r="K13339" t="str">
            <v>00111157P.2</v>
          </cell>
        </row>
        <row r="13340">
          <cell r="K13340" t="str">
            <v>00111157P.2</v>
          </cell>
        </row>
        <row r="13341">
          <cell r="K13341" t="str">
            <v>00111157P.2</v>
          </cell>
        </row>
        <row r="13342">
          <cell r="K13342" t="str">
            <v>00111157P.2</v>
          </cell>
        </row>
        <row r="13343">
          <cell r="K13343" t="str">
            <v>00111156P.2</v>
          </cell>
        </row>
        <row r="13344">
          <cell r="K13344" t="str">
            <v>00111156P.2</v>
          </cell>
        </row>
        <row r="13345">
          <cell r="K13345" t="str">
            <v>00111156P.2</v>
          </cell>
        </row>
        <row r="13346">
          <cell r="K13346" t="str">
            <v>00111156P.2</v>
          </cell>
        </row>
        <row r="13347">
          <cell r="K13347" t="str">
            <v>00111156P.2</v>
          </cell>
        </row>
        <row r="13348">
          <cell r="K13348" t="str">
            <v>00111160P.2</v>
          </cell>
        </row>
        <row r="13349">
          <cell r="K13349" t="str">
            <v>00111160P.2</v>
          </cell>
        </row>
        <row r="13350">
          <cell r="K13350" t="str">
            <v>00111160P.2</v>
          </cell>
        </row>
        <row r="13351">
          <cell r="K13351" t="str">
            <v>00111160P.2</v>
          </cell>
        </row>
        <row r="13352">
          <cell r="K13352" t="str">
            <v>00111129P.2</v>
          </cell>
        </row>
        <row r="13353">
          <cell r="K13353" t="str">
            <v>00111129P.2</v>
          </cell>
        </row>
        <row r="13354">
          <cell r="K13354" t="str">
            <v>00111147P.2</v>
          </cell>
        </row>
        <row r="13355">
          <cell r="K13355" t="str">
            <v>00111147P.2</v>
          </cell>
        </row>
        <row r="13356">
          <cell r="K13356" t="str">
            <v>00111147P.2</v>
          </cell>
        </row>
        <row r="13357">
          <cell r="K13357" t="str">
            <v>00111147P.2</v>
          </cell>
        </row>
        <row r="13358">
          <cell r="K13358" t="str">
            <v>00111147P.2</v>
          </cell>
        </row>
        <row r="13359">
          <cell r="K13359" t="str">
            <v>00111147P.2</v>
          </cell>
        </row>
        <row r="13360">
          <cell r="K13360" t="str">
            <v>00111147P.2</v>
          </cell>
        </row>
        <row r="13361">
          <cell r="K13361" t="str">
            <v>00111147P.2</v>
          </cell>
        </row>
        <row r="13362">
          <cell r="K13362" t="str">
            <v>00111147P.2</v>
          </cell>
        </row>
        <row r="13363">
          <cell r="K13363" t="str">
            <v>00111154P.2</v>
          </cell>
        </row>
        <row r="13364">
          <cell r="K13364" t="str">
            <v>00111154P.2</v>
          </cell>
        </row>
        <row r="13365">
          <cell r="K13365" t="str">
            <v>00111154P.2</v>
          </cell>
        </row>
        <row r="13366">
          <cell r="K13366" t="str">
            <v>00111154P.2</v>
          </cell>
        </row>
        <row r="13367">
          <cell r="K13367" t="str">
            <v>00111154P.2</v>
          </cell>
        </row>
        <row r="13368">
          <cell r="K13368" t="str">
            <v>00111154P.2</v>
          </cell>
        </row>
        <row r="13369">
          <cell r="K13369" t="str">
            <v>00111154P.2</v>
          </cell>
        </row>
        <row r="13370">
          <cell r="K13370" t="str">
            <v>00111154P.2</v>
          </cell>
        </row>
        <row r="13371">
          <cell r="K13371" t="str">
            <v>00111154P.2</v>
          </cell>
        </row>
        <row r="13372">
          <cell r="K13372" t="str">
            <v>00111154P.2</v>
          </cell>
        </row>
        <row r="13373">
          <cell r="K13373" t="str">
            <v>00111154P.2</v>
          </cell>
        </row>
        <row r="13374">
          <cell r="K13374" t="str">
            <v>00111154P.2</v>
          </cell>
        </row>
        <row r="13375">
          <cell r="K13375" t="str">
            <v>00111105P.2</v>
          </cell>
        </row>
        <row r="13376">
          <cell r="K13376" t="str">
            <v>00111105P.2</v>
          </cell>
        </row>
        <row r="13377">
          <cell r="K13377" t="str">
            <v>00111105P.2</v>
          </cell>
        </row>
        <row r="13378">
          <cell r="K13378" t="str">
            <v>00111105P.2</v>
          </cell>
        </row>
        <row r="13379">
          <cell r="K13379" t="str">
            <v>00111112P.2</v>
          </cell>
        </row>
        <row r="13380">
          <cell r="K13380" t="str">
            <v>00111105P.2</v>
          </cell>
        </row>
        <row r="13381">
          <cell r="K13381" t="str">
            <v>00111110P.2</v>
          </cell>
        </row>
        <row r="13382">
          <cell r="K13382" t="str">
            <v>00111110P.2</v>
          </cell>
        </row>
        <row r="13383">
          <cell r="K13383" t="str">
            <v>00111110P.2</v>
          </cell>
        </row>
        <row r="13384">
          <cell r="K13384" t="str">
            <v>00111112P.2</v>
          </cell>
        </row>
        <row r="13385">
          <cell r="K13385" t="str">
            <v>00111133P.2</v>
          </cell>
        </row>
        <row r="13386">
          <cell r="K13386" t="str">
            <v>00111141P.2</v>
          </cell>
        </row>
        <row r="13387">
          <cell r="K13387" t="str">
            <v>00111142P.2</v>
          </cell>
        </row>
        <row r="13388">
          <cell r="K13388" t="str">
            <v>00111144P.2</v>
          </cell>
        </row>
        <row r="13389">
          <cell r="K13389" t="str">
            <v>00111144P.2</v>
          </cell>
        </row>
        <row r="13390">
          <cell r="K13390" t="str">
            <v>00111142P.2</v>
          </cell>
        </row>
        <row r="13391">
          <cell r="K13391" t="str">
            <v>00111142P.2</v>
          </cell>
        </row>
        <row r="13392">
          <cell r="K13392" t="str">
            <v>00111142P.2</v>
          </cell>
        </row>
        <row r="13393">
          <cell r="K13393" t="str">
            <v>00111142P.2</v>
          </cell>
        </row>
        <row r="13394">
          <cell r="K13394" t="str">
            <v>00111142P.2</v>
          </cell>
        </row>
        <row r="13395">
          <cell r="K13395" t="str">
            <v>00111141P.2</v>
          </cell>
        </row>
        <row r="13396">
          <cell r="K13396" t="str">
            <v>00111141P.2</v>
          </cell>
        </row>
        <row r="13397">
          <cell r="K13397" t="str">
            <v>00111102P.2</v>
          </cell>
        </row>
        <row r="13398">
          <cell r="K13398" t="str">
            <v>00111102P.2</v>
          </cell>
        </row>
        <row r="13399">
          <cell r="K13399" t="str">
            <v>00111102P.2</v>
          </cell>
        </row>
        <row r="13400">
          <cell r="K13400" t="str">
            <v>00111102P.2</v>
          </cell>
        </row>
        <row r="13401">
          <cell r="K13401" t="str">
            <v>00111101P.2</v>
          </cell>
        </row>
        <row r="13402">
          <cell r="K13402" t="str">
            <v>00111101P.2</v>
          </cell>
        </row>
        <row r="13403">
          <cell r="K13403" t="str">
            <v>00111101P.2</v>
          </cell>
        </row>
        <row r="13404">
          <cell r="K13404" t="str">
            <v>00111101P.2</v>
          </cell>
        </row>
        <row r="13405">
          <cell r="K13405" t="str">
            <v>00111101P.2</v>
          </cell>
        </row>
        <row r="13406">
          <cell r="K13406" t="str">
            <v>00111102P.2</v>
          </cell>
        </row>
        <row r="13407">
          <cell r="K13407" t="str">
            <v>00111102P.2</v>
          </cell>
        </row>
        <row r="13408">
          <cell r="K13408" t="str">
            <v>00111103P.2</v>
          </cell>
        </row>
        <row r="13409">
          <cell r="K13409" t="str">
            <v>00111103P.2</v>
          </cell>
        </row>
        <row r="13410">
          <cell r="K13410" t="str">
            <v>00111103P.2</v>
          </cell>
        </row>
        <row r="13411">
          <cell r="K13411" t="str">
            <v>00111105P.2</v>
          </cell>
        </row>
        <row r="13412">
          <cell r="K13412" t="str">
            <v>00111102P.2</v>
          </cell>
        </row>
        <row r="13413">
          <cell r="K13413" t="str">
            <v>00111102P.2</v>
          </cell>
        </row>
        <row r="13414">
          <cell r="K13414" t="str">
            <v>00111102P.2</v>
          </cell>
        </row>
        <row r="13415">
          <cell r="K13415" t="str">
            <v>00111102P.2</v>
          </cell>
        </row>
        <row r="13416">
          <cell r="K13416" t="str">
            <v>00111102P.2</v>
          </cell>
        </row>
        <row r="13417">
          <cell r="K13417" t="str">
            <v>00111102P.2</v>
          </cell>
        </row>
        <row r="13418">
          <cell r="K13418" t="str">
            <v>00111102P.2</v>
          </cell>
        </row>
        <row r="13419">
          <cell r="K13419" t="str">
            <v>00111102P.2</v>
          </cell>
        </row>
        <row r="13420">
          <cell r="K13420" t="str">
            <v>00111102P.2</v>
          </cell>
        </row>
        <row r="13421">
          <cell r="K13421" t="str">
            <v>00111102P.2</v>
          </cell>
        </row>
        <row r="13422">
          <cell r="K13422" t="str">
            <v>00111102P.2</v>
          </cell>
        </row>
        <row r="13423">
          <cell r="K13423" t="str">
            <v>00111102P.2</v>
          </cell>
        </row>
        <row r="13424">
          <cell r="K13424" t="str">
            <v>00111102P.2</v>
          </cell>
        </row>
        <row r="13425">
          <cell r="K13425" t="str">
            <v>00111102P.2</v>
          </cell>
        </row>
        <row r="13426">
          <cell r="K13426" t="str">
            <v>00111102P.2</v>
          </cell>
        </row>
        <row r="13427">
          <cell r="K13427" t="str">
            <v>00111102P.2</v>
          </cell>
        </row>
        <row r="13428">
          <cell r="K13428" t="str">
            <v>00111102P.2</v>
          </cell>
        </row>
        <row r="13429">
          <cell r="K13429" t="str">
            <v>00111102P.2</v>
          </cell>
        </row>
        <row r="13430">
          <cell r="K13430" t="str">
            <v>00111102P.2</v>
          </cell>
        </row>
        <row r="13431">
          <cell r="K13431" t="str">
            <v>00111102P.2</v>
          </cell>
        </row>
        <row r="13432">
          <cell r="K13432" t="str">
            <v>00111102P.2</v>
          </cell>
        </row>
        <row r="13433">
          <cell r="K13433" t="str">
            <v>00111102P.2</v>
          </cell>
        </row>
        <row r="13434">
          <cell r="K13434" t="str">
            <v>00111102P.2</v>
          </cell>
        </row>
        <row r="13435">
          <cell r="K13435" t="str">
            <v>00111102P.2</v>
          </cell>
        </row>
        <row r="13436">
          <cell r="K13436" t="str">
            <v>00111102P.2</v>
          </cell>
        </row>
        <row r="13437">
          <cell r="K13437" t="str">
            <v>00111102P.2</v>
          </cell>
        </row>
        <row r="13438">
          <cell r="K13438" t="str">
            <v>00111102P.2</v>
          </cell>
        </row>
        <row r="13439">
          <cell r="K13439" t="str">
            <v>00111102P.2</v>
          </cell>
        </row>
        <row r="13440">
          <cell r="K13440" t="str">
            <v>00111102P.2</v>
          </cell>
        </row>
        <row r="13441">
          <cell r="K13441" t="str">
            <v>00111102P.2</v>
          </cell>
        </row>
        <row r="13442">
          <cell r="K13442" t="str">
            <v>00111102P.2</v>
          </cell>
        </row>
        <row r="13443">
          <cell r="K13443" t="str">
            <v>00111102P.2</v>
          </cell>
        </row>
        <row r="13444">
          <cell r="K13444" t="str">
            <v>00111102P.2</v>
          </cell>
        </row>
        <row r="13445">
          <cell r="K13445" t="str">
            <v>00111102P.2</v>
          </cell>
        </row>
        <row r="13446">
          <cell r="K13446" t="str">
            <v>00111102P.2</v>
          </cell>
        </row>
        <row r="13447">
          <cell r="K13447" t="str">
            <v>00111113P.2</v>
          </cell>
        </row>
        <row r="13448">
          <cell r="K13448" t="str">
            <v>00111113P.2</v>
          </cell>
        </row>
        <row r="13449">
          <cell r="K13449" t="str">
            <v>00111113P.2</v>
          </cell>
        </row>
        <row r="13450">
          <cell r="K13450" t="str">
            <v>00111113P.2</v>
          </cell>
        </row>
        <row r="13451">
          <cell r="K13451" t="str">
            <v>00111113P.2</v>
          </cell>
        </row>
        <row r="13452">
          <cell r="K13452" t="str">
            <v>00111113P.2</v>
          </cell>
        </row>
        <row r="13453">
          <cell r="K13453" t="str">
            <v>00111113P.2</v>
          </cell>
        </row>
        <row r="13454">
          <cell r="K13454" t="str">
            <v>00111113P.2</v>
          </cell>
        </row>
        <row r="13455">
          <cell r="K13455" t="str">
            <v>00111113P.2</v>
          </cell>
        </row>
        <row r="13456">
          <cell r="K13456" t="str">
            <v>00111113P.2</v>
          </cell>
        </row>
        <row r="13457">
          <cell r="K13457" t="str">
            <v>00111113P.2</v>
          </cell>
        </row>
        <row r="13458">
          <cell r="K13458" t="str">
            <v>00111113P.2</v>
          </cell>
        </row>
        <row r="13459">
          <cell r="K13459" t="str">
            <v>00111113P.2</v>
          </cell>
        </row>
        <row r="13460">
          <cell r="K13460" t="str">
            <v>00111113P.2</v>
          </cell>
        </row>
        <row r="13461">
          <cell r="K13461" t="str">
            <v>00111113P.2</v>
          </cell>
        </row>
        <row r="13462">
          <cell r="K13462" t="str">
            <v>00111113P.2</v>
          </cell>
        </row>
        <row r="13463">
          <cell r="K13463" t="str">
            <v>00111113P.2</v>
          </cell>
        </row>
        <row r="13464">
          <cell r="K13464" t="str">
            <v>00111110P.2</v>
          </cell>
        </row>
        <row r="13465">
          <cell r="K13465" t="str">
            <v>00111110P.2</v>
          </cell>
        </row>
        <row r="13466">
          <cell r="K13466" t="str">
            <v>00111110P.2</v>
          </cell>
        </row>
        <row r="13467">
          <cell r="K13467" t="str">
            <v>00111110P.2</v>
          </cell>
        </row>
        <row r="13468">
          <cell r="K13468" t="str">
            <v>00111110P.2</v>
          </cell>
        </row>
        <row r="13469">
          <cell r="K13469" t="str">
            <v>00111131P.2</v>
          </cell>
        </row>
        <row r="13470">
          <cell r="K13470" t="str">
            <v>00111110P.2</v>
          </cell>
        </row>
        <row r="13471">
          <cell r="K13471" t="str">
            <v>00111111P.2</v>
          </cell>
        </row>
        <row r="13472">
          <cell r="K13472" t="str">
            <v>00111151P.2</v>
          </cell>
        </row>
        <row r="13473">
          <cell r="K13473" t="str">
            <v>00111151P.2</v>
          </cell>
        </row>
        <row r="13474">
          <cell r="K13474" t="str">
            <v>00111151P.2</v>
          </cell>
        </row>
        <row r="13475">
          <cell r="K13475" t="str">
            <v>00111151P.2</v>
          </cell>
        </row>
        <row r="13476">
          <cell r="K13476" t="str">
            <v>00111151P.2</v>
          </cell>
        </row>
        <row r="13477">
          <cell r="K13477" t="str">
            <v>00111151P.2</v>
          </cell>
        </row>
        <row r="13478">
          <cell r="K13478" t="str">
            <v>00111151P.2</v>
          </cell>
        </row>
        <row r="13479">
          <cell r="K13479" t="str">
            <v>00111151P.2</v>
          </cell>
        </row>
        <row r="13480">
          <cell r="K13480" t="str">
            <v>00111151P.2</v>
          </cell>
        </row>
        <row r="13481">
          <cell r="K13481" t="str">
            <v>00111151P.2</v>
          </cell>
        </row>
        <row r="13482">
          <cell r="K13482" t="str">
            <v>00111151P.2</v>
          </cell>
        </row>
        <row r="13483">
          <cell r="K13483" t="str">
            <v>00111151P.2</v>
          </cell>
        </row>
        <row r="13484">
          <cell r="K13484" t="str">
            <v>00111151P.2</v>
          </cell>
        </row>
        <row r="13485">
          <cell r="K13485" t="str">
            <v>00111151P.2</v>
          </cell>
        </row>
        <row r="13486">
          <cell r="K13486" t="str">
            <v>00111151P.2</v>
          </cell>
        </row>
        <row r="13487">
          <cell r="K13487" t="str">
            <v>00111151P.2</v>
          </cell>
        </row>
        <row r="13488">
          <cell r="K13488" t="str">
            <v>00111151P.2</v>
          </cell>
        </row>
        <row r="13489">
          <cell r="K13489" t="str">
            <v>00111151P.2</v>
          </cell>
        </row>
        <row r="13490">
          <cell r="K13490" t="str">
            <v>00111151P.2</v>
          </cell>
        </row>
        <row r="13491">
          <cell r="K13491" t="str">
            <v>00111151P.2</v>
          </cell>
        </row>
        <row r="13492">
          <cell r="K13492" t="str">
            <v>00111151P.2</v>
          </cell>
        </row>
        <row r="13493">
          <cell r="K13493" t="str">
            <v>00111151P.2</v>
          </cell>
        </row>
        <row r="13494">
          <cell r="K13494" t="str">
            <v>00111151P.2</v>
          </cell>
        </row>
        <row r="13495">
          <cell r="K13495" t="str">
            <v>00111151P.2</v>
          </cell>
        </row>
        <row r="13496">
          <cell r="K13496" t="str">
            <v>00111151P.2</v>
          </cell>
        </row>
        <row r="13497">
          <cell r="K13497" t="str">
            <v>00111151P.2</v>
          </cell>
        </row>
        <row r="13498">
          <cell r="K13498" t="str">
            <v>00111151P.2</v>
          </cell>
        </row>
        <row r="13499">
          <cell r="K13499" t="str">
            <v>00111151P.2</v>
          </cell>
        </row>
        <row r="13500">
          <cell r="K13500" t="str">
            <v>00111151P.2</v>
          </cell>
        </row>
        <row r="13501">
          <cell r="K13501" t="str">
            <v>00111151P.2</v>
          </cell>
        </row>
        <row r="13502">
          <cell r="K13502" t="str">
            <v>00111151P.2</v>
          </cell>
        </row>
        <row r="13503">
          <cell r="K13503" t="str">
            <v>00111151P.2</v>
          </cell>
        </row>
        <row r="13504">
          <cell r="K13504" t="str">
            <v>00111151P.2</v>
          </cell>
        </row>
        <row r="13505">
          <cell r="K13505" t="str">
            <v>00111151P.2</v>
          </cell>
        </row>
        <row r="13506">
          <cell r="K13506" t="str">
            <v>00111151P.2</v>
          </cell>
        </row>
        <row r="13507">
          <cell r="K13507" t="str">
            <v>00111151P.2</v>
          </cell>
        </row>
        <row r="13508">
          <cell r="K13508" t="str">
            <v>00111151P.2</v>
          </cell>
        </row>
        <row r="13509">
          <cell r="K13509" t="str">
            <v>00111154P.2</v>
          </cell>
        </row>
        <row r="13510">
          <cell r="K13510" t="str">
            <v>00111154P.2</v>
          </cell>
        </row>
        <row r="13511">
          <cell r="K13511" t="str">
            <v>00111154P.2</v>
          </cell>
        </row>
        <row r="13512">
          <cell r="K13512" t="str">
            <v>00111154P.2</v>
          </cell>
        </row>
        <row r="13513">
          <cell r="K13513" t="str">
            <v>00111154P.2</v>
          </cell>
        </row>
        <row r="13514">
          <cell r="K13514" t="str">
            <v>00111154P.2</v>
          </cell>
        </row>
        <row r="13515">
          <cell r="K13515" t="str">
            <v>00111154P.2</v>
          </cell>
        </row>
        <row r="13516">
          <cell r="K13516" t="str">
            <v>00111154P.2</v>
          </cell>
        </row>
        <row r="13517">
          <cell r="K13517" t="str">
            <v>00111154P.2</v>
          </cell>
        </row>
        <row r="13518">
          <cell r="K13518" t="str">
            <v>00111154P.2</v>
          </cell>
        </row>
        <row r="13519">
          <cell r="K13519" t="str">
            <v>00111156P.2</v>
          </cell>
        </row>
        <row r="13520">
          <cell r="K13520" t="str">
            <v>00111156P.2</v>
          </cell>
        </row>
        <row r="13521">
          <cell r="K13521" t="str">
            <v>00111156P.2</v>
          </cell>
        </row>
        <row r="13522">
          <cell r="K13522" t="str">
            <v>00111156P.2</v>
          </cell>
        </row>
        <row r="13523">
          <cell r="K13523" t="str">
            <v>00111156P.2</v>
          </cell>
        </row>
        <row r="13524">
          <cell r="K13524" t="str">
            <v>00111156P.2</v>
          </cell>
        </row>
        <row r="13525">
          <cell r="K13525" t="str">
            <v>00111156P.2</v>
          </cell>
        </row>
        <row r="13526">
          <cell r="K13526" t="str">
            <v>00111156P.2</v>
          </cell>
        </row>
        <row r="13527">
          <cell r="K13527" t="str">
            <v>00111156P.2</v>
          </cell>
        </row>
        <row r="13528">
          <cell r="K13528" t="str">
            <v>00111156P.2</v>
          </cell>
        </row>
        <row r="13529">
          <cell r="K13529" t="str">
            <v>00111160P.2</v>
          </cell>
        </row>
        <row r="13530">
          <cell r="K13530" t="str">
            <v>00111160P.2</v>
          </cell>
        </row>
        <row r="13531">
          <cell r="K13531" t="str">
            <v>00111143P.2</v>
          </cell>
        </row>
        <row r="13532">
          <cell r="K13532" t="str">
            <v>00111143P.2</v>
          </cell>
        </row>
        <row r="13533">
          <cell r="K13533" t="str">
            <v>00111143P.2</v>
          </cell>
        </row>
        <row r="13534">
          <cell r="K13534" t="str">
            <v>00111143P.2</v>
          </cell>
        </row>
        <row r="13535">
          <cell r="K13535" t="str">
            <v>00111153P.2</v>
          </cell>
        </row>
        <row r="13536">
          <cell r="K13536" t="str">
            <v>00111153P.2</v>
          </cell>
        </row>
        <row r="13537">
          <cell r="K13537" t="str">
            <v>00111153P.2</v>
          </cell>
        </row>
        <row r="13538">
          <cell r="K13538" t="str">
            <v>00111153P.2</v>
          </cell>
        </row>
        <row r="13539">
          <cell r="K13539" t="str">
            <v>00111153P.2</v>
          </cell>
        </row>
        <row r="13540">
          <cell r="K13540" t="str">
            <v>00111157P.2</v>
          </cell>
        </row>
        <row r="13541">
          <cell r="K13541" t="str">
            <v>00111157P.2</v>
          </cell>
        </row>
        <row r="13542">
          <cell r="K13542" t="str">
            <v>00111157P.2</v>
          </cell>
        </row>
        <row r="13543">
          <cell r="K13543" t="str">
            <v>00111157P.2</v>
          </cell>
        </row>
        <row r="13544">
          <cell r="K13544" t="str">
            <v>00111157P.2</v>
          </cell>
        </row>
        <row r="13545">
          <cell r="K13545" t="str">
            <v>00111156P.2</v>
          </cell>
        </row>
        <row r="13546">
          <cell r="K13546" t="str">
            <v>00111156P.2</v>
          </cell>
        </row>
        <row r="13547">
          <cell r="K13547" t="str">
            <v>00111156P.2</v>
          </cell>
        </row>
        <row r="13548">
          <cell r="K13548" t="str">
            <v>00111156P.2</v>
          </cell>
        </row>
        <row r="13549">
          <cell r="K13549" t="str">
            <v>00111156P.2</v>
          </cell>
        </row>
        <row r="13550">
          <cell r="K13550" t="str">
            <v>00111156P.2</v>
          </cell>
        </row>
        <row r="13551">
          <cell r="K13551" t="str">
            <v>00111157P.2</v>
          </cell>
        </row>
        <row r="13552">
          <cell r="K13552" t="str">
            <v>00111157P.2</v>
          </cell>
        </row>
        <row r="13553">
          <cell r="K13553" t="str">
            <v>00111157P.2</v>
          </cell>
        </row>
        <row r="13554">
          <cell r="K13554" t="str">
            <v>00111154P.2</v>
          </cell>
        </row>
        <row r="13555">
          <cell r="K13555" t="str">
            <v>00111154P.2</v>
          </cell>
        </row>
        <row r="13556">
          <cell r="K13556" t="str">
            <v>00111154P.2</v>
          </cell>
        </row>
        <row r="13557">
          <cell r="K13557" t="str">
            <v>00111154P.2</v>
          </cell>
        </row>
        <row r="13558">
          <cell r="K13558" t="str">
            <v>00111154P.2</v>
          </cell>
        </row>
        <row r="13559">
          <cell r="K13559" t="str">
            <v>00111154P.2</v>
          </cell>
        </row>
        <row r="13560">
          <cell r="K13560" t="str">
            <v>00111154P.2</v>
          </cell>
        </row>
        <row r="13561">
          <cell r="K13561" t="str">
            <v>00111154P.2</v>
          </cell>
        </row>
        <row r="13562">
          <cell r="K13562" t="str">
            <v>00111154P.2</v>
          </cell>
        </row>
        <row r="13563">
          <cell r="K13563" t="str">
            <v>00111154P.2</v>
          </cell>
        </row>
        <row r="13564">
          <cell r="K13564" t="str">
            <v>00111154P.2</v>
          </cell>
        </row>
        <row r="13565">
          <cell r="K13565" t="str">
            <v>00111154P.2</v>
          </cell>
        </row>
        <row r="13566">
          <cell r="K13566" t="str">
            <v>00111156P.2</v>
          </cell>
        </row>
        <row r="13567">
          <cell r="K13567" t="str">
            <v>00111156P.2</v>
          </cell>
        </row>
        <row r="13568">
          <cell r="K13568" t="str">
            <v>00111156P.2</v>
          </cell>
        </row>
        <row r="13569">
          <cell r="K13569" t="str">
            <v>00111156P.2</v>
          </cell>
        </row>
        <row r="13570">
          <cell r="K13570" t="str">
            <v>00111156P.2</v>
          </cell>
        </row>
        <row r="13571">
          <cell r="K13571" t="str">
            <v>00111156P.2</v>
          </cell>
        </row>
        <row r="13572">
          <cell r="K13572" t="str">
            <v>00111156P.2</v>
          </cell>
        </row>
        <row r="13573">
          <cell r="K13573" t="str">
            <v>00111156P.2</v>
          </cell>
        </row>
        <row r="13574">
          <cell r="K13574" t="str">
            <v>00111156P.2</v>
          </cell>
        </row>
        <row r="13575">
          <cell r="K13575" t="str">
            <v>00111156P.2</v>
          </cell>
        </row>
        <row r="13576">
          <cell r="K13576" t="str">
            <v>00111156P.2</v>
          </cell>
        </row>
        <row r="13577">
          <cell r="K13577" t="str">
            <v>00111157P.2</v>
          </cell>
        </row>
        <row r="13578">
          <cell r="K13578" t="str">
            <v>00111157P.2</v>
          </cell>
        </row>
        <row r="13579">
          <cell r="K13579" t="str">
            <v>00111157P.2</v>
          </cell>
        </row>
        <row r="13580">
          <cell r="K13580" t="str">
            <v>00111157P.2</v>
          </cell>
        </row>
        <row r="13581">
          <cell r="K13581" t="str">
            <v>00111157P.2</v>
          </cell>
        </row>
        <row r="13582">
          <cell r="K13582" t="str">
            <v>00111160P.2</v>
          </cell>
        </row>
        <row r="13583">
          <cell r="K13583" t="str">
            <v>00111118P.2</v>
          </cell>
        </row>
        <row r="13584">
          <cell r="K13584" t="str">
            <v>00111118P.2</v>
          </cell>
        </row>
        <row r="13585">
          <cell r="K13585" t="str">
            <v>00111118P.2</v>
          </cell>
        </row>
        <row r="13586">
          <cell r="K13586" t="str">
            <v>00111118P.2</v>
          </cell>
        </row>
        <row r="13587">
          <cell r="K13587" t="str">
            <v>00111157P.2</v>
          </cell>
        </row>
        <row r="13588">
          <cell r="K13588" t="str">
            <v>00111146P.2</v>
          </cell>
        </row>
        <row r="13589">
          <cell r="K13589" t="str">
            <v>00111146P.2</v>
          </cell>
        </row>
        <row r="13590">
          <cell r="K13590" t="str">
            <v>00111146P.2</v>
          </cell>
        </row>
        <row r="13591">
          <cell r="K13591" t="str">
            <v>00111146P.2</v>
          </cell>
        </row>
        <row r="13592">
          <cell r="K13592" t="str">
            <v>00111146P.2</v>
          </cell>
        </row>
        <row r="13593">
          <cell r="K13593" t="str">
            <v>00111146P.2</v>
          </cell>
        </row>
        <row r="13594">
          <cell r="K13594" t="str">
            <v>00111146P.2</v>
          </cell>
        </row>
        <row r="13595">
          <cell r="K13595" t="str">
            <v>00111146P.2</v>
          </cell>
        </row>
        <row r="13596">
          <cell r="K13596" t="str">
            <v>00111146P.2</v>
          </cell>
        </row>
        <row r="13597">
          <cell r="K13597" t="str">
            <v>00111146P.2</v>
          </cell>
        </row>
        <row r="13598">
          <cell r="K13598" t="str">
            <v>00111146P.2</v>
          </cell>
        </row>
        <row r="13599">
          <cell r="K13599" t="str">
            <v>00111140P.2</v>
          </cell>
        </row>
        <row r="13600">
          <cell r="K13600" t="str">
            <v>00111140P.2</v>
          </cell>
        </row>
        <row r="13601">
          <cell r="K13601" t="str">
            <v>00111140P.2</v>
          </cell>
        </row>
        <row r="13602">
          <cell r="K13602" t="str">
            <v>00111140P.2</v>
          </cell>
        </row>
        <row r="13603">
          <cell r="K13603" t="str">
            <v>00111138P.2</v>
          </cell>
        </row>
        <row r="13604">
          <cell r="K13604" t="str">
            <v>00111140P.2</v>
          </cell>
        </row>
        <row r="13605">
          <cell r="K13605" t="str">
            <v>00111140P.2</v>
          </cell>
        </row>
        <row r="13606">
          <cell r="K13606" t="str">
            <v>00111140P.2</v>
          </cell>
        </row>
        <row r="13607">
          <cell r="K13607" t="str">
            <v>00111140P.2</v>
          </cell>
        </row>
        <row r="13608">
          <cell r="K13608" t="str">
            <v>00111140P.2</v>
          </cell>
        </row>
        <row r="13609">
          <cell r="K13609" t="str">
            <v>00111140P.2</v>
          </cell>
        </row>
        <row r="13610">
          <cell r="K13610" t="str">
            <v>00111140P.2</v>
          </cell>
        </row>
        <row r="13611">
          <cell r="K13611" t="str">
            <v>00111140P.2</v>
          </cell>
        </row>
        <row r="13612">
          <cell r="K13612" t="str">
            <v>00111140P.2</v>
          </cell>
        </row>
        <row r="13613">
          <cell r="K13613" t="str">
            <v>00111140P.2</v>
          </cell>
        </row>
        <row r="13614">
          <cell r="K13614" t="str">
            <v>00111158P.2</v>
          </cell>
        </row>
        <row r="13615">
          <cell r="K13615" t="str">
            <v>00111158P.2</v>
          </cell>
        </row>
        <row r="13616">
          <cell r="K13616" t="str">
            <v>00111158P.2</v>
          </cell>
        </row>
        <row r="13617">
          <cell r="K13617" t="str">
            <v>00111158P.2</v>
          </cell>
        </row>
        <row r="13618">
          <cell r="K13618" t="str">
            <v>00111158P.2</v>
          </cell>
        </row>
        <row r="13619">
          <cell r="K13619" t="str">
            <v>00111158P.2</v>
          </cell>
        </row>
        <row r="13620">
          <cell r="K13620" t="str">
            <v>00111158P.2</v>
          </cell>
        </row>
        <row r="13621">
          <cell r="K13621" t="str">
            <v>00111158P.2</v>
          </cell>
        </row>
        <row r="13622">
          <cell r="K13622" t="str">
            <v>00111158P.2</v>
          </cell>
        </row>
        <row r="13623">
          <cell r="K13623" t="str">
            <v>00111158P.2</v>
          </cell>
        </row>
        <row r="13624">
          <cell r="K13624" t="str">
            <v>00111158P.2</v>
          </cell>
        </row>
        <row r="13625">
          <cell r="K13625" t="str">
            <v>00111158P.2</v>
          </cell>
        </row>
        <row r="13626">
          <cell r="K13626" t="str">
            <v>00111158P.2</v>
          </cell>
        </row>
        <row r="13627">
          <cell r="K13627" t="str">
            <v>00111158P.2</v>
          </cell>
        </row>
        <row r="13628">
          <cell r="K13628" t="str">
            <v>00111110P.2</v>
          </cell>
        </row>
        <row r="13629">
          <cell r="K13629" t="str">
            <v>00111110P.2</v>
          </cell>
        </row>
        <row r="13630">
          <cell r="K13630" t="str">
            <v>00111110P.2</v>
          </cell>
        </row>
        <row r="13631">
          <cell r="K13631" t="str">
            <v>00111110P.2</v>
          </cell>
        </row>
        <row r="13632">
          <cell r="K13632" t="str">
            <v>00111110P.2</v>
          </cell>
        </row>
        <row r="13633">
          <cell r="K13633" t="str">
            <v>00111110P.2</v>
          </cell>
        </row>
        <row r="13634">
          <cell r="K13634" t="str">
            <v>00111110P.2</v>
          </cell>
        </row>
        <row r="13635">
          <cell r="K13635" t="str">
            <v>00111110P.2</v>
          </cell>
        </row>
        <row r="13636">
          <cell r="K13636" t="str">
            <v>00111110P.2</v>
          </cell>
        </row>
        <row r="13637">
          <cell r="K13637" t="str">
            <v>00111110P.2</v>
          </cell>
        </row>
        <row r="13638">
          <cell r="K13638" t="str">
            <v>00111110P.2</v>
          </cell>
        </row>
        <row r="13639">
          <cell r="K13639" t="str">
            <v>00111112P.2</v>
          </cell>
        </row>
        <row r="13640">
          <cell r="K13640" t="str">
            <v>00111112P.2</v>
          </cell>
        </row>
        <row r="13641">
          <cell r="K13641" t="str">
            <v>00111112P.2</v>
          </cell>
        </row>
        <row r="13642">
          <cell r="K13642" t="str">
            <v>00111112P.2</v>
          </cell>
        </row>
        <row r="13643">
          <cell r="K13643" t="str">
            <v>00111112P.2</v>
          </cell>
        </row>
        <row r="13644">
          <cell r="K13644" t="str">
            <v>00111112P.2</v>
          </cell>
        </row>
        <row r="13645">
          <cell r="K13645" t="str">
            <v>00111112P.2</v>
          </cell>
        </row>
        <row r="13646">
          <cell r="K13646" t="str">
            <v>00111112P.2</v>
          </cell>
        </row>
        <row r="13647">
          <cell r="K13647" t="str">
            <v>00111112P.2</v>
          </cell>
        </row>
        <row r="13648">
          <cell r="K13648" t="str">
            <v>00111112P.2</v>
          </cell>
        </row>
        <row r="13649">
          <cell r="K13649" t="str">
            <v>00111112P.2</v>
          </cell>
        </row>
        <row r="13650">
          <cell r="K13650" t="str">
            <v>00111113P.2</v>
          </cell>
        </row>
        <row r="13651">
          <cell r="K13651" t="str">
            <v>00111113P.2</v>
          </cell>
        </row>
        <row r="13652">
          <cell r="K13652" t="str">
            <v>00111113P.2</v>
          </cell>
        </row>
        <row r="13653">
          <cell r="K13653" t="str">
            <v>00111113P.2</v>
          </cell>
        </row>
        <row r="13654">
          <cell r="K13654" t="str">
            <v>00111113P.2</v>
          </cell>
        </row>
        <row r="13655">
          <cell r="K13655" t="str">
            <v>00111113P.2</v>
          </cell>
        </row>
        <row r="13656">
          <cell r="K13656" t="str">
            <v>00111113P.2</v>
          </cell>
        </row>
        <row r="13657">
          <cell r="K13657" t="str">
            <v>00111113P.2</v>
          </cell>
        </row>
        <row r="13658">
          <cell r="K13658" t="str">
            <v>00111113P.2</v>
          </cell>
        </row>
        <row r="13659">
          <cell r="K13659" t="str">
            <v>00111113P.2</v>
          </cell>
        </row>
        <row r="13660">
          <cell r="K13660" t="str">
            <v>00111113P.2</v>
          </cell>
        </row>
        <row r="13661">
          <cell r="K13661" t="str">
            <v>00111114P.2</v>
          </cell>
        </row>
        <row r="13662">
          <cell r="K13662" t="str">
            <v>00111114P.2</v>
          </cell>
        </row>
        <row r="13663">
          <cell r="K13663" t="str">
            <v>00111114P.2</v>
          </cell>
        </row>
        <row r="13664">
          <cell r="K13664" t="str">
            <v>00111114P.2</v>
          </cell>
        </row>
        <row r="13665">
          <cell r="K13665" t="str">
            <v>00111114P.2</v>
          </cell>
        </row>
        <row r="13666">
          <cell r="K13666" t="str">
            <v>00111114P.2</v>
          </cell>
        </row>
        <row r="13667">
          <cell r="K13667" t="str">
            <v>00111114P.2</v>
          </cell>
        </row>
        <row r="13668">
          <cell r="K13668" t="str">
            <v>00111114P.2</v>
          </cell>
        </row>
        <row r="13669">
          <cell r="K13669" t="str">
            <v>00111114P.2</v>
          </cell>
        </row>
        <row r="13670">
          <cell r="K13670" t="str">
            <v>00111114P.2</v>
          </cell>
        </row>
        <row r="13671">
          <cell r="K13671" t="str">
            <v>00111114P.2</v>
          </cell>
        </row>
        <row r="13672">
          <cell r="K13672" t="str">
            <v>00111115P.2</v>
          </cell>
        </row>
        <row r="13673">
          <cell r="K13673" t="str">
            <v>00111115P.2</v>
          </cell>
        </row>
        <row r="13674">
          <cell r="K13674" t="str">
            <v>00111115P.2</v>
          </cell>
        </row>
        <row r="13675">
          <cell r="K13675" t="str">
            <v>00111115P.2</v>
          </cell>
        </row>
        <row r="13676">
          <cell r="K13676" t="str">
            <v>00111116P.2</v>
          </cell>
        </row>
        <row r="13677">
          <cell r="K13677" t="str">
            <v>00111116P.2</v>
          </cell>
        </row>
        <row r="13678">
          <cell r="K13678" t="str">
            <v>00111116P.2</v>
          </cell>
        </row>
        <row r="13679">
          <cell r="K13679" t="str">
            <v>00111116P.2</v>
          </cell>
        </row>
        <row r="13680">
          <cell r="K13680" t="str">
            <v>00111116P.2</v>
          </cell>
        </row>
        <row r="13681">
          <cell r="K13681" t="str">
            <v>00111116P.2</v>
          </cell>
        </row>
        <row r="13682">
          <cell r="K13682" t="str">
            <v>00111116P.2</v>
          </cell>
        </row>
        <row r="13683">
          <cell r="K13683" t="str">
            <v>00111116P.2</v>
          </cell>
        </row>
        <row r="13684">
          <cell r="K13684" t="str">
            <v>00111116P.2</v>
          </cell>
        </row>
        <row r="13685">
          <cell r="K13685" t="str">
            <v>00111116P.2</v>
          </cell>
        </row>
        <row r="13686">
          <cell r="K13686" t="str">
            <v>00111116P.2</v>
          </cell>
        </row>
        <row r="13687">
          <cell r="K13687" t="str">
            <v>00111116P.2</v>
          </cell>
        </row>
        <row r="13688">
          <cell r="K13688" t="str">
            <v>00111116P.2</v>
          </cell>
        </row>
        <row r="13689">
          <cell r="K13689" t="str">
            <v>00111116P.2</v>
          </cell>
        </row>
        <row r="13690">
          <cell r="K13690" t="str">
            <v>00111117P.2</v>
          </cell>
        </row>
        <row r="13691">
          <cell r="K13691" t="str">
            <v>00111117P.2</v>
          </cell>
        </row>
        <row r="13692">
          <cell r="K13692" t="str">
            <v>00111117P.2</v>
          </cell>
        </row>
        <row r="13693">
          <cell r="K13693" t="str">
            <v>00111117P.2</v>
          </cell>
        </row>
        <row r="13694">
          <cell r="K13694" t="str">
            <v>00111117P.2</v>
          </cell>
        </row>
        <row r="13695">
          <cell r="K13695" t="str">
            <v>00111117P.2</v>
          </cell>
        </row>
        <row r="13696">
          <cell r="K13696" t="str">
            <v>00111117P.2</v>
          </cell>
        </row>
        <row r="13697">
          <cell r="K13697" t="str">
            <v>00111117P.2</v>
          </cell>
        </row>
        <row r="13698">
          <cell r="K13698" t="str">
            <v>00111117P.2</v>
          </cell>
        </row>
        <row r="13699">
          <cell r="K13699" t="str">
            <v>00111117P.2</v>
          </cell>
        </row>
        <row r="13700">
          <cell r="K13700" t="str">
            <v>00111117P.2</v>
          </cell>
        </row>
        <row r="13701">
          <cell r="K13701" t="str">
            <v>00111117P.2</v>
          </cell>
        </row>
        <row r="13702">
          <cell r="K13702" t="str">
            <v>00111117P.2</v>
          </cell>
        </row>
        <row r="13703">
          <cell r="K13703" t="str">
            <v>00111118P.2</v>
          </cell>
        </row>
        <row r="13704">
          <cell r="K13704" t="str">
            <v>00111118P.2</v>
          </cell>
        </row>
        <row r="13705">
          <cell r="K13705" t="str">
            <v>00111118P.2</v>
          </cell>
        </row>
        <row r="13706">
          <cell r="K13706" t="str">
            <v>00111118P.2</v>
          </cell>
        </row>
        <row r="13707">
          <cell r="K13707" t="str">
            <v>00111118P.2</v>
          </cell>
        </row>
        <row r="13708">
          <cell r="K13708" t="str">
            <v>00111119P.2</v>
          </cell>
        </row>
        <row r="13709">
          <cell r="K13709" t="str">
            <v>00111119P.2</v>
          </cell>
        </row>
        <row r="13710">
          <cell r="K13710" t="str">
            <v>00111119P.2</v>
          </cell>
        </row>
        <row r="13711">
          <cell r="K13711" t="str">
            <v>00111119P.2</v>
          </cell>
        </row>
        <row r="13712">
          <cell r="K13712" t="str">
            <v>00111120P.2</v>
          </cell>
        </row>
        <row r="13713">
          <cell r="K13713" t="str">
            <v>00111120P.2</v>
          </cell>
        </row>
        <row r="13714">
          <cell r="K13714" t="str">
            <v>00111120P.2</v>
          </cell>
        </row>
        <row r="13715">
          <cell r="K13715" t="str">
            <v>00111120P.2</v>
          </cell>
        </row>
        <row r="13716">
          <cell r="K13716" t="str">
            <v>00111120P.2</v>
          </cell>
        </row>
        <row r="13717">
          <cell r="K13717" t="str">
            <v>00111120P.2</v>
          </cell>
        </row>
        <row r="13718">
          <cell r="K13718" t="str">
            <v>00111120P.2</v>
          </cell>
        </row>
        <row r="13719">
          <cell r="K13719" t="str">
            <v>00111120P.2</v>
          </cell>
        </row>
        <row r="13720">
          <cell r="K13720" t="str">
            <v>00111120P.2</v>
          </cell>
        </row>
        <row r="13721">
          <cell r="K13721" t="str">
            <v>00111120P.2</v>
          </cell>
        </row>
        <row r="13722">
          <cell r="K13722" t="str">
            <v>00111120P.2</v>
          </cell>
        </row>
        <row r="13723">
          <cell r="K13723" t="str">
            <v>00111120P.2</v>
          </cell>
        </row>
        <row r="13724">
          <cell r="K13724" t="str">
            <v>00111120P.2</v>
          </cell>
        </row>
        <row r="13725">
          <cell r="K13725" t="str">
            <v>00111121P.2</v>
          </cell>
        </row>
        <row r="13726">
          <cell r="K13726" t="str">
            <v>00111121P.2</v>
          </cell>
        </row>
        <row r="13727">
          <cell r="K13727" t="str">
            <v>00111121P.2</v>
          </cell>
        </row>
        <row r="13728">
          <cell r="K13728" t="str">
            <v>00111121P.2</v>
          </cell>
        </row>
        <row r="13729">
          <cell r="K13729" t="str">
            <v>00111121P.2</v>
          </cell>
        </row>
        <row r="13730">
          <cell r="K13730" t="str">
            <v>00111121P.2</v>
          </cell>
        </row>
        <row r="13731">
          <cell r="K13731" t="str">
            <v>00111121P.2</v>
          </cell>
        </row>
        <row r="13732">
          <cell r="K13732" t="str">
            <v>00111121P.2</v>
          </cell>
        </row>
        <row r="13733">
          <cell r="K13733" t="str">
            <v>00111121P.2</v>
          </cell>
        </row>
        <row r="13734">
          <cell r="K13734" t="str">
            <v>00111121P.2</v>
          </cell>
        </row>
        <row r="13735">
          <cell r="K13735" t="str">
            <v>00111122P.2</v>
          </cell>
        </row>
        <row r="13736">
          <cell r="K13736" t="str">
            <v>00111122P.2</v>
          </cell>
        </row>
        <row r="13737">
          <cell r="K13737" t="str">
            <v>00111122P.2</v>
          </cell>
        </row>
        <row r="13738">
          <cell r="K13738" t="str">
            <v>00111122P.2</v>
          </cell>
        </row>
        <row r="13739">
          <cell r="K13739" t="str">
            <v>00111122P.2</v>
          </cell>
        </row>
        <row r="13740">
          <cell r="K13740" t="str">
            <v>00111123P.2</v>
          </cell>
        </row>
        <row r="13741">
          <cell r="K13741" t="str">
            <v>00111123P.2</v>
          </cell>
        </row>
        <row r="13742">
          <cell r="K13742" t="str">
            <v>00111123P.2</v>
          </cell>
        </row>
        <row r="13743">
          <cell r="K13743" t="str">
            <v>00111123P.2</v>
          </cell>
        </row>
        <row r="13744">
          <cell r="K13744" t="str">
            <v>00111123P.2</v>
          </cell>
        </row>
        <row r="13745">
          <cell r="K13745" t="str">
            <v>00111123P.2</v>
          </cell>
        </row>
        <row r="13746">
          <cell r="K13746" t="str">
            <v>00111123P.2</v>
          </cell>
        </row>
        <row r="13747">
          <cell r="K13747" t="str">
            <v>00111123P.2</v>
          </cell>
        </row>
        <row r="13748">
          <cell r="K13748" t="str">
            <v>00111123P.2</v>
          </cell>
        </row>
        <row r="13749">
          <cell r="K13749" t="str">
            <v>00111123P.2</v>
          </cell>
        </row>
        <row r="13750">
          <cell r="K13750" t="str">
            <v>00111124P.2</v>
          </cell>
        </row>
        <row r="13751">
          <cell r="K13751" t="str">
            <v>00111124P.2</v>
          </cell>
        </row>
        <row r="13752">
          <cell r="K13752" t="str">
            <v>00111124P.2</v>
          </cell>
        </row>
        <row r="13753">
          <cell r="K13753" t="str">
            <v>00111124P.2</v>
          </cell>
        </row>
        <row r="13754">
          <cell r="K13754" t="str">
            <v>00111124P.2</v>
          </cell>
        </row>
        <row r="13755">
          <cell r="K13755" t="str">
            <v>00111124P.2</v>
          </cell>
        </row>
        <row r="13756">
          <cell r="K13756" t="str">
            <v>00111124P.2</v>
          </cell>
        </row>
        <row r="13757">
          <cell r="K13757" t="str">
            <v>00111124P.2</v>
          </cell>
        </row>
        <row r="13758">
          <cell r="K13758" t="str">
            <v>00111124P.2</v>
          </cell>
        </row>
        <row r="13759">
          <cell r="K13759" t="str">
            <v>00111124P.2</v>
          </cell>
        </row>
        <row r="13760">
          <cell r="K13760" t="str">
            <v>00111125P.2</v>
          </cell>
        </row>
        <row r="13761">
          <cell r="K13761" t="str">
            <v>00111125P.2</v>
          </cell>
        </row>
        <row r="13762">
          <cell r="K13762" t="str">
            <v>00111125P.2</v>
          </cell>
        </row>
        <row r="13763">
          <cell r="K13763" t="str">
            <v>00111125P.2</v>
          </cell>
        </row>
        <row r="13764">
          <cell r="K13764" t="str">
            <v>00111125P.2</v>
          </cell>
        </row>
        <row r="13765">
          <cell r="K13765" t="str">
            <v>00111125P.2</v>
          </cell>
        </row>
        <row r="13766">
          <cell r="K13766" t="str">
            <v>00111125P.2</v>
          </cell>
        </row>
        <row r="13767">
          <cell r="K13767" t="str">
            <v>00111125P.2</v>
          </cell>
        </row>
        <row r="13768">
          <cell r="K13768" t="str">
            <v>00111125P.2</v>
          </cell>
        </row>
        <row r="13769">
          <cell r="K13769" t="str">
            <v>00111125P.2</v>
          </cell>
        </row>
        <row r="13770">
          <cell r="K13770" t="str">
            <v>00111125P.2</v>
          </cell>
        </row>
        <row r="13771">
          <cell r="K13771" t="str">
            <v>00111126P.2</v>
          </cell>
        </row>
        <row r="13772">
          <cell r="K13772" t="str">
            <v>00111126P.2</v>
          </cell>
        </row>
        <row r="13773">
          <cell r="K13773" t="str">
            <v>00111126P.2</v>
          </cell>
        </row>
        <row r="13774">
          <cell r="K13774" t="str">
            <v>00111126P.2</v>
          </cell>
        </row>
        <row r="13775">
          <cell r="K13775" t="str">
            <v>00111126P.2</v>
          </cell>
        </row>
        <row r="13776">
          <cell r="K13776" t="str">
            <v>00111126P.2</v>
          </cell>
        </row>
        <row r="13777">
          <cell r="K13777" t="str">
            <v>00111126P.2</v>
          </cell>
        </row>
        <row r="13778">
          <cell r="K13778" t="str">
            <v>00111126P.2</v>
          </cell>
        </row>
        <row r="13779">
          <cell r="K13779" t="str">
            <v>00111126P.2</v>
          </cell>
        </row>
        <row r="13780">
          <cell r="K13780" t="str">
            <v>00111126P.2</v>
          </cell>
        </row>
        <row r="13781">
          <cell r="K13781" t="str">
            <v>00111127P.2</v>
          </cell>
        </row>
        <row r="13782">
          <cell r="K13782" t="str">
            <v>00111127P.2</v>
          </cell>
        </row>
        <row r="13783">
          <cell r="K13783" t="str">
            <v>00111127P.2</v>
          </cell>
        </row>
        <row r="13784">
          <cell r="K13784" t="str">
            <v>00111127P.2</v>
          </cell>
        </row>
        <row r="13785">
          <cell r="K13785" t="str">
            <v>00111127P.2</v>
          </cell>
        </row>
        <row r="13786">
          <cell r="K13786" t="str">
            <v>00111127P.2</v>
          </cell>
        </row>
        <row r="13787">
          <cell r="K13787" t="str">
            <v>00111127P.2</v>
          </cell>
        </row>
        <row r="13788">
          <cell r="K13788" t="str">
            <v>00111127P.2</v>
          </cell>
        </row>
        <row r="13789">
          <cell r="K13789" t="str">
            <v>00111128P.2</v>
          </cell>
        </row>
        <row r="13790">
          <cell r="K13790" t="str">
            <v>00111128P.2</v>
          </cell>
        </row>
        <row r="13791">
          <cell r="K13791" t="str">
            <v>00111128P.2</v>
          </cell>
        </row>
        <row r="13792">
          <cell r="K13792" t="str">
            <v>00111128P.2</v>
          </cell>
        </row>
        <row r="13793">
          <cell r="K13793" t="str">
            <v>00111128P.2</v>
          </cell>
        </row>
        <row r="13794">
          <cell r="K13794" t="str">
            <v>00111128P.2</v>
          </cell>
        </row>
        <row r="13795">
          <cell r="K13795" t="str">
            <v>00111128P.2</v>
          </cell>
        </row>
        <row r="13796">
          <cell r="K13796" t="str">
            <v>00111128P.2</v>
          </cell>
        </row>
        <row r="13797">
          <cell r="K13797" t="str">
            <v>00111128P.2</v>
          </cell>
        </row>
        <row r="13798">
          <cell r="K13798" t="str">
            <v>00111128P.2</v>
          </cell>
        </row>
        <row r="13799">
          <cell r="K13799" t="str">
            <v>00111128P.2</v>
          </cell>
        </row>
        <row r="13800">
          <cell r="K13800" t="str">
            <v>00111128P.2</v>
          </cell>
        </row>
        <row r="13801">
          <cell r="K13801" t="str">
            <v>00111128P.2</v>
          </cell>
        </row>
        <row r="13802">
          <cell r="K13802" t="str">
            <v>00111128P.2</v>
          </cell>
        </row>
        <row r="13803">
          <cell r="K13803" t="str">
            <v>00111128P.2</v>
          </cell>
        </row>
        <row r="13804">
          <cell r="K13804" t="str">
            <v>00111129P.2</v>
          </cell>
        </row>
        <row r="13805">
          <cell r="K13805" t="str">
            <v>00111129P.2</v>
          </cell>
        </row>
        <row r="13806">
          <cell r="K13806" t="str">
            <v>00111129P.2</v>
          </cell>
        </row>
        <row r="13807">
          <cell r="K13807" t="str">
            <v>00111129P.2</v>
          </cell>
        </row>
        <row r="13808">
          <cell r="K13808" t="str">
            <v>00111129P.2</v>
          </cell>
        </row>
        <row r="13809">
          <cell r="K13809" t="str">
            <v>00111129P.2</v>
          </cell>
        </row>
        <row r="13810">
          <cell r="K13810" t="str">
            <v>00111129P.2</v>
          </cell>
        </row>
        <row r="13811">
          <cell r="K13811" t="str">
            <v>00111129P.2</v>
          </cell>
        </row>
        <row r="13812">
          <cell r="K13812" t="str">
            <v>00111129P.2</v>
          </cell>
        </row>
        <row r="13813">
          <cell r="K13813" t="str">
            <v>00111129P.2</v>
          </cell>
        </row>
        <row r="13814">
          <cell r="K13814" t="str">
            <v>00111129P.2</v>
          </cell>
        </row>
        <row r="13815">
          <cell r="K13815" t="str">
            <v>00111129P.2</v>
          </cell>
        </row>
        <row r="13816">
          <cell r="K13816" t="str">
            <v>00111129P.2</v>
          </cell>
        </row>
        <row r="13817">
          <cell r="K13817" t="str">
            <v>00111130P.2</v>
          </cell>
        </row>
        <row r="13818">
          <cell r="K13818" t="str">
            <v>00111130P.2</v>
          </cell>
        </row>
        <row r="13819">
          <cell r="K13819" t="str">
            <v>00111130P.2</v>
          </cell>
        </row>
        <row r="13820">
          <cell r="K13820" t="str">
            <v>00111130P.2</v>
          </cell>
        </row>
        <row r="13821">
          <cell r="K13821" t="str">
            <v>00111130P.2</v>
          </cell>
        </row>
        <row r="13822">
          <cell r="K13822" t="str">
            <v>00111130P.2</v>
          </cell>
        </row>
        <row r="13823">
          <cell r="K13823" t="str">
            <v>00111130P.2</v>
          </cell>
        </row>
        <row r="13824">
          <cell r="K13824" t="str">
            <v>00111130P.2</v>
          </cell>
        </row>
        <row r="13825">
          <cell r="K13825" t="str">
            <v>00111130P.2</v>
          </cell>
        </row>
        <row r="13826">
          <cell r="K13826" t="str">
            <v>00111130P.2</v>
          </cell>
        </row>
        <row r="13827">
          <cell r="K13827" t="str">
            <v>00111131P.2</v>
          </cell>
        </row>
        <row r="13828">
          <cell r="K13828" t="str">
            <v>00111131P.2</v>
          </cell>
        </row>
        <row r="13829">
          <cell r="K13829" t="str">
            <v>00111131P.2</v>
          </cell>
        </row>
        <row r="13830">
          <cell r="K13830" t="str">
            <v>00111131P.2</v>
          </cell>
        </row>
        <row r="13831">
          <cell r="K13831" t="str">
            <v>00111131P.2</v>
          </cell>
        </row>
        <row r="13832">
          <cell r="K13832" t="str">
            <v>00111131P.2</v>
          </cell>
        </row>
        <row r="13833">
          <cell r="K13833" t="str">
            <v>00111131P.2</v>
          </cell>
        </row>
        <row r="13834">
          <cell r="K13834" t="str">
            <v>00111131P.2</v>
          </cell>
        </row>
        <row r="13835">
          <cell r="K13835" t="str">
            <v>00111131P.2</v>
          </cell>
        </row>
        <row r="13836">
          <cell r="K13836" t="str">
            <v>00111131P.2</v>
          </cell>
        </row>
        <row r="13837">
          <cell r="K13837" t="str">
            <v>00111131P.2</v>
          </cell>
        </row>
        <row r="13838">
          <cell r="K13838" t="str">
            <v>00111131P.2</v>
          </cell>
        </row>
        <row r="13839">
          <cell r="K13839" t="str">
            <v>00111131P.2</v>
          </cell>
        </row>
        <row r="13840">
          <cell r="K13840" t="str">
            <v>00111131P.2</v>
          </cell>
        </row>
        <row r="13841">
          <cell r="K13841" t="str">
            <v>00111132P.2</v>
          </cell>
        </row>
        <row r="13842">
          <cell r="K13842" t="str">
            <v>00111132P.2</v>
          </cell>
        </row>
        <row r="13843">
          <cell r="K13843" t="str">
            <v>00111132P.2</v>
          </cell>
        </row>
        <row r="13844">
          <cell r="K13844" t="str">
            <v>00111132P.2</v>
          </cell>
        </row>
        <row r="13845">
          <cell r="K13845" t="str">
            <v>00111132P.2</v>
          </cell>
        </row>
        <row r="13846">
          <cell r="K13846" t="str">
            <v>00111132P.2</v>
          </cell>
        </row>
        <row r="13847">
          <cell r="K13847" t="str">
            <v>00111132P.2</v>
          </cell>
        </row>
        <row r="13848">
          <cell r="K13848" t="str">
            <v>00111132P.2</v>
          </cell>
        </row>
        <row r="13849">
          <cell r="K13849" t="str">
            <v>00111132P.2</v>
          </cell>
        </row>
        <row r="13850">
          <cell r="K13850" t="str">
            <v>00111132P.2</v>
          </cell>
        </row>
        <row r="13851">
          <cell r="K13851" t="str">
            <v>00111132P.2</v>
          </cell>
        </row>
        <row r="13852">
          <cell r="K13852" t="str">
            <v>00111132P.2</v>
          </cell>
        </row>
        <row r="13853">
          <cell r="K13853" t="str">
            <v>00111132P.2</v>
          </cell>
        </row>
        <row r="13854">
          <cell r="K13854" t="str">
            <v>00111132P.2</v>
          </cell>
        </row>
        <row r="13855">
          <cell r="K13855" t="str">
            <v>00111132P.2</v>
          </cell>
        </row>
        <row r="13856">
          <cell r="K13856" t="str">
            <v>00111133P.2</v>
          </cell>
        </row>
        <row r="13857">
          <cell r="K13857" t="str">
            <v>00111133P.2</v>
          </cell>
        </row>
        <row r="13858">
          <cell r="K13858" t="str">
            <v>00111133P.2</v>
          </cell>
        </row>
        <row r="13859">
          <cell r="K13859" t="str">
            <v>00111133P.2</v>
          </cell>
        </row>
        <row r="13860">
          <cell r="K13860" t="str">
            <v>00111133P.2</v>
          </cell>
        </row>
        <row r="13861">
          <cell r="K13861" t="str">
            <v>00111133P.2</v>
          </cell>
        </row>
        <row r="13862">
          <cell r="K13862" t="str">
            <v>00111133P.2</v>
          </cell>
        </row>
        <row r="13863">
          <cell r="K13863" t="str">
            <v>00111133P.2</v>
          </cell>
        </row>
        <row r="13864">
          <cell r="K13864" t="str">
            <v>00111133P.2</v>
          </cell>
        </row>
        <row r="13865">
          <cell r="K13865" t="str">
            <v>00111133P.2</v>
          </cell>
        </row>
        <row r="13866">
          <cell r="K13866" t="str">
            <v>00111133P.2</v>
          </cell>
        </row>
        <row r="13867">
          <cell r="K13867" t="str">
            <v>00111133P.2</v>
          </cell>
        </row>
        <row r="13868">
          <cell r="K13868" t="str">
            <v>00111133P.2</v>
          </cell>
        </row>
        <row r="13869">
          <cell r="K13869" t="str">
            <v>00111134P.2</v>
          </cell>
        </row>
        <row r="13870">
          <cell r="K13870" t="str">
            <v>00111134P.2</v>
          </cell>
        </row>
        <row r="13871">
          <cell r="K13871" t="str">
            <v>00111134P.2</v>
          </cell>
        </row>
        <row r="13872">
          <cell r="K13872" t="str">
            <v>00111134P.2</v>
          </cell>
        </row>
        <row r="13873">
          <cell r="K13873" t="str">
            <v>00111134P.2</v>
          </cell>
        </row>
        <row r="13874">
          <cell r="K13874" t="str">
            <v>00111134P.2</v>
          </cell>
        </row>
        <row r="13875">
          <cell r="K13875" t="str">
            <v>00111134P.2</v>
          </cell>
        </row>
        <row r="13876">
          <cell r="K13876" t="str">
            <v>00111134P.2</v>
          </cell>
        </row>
        <row r="13877">
          <cell r="K13877" t="str">
            <v>00111134P.2</v>
          </cell>
        </row>
        <row r="13878">
          <cell r="K13878" t="str">
            <v>00111134P.2</v>
          </cell>
        </row>
        <row r="13879">
          <cell r="K13879" t="str">
            <v>00111134P.2</v>
          </cell>
        </row>
        <row r="13880">
          <cell r="K13880" t="str">
            <v>00111134P.2</v>
          </cell>
        </row>
        <row r="13881">
          <cell r="K13881" t="str">
            <v>00111134P.2</v>
          </cell>
        </row>
        <row r="13882">
          <cell r="K13882" t="str">
            <v>00111135P.2</v>
          </cell>
        </row>
        <row r="13883">
          <cell r="K13883" t="str">
            <v>00111135P.2</v>
          </cell>
        </row>
        <row r="13884">
          <cell r="K13884" t="str">
            <v>00111135P.2</v>
          </cell>
        </row>
        <row r="13885">
          <cell r="K13885" t="str">
            <v>00111135P.2</v>
          </cell>
        </row>
        <row r="13886">
          <cell r="K13886" t="str">
            <v>00111135P.2</v>
          </cell>
        </row>
        <row r="13887">
          <cell r="K13887" t="str">
            <v>00111135P.2</v>
          </cell>
        </row>
        <row r="13888">
          <cell r="K13888" t="str">
            <v>00111135P.2</v>
          </cell>
        </row>
        <row r="13889">
          <cell r="K13889" t="str">
            <v>00111135P.2</v>
          </cell>
        </row>
        <row r="13890">
          <cell r="K13890" t="str">
            <v>00111135P.2</v>
          </cell>
        </row>
        <row r="13891">
          <cell r="K13891" t="str">
            <v>00111135P.2</v>
          </cell>
        </row>
        <row r="13892">
          <cell r="K13892" t="str">
            <v>00111135P.2</v>
          </cell>
        </row>
        <row r="13893">
          <cell r="K13893" t="str">
            <v>00111135P.2</v>
          </cell>
        </row>
        <row r="13894">
          <cell r="K13894" t="str">
            <v>00111135P.2</v>
          </cell>
        </row>
        <row r="13895">
          <cell r="K13895" t="str">
            <v>00111136P.2</v>
          </cell>
        </row>
        <row r="13896">
          <cell r="K13896" t="str">
            <v>00111136P.2</v>
          </cell>
        </row>
        <row r="13897">
          <cell r="K13897" t="str">
            <v>00111136P.2</v>
          </cell>
        </row>
        <row r="13898">
          <cell r="K13898" t="str">
            <v>00111136P.2</v>
          </cell>
        </row>
        <row r="13899">
          <cell r="K13899" t="str">
            <v>00111136P.2</v>
          </cell>
        </row>
        <row r="13900">
          <cell r="K13900" t="str">
            <v>00111136P.2</v>
          </cell>
        </row>
        <row r="13901">
          <cell r="K13901" t="str">
            <v>00111136P.2</v>
          </cell>
        </row>
        <row r="13902">
          <cell r="K13902" t="str">
            <v>00111136P.2</v>
          </cell>
        </row>
        <row r="13903">
          <cell r="K13903" t="str">
            <v>00111143P.2</v>
          </cell>
        </row>
        <row r="13904">
          <cell r="K13904" t="str">
            <v>00111143P.2</v>
          </cell>
        </row>
        <row r="13905">
          <cell r="K13905" t="str">
            <v>00111143P.2</v>
          </cell>
        </row>
        <row r="13906">
          <cell r="K13906" t="str">
            <v>00111143P.2</v>
          </cell>
        </row>
        <row r="13907">
          <cell r="K13907" t="str">
            <v>00111143P.2</v>
          </cell>
        </row>
        <row r="13908">
          <cell r="K13908" t="str">
            <v>00111145P.2</v>
          </cell>
        </row>
        <row r="13909">
          <cell r="K13909" t="str">
            <v>00111145P.2</v>
          </cell>
        </row>
        <row r="13910">
          <cell r="K13910" t="str">
            <v>00111145P.2</v>
          </cell>
        </row>
        <row r="13911">
          <cell r="K13911" t="str">
            <v>00111145P.2</v>
          </cell>
        </row>
        <row r="13912">
          <cell r="K13912" t="str">
            <v>00111145P.2</v>
          </cell>
        </row>
        <row r="13913">
          <cell r="K13913" t="str">
            <v>00111145P.2</v>
          </cell>
        </row>
        <row r="13914">
          <cell r="K13914" t="str">
            <v>00111145P.2</v>
          </cell>
        </row>
        <row r="13915">
          <cell r="K13915" t="str">
            <v>00111145P.2</v>
          </cell>
        </row>
        <row r="13916">
          <cell r="K13916" t="str">
            <v>00111145P.2</v>
          </cell>
        </row>
        <row r="13917">
          <cell r="K13917" t="str">
            <v>00111145P.2</v>
          </cell>
        </row>
        <row r="13918">
          <cell r="K13918" t="str">
            <v>00111153P.2</v>
          </cell>
        </row>
        <row r="13919">
          <cell r="K13919" t="str">
            <v>00111153P.2</v>
          </cell>
        </row>
        <row r="13920">
          <cell r="K13920" t="str">
            <v>00111153P.2</v>
          </cell>
        </row>
        <row r="13921">
          <cell r="K13921" t="str">
            <v>00111153P.2</v>
          </cell>
        </row>
        <row r="13922">
          <cell r="K13922" t="str">
            <v>00111153P.2</v>
          </cell>
        </row>
        <row r="13923">
          <cell r="K13923" t="str">
            <v>00111153P.2</v>
          </cell>
        </row>
        <row r="13924">
          <cell r="K13924" t="str">
            <v>00111157P.2</v>
          </cell>
        </row>
        <row r="13925">
          <cell r="K13925" t="str">
            <v>00111157P.2</v>
          </cell>
        </row>
        <row r="13926">
          <cell r="K13926" t="str">
            <v>00111157P.2</v>
          </cell>
        </row>
        <row r="13927">
          <cell r="K13927" t="str">
            <v>00111157P.2</v>
          </cell>
        </row>
        <row r="13928">
          <cell r="K13928" t="str">
            <v>00111157P.2</v>
          </cell>
        </row>
        <row r="13929">
          <cell r="K13929" t="str">
            <v>00111157P.2</v>
          </cell>
        </row>
        <row r="13930">
          <cell r="K13930" t="str">
            <v>00111157P.2</v>
          </cell>
        </row>
        <row r="13931">
          <cell r="K13931" t="str">
            <v>00111157P.2</v>
          </cell>
        </row>
        <row r="13932">
          <cell r="K13932" t="str">
            <v>00111157P.2</v>
          </cell>
        </row>
        <row r="13933">
          <cell r="K13933" t="str">
            <v>00111157P.2</v>
          </cell>
        </row>
        <row r="13934">
          <cell r="K13934" t="str">
            <v>00111157P.2</v>
          </cell>
        </row>
        <row r="13935">
          <cell r="K13935" t="str">
            <v>00111157P.2</v>
          </cell>
        </row>
        <row r="13936">
          <cell r="K13936" t="str">
            <v>00111157P.2</v>
          </cell>
        </row>
        <row r="13937">
          <cell r="K13937" t="str">
            <v>00111159P.2</v>
          </cell>
        </row>
        <row r="13938">
          <cell r="K13938" t="str">
            <v>00111159P.2</v>
          </cell>
        </row>
        <row r="13939">
          <cell r="K13939" t="str">
            <v>00111159P.2</v>
          </cell>
        </row>
        <row r="13940">
          <cell r="K13940" t="str">
            <v>00111159P.2</v>
          </cell>
        </row>
        <row r="13941">
          <cell r="K13941" t="str">
            <v>00111159P.2</v>
          </cell>
        </row>
        <row r="13942">
          <cell r="K13942" t="str">
            <v>00111159P.2</v>
          </cell>
        </row>
        <row r="13943">
          <cell r="K13943" t="str">
            <v>00111159P.2</v>
          </cell>
        </row>
        <row r="13944">
          <cell r="K13944" t="str">
            <v>00111157P.2</v>
          </cell>
        </row>
        <row r="13945">
          <cell r="K13945" t="str">
            <v>00111157P.2</v>
          </cell>
        </row>
        <row r="13946">
          <cell r="K13946" t="str">
            <v>00111157P.2</v>
          </cell>
        </row>
        <row r="13947">
          <cell r="K13947" t="str">
            <v>00111143P.2</v>
          </cell>
        </row>
        <row r="13948">
          <cell r="K13948" t="str">
            <v>00111144P.2</v>
          </cell>
        </row>
        <row r="13949">
          <cell r="K13949" t="str">
            <v>00111157P.2</v>
          </cell>
        </row>
        <row r="13950">
          <cell r="K13950" t="str">
            <v>00111128P.2</v>
          </cell>
        </row>
        <row r="13951">
          <cell r="K13951" t="str">
            <v>00111128P.2</v>
          </cell>
        </row>
        <row r="13952">
          <cell r="K13952" t="str">
            <v>00111128P.2</v>
          </cell>
        </row>
        <row r="13953">
          <cell r="K13953" t="str">
            <v>00111128P.2</v>
          </cell>
        </row>
        <row r="13954">
          <cell r="K13954" t="str">
            <v>00111128P.2</v>
          </cell>
        </row>
        <row r="13955">
          <cell r="K13955" t="str">
            <v>00111128P.2</v>
          </cell>
        </row>
        <row r="13956">
          <cell r="K13956" t="str">
            <v>00111128P.2</v>
          </cell>
        </row>
        <row r="13957">
          <cell r="K13957" t="str">
            <v>00111128P.2</v>
          </cell>
        </row>
        <row r="13958">
          <cell r="K13958" t="str">
            <v>00111128P.2</v>
          </cell>
        </row>
        <row r="13959">
          <cell r="K13959" t="str">
            <v>00111128P.2</v>
          </cell>
        </row>
        <row r="13960">
          <cell r="K13960" t="str">
            <v>00111128P.2</v>
          </cell>
        </row>
        <row r="13961">
          <cell r="K13961" t="str">
            <v>00111128P.2</v>
          </cell>
        </row>
        <row r="13962">
          <cell r="K13962" t="str">
            <v>00111128P.2</v>
          </cell>
        </row>
        <row r="13963">
          <cell r="K13963" t="str">
            <v>00111128P.2</v>
          </cell>
        </row>
        <row r="13964">
          <cell r="K13964" t="str">
            <v>00111128P.2</v>
          </cell>
        </row>
        <row r="13965">
          <cell r="K13965" t="str">
            <v>00111128P.2</v>
          </cell>
        </row>
        <row r="13966">
          <cell r="K13966" t="str">
            <v>00111128P.2</v>
          </cell>
        </row>
        <row r="13967">
          <cell r="K13967" t="str">
            <v>00111128P.2</v>
          </cell>
        </row>
        <row r="13968">
          <cell r="K13968" t="str">
            <v>00111128P.2</v>
          </cell>
        </row>
        <row r="13969">
          <cell r="K13969" t="str">
            <v>00111128P.2</v>
          </cell>
        </row>
        <row r="13970">
          <cell r="K13970" t="str">
            <v>00111128P.2</v>
          </cell>
        </row>
        <row r="13971">
          <cell r="K13971" t="str">
            <v>00111128P.2</v>
          </cell>
        </row>
        <row r="13972">
          <cell r="K13972" t="str">
            <v>00111101P.2</v>
          </cell>
        </row>
        <row r="13973">
          <cell r="K13973" t="str">
            <v>00111115P.2</v>
          </cell>
        </row>
        <row r="13974">
          <cell r="K13974" t="str">
            <v>00111117P.2</v>
          </cell>
        </row>
        <row r="13975">
          <cell r="K13975" t="str">
            <v>00111118P.2</v>
          </cell>
        </row>
        <row r="13976">
          <cell r="K13976" t="str">
            <v>00111131P.2</v>
          </cell>
        </row>
        <row r="13977">
          <cell r="K13977" t="str">
            <v>00111135P.2</v>
          </cell>
        </row>
        <row r="13978">
          <cell r="K13978" t="str">
            <v>00111150P.2</v>
          </cell>
        </row>
        <row r="13979">
          <cell r="K13979" t="str">
            <v>00111131P.2</v>
          </cell>
        </row>
        <row r="13980">
          <cell r="K13980" t="str">
            <v>00111131P.2</v>
          </cell>
        </row>
        <row r="13981">
          <cell r="K13981" t="str">
            <v>00111130P.2</v>
          </cell>
        </row>
        <row r="13982">
          <cell r="K13982" t="str">
            <v>00111131P.2</v>
          </cell>
        </row>
        <row r="13983">
          <cell r="K13983" t="str">
            <v>00111131P.2</v>
          </cell>
        </row>
        <row r="13984">
          <cell r="K13984" t="str">
            <v>00111125P.2</v>
          </cell>
        </row>
        <row r="13985">
          <cell r="K13985" t="str">
            <v>00111125P.2</v>
          </cell>
        </row>
        <row r="13986">
          <cell r="K13986" t="str">
            <v>00111125P.2</v>
          </cell>
        </row>
        <row r="13987">
          <cell r="K13987" t="str">
            <v>00111125P.2</v>
          </cell>
        </row>
        <row r="13988">
          <cell r="K13988" t="str">
            <v>00111125P.2</v>
          </cell>
        </row>
        <row r="13989">
          <cell r="K13989" t="str">
            <v>00111101P.2</v>
          </cell>
        </row>
        <row r="13990">
          <cell r="K13990" t="str">
            <v>00111150P.2</v>
          </cell>
        </row>
        <row r="13991">
          <cell r="K13991" t="str">
            <v>00111150P.2</v>
          </cell>
        </row>
        <row r="13992">
          <cell r="K13992" t="str">
            <v>00111150P.2</v>
          </cell>
        </row>
        <row r="13993">
          <cell r="K13993" t="str">
            <v>00111150P.2</v>
          </cell>
        </row>
        <row r="13994">
          <cell r="K13994" t="str">
            <v>00111148P.2</v>
          </cell>
        </row>
        <row r="13995">
          <cell r="K13995" t="str">
            <v>00111148P.2</v>
          </cell>
        </row>
        <row r="13996">
          <cell r="K13996" t="str">
            <v>00111148P.2</v>
          </cell>
        </row>
        <row r="13997">
          <cell r="K13997" t="str">
            <v>00111150P.2</v>
          </cell>
        </row>
        <row r="13998">
          <cell r="K13998" t="str">
            <v>00111136P.2</v>
          </cell>
        </row>
        <row r="13999">
          <cell r="K13999" t="str">
            <v>00111135P.2</v>
          </cell>
        </row>
        <row r="14000">
          <cell r="K14000" t="str">
            <v>00111159P.2</v>
          </cell>
        </row>
        <row r="14001">
          <cell r="K14001" t="str">
            <v>00111159P.2</v>
          </cell>
        </row>
        <row r="14002">
          <cell r="K14002" t="str">
            <v>00111159P.2</v>
          </cell>
        </row>
        <row r="14003">
          <cell r="K14003" t="str">
            <v>00111159P.2</v>
          </cell>
        </row>
        <row r="14004">
          <cell r="K14004" t="str">
            <v>00111159P.2</v>
          </cell>
        </row>
        <row r="14005">
          <cell r="K14005" t="str">
            <v>00111114P.2</v>
          </cell>
        </row>
        <row r="14006">
          <cell r="K14006" t="str">
            <v>00111114P.2</v>
          </cell>
        </row>
        <row r="14007">
          <cell r="K14007" t="str">
            <v>00111114P.2</v>
          </cell>
        </row>
        <row r="14008">
          <cell r="K14008" t="str">
            <v>00111114P.2</v>
          </cell>
        </row>
        <row r="14009">
          <cell r="K14009" t="str">
            <v>00111114P.2</v>
          </cell>
        </row>
        <row r="14010">
          <cell r="K14010" t="str">
            <v>00111114P.2</v>
          </cell>
        </row>
        <row r="14011">
          <cell r="K14011" t="str">
            <v>00111114P.2</v>
          </cell>
        </row>
        <row r="14012">
          <cell r="K14012" t="str">
            <v>00111114P.2</v>
          </cell>
        </row>
        <row r="14013">
          <cell r="K14013" t="str">
            <v>00111114P.2</v>
          </cell>
        </row>
        <row r="14014">
          <cell r="K14014" t="str">
            <v>00111114P.2</v>
          </cell>
        </row>
        <row r="14015">
          <cell r="K14015" t="str">
            <v>00111113P.2</v>
          </cell>
        </row>
        <row r="14016">
          <cell r="K14016" t="str">
            <v>00111113P.2</v>
          </cell>
        </row>
        <row r="14017">
          <cell r="K14017" t="str">
            <v>00111113P.2</v>
          </cell>
        </row>
        <row r="14018">
          <cell r="K14018" t="str">
            <v>00111113P.2</v>
          </cell>
        </row>
        <row r="14019">
          <cell r="K14019" t="str">
            <v>00111118P.2</v>
          </cell>
        </row>
        <row r="14020">
          <cell r="K14020" t="str">
            <v>00111113P.2</v>
          </cell>
        </row>
        <row r="14021">
          <cell r="K14021" t="str">
            <v>00111113P.2</v>
          </cell>
        </row>
        <row r="14022">
          <cell r="K14022" t="str">
            <v>00111118P.2</v>
          </cell>
        </row>
        <row r="14023">
          <cell r="K14023" t="str">
            <v>00111118P.2</v>
          </cell>
        </row>
        <row r="14024">
          <cell r="K14024" t="str">
            <v>00111146P.2</v>
          </cell>
        </row>
        <row r="14025">
          <cell r="K14025" t="str">
            <v>00111146P.2</v>
          </cell>
        </row>
        <row r="14026">
          <cell r="K14026" t="str">
            <v>00111146P.2</v>
          </cell>
        </row>
        <row r="14027">
          <cell r="K14027" t="str">
            <v>00111146P.2</v>
          </cell>
        </row>
        <row r="14028">
          <cell r="K14028" t="str">
            <v>00111146P.2</v>
          </cell>
        </row>
        <row r="14029">
          <cell r="K14029" t="str">
            <v>00111146P.2</v>
          </cell>
        </row>
        <row r="14030">
          <cell r="K14030" t="str">
            <v>00111146P.2</v>
          </cell>
        </row>
        <row r="14031">
          <cell r="K14031" t="str">
            <v>00111143P.2</v>
          </cell>
        </row>
        <row r="14032">
          <cell r="K14032" t="str">
            <v>00111143P.2</v>
          </cell>
        </row>
        <row r="14033">
          <cell r="K14033" t="str">
            <v>00111143P.2</v>
          </cell>
        </row>
        <row r="14034">
          <cell r="K14034" t="str">
            <v>00111149P.2</v>
          </cell>
        </row>
        <row r="14035">
          <cell r="K14035" t="str">
            <v>00111143P.2</v>
          </cell>
        </row>
        <row r="14036">
          <cell r="K14036" t="str">
            <v>00111143P.2</v>
          </cell>
        </row>
        <row r="14037">
          <cell r="K14037" t="str">
            <v>00111149P.2</v>
          </cell>
        </row>
        <row r="14038">
          <cell r="K14038" t="str">
            <v>00111143P.2</v>
          </cell>
        </row>
        <row r="14039">
          <cell r="K14039" t="str">
            <v>00111146P.2</v>
          </cell>
        </row>
        <row r="14040">
          <cell r="K14040" t="str">
            <v>00111146P.2</v>
          </cell>
        </row>
        <row r="14041">
          <cell r="K14041" t="str">
            <v>00111146P.2</v>
          </cell>
        </row>
        <row r="14042">
          <cell r="K14042" t="str">
            <v>00111147P.2</v>
          </cell>
        </row>
        <row r="14043">
          <cell r="K14043" t="str">
            <v>00111149P.2</v>
          </cell>
        </row>
        <row r="14044">
          <cell r="K14044" t="str">
            <v>00111143P.2</v>
          </cell>
        </row>
        <row r="14045">
          <cell r="K14045" t="str">
            <v>00111143P.2</v>
          </cell>
        </row>
        <row r="14046">
          <cell r="K14046" t="str">
            <v>00111143P.2</v>
          </cell>
        </row>
        <row r="14047">
          <cell r="K14047" t="str">
            <v>00111146P.2</v>
          </cell>
        </row>
        <row r="14048">
          <cell r="K14048" t="str">
            <v>00111149P.2</v>
          </cell>
        </row>
        <row r="14049">
          <cell r="K14049" t="str">
            <v>00111149P.2</v>
          </cell>
        </row>
        <row r="14050">
          <cell r="K14050" t="str">
            <v>00111146P.2</v>
          </cell>
        </row>
        <row r="14051">
          <cell r="K14051" t="str">
            <v>00111143P.2</v>
          </cell>
        </row>
        <row r="14052">
          <cell r="K14052" t="str">
            <v>00111143P.2</v>
          </cell>
        </row>
        <row r="14053">
          <cell r="K14053" t="str">
            <v>00111143P.2</v>
          </cell>
        </row>
        <row r="14054">
          <cell r="K14054" t="str">
            <v>00111146P.2</v>
          </cell>
        </row>
        <row r="14055">
          <cell r="K14055" t="str">
            <v>00111149P.2</v>
          </cell>
        </row>
        <row r="14056">
          <cell r="K14056" t="str">
            <v>00111146P.2</v>
          </cell>
        </row>
        <row r="14057">
          <cell r="K14057" t="str">
            <v>00111145P.2</v>
          </cell>
        </row>
        <row r="14058">
          <cell r="K14058" t="str">
            <v>00111145P.2</v>
          </cell>
        </row>
        <row r="14059">
          <cell r="K14059" t="str">
            <v>00111109P.2</v>
          </cell>
        </row>
        <row r="14060">
          <cell r="K14060" t="str">
            <v>00111136P.2</v>
          </cell>
        </row>
        <row r="14061">
          <cell r="K14061" t="str">
            <v>00111108P.2</v>
          </cell>
        </row>
        <row r="14062">
          <cell r="K14062" t="str">
            <v>00111106P.2</v>
          </cell>
        </row>
        <row r="14063">
          <cell r="K14063" t="str">
            <v>00111131P.2</v>
          </cell>
        </row>
        <row r="14064">
          <cell r="K14064" t="str">
            <v>00111130P.2</v>
          </cell>
        </row>
        <row r="14065">
          <cell r="K14065" t="str">
            <v>00111128P.2</v>
          </cell>
        </row>
        <row r="14066">
          <cell r="K14066" t="str">
            <v>00111128P.2</v>
          </cell>
        </row>
        <row r="14067">
          <cell r="K14067" t="str">
            <v>00111109P.2</v>
          </cell>
        </row>
        <row r="14068">
          <cell r="K14068" t="str">
            <v>00111128P.2</v>
          </cell>
        </row>
        <row r="14069">
          <cell r="K14069" t="str">
            <v>00111128P.2</v>
          </cell>
        </row>
        <row r="14070">
          <cell r="K14070" t="str">
            <v>00111130P.2</v>
          </cell>
        </row>
        <row r="14071">
          <cell r="K14071" t="str">
            <v>00111130P.2</v>
          </cell>
        </row>
        <row r="14072">
          <cell r="K14072" t="str">
            <v>00111145P.2</v>
          </cell>
        </row>
        <row r="14073">
          <cell r="K14073" t="str">
            <v>00111145P.2</v>
          </cell>
        </row>
        <row r="14074">
          <cell r="K14074" t="str">
            <v>00111145P.2</v>
          </cell>
        </row>
        <row r="14075">
          <cell r="K14075" t="str">
            <v>00111145P.2</v>
          </cell>
        </row>
        <row r="14076">
          <cell r="K14076" t="str">
            <v>00111145P.2</v>
          </cell>
        </row>
        <row r="14077">
          <cell r="K14077" t="str">
            <v>00111145P.2</v>
          </cell>
        </row>
        <row r="14078">
          <cell r="K14078" t="str">
            <v>00111145P.2</v>
          </cell>
        </row>
        <row r="14079">
          <cell r="K14079" t="str">
            <v>00111145P.2</v>
          </cell>
        </row>
        <row r="14080">
          <cell r="K14080" t="str">
            <v>00111145P.2</v>
          </cell>
        </row>
        <row r="14081">
          <cell r="K14081" t="str">
            <v>00111145P.2</v>
          </cell>
        </row>
        <row r="14082">
          <cell r="K14082" t="str">
            <v>00111145P.2</v>
          </cell>
        </row>
        <row r="14083">
          <cell r="K14083" t="str">
            <v>00111145P.2</v>
          </cell>
        </row>
        <row r="14084">
          <cell r="K14084" t="str">
            <v>00111145P.2</v>
          </cell>
        </row>
        <row r="14085">
          <cell r="K14085" t="str">
            <v>00111145P.2</v>
          </cell>
        </row>
        <row r="14086">
          <cell r="K14086" t="str">
            <v>00111145P.2</v>
          </cell>
        </row>
        <row r="14087">
          <cell r="K14087" t="str">
            <v>00111145P.2</v>
          </cell>
        </row>
        <row r="14088">
          <cell r="K14088" t="str">
            <v>00111145P.2</v>
          </cell>
        </row>
        <row r="14089">
          <cell r="K14089" t="str">
            <v>00111145P.2</v>
          </cell>
        </row>
        <row r="14090">
          <cell r="K14090" t="str">
            <v>00111145P.2</v>
          </cell>
        </row>
        <row r="14091">
          <cell r="K14091" t="str">
            <v>00111145P.2</v>
          </cell>
        </row>
        <row r="14092">
          <cell r="K14092" t="str">
            <v>00111120P.2</v>
          </cell>
        </row>
        <row r="14093">
          <cell r="K14093" t="str">
            <v>00111120P.2</v>
          </cell>
        </row>
        <row r="14094">
          <cell r="K14094" t="str">
            <v>00111120P.2</v>
          </cell>
        </row>
        <row r="14095">
          <cell r="K14095" t="str">
            <v>00111122P.2</v>
          </cell>
        </row>
        <row r="14096">
          <cell r="K14096" t="str">
            <v>00111122P.2</v>
          </cell>
        </row>
        <row r="14097">
          <cell r="K14097" t="str">
            <v>00111145P.2</v>
          </cell>
        </row>
        <row r="14098">
          <cell r="K14098" t="str">
            <v>00111145P.2</v>
          </cell>
        </row>
        <row r="14099">
          <cell r="K14099" t="str">
            <v>00111145P.2</v>
          </cell>
        </row>
        <row r="14100">
          <cell r="K14100" t="str">
            <v>00111122P.2</v>
          </cell>
        </row>
        <row r="14101">
          <cell r="K14101" t="str">
            <v>00111145P.2</v>
          </cell>
        </row>
        <row r="14102">
          <cell r="K14102" t="str">
            <v>00111153P.2</v>
          </cell>
        </row>
        <row r="14103">
          <cell r="K14103" t="str">
            <v>00111153P.2</v>
          </cell>
        </row>
        <row r="14104">
          <cell r="K14104" t="str">
            <v>00111153P.2</v>
          </cell>
        </row>
        <row r="14105">
          <cell r="K14105" t="str">
            <v>00111153P.2</v>
          </cell>
        </row>
        <row r="14106">
          <cell r="K14106" t="str">
            <v>00111153P.2</v>
          </cell>
        </row>
        <row r="14107">
          <cell r="K14107" t="str">
            <v>00111153P.2</v>
          </cell>
        </row>
        <row r="14108">
          <cell r="K14108" t="str">
            <v>00111153P.2</v>
          </cell>
        </row>
        <row r="14109">
          <cell r="K14109" t="str">
            <v>00111145P.2</v>
          </cell>
        </row>
        <row r="14110">
          <cell r="K14110" t="str">
            <v>00111145P.2</v>
          </cell>
        </row>
        <row r="14111">
          <cell r="K14111" t="str">
            <v>00111145P.2</v>
          </cell>
        </row>
        <row r="14112">
          <cell r="K14112" t="str">
            <v>00111145P.2</v>
          </cell>
        </row>
        <row r="14113">
          <cell r="K14113" t="str">
            <v>00111145P.2</v>
          </cell>
        </row>
        <row r="14114">
          <cell r="K14114" t="str">
            <v>00111145P.2</v>
          </cell>
        </row>
        <row r="14115">
          <cell r="K14115" t="str">
            <v>00111145P.2</v>
          </cell>
        </row>
        <row r="14116">
          <cell r="K14116" t="str">
            <v>00111145P.2</v>
          </cell>
        </row>
        <row r="14117">
          <cell r="K14117" t="str">
            <v>00111145P.2</v>
          </cell>
        </row>
        <row r="14118">
          <cell r="K14118" t="str">
            <v>00111145P.2</v>
          </cell>
        </row>
        <row r="14119">
          <cell r="K14119" t="str">
            <v>00111145P.2</v>
          </cell>
        </row>
        <row r="14120">
          <cell r="K14120" t="str">
            <v>00111145P.2</v>
          </cell>
        </row>
        <row r="14121">
          <cell r="K14121" t="str">
            <v>00111145P.2</v>
          </cell>
        </row>
        <row r="14122">
          <cell r="K14122" t="str">
            <v>00111145P.2</v>
          </cell>
        </row>
        <row r="14123">
          <cell r="K14123" t="str">
            <v>00111145P.2</v>
          </cell>
        </row>
        <row r="14124">
          <cell r="K14124" t="str">
            <v>00111145P.2</v>
          </cell>
        </row>
        <row r="14125">
          <cell r="K14125" t="str">
            <v>00111145P.2</v>
          </cell>
        </row>
        <row r="14126">
          <cell r="K14126" t="str">
            <v>00111145P.2</v>
          </cell>
        </row>
        <row r="14127">
          <cell r="K14127" t="str">
            <v>00111145P.2</v>
          </cell>
        </row>
        <row r="14128">
          <cell r="K14128" t="str">
            <v>00111145P.2</v>
          </cell>
        </row>
        <row r="14129">
          <cell r="K14129" t="str">
            <v>00111145P.2</v>
          </cell>
        </row>
        <row r="14130">
          <cell r="K14130" t="str">
            <v>00111145P.2</v>
          </cell>
        </row>
        <row r="14131">
          <cell r="K14131" t="str">
            <v>00111145P.2</v>
          </cell>
        </row>
        <row r="14132">
          <cell r="K14132" t="str">
            <v>00111145P.2</v>
          </cell>
        </row>
        <row r="14133">
          <cell r="K14133" t="str">
            <v>00111145P.2</v>
          </cell>
        </row>
        <row r="14134">
          <cell r="K14134" t="str">
            <v>00111145P.2</v>
          </cell>
        </row>
        <row r="14135">
          <cell r="K14135" t="str">
            <v>00111149P.2</v>
          </cell>
        </row>
        <row r="14136">
          <cell r="K14136" t="str">
            <v>00111149P.2</v>
          </cell>
        </row>
        <row r="14137">
          <cell r="K14137" t="str">
            <v>00111149P.2</v>
          </cell>
        </row>
        <row r="14138">
          <cell r="K14138" t="str">
            <v>00111149P.2</v>
          </cell>
        </row>
        <row r="14139">
          <cell r="K14139" t="str">
            <v>00111149P.2</v>
          </cell>
        </row>
        <row r="14140">
          <cell r="K14140" t="str">
            <v>00111149P.2</v>
          </cell>
        </row>
        <row r="14141">
          <cell r="K14141" t="str">
            <v>00111150P.2</v>
          </cell>
        </row>
        <row r="14142">
          <cell r="K14142" t="str">
            <v>00111150P.2</v>
          </cell>
        </row>
        <row r="14143">
          <cell r="K14143" t="str">
            <v>00111150P.2</v>
          </cell>
        </row>
        <row r="14144">
          <cell r="K14144" t="str">
            <v>00111150P.2</v>
          </cell>
        </row>
        <row r="14145">
          <cell r="K14145" t="str">
            <v>00111150P.2</v>
          </cell>
        </row>
        <row r="14146">
          <cell r="K14146" t="str">
            <v>00111150P.2</v>
          </cell>
        </row>
        <row r="14147">
          <cell r="K14147" t="str">
            <v>00111153P.2</v>
          </cell>
        </row>
        <row r="14148">
          <cell r="K14148" t="str">
            <v>00111153P.2</v>
          </cell>
        </row>
        <row r="14149">
          <cell r="K14149" t="str">
            <v>00111153P.2</v>
          </cell>
        </row>
        <row r="14150">
          <cell r="K14150" t="str">
            <v>00111153P.2</v>
          </cell>
        </row>
        <row r="14151">
          <cell r="K14151" t="str">
            <v>00111153P.2</v>
          </cell>
        </row>
        <row r="14152">
          <cell r="K14152" t="str">
            <v>00111153P.2</v>
          </cell>
        </row>
        <row r="14153">
          <cell r="K14153" t="str">
            <v>00111153P.2</v>
          </cell>
        </row>
        <row r="14154">
          <cell r="K14154" t="str">
            <v>00111153P.2</v>
          </cell>
        </row>
        <row r="14155">
          <cell r="K14155" t="str">
            <v>00111153P.2</v>
          </cell>
        </row>
        <row r="14156">
          <cell r="K14156" t="str">
            <v>00111153P.2</v>
          </cell>
        </row>
        <row r="14157">
          <cell r="K14157" t="str">
            <v>00111153P.2</v>
          </cell>
        </row>
        <row r="14158">
          <cell r="K14158" t="str">
            <v>00111153P.2</v>
          </cell>
        </row>
        <row r="14159">
          <cell r="K14159" t="str">
            <v>00111153P.2</v>
          </cell>
        </row>
        <row r="14160">
          <cell r="K14160" t="str">
            <v>00111145P.2</v>
          </cell>
        </row>
        <row r="14161">
          <cell r="K14161" t="str">
            <v>00111145P.2</v>
          </cell>
        </row>
        <row r="14162">
          <cell r="K14162" t="str">
            <v>00111145P.2</v>
          </cell>
        </row>
        <row r="14163">
          <cell r="K14163" t="str">
            <v>00111145P.2</v>
          </cell>
        </row>
        <row r="14164">
          <cell r="K14164" t="str">
            <v>00111145P.2</v>
          </cell>
        </row>
        <row r="14165">
          <cell r="K14165" t="str">
            <v>00111145P.2</v>
          </cell>
        </row>
        <row r="14166">
          <cell r="K14166" t="str">
            <v>00111145P.2</v>
          </cell>
        </row>
        <row r="14167">
          <cell r="K14167" t="str">
            <v>00111145P.2</v>
          </cell>
        </row>
        <row r="14168">
          <cell r="K14168" t="str">
            <v>00111145P.2</v>
          </cell>
        </row>
        <row r="14169">
          <cell r="K14169" t="str">
            <v>00111145P.2</v>
          </cell>
        </row>
        <row r="14170">
          <cell r="K14170" t="str">
            <v>00111145P.2</v>
          </cell>
        </row>
        <row r="14171">
          <cell r="K14171" t="str">
            <v>00111145P.2</v>
          </cell>
        </row>
        <row r="14172">
          <cell r="K14172" t="str">
            <v>00111145P.2</v>
          </cell>
        </row>
        <row r="14173">
          <cell r="K14173" t="str">
            <v>00111145P.2</v>
          </cell>
        </row>
        <row r="14174">
          <cell r="K14174" t="str">
            <v>00111145P.2</v>
          </cell>
        </row>
        <row r="14175">
          <cell r="K14175" t="str">
            <v>00111145P.2</v>
          </cell>
        </row>
        <row r="14176">
          <cell r="K14176" t="str">
            <v>00111145P.2</v>
          </cell>
        </row>
        <row r="14177">
          <cell r="K14177" t="str">
            <v>00111145P.2</v>
          </cell>
        </row>
        <row r="14178">
          <cell r="K14178" t="str">
            <v>00111145P.2</v>
          </cell>
        </row>
        <row r="14179">
          <cell r="K14179" t="str">
            <v>00111145P.2</v>
          </cell>
        </row>
        <row r="14180">
          <cell r="K14180" t="str">
            <v>00111145P.2</v>
          </cell>
        </row>
        <row r="14181">
          <cell r="K14181" t="str">
            <v>00111145P.2</v>
          </cell>
        </row>
        <row r="14182">
          <cell r="K14182" t="str">
            <v>00111145P.2</v>
          </cell>
        </row>
        <row r="14183">
          <cell r="K14183" t="str">
            <v>00111145P.2</v>
          </cell>
        </row>
        <row r="14184">
          <cell r="K14184" t="str">
            <v>00111145P.2</v>
          </cell>
        </row>
        <row r="14185">
          <cell r="K14185" t="str">
            <v>00111145P.2</v>
          </cell>
        </row>
        <row r="14186">
          <cell r="K14186" t="str">
            <v>00111145P.2</v>
          </cell>
        </row>
        <row r="14187">
          <cell r="K14187" t="str">
            <v>00111145P.2</v>
          </cell>
        </row>
        <row r="14188">
          <cell r="K14188" t="str">
            <v>00111145P.2</v>
          </cell>
        </row>
        <row r="14189">
          <cell r="K14189" t="str">
            <v>00111145P.2</v>
          </cell>
        </row>
        <row r="14190">
          <cell r="K14190" t="str">
            <v>00111145P.2</v>
          </cell>
        </row>
        <row r="14191">
          <cell r="K14191" t="str">
            <v>00111145P.2</v>
          </cell>
        </row>
        <row r="14192">
          <cell r="K14192" t="str">
            <v>00111145P.2</v>
          </cell>
        </row>
        <row r="14193">
          <cell r="K14193" t="str">
            <v>00111145P.2</v>
          </cell>
        </row>
        <row r="14194">
          <cell r="K14194" t="str">
            <v>00111145P.2</v>
          </cell>
        </row>
        <row r="14195">
          <cell r="K14195" t="str">
            <v>00111145P.2</v>
          </cell>
        </row>
        <row r="14196">
          <cell r="K14196" t="str">
            <v>00111145P.2</v>
          </cell>
        </row>
        <row r="14197">
          <cell r="K14197" t="str">
            <v>00111145P.2</v>
          </cell>
        </row>
        <row r="14198">
          <cell r="K14198" t="str">
            <v>00111145P.2</v>
          </cell>
        </row>
        <row r="14199">
          <cell r="K14199" t="str">
            <v>00111145P.2</v>
          </cell>
        </row>
        <row r="14200">
          <cell r="K14200" t="str">
            <v>00111145P.2</v>
          </cell>
        </row>
        <row r="14201">
          <cell r="K14201" t="str">
            <v>00111145P.2</v>
          </cell>
        </row>
        <row r="14202">
          <cell r="K14202" t="str">
            <v>00111145P.2</v>
          </cell>
        </row>
        <row r="14203">
          <cell r="K14203" t="str">
            <v>00111145P.2</v>
          </cell>
        </row>
        <row r="14204">
          <cell r="K14204" t="str">
            <v>00111145P.2</v>
          </cell>
        </row>
        <row r="14205">
          <cell r="K14205" t="str">
            <v>00111145P.2</v>
          </cell>
        </row>
        <row r="14206">
          <cell r="K14206" t="str">
            <v>00111145P.2</v>
          </cell>
        </row>
        <row r="14207">
          <cell r="K14207" t="str">
            <v>00111145P.2</v>
          </cell>
        </row>
        <row r="14208">
          <cell r="K14208" t="str">
            <v>00111145P.2</v>
          </cell>
        </row>
        <row r="14209">
          <cell r="K14209" t="str">
            <v>00111145P.2</v>
          </cell>
        </row>
        <row r="14210">
          <cell r="K14210" t="str">
            <v>00111145P.2</v>
          </cell>
        </row>
        <row r="14211">
          <cell r="K14211" t="str">
            <v>00111145P.2</v>
          </cell>
        </row>
        <row r="14212">
          <cell r="K14212" t="str">
            <v>00111145P.2</v>
          </cell>
        </row>
        <row r="14213">
          <cell r="K14213" t="str">
            <v>00111145P.2</v>
          </cell>
        </row>
        <row r="14214">
          <cell r="K14214" t="str">
            <v>00111145P.2</v>
          </cell>
        </row>
        <row r="14215">
          <cell r="K14215" t="str">
            <v>00111145P.2</v>
          </cell>
        </row>
        <row r="14216">
          <cell r="K14216" t="str">
            <v>00111145P.2</v>
          </cell>
        </row>
        <row r="14217">
          <cell r="K14217" t="str">
            <v>00111145P.2</v>
          </cell>
        </row>
        <row r="14218">
          <cell r="K14218" t="str">
            <v>00111145P.2</v>
          </cell>
        </row>
        <row r="14219">
          <cell r="K14219" t="str">
            <v>00111145P.2</v>
          </cell>
        </row>
        <row r="14220">
          <cell r="K14220" t="str">
            <v>00111145P.2</v>
          </cell>
        </row>
        <row r="14221">
          <cell r="K14221" t="str">
            <v>00111149P.2</v>
          </cell>
        </row>
        <row r="14222">
          <cell r="K14222" t="str">
            <v>00111149P.2</v>
          </cell>
        </row>
        <row r="14223">
          <cell r="K14223" t="str">
            <v>00111149P.2</v>
          </cell>
        </row>
        <row r="14224">
          <cell r="K14224" t="str">
            <v>00111149P.2</v>
          </cell>
        </row>
        <row r="14225">
          <cell r="K14225" t="str">
            <v>00111149P.2</v>
          </cell>
        </row>
        <row r="14226">
          <cell r="K14226" t="str">
            <v>00111149P.2</v>
          </cell>
        </row>
        <row r="14227">
          <cell r="K14227" t="str">
            <v>00111149P.2</v>
          </cell>
        </row>
        <row r="14228">
          <cell r="K14228" t="str">
            <v>00111150P.2</v>
          </cell>
        </row>
        <row r="14229">
          <cell r="K14229" t="str">
            <v>00111150P.2</v>
          </cell>
        </row>
        <row r="14230">
          <cell r="K14230" t="str">
            <v>00111150P.2</v>
          </cell>
        </row>
        <row r="14231">
          <cell r="K14231" t="str">
            <v>00111150P.2</v>
          </cell>
        </row>
        <row r="14232">
          <cell r="K14232" t="str">
            <v>00111150P.2</v>
          </cell>
        </row>
        <row r="14233">
          <cell r="K14233" t="str">
            <v>00111150P.2</v>
          </cell>
        </row>
        <row r="14234">
          <cell r="K14234" t="str">
            <v>00111150P.2</v>
          </cell>
        </row>
        <row r="14235">
          <cell r="K14235" t="str">
            <v>01010014E.13</v>
          </cell>
        </row>
        <row r="14236">
          <cell r="K14236" t="str">
            <v>01010010E.13</v>
          </cell>
        </row>
        <row r="14237">
          <cell r="K14237" t="str">
            <v>01010027E.111</v>
          </cell>
        </row>
        <row r="14238">
          <cell r="K14238" t="str">
            <v>01010021E.13</v>
          </cell>
        </row>
        <row r="14239">
          <cell r="K14239" t="str">
            <v>01010024E.13</v>
          </cell>
        </row>
        <row r="14240">
          <cell r="K14240" t="str">
            <v>01010018E.13</v>
          </cell>
        </row>
        <row r="14241">
          <cell r="K14241" t="str">
            <v>01010016E.13</v>
          </cell>
        </row>
        <row r="14242">
          <cell r="K14242" t="str">
            <v>01010026E.13</v>
          </cell>
        </row>
        <row r="14243">
          <cell r="K14243" t="str">
            <v>01010032E.13</v>
          </cell>
        </row>
        <row r="14244">
          <cell r="K14244" t="str">
            <v>01010032E.13</v>
          </cell>
        </row>
        <row r="14245">
          <cell r="K14245" t="str">
            <v>01010028E.13</v>
          </cell>
        </row>
        <row r="14246">
          <cell r="K14246" t="str">
            <v>01010036E.111</v>
          </cell>
        </row>
        <row r="14247">
          <cell r="K14247" t="str">
            <v>01010023E.111</v>
          </cell>
        </row>
        <row r="14248">
          <cell r="K14248" t="str">
            <v>01010022E.13</v>
          </cell>
        </row>
        <row r="14249">
          <cell r="K14249" t="str">
            <v>01010028E.111</v>
          </cell>
        </row>
        <row r="14250">
          <cell r="K14250" t="str">
            <v>01010036E.111</v>
          </cell>
        </row>
        <row r="14251">
          <cell r="K14251" t="str">
            <v>01010013E.13</v>
          </cell>
        </row>
        <row r="14252">
          <cell r="K14252" t="str">
            <v>01010014E.111</v>
          </cell>
        </row>
        <row r="14253">
          <cell r="K14253" t="str">
            <v>01010012E.111</v>
          </cell>
        </row>
        <row r="14254">
          <cell r="K14254" t="str">
            <v>01010026E.111</v>
          </cell>
        </row>
        <row r="14255">
          <cell r="K14255" t="str">
            <v>01010030E.111</v>
          </cell>
        </row>
        <row r="14256">
          <cell r="K14256" t="str">
            <v>01010027E.111</v>
          </cell>
        </row>
        <row r="14257">
          <cell r="K14257" t="str">
            <v>01010018E.111</v>
          </cell>
        </row>
        <row r="14258">
          <cell r="K14258" t="str">
            <v>01010036E.111</v>
          </cell>
        </row>
        <row r="14259">
          <cell r="K14259" t="str">
            <v>01010024E.111</v>
          </cell>
        </row>
        <row r="14260">
          <cell r="K14260" t="str">
            <v>01010023E.111</v>
          </cell>
        </row>
        <row r="14261">
          <cell r="K14261" t="str">
            <v>01010026E.111</v>
          </cell>
        </row>
        <row r="14262">
          <cell r="K14262" t="str">
            <v>01010021E.111</v>
          </cell>
        </row>
        <row r="14263">
          <cell r="K14263" t="str">
            <v>01010013E.111</v>
          </cell>
        </row>
        <row r="14264">
          <cell r="K14264" t="str">
            <v>01010033E.111</v>
          </cell>
        </row>
        <row r="14265">
          <cell r="K14265" t="str">
            <v>01010023E.111</v>
          </cell>
        </row>
        <row r="14266">
          <cell r="K14266" t="str">
            <v>01010028E.111</v>
          </cell>
        </row>
        <row r="14267">
          <cell r="K14267" t="str">
            <v>01010035E.111</v>
          </cell>
        </row>
        <row r="14268">
          <cell r="K14268" t="str">
            <v>01010051E.111</v>
          </cell>
        </row>
        <row r="14269">
          <cell r="K14269" t="str">
            <v>01010053E.111</v>
          </cell>
        </row>
        <row r="14270">
          <cell r="K14270" t="str">
            <v>01010018E.111</v>
          </cell>
        </row>
        <row r="14271">
          <cell r="K14271" t="str">
            <v>01010031E.111</v>
          </cell>
        </row>
        <row r="14272">
          <cell r="K14272" t="str">
            <v>01010035E.111</v>
          </cell>
        </row>
        <row r="14273">
          <cell r="K14273" t="str">
            <v>01010026E.122</v>
          </cell>
        </row>
        <row r="14274">
          <cell r="K14274" t="str">
            <v>01010032E.122</v>
          </cell>
        </row>
        <row r="14275">
          <cell r="K14275" t="str">
            <v>01010043E.122</v>
          </cell>
        </row>
        <row r="14276">
          <cell r="K14276" t="str">
            <v>01010022E.122</v>
          </cell>
        </row>
        <row r="14277">
          <cell r="K14277" t="str">
            <v>01010010E.111</v>
          </cell>
        </row>
        <row r="14278">
          <cell r="K14278" t="str">
            <v>01010010E.112</v>
          </cell>
        </row>
        <row r="14279">
          <cell r="K14279" t="str">
            <v>00201143D.111</v>
          </cell>
        </row>
        <row r="14280">
          <cell r="K14280" t="str">
            <v>00201103D.111</v>
          </cell>
        </row>
        <row r="14281">
          <cell r="K14281" t="str">
            <v>00201138D.121</v>
          </cell>
        </row>
        <row r="14282">
          <cell r="K14282" t="str">
            <v>00201102D.112</v>
          </cell>
        </row>
        <row r="14283">
          <cell r="K14283" t="str">
            <v>00201102D.112</v>
          </cell>
        </row>
        <row r="14284">
          <cell r="K14284" t="str">
            <v>00201102D.112</v>
          </cell>
        </row>
        <row r="14285">
          <cell r="K14285" t="str">
            <v>00201102D.111</v>
          </cell>
        </row>
        <row r="14286">
          <cell r="K14286" t="str">
            <v>00201152D.121</v>
          </cell>
        </row>
        <row r="14287">
          <cell r="K14287" t="str">
            <v>00201118D.111</v>
          </cell>
        </row>
        <row r="14288">
          <cell r="K14288" t="str">
            <v>00201126D.111</v>
          </cell>
        </row>
        <row r="14289">
          <cell r="K14289" t="str">
            <v>00201149D.111</v>
          </cell>
        </row>
        <row r="14290">
          <cell r="K14290" t="str">
            <v>00201144D.121</v>
          </cell>
        </row>
        <row r="14291">
          <cell r="K14291" t="str">
            <v>00201136D.121</v>
          </cell>
        </row>
        <row r="14292">
          <cell r="K14292" t="str">
            <v>00201119D.111</v>
          </cell>
        </row>
        <row r="14293">
          <cell r="K14293" t="str">
            <v>00201121D.111</v>
          </cell>
        </row>
        <row r="14294">
          <cell r="K14294" t="str">
            <v>00201127D.121</v>
          </cell>
        </row>
        <row r="14295">
          <cell r="K14295" t="str">
            <v>00201117D.121</v>
          </cell>
        </row>
        <row r="14296">
          <cell r="K14296" t="str">
            <v>00201133D.121</v>
          </cell>
        </row>
        <row r="14297">
          <cell r="K14297" t="str">
            <v>00201136D.121</v>
          </cell>
        </row>
        <row r="14298">
          <cell r="K14298" t="str">
            <v>00201116D.121</v>
          </cell>
        </row>
        <row r="14299">
          <cell r="K14299" t="str">
            <v>00201114D.121</v>
          </cell>
        </row>
        <row r="14300">
          <cell r="K14300" t="str">
            <v>00201115D.111</v>
          </cell>
        </row>
        <row r="14301">
          <cell r="K14301" t="str">
            <v>00201110D.121</v>
          </cell>
        </row>
        <row r="14302">
          <cell r="K14302" t="str">
            <v>00201123D.121</v>
          </cell>
        </row>
        <row r="14303">
          <cell r="K14303" t="str">
            <v>00201136D.111</v>
          </cell>
        </row>
        <row r="14304">
          <cell r="K14304" t="str">
            <v>00201127D.111</v>
          </cell>
        </row>
        <row r="14305">
          <cell r="K14305" t="str">
            <v>00201119D.121</v>
          </cell>
        </row>
        <row r="14306">
          <cell r="K14306" t="str">
            <v>00201125D.121</v>
          </cell>
        </row>
        <row r="14307">
          <cell r="K14307" t="str">
            <v>00201118D.111</v>
          </cell>
        </row>
        <row r="14308">
          <cell r="K14308" t="str">
            <v>00201132D.121</v>
          </cell>
        </row>
        <row r="14309">
          <cell r="K14309" t="str">
            <v>00201135D.121</v>
          </cell>
        </row>
        <row r="14310">
          <cell r="K14310" t="str">
            <v>00201122D.111</v>
          </cell>
        </row>
        <row r="14311">
          <cell r="K14311" t="str">
            <v>00201115D.121</v>
          </cell>
        </row>
        <row r="14312">
          <cell r="K14312" t="str">
            <v>00201118D.121</v>
          </cell>
        </row>
        <row r="14313">
          <cell r="K14313" t="str">
            <v>00201134D.121</v>
          </cell>
        </row>
        <row r="14314">
          <cell r="K14314" t="str">
            <v>00201130D.121</v>
          </cell>
        </row>
        <row r="14315">
          <cell r="K14315" t="str">
            <v>00201132D.111</v>
          </cell>
        </row>
        <row r="14316">
          <cell r="K14316" t="str">
            <v>00201131D.111</v>
          </cell>
        </row>
        <row r="14317">
          <cell r="K14317" t="str">
            <v>00201128D.111</v>
          </cell>
        </row>
        <row r="14318">
          <cell r="K14318" t="str">
            <v>00201117D.111</v>
          </cell>
        </row>
        <row r="14319">
          <cell r="K14319" t="str">
            <v>00201130D.111</v>
          </cell>
        </row>
        <row r="14320">
          <cell r="K14320" t="str">
            <v>00201112D.111</v>
          </cell>
        </row>
        <row r="14321">
          <cell r="K14321" t="str">
            <v>00201125D.111</v>
          </cell>
        </row>
        <row r="14322">
          <cell r="K14322" t="str">
            <v>00201129D.111</v>
          </cell>
        </row>
        <row r="14323">
          <cell r="K14323" t="str">
            <v>00201151D.121</v>
          </cell>
        </row>
        <row r="14324">
          <cell r="K14324" t="str">
            <v>00201151D.122</v>
          </cell>
        </row>
        <row r="14325">
          <cell r="K14325" t="str">
            <v>00201151D.121</v>
          </cell>
        </row>
        <row r="14326">
          <cell r="K14326" t="str">
            <v>00201110D.111</v>
          </cell>
        </row>
        <row r="14327">
          <cell r="K14327" t="str">
            <v>00201128D.121</v>
          </cell>
        </row>
        <row r="14328">
          <cell r="K14328" t="str">
            <v>00201125D.111</v>
          </cell>
        </row>
        <row r="14329">
          <cell r="K14329" t="str">
            <v>00201130D.111</v>
          </cell>
        </row>
        <row r="14330">
          <cell r="K14330" t="str">
            <v>00201129D.121</v>
          </cell>
        </row>
        <row r="14331">
          <cell r="K14331" t="str">
            <v>00201153D.111</v>
          </cell>
        </row>
        <row r="14332">
          <cell r="K14332" t="str">
            <v>00201150D.111</v>
          </cell>
        </row>
        <row r="14333">
          <cell r="K14333" t="str">
            <v>00201110D.111</v>
          </cell>
        </row>
        <row r="14334">
          <cell r="K14334" t="str">
            <v>00201120D.111</v>
          </cell>
        </row>
        <row r="14335">
          <cell r="K14335" t="str">
            <v>00201133D.111</v>
          </cell>
        </row>
        <row r="14336">
          <cell r="K14336" t="str">
            <v>00201135D.111</v>
          </cell>
        </row>
        <row r="14337">
          <cell r="K14337" t="str">
            <v>00201106D.111</v>
          </cell>
        </row>
        <row r="14338">
          <cell r="K14338" t="str">
            <v>00201114D.111</v>
          </cell>
        </row>
        <row r="14339">
          <cell r="K14339" t="str">
            <v>00201130D.111</v>
          </cell>
        </row>
        <row r="14340">
          <cell r="K14340" t="str">
            <v>00201107D.121</v>
          </cell>
        </row>
        <row r="14341">
          <cell r="K14341" t="str">
            <v>00201113D.111</v>
          </cell>
        </row>
        <row r="14342">
          <cell r="K14342" t="str">
            <v>00201145D.111</v>
          </cell>
        </row>
        <row r="14343">
          <cell r="K14343" t="str">
            <v>00201113D.111</v>
          </cell>
        </row>
        <row r="14344">
          <cell r="K14344" t="str">
            <v>00201127D.111</v>
          </cell>
        </row>
        <row r="14345">
          <cell r="K14345" t="str">
            <v>00201130D.111</v>
          </cell>
        </row>
        <row r="14346">
          <cell r="K14346" t="str">
            <v>00201120D.121</v>
          </cell>
        </row>
        <row r="14347">
          <cell r="K14347" t="str">
            <v>00201128D.121</v>
          </cell>
        </row>
        <row r="14348">
          <cell r="K14348" t="str">
            <v>00201129D.121</v>
          </cell>
        </row>
        <row r="14349">
          <cell r="K14349" t="str">
            <v>00201133D.121</v>
          </cell>
        </row>
        <row r="14350">
          <cell r="K14350" t="str">
            <v>00201149D.121</v>
          </cell>
        </row>
        <row r="14351">
          <cell r="K14351" t="str">
            <v>00201159D.121</v>
          </cell>
        </row>
        <row r="14352">
          <cell r="K14352" t="str">
            <v>00201112D.121</v>
          </cell>
        </row>
        <row r="14353">
          <cell r="K14353" t="str">
            <v>00201110D.121</v>
          </cell>
        </row>
        <row r="14354">
          <cell r="K14354" t="str">
            <v>00201113D.111</v>
          </cell>
        </row>
        <row r="14355">
          <cell r="K14355" t="str">
            <v>00201136D.121</v>
          </cell>
        </row>
        <row r="14356">
          <cell r="K14356" t="str">
            <v>00201159D.122</v>
          </cell>
        </row>
        <row r="14357">
          <cell r="K14357" t="str">
            <v>00201140D.111</v>
          </cell>
        </row>
        <row r="14358">
          <cell r="K14358" t="str">
            <v>00201140D.121</v>
          </cell>
        </row>
        <row r="14359">
          <cell r="K14359" t="str">
            <v>00201149D.122</v>
          </cell>
        </row>
        <row r="14360">
          <cell r="K14360" t="str">
            <v>00201157D.111</v>
          </cell>
        </row>
        <row r="14361">
          <cell r="K14361" t="str">
            <v>00201109D.111</v>
          </cell>
        </row>
        <row r="14362">
          <cell r="K14362" t="str">
            <v>00201111D.111</v>
          </cell>
        </row>
        <row r="14363">
          <cell r="K14363" t="str">
            <v>00201114D.111</v>
          </cell>
        </row>
        <row r="14364">
          <cell r="K14364" t="str">
            <v>00201123D.111</v>
          </cell>
        </row>
        <row r="14365">
          <cell r="K14365" t="str">
            <v>00201134D.111</v>
          </cell>
        </row>
        <row r="14366">
          <cell r="K14366" t="str">
            <v>00201136D.111</v>
          </cell>
        </row>
        <row r="14367">
          <cell r="K14367" t="str">
            <v>00201149D.111</v>
          </cell>
        </row>
        <row r="14368">
          <cell r="K14368" t="str">
            <v>00201153D.111</v>
          </cell>
        </row>
        <row r="14369">
          <cell r="K14369" t="str">
            <v>00201110D.121</v>
          </cell>
        </row>
        <row r="14370">
          <cell r="K14370" t="str">
            <v>00201127D.121</v>
          </cell>
        </row>
        <row r="14371">
          <cell r="K14371" t="str">
            <v>00201136D.121</v>
          </cell>
        </row>
        <row r="14372">
          <cell r="K14372" t="str">
            <v>00201138D.121</v>
          </cell>
        </row>
        <row r="14373">
          <cell r="K14373" t="str">
            <v>00201156D.121</v>
          </cell>
        </row>
        <row r="14374">
          <cell r="K14374" t="str">
            <v>00201154D.122</v>
          </cell>
        </row>
        <row r="14375">
          <cell r="K14375" t="str">
            <v>00201112D.112</v>
          </cell>
        </row>
        <row r="14376">
          <cell r="K14376" t="str">
            <v>00201151D.121</v>
          </cell>
        </row>
        <row r="14377">
          <cell r="K14377" t="str">
            <v>00201151D.122</v>
          </cell>
        </row>
        <row r="14378">
          <cell r="K14378" t="str">
            <v>00201154D.122</v>
          </cell>
        </row>
        <row r="14379">
          <cell r="K14379" t="str">
            <v>00201156D.111</v>
          </cell>
        </row>
        <row r="14380">
          <cell r="K14380" t="str">
            <v>00201160D.122</v>
          </cell>
        </row>
        <row r="14381">
          <cell r="K14381" t="str">
            <v>00201149D.122</v>
          </cell>
        </row>
        <row r="14382">
          <cell r="K14382" t="str">
            <v>00201153D.122</v>
          </cell>
        </row>
        <row r="14383">
          <cell r="K14383" t="str">
            <v>00201157D.111</v>
          </cell>
        </row>
        <row r="14384">
          <cell r="K14384" t="str">
            <v>00201154D.122</v>
          </cell>
        </row>
        <row r="14385">
          <cell r="K14385" t="str">
            <v>00201156D.111</v>
          </cell>
        </row>
        <row r="14386">
          <cell r="K14386" t="str">
            <v>00201157D.121</v>
          </cell>
        </row>
        <row r="14387">
          <cell r="K14387" t="str">
            <v>00201160D.111</v>
          </cell>
        </row>
        <row r="14388">
          <cell r="K14388" t="str">
            <v>00201140D.111</v>
          </cell>
        </row>
        <row r="14389">
          <cell r="K14389" t="str">
            <v>00201140D.121</v>
          </cell>
        </row>
        <row r="14390">
          <cell r="K14390" t="str">
            <v>00201158D.111</v>
          </cell>
        </row>
        <row r="14391">
          <cell r="K14391" t="str">
            <v>00201138D.121</v>
          </cell>
        </row>
        <row r="14392">
          <cell r="K14392" t="str">
            <v>00201102D.112</v>
          </cell>
        </row>
        <row r="14393">
          <cell r="K14393" t="str">
            <v>00201135D.111</v>
          </cell>
        </row>
        <row r="14394">
          <cell r="K14394" t="str">
            <v>00201112D.121</v>
          </cell>
        </row>
        <row r="14395">
          <cell r="K14395" t="str">
            <v>00201119D.121</v>
          </cell>
        </row>
        <row r="14396">
          <cell r="K14396" t="str">
            <v>00201121D.121</v>
          </cell>
        </row>
        <row r="14397">
          <cell r="K14397" t="str">
            <v>00201122D.121</v>
          </cell>
        </row>
        <row r="14398">
          <cell r="K14398" t="str">
            <v>00201128D.121</v>
          </cell>
        </row>
        <row r="14399">
          <cell r="K14399" t="str">
            <v>00201132D.121</v>
          </cell>
        </row>
        <row r="14400">
          <cell r="K14400" t="str">
            <v>00201157D.121</v>
          </cell>
        </row>
        <row r="14401">
          <cell r="K14401" t="str">
            <v>00201151D.111</v>
          </cell>
        </row>
        <row r="14402">
          <cell r="K14402" t="str">
            <v>00201125D.112</v>
          </cell>
        </row>
        <row r="14403">
          <cell r="K14403" t="str">
            <v>00201101D.112</v>
          </cell>
        </row>
        <row r="14404">
          <cell r="K14404" t="str">
            <v>00201146D.121</v>
          </cell>
        </row>
        <row r="14405">
          <cell r="K14405" t="str">
            <v>00201153D.121</v>
          </cell>
        </row>
        <row r="14406">
          <cell r="K14406" t="str">
            <v>00201150D.121</v>
          </cell>
        </row>
        <row r="14407">
          <cell r="K14407" t="str">
            <v>00201150D.111</v>
          </cell>
        </row>
        <row r="14408">
          <cell r="K14408" t="str">
            <v>00201143D.29</v>
          </cell>
        </row>
        <row r="14409">
          <cell r="K14409" t="str">
            <v>00201158D.29</v>
          </cell>
        </row>
        <row r="14410">
          <cell r="K14410" t="str">
            <v>00201150D.29</v>
          </cell>
        </row>
        <row r="14411">
          <cell r="K14411" t="str">
            <v>00201160D.29</v>
          </cell>
        </row>
        <row r="14412">
          <cell r="K14412" t="str">
            <v>00201114D.29</v>
          </cell>
        </row>
        <row r="14413">
          <cell r="K14413" t="str">
            <v>00201130D.29</v>
          </cell>
        </row>
        <row r="14414">
          <cell r="K14414" t="str">
            <v>00201120D.29</v>
          </cell>
        </row>
        <row r="14415">
          <cell r="K14415" t="str">
            <v>00201136D.29</v>
          </cell>
        </row>
        <row r="14416">
          <cell r="K14416" t="str">
            <v>00201124D.29</v>
          </cell>
        </row>
        <row r="14417">
          <cell r="K14417" t="str">
            <v>00201126D.29</v>
          </cell>
        </row>
        <row r="14418">
          <cell r="K14418" t="str">
            <v>00201123D.29</v>
          </cell>
        </row>
        <row r="14419">
          <cell r="K14419" t="str">
            <v>00201114D.29</v>
          </cell>
        </row>
        <row r="14420">
          <cell r="K14420" t="str">
            <v>00201126D.29</v>
          </cell>
        </row>
        <row r="14421">
          <cell r="K14421" t="str">
            <v>00201131D.29</v>
          </cell>
        </row>
        <row r="14422">
          <cell r="K14422" t="str">
            <v>00201122D.29</v>
          </cell>
        </row>
        <row r="14423">
          <cell r="K14423" t="str">
            <v>00201128D.29</v>
          </cell>
        </row>
        <row r="14424">
          <cell r="K14424" t="str">
            <v>00201118D.29</v>
          </cell>
        </row>
        <row r="14425">
          <cell r="K14425" t="str">
            <v>00201128D.29</v>
          </cell>
        </row>
        <row r="14426">
          <cell r="K14426" t="str">
            <v>00201143D.29</v>
          </cell>
        </row>
        <row r="14427">
          <cell r="K14427" t="str">
            <v>00201153D.29</v>
          </cell>
        </row>
        <row r="14428">
          <cell r="K14428" t="str">
            <v>00201117D.29</v>
          </cell>
        </row>
        <row r="14429">
          <cell r="K14429" t="str">
            <v>00201127D.29</v>
          </cell>
        </row>
        <row r="14430">
          <cell r="K14430" t="str">
            <v>00201131D.29</v>
          </cell>
        </row>
        <row r="14431">
          <cell r="K14431" t="str">
            <v>00201132D.29</v>
          </cell>
        </row>
        <row r="14432">
          <cell r="K14432" t="str">
            <v>00201143D.29</v>
          </cell>
        </row>
        <row r="14433">
          <cell r="K14433" t="str">
            <v>00201113D.29</v>
          </cell>
        </row>
        <row r="14434">
          <cell r="K14434" t="str">
            <v>00201122D.29</v>
          </cell>
        </row>
        <row r="14435">
          <cell r="K14435" t="str">
            <v>00201158D.29</v>
          </cell>
        </row>
        <row r="14436">
          <cell r="K14436" t="str">
            <v>00201157D.29</v>
          </cell>
        </row>
        <row r="14437">
          <cell r="K14437" t="str">
            <v>00201109D.29</v>
          </cell>
        </row>
        <row r="14438">
          <cell r="K14438" t="str">
            <v>00201115D.29</v>
          </cell>
        </row>
        <row r="14439">
          <cell r="K14439" t="str">
            <v>00201121D.29</v>
          </cell>
        </row>
        <row r="14440">
          <cell r="K14440" t="str">
            <v>00201126D.29</v>
          </cell>
        </row>
        <row r="14441">
          <cell r="K14441" t="str">
            <v>00201127D.29</v>
          </cell>
        </row>
        <row r="14442">
          <cell r="K14442" t="str">
            <v>00201128D.29</v>
          </cell>
        </row>
        <row r="14443">
          <cell r="K14443" t="str">
            <v>00201135D.29</v>
          </cell>
        </row>
        <row r="14444">
          <cell r="K14444" t="str">
            <v>00201149D.29</v>
          </cell>
        </row>
        <row r="14445">
          <cell r="K14445" t="str">
            <v>00201151D.29</v>
          </cell>
        </row>
        <row r="14446">
          <cell r="K14446" t="str">
            <v>00201151D.29</v>
          </cell>
        </row>
        <row r="14447">
          <cell r="K14447" t="str">
            <v>00201154D.29</v>
          </cell>
        </row>
        <row r="14448">
          <cell r="K14448" t="str">
            <v>00201156D.29</v>
          </cell>
        </row>
        <row r="14449">
          <cell r="K14449" t="str">
            <v>00201140D.29</v>
          </cell>
        </row>
        <row r="14450">
          <cell r="K14450" t="str">
            <v>00201138D.29</v>
          </cell>
        </row>
        <row r="14451">
          <cell r="K14451" t="str">
            <v>00201113D.29</v>
          </cell>
        </row>
        <row r="14452">
          <cell r="K14452" t="str">
            <v>00201118D.29</v>
          </cell>
        </row>
        <row r="14453">
          <cell r="K14453" t="str">
            <v>00201129D.29</v>
          </cell>
        </row>
        <row r="14454">
          <cell r="K14454" t="str">
            <v>00201132D.29</v>
          </cell>
        </row>
        <row r="14455">
          <cell r="K14455" t="str">
            <v>00201134D.29</v>
          </cell>
        </row>
        <row r="14456">
          <cell r="K14456" t="str">
            <v>00201153D.29</v>
          </cell>
        </row>
        <row r="14457">
          <cell r="K14457" t="str">
            <v>00201157D.29</v>
          </cell>
        </row>
        <row r="14458">
          <cell r="K14458" t="str">
            <v>00201146D.29</v>
          </cell>
        </row>
        <row r="14459">
          <cell r="K14459" t="str">
            <v>00201153D.29</v>
          </cell>
        </row>
        <row r="14460">
          <cell r="K14460" t="str">
            <v>00201143K.1</v>
          </cell>
        </row>
        <row r="14461">
          <cell r="K14461" t="str">
            <v>00201156K.1</v>
          </cell>
        </row>
        <row r="14462">
          <cell r="K14462" t="str">
            <v>00201156K.1</v>
          </cell>
        </row>
        <row r="14463">
          <cell r="K14463" t="str">
            <v>00021248P.11</v>
          </cell>
        </row>
        <row r="14464">
          <cell r="K14464" t="str">
            <v>00021243P.11</v>
          </cell>
        </row>
        <row r="14465">
          <cell r="K14465" t="str">
            <v>00021243P.11</v>
          </cell>
        </row>
        <row r="14466">
          <cell r="K14466" t="str">
            <v>00021243P.11</v>
          </cell>
        </row>
        <row r="14467">
          <cell r="K14467" t="str">
            <v>00021203P.11</v>
          </cell>
        </row>
        <row r="14468">
          <cell r="K14468" t="str">
            <v>00021238P.11</v>
          </cell>
        </row>
        <row r="14469">
          <cell r="K14469" t="str">
            <v>00021238P.11</v>
          </cell>
        </row>
        <row r="14470">
          <cell r="K14470" t="str">
            <v>00021238P.11</v>
          </cell>
        </row>
        <row r="14471">
          <cell r="K14471" t="str">
            <v>00021238P.11</v>
          </cell>
        </row>
        <row r="14472">
          <cell r="K14472" t="str">
            <v>00021238P.11</v>
          </cell>
        </row>
        <row r="14473">
          <cell r="K14473" t="str">
            <v>00021239P.11</v>
          </cell>
        </row>
        <row r="14474">
          <cell r="K14474" t="str">
            <v>00021240P.11</v>
          </cell>
        </row>
        <row r="14475">
          <cell r="K14475" t="str">
            <v>00021240P.11</v>
          </cell>
        </row>
        <row r="14476">
          <cell r="K14476" t="str">
            <v>00021258P.11</v>
          </cell>
        </row>
        <row r="14477">
          <cell r="K14477" t="str">
            <v>00021258P.11</v>
          </cell>
        </row>
        <row r="14478">
          <cell r="K14478" t="str">
            <v>00021258P.11</v>
          </cell>
        </row>
        <row r="14479">
          <cell r="K14479" t="str">
            <v>00021258P.11</v>
          </cell>
        </row>
        <row r="14480">
          <cell r="K14480" t="str">
            <v>00021258P.11</v>
          </cell>
        </row>
        <row r="14481">
          <cell r="K14481" t="str">
            <v>00021258P.11</v>
          </cell>
        </row>
        <row r="14482">
          <cell r="K14482" t="str">
            <v>00021202P.11</v>
          </cell>
        </row>
        <row r="14483">
          <cell r="K14483" t="str">
            <v>00021202P.11</v>
          </cell>
        </row>
        <row r="14484">
          <cell r="K14484" t="str">
            <v>00021202P.12</v>
          </cell>
        </row>
        <row r="14485">
          <cell r="K14485" t="str">
            <v>00021202P.11</v>
          </cell>
        </row>
        <row r="14486">
          <cell r="K14486" t="str">
            <v>00021202P.11</v>
          </cell>
        </row>
        <row r="14487">
          <cell r="K14487" t="str">
            <v>00021202P.11</v>
          </cell>
        </row>
        <row r="14488">
          <cell r="K14488" t="str">
            <v>00021202P.11</v>
          </cell>
        </row>
        <row r="14489">
          <cell r="K14489" t="str">
            <v>00021210P.11</v>
          </cell>
        </row>
        <row r="14490">
          <cell r="K14490" t="str">
            <v>00021210P.11</v>
          </cell>
        </row>
        <row r="14491">
          <cell r="K14491" t="str">
            <v>00021210P.11</v>
          </cell>
        </row>
        <row r="14492">
          <cell r="K14492" t="str">
            <v>00021210P.11</v>
          </cell>
        </row>
        <row r="14493">
          <cell r="K14493" t="str">
            <v>00021210P.11</v>
          </cell>
        </row>
        <row r="14494">
          <cell r="K14494" t="str">
            <v>00021218P.11</v>
          </cell>
        </row>
        <row r="14495">
          <cell r="K14495" t="str">
            <v>00021218P.11</v>
          </cell>
        </row>
        <row r="14496">
          <cell r="K14496" t="str">
            <v>00021218P.11</v>
          </cell>
        </row>
        <row r="14497">
          <cell r="K14497" t="str">
            <v>00021226P.11</v>
          </cell>
        </row>
        <row r="14498">
          <cell r="K14498" t="str">
            <v>00021226P.11</v>
          </cell>
        </row>
        <row r="14499">
          <cell r="K14499" t="str">
            <v>00021234P.11</v>
          </cell>
        </row>
        <row r="14500">
          <cell r="K14500" t="str">
            <v>00021234P.11</v>
          </cell>
        </row>
        <row r="14501">
          <cell r="K14501" t="str">
            <v>00021234P.11</v>
          </cell>
        </row>
        <row r="14502">
          <cell r="K14502" t="str">
            <v>00021243P.11</v>
          </cell>
        </row>
        <row r="14503">
          <cell r="K14503" t="str">
            <v>00021245P.11</v>
          </cell>
        </row>
        <row r="14504">
          <cell r="K14504" t="str">
            <v>00021245P.11</v>
          </cell>
        </row>
        <row r="14505">
          <cell r="K14505" t="str">
            <v>00021245P.11</v>
          </cell>
        </row>
        <row r="14506">
          <cell r="K14506" t="str">
            <v>00021248P.11</v>
          </cell>
        </row>
        <row r="14507">
          <cell r="K14507" t="str">
            <v>00021250P.11</v>
          </cell>
        </row>
        <row r="14508">
          <cell r="K14508" t="str">
            <v>00021257P.11</v>
          </cell>
        </row>
        <row r="14509">
          <cell r="K14509" t="str">
            <v>00021257P.11</v>
          </cell>
        </row>
        <row r="14510">
          <cell r="K14510" t="str">
            <v>00021244P.11</v>
          </cell>
        </row>
        <row r="14511">
          <cell r="K14511" t="str">
            <v>00021260P.11</v>
          </cell>
        </row>
        <row r="14512">
          <cell r="K14512" t="str">
            <v>00021260P.11</v>
          </cell>
        </row>
        <row r="14513">
          <cell r="K14513" t="str">
            <v>00021260P.11</v>
          </cell>
        </row>
        <row r="14514">
          <cell r="K14514" t="str">
            <v>00021260P.13</v>
          </cell>
        </row>
        <row r="14515">
          <cell r="K14515" t="str">
            <v>00021259P.11</v>
          </cell>
        </row>
        <row r="14516">
          <cell r="K14516" t="str">
            <v>00021259P.11</v>
          </cell>
        </row>
        <row r="14517">
          <cell r="K14517" t="str">
            <v>00021259P.11</v>
          </cell>
        </row>
        <row r="14518">
          <cell r="K14518" t="str">
            <v>00021259P.11</v>
          </cell>
        </row>
        <row r="14519">
          <cell r="K14519" t="str">
            <v>00021232P.11</v>
          </cell>
        </row>
        <row r="14520">
          <cell r="K14520" t="str">
            <v>00021213P.11</v>
          </cell>
        </row>
        <row r="14521">
          <cell r="K14521" t="str">
            <v>00021211P.11</v>
          </cell>
        </row>
        <row r="14522">
          <cell r="K14522" t="str">
            <v>00021220P.11</v>
          </cell>
        </row>
        <row r="14523">
          <cell r="K14523" t="str">
            <v>00021212P.11</v>
          </cell>
        </row>
        <row r="14524">
          <cell r="K14524" t="str">
            <v>00021216P.11</v>
          </cell>
        </row>
        <row r="14525">
          <cell r="K14525" t="str">
            <v>00021212P.11</v>
          </cell>
        </row>
        <row r="14526">
          <cell r="K14526" t="str">
            <v>00021227P.11</v>
          </cell>
        </row>
        <row r="14527">
          <cell r="K14527" t="str">
            <v>00021232P.11</v>
          </cell>
        </row>
        <row r="14528">
          <cell r="K14528" t="str">
            <v>00021223P.11</v>
          </cell>
        </row>
        <row r="14529">
          <cell r="K14529" t="str">
            <v>00021211P.11</v>
          </cell>
        </row>
        <row r="14530">
          <cell r="K14530" t="str">
            <v>00021232P.11</v>
          </cell>
        </row>
        <row r="14531">
          <cell r="K14531" t="str">
            <v>00021211P.11</v>
          </cell>
        </row>
        <row r="14532">
          <cell r="K14532" t="str">
            <v>00021212P.11</v>
          </cell>
        </row>
        <row r="14533">
          <cell r="K14533" t="str">
            <v>00021211P.11</v>
          </cell>
        </row>
        <row r="14534">
          <cell r="K14534" t="str">
            <v>00021223P.11</v>
          </cell>
        </row>
        <row r="14535">
          <cell r="K14535" t="str">
            <v>00021213P.11</v>
          </cell>
        </row>
        <row r="14536">
          <cell r="K14536" t="str">
            <v>00021213P.11</v>
          </cell>
        </row>
        <row r="14537">
          <cell r="K14537" t="str">
            <v>00021213P.11</v>
          </cell>
        </row>
        <row r="14538">
          <cell r="K14538" t="str">
            <v>00021231P.11</v>
          </cell>
        </row>
        <row r="14539">
          <cell r="K14539" t="str">
            <v>00021210P.11</v>
          </cell>
        </row>
        <row r="14540">
          <cell r="K14540" t="str">
            <v>00021216P.11</v>
          </cell>
        </row>
        <row r="14541">
          <cell r="K14541" t="str">
            <v>00021231P.11</v>
          </cell>
        </row>
        <row r="14542">
          <cell r="K14542" t="str">
            <v>00021223P.11</v>
          </cell>
        </row>
        <row r="14543">
          <cell r="K14543" t="str">
            <v>00021225P.11</v>
          </cell>
        </row>
        <row r="14544">
          <cell r="K14544" t="str">
            <v>00021222P.11</v>
          </cell>
        </row>
        <row r="14545">
          <cell r="K14545" t="str">
            <v>00021211P.11</v>
          </cell>
        </row>
        <row r="14546">
          <cell r="K14546" t="str">
            <v>00021232P.11</v>
          </cell>
        </row>
        <row r="14547">
          <cell r="K14547" t="str">
            <v>00021211P.11</v>
          </cell>
        </row>
        <row r="14548">
          <cell r="K14548" t="str">
            <v>00021228P.11</v>
          </cell>
        </row>
        <row r="14549">
          <cell r="K14549" t="str">
            <v>00021236P.11</v>
          </cell>
        </row>
        <row r="14550">
          <cell r="K14550" t="str">
            <v>00021213P.11</v>
          </cell>
        </row>
        <row r="14551">
          <cell r="K14551" t="str">
            <v>00021223P.11</v>
          </cell>
        </row>
        <row r="14552">
          <cell r="K14552" t="str">
            <v>00021210P.11</v>
          </cell>
        </row>
        <row r="14553">
          <cell r="K14553" t="str">
            <v>00021210P.11</v>
          </cell>
        </row>
        <row r="14554">
          <cell r="K14554" t="str">
            <v>00021210P.11</v>
          </cell>
        </row>
        <row r="14555">
          <cell r="K14555" t="str">
            <v>00021213P.11</v>
          </cell>
        </row>
        <row r="14556">
          <cell r="K14556" t="str">
            <v>00021220P.11</v>
          </cell>
        </row>
        <row r="14557">
          <cell r="K14557" t="str">
            <v>00021210P.11</v>
          </cell>
        </row>
        <row r="14558">
          <cell r="K14558" t="str">
            <v>00021210P.11</v>
          </cell>
        </row>
        <row r="14559">
          <cell r="K14559" t="str">
            <v>00021217P.11</v>
          </cell>
        </row>
        <row r="14560">
          <cell r="K14560" t="str">
            <v>00021221P.11</v>
          </cell>
        </row>
        <row r="14561">
          <cell r="K14561" t="str">
            <v>00021229P.11</v>
          </cell>
        </row>
        <row r="14562">
          <cell r="K14562" t="str">
            <v>00021229P.11</v>
          </cell>
        </row>
        <row r="14563">
          <cell r="K14563" t="str">
            <v>00021231P.11</v>
          </cell>
        </row>
        <row r="14564">
          <cell r="K14564" t="str">
            <v>00021231P.11</v>
          </cell>
        </row>
        <row r="14565">
          <cell r="K14565" t="str">
            <v>00021233P.11</v>
          </cell>
        </row>
        <row r="14566">
          <cell r="K14566" t="str">
            <v>00021235P.11</v>
          </cell>
        </row>
        <row r="14567">
          <cell r="K14567" t="str">
            <v>00021235P.11</v>
          </cell>
        </row>
        <row r="14568">
          <cell r="K14568" t="str">
            <v>00021217P.11</v>
          </cell>
        </row>
        <row r="14569">
          <cell r="K14569" t="str">
            <v>00021218P.11</v>
          </cell>
        </row>
        <row r="14570">
          <cell r="K14570" t="str">
            <v>00021225P.11</v>
          </cell>
        </row>
        <row r="14571">
          <cell r="K14571" t="str">
            <v>00021228P.11</v>
          </cell>
        </row>
        <row r="14572">
          <cell r="K14572" t="str">
            <v>00021229P.11</v>
          </cell>
        </row>
        <row r="14573">
          <cell r="K14573" t="str">
            <v>00021229P.11</v>
          </cell>
        </row>
        <row r="14574">
          <cell r="K14574" t="str">
            <v>00021232P.11</v>
          </cell>
        </row>
        <row r="14575">
          <cell r="K14575" t="str">
            <v>00021232P.11</v>
          </cell>
        </row>
        <row r="14576">
          <cell r="K14576" t="str">
            <v>00021232P.11</v>
          </cell>
        </row>
        <row r="14577">
          <cell r="K14577" t="str">
            <v>00021232P.11</v>
          </cell>
        </row>
        <row r="14578">
          <cell r="K14578" t="str">
            <v>00021233P.11</v>
          </cell>
        </row>
        <row r="14579">
          <cell r="K14579" t="str">
            <v>00021235P.11</v>
          </cell>
        </row>
        <row r="14580">
          <cell r="K14580" t="str">
            <v>00021235P.11</v>
          </cell>
        </row>
        <row r="14581">
          <cell r="K14581" t="str">
            <v>00021236P.11</v>
          </cell>
        </row>
        <row r="14582">
          <cell r="K14582" t="str">
            <v>00021236P.11</v>
          </cell>
        </row>
        <row r="14583">
          <cell r="K14583" t="str">
            <v>00021236P.11</v>
          </cell>
        </row>
        <row r="14584">
          <cell r="K14584" t="str">
            <v>00021210P.11</v>
          </cell>
        </row>
        <row r="14585">
          <cell r="K14585" t="str">
            <v>00021213P.11</v>
          </cell>
        </row>
        <row r="14586">
          <cell r="K14586" t="str">
            <v>00021213P.11</v>
          </cell>
        </row>
        <row r="14587">
          <cell r="K14587" t="str">
            <v>00021221P.11</v>
          </cell>
        </row>
        <row r="14588">
          <cell r="K14588" t="str">
            <v>00021224P.11</v>
          </cell>
        </row>
        <row r="14589">
          <cell r="K14589" t="str">
            <v>00021228P.11</v>
          </cell>
        </row>
        <row r="14590">
          <cell r="K14590" t="str">
            <v>00021229P.11</v>
          </cell>
        </row>
        <row r="14591">
          <cell r="K14591" t="str">
            <v>00021229P.11</v>
          </cell>
        </row>
        <row r="14592">
          <cell r="K14592" t="str">
            <v>00021234P.11</v>
          </cell>
        </row>
        <row r="14593">
          <cell r="K14593" t="str">
            <v>00021235P.11</v>
          </cell>
        </row>
        <row r="14594">
          <cell r="K14594" t="str">
            <v>00021216P.11</v>
          </cell>
        </row>
        <row r="14595">
          <cell r="K14595" t="str">
            <v>00021222P.11</v>
          </cell>
        </row>
        <row r="14596">
          <cell r="K14596" t="str">
            <v>00021222P.11</v>
          </cell>
        </row>
        <row r="14597">
          <cell r="K14597" t="str">
            <v>00021230P.11</v>
          </cell>
        </row>
        <row r="14598">
          <cell r="K14598" t="str">
            <v>00021231P.11</v>
          </cell>
        </row>
        <row r="14599">
          <cell r="K14599" t="str">
            <v>00021233P.11</v>
          </cell>
        </row>
        <row r="14600">
          <cell r="K14600" t="str">
            <v>00021234P.11</v>
          </cell>
        </row>
        <row r="14601">
          <cell r="K14601" t="str">
            <v>00021236P.11</v>
          </cell>
        </row>
        <row r="14602">
          <cell r="K14602" t="str">
            <v>00021227P.11</v>
          </cell>
        </row>
        <row r="14603">
          <cell r="K14603" t="str">
            <v>00021228P.11</v>
          </cell>
        </row>
        <row r="14604">
          <cell r="K14604" t="str">
            <v>00021210P.11</v>
          </cell>
        </row>
        <row r="14605">
          <cell r="K14605" t="str">
            <v>00021217P.11</v>
          </cell>
        </row>
        <row r="14606">
          <cell r="K14606" t="str">
            <v>00021217P.11</v>
          </cell>
        </row>
        <row r="14607">
          <cell r="K14607" t="str">
            <v>00021217P.11</v>
          </cell>
        </row>
        <row r="14608">
          <cell r="K14608" t="str">
            <v>00021231P.11</v>
          </cell>
        </row>
        <row r="14609">
          <cell r="K14609" t="str">
            <v>00021234P.11</v>
          </cell>
        </row>
        <row r="14610">
          <cell r="K14610" t="str">
            <v>00021221P.11</v>
          </cell>
        </row>
        <row r="14611">
          <cell r="K14611" t="str">
            <v>00021226P.11</v>
          </cell>
        </row>
        <row r="14612">
          <cell r="K14612" t="str">
            <v>00021229P.11</v>
          </cell>
        </row>
        <row r="14613">
          <cell r="K14613" t="str">
            <v>00021231P.11</v>
          </cell>
        </row>
        <row r="14614">
          <cell r="K14614" t="str">
            <v>00021233P.11</v>
          </cell>
        </row>
        <row r="14615">
          <cell r="K14615" t="str">
            <v>00021236P.11</v>
          </cell>
        </row>
        <row r="14616">
          <cell r="K14616" t="str">
            <v>00021213P.11</v>
          </cell>
        </row>
        <row r="14617">
          <cell r="K14617" t="str">
            <v>00021210P.11</v>
          </cell>
        </row>
        <row r="14618">
          <cell r="K14618" t="str">
            <v>00021215P.11</v>
          </cell>
        </row>
        <row r="14619">
          <cell r="K14619" t="str">
            <v>00021217P.11</v>
          </cell>
        </row>
        <row r="14620">
          <cell r="K14620" t="str">
            <v>00021229P.11</v>
          </cell>
        </row>
        <row r="14621">
          <cell r="K14621" t="str">
            <v>00021234P.11</v>
          </cell>
        </row>
        <row r="14622">
          <cell r="K14622" t="str">
            <v>00021226P.11</v>
          </cell>
        </row>
        <row r="14623">
          <cell r="K14623" t="str">
            <v>00021231P.11</v>
          </cell>
        </row>
        <row r="14624">
          <cell r="K14624" t="str">
            <v>00021232P.11</v>
          </cell>
        </row>
        <row r="14625">
          <cell r="K14625" t="str">
            <v>00021229P.11</v>
          </cell>
        </row>
        <row r="14626">
          <cell r="K14626" t="str">
            <v>00021231P.11</v>
          </cell>
        </row>
        <row r="14627">
          <cell r="K14627" t="str">
            <v>00021232P.11</v>
          </cell>
        </row>
        <row r="14628">
          <cell r="K14628" t="str">
            <v>00021218P.11</v>
          </cell>
        </row>
        <row r="14629">
          <cell r="K14629" t="str">
            <v>00021213P.11</v>
          </cell>
        </row>
        <row r="14630">
          <cell r="K14630" t="str">
            <v>00021215P.11</v>
          </cell>
        </row>
        <row r="14631">
          <cell r="K14631" t="str">
            <v>00021236P.11</v>
          </cell>
        </row>
        <row r="14632">
          <cell r="K14632" t="str">
            <v>00021229P.11</v>
          </cell>
        </row>
        <row r="14633">
          <cell r="K14633" t="str">
            <v>00021235P.11</v>
          </cell>
        </row>
        <row r="14634">
          <cell r="K14634" t="str">
            <v>00021225P.11</v>
          </cell>
        </row>
        <row r="14635">
          <cell r="K14635" t="str">
            <v>00021230P.11</v>
          </cell>
        </row>
        <row r="14636">
          <cell r="K14636" t="str">
            <v>00021235P.11</v>
          </cell>
        </row>
        <row r="14637">
          <cell r="K14637" t="str">
            <v>00021231P.11</v>
          </cell>
        </row>
        <row r="14638">
          <cell r="K14638" t="str">
            <v>00021233P.11</v>
          </cell>
        </row>
        <row r="14639">
          <cell r="K14639" t="str">
            <v>00021235P.11</v>
          </cell>
        </row>
        <row r="14640">
          <cell r="K14640" t="str">
            <v>00021217P.11</v>
          </cell>
        </row>
        <row r="14641">
          <cell r="K14641" t="str">
            <v>00021232P.11</v>
          </cell>
        </row>
        <row r="14642">
          <cell r="K14642" t="str">
            <v>00021232P.11</v>
          </cell>
        </row>
        <row r="14643">
          <cell r="K14643" t="str">
            <v>00021213P.11</v>
          </cell>
        </row>
        <row r="14644">
          <cell r="K14644" t="str">
            <v>00021222P.11</v>
          </cell>
        </row>
        <row r="14645">
          <cell r="K14645" t="str">
            <v>00021233P.11</v>
          </cell>
        </row>
        <row r="14646">
          <cell r="K14646" t="str">
            <v>00021233P.11</v>
          </cell>
        </row>
        <row r="14647">
          <cell r="K14647" t="str">
            <v>00021213P.11</v>
          </cell>
        </row>
        <row r="14648">
          <cell r="K14648" t="str">
            <v>00021236P.11</v>
          </cell>
        </row>
        <row r="14649">
          <cell r="K14649" t="str">
            <v>00021224P.11</v>
          </cell>
        </row>
        <row r="14650">
          <cell r="K14650" t="str">
            <v>00021232P.11</v>
          </cell>
        </row>
        <row r="14651">
          <cell r="K14651" t="str">
            <v>00021229P.11</v>
          </cell>
        </row>
        <row r="14652">
          <cell r="K14652" t="str">
            <v>00021233P.11</v>
          </cell>
        </row>
        <row r="14653">
          <cell r="K14653" t="str">
            <v>00021210P.11</v>
          </cell>
        </row>
        <row r="14654">
          <cell r="K14654" t="str">
            <v>00021229P.11</v>
          </cell>
        </row>
        <row r="14655">
          <cell r="K14655" t="str">
            <v>00021230P.11</v>
          </cell>
        </row>
        <row r="14656">
          <cell r="K14656" t="str">
            <v>00021210P.11</v>
          </cell>
        </row>
        <row r="14657">
          <cell r="K14657" t="str">
            <v>00021234P.11</v>
          </cell>
        </row>
        <row r="14658">
          <cell r="K14658" t="str">
            <v>00021217P.11</v>
          </cell>
        </row>
        <row r="14659">
          <cell r="K14659" t="str">
            <v>00021224P.11</v>
          </cell>
        </row>
        <row r="14660">
          <cell r="K14660" t="str">
            <v>00021229P.11</v>
          </cell>
        </row>
        <row r="14661">
          <cell r="K14661" t="str">
            <v>00021236P.11</v>
          </cell>
        </row>
        <row r="14662">
          <cell r="K14662" t="str">
            <v>00021233P.11</v>
          </cell>
        </row>
        <row r="14663">
          <cell r="K14663" t="str">
            <v>00021229P.11</v>
          </cell>
        </row>
        <row r="14664">
          <cell r="K14664" t="str">
            <v>00021222P.11</v>
          </cell>
        </row>
        <row r="14665">
          <cell r="K14665" t="str">
            <v>00021231P.11</v>
          </cell>
        </row>
        <row r="14666">
          <cell r="K14666" t="str">
            <v>00021234P.11</v>
          </cell>
        </row>
        <row r="14667">
          <cell r="K14667" t="str">
            <v>00021234P.11</v>
          </cell>
        </row>
        <row r="14668">
          <cell r="K14668" t="str">
            <v>00021234P.11</v>
          </cell>
        </row>
        <row r="14669">
          <cell r="K14669" t="str">
            <v>00021232P.11</v>
          </cell>
        </row>
        <row r="14670">
          <cell r="K14670" t="str">
            <v>00021235P.11</v>
          </cell>
        </row>
        <row r="14671">
          <cell r="K14671" t="str">
            <v>00021221P.11</v>
          </cell>
        </row>
        <row r="14672">
          <cell r="K14672" t="str">
            <v>00021233P.11</v>
          </cell>
        </row>
        <row r="14673">
          <cell r="K14673" t="str">
            <v>00021236P.11</v>
          </cell>
        </row>
        <row r="14674">
          <cell r="K14674" t="str">
            <v>00021221P.11</v>
          </cell>
        </row>
        <row r="14675">
          <cell r="K14675" t="str">
            <v>00021233P.11</v>
          </cell>
        </row>
        <row r="14676">
          <cell r="K14676" t="str">
            <v>00021229P.11</v>
          </cell>
        </row>
        <row r="14677">
          <cell r="K14677" t="str">
            <v>00021221P.11</v>
          </cell>
        </row>
        <row r="14678">
          <cell r="K14678" t="str">
            <v>00021236P.11</v>
          </cell>
        </row>
        <row r="14679">
          <cell r="K14679" t="str">
            <v>00021221P.11</v>
          </cell>
        </row>
        <row r="14680">
          <cell r="K14680" t="str">
            <v>00021226P.11</v>
          </cell>
        </row>
        <row r="14681">
          <cell r="K14681" t="str">
            <v>00021229P.11</v>
          </cell>
        </row>
        <row r="14682">
          <cell r="K14682" t="str">
            <v>00021235P.11</v>
          </cell>
        </row>
        <row r="14683">
          <cell r="K14683" t="str">
            <v>00021229P.11</v>
          </cell>
        </row>
        <row r="14684">
          <cell r="K14684" t="str">
            <v>00021236P.11</v>
          </cell>
        </row>
        <row r="14685">
          <cell r="K14685" t="str">
            <v>00021217P.11</v>
          </cell>
        </row>
        <row r="14686">
          <cell r="K14686" t="str">
            <v>00021226P.11</v>
          </cell>
        </row>
        <row r="14687">
          <cell r="K14687" t="str">
            <v>00021234P.11</v>
          </cell>
        </row>
        <row r="14688">
          <cell r="K14688" t="str">
            <v>00021234P.11</v>
          </cell>
        </row>
        <row r="14689">
          <cell r="K14689" t="str">
            <v>00021225P.11</v>
          </cell>
        </row>
        <row r="14690">
          <cell r="K14690" t="str">
            <v>00021210P.11</v>
          </cell>
        </row>
        <row r="14691">
          <cell r="K14691" t="str">
            <v>00021231P.11</v>
          </cell>
        </row>
        <row r="14692">
          <cell r="K14692" t="str">
            <v>00021230P.11</v>
          </cell>
        </row>
        <row r="14693">
          <cell r="K14693" t="str">
            <v>00021216P.11</v>
          </cell>
        </row>
        <row r="14694">
          <cell r="K14694" t="str">
            <v>00021230P.11</v>
          </cell>
        </row>
        <row r="14695">
          <cell r="K14695" t="str">
            <v>00021233P.11</v>
          </cell>
        </row>
        <row r="14696">
          <cell r="K14696" t="str">
            <v>00021225P.11</v>
          </cell>
        </row>
        <row r="14697">
          <cell r="K14697" t="str">
            <v>00021229P.11</v>
          </cell>
        </row>
        <row r="14698">
          <cell r="K14698" t="str">
            <v>00021230P.11</v>
          </cell>
        </row>
        <row r="14699">
          <cell r="K14699" t="str">
            <v>00021228P.11</v>
          </cell>
        </row>
        <row r="14700">
          <cell r="K14700" t="str">
            <v>00021224P.11</v>
          </cell>
        </row>
        <row r="14701">
          <cell r="K14701" t="str">
            <v>00021228P.11</v>
          </cell>
        </row>
        <row r="14702">
          <cell r="K14702" t="str">
            <v>00021231P.11</v>
          </cell>
        </row>
        <row r="14703">
          <cell r="K14703" t="str">
            <v>00021225P.11</v>
          </cell>
        </row>
        <row r="14704">
          <cell r="K14704" t="str">
            <v>00021236P.11</v>
          </cell>
        </row>
        <row r="14705">
          <cell r="K14705" t="str">
            <v>00021229P.11</v>
          </cell>
        </row>
        <row r="14706">
          <cell r="K14706" t="str">
            <v>00021230P.11</v>
          </cell>
        </row>
        <row r="14707">
          <cell r="K14707" t="str">
            <v>00021230P.11</v>
          </cell>
        </row>
        <row r="14708">
          <cell r="K14708" t="str">
            <v>00021222P.11</v>
          </cell>
        </row>
        <row r="14709">
          <cell r="K14709" t="str">
            <v>00021229P.11</v>
          </cell>
        </row>
        <row r="14710">
          <cell r="K14710" t="str">
            <v>00021222P.11</v>
          </cell>
        </row>
        <row r="14711">
          <cell r="K14711" t="str">
            <v>00021225P.11</v>
          </cell>
        </row>
        <row r="14712">
          <cell r="K14712" t="str">
            <v>00021232P.11</v>
          </cell>
        </row>
        <row r="14713">
          <cell r="K14713" t="str">
            <v>00021221P.11</v>
          </cell>
        </row>
        <row r="14714">
          <cell r="K14714" t="str">
            <v>00021213P.11</v>
          </cell>
        </row>
        <row r="14715">
          <cell r="K14715" t="str">
            <v>00021222P.11</v>
          </cell>
        </row>
        <row r="14716">
          <cell r="K14716" t="str">
            <v>00021235P.11</v>
          </cell>
        </row>
        <row r="14717">
          <cell r="K14717" t="str">
            <v>00021213P.11</v>
          </cell>
        </row>
        <row r="14718">
          <cell r="K14718" t="str">
            <v>00021221P.11</v>
          </cell>
        </row>
        <row r="14719">
          <cell r="K14719" t="str">
            <v>00021230P.11</v>
          </cell>
        </row>
        <row r="14720">
          <cell r="K14720" t="str">
            <v>00021231P.11</v>
          </cell>
        </row>
        <row r="14721">
          <cell r="K14721" t="str">
            <v>00021222P.11</v>
          </cell>
        </row>
        <row r="14722">
          <cell r="K14722" t="str">
            <v>00021221P.11</v>
          </cell>
        </row>
        <row r="14723">
          <cell r="K14723" t="str">
            <v>00021225P.11</v>
          </cell>
        </row>
        <row r="14724">
          <cell r="K14724" t="str">
            <v>00021210P.11</v>
          </cell>
        </row>
        <row r="14725">
          <cell r="K14725" t="str">
            <v>00021236P.11</v>
          </cell>
        </row>
        <row r="14726">
          <cell r="K14726" t="str">
            <v>00021233P.11</v>
          </cell>
        </row>
        <row r="14727">
          <cell r="K14727" t="str">
            <v>00021229P.11</v>
          </cell>
        </row>
        <row r="14728">
          <cell r="K14728" t="str">
            <v>00021235P.11</v>
          </cell>
        </row>
        <row r="14729">
          <cell r="K14729" t="str">
            <v>00021213P.11</v>
          </cell>
        </row>
        <row r="14730">
          <cell r="K14730" t="str">
            <v>00021221P.11</v>
          </cell>
        </row>
        <row r="14731">
          <cell r="K14731" t="str">
            <v>00021223P.11</v>
          </cell>
        </row>
        <row r="14732">
          <cell r="K14732" t="str">
            <v>00021228P.11</v>
          </cell>
        </row>
        <row r="14733">
          <cell r="K14733" t="str">
            <v>00021235P.11</v>
          </cell>
        </row>
        <row r="14734">
          <cell r="K14734" t="str">
            <v>00021233P.11</v>
          </cell>
        </row>
        <row r="14735">
          <cell r="K14735" t="str">
            <v>00021224P.11</v>
          </cell>
        </row>
        <row r="14736">
          <cell r="K14736" t="str">
            <v>00021211P.11</v>
          </cell>
        </row>
        <row r="14737">
          <cell r="K14737" t="str">
            <v>00021221P.11</v>
          </cell>
        </row>
        <row r="14738">
          <cell r="K14738" t="str">
            <v>00021213P.11</v>
          </cell>
        </row>
        <row r="14739">
          <cell r="K14739" t="str">
            <v>00021228P.11</v>
          </cell>
        </row>
        <row r="14740">
          <cell r="K14740" t="str">
            <v>00021232P.11</v>
          </cell>
        </row>
        <row r="14741">
          <cell r="K14741" t="str">
            <v>00021232P.11</v>
          </cell>
        </row>
        <row r="14742">
          <cell r="K14742" t="str">
            <v>00021216P.11</v>
          </cell>
        </row>
        <row r="14743">
          <cell r="K14743" t="str">
            <v>00021216P.11</v>
          </cell>
        </row>
        <row r="14744">
          <cell r="K14744" t="str">
            <v>00021223P.11</v>
          </cell>
        </row>
        <row r="14745">
          <cell r="K14745" t="str">
            <v>00021228P.11</v>
          </cell>
        </row>
        <row r="14746">
          <cell r="K14746" t="str">
            <v>00021227P.11</v>
          </cell>
        </row>
        <row r="14747">
          <cell r="K14747" t="str">
            <v>00021234P.11</v>
          </cell>
        </row>
        <row r="14748">
          <cell r="K14748" t="str">
            <v>00021235P.11</v>
          </cell>
        </row>
        <row r="14749">
          <cell r="K14749" t="str">
            <v>00021229P.11</v>
          </cell>
        </row>
        <row r="14750">
          <cell r="K14750" t="str">
            <v>00021216P.11</v>
          </cell>
        </row>
        <row r="14751">
          <cell r="K14751" t="str">
            <v>00021231P.11</v>
          </cell>
        </row>
        <row r="14752">
          <cell r="K14752" t="str">
            <v>00021225P.11</v>
          </cell>
        </row>
        <row r="14753">
          <cell r="K14753" t="str">
            <v>00021234P.11</v>
          </cell>
        </row>
        <row r="14754">
          <cell r="K14754" t="str">
            <v>00021230P.11</v>
          </cell>
        </row>
        <row r="14755">
          <cell r="K14755" t="str">
            <v>00021236P.11</v>
          </cell>
        </row>
        <row r="14756">
          <cell r="K14756" t="str">
            <v>00021234P.11</v>
          </cell>
        </row>
        <row r="14757">
          <cell r="K14757" t="str">
            <v>00021236P.11</v>
          </cell>
        </row>
        <row r="14758">
          <cell r="K14758" t="str">
            <v>00021221P.11</v>
          </cell>
        </row>
        <row r="14759">
          <cell r="K14759" t="str">
            <v>00021212P.11</v>
          </cell>
        </row>
        <row r="14760">
          <cell r="K14760" t="str">
            <v>00021225P.11</v>
          </cell>
        </row>
        <row r="14761">
          <cell r="K14761" t="str">
            <v>00021232P.11</v>
          </cell>
        </row>
        <row r="14762">
          <cell r="K14762" t="str">
            <v>00021231P.11</v>
          </cell>
        </row>
        <row r="14763">
          <cell r="K14763" t="str">
            <v>00021236P.11</v>
          </cell>
        </row>
        <row r="14764">
          <cell r="K14764" t="str">
            <v>00021234P.11</v>
          </cell>
        </row>
        <row r="14765">
          <cell r="K14765" t="str">
            <v>00021229P.11</v>
          </cell>
        </row>
        <row r="14766">
          <cell r="K14766" t="str">
            <v>00021229P.11</v>
          </cell>
        </row>
        <row r="14767">
          <cell r="K14767" t="str">
            <v>00021219P.11</v>
          </cell>
        </row>
        <row r="14768">
          <cell r="K14768" t="str">
            <v>00021235P.11</v>
          </cell>
        </row>
        <row r="14769">
          <cell r="K14769" t="str">
            <v>00021233P.11</v>
          </cell>
        </row>
        <row r="14770">
          <cell r="K14770" t="str">
            <v>00021212P.11</v>
          </cell>
        </row>
        <row r="14771">
          <cell r="K14771" t="str">
            <v>00021229P.11</v>
          </cell>
        </row>
        <row r="14772">
          <cell r="K14772" t="str">
            <v>00021218P.11</v>
          </cell>
        </row>
        <row r="14773">
          <cell r="K14773" t="str">
            <v>00021233P.11</v>
          </cell>
        </row>
        <row r="14774">
          <cell r="K14774" t="str">
            <v>00021229P.11</v>
          </cell>
        </row>
        <row r="14775">
          <cell r="K14775" t="str">
            <v>00021226P.11</v>
          </cell>
        </row>
        <row r="14776">
          <cell r="K14776" t="str">
            <v>00021210P.11</v>
          </cell>
        </row>
        <row r="14777">
          <cell r="K14777" t="str">
            <v>00021223P.11</v>
          </cell>
        </row>
        <row r="14778">
          <cell r="K14778" t="str">
            <v>00021230P.11</v>
          </cell>
        </row>
        <row r="14779">
          <cell r="K14779" t="str">
            <v>00021227P.11</v>
          </cell>
        </row>
        <row r="14780">
          <cell r="K14780" t="str">
            <v>00021233P.11</v>
          </cell>
        </row>
        <row r="14781">
          <cell r="K14781" t="str">
            <v>00021231P.11</v>
          </cell>
        </row>
        <row r="14782">
          <cell r="K14782" t="str">
            <v>00021232P.11</v>
          </cell>
        </row>
        <row r="14783">
          <cell r="K14783" t="str">
            <v>00021229P.11</v>
          </cell>
        </row>
        <row r="14784">
          <cell r="K14784" t="str">
            <v>00021225P.11</v>
          </cell>
        </row>
        <row r="14785">
          <cell r="K14785" t="str">
            <v>00021210P.11</v>
          </cell>
        </row>
        <row r="14786">
          <cell r="K14786" t="str">
            <v>00021236P.11</v>
          </cell>
        </row>
        <row r="14787">
          <cell r="K14787" t="str">
            <v>00021234P.11</v>
          </cell>
        </row>
        <row r="14788">
          <cell r="K14788" t="str">
            <v>00021236P.11</v>
          </cell>
        </row>
        <row r="14789">
          <cell r="K14789" t="str">
            <v>00021213P.11</v>
          </cell>
        </row>
        <row r="14790">
          <cell r="K14790" t="str">
            <v>00021222P.11</v>
          </cell>
        </row>
        <row r="14791">
          <cell r="K14791" t="str">
            <v>00021226P.11</v>
          </cell>
        </row>
        <row r="14792">
          <cell r="K14792" t="str">
            <v>00021216P.11</v>
          </cell>
        </row>
        <row r="14793">
          <cell r="K14793" t="str">
            <v>00021229P.11</v>
          </cell>
        </row>
        <row r="14794">
          <cell r="K14794" t="str">
            <v>00021233P.11</v>
          </cell>
        </row>
        <row r="14795">
          <cell r="K14795" t="str">
            <v>00021214P.11</v>
          </cell>
        </row>
        <row r="14796">
          <cell r="K14796" t="str">
            <v>00021227P.11</v>
          </cell>
        </row>
        <row r="14797">
          <cell r="K14797" t="str">
            <v>00021225P.11</v>
          </cell>
        </row>
        <row r="14798">
          <cell r="K14798" t="str">
            <v>00021223P.11</v>
          </cell>
        </row>
        <row r="14799">
          <cell r="K14799" t="str">
            <v>00021231P.11</v>
          </cell>
        </row>
        <row r="14800">
          <cell r="K14800" t="str">
            <v>00021220P.11</v>
          </cell>
        </row>
        <row r="14801">
          <cell r="K14801" t="str">
            <v>00021213P.11</v>
          </cell>
        </row>
        <row r="14802">
          <cell r="K14802" t="str">
            <v>00021222P.11</v>
          </cell>
        </row>
        <row r="14803">
          <cell r="K14803" t="str">
            <v>00021229P.11</v>
          </cell>
        </row>
        <row r="14804">
          <cell r="K14804" t="str">
            <v>00021236P.11</v>
          </cell>
        </row>
        <row r="14805">
          <cell r="K14805" t="str">
            <v>00021220P.11</v>
          </cell>
        </row>
        <row r="14806">
          <cell r="K14806" t="str">
            <v>00021229P.11</v>
          </cell>
        </row>
        <row r="14807">
          <cell r="K14807" t="str">
            <v>00021233P.11</v>
          </cell>
        </row>
        <row r="14808">
          <cell r="K14808" t="str">
            <v>00021233P.11</v>
          </cell>
        </row>
        <row r="14809">
          <cell r="K14809" t="str">
            <v>00021229P.11</v>
          </cell>
        </row>
        <row r="14810">
          <cell r="K14810" t="str">
            <v>00021235P.11</v>
          </cell>
        </row>
        <row r="14811">
          <cell r="K14811" t="str">
            <v>00021224P.11</v>
          </cell>
        </row>
        <row r="14812">
          <cell r="K14812" t="str">
            <v>00021234P.11</v>
          </cell>
        </row>
        <row r="14813">
          <cell r="K14813" t="str">
            <v>00021223P.11</v>
          </cell>
        </row>
        <row r="14814">
          <cell r="K14814" t="str">
            <v>00021223P.11</v>
          </cell>
        </row>
        <row r="14815">
          <cell r="K14815" t="str">
            <v>00021213P.11</v>
          </cell>
        </row>
        <row r="14816">
          <cell r="K14816" t="str">
            <v>00021232P.11</v>
          </cell>
        </row>
        <row r="14817">
          <cell r="K14817" t="str">
            <v>00021231P.11</v>
          </cell>
        </row>
        <row r="14818">
          <cell r="K14818" t="str">
            <v>00021217P.11</v>
          </cell>
        </row>
        <row r="14819">
          <cell r="K14819" t="str">
            <v>00021229P.11</v>
          </cell>
        </row>
        <row r="14820">
          <cell r="K14820" t="str">
            <v>00021217P.11</v>
          </cell>
        </row>
        <row r="14821">
          <cell r="K14821" t="str">
            <v>00021235P.11</v>
          </cell>
        </row>
        <row r="14822">
          <cell r="K14822" t="str">
            <v>00021210P.11</v>
          </cell>
        </row>
        <row r="14823">
          <cell r="K14823" t="str">
            <v>00021233P.11</v>
          </cell>
        </row>
        <row r="14824">
          <cell r="K14824" t="str">
            <v>00021229P.11</v>
          </cell>
        </row>
        <row r="14825">
          <cell r="K14825" t="str">
            <v>00021210P.11</v>
          </cell>
        </row>
        <row r="14826">
          <cell r="K14826" t="str">
            <v>00021231P.11</v>
          </cell>
        </row>
        <row r="14827">
          <cell r="K14827" t="str">
            <v>00021229P.11</v>
          </cell>
        </row>
        <row r="14828">
          <cell r="K14828" t="str">
            <v>00021210P.11</v>
          </cell>
        </row>
        <row r="14829">
          <cell r="K14829" t="str">
            <v>00021228P.11</v>
          </cell>
        </row>
        <row r="14830">
          <cell r="K14830" t="str">
            <v>00021224P.11</v>
          </cell>
        </row>
        <row r="14831">
          <cell r="K14831" t="str">
            <v>00021234P.11</v>
          </cell>
        </row>
        <row r="14832">
          <cell r="K14832" t="str">
            <v>00021231P.11</v>
          </cell>
        </row>
        <row r="14833">
          <cell r="K14833" t="str">
            <v>00021233P.11</v>
          </cell>
        </row>
        <row r="14834">
          <cell r="K14834" t="str">
            <v>00021221P.11</v>
          </cell>
        </row>
        <row r="14835">
          <cell r="K14835" t="str">
            <v>00021225P.11</v>
          </cell>
        </row>
        <row r="14836">
          <cell r="K14836" t="str">
            <v>00021228P.11</v>
          </cell>
        </row>
        <row r="14837">
          <cell r="K14837" t="str">
            <v>00021214P.11</v>
          </cell>
        </row>
        <row r="14838">
          <cell r="K14838" t="str">
            <v>00021235P.11</v>
          </cell>
        </row>
        <row r="14839">
          <cell r="K14839" t="str">
            <v>00021232P.11</v>
          </cell>
        </row>
        <row r="14840">
          <cell r="K14840" t="str">
            <v>00021228P.11</v>
          </cell>
        </row>
        <row r="14841">
          <cell r="K14841" t="str">
            <v>00021233P.11</v>
          </cell>
        </row>
        <row r="14842">
          <cell r="K14842" t="str">
            <v>00021233P.11</v>
          </cell>
        </row>
        <row r="14843">
          <cell r="K14843" t="str">
            <v>00021211P.11</v>
          </cell>
        </row>
        <row r="14844">
          <cell r="K14844" t="str">
            <v>00021231P.11</v>
          </cell>
        </row>
        <row r="14845">
          <cell r="K14845" t="str">
            <v>00021236P.11</v>
          </cell>
        </row>
        <row r="14846">
          <cell r="K14846" t="str">
            <v>00021213P.11</v>
          </cell>
        </row>
        <row r="14847">
          <cell r="K14847" t="str">
            <v>00021233P.11</v>
          </cell>
        </row>
        <row r="14848">
          <cell r="K14848" t="str">
            <v>00021228P.11</v>
          </cell>
        </row>
        <row r="14849">
          <cell r="K14849" t="str">
            <v>00021221P.11</v>
          </cell>
        </row>
        <row r="14850">
          <cell r="K14850" t="str">
            <v>00021223P.11</v>
          </cell>
        </row>
        <row r="14851">
          <cell r="K14851" t="str">
            <v>00021228P.11</v>
          </cell>
        </row>
        <row r="14852">
          <cell r="K14852" t="str">
            <v>00021232P.11</v>
          </cell>
        </row>
        <row r="14853">
          <cell r="K14853" t="str">
            <v>00021212P.11</v>
          </cell>
        </row>
        <row r="14854">
          <cell r="K14854" t="str">
            <v>00021233P.11</v>
          </cell>
        </row>
        <row r="14855">
          <cell r="K14855" t="str">
            <v>00021218P.11</v>
          </cell>
        </row>
        <row r="14856">
          <cell r="K14856" t="str">
            <v>00021229P.11</v>
          </cell>
        </row>
        <row r="14857">
          <cell r="K14857" t="str">
            <v>00021222P.11</v>
          </cell>
        </row>
        <row r="14858">
          <cell r="K14858" t="str">
            <v>00021214P.11</v>
          </cell>
        </row>
        <row r="14859">
          <cell r="K14859" t="str">
            <v>00021229P.11</v>
          </cell>
        </row>
        <row r="14860">
          <cell r="K14860" t="str">
            <v>00021210P.11</v>
          </cell>
        </row>
        <row r="14861">
          <cell r="K14861" t="str">
            <v>00021228P.11</v>
          </cell>
        </row>
        <row r="14862">
          <cell r="K14862" t="str">
            <v>00021222P.11</v>
          </cell>
        </row>
        <row r="14863">
          <cell r="K14863" t="str">
            <v>00021231P.11</v>
          </cell>
        </row>
        <row r="14864">
          <cell r="K14864" t="str">
            <v>00021231P.11</v>
          </cell>
        </row>
        <row r="14865">
          <cell r="K14865" t="str">
            <v>00021210P.11</v>
          </cell>
        </row>
        <row r="14866">
          <cell r="K14866" t="str">
            <v>00021228P.11</v>
          </cell>
        </row>
        <row r="14867">
          <cell r="K14867" t="str">
            <v>00021226P.11</v>
          </cell>
        </row>
        <row r="14868">
          <cell r="K14868" t="str">
            <v>00021229P.11</v>
          </cell>
        </row>
        <row r="14869">
          <cell r="K14869" t="str">
            <v>00021228P.11</v>
          </cell>
        </row>
        <row r="14870">
          <cell r="K14870" t="str">
            <v>00021228P.11</v>
          </cell>
        </row>
        <row r="14871">
          <cell r="K14871" t="str">
            <v>00021232P.11</v>
          </cell>
        </row>
        <row r="14872">
          <cell r="K14872" t="str">
            <v>00021236P.11</v>
          </cell>
        </row>
        <row r="14873">
          <cell r="K14873" t="str">
            <v>00021233P.11</v>
          </cell>
        </row>
        <row r="14874">
          <cell r="K14874" t="str">
            <v>00021228P.11</v>
          </cell>
        </row>
        <row r="14875">
          <cell r="K14875" t="str">
            <v>00021218P.11</v>
          </cell>
        </row>
        <row r="14876">
          <cell r="K14876" t="str">
            <v>00021226P.11</v>
          </cell>
        </row>
        <row r="14877">
          <cell r="K14877" t="str">
            <v>00021236P.11</v>
          </cell>
        </row>
        <row r="14878">
          <cell r="K14878" t="str">
            <v>00021227P.11</v>
          </cell>
        </row>
        <row r="14879">
          <cell r="K14879" t="str">
            <v>00021214P.11</v>
          </cell>
        </row>
        <row r="14880">
          <cell r="K14880" t="str">
            <v>00021236P.11</v>
          </cell>
        </row>
        <row r="14881">
          <cell r="K14881" t="str">
            <v>00021215P.11</v>
          </cell>
        </row>
        <row r="14882">
          <cell r="K14882" t="str">
            <v>00021232P.11</v>
          </cell>
        </row>
        <row r="14883">
          <cell r="K14883" t="str">
            <v>00021233P.11</v>
          </cell>
        </row>
        <row r="14884">
          <cell r="K14884" t="str">
            <v>00021230P.11</v>
          </cell>
        </row>
        <row r="14885">
          <cell r="K14885" t="str">
            <v>00021233P.11</v>
          </cell>
        </row>
        <row r="14886">
          <cell r="K14886" t="str">
            <v>00021223P.11</v>
          </cell>
        </row>
        <row r="14887">
          <cell r="K14887" t="str">
            <v>00021223P.11</v>
          </cell>
        </row>
        <row r="14888">
          <cell r="K14888" t="str">
            <v>00021222P.11</v>
          </cell>
        </row>
        <row r="14889">
          <cell r="K14889" t="str">
            <v>00021230P.11</v>
          </cell>
        </row>
        <row r="14890">
          <cell r="K14890" t="str">
            <v>00021229P.11</v>
          </cell>
        </row>
        <row r="14891">
          <cell r="K14891" t="str">
            <v>00021224P.11</v>
          </cell>
        </row>
        <row r="14892">
          <cell r="K14892" t="str">
            <v>00021232P.11</v>
          </cell>
        </row>
        <row r="14893">
          <cell r="K14893" t="str">
            <v>00021210P.11</v>
          </cell>
        </row>
        <row r="14894">
          <cell r="K14894" t="str">
            <v>00021212P.11</v>
          </cell>
        </row>
        <row r="14895">
          <cell r="K14895" t="str">
            <v>00021232P.11</v>
          </cell>
        </row>
        <row r="14896">
          <cell r="K14896" t="str">
            <v>00021213P.11</v>
          </cell>
        </row>
        <row r="14897">
          <cell r="K14897" t="str">
            <v>00021232P.11</v>
          </cell>
        </row>
        <row r="14898">
          <cell r="K14898" t="str">
            <v>00021217P.11</v>
          </cell>
        </row>
        <row r="14899">
          <cell r="K14899" t="str">
            <v>00021214P.11</v>
          </cell>
        </row>
        <row r="14900">
          <cell r="K14900" t="str">
            <v>00021230P.11</v>
          </cell>
        </row>
        <row r="14901">
          <cell r="K14901" t="str">
            <v>00021220P.11</v>
          </cell>
        </row>
        <row r="14902">
          <cell r="K14902" t="str">
            <v>00021222P.11</v>
          </cell>
        </row>
        <row r="14903">
          <cell r="K14903" t="str">
            <v>00021230P.11</v>
          </cell>
        </row>
        <row r="14904">
          <cell r="K14904" t="str">
            <v>00021235P.11</v>
          </cell>
        </row>
        <row r="14905">
          <cell r="K14905" t="str">
            <v>00021233P.11</v>
          </cell>
        </row>
        <row r="14906">
          <cell r="K14906" t="str">
            <v>00021234P.11</v>
          </cell>
        </row>
        <row r="14907">
          <cell r="K14907" t="str">
            <v>00021228P.11</v>
          </cell>
        </row>
        <row r="14908">
          <cell r="K14908" t="str">
            <v>00021228P.11</v>
          </cell>
        </row>
        <row r="14909">
          <cell r="K14909" t="str">
            <v>00021213P.11</v>
          </cell>
        </row>
        <row r="14910">
          <cell r="K14910" t="str">
            <v>00021212P.11</v>
          </cell>
        </row>
        <row r="14911">
          <cell r="K14911" t="str">
            <v>00021234P.11</v>
          </cell>
        </row>
        <row r="14912">
          <cell r="K14912" t="str">
            <v>00021218P.11</v>
          </cell>
        </row>
        <row r="14913">
          <cell r="K14913" t="str">
            <v>00021251P.11</v>
          </cell>
        </row>
        <row r="14914">
          <cell r="K14914" t="str">
            <v>00021210P.11</v>
          </cell>
        </row>
        <row r="14915">
          <cell r="K14915" t="str">
            <v>00021210P.11</v>
          </cell>
        </row>
        <row r="14916">
          <cell r="K14916" t="str">
            <v>00021210P.11</v>
          </cell>
        </row>
        <row r="14917">
          <cell r="K14917" t="str">
            <v>00021210P.11</v>
          </cell>
        </row>
        <row r="14918">
          <cell r="K14918" t="str">
            <v>00021212P.11</v>
          </cell>
        </row>
        <row r="14919">
          <cell r="K14919" t="str">
            <v>00021213P.11</v>
          </cell>
        </row>
        <row r="14920">
          <cell r="K14920" t="str">
            <v>00021213P.11</v>
          </cell>
        </row>
        <row r="14921">
          <cell r="K14921" t="str">
            <v>00021221P.11</v>
          </cell>
        </row>
        <row r="14922">
          <cell r="K14922" t="str">
            <v>00021222P.11</v>
          </cell>
        </row>
        <row r="14923">
          <cell r="K14923" t="str">
            <v>00021222P.11</v>
          </cell>
        </row>
        <row r="14924">
          <cell r="K14924" t="str">
            <v>00021223P.11</v>
          </cell>
        </row>
        <row r="14925">
          <cell r="K14925" t="str">
            <v>00021223P.11</v>
          </cell>
        </row>
        <row r="14926">
          <cell r="K14926" t="str">
            <v>00021226P.11</v>
          </cell>
        </row>
        <row r="14927">
          <cell r="K14927" t="str">
            <v>00021228P.11</v>
          </cell>
        </row>
        <row r="14928">
          <cell r="K14928" t="str">
            <v>00021228P.11</v>
          </cell>
        </row>
        <row r="14929">
          <cell r="K14929" t="str">
            <v>00021228P.11</v>
          </cell>
        </row>
        <row r="14930">
          <cell r="K14930" t="str">
            <v>00021228P.11</v>
          </cell>
        </row>
        <row r="14931">
          <cell r="K14931" t="str">
            <v>00021228P.11</v>
          </cell>
        </row>
        <row r="14932">
          <cell r="K14932" t="str">
            <v>00021228P.11</v>
          </cell>
        </row>
        <row r="14933">
          <cell r="K14933" t="str">
            <v>00021228P.11</v>
          </cell>
        </row>
        <row r="14934">
          <cell r="K14934" t="str">
            <v>00021233P.11</v>
          </cell>
        </row>
        <row r="14935">
          <cell r="K14935" t="str">
            <v>00021233P.11</v>
          </cell>
        </row>
        <row r="14936">
          <cell r="K14936" t="str">
            <v>00021211P.11</v>
          </cell>
        </row>
        <row r="14937">
          <cell r="K14937" t="str">
            <v>00021216P.11</v>
          </cell>
        </row>
        <row r="14938">
          <cell r="K14938" t="str">
            <v>00021216P.11</v>
          </cell>
        </row>
        <row r="14939">
          <cell r="K14939" t="str">
            <v>00021217P.11</v>
          </cell>
        </row>
        <row r="14940">
          <cell r="K14940" t="str">
            <v>00021217P.11</v>
          </cell>
        </row>
        <row r="14941">
          <cell r="K14941" t="str">
            <v>00021217P.11</v>
          </cell>
        </row>
        <row r="14942">
          <cell r="K14942" t="str">
            <v>00021220P.11</v>
          </cell>
        </row>
        <row r="14943">
          <cell r="K14943" t="str">
            <v>00021220P.11</v>
          </cell>
        </row>
        <row r="14944">
          <cell r="K14944" t="str">
            <v>00021222P.11</v>
          </cell>
        </row>
        <row r="14945">
          <cell r="K14945" t="str">
            <v>00021222P.11</v>
          </cell>
        </row>
        <row r="14946">
          <cell r="K14946" t="str">
            <v>00021222P.11</v>
          </cell>
        </row>
        <row r="14947">
          <cell r="K14947" t="str">
            <v>00021222P.11</v>
          </cell>
        </row>
        <row r="14948">
          <cell r="K14948" t="str">
            <v>00021225P.11</v>
          </cell>
        </row>
        <row r="14949">
          <cell r="K14949" t="str">
            <v>00021225P.11</v>
          </cell>
        </row>
        <row r="14950">
          <cell r="K14950" t="str">
            <v>00021225P.11</v>
          </cell>
        </row>
        <row r="14951">
          <cell r="K14951" t="str">
            <v>00021228P.11</v>
          </cell>
        </row>
        <row r="14952">
          <cell r="K14952" t="str">
            <v>00021228P.11</v>
          </cell>
        </row>
        <row r="14953">
          <cell r="K14953" t="str">
            <v>00021228P.11</v>
          </cell>
        </row>
        <row r="14954">
          <cell r="K14954" t="str">
            <v>00021228P.11</v>
          </cell>
        </row>
        <row r="14955">
          <cell r="K14955" t="str">
            <v>00021228P.11</v>
          </cell>
        </row>
        <row r="14956">
          <cell r="K14956" t="str">
            <v>00021228P.11</v>
          </cell>
        </row>
        <row r="14957">
          <cell r="K14957" t="str">
            <v>00021229P.11</v>
          </cell>
        </row>
        <row r="14958">
          <cell r="K14958" t="str">
            <v>00021229P.11</v>
          </cell>
        </row>
        <row r="14959">
          <cell r="K14959" t="str">
            <v>00021229P.11</v>
          </cell>
        </row>
        <row r="14960">
          <cell r="K14960" t="str">
            <v>00021229P.11</v>
          </cell>
        </row>
        <row r="14961">
          <cell r="K14961" t="str">
            <v>00021230P.11</v>
          </cell>
        </row>
        <row r="14962">
          <cell r="K14962" t="str">
            <v>00021230P.11</v>
          </cell>
        </row>
        <row r="14963">
          <cell r="K14963" t="str">
            <v>00021230P.11</v>
          </cell>
        </row>
        <row r="14964">
          <cell r="K14964" t="str">
            <v>00021231P.11</v>
          </cell>
        </row>
        <row r="14965">
          <cell r="K14965" t="str">
            <v>00021231P.11</v>
          </cell>
        </row>
        <row r="14966">
          <cell r="K14966" t="str">
            <v>00021231P.11</v>
          </cell>
        </row>
        <row r="14967">
          <cell r="K14967" t="str">
            <v>00021231P.11</v>
          </cell>
        </row>
        <row r="14968">
          <cell r="K14968" t="str">
            <v>00021231P.11</v>
          </cell>
        </row>
        <row r="14969">
          <cell r="K14969" t="str">
            <v>00021231P.11</v>
          </cell>
        </row>
        <row r="14970">
          <cell r="K14970" t="str">
            <v>00021231P.11</v>
          </cell>
        </row>
        <row r="14971">
          <cell r="K14971" t="str">
            <v>00021231P.11</v>
          </cell>
        </row>
        <row r="14972">
          <cell r="K14972" t="str">
            <v>00021231P.11</v>
          </cell>
        </row>
        <row r="14973">
          <cell r="K14973" t="str">
            <v>00021235P.11</v>
          </cell>
        </row>
        <row r="14974">
          <cell r="K14974" t="str">
            <v>00021235P.11</v>
          </cell>
        </row>
        <row r="14975">
          <cell r="K14975" t="str">
            <v>00021253P.11</v>
          </cell>
        </row>
        <row r="14976">
          <cell r="K14976" t="str">
            <v>00021243P.11</v>
          </cell>
        </row>
        <row r="14977">
          <cell r="K14977" t="str">
            <v>00021243P.11</v>
          </cell>
        </row>
        <row r="14978">
          <cell r="K14978" t="str">
            <v>00021250P.11</v>
          </cell>
        </row>
        <row r="14979">
          <cell r="K14979" t="str">
            <v>00021210P.11</v>
          </cell>
        </row>
        <row r="14980">
          <cell r="K14980" t="str">
            <v>00021210P.11</v>
          </cell>
        </row>
        <row r="14981">
          <cell r="K14981" t="str">
            <v>00021210P.11</v>
          </cell>
        </row>
        <row r="14982">
          <cell r="K14982" t="str">
            <v>00021211P.11</v>
          </cell>
        </row>
        <row r="14983">
          <cell r="K14983" t="str">
            <v>00021212P.11</v>
          </cell>
        </row>
        <row r="14984">
          <cell r="K14984" t="str">
            <v>00021212P.11</v>
          </cell>
        </row>
        <row r="14985">
          <cell r="K14985" t="str">
            <v>00021213P.11</v>
          </cell>
        </row>
        <row r="14986">
          <cell r="K14986" t="str">
            <v>00021213P.11</v>
          </cell>
        </row>
        <row r="14987">
          <cell r="K14987" t="str">
            <v>00021213P.11</v>
          </cell>
        </row>
        <row r="14988">
          <cell r="K14988" t="str">
            <v>00021213P.11</v>
          </cell>
        </row>
        <row r="14989">
          <cell r="K14989" t="str">
            <v>00021213P.11</v>
          </cell>
        </row>
        <row r="14990">
          <cell r="K14990" t="str">
            <v>00021213P.11</v>
          </cell>
        </row>
        <row r="14991">
          <cell r="K14991" t="str">
            <v>00021215P.11</v>
          </cell>
        </row>
        <row r="14992">
          <cell r="K14992" t="str">
            <v>00021215P.11</v>
          </cell>
        </row>
        <row r="14993">
          <cell r="K14993" t="str">
            <v>00021215P.11</v>
          </cell>
        </row>
        <row r="14994">
          <cell r="K14994" t="str">
            <v>00021216P.11</v>
          </cell>
        </row>
        <row r="14995">
          <cell r="K14995" t="str">
            <v>00021217P.11</v>
          </cell>
        </row>
        <row r="14996">
          <cell r="K14996" t="str">
            <v>00021218P.11</v>
          </cell>
        </row>
        <row r="14997">
          <cell r="K14997" t="str">
            <v>00021218P.11</v>
          </cell>
        </row>
        <row r="14998">
          <cell r="K14998" t="str">
            <v>00021220P.11</v>
          </cell>
        </row>
        <row r="14999">
          <cell r="K14999" t="str">
            <v>00021220P.11</v>
          </cell>
        </row>
        <row r="15000">
          <cell r="K15000" t="str">
            <v>00021220P.11</v>
          </cell>
        </row>
        <row r="15001">
          <cell r="K15001" t="str">
            <v>00021221P.11</v>
          </cell>
        </row>
        <row r="15002">
          <cell r="K15002" t="str">
            <v>00021221P.11</v>
          </cell>
        </row>
        <row r="15003">
          <cell r="K15003" t="str">
            <v>00021221P.11</v>
          </cell>
        </row>
        <row r="15004">
          <cell r="K15004" t="str">
            <v>00021221P.11</v>
          </cell>
        </row>
        <row r="15005">
          <cell r="K15005" t="str">
            <v>00021221P.11</v>
          </cell>
        </row>
        <row r="15006">
          <cell r="K15006" t="str">
            <v>00021221P.11</v>
          </cell>
        </row>
        <row r="15007">
          <cell r="K15007" t="str">
            <v>00021221P.11</v>
          </cell>
        </row>
        <row r="15008">
          <cell r="K15008" t="str">
            <v>00021221P.11</v>
          </cell>
        </row>
        <row r="15009">
          <cell r="K15009" t="str">
            <v>00021222P.11</v>
          </cell>
        </row>
        <row r="15010">
          <cell r="K15010" t="str">
            <v>00021222P.11</v>
          </cell>
        </row>
        <row r="15011">
          <cell r="K15011" t="str">
            <v>00021222P.11</v>
          </cell>
        </row>
        <row r="15012">
          <cell r="K15012" t="str">
            <v>00021222P.11</v>
          </cell>
        </row>
        <row r="15013">
          <cell r="K15013" t="str">
            <v>00021222P.11</v>
          </cell>
        </row>
        <row r="15014">
          <cell r="K15014" t="str">
            <v>00021222P.11</v>
          </cell>
        </row>
        <row r="15015">
          <cell r="K15015" t="str">
            <v>00021222P.11</v>
          </cell>
        </row>
        <row r="15016">
          <cell r="K15016" t="str">
            <v>00021223P.11</v>
          </cell>
        </row>
        <row r="15017">
          <cell r="K15017" t="str">
            <v>00021223P.11</v>
          </cell>
        </row>
        <row r="15018">
          <cell r="K15018" t="str">
            <v>00021225P.11</v>
          </cell>
        </row>
        <row r="15019">
          <cell r="K15019" t="str">
            <v>00021225P.11</v>
          </cell>
        </row>
        <row r="15020">
          <cell r="K15020" t="str">
            <v>00021225P.11</v>
          </cell>
        </row>
        <row r="15021">
          <cell r="K15021" t="str">
            <v>00021225P.11</v>
          </cell>
        </row>
        <row r="15022">
          <cell r="K15022" t="str">
            <v>00021226P.11</v>
          </cell>
        </row>
        <row r="15023">
          <cell r="K15023" t="str">
            <v>00021226P.11</v>
          </cell>
        </row>
        <row r="15024">
          <cell r="K15024" t="str">
            <v>00021226P.11</v>
          </cell>
        </row>
        <row r="15025">
          <cell r="K15025" t="str">
            <v>00021226P.11</v>
          </cell>
        </row>
        <row r="15026">
          <cell r="K15026" t="str">
            <v>00021226P.11</v>
          </cell>
        </row>
        <row r="15027">
          <cell r="K15027" t="str">
            <v>00021227P.11</v>
          </cell>
        </row>
        <row r="15028">
          <cell r="K15028" t="str">
            <v>00021227P.11</v>
          </cell>
        </row>
        <row r="15029">
          <cell r="K15029" t="str">
            <v>00021227P.11</v>
          </cell>
        </row>
        <row r="15030">
          <cell r="K15030" t="str">
            <v>00021228P.11</v>
          </cell>
        </row>
        <row r="15031">
          <cell r="K15031" t="str">
            <v>00021228P.11</v>
          </cell>
        </row>
        <row r="15032">
          <cell r="K15032" t="str">
            <v>00021228P.11</v>
          </cell>
        </row>
        <row r="15033">
          <cell r="K15033" t="str">
            <v>00021228P.11</v>
          </cell>
        </row>
        <row r="15034">
          <cell r="K15034" t="str">
            <v>00021228P.11</v>
          </cell>
        </row>
        <row r="15035">
          <cell r="K15035" t="str">
            <v>00021228P.11</v>
          </cell>
        </row>
        <row r="15036">
          <cell r="K15036" t="str">
            <v>00021228P.11</v>
          </cell>
        </row>
        <row r="15037">
          <cell r="K15037" t="str">
            <v>00021228P.11</v>
          </cell>
        </row>
        <row r="15038">
          <cell r="K15038" t="str">
            <v>00021228P.11</v>
          </cell>
        </row>
        <row r="15039">
          <cell r="K15039" t="str">
            <v>00021228P.11</v>
          </cell>
        </row>
        <row r="15040">
          <cell r="K15040" t="str">
            <v>00021228P.11</v>
          </cell>
        </row>
        <row r="15041">
          <cell r="K15041" t="str">
            <v>00021228P.11</v>
          </cell>
        </row>
        <row r="15042">
          <cell r="K15042" t="str">
            <v>00021228P.11</v>
          </cell>
        </row>
        <row r="15043">
          <cell r="K15043" t="str">
            <v>00021229P.11</v>
          </cell>
        </row>
        <row r="15044">
          <cell r="K15044" t="str">
            <v>00021229P.11</v>
          </cell>
        </row>
        <row r="15045">
          <cell r="K15045" t="str">
            <v>00021229P.11</v>
          </cell>
        </row>
        <row r="15046">
          <cell r="K15046" t="str">
            <v>00021229P.11</v>
          </cell>
        </row>
        <row r="15047">
          <cell r="K15047" t="str">
            <v>00021229P.11</v>
          </cell>
        </row>
        <row r="15048">
          <cell r="K15048" t="str">
            <v>00021229P.11</v>
          </cell>
        </row>
        <row r="15049">
          <cell r="K15049" t="str">
            <v>00021229P.11</v>
          </cell>
        </row>
        <row r="15050">
          <cell r="K15050" t="str">
            <v>00021229P.11</v>
          </cell>
        </row>
        <row r="15051">
          <cell r="K15051" t="str">
            <v>00021230P.11</v>
          </cell>
        </row>
        <row r="15052">
          <cell r="K15052" t="str">
            <v>00021230P.11</v>
          </cell>
        </row>
        <row r="15053">
          <cell r="K15053" t="str">
            <v>00021230P.11</v>
          </cell>
        </row>
        <row r="15054">
          <cell r="K15054" t="str">
            <v>00021231P.11</v>
          </cell>
        </row>
        <row r="15055">
          <cell r="K15055" t="str">
            <v>00021231P.11</v>
          </cell>
        </row>
        <row r="15056">
          <cell r="K15056" t="str">
            <v>00021231P.11</v>
          </cell>
        </row>
        <row r="15057">
          <cell r="K15057" t="str">
            <v>00021231P.11</v>
          </cell>
        </row>
        <row r="15058">
          <cell r="K15058" t="str">
            <v>00021231P.11</v>
          </cell>
        </row>
        <row r="15059">
          <cell r="K15059" t="str">
            <v>00021231P.11</v>
          </cell>
        </row>
        <row r="15060">
          <cell r="K15060" t="str">
            <v>00021231P.11</v>
          </cell>
        </row>
        <row r="15061">
          <cell r="K15061" t="str">
            <v>00021231P.11</v>
          </cell>
        </row>
        <row r="15062">
          <cell r="K15062" t="str">
            <v>00021232P.11</v>
          </cell>
        </row>
        <row r="15063">
          <cell r="K15063" t="str">
            <v>00021232P.11</v>
          </cell>
        </row>
        <row r="15064">
          <cell r="K15064" t="str">
            <v>00021232P.11</v>
          </cell>
        </row>
        <row r="15065">
          <cell r="K15065" t="str">
            <v>00021232P.11</v>
          </cell>
        </row>
        <row r="15066">
          <cell r="K15066" t="str">
            <v>00021232P.11</v>
          </cell>
        </row>
        <row r="15067">
          <cell r="K15067" t="str">
            <v>00021232P.11</v>
          </cell>
        </row>
        <row r="15068">
          <cell r="K15068" t="str">
            <v>00021232P.11</v>
          </cell>
        </row>
        <row r="15069">
          <cell r="K15069" t="str">
            <v>00021232P.11</v>
          </cell>
        </row>
        <row r="15070">
          <cell r="K15070" t="str">
            <v>00021232P.11</v>
          </cell>
        </row>
        <row r="15071">
          <cell r="K15071" t="str">
            <v>00021232P.11</v>
          </cell>
        </row>
        <row r="15072">
          <cell r="K15072" t="str">
            <v>00021233P.11</v>
          </cell>
        </row>
        <row r="15073">
          <cell r="K15073" t="str">
            <v>00021233P.11</v>
          </cell>
        </row>
        <row r="15074">
          <cell r="K15074" t="str">
            <v>00021233P.11</v>
          </cell>
        </row>
        <row r="15075">
          <cell r="K15075" t="str">
            <v>00021233P.11</v>
          </cell>
        </row>
        <row r="15076">
          <cell r="K15076" t="str">
            <v>00021234P.11</v>
          </cell>
        </row>
        <row r="15077">
          <cell r="K15077" t="str">
            <v>00021234P.11</v>
          </cell>
        </row>
        <row r="15078">
          <cell r="K15078" t="str">
            <v>00021234P.11</v>
          </cell>
        </row>
        <row r="15079">
          <cell r="K15079" t="str">
            <v>00021235P.11</v>
          </cell>
        </row>
        <row r="15080">
          <cell r="K15080" t="str">
            <v>00021235P.11</v>
          </cell>
        </row>
        <row r="15081">
          <cell r="K15081" t="str">
            <v>00021235P.11</v>
          </cell>
        </row>
        <row r="15082">
          <cell r="K15082" t="str">
            <v>00021235P.11</v>
          </cell>
        </row>
        <row r="15083">
          <cell r="K15083" t="str">
            <v>00021235P.11</v>
          </cell>
        </row>
        <row r="15084">
          <cell r="K15084" t="str">
            <v>00021236P.11</v>
          </cell>
        </row>
        <row r="15085">
          <cell r="K15085" t="str">
            <v>00021236P.11</v>
          </cell>
        </row>
        <row r="15086">
          <cell r="K15086" t="str">
            <v>00021236P.11</v>
          </cell>
        </row>
        <row r="15087">
          <cell r="K15087" t="str">
            <v>00021236P.11</v>
          </cell>
        </row>
        <row r="15088">
          <cell r="K15088" t="str">
            <v>00021236P.11</v>
          </cell>
        </row>
        <row r="15089">
          <cell r="K15089" t="str">
            <v>00021236P.11</v>
          </cell>
        </row>
        <row r="15090">
          <cell r="K15090" t="str">
            <v>00021236P.11</v>
          </cell>
        </row>
        <row r="15091">
          <cell r="K15091" t="str">
            <v>00021236P.11</v>
          </cell>
        </row>
        <row r="15092">
          <cell r="K15092" t="str">
            <v>00021242P.11</v>
          </cell>
        </row>
        <row r="15093">
          <cell r="K15093" t="str">
            <v>00021206P.11</v>
          </cell>
        </row>
        <row r="15094">
          <cell r="K15094" t="str">
            <v>00021206P.11</v>
          </cell>
        </row>
        <row r="15095">
          <cell r="K15095" t="str">
            <v>00021214P.11</v>
          </cell>
        </row>
        <row r="15096">
          <cell r="K15096" t="str">
            <v>00021228P.11</v>
          </cell>
        </row>
        <row r="15097">
          <cell r="K15097" t="str">
            <v>00021228P.11</v>
          </cell>
        </row>
        <row r="15098">
          <cell r="K15098" t="str">
            <v>00021228P.11</v>
          </cell>
        </row>
        <row r="15099">
          <cell r="K15099" t="str">
            <v>00021228P.11</v>
          </cell>
        </row>
        <row r="15100">
          <cell r="K15100" t="str">
            <v>00021228P.11</v>
          </cell>
        </row>
        <row r="15101">
          <cell r="K15101" t="str">
            <v>00021228P.11</v>
          </cell>
        </row>
        <row r="15102">
          <cell r="K15102" t="str">
            <v>00021228P.11</v>
          </cell>
        </row>
        <row r="15103">
          <cell r="K15103" t="str">
            <v>00021228P.11</v>
          </cell>
        </row>
        <row r="15104">
          <cell r="K15104" t="str">
            <v>00021228P.11</v>
          </cell>
        </row>
        <row r="15105">
          <cell r="K15105" t="str">
            <v>00021228P.11</v>
          </cell>
        </row>
        <row r="15106">
          <cell r="K15106" t="str">
            <v>00021230P.11</v>
          </cell>
        </row>
        <row r="15107">
          <cell r="K15107" t="str">
            <v>00021230P.11</v>
          </cell>
        </row>
        <row r="15108">
          <cell r="K15108" t="str">
            <v>00021230P.11</v>
          </cell>
        </row>
        <row r="15109">
          <cell r="K15109" t="str">
            <v>00021253P.11</v>
          </cell>
        </row>
        <row r="15110">
          <cell r="K15110" t="str">
            <v>00021257P.11</v>
          </cell>
        </row>
        <row r="15111">
          <cell r="K15111" t="str">
            <v>00021217P.11</v>
          </cell>
        </row>
        <row r="15112">
          <cell r="K15112" t="str">
            <v>00021249P.11</v>
          </cell>
        </row>
        <row r="15113">
          <cell r="K15113" t="str">
            <v>00021243P.11</v>
          </cell>
        </row>
        <row r="15114">
          <cell r="K15114" t="str">
            <v>00021210P.11</v>
          </cell>
        </row>
        <row r="15115">
          <cell r="K15115" t="str">
            <v>00021213P.11</v>
          </cell>
        </row>
        <row r="15116">
          <cell r="K15116" t="str">
            <v>00021217P.11</v>
          </cell>
        </row>
        <row r="15117">
          <cell r="K15117" t="str">
            <v>00021221P.11</v>
          </cell>
        </row>
        <row r="15118">
          <cell r="K15118" t="str">
            <v>00021222P.11</v>
          </cell>
        </row>
        <row r="15119">
          <cell r="K15119" t="str">
            <v>00021222P.11</v>
          </cell>
        </row>
        <row r="15120">
          <cell r="K15120" t="str">
            <v>00021228P.11</v>
          </cell>
        </row>
        <row r="15121">
          <cell r="K15121" t="str">
            <v>00021229P.11</v>
          </cell>
        </row>
        <row r="15122">
          <cell r="K15122" t="str">
            <v>00021230P.11</v>
          </cell>
        </row>
        <row r="15123">
          <cell r="K15123" t="str">
            <v>00021230P.11</v>
          </cell>
        </row>
        <row r="15124">
          <cell r="K15124" t="str">
            <v>00021232P.11</v>
          </cell>
        </row>
        <row r="15125">
          <cell r="K15125" t="str">
            <v>00021233P.11</v>
          </cell>
        </row>
        <row r="15126">
          <cell r="K15126" t="str">
            <v>00021235P.11</v>
          </cell>
        </row>
        <row r="15127">
          <cell r="K15127" t="str">
            <v>00021236P.11</v>
          </cell>
        </row>
        <row r="15128">
          <cell r="K15128" t="str">
            <v>00021236P.11</v>
          </cell>
        </row>
        <row r="15129">
          <cell r="K15129" t="str">
            <v>00021258P.11</v>
          </cell>
        </row>
        <row r="15130">
          <cell r="K15130" t="str">
            <v>00021259P.11</v>
          </cell>
        </row>
        <row r="15131">
          <cell r="K15131" t="str">
            <v>00021217P.11</v>
          </cell>
        </row>
        <row r="15132">
          <cell r="K15132" t="str">
            <v>00021218P.11</v>
          </cell>
        </row>
        <row r="15133">
          <cell r="K15133" t="str">
            <v>00021223P.11</v>
          </cell>
        </row>
        <row r="15134">
          <cell r="K15134" t="str">
            <v>00021224P.11</v>
          </cell>
        </row>
        <row r="15135">
          <cell r="K15135" t="str">
            <v>00021229P.11</v>
          </cell>
        </row>
        <row r="15136">
          <cell r="K15136" t="str">
            <v>00021229P.11</v>
          </cell>
        </row>
        <row r="15137">
          <cell r="K15137" t="str">
            <v>00021230P.11</v>
          </cell>
        </row>
        <row r="15138">
          <cell r="K15138" t="str">
            <v>00021231P.11</v>
          </cell>
        </row>
        <row r="15139">
          <cell r="K15139" t="str">
            <v>00021232P.11</v>
          </cell>
        </row>
        <row r="15140">
          <cell r="K15140" t="str">
            <v>00021234P.11</v>
          </cell>
        </row>
        <row r="15141">
          <cell r="K15141" t="str">
            <v>00021258P.11</v>
          </cell>
        </row>
        <row r="15142">
          <cell r="K15142" t="str">
            <v>00021249P.11</v>
          </cell>
        </row>
        <row r="15143">
          <cell r="K15143" t="str">
            <v>00021251P.11</v>
          </cell>
        </row>
        <row r="15144">
          <cell r="K15144" t="str">
            <v>00021253P.11</v>
          </cell>
        </row>
        <row r="15145">
          <cell r="K15145" t="str">
            <v>00021253P.11</v>
          </cell>
        </row>
        <row r="15146">
          <cell r="K15146" t="str">
            <v>00021253P.11</v>
          </cell>
        </row>
        <row r="15147">
          <cell r="K15147" t="str">
            <v>00021259P.11</v>
          </cell>
        </row>
        <row r="15148">
          <cell r="K15148" t="str">
            <v>00021259P.11</v>
          </cell>
        </row>
        <row r="15149">
          <cell r="K15149" t="str">
            <v>00021210P.11</v>
          </cell>
        </row>
        <row r="15150">
          <cell r="K15150" t="str">
            <v>00021210P.11</v>
          </cell>
        </row>
        <row r="15151">
          <cell r="K15151" t="str">
            <v>00021212P.11</v>
          </cell>
        </row>
        <row r="15152">
          <cell r="K15152" t="str">
            <v>00021212P.11</v>
          </cell>
        </row>
        <row r="15153">
          <cell r="K15153" t="str">
            <v>00021212P.11</v>
          </cell>
        </row>
        <row r="15154">
          <cell r="K15154" t="str">
            <v>00021212P.11</v>
          </cell>
        </row>
        <row r="15155">
          <cell r="K15155" t="str">
            <v>00021212P.11</v>
          </cell>
        </row>
        <row r="15156">
          <cell r="K15156" t="str">
            <v>00021212P.11</v>
          </cell>
        </row>
        <row r="15157">
          <cell r="K15157" t="str">
            <v>00021212P.11</v>
          </cell>
        </row>
        <row r="15158">
          <cell r="K15158" t="str">
            <v>00021213P.11</v>
          </cell>
        </row>
        <row r="15159">
          <cell r="K15159" t="str">
            <v>00021213P.11</v>
          </cell>
        </row>
        <row r="15160">
          <cell r="K15160" t="str">
            <v>00021213P.11</v>
          </cell>
        </row>
        <row r="15161">
          <cell r="K15161" t="str">
            <v>00021213P.11</v>
          </cell>
        </row>
        <row r="15162">
          <cell r="K15162" t="str">
            <v>00021217P.11</v>
          </cell>
        </row>
        <row r="15163">
          <cell r="K15163" t="str">
            <v>00021217P.11</v>
          </cell>
        </row>
        <row r="15164">
          <cell r="K15164" t="str">
            <v>00021217P.11</v>
          </cell>
        </row>
        <row r="15165">
          <cell r="K15165" t="str">
            <v>00021217P.11</v>
          </cell>
        </row>
        <row r="15166">
          <cell r="K15166" t="str">
            <v>00021217P.11</v>
          </cell>
        </row>
        <row r="15167">
          <cell r="K15167" t="str">
            <v>00021218P.11</v>
          </cell>
        </row>
        <row r="15168">
          <cell r="K15168" t="str">
            <v>00021220P.11</v>
          </cell>
        </row>
        <row r="15169">
          <cell r="K15169" t="str">
            <v>00021220P.11</v>
          </cell>
        </row>
        <row r="15170">
          <cell r="K15170" t="str">
            <v>00021221P.11</v>
          </cell>
        </row>
        <row r="15171">
          <cell r="K15171" t="str">
            <v>00021221P.11</v>
          </cell>
        </row>
        <row r="15172">
          <cell r="K15172" t="str">
            <v>00021221P.11</v>
          </cell>
        </row>
        <row r="15173">
          <cell r="K15173" t="str">
            <v>00021222P.11</v>
          </cell>
        </row>
        <row r="15174">
          <cell r="K15174" t="str">
            <v>00021222P.11</v>
          </cell>
        </row>
        <row r="15175">
          <cell r="K15175" t="str">
            <v>00021222P.11</v>
          </cell>
        </row>
        <row r="15176">
          <cell r="K15176" t="str">
            <v>00021222P.11</v>
          </cell>
        </row>
        <row r="15177">
          <cell r="K15177" t="str">
            <v>00021222P.11</v>
          </cell>
        </row>
        <row r="15178">
          <cell r="K15178" t="str">
            <v>00021222P.11</v>
          </cell>
        </row>
        <row r="15179">
          <cell r="K15179" t="str">
            <v>00021224P.11</v>
          </cell>
        </row>
        <row r="15180">
          <cell r="K15180" t="str">
            <v>00021224P.11</v>
          </cell>
        </row>
        <row r="15181">
          <cell r="K15181" t="str">
            <v>00021224P.11</v>
          </cell>
        </row>
        <row r="15182">
          <cell r="K15182" t="str">
            <v>00021226P.11</v>
          </cell>
        </row>
        <row r="15183">
          <cell r="K15183" t="str">
            <v>00021226P.11</v>
          </cell>
        </row>
        <row r="15184">
          <cell r="K15184" t="str">
            <v>00021228P.11</v>
          </cell>
        </row>
        <row r="15185">
          <cell r="K15185" t="str">
            <v>00021228P.11</v>
          </cell>
        </row>
        <row r="15186">
          <cell r="K15186" t="str">
            <v>00021228P.11</v>
          </cell>
        </row>
        <row r="15187">
          <cell r="K15187" t="str">
            <v>00021228P.11</v>
          </cell>
        </row>
        <row r="15188">
          <cell r="K15188" t="str">
            <v>00021228P.11</v>
          </cell>
        </row>
        <row r="15189">
          <cell r="K15189" t="str">
            <v>00021228P.11</v>
          </cell>
        </row>
        <row r="15190">
          <cell r="K15190" t="str">
            <v>00021228P.11</v>
          </cell>
        </row>
        <row r="15191">
          <cell r="K15191" t="str">
            <v>00021228P.11</v>
          </cell>
        </row>
        <row r="15192">
          <cell r="K15192" t="str">
            <v>00021230P.11</v>
          </cell>
        </row>
        <row r="15193">
          <cell r="K15193" t="str">
            <v>00021230P.11</v>
          </cell>
        </row>
        <row r="15194">
          <cell r="K15194" t="str">
            <v>00021231P.11</v>
          </cell>
        </row>
        <row r="15195">
          <cell r="K15195" t="str">
            <v>00021231P.11</v>
          </cell>
        </row>
        <row r="15196">
          <cell r="K15196" t="str">
            <v>00021231P.11</v>
          </cell>
        </row>
        <row r="15197">
          <cell r="K15197" t="str">
            <v>00021231P.11</v>
          </cell>
        </row>
        <row r="15198">
          <cell r="K15198" t="str">
            <v>00021231P.11</v>
          </cell>
        </row>
        <row r="15199">
          <cell r="K15199" t="str">
            <v>00021255P.11</v>
          </cell>
        </row>
        <row r="15200">
          <cell r="K15200" t="str">
            <v>00021234P.11</v>
          </cell>
        </row>
        <row r="15201">
          <cell r="K15201" t="str">
            <v>00021234P.11</v>
          </cell>
        </row>
        <row r="15202">
          <cell r="K15202" t="str">
            <v>00021234P.11</v>
          </cell>
        </row>
        <row r="15203">
          <cell r="K15203" t="str">
            <v>00021236P.11</v>
          </cell>
        </row>
        <row r="15204">
          <cell r="K15204" t="str">
            <v>00021236P.11</v>
          </cell>
        </row>
        <row r="15205">
          <cell r="K15205" t="str">
            <v>00021236P.11</v>
          </cell>
        </row>
        <row r="15206">
          <cell r="K15206" t="str">
            <v>00021236P.11</v>
          </cell>
        </row>
        <row r="15207">
          <cell r="K15207" t="str">
            <v>00021259P.11</v>
          </cell>
        </row>
        <row r="15208">
          <cell r="K15208" t="str">
            <v>00021258P.11</v>
          </cell>
        </row>
        <row r="15209">
          <cell r="K15209" t="str">
            <v>00021240P.11</v>
          </cell>
        </row>
        <row r="15210">
          <cell r="K15210" t="str">
            <v>00021240P.11</v>
          </cell>
        </row>
        <row r="15211">
          <cell r="K15211" t="str">
            <v>00021245P.11</v>
          </cell>
        </row>
        <row r="15212">
          <cell r="K15212" t="str">
            <v>00021245P.11</v>
          </cell>
        </row>
        <row r="15213">
          <cell r="K15213" t="str">
            <v>00021245P.11</v>
          </cell>
        </row>
        <row r="15214">
          <cell r="K15214" t="str">
            <v>00021248P.11</v>
          </cell>
        </row>
        <row r="15215">
          <cell r="K15215" t="str">
            <v>00021248P.11</v>
          </cell>
        </row>
        <row r="15216">
          <cell r="K15216" t="str">
            <v>00021257P.11</v>
          </cell>
        </row>
        <row r="15217">
          <cell r="K15217" t="str">
            <v>00021224P.11</v>
          </cell>
        </row>
        <row r="15218">
          <cell r="K15218" t="str">
            <v>00021206P.11</v>
          </cell>
        </row>
        <row r="15219">
          <cell r="K15219" t="str">
            <v>00021206P.11</v>
          </cell>
        </row>
        <row r="15220">
          <cell r="K15220" t="str">
            <v>00021207P.11</v>
          </cell>
        </row>
        <row r="15221">
          <cell r="K15221" t="str">
            <v>00021207P.11</v>
          </cell>
        </row>
        <row r="15222">
          <cell r="K15222" t="str">
            <v>00021207P.11</v>
          </cell>
        </row>
        <row r="15223">
          <cell r="K15223" t="str">
            <v>00021210P.11</v>
          </cell>
        </row>
        <row r="15224">
          <cell r="K15224" t="str">
            <v>00021210P.11</v>
          </cell>
        </row>
        <row r="15225">
          <cell r="K15225" t="str">
            <v>00021210P.11</v>
          </cell>
        </row>
        <row r="15226">
          <cell r="K15226" t="str">
            <v>00021211P.11</v>
          </cell>
        </row>
        <row r="15227">
          <cell r="K15227" t="str">
            <v>00021213P.11</v>
          </cell>
        </row>
        <row r="15228">
          <cell r="K15228" t="str">
            <v>00021213P.11</v>
          </cell>
        </row>
        <row r="15229">
          <cell r="K15229" t="str">
            <v>00021213P.11</v>
          </cell>
        </row>
        <row r="15230">
          <cell r="K15230" t="str">
            <v>00021213P.11</v>
          </cell>
        </row>
        <row r="15231">
          <cell r="K15231" t="str">
            <v>00021213P.11</v>
          </cell>
        </row>
        <row r="15232">
          <cell r="K15232" t="str">
            <v>00021213P.11</v>
          </cell>
        </row>
        <row r="15233">
          <cell r="K15233" t="str">
            <v>00021213P.11</v>
          </cell>
        </row>
        <row r="15234">
          <cell r="K15234" t="str">
            <v>00021214P.11</v>
          </cell>
        </row>
        <row r="15235">
          <cell r="K15235" t="str">
            <v>00021214P.11</v>
          </cell>
        </row>
        <row r="15236">
          <cell r="K15236" t="str">
            <v>00021215P.11</v>
          </cell>
        </row>
        <row r="15237">
          <cell r="K15237" t="str">
            <v>00021215P.11</v>
          </cell>
        </row>
        <row r="15238">
          <cell r="K15238" t="str">
            <v>00021216P.11</v>
          </cell>
        </row>
        <row r="15239">
          <cell r="K15239" t="str">
            <v>00021217P.11</v>
          </cell>
        </row>
        <row r="15240">
          <cell r="K15240" t="str">
            <v>00021217P.11</v>
          </cell>
        </row>
        <row r="15241">
          <cell r="K15241" t="str">
            <v>00021217P.11</v>
          </cell>
        </row>
        <row r="15242">
          <cell r="K15242" t="str">
            <v>00021220P.11</v>
          </cell>
        </row>
        <row r="15243">
          <cell r="K15243" t="str">
            <v>00021220P.11</v>
          </cell>
        </row>
        <row r="15244">
          <cell r="K15244" t="str">
            <v>00021220P.11</v>
          </cell>
        </row>
        <row r="15245">
          <cell r="K15245" t="str">
            <v>00021220P.11</v>
          </cell>
        </row>
        <row r="15246">
          <cell r="K15246" t="str">
            <v>00021220P.11</v>
          </cell>
        </row>
        <row r="15247">
          <cell r="K15247" t="str">
            <v>00021220P.11</v>
          </cell>
        </row>
        <row r="15248">
          <cell r="K15248" t="str">
            <v>00021221P.11</v>
          </cell>
        </row>
        <row r="15249">
          <cell r="K15249" t="str">
            <v>00021221P.11</v>
          </cell>
        </row>
        <row r="15250">
          <cell r="K15250" t="str">
            <v>00021222P.11</v>
          </cell>
        </row>
        <row r="15251">
          <cell r="K15251" t="str">
            <v>00021222P.11</v>
          </cell>
        </row>
        <row r="15252">
          <cell r="K15252" t="str">
            <v>00021222P.11</v>
          </cell>
        </row>
        <row r="15253">
          <cell r="K15253" t="str">
            <v>00021222P.11</v>
          </cell>
        </row>
        <row r="15254">
          <cell r="K15254" t="str">
            <v>00021222P.11</v>
          </cell>
        </row>
        <row r="15255">
          <cell r="K15255" t="str">
            <v>00021222P.11</v>
          </cell>
        </row>
        <row r="15256">
          <cell r="K15256" t="str">
            <v>00021223P.11</v>
          </cell>
        </row>
        <row r="15257">
          <cell r="K15257" t="str">
            <v>00021223P.11</v>
          </cell>
        </row>
        <row r="15258">
          <cell r="K15258" t="str">
            <v>00021223P.11</v>
          </cell>
        </row>
        <row r="15259">
          <cell r="K15259" t="str">
            <v>00021223P.11</v>
          </cell>
        </row>
        <row r="15260">
          <cell r="K15260" t="str">
            <v>00021223P.11</v>
          </cell>
        </row>
        <row r="15261">
          <cell r="K15261" t="str">
            <v>00021225P.11</v>
          </cell>
        </row>
        <row r="15262">
          <cell r="K15262" t="str">
            <v>00021225P.11</v>
          </cell>
        </row>
        <row r="15263">
          <cell r="K15263" t="str">
            <v>00021226P.11</v>
          </cell>
        </row>
        <row r="15264">
          <cell r="K15264" t="str">
            <v>00021226P.11</v>
          </cell>
        </row>
        <row r="15265">
          <cell r="K15265" t="str">
            <v>00021226P.11</v>
          </cell>
        </row>
        <row r="15266">
          <cell r="K15266" t="str">
            <v>00021226P.11</v>
          </cell>
        </row>
        <row r="15267">
          <cell r="K15267" t="str">
            <v>00021226P.11</v>
          </cell>
        </row>
        <row r="15268">
          <cell r="K15268" t="str">
            <v>00021227P.11</v>
          </cell>
        </row>
        <row r="15269">
          <cell r="K15269" t="str">
            <v>00021228P.11</v>
          </cell>
        </row>
        <row r="15270">
          <cell r="K15270" t="str">
            <v>00021228P.11</v>
          </cell>
        </row>
        <row r="15271">
          <cell r="K15271" t="str">
            <v>00021228P.11</v>
          </cell>
        </row>
        <row r="15272">
          <cell r="K15272" t="str">
            <v>00021228P.11</v>
          </cell>
        </row>
        <row r="15273">
          <cell r="K15273" t="str">
            <v>00021228P.11</v>
          </cell>
        </row>
        <row r="15274">
          <cell r="K15274" t="str">
            <v>00021229P.11</v>
          </cell>
        </row>
        <row r="15275">
          <cell r="K15275" t="str">
            <v>00021229P.11</v>
          </cell>
        </row>
        <row r="15276">
          <cell r="K15276" t="str">
            <v>00021229P.11</v>
          </cell>
        </row>
        <row r="15277">
          <cell r="K15277" t="str">
            <v>00021229P.11</v>
          </cell>
        </row>
        <row r="15278">
          <cell r="K15278" t="str">
            <v>00021229P.11</v>
          </cell>
        </row>
        <row r="15279">
          <cell r="K15279" t="str">
            <v>00021229P.11</v>
          </cell>
        </row>
        <row r="15280">
          <cell r="K15280" t="str">
            <v>00021229P.11</v>
          </cell>
        </row>
        <row r="15281">
          <cell r="K15281" t="str">
            <v>00021229P.11</v>
          </cell>
        </row>
        <row r="15282">
          <cell r="K15282" t="str">
            <v>00021229P.11</v>
          </cell>
        </row>
        <row r="15283">
          <cell r="K15283" t="str">
            <v>00021230P.11</v>
          </cell>
        </row>
        <row r="15284">
          <cell r="K15284" t="str">
            <v>00021230P.11</v>
          </cell>
        </row>
        <row r="15285">
          <cell r="K15285" t="str">
            <v>00021230P.11</v>
          </cell>
        </row>
        <row r="15286">
          <cell r="K15286" t="str">
            <v>00021231P.11</v>
          </cell>
        </row>
        <row r="15287">
          <cell r="K15287" t="str">
            <v>00021231P.11</v>
          </cell>
        </row>
        <row r="15288">
          <cell r="K15288" t="str">
            <v>00021231P.11</v>
          </cell>
        </row>
        <row r="15289">
          <cell r="K15289" t="str">
            <v>00021231P.11</v>
          </cell>
        </row>
        <row r="15290">
          <cell r="K15290" t="str">
            <v>00021231P.11</v>
          </cell>
        </row>
        <row r="15291">
          <cell r="K15291" t="str">
            <v>00021231P.11</v>
          </cell>
        </row>
        <row r="15292">
          <cell r="K15292" t="str">
            <v>00021232P.11</v>
          </cell>
        </row>
        <row r="15293">
          <cell r="K15293" t="str">
            <v>00021232P.11</v>
          </cell>
        </row>
        <row r="15294">
          <cell r="K15294" t="str">
            <v>00021232P.11</v>
          </cell>
        </row>
        <row r="15295">
          <cell r="K15295" t="str">
            <v>00021232P.11</v>
          </cell>
        </row>
        <row r="15296">
          <cell r="K15296" t="str">
            <v>00021232P.11</v>
          </cell>
        </row>
        <row r="15297">
          <cell r="K15297" t="str">
            <v>00021232P.11</v>
          </cell>
        </row>
        <row r="15298">
          <cell r="K15298" t="str">
            <v>00021232P.11</v>
          </cell>
        </row>
        <row r="15299">
          <cell r="K15299" t="str">
            <v>00021233P.11</v>
          </cell>
        </row>
        <row r="15300">
          <cell r="K15300" t="str">
            <v>00021233P.11</v>
          </cell>
        </row>
        <row r="15301">
          <cell r="K15301" t="str">
            <v>00021233P.11</v>
          </cell>
        </row>
        <row r="15302">
          <cell r="K15302" t="str">
            <v>00021233P.11</v>
          </cell>
        </row>
        <row r="15303">
          <cell r="K15303" t="str">
            <v>00021234P.11</v>
          </cell>
        </row>
        <row r="15304">
          <cell r="K15304" t="str">
            <v>00021234P.11</v>
          </cell>
        </row>
        <row r="15305">
          <cell r="K15305" t="str">
            <v>00021234P.11</v>
          </cell>
        </row>
        <row r="15306">
          <cell r="K15306" t="str">
            <v>00021234P.11</v>
          </cell>
        </row>
        <row r="15307">
          <cell r="K15307" t="str">
            <v>00021235P.11</v>
          </cell>
        </row>
        <row r="15308">
          <cell r="K15308" t="str">
            <v>00021236P.11</v>
          </cell>
        </row>
        <row r="15309">
          <cell r="K15309" t="str">
            <v>00021236P.11</v>
          </cell>
        </row>
        <row r="15310">
          <cell r="K15310" t="str">
            <v>00021236P.11</v>
          </cell>
        </row>
        <row r="15311">
          <cell r="K15311" t="str">
            <v>00021238P.11</v>
          </cell>
        </row>
        <row r="15312">
          <cell r="K15312" t="str">
            <v>00021240P.11</v>
          </cell>
        </row>
        <row r="15313">
          <cell r="K15313" t="str">
            <v>00021245P.11</v>
          </cell>
        </row>
        <row r="15314">
          <cell r="K15314" t="str">
            <v>00021245P.11</v>
          </cell>
        </row>
        <row r="15315">
          <cell r="K15315" t="str">
            <v>00021245P.11</v>
          </cell>
        </row>
        <row r="15316">
          <cell r="K15316" t="str">
            <v>00021248P.11</v>
          </cell>
        </row>
        <row r="15317">
          <cell r="K15317" t="str">
            <v>00021248P.11</v>
          </cell>
        </row>
        <row r="15318">
          <cell r="K15318" t="str">
            <v>00021248P.11</v>
          </cell>
        </row>
        <row r="15319">
          <cell r="K15319" t="str">
            <v>00021248P.11</v>
          </cell>
        </row>
        <row r="15320">
          <cell r="K15320" t="str">
            <v>00021249P.11</v>
          </cell>
        </row>
        <row r="15321">
          <cell r="K15321" t="str">
            <v>00021249P.11</v>
          </cell>
        </row>
        <row r="15322">
          <cell r="K15322" t="str">
            <v>00021253P.11</v>
          </cell>
        </row>
        <row r="15323">
          <cell r="K15323" t="str">
            <v>00021253P.11</v>
          </cell>
        </row>
        <row r="15324">
          <cell r="K15324" t="str">
            <v>00021259P.11</v>
          </cell>
        </row>
        <row r="15325">
          <cell r="K15325" t="str">
            <v>00021211P.11</v>
          </cell>
        </row>
        <row r="15326">
          <cell r="K15326" t="str">
            <v>00021220P.11</v>
          </cell>
        </row>
        <row r="15327">
          <cell r="K15327" t="str">
            <v>00021220P.11</v>
          </cell>
        </row>
        <row r="15328">
          <cell r="K15328" t="str">
            <v>00021222P.11</v>
          </cell>
        </row>
        <row r="15329">
          <cell r="K15329" t="str">
            <v>00021222P.11</v>
          </cell>
        </row>
        <row r="15330">
          <cell r="K15330" t="str">
            <v>00021254P.11</v>
          </cell>
        </row>
        <row r="15331">
          <cell r="K15331" t="str">
            <v>00021256P.13</v>
          </cell>
        </row>
        <row r="15332">
          <cell r="K15332" t="str">
            <v>00021260P.13</v>
          </cell>
        </row>
        <row r="15333">
          <cell r="K15333" t="str">
            <v>00021247P.11</v>
          </cell>
        </row>
        <row r="15334">
          <cell r="K15334" t="str">
            <v>00021202P.11</v>
          </cell>
        </row>
        <row r="15335">
          <cell r="K15335" t="str">
            <v>00021202P.11</v>
          </cell>
        </row>
        <row r="15336">
          <cell r="K15336" t="str">
            <v>00021205P.11</v>
          </cell>
        </row>
        <row r="15337">
          <cell r="K15337" t="str">
            <v>00021202P.11</v>
          </cell>
        </row>
        <row r="15338">
          <cell r="K15338" t="str">
            <v>00021215P.11</v>
          </cell>
        </row>
        <row r="15339">
          <cell r="K15339" t="str">
            <v>00021230P.11</v>
          </cell>
        </row>
        <row r="15340">
          <cell r="K15340" t="str">
            <v>00021210P.11</v>
          </cell>
        </row>
        <row r="15341">
          <cell r="K15341" t="str">
            <v>00021210P.11</v>
          </cell>
        </row>
        <row r="15342">
          <cell r="K15342" t="str">
            <v>00021212P.11</v>
          </cell>
        </row>
        <row r="15343">
          <cell r="K15343" t="str">
            <v>00021251P.11</v>
          </cell>
        </row>
        <row r="15344">
          <cell r="K15344" t="str">
            <v>00021251P.11</v>
          </cell>
        </row>
        <row r="15345">
          <cell r="K15345" t="str">
            <v>00021251P.11</v>
          </cell>
        </row>
        <row r="15346">
          <cell r="K15346" t="str">
            <v>00021254P.11</v>
          </cell>
        </row>
        <row r="15347">
          <cell r="K15347" t="str">
            <v>00021256P.11</v>
          </cell>
        </row>
        <row r="15348">
          <cell r="K15348" t="str">
            <v>00021256P.11</v>
          </cell>
        </row>
        <row r="15349">
          <cell r="K15349" t="str">
            <v>00021256P.11</v>
          </cell>
        </row>
        <row r="15350">
          <cell r="K15350" t="str">
            <v>00021256P.11</v>
          </cell>
        </row>
        <row r="15351">
          <cell r="K15351" t="str">
            <v>00021256P.11</v>
          </cell>
        </row>
        <row r="15352">
          <cell r="K15352" t="str">
            <v>00021256P.11</v>
          </cell>
        </row>
        <row r="15353">
          <cell r="K15353" t="str">
            <v>00021249P.11</v>
          </cell>
        </row>
        <row r="15354">
          <cell r="K15354" t="str">
            <v>00021249P.11</v>
          </cell>
        </row>
        <row r="15355">
          <cell r="K15355" t="str">
            <v>00021249P.11</v>
          </cell>
        </row>
        <row r="15356">
          <cell r="K15356" t="str">
            <v>00021257P.11</v>
          </cell>
        </row>
        <row r="15357">
          <cell r="K15357" t="str">
            <v>00021256P.13</v>
          </cell>
        </row>
        <row r="15358">
          <cell r="K15358" t="str">
            <v>00021254P.11</v>
          </cell>
        </row>
        <row r="15359">
          <cell r="K15359" t="str">
            <v>00021254P.11</v>
          </cell>
        </row>
        <row r="15360">
          <cell r="K15360" t="str">
            <v>00021254P.11</v>
          </cell>
        </row>
        <row r="15361">
          <cell r="K15361" t="str">
            <v>00021254P.11</v>
          </cell>
        </row>
        <row r="15362">
          <cell r="K15362" t="str">
            <v>00021254P.11</v>
          </cell>
        </row>
        <row r="15363">
          <cell r="K15363" t="str">
            <v>00021254P.11</v>
          </cell>
        </row>
        <row r="15364">
          <cell r="K15364" t="str">
            <v>00021256P.11</v>
          </cell>
        </row>
        <row r="15365">
          <cell r="K15365" t="str">
            <v>00021257P.13</v>
          </cell>
        </row>
        <row r="15366">
          <cell r="K15366" t="str">
            <v>00021260P.13</v>
          </cell>
        </row>
        <row r="15367">
          <cell r="K15367" t="str">
            <v>00021257P.11</v>
          </cell>
        </row>
        <row r="15368">
          <cell r="K15368" t="str">
            <v>00021257P.11</v>
          </cell>
        </row>
        <row r="15369">
          <cell r="K15369" t="str">
            <v>00021212P.11</v>
          </cell>
        </row>
        <row r="15370">
          <cell r="K15370" t="str">
            <v>00021212P.11</v>
          </cell>
        </row>
        <row r="15371">
          <cell r="K15371" t="str">
            <v>00021212P.11</v>
          </cell>
        </row>
        <row r="15372">
          <cell r="K15372" t="str">
            <v>00021212P.11</v>
          </cell>
        </row>
        <row r="15373">
          <cell r="K15373" t="str">
            <v>00021213P.11</v>
          </cell>
        </row>
        <row r="15374">
          <cell r="K15374" t="str">
            <v>00021217P.11</v>
          </cell>
        </row>
        <row r="15375">
          <cell r="K15375" t="str">
            <v>00021218P.11</v>
          </cell>
        </row>
        <row r="15376">
          <cell r="K15376" t="str">
            <v>00021221P.11</v>
          </cell>
        </row>
        <row r="15377">
          <cell r="K15377" t="str">
            <v>00021221P.11</v>
          </cell>
        </row>
        <row r="15378">
          <cell r="K15378" t="str">
            <v>00021222P.11</v>
          </cell>
        </row>
        <row r="15379">
          <cell r="K15379" t="str">
            <v>00021222P.11</v>
          </cell>
        </row>
        <row r="15380">
          <cell r="K15380" t="str">
            <v>00021223P.11</v>
          </cell>
        </row>
        <row r="15381">
          <cell r="K15381" t="str">
            <v>00021225P.11</v>
          </cell>
        </row>
        <row r="15382">
          <cell r="K15382" t="str">
            <v>00021227P.11</v>
          </cell>
        </row>
        <row r="15383">
          <cell r="K15383" t="str">
            <v>00021228P.11</v>
          </cell>
        </row>
        <row r="15384">
          <cell r="K15384" t="str">
            <v>00021228P.11</v>
          </cell>
        </row>
        <row r="15385">
          <cell r="K15385" t="str">
            <v>00021228P.11</v>
          </cell>
        </row>
        <row r="15386">
          <cell r="K15386" t="str">
            <v>00021231P.11</v>
          </cell>
        </row>
        <row r="15387">
          <cell r="K15387" t="str">
            <v>00021231P.11</v>
          </cell>
        </row>
        <row r="15388">
          <cell r="K15388" t="str">
            <v>00021232P.11</v>
          </cell>
        </row>
        <row r="15389">
          <cell r="K15389" t="str">
            <v>00021232P.11</v>
          </cell>
        </row>
        <row r="15390">
          <cell r="K15390" t="str">
            <v>00021233P.11</v>
          </cell>
        </row>
        <row r="15391">
          <cell r="K15391" t="str">
            <v>00021233P.11</v>
          </cell>
        </row>
        <row r="15392">
          <cell r="K15392" t="str">
            <v>00021233P.11</v>
          </cell>
        </row>
        <row r="15393">
          <cell r="K15393" t="str">
            <v>00021234P.11</v>
          </cell>
        </row>
        <row r="15394">
          <cell r="K15394" t="str">
            <v>00021234P.11</v>
          </cell>
        </row>
        <row r="15395">
          <cell r="K15395" t="str">
            <v>00021236P.11</v>
          </cell>
        </row>
        <row r="15396">
          <cell r="K15396" t="str">
            <v>00021245P.11</v>
          </cell>
        </row>
        <row r="15397">
          <cell r="K15397" t="str">
            <v>00021257P.11</v>
          </cell>
        </row>
        <row r="15398">
          <cell r="K15398" t="str">
            <v>00021257P.11</v>
          </cell>
        </row>
        <row r="15399">
          <cell r="K15399" t="str">
            <v>00021228P.11</v>
          </cell>
        </row>
        <row r="15400">
          <cell r="K15400" t="str">
            <v>00021228P.11</v>
          </cell>
        </row>
        <row r="15401">
          <cell r="K15401" t="str">
            <v>00021226P.11</v>
          </cell>
        </row>
        <row r="15402">
          <cell r="K15402" t="str">
            <v>00021250P.11</v>
          </cell>
        </row>
        <row r="15403">
          <cell r="K15403" t="str">
            <v>00021213P.11</v>
          </cell>
        </row>
        <row r="15404">
          <cell r="K15404" t="str">
            <v>00021221P.11</v>
          </cell>
        </row>
        <row r="15405">
          <cell r="K15405" t="str">
            <v>00021246P.11</v>
          </cell>
        </row>
        <row r="15406">
          <cell r="K15406" t="str">
            <v>00021245P.11</v>
          </cell>
        </row>
        <row r="15407">
          <cell r="K15407" t="str">
            <v>00021222P.11</v>
          </cell>
        </row>
        <row r="15408">
          <cell r="K15408" t="str">
            <v>00021223P.11</v>
          </cell>
        </row>
        <row r="15409">
          <cell r="K15409" t="str">
            <v>00021245P.11</v>
          </cell>
        </row>
        <row r="15410">
          <cell r="K15410" t="str">
            <v>00021245P.11</v>
          </cell>
        </row>
        <row r="15411">
          <cell r="K15411" t="str">
            <v>00021245P.11</v>
          </cell>
        </row>
        <row r="15412">
          <cell r="K15412" t="str">
            <v>00021245P.11</v>
          </cell>
        </row>
        <row r="15413">
          <cell r="K15413" t="str">
            <v>00021253P.11</v>
          </cell>
        </row>
        <row r="15414">
          <cell r="K15414" t="str">
            <v>00021245P.11</v>
          </cell>
        </row>
        <row r="15415">
          <cell r="K15415" t="str">
            <v>00021245P.11</v>
          </cell>
        </row>
        <row r="15416">
          <cell r="K15416" t="str">
            <v>00021245P.11</v>
          </cell>
        </row>
        <row r="15417">
          <cell r="K15417" t="str">
            <v>00021245P.11</v>
          </cell>
        </row>
        <row r="15418">
          <cell r="K15418" t="str">
            <v>00021245P.11</v>
          </cell>
        </row>
        <row r="15419">
          <cell r="K15419" t="str">
            <v>00021245P.11</v>
          </cell>
        </row>
        <row r="15420">
          <cell r="K15420" t="str">
            <v>00021245P.11</v>
          </cell>
        </row>
        <row r="15421">
          <cell r="K15421" t="str">
            <v>00021250P.11</v>
          </cell>
        </row>
        <row r="15422">
          <cell r="K15422" t="str">
            <v>00111148P.2</v>
          </cell>
        </row>
        <row r="15423">
          <cell r="K15423" t="str">
            <v>00111148P.2</v>
          </cell>
        </row>
        <row r="15424">
          <cell r="K15424" t="str">
            <v>00111148P.2</v>
          </cell>
        </row>
        <row r="15425">
          <cell r="K15425" t="str">
            <v>00111148P.2</v>
          </cell>
        </row>
        <row r="15426">
          <cell r="K15426" t="str">
            <v>00111143P.2</v>
          </cell>
        </row>
        <row r="15427">
          <cell r="K15427" t="str">
            <v>00111143P.2</v>
          </cell>
        </row>
        <row r="15428">
          <cell r="K15428" t="str">
            <v>00111143P.2</v>
          </cell>
        </row>
        <row r="15429">
          <cell r="K15429" t="str">
            <v>00111143P.2</v>
          </cell>
        </row>
        <row r="15430">
          <cell r="K15430" t="str">
            <v>00111143P.2</v>
          </cell>
        </row>
        <row r="15431">
          <cell r="K15431" t="str">
            <v>00111143P.2</v>
          </cell>
        </row>
        <row r="15432">
          <cell r="K15432" t="str">
            <v>00111143P.2</v>
          </cell>
        </row>
        <row r="15433">
          <cell r="K15433" t="str">
            <v>00111143P.2</v>
          </cell>
        </row>
        <row r="15434">
          <cell r="K15434" t="str">
            <v>00111143P.2</v>
          </cell>
        </row>
        <row r="15435">
          <cell r="K15435" t="str">
            <v>00111143P.2</v>
          </cell>
        </row>
        <row r="15436">
          <cell r="K15436" t="str">
            <v>00111143P.2</v>
          </cell>
        </row>
        <row r="15437">
          <cell r="K15437" t="str">
            <v>00111143P.2</v>
          </cell>
        </row>
        <row r="15438">
          <cell r="K15438" t="str">
            <v>00111143P.2</v>
          </cell>
        </row>
        <row r="15439">
          <cell r="K15439" t="str">
            <v>00111143P.2</v>
          </cell>
        </row>
        <row r="15440">
          <cell r="K15440" t="str">
            <v>00111143P.2</v>
          </cell>
        </row>
        <row r="15441">
          <cell r="K15441" t="str">
            <v>00111143P.2</v>
          </cell>
        </row>
        <row r="15442">
          <cell r="K15442" t="str">
            <v>00111143P.2</v>
          </cell>
        </row>
        <row r="15443">
          <cell r="K15443" t="str">
            <v>00111143P.2</v>
          </cell>
        </row>
        <row r="15444">
          <cell r="K15444" t="str">
            <v>00111143P.2</v>
          </cell>
        </row>
        <row r="15445">
          <cell r="K15445" t="str">
            <v>00111143P.2</v>
          </cell>
        </row>
        <row r="15446">
          <cell r="K15446" t="str">
            <v>00111143P.2</v>
          </cell>
        </row>
        <row r="15447">
          <cell r="K15447" t="str">
            <v>00111143P.2</v>
          </cell>
        </row>
        <row r="15448">
          <cell r="K15448" t="str">
            <v>00111143P.2</v>
          </cell>
        </row>
        <row r="15449">
          <cell r="K15449" t="str">
            <v>00111143P.2</v>
          </cell>
        </row>
        <row r="15450">
          <cell r="K15450" t="str">
            <v>00111143P.2</v>
          </cell>
        </row>
        <row r="15451">
          <cell r="K15451" t="str">
            <v>00111143P.2</v>
          </cell>
        </row>
        <row r="15452">
          <cell r="K15452" t="str">
            <v>00111103P.2</v>
          </cell>
        </row>
        <row r="15453">
          <cell r="K15453" t="str">
            <v>00111103P.2</v>
          </cell>
        </row>
        <row r="15454">
          <cell r="K15454" t="str">
            <v>00111104P.2</v>
          </cell>
        </row>
        <row r="15455">
          <cell r="K15455" t="str">
            <v>00111104P.2</v>
          </cell>
        </row>
        <row r="15456">
          <cell r="K15456" t="str">
            <v>00111105P.2</v>
          </cell>
        </row>
        <row r="15457">
          <cell r="K15457" t="str">
            <v>00111105P.2</v>
          </cell>
        </row>
        <row r="15458">
          <cell r="K15458" t="str">
            <v>00111105P.2</v>
          </cell>
        </row>
        <row r="15459">
          <cell r="K15459" t="str">
            <v>00111138P.2</v>
          </cell>
        </row>
        <row r="15460">
          <cell r="K15460" t="str">
            <v>00111138P.2</v>
          </cell>
        </row>
        <row r="15461">
          <cell r="K15461" t="str">
            <v>00111138P.2</v>
          </cell>
        </row>
        <row r="15462">
          <cell r="K15462" t="str">
            <v>00111138P.2</v>
          </cell>
        </row>
        <row r="15463">
          <cell r="K15463" t="str">
            <v>00111138P.2</v>
          </cell>
        </row>
        <row r="15464">
          <cell r="K15464" t="str">
            <v>00111138P.2</v>
          </cell>
        </row>
        <row r="15465">
          <cell r="K15465" t="str">
            <v>00111138P.2</v>
          </cell>
        </row>
        <row r="15466">
          <cell r="K15466" t="str">
            <v>00111138P.2</v>
          </cell>
        </row>
        <row r="15467">
          <cell r="K15467" t="str">
            <v>00111138P.2</v>
          </cell>
        </row>
        <row r="15468">
          <cell r="K15468" t="str">
            <v>00111138P.2</v>
          </cell>
        </row>
        <row r="15469">
          <cell r="K15469" t="str">
            <v>00111138P.2</v>
          </cell>
        </row>
        <row r="15470">
          <cell r="K15470" t="str">
            <v>00111138P.2</v>
          </cell>
        </row>
        <row r="15471">
          <cell r="K15471" t="str">
            <v>00111138P.2</v>
          </cell>
        </row>
        <row r="15472">
          <cell r="K15472" t="str">
            <v>00111138P.2</v>
          </cell>
        </row>
        <row r="15473">
          <cell r="K15473" t="str">
            <v>00111138P.2</v>
          </cell>
        </row>
        <row r="15474">
          <cell r="K15474" t="str">
            <v>00111140P.2</v>
          </cell>
        </row>
        <row r="15475">
          <cell r="K15475" t="str">
            <v>00111140P.2</v>
          </cell>
        </row>
        <row r="15476">
          <cell r="K15476" t="str">
            <v>00111140P.2</v>
          </cell>
        </row>
        <row r="15477">
          <cell r="K15477" t="str">
            <v>00111140P.2</v>
          </cell>
        </row>
        <row r="15478">
          <cell r="K15478" t="str">
            <v>00111140P.2</v>
          </cell>
        </row>
        <row r="15479">
          <cell r="K15479" t="str">
            <v>00111140P.2</v>
          </cell>
        </row>
        <row r="15480">
          <cell r="K15480" t="str">
            <v>00111140P.2</v>
          </cell>
        </row>
        <row r="15481">
          <cell r="K15481" t="str">
            <v>00111140P.2</v>
          </cell>
        </row>
        <row r="15482">
          <cell r="K15482" t="str">
            <v>00111140P.2</v>
          </cell>
        </row>
        <row r="15483">
          <cell r="K15483" t="str">
            <v>00111140P.2</v>
          </cell>
        </row>
        <row r="15484">
          <cell r="K15484" t="str">
            <v>00111140P.2</v>
          </cell>
        </row>
        <row r="15485">
          <cell r="K15485" t="str">
            <v>00111140P.2</v>
          </cell>
        </row>
        <row r="15486">
          <cell r="K15486" t="str">
            <v>00111140P.2</v>
          </cell>
        </row>
        <row r="15487">
          <cell r="K15487" t="str">
            <v>00111140P.2</v>
          </cell>
        </row>
        <row r="15488">
          <cell r="K15488" t="str">
            <v>00111140P.2</v>
          </cell>
        </row>
        <row r="15489">
          <cell r="K15489" t="str">
            <v>00111140P.2</v>
          </cell>
        </row>
        <row r="15490">
          <cell r="K15490" t="str">
            <v>00111140P.2</v>
          </cell>
        </row>
        <row r="15491">
          <cell r="K15491" t="str">
            <v>00111140P.2</v>
          </cell>
        </row>
        <row r="15492">
          <cell r="K15492" t="str">
            <v>00111158P.2</v>
          </cell>
        </row>
        <row r="15493">
          <cell r="K15493" t="str">
            <v>00111158P.2</v>
          </cell>
        </row>
        <row r="15494">
          <cell r="K15494" t="str">
            <v>00111158P.2</v>
          </cell>
        </row>
        <row r="15495">
          <cell r="K15495" t="str">
            <v>00111158P.2</v>
          </cell>
        </row>
        <row r="15496">
          <cell r="K15496" t="str">
            <v>00111158P.2</v>
          </cell>
        </row>
        <row r="15497">
          <cell r="K15497" t="str">
            <v>00111158P.2</v>
          </cell>
        </row>
        <row r="15498">
          <cell r="K15498" t="str">
            <v>00111158P.2</v>
          </cell>
        </row>
        <row r="15499">
          <cell r="K15499" t="str">
            <v>00111158P.2</v>
          </cell>
        </row>
        <row r="15500">
          <cell r="K15500" t="str">
            <v>00111158P.2</v>
          </cell>
        </row>
        <row r="15501">
          <cell r="K15501" t="str">
            <v>00111158P.2</v>
          </cell>
        </row>
        <row r="15502">
          <cell r="K15502" t="str">
            <v>00111158P.2</v>
          </cell>
        </row>
        <row r="15503">
          <cell r="K15503" t="str">
            <v>00111158P.2</v>
          </cell>
        </row>
        <row r="15504">
          <cell r="K15504" t="str">
            <v>00111158P.2</v>
          </cell>
        </row>
        <row r="15505">
          <cell r="K15505" t="str">
            <v>00111158P.2</v>
          </cell>
        </row>
        <row r="15506">
          <cell r="K15506" t="str">
            <v>00111158P.2</v>
          </cell>
        </row>
        <row r="15507">
          <cell r="K15507" t="str">
            <v>00111158P.2</v>
          </cell>
        </row>
        <row r="15508">
          <cell r="K15508" t="str">
            <v>00111150P.2</v>
          </cell>
        </row>
        <row r="15509">
          <cell r="K15509" t="str">
            <v>00111150P.2</v>
          </cell>
        </row>
        <row r="15510">
          <cell r="K15510" t="str">
            <v>00111150P.2</v>
          </cell>
        </row>
        <row r="15511">
          <cell r="K15511" t="str">
            <v>00111150P.2</v>
          </cell>
        </row>
        <row r="15512">
          <cell r="K15512" t="str">
            <v>00111150P.2</v>
          </cell>
        </row>
        <row r="15513">
          <cell r="K15513" t="str">
            <v>00111102P.2</v>
          </cell>
        </row>
        <row r="15514">
          <cell r="K15514" t="str">
            <v>00111102P.2</v>
          </cell>
        </row>
        <row r="15515">
          <cell r="K15515" t="str">
            <v>00111102P.2</v>
          </cell>
        </row>
        <row r="15516">
          <cell r="K15516" t="str">
            <v>00111102P.2</v>
          </cell>
        </row>
        <row r="15517">
          <cell r="K15517" t="str">
            <v>00111102P.2</v>
          </cell>
        </row>
        <row r="15518">
          <cell r="K15518" t="str">
            <v>00111102P.2</v>
          </cell>
        </row>
        <row r="15519">
          <cell r="K15519" t="str">
            <v>00111102P.2</v>
          </cell>
        </row>
        <row r="15520">
          <cell r="K15520" t="str">
            <v>00111102P.2</v>
          </cell>
        </row>
        <row r="15521">
          <cell r="K15521" t="str">
            <v>00111102P.2</v>
          </cell>
        </row>
        <row r="15522">
          <cell r="K15522" t="str">
            <v>00111102P.2</v>
          </cell>
        </row>
        <row r="15523">
          <cell r="K15523" t="str">
            <v>00111102P.2</v>
          </cell>
        </row>
        <row r="15524">
          <cell r="K15524" t="str">
            <v>00111102P.2</v>
          </cell>
        </row>
        <row r="15525">
          <cell r="K15525" t="str">
            <v>00111102P.2</v>
          </cell>
        </row>
        <row r="15526">
          <cell r="K15526" t="str">
            <v>00111102P.2</v>
          </cell>
        </row>
        <row r="15527">
          <cell r="K15527" t="str">
            <v>00111102P.2</v>
          </cell>
        </row>
        <row r="15528">
          <cell r="K15528" t="str">
            <v>00111102P.2</v>
          </cell>
        </row>
        <row r="15529">
          <cell r="K15529" t="str">
            <v>00111102P.2</v>
          </cell>
        </row>
        <row r="15530">
          <cell r="K15530" t="str">
            <v>00111102P.2</v>
          </cell>
        </row>
        <row r="15531">
          <cell r="K15531" t="str">
            <v>00111102P.2</v>
          </cell>
        </row>
        <row r="15532">
          <cell r="K15532" t="str">
            <v>00111102P.2</v>
          </cell>
        </row>
        <row r="15533">
          <cell r="K15533" t="str">
            <v>00111102P.2</v>
          </cell>
        </row>
        <row r="15534">
          <cell r="K15534" t="str">
            <v>00111102P.2</v>
          </cell>
        </row>
        <row r="15535">
          <cell r="K15535" t="str">
            <v>00111102P.2</v>
          </cell>
        </row>
        <row r="15536">
          <cell r="K15536" t="str">
            <v>00111102P.2</v>
          </cell>
        </row>
        <row r="15537">
          <cell r="K15537" t="str">
            <v>00111102P.2</v>
          </cell>
        </row>
        <row r="15538">
          <cell r="K15538" t="str">
            <v>00111102P.2</v>
          </cell>
        </row>
        <row r="15539">
          <cell r="K15539" t="str">
            <v>00111102P.2</v>
          </cell>
        </row>
        <row r="15540">
          <cell r="K15540" t="str">
            <v>00111102P.2</v>
          </cell>
        </row>
        <row r="15541">
          <cell r="K15541" t="str">
            <v>00111152P.2</v>
          </cell>
        </row>
        <row r="15542">
          <cell r="K15542" t="str">
            <v>00111152P.2</v>
          </cell>
        </row>
        <row r="15543">
          <cell r="K15543" t="str">
            <v>00111152P.2</v>
          </cell>
        </row>
        <row r="15544">
          <cell r="K15544" t="str">
            <v>00111152P.2</v>
          </cell>
        </row>
        <row r="15545">
          <cell r="K15545" t="str">
            <v>00111152P.2</v>
          </cell>
        </row>
        <row r="15546">
          <cell r="K15546" t="str">
            <v>00111152P.2</v>
          </cell>
        </row>
        <row r="15547">
          <cell r="K15547" t="str">
            <v>00111152P.2</v>
          </cell>
        </row>
        <row r="15548">
          <cell r="K15548" t="str">
            <v>00111123P.2</v>
          </cell>
        </row>
        <row r="15549">
          <cell r="K15549" t="str">
            <v>00111123P.2</v>
          </cell>
        </row>
        <row r="15550">
          <cell r="K15550" t="str">
            <v>00111135P.2</v>
          </cell>
        </row>
        <row r="15551">
          <cell r="K15551" t="str">
            <v>00111135P.2</v>
          </cell>
        </row>
        <row r="15552">
          <cell r="K15552" t="str">
            <v>00111135P.2</v>
          </cell>
        </row>
        <row r="15553">
          <cell r="K15553" t="str">
            <v>00111135P.2</v>
          </cell>
        </row>
        <row r="15554">
          <cell r="K15554" t="str">
            <v>00111135P.2</v>
          </cell>
        </row>
        <row r="15555">
          <cell r="K15555" t="str">
            <v>00111135P.2</v>
          </cell>
        </row>
        <row r="15556">
          <cell r="K15556" t="str">
            <v>00111136P.2</v>
          </cell>
        </row>
        <row r="15557">
          <cell r="K15557" t="str">
            <v>00111136P.2</v>
          </cell>
        </row>
        <row r="15558">
          <cell r="K15558" t="str">
            <v>00111136P.2</v>
          </cell>
        </row>
        <row r="15559">
          <cell r="K15559" t="str">
            <v>00111122P.2</v>
          </cell>
        </row>
        <row r="15560">
          <cell r="K15560" t="str">
            <v>00111122P.2</v>
          </cell>
        </row>
        <row r="15561">
          <cell r="K15561" t="str">
            <v>00111122P.2</v>
          </cell>
        </row>
        <row r="15562">
          <cell r="K15562" t="str">
            <v>00111128P.2</v>
          </cell>
        </row>
        <row r="15563">
          <cell r="K15563" t="str">
            <v>00111128P.2</v>
          </cell>
        </row>
        <row r="15564">
          <cell r="K15564" t="str">
            <v>00111128P.2</v>
          </cell>
        </row>
        <row r="15565">
          <cell r="K15565" t="str">
            <v>00111153P.2</v>
          </cell>
        </row>
        <row r="15566">
          <cell r="K15566" t="str">
            <v>00111153P.2</v>
          </cell>
        </row>
        <row r="15567">
          <cell r="K15567" t="str">
            <v>00111122P.2</v>
          </cell>
        </row>
        <row r="15568">
          <cell r="K15568" t="str">
            <v>00111122P.2</v>
          </cell>
        </row>
        <row r="15569">
          <cell r="K15569" t="str">
            <v>00111110P.2</v>
          </cell>
        </row>
        <row r="15570">
          <cell r="K15570" t="str">
            <v>00111110P.2</v>
          </cell>
        </row>
        <row r="15571">
          <cell r="K15571" t="str">
            <v>00111110P.2</v>
          </cell>
        </row>
        <row r="15572">
          <cell r="K15572" t="str">
            <v>00111110P.2</v>
          </cell>
        </row>
        <row r="15573">
          <cell r="K15573" t="str">
            <v>00111110P.2</v>
          </cell>
        </row>
        <row r="15574">
          <cell r="K15574" t="str">
            <v>00111110P.2</v>
          </cell>
        </row>
        <row r="15575">
          <cell r="K15575" t="str">
            <v>00111110P.2</v>
          </cell>
        </row>
        <row r="15576">
          <cell r="K15576" t="str">
            <v>00111110P.2</v>
          </cell>
        </row>
        <row r="15577">
          <cell r="K15577" t="str">
            <v>00111110P.2</v>
          </cell>
        </row>
        <row r="15578">
          <cell r="K15578" t="str">
            <v>00111110P.2</v>
          </cell>
        </row>
        <row r="15579">
          <cell r="K15579" t="str">
            <v>00111110P.2</v>
          </cell>
        </row>
        <row r="15580">
          <cell r="K15580" t="str">
            <v>00111110P.2</v>
          </cell>
        </row>
        <row r="15581">
          <cell r="K15581" t="str">
            <v>00111118P.2</v>
          </cell>
        </row>
        <row r="15582">
          <cell r="K15582" t="str">
            <v>00111118P.2</v>
          </cell>
        </row>
        <row r="15583">
          <cell r="K15583" t="str">
            <v>00111126P.2</v>
          </cell>
        </row>
        <row r="15584">
          <cell r="K15584" t="str">
            <v>00111126P.2</v>
          </cell>
        </row>
        <row r="15585">
          <cell r="K15585" t="str">
            <v>00111126P.2</v>
          </cell>
        </row>
        <row r="15586">
          <cell r="K15586" t="str">
            <v>00111126P.2</v>
          </cell>
        </row>
        <row r="15587">
          <cell r="K15587" t="str">
            <v>00111126P.2</v>
          </cell>
        </row>
        <row r="15588">
          <cell r="K15588" t="str">
            <v>00111126P.2</v>
          </cell>
        </row>
        <row r="15589">
          <cell r="K15589" t="str">
            <v>00111126P.2</v>
          </cell>
        </row>
        <row r="15590">
          <cell r="K15590" t="str">
            <v>00111126P.2</v>
          </cell>
        </row>
        <row r="15591">
          <cell r="K15591" t="str">
            <v>00111126P.2</v>
          </cell>
        </row>
        <row r="15592">
          <cell r="K15592" t="str">
            <v>00111126P.2</v>
          </cell>
        </row>
        <row r="15593">
          <cell r="K15593" t="str">
            <v>00111126P.2</v>
          </cell>
        </row>
        <row r="15594">
          <cell r="K15594" t="str">
            <v>00111134P.2</v>
          </cell>
        </row>
        <row r="15595">
          <cell r="K15595" t="str">
            <v>00111134P.2</v>
          </cell>
        </row>
        <row r="15596">
          <cell r="K15596" t="str">
            <v>00111134P.2</v>
          </cell>
        </row>
        <row r="15597">
          <cell r="K15597" t="str">
            <v>00111143P.2</v>
          </cell>
        </row>
        <row r="15598">
          <cell r="K15598" t="str">
            <v>00111143P.2</v>
          </cell>
        </row>
        <row r="15599">
          <cell r="K15599" t="str">
            <v>00111143P.2</v>
          </cell>
        </row>
        <row r="15600">
          <cell r="K15600" t="str">
            <v>00111143P.2</v>
          </cell>
        </row>
        <row r="15601">
          <cell r="K15601" t="str">
            <v>00111143P.2</v>
          </cell>
        </row>
        <row r="15602">
          <cell r="K15602" t="str">
            <v>00111143P.2</v>
          </cell>
        </row>
        <row r="15603">
          <cell r="K15603" t="str">
            <v>00111143P.2</v>
          </cell>
        </row>
        <row r="15604">
          <cell r="K15604" t="str">
            <v>00111143P.2</v>
          </cell>
        </row>
        <row r="15605">
          <cell r="K15605" t="str">
            <v>00111143P.2</v>
          </cell>
        </row>
        <row r="15606">
          <cell r="K15606" t="str">
            <v>00111145P.2</v>
          </cell>
        </row>
        <row r="15607">
          <cell r="K15607" t="str">
            <v>00111145P.2</v>
          </cell>
        </row>
        <row r="15608">
          <cell r="K15608" t="str">
            <v>00111145P.2</v>
          </cell>
        </row>
        <row r="15609">
          <cell r="K15609" t="str">
            <v>00111145P.2</v>
          </cell>
        </row>
        <row r="15610">
          <cell r="K15610" t="str">
            <v>00111145P.2</v>
          </cell>
        </row>
        <row r="15611">
          <cell r="K15611" t="str">
            <v>00111145P.2</v>
          </cell>
        </row>
        <row r="15612">
          <cell r="K15612" t="str">
            <v>00111145P.2</v>
          </cell>
        </row>
        <row r="15613">
          <cell r="K15613" t="str">
            <v>00111145P.2</v>
          </cell>
        </row>
        <row r="15614">
          <cell r="K15614" t="str">
            <v>00111145P.2</v>
          </cell>
        </row>
        <row r="15615">
          <cell r="K15615" t="str">
            <v>00111145P.2</v>
          </cell>
        </row>
        <row r="15616">
          <cell r="K15616" t="str">
            <v>00111145P.2</v>
          </cell>
        </row>
        <row r="15617">
          <cell r="K15617" t="str">
            <v>00111145P.2</v>
          </cell>
        </row>
        <row r="15618">
          <cell r="K15618" t="str">
            <v>00111145P.2</v>
          </cell>
        </row>
        <row r="15619">
          <cell r="K15619" t="str">
            <v>00111145P.2</v>
          </cell>
        </row>
        <row r="15620">
          <cell r="K15620" t="str">
            <v>00111145P.2</v>
          </cell>
        </row>
        <row r="15621">
          <cell r="K15621" t="str">
            <v>00111145P.2</v>
          </cell>
        </row>
        <row r="15622">
          <cell r="K15622" t="str">
            <v>00111145P.2</v>
          </cell>
        </row>
        <row r="15623">
          <cell r="K15623" t="str">
            <v>00111145P.2</v>
          </cell>
        </row>
        <row r="15624">
          <cell r="K15624" t="str">
            <v>00111145P.2</v>
          </cell>
        </row>
        <row r="15625">
          <cell r="K15625" t="str">
            <v>00111145P.2</v>
          </cell>
        </row>
        <row r="15626">
          <cell r="K15626" t="str">
            <v>00111145P.2</v>
          </cell>
        </row>
        <row r="15627">
          <cell r="K15627" t="str">
            <v>00111145P.2</v>
          </cell>
        </row>
        <row r="15628">
          <cell r="K15628" t="str">
            <v>00111145P.2</v>
          </cell>
        </row>
        <row r="15629">
          <cell r="K15629" t="str">
            <v>00111145P.2</v>
          </cell>
        </row>
        <row r="15630">
          <cell r="K15630" t="str">
            <v>00111148P.2</v>
          </cell>
        </row>
        <row r="15631">
          <cell r="K15631" t="str">
            <v>00111148P.2</v>
          </cell>
        </row>
        <row r="15632">
          <cell r="K15632" t="str">
            <v>00111148P.2</v>
          </cell>
        </row>
        <row r="15633">
          <cell r="K15633" t="str">
            <v>00111148P.2</v>
          </cell>
        </row>
        <row r="15634">
          <cell r="K15634" t="str">
            <v>00111148P.2</v>
          </cell>
        </row>
        <row r="15635">
          <cell r="K15635" t="str">
            <v>00111149P.2</v>
          </cell>
        </row>
        <row r="15636">
          <cell r="K15636" t="str">
            <v>00111149P.2</v>
          </cell>
        </row>
        <row r="15637">
          <cell r="K15637" t="str">
            <v>00111149P.2</v>
          </cell>
        </row>
        <row r="15638">
          <cell r="K15638" t="str">
            <v>00111150P.2</v>
          </cell>
        </row>
        <row r="15639">
          <cell r="K15639" t="str">
            <v>00111150P.2</v>
          </cell>
        </row>
        <row r="15640">
          <cell r="K15640" t="str">
            <v>00111150P.2</v>
          </cell>
        </row>
        <row r="15641">
          <cell r="K15641" t="str">
            <v>00111150P.2</v>
          </cell>
        </row>
        <row r="15642">
          <cell r="K15642" t="str">
            <v>00111150P.2</v>
          </cell>
        </row>
        <row r="15643">
          <cell r="K15643" t="str">
            <v>00111150P.2</v>
          </cell>
        </row>
        <row r="15644">
          <cell r="K15644" t="str">
            <v>00111150P.2</v>
          </cell>
        </row>
        <row r="15645">
          <cell r="K15645" t="str">
            <v>00111150P.2</v>
          </cell>
        </row>
        <row r="15646">
          <cell r="K15646" t="str">
            <v>00111150P.2</v>
          </cell>
        </row>
        <row r="15647">
          <cell r="K15647" t="str">
            <v>00111157P.2</v>
          </cell>
        </row>
        <row r="15648">
          <cell r="K15648" t="str">
            <v>00111157P.2</v>
          </cell>
        </row>
        <row r="15649">
          <cell r="K15649" t="str">
            <v>00111157P.2</v>
          </cell>
        </row>
        <row r="15650">
          <cell r="K15650" t="str">
            <v>00111157P.2</v>
          </cell>
        </row>
        <row r="15651">
          <cell r="K15651" t="str">
            <v>00111157P.2</v>
          </cell>
        </row>
        <row r="15652">
          <cell r="K15652" t="str">
            <v>00111157P.2</v>
          </cell>
        </row>
        <row r="15653">
          <cell r="K15653" t="str">
            <v>00111157P.2</v>
          </cell>
        </row>
        <row r="15654">
          <cell r="K15654" t="str">
            <v>00111157P.2</v>
          </cell>
        </row>
        <row r="15655">
          <cell r="K15655" t="str">
            <v>00111157P.2</v>
          </cell>
        </row>
        <row r="15656">
          <cell r="K15656" t="str">
            <v>00111159P.2</v>
          </cell>
        </row>
        <row r="15657">
          <cell r="K15657" t="str">
            <v>00111159P.2</v>
          </cell>
        </row>
        <row r="15658">
          <cell r="K15658" t="str">
            <v>00111159P.2</v>
          </cell>
        </row>
        <row r="15659">
          <cell r="K15659" t="str">
            <v>00111159P.2</v>
          </cell>
        </row>
        <row r="15660">
          <cell r="K15660" t="str">
            <v>00111159P.2</v>
          </cell>
        </row>
        <row r="15661">
          <cell r="K15661" t="str">
            <v>00111159P.2</v>
          </cell>
        </row>
        <row r="15662">
          <cell r="K15662" t="str">
            <v>00111159P.2</v>
          </cell>
        </row>
        <row r="15663">
          <cell r="K15663" t="str">
            <v>00111159P.2</v>
          </cell>
        </row>
        <row r="15664">
          <cell r="K15664" t="str">
            <v>00111159P.2</v>
          </cell>
        </row>
        <row r="15665">
          <cell r="K15665" t="str">
            <v>00111159P.2</v>
          </cell>
        </row>
        <row r="15666">
          <cell r="K15666" t="str">
            <v>00111159P.2</v>
          </cell>
        </row>
        <row r="15667">
          <cell r="K15667" t="str">
            <v>00111107P.2</v>
          </cell>
        </row>
        <row r="15668">
          <cell r="K15668" t="str">
            <v>00111107P.2</v>
          </cell>
        </row>
        <row r="15669">
          <cell r="K15669" t="str">
            <v>00111107P.2</v>
          </cell>
        </row>
        <row r="15670">
          <cell r="K15670" t="str">
            <v>00111144P.2</v>
          </cell>
        </row>
        <row r="15671">
          <cell r="K15671" t="str">
            <v>00111144P.2</v>
          </cell>
        </row>
        <row r="15672">
          <cell r="K15672" t="str">
            <v>00111144P.2</v>
          </cell>
        </row>
        <row r="15673">
          <cell r="K15673" t="str">
            <v>00111144P.2</v>
          </cell>
        </row>
        <row r="15674">
          <cell r="K15674" t="str">
            <v>00111144P.2</v>
          </cell>
        </row>
        <row r="15675">
          <cell r="K15675" t="str">
            <v>00111144P.2</v>
          </cell>
        </row>
        <row r="15676">
          <cell r="K15676" t="str">
            <v>00111144P.2</v>
          </cell>
        </row>
        <row r="15677">
          <cell r="K15677" t="str">
            <v>00111144P.2</v>
          </cell>
        </row>
        <row r="15678">
          <cell r="K15678" t="str">
            <v>00111144P.2</v>
          </cell>
        </row>
        <row r="15679">
          <cell r="K15679" t="str">
            <v>00111144P.2</v>
          </cell>
        </row>
        <row r="15680">
          <cell r="K15680" t="str">
            <v>00111153P.2</v>
          </cell>
        </row>
        <row r="15681">
          <cell r="K15681" t="str">
            <v>00111126P.2</v>
          </cell>
        </row>
        <row r="15682">
          <cell r="K15682" t="str">
            <v>00111126P.2</v>
          </cell>
        </row>
        <row r="15683">
          <cell r="K15683" t="str">
            <v>00111126P.2</v>
          </cell>
        </row>
        <row r="15684">
          <cell r="K15684" t="str">
            <v>00111126P.2</v>
          </cell>
        </row>
        <row r="15685">
          <cell r="K15685" t="str">
            <v>00111160P.2</v>
          </cell>
        </row>
        <row r="15686">
          <cell r="K15686" t="str">
            <v>00111160P.2</v>
          </cell>
        </row>
        <row r="15687">
          <cell r="K15687" t="str">
            <v>00111160P.2</v>
          </cell>
        </row>
        <row r="15688">
          <cell r="K15688" t="str">
            <v>00111160P.2</v>
          </cell>
        </row>
        <row r="15689">
          <cell r="K15689" t="str">
            <v>00111160P.2</v>
          </cell>
        </row>
        <row r="15690">
          <cell r="K15690" t="str">
            <v>00111160P.2</v>
          </cell>
        </row>
        <row r="15691">
          <cell r="K15691" t="str">
            <v>00111160P.2</v>
          </cell>
        </row>
        <row r="15692">
          <cell r="K15692" t="str">
            <v>00111160P.2</v>
          </cell>
        </row>
        <row r="15693">
          <cell r="K15693" t="str">
            <v>00111160P.2</v>
          </cell>
        </row>
        <row r="15694">
          <cell r="K15694" t="str">
            <v>00111160P.2</v>
          </cell>
        </row>
        <row r="15695">
          <cell r="K15695" t="str">
            <v>00111160P.2</v>
          </cell>
        </row>
        <row r="15696">
          <cell r="K15696" t="str">
            <v>00111160P.2</v>
          </cell>
        </row>
        <row r="15697">
          <cell r="K15697" t="str">
            <v>00111160P.2</v>
          </cell>
        </row>
        <row r="15698">
          <cell r="K15698" t="str">
            <v>00111160P.2</v>
          </cell>
        </row>
        <row r="15699">
          <cell r="K15699" t="str">
            <v>00111160P.2</v>
          </cell>
        </row>
        <row r="15700">
          <cell r="K15700" t="str">
            <v>00111160P.2</v>
          </cell>
        </row>
        <row r="15701">
          <cell r="K15701" t="str">
            <v>00111160P.2</v>
          </cell>
        </row>
        <row r="15702">
          <cell r="K15702" t="str">
            <v>00111160P.2</v>
          </cell>
        </row>
        <row r="15703">
          <cell r="K15703" t="str">
            <v>00111160P.2</v>
          </cell>
        </row>
        <row r="15704">
          <cell r="K15704" t="str">
            <v>00111160P.2</v>
          </cell>
        </row>
        <row r="15705">
          <cell r="K15705" t="str">
            <v>00111160P.2</v>
          </cell>
        </row>
        <row r="15706">
          <cell r="K15706" t="str">
            <v>00111160P.2</v>
          </cell>
        </row>
        <row r="15707">
          <cell r="K15707" t="str">
            <v>00111160P.2</v>
          </cell>
        </row>
        <row r="15708">
          <cell r="K15708" t="str">
            <v>00111160P.2</v>
          </cell>
        </row>
        <row r="15709">
          <cell r="K15709" t="str">
            <v>00111160P.2</v>
          </cell>
        </row>
        <row r="15710">
          <cell r="K15710" t="str">
            <v>00111160P.2</v>
          </cell>
        </row>
        <row r="15711">
          <cell r="K15711" t="str">
            <v>00111159P.2</v>
          </cell>
        </row>
        <row r="15712">
          <cell r="K15712" t="str">
            <v>00111159P.2</v>
          </cell>
        </row>
        <row r="15713">
          <cell r="K15713" t="str">
            <v>00111159P.2</v>
          </cell>
        </row>
        <row r="15714">
          <cell r="K15714" t="str">
            <v>00111159P.2</v>
          </cell>
        </row>
        <row r="15715">
          <cell r="K15715" t="str">
            <v>00111159P.2</v>
          </cell>
        </row>
        <row r="15716">
          <cell r="K15716" t="str">
            <v>00111159P.2</v>
          </cell>
        </row>
        <row r="15717">
          <cell r="K15717" t="str">
            <v>00111159P.2</v>
          </cell>
        </row>
        <row r="15718">
          <cell r="K15718" t="str">
            <v>00111159P.2</v>
          </cell>
        </row>
        <row r="15719">
          <cell r="K15719" t="str">
            <v>00111159P.2</v>
          </cell>
        </row>
        <row r="15720">
          <cell r="K15720" t="str">
            <v>00111159P.2</v>
          </cell>
        </row>
        <row r="15721">
          <cell r="K15721" t="str">
            <v>00111159P.2</v>
          </cell>
        </row>
        <row r="15722">
          <cell r="K15722" t="str">
            <v>00111159P.2</v>
          </cell>
        </row>
        <row r="15723">
          <cell r="K15723" t="str">
            <v>00111114P.2</v>
          </cell>
        </row>
        <row r="15724">
          <cell r="K15724" t="str">
            <v>00111115P.2</v>
          </cell>
        </row>
        <row r="15725">
          <cell r="K15725" t="str">
            <v>00111117P.2</v>
          </cell>
        </row>
        <row r="15726">
          <cell r="K15726" t="str">
            <v>00111121P.2</v>
          </cell>
        </row>
        <row r="15727">
          <cell r="K15727" t="str">
            <v>00111121P.2</v>
          </cell>
        </row>
        <row r="15728">
          <cell r="K15728" t="str">
            <v>00111128P.2</v>
          </cell>
        </row>
        <row r="15729">
          <cell r="K15729" t="str">
            <v>00111130P.2</v>
          </cell>
        </row>
        <row r="15730">
          <cell r="K15730" t="str">
            <v>00111135P.2</v>
          </cell>
        </row>
        <row r="15731">
          <cell r="K15731" t="str">
            <v>00111110P.2</v>
          </cell>
        </row>
        <row r="15732">
          <cell r="K15732" t="str">
            <v>00111111P.2</v>
          </cell>
        </row>
        <row r="15733">
          <cell r="K15733" t="str">
            <v>00111111P.2</v>
          </cell>
        </row>
        <row r="15734">
          <cell r="K15734" t="str">
            <v>00111114P.2</v>
          </cell>
        </row>
        <row r="15735">
          <cell r="K15735" t="str">
            <v>00111119P.2</v>
          </cell>
        </row>
        <row r="15736">
          <cell r="K15736" t="str">
            <v>00111119P.2</v>
          </cell>
        </row>
        <row r="15737">
          <cell r="K15737" t="str">
            <v>00111119P.2</v>
          </cell>
        </row>
        <row r="15738">
          <cell r="K15738" t="str">
            <v>00111119P.2</v>
          </cell>
        </row>
        <row r="15739">
          <cell r="K15739" t="str">
            <v>00111123P.2</v>
          </cell>
        </row>
        <row r="15740">
          <cell r="K15740" t="str">
            <v>00111126P.2</v>
          </cell>
        </row>
        <row r="15741">
          <cell r="K15741" t="str">
            <v>00111127P.2</v>
          </cell>
        </row>
        <row r="15742">
          <cell r="K15742" t="str">
            <v>00111130P.2</v>
          </cell>
        </row>
        <row r="15743">
          <cell r="K15743" t="str">
            <v>00111131P.2</v>
          </cell>
        </row>
        <row r="15744">
          <cell r="K15744" t="str">
            <v>00111132P.2</v>
          </cell>
        </row>
        <row r="15745">
          <cell r="K15745" t="str">
            <v>00111133P.2</v>
          </cell>
        </row>
        <row r="15746">
          <cell r="K15746" t="str">
            <v>00111133P.2</v>
          </cell>
        </row>
        <row r="15747">
          <cell r="K15747" t="str">
            <v>00111134P.2</v>
          </cell>
        </row>
        <row r="15748">
          <cell r="K15748" t="str">
            <v>00111135P.2</v>
          </cell>
        </row>
        <row r="15749">
          <cell r="K15749" t="str">
            <v>00111135P.2</v>
          </cell>
        </row>
        <row r="15750">
          <cell r="K15750" t="str">
            <v>00111135P.2</v>
          </cell>
        </row>
        <row r="15751">
          <cell r="K15751" t="str">
            <v>00111136P.2</v>
          </cell>
        </row>
        <row r="15752">
          <cell r="K15752" t="str">
            <v>00111136P.2</v>
          </cell>
        </row>
        <row r="15753">
          <cell r="K15753" t="str">
            <v>00111136P.2</v>
          </cell>
        </row>
        <row r="15754">
          <cell r="K15754" t="str">
            <v>00111128P.2</v>
          </cell>
        </row>
        <row r="15755">
          <cell r="K15755" t="str">
            <v>00111130P.2</v>
          </cell>
        </row>
        <row r="15756">
          <cell r="K15756" t="str">
            <v>00111130P.2</v>
          </cell>
        </row>
        <row r="15757">
          <cell r="K15757" t="str">
            <v>00111131P.2</v>
          </cell>
        </row>
        <row r="15758">
          <cell r="K15758" t="str">
            <v>00111131P.2</v>
          </cell>
        </row>
        <row r="15759">
          <cell r="K15759" t="str">
            <v>00111110P.2</v>
          </cell>
        </row>
        <row r="15760">
          <cell r="K15760" t="str">
            <v>00111113P.2</v>
          </cell>
        </row>
        <row r="15761">
          <cell r="K15761" t="str">
            <v>00111116P.2</v>
          </cell>
        </row>
        <row r="15762">
          <cell r="K15762" t="str">
            <v>00111118P.2</v>
          </cell>
        </row>
        <row r="15763">
          <cell r="K15763" t="str">
            <v>00111118P.2</v>
          </cell>
        </row>
        <row r="15764">
          <cell r="K15764" t="str">
            <v>00111120P.2</v>
          </cell>
        </row>
        <row r="15765">
          <cell r="K15765" t="str">
            <v>00111129P.2</v>
          </cell>
        </row>
        <row r="15766">
          <cell r="K15766" t="str">
            <v>00111131P.2</v>
          </cell>
        </row>
        <row r="15767">
          <cell r="K15767" t="str">
            <v>00111131P.2</v>
          </cell>
        </row>
        <row r="15768">
          <cell r="K15768" t="str">
            <v>00111136P.2</v>
          </cell>
        </row>
        <row r="15769">
          <cell r="K15769" t="str">
            <v>00111110P.2</v>
          </cell>
        </row>
        <row r="15770">
          <cell r="K15770" t="str">
            <v>00111110P.2</v>
          </cell>
        </row>
        <row r="15771">
          <cell r="K15771" t="str">
            <v>00111118P.2</v>
          </cell>
        </row>
        <row r="15772">
          <cell r="K15772" t="str">
            <v>00111120P.2</v>
          </cell>
        </row>
        <row r="15773">
          <cell r="K15773" t="str">
            <v>00111121P.2</v>
          </cell>
        </row>
        <row r="15774">
          <cell r="K15774" t="str">
            <v>00111129P.2</v>
          </cell>
        </row>
        <row r="15775">
          <cell r="K15775" t="str">
            <v>00111110P.2</v>
          </cell>
        </row>
        <row r="15776">
          <cell r="K15776" t="str">
            <v>00111114P.2</v>
          </cell>
        </row>
        <row r="15777">
          <cell r="K15777" t="str">
            <v>00111114P.2</v>
          </cell>
        </row>
        <row r="15778">
          <cell r="K15778" t="str">
            <v>00111119P.2</v>
          </cell>
        </row>
        <row r="15779">
          <cell r="K15779" t="str">
            <v>00111126P.2</v>
          </cell>
        </row>
        <row r="15780">
          <cell r="K15780" t="str">
            <v>00111126P.2</v>
          </cell>
        </row>
        <row r="15781">
          <cell r="K15781" t="str">
            <v>00111129P.2</v>
          </cell>
        </row>
        <row r="15782">
          <cell r="K15782" t="str">
            <v>00111130P.2</v>
          </cell>
        </row>
        <row r="15783">
          <cell r="K15783" t="str">
            <v>00111135P.2</v>
          </cell>
        </row>
        <row r="15784">
          <cell r="K15784" t="str">
            <v>00111136P.2</v>
          </cell>
        </row>
        <row r="15785">
          <cell r="K15785" t="str">
            <v>00111123P.2</v>
          </cell>
        </row>
        <row r="15786">
          <cell r="K15786" t="str">
            <v>00111131P.2</v>
          </cell>
        </row>
        <row r="15787">
          <cell r="K15787" t="str">
            <v>00111132P.2</v>
          </cell>
        </row>
        <row r="15788">
          <cell r="K15788" t="str">
            <v>00111114P.2</v>
          </cell>
        </row>
        <row r="15789">
          <cell r="K15789" t="str">
            <v>00111114P.2</v>
          </cell>
        </row>
        <row r="15790">
          <cell r="K15790" t="str">
            <v>00111118P.2</v>
          </cell>
        </row>
        <row r="15791">
          <cell r="K15791" t="str">
            <v>00111120P.2</v>
          </cell>
        </row>
        <row r="15792">
          <cell r="K15792" t="str">
            <v>00111124P.2</v>
          </cell>
        </row>
        <row r="15793">
          <cell r="K15793" t="str">
            <v>00111126P.2</v>
          </cell>
        </row>
        <row r="15794">
          <cell r="K15794" t="str">
            <v>00111128P.2</v>
          </cell>
        </row>
        <row r="15795">
          <cell r="K15795" t="str">
            <v>00111136P.2</v>
          </cell>
        </row>
        <row r="15796">
          <cell r="K15796" t="str">
            <v>00111110P.2</v>
          </cell>
        </row>
        <row r="15797">
          <cell r="K15797" t="str">
            <v>00111120P.2</v>
          </cell>
        </row>
        <row r="15798">
          <cell r="K15798" t="str">
            <v>00111122P.2</v>
          </cell>
        </row>
        <row r="15799">
          <cell r="K15799" t="str">
            <v>00111127P.2</v>
          </cell>
        </row>
        <row r="15800">
          <cell r="K15800" t="str">
            <v>00111130P.2</v>
          </cell>
        </row>
        <row r="15801">
          <cell r="K15801" t="str">
            <v>00111131P.2</v>
          </cell>
        </row>
        <row r="15802">
          <cell r="K15802" t="str">
            <v>00111115P.2</v>
          </cell>
        </row>
        <row r="15803">
          <cell r="K15803" t="str">
            <v>00111115P.2</v>
          </cell>
        </row>
        <row r="15804">
          <cell r="K15804" t="str">
            <v>00111116P.2</v>
          </cell>
        </row>
        <row r="15805">
          <cell r="K15805" t="str">
            <v>00111119P.2</v>
          </cell>
        </row>
        <row r="15806">
          <cell r="K15806" t="str">
            <v>00111126P.2</v>
          </cell>
        </row>
        <row r="15807">
          <cell r="K15807" t="str">
            <v>00111129P.2</v>
          </cell>
        </row>
        <row r="15808">
          <cell r="K15808" t="str">
            <v>00111129P.2</v>
          </cell>
        </row>
        <row r="15809">
          <cell r="K15809" t="str">
            <v>00111133P.2</v>
          </cell>
        </row>
        <row r="15810">
          <cell r="K15810" t="str">
            <v>00111134P.2</v>
          </cell>
        </row>
        <row r="15811">
          <cell r="K15811" t="str">
            <v>00111136P.2</v>
          </cell>
        </row>
        <row r="15812">
          <cell r="K15812" t="str">
            <v>00111126P.2</v>
          </cell>
        </row>
        <row r="15813">
          <cell r="K15813" t="str">
            <v>00111128P.2</v>
          </cell>
        </row>
        <row r="15814">
          <cell r="K15814" t="str">
            <v>00111131P.2</v>
          </cell>
        </row>
        <row r="15815">
          <cell r="K15815" t="str">
            <v>00111131P.2</v>
          </cell>
        </row>
        <row r="15816">
          <cell r="K15816" t="str">
            <v>00111132P.2</v>
          </cell>
        </row>
        <row r="15817">
          <cell r="K15817" t="str">
            <v>00111116P.2</v>
          </cell>
        </row>
        <row r="15818">
          <cell r="K15818" t="str">
            <v>00111123P.2</v>
          </cell>
        </row>
        <row r="15819">
          <cell r="K15819" t="str">
            <v>00111129P.2</v>
          </cell>
        </row>
        <row r="15820">
          <cell r="K15820" t="str">
            <v>00111131P.2</v>
          </cell>
        </row>
        <row r="15821">
          <cell r="K15821" t="str">
            <v>00111115P.2</v>
          </cell>
        </row>
        <row r="15822">
          <cell r="K15822" t="str">
            <v>00111118P.2</v>
          </cell>
        </row>
        <row r="15823">
          <cell r="K15823" t="str">
            <v>00111120P.2</v>
          </cell>
        </row>
        <row r="15824">
          <cell r="K15824" t="str">
            <v>00111124P.2</v>
          </cell>
        </row>
        <row r="15825">
          <cell r="K15825" t="str">
            <v>00111130P.2</v>
          </cell>
        </row>
        <row r="15826">
          <cell r="K15826" t="str">
            <v>00111133P.2</v>
          </cell>
        </row>
        <row r="15827">
          <cell r="K15827" t="str">
            <v>00111121P.2</v>
          </cell>
        </row>
        <row r="15828">
          <cell r="K15828" t="str">
            <v>00111131P.2</v>
          </cell>
        </row>
        <row r="15829">
          <cell r="K15829" t="str">
            <v>00111115P.2</v>
          </cell>
        </row>
        <row r="15830">
          <cell r="K15830" t="str">
            <v>00111117P.2</v>
          </cell>
        </row>
        <row r="15831">
          <cell r="K15831" t="str">
            <v>00111123P.2</v>
          </cell>
        </row>
        <row r="15832">
          <cell r="K15832" t="str">
            <v>00111124P.2</v>
          </cell>
        </row>
        <row r="15833">
          <cell r="K15833" t="str">
            <v>00111127P.2</v>
          </cell>
        </row>
        <row r="15834">
          <cell r="K15834" t="str">
            <v>00111132P.2</v>
          </cell>
        </row>
        <row r="15835">
          <cell r="K15835" t="str">
            <v>00111136P.2</v>
          </cell>
        </row>
        <row r="15836">
          <cell r="K15836" t="str">
            <v>00111129P.2</v>
          </cell>
        </row>
        <row r="15837">
          <cell r="K15837" t="str">
            <v>00111110P.2</v>
          </cell>
        </row>
        <row r="15838">
          <cell r="K15838" t="str">
            <v>00111121P.2</v>
          </cell>
        </row>
        <row r="15839">
          <cell r="K15839" t="str">
            <v>00111122P.2</v>
          </cell>
        </row>
        <row r="15840">
          <cell r="K15840" t="str">
            <v>00111128P.2</v>
          </cell>
        </row>
        <row r="15841">
          <cell r="K15841" t="str">
            <v>00111129P.2</v>
          </cell>
        </row>
        <row r="15842">
          <cell r="K15842" t="str">
            <v>00111133P.2</v>
          </cell>
        </row>
        <row r="15843">
          <cell r="K15843" t="str">
            <v>00111124P.2</v>
          </cell>
        </row>
        <row r="15844">
          <cell r="K15844" t="str">
            <v>00111118P.2</v>
          </cell>
        </row>
        <row r="15845">
          <cell r="K15845" t="str">
            <v>00111124P.2</v>
          </cell>
        </row>
        <row r="15846">
          <cell r="K15846" t="str">
            <v>00111128P.2</v>
          </cell>
        </row>
        <row r="15847">
          <cell r="K15847" t="str">
            <v>00111130P.2</v>
          </cell>
        </row>
        <row r="15848">
          <cell r="K15848" t="str">
            <v>00111133P.2</v>
          </cell>
        </row>
        <row r="15849">
          <cell r="K15849" t="str">
            <v>00111134P.2</v>
          </cell>
        </row>
        <row r="15850">
          <cell r="K15850" t="str">
            <v>00111123P.2</v>
          </cell>
        </row>
        <row r="15851">
          <cell r="K15851" t="str">
            <v>00111117P.2</v>
          </cell>
        </row>
        <row r="15852">
          <cell r="K15852" t="str">
            <v>00111119P.2</v>
          </cell>
        </row>
        <row r="15853">
          <cell r="K15853" t="str">
            <v>00111120P.2</v>
          </cell>
        </row>
        <row r="15854">
          <cell r="K15854" t="str">
            <v>00111136P.2</v>
          </cell>
        </row>
        <row r="15855">
          <cell r="K15855" t="str">
            <v>00111115P.2</v>
          </cell>
        </row>
        <row r="15856">
          <cell r="K15856" t="str">
            <v>00111117P.2</v>
          </cell>
        </row>
        <row r="15857">
          <cell r="K15857" t="str">
            <v>00111124P.2</v>
          </cell>
        </row>
        <row r="15858">
          <cell r="K15858" t="str">
            <v>00111126P.2</v>
          </cell>
        </row>
        <row r="15859">
          <cell r="K15859" t="str">
            <v>00111136P.2</v>
          </cell>
        </row>
        <row r="15860">
          <cell r="K15860" t="str">
            <v>00111129P.2</v>
          </cell>
        </row>
        <row r="15861">
          <cell r="K15861" t="str">
            <v>00111110P.2</v>
          </cell>
        </row>
        <row r="15862">
          <cell r="K15862" t="str">
            <v>00111113P.2</v>
          </cell>
        </row>
        <row r="15863">
          <cell r="K15863" t="str">
            <v>00111115P.2</v>
          </cell>
        </row>
        <row r="15864">
          <cell r="K15864" t="str">
            <v>00111115P.2</v>
          </cell>
        </row>
        <row r="15865">
          <cell r="K15865" t="str">
            <v>00111129P.2</v>
          </cell>
        </row>
        <row r="15866">
          <cell r="K15866" t="str">
            <v>00111133P.2</v>
          </cell>
        </row>
        <row r="15867">
          <cell r="K15867" t="str">
            <v>00111113P.2</v>
          </cell>
        </row>
        <row r="15868">
          <cell r="K15868" t="str">
            <v>00111133P.2</v>
          </cell>
        </row>
        <row r="15869">
          <cell r="K15869" t="str">
            <v>00111112P.2</v>
          </cell>
        </row>
        <row r="15870">
          <cell r="K15870" t="str">
            <v>00111120P.2</v>
          </cell>
        </row>
        <row r="15871">
          <cell r="K15871" t="str">
            <v>00111127P.2</v>
          </cell>
        </row>
        <row r="15872">
          <cell r="K15872" t="str">
            <v>00111134P.2</v>
          </cell>
        </row>
        <row r="15873">
          <cell r="K15873" t="str">
            <v>00111117P.2</v>
          </cell>
        </row>
        <row r="15874">
          <cell r="K15874" t="str">
            <v>00111136P.2</v>
          </cell>
        </row>
        <row r="15875">
          <cell r="K15875" t="str">
            <v>00111130P.2</v>
          </cell>
        </row>
        <row r="15876">
          <cell r="K15876" t="str">
            <v>00111136P.2</v>
          </cell>
        </row>
        <row r="15877">
          <cell r="K15877" t="str">
            <v>00111136P.2</v>
          </cell>
        </row>
        <row r="15878">
          <cell r="K15878" t="str">
            <v>00111110P.2</v>
          </cell>
        </row>
        <row r="15879">
          <cell r="K15879" t="str">
            <v>00111125P.2</v>
          </cell>
        </row>
        <row r="15880">
          <cell r="K15880" t="str">
            <v>00111128P.2</v>
          </cell>
        </row>
        <row r="15881">
          <cell r="K15881" t="str">
            <v>00111130P.2</v>
          </cell>
        </row>
        <row r="15882">
          <cell r="K15882" t="str">
            <v>00111136P.2</v>
          </cell>
        </row>
        <row r="15883">
          <cell r="K15883" t="str">
            <v>00111117P.2</v>
          </cell>
        </row>
        <row r="15884">
          <cell r="K15884" t="str">
            <v>00111127P.2</v>
          </cell>
        </row>
        <row r="15885">
          <cell r="K15885" t="str">
            <v>00111118P.2</v>
          </cell>
        </row>
        <row r="15886">
          <cell r="K15886" t="str">
            <v>00111126P.2</v>
          </cell>
        </row>
        <row r="15887">
          <cell r="K15887" t="str">
            <v>00111120P.2</v>
          </cell>
        </row>
        <row r="15888">
          <cell r="K15888" t="str">
            <v>00111114P.2</v>
          </cell>
        </row>
        <row r="15889">
          <cell r="K15889" t="str">
            <v>00111117P.2</v>
          </cell>
        </row>
        <row r="15890">
          <cell r="K15890" t="str">
            <v>00111119P.2</v>
          </cell>
        </row>
        <row r="15891">
          <cell r="K15891" t="str">
            <v>00111117P.2</v>
          </cell>
        </row>
        <row r="15892">
          <cell r="K15892" t="str">
            <v>00111117P.2</v>
          </cell>
        </row>
        <row r="15893">
          <cell r="K15893" t="str">
            <v>00111124P.2</v>
          </cell>
        </row>
        <row r="15894">
          <cell r="K15894" t="str">
            <v>00111129P.2</v>
          </cell>
        </row>
        <row r="15895">
          <cell r="K15895" t="str">
            <v>00111129P.2</v>
          </cell>
        </row>
        <row r="15896">
          <cell r="K15896" t="str">
            <v>00111130P.2</v>
          </cell>
        </row>
        <row r="15897">
          <cell r="K15897" t="str">
            <v>00111133P.2</v>
          </cell>
        </row>
        <row r="15898">
          <cell r="K15898" t="str">
            <v>00111136P.2</v>
          </cell>
        </row>
        <row r="15899">
          <cell r="K15899" t="str">
            <v>00111126P.2</v>
          </cell>
        </row>
        <row r="15900">
          <cell r="K15900" t="str">
            <v>00111128P.2</v>
          </cell>
        </row>
        <row r="15901">
          <cell r="K15901" t="str">
            <v>00111128P.2</v>
          </cell>
        </row>
        <row r="15902">
          <cell r="K15902" t="str">
            <v>00111131P.2</v>
          </cell>
        </row>
        <row r="15903">
          <cell r="K15903" t="str">
            <v>00111126P.2</v>
          </cell>
        </row>
        <row r="15904">
          <cell r="K15904" t="str">
            <v>00111128P.2</v>
          </cell>
        </row>
        <row r="15905">
          <cell r="K15905" t="str">
            <v>00111130P.2</v>
          </cell>
        </row>
        <row r="15906">
          <cell r="K15906" t="str">
            <v>00111136P.2</v>
          </cell>
        </row>
        <row r="15907">
          <cell r="K15907" t="str">
            <v>00111126P.2</v>
          </cell>
        </row>
        <row r="15908">
          <cell r="K15908" t="str">
            <v>00111126P.2</v>
          </cell>
        </row>
        <row r="15909">
          <cell r="K15909" t="str">
            <v>00111130P.2</v>
          </cell>
        </row>
        <row r="15910">
          <cell r="K15910" t="str">
            <v>00111131P.2</v>
          </cell>
        </row>
        <row r="15911">
          <cell r="K15911" t="str">
            <v>00111117P.2</v>
          </cell>
        </row>
        <row r="15912">
          <cell r="K15912" t="str">
            <v>00111131P.2</v>
          </cell>
        </row>
        <row r="15913">
          <cell r="K15913" t="str">
            <v>00111133P.2</v>
          </cell>
        </row>
        <row r="15914">
          <cell r="K15914" t="str">
            <v>00111136P.2</v>
          </cell>
        </row>
        <row r="15915">
          <cell r="K15915" t="str">
            <v>00111136P.2</v>
          </cell>
        </row>
        <row r="15916">
          <cell r="K15916" t="str">
            <v>00111112P.2</v>
          </cell>
        </row>
        <row r="15917">
          <cell r="K15917" t="str">
            <v>00111126P.2</v>
          </cell>
        </row>
        <row r="15918">
          <cell r="K15918" t="str">
            <v>00111131P.2</v>
          </cell>
        </row>
        <row r="15919">
          <cell r="K15919" t="str">
            <v>00111124P.2</v>
          </cell>
        </row>
        <row r="15920">
          <cell r="K15920" t="str">
            <v>00111132P.2</v>
          </cell>
        </row>
        <row r="15921">
          <cell r="K15921" t="str">
            <v>00111115P.2</v>
          </cell>
        </row>
        <row r="15922">
          <cell r="K15922" t="str">
            <v>00111110P.2</v>
          </cell>
        </row>
        <row r="15923">
          <cell r="K15923" t="str">
            <v>00111114P.2</v>
          </cell>
        </row>
        <row r="15924">
          <cell r="K15924" t="str">
            <v>00111114P.2</v>
          </cell>
        </row>
        <row r="15925">
          <cell r="K15925" t="str">
            <v>00111121P.2</v>
          </cell>
        </row>
        <row r="15926">
          <cell r="K15926" t="str">
            <v>00111124P.2</v>
          </cell>
        </row>
        <row r="15927">
          <cell r="K15927" t="str">
            <v>00111135P.2</v>
          </cell>
        </row>
        <row r="15928">
          <cell r="K15928" t="str">
            <v>00111123P.2</v>
          </cell>
        </row>
        <row r="15929">
          <cell r="K15929" t="str">
            <v>00111132P.2</v>
          </cell>
        </row>
        <row r="15930">
          <cell r="K15930" t="str">
            <v>00111115P.2</v>
          </cell>
        </row>
        <row r="15931">
          <cell r="K15931" t="str">
            <v>00111128P.2</v>
          </cell>
        </row>
        <row r="15932">
          <cell r="K15932" t="str">
            <v>00111134P.2</v>
          </cell>
        </row>
        <row r="15933">
          <cell r="K15933" t="str">
            <v>00111136P.2</v>
          </cell>
        </row>
        <row r="15934">
          <cell r="K15934" t="str">
            <v>00111131P.2</v>
          </cell>
        </row>
        <row r="15935">
          <cell r="K15935" t="str">
            <v>00111136P.2</v>
          </cell>
        </row>
        <row r="15936">
          <cell r="K15936" t="str">
            <v>00111115P.2</v>
          </cell>
        </row>
        <row r="15937">
          <cell r="K15937" t="str">
            <v>00111132P.2</v>
          </cell>
        </row>
        <row r="15938">
          <cell r="K15938" t="str">
            <v>00111110P.2</v>
          </cell>
        </row>
        <row r="15939">
          <cell r="K15939" t="str">
            <v>00111126P.2</v>
          </cell>
        </row>
        <row r="15940">
          <cell r="K15940" t="str">
            <v>00111131P.2</v>
          </cell>
        </row>
        <row r="15941">
          <cell r="K15941" t="str">
            <v>00111115P.2</v>
          </cell>
        </row>
        <row r="15942">
          <cell r="K15942" t="str">
            <v>00111123P.2</v>
          </cell>
        </row>
        <row r="15943">
          <cell r="K15943" t="str">
            <v>00111133P.2</v>
          </cell>
        </row>
        <row r="15944">
          <cell r="K15944" t="str">
            <v>00111114P.2</v>
          </cell>
        </row>
        <row r="15945">
          <cell r="K15945" t="str">
            <v>00111124P.2</v>
          </cell>
        </row>
        <row r="15946">
          <cell r="K15946" t="str">
            <v>00111134P.2</v>
          </cell>
        </row>
        <row r="15947">
          <cell r="K15947" t="str">
            <v>00111116P.2</v>
          </cell>
        </row>
        <row r="15948">
          <cell r="K15948" t="str">
            <v>00111121P.2</v>
          </cell>
        </row>
        <row r="15949">
          <cell r="K15949" t="str">
            <v>00111116P.2</v>
          </cell>
        </row>
        <row r="15950">
          <cell r="K15950" t="str">
            <v>00111120P.2</v>
          </cell>
        </row>
        <row r="15951">
          <cell r="K15951" t="str">
            <v>00111128P.2</v>
          </cell>
        </row>
        <row r="15952">
          <cell r="K15952" t="str">
            <v>00111122P.2</v>
          </cell>
        </row>
        <row r="15953">
          <cell r="K15953" t="str">
            <v>00111126P.2</v>
          </cell>
        </row>
        <row r="15954">
          <cell r="K15954" t="str">
            <v>00111126P.2</v>
          </cell>
        </row>
        <row r="15955">
          <cell r="K15955" t="str">
            <v>00111135P.2</v>
          </cell>
        </row>
        <row r="15956">
          <cell r="K15956" t="str">
            <v>00111110P.2</v>
          </cell>
        </row>
        <row r="15957">
          <cell r="K15957" t="str">
            <v>00111120P.2</v>
          </cell>
        </row>
        <row r="15958">
          <cell r="K15958" t="str">
            <v>00111124P.2</v>
          </cell>
        </row>
        <row r="15959">
          <cell r="K15959" t="str">
            <v>00111126P.2</v>
          </cell>
        </row>
        <row r="15960">
          <cell r="K15960" t="str">
            <v>00111126P.2</v>
          </cell>
        </row>
        <row r="15961">
          <cell r="K15961" t="str">
            <v>00111133P.2</v>
          </cell>
        </row>
        <row r="15962">
          <cell r="K15962" t="str">
            <v>00111135P.2</v>
          </cell>
        </row>
        <row r="15963">
          <cell r="K15963" t="str">
            <v>00111128P.2</v>
          </cell>
        </row>
        <row r="15964">
          <cell r="K15964" t="str">
            <v>00111112P.2</v>
          </cell>
        </row>
        <row r="15965">
          <cell r="K15965" t="str">
            <v>00111120P.2</v>
          </cell>
        </row>
        <row r="15966">
          <cell r="K15966" t="str">
            <v>00111129P.2</v>
          </cell>
        </row>
        <row r="15967">
          <cell r="K15967" t="str">
            <v>00111132P.2</v>
          </cell>
        </row>
        <row r="15968">
          <cell r="K15968" t="str">
            <v>00111133P.2</v>
          </cell>
        </row>
        <row r="15969">
          <cell r="K15969" t="str">
            <v>00111133P.2</v>
          </cell>
        </row>
        <row r="15970">
          <cell r="K15970" t="str">
            <v>00111136P.2</v>
          </cell>
        </row>
        <row r="15971">
          <cell r="K15971" t="str">
            <v>00111112P.2</v>
          </cell>
        </row>
        <row r="15972">
          <cell r="K15972" t="str">
            <v>00111114P.2</v>
          </cell>
        </row>
        <row r="15973">
          <cell r="K15973" t="str">
            <v>00111128P.2</v>
          </cell>
        </row>
        <row r="15974">
          <cell r="K15974" t="str">
            <v>00111130P.2</v>
          </cell>
        </row>
        <row r="15975">
          <cell r="K15975" t="str">
            <v>00111133P.2</v>
          </cell>
        </row>
        <row r="15976">
          <cell r="K15976" t="str">
            <v>00111118P.2</v>
          </cell>
        </row>
        <row r="15977">
          <cell r="K15977" t="str">
            <v>00111118P.2</v>
          </cell>
        </row>
        <row r="15978">
          <cell r="K15978" t="str">
            <v>00111126P.2</v>
          </cell>
        </row>
        <row r="15979">
          <cell r="K15979" t="str">
            <v>00111129P.2</v>
          </cell>
        </row>
        <row r="15980">
          <cell r="K15980" t="str">
            <v>00111130P.2</v>
          </cell>
        </row>
        <row r="15981">
          <cell r="K15981" t="str">
            <v>00111135P.2</v>
          </cell>
        </row>
        <row r="15982">
          <cell r="K15982" t="str">
            <v>00111113P.2</v>
          </cell>
        </row>
        <row r="15983">
          <cell r="K15983" t="str">
            <v>00111116P.2</v>
          </cell>
        </row>
        <row r="15984">
          <cell r="K15984" t="str">
            <v>00111136P.2</v>
          </cell>
        </row>
        <row r="15985">
          <cell r="K15985" t="str">
            <v>00111112P.2</v>
          </cell>
        </row>
        <row r="15986">
          <cell r="K15986" t="str">
            <v>00111118P.2</v>
          </cell>
        </row>
        <row r="15987">
          <cell r="K15987" t="str">
            <v>00111129P.2</v>
          </cell>
        </row>
        <row r="15988">
          <cell r="K15988" t="str">
            <v>00111136P.2</v>
          </cell>
        </row>
        <row r="15989">
          <cell r="K15989" t="str">
            <v>00111124P.2</v>
          </cell>
        </row>
        <row r="15990">
          <cell r="K15990" t="str">
            <v>00111130P.2</v>
          </cell>
        </row>
        <row r="15991">
          <cell r="K15991" t="str">
            <v>00111132P.2</v>
          </cell>
        </row>
        <row r="15992">
          <cell r="K15992" t="str">
            <v>00111132P.2</v>
          </cell>
        </row>
        <row r="15993">
          <cell r="K15993" t="str">
            <v>00111112P.2</v>
          </cell>
        </row>
        <row r="15994">
          <cell r="K15994" t="str">
            <v>00111123P.2</v>
          </cell>
        </row>
        <row r="15995">
          <cell r="K15995" t="str">
            <v>00111132P.2</v>
          </cell>
        </row>
        <row r="15996">
          <cell r="K15996" t="str">
            <v>00111118P.2</v>
          </cell>
        </row>
        <row r="15997">
          <cell r="K15997" t="str">
            <v>00111116P.2</v>
          </cell>
        </row>
        <row r="15998">
          <cell r="K15998" t="str">
            <v>00111132P.2</v>
          </cell>
        </row>
        <row r="15999">
          <cell r="K15999" t="str">
            <v>00111131P.2</v>
          </cell>
        </row>
        <row r="16000">
          <cell r="K16000" t="str">
            <v>00111118P.2</v>
          </cell>
        </row>
        <row r="16001">
          <cell r="K16001" t="str">
            <v>00111136P.2</v>
          </cell>
        </row>
        <row r="16002">
          <cell r="K16002" t="str">
            <v>00111136P.2</v>
          </cell>
        </row>
        <row r="16003">
          <cell r="K16003" t="str">
            <v>00111125P.2</v>
          </cell>
        </row>
        <row r="16004">
          <cell r="K16004" t="str">
            <v>00111133P.2</v>
          </cell>
        </row>
        <row r="16005">
          <cell r="K16005" t="str">
            <v>00111128P.2</v>
          </cell>
        </row>
        <row r="16006">
          <cell r="K16006" t="str">
            <v>00111114P.2</v>
          </cell>
        </row>
        <row r="16007">
          <cell r="K16007" t="str">
            <v>00111115P.2</v>
          </cell>
        </row>
        <row r="16008">
          <cell r="K16008" t="str">
            <v>00111116P.2</v>
          </cell>
        </row>
        <row r="16009">
          <cell r="K16009" t="str">
            <v>00111113P.2</v>
          </cell>
        </row>
        <row r="16010">
          <cell r="K16010" t="str">
            <v>00111116P.2</v>
          </cell>
        </row>
        <row r="16011">
          <cell r="K16011" t="str">
            <v>00111117P.2</v>
          </cell>
        </row>
        <row r="16012">
          <cell r="K16012" t="str">
            <v>00111136P.2</v>
          </cell>
        </row>
        <row r="16013">
          <cell r="K16013" t="str">
            <v>00111112P.2</v>
          </cell>
        </row>
        <row r="16014">
          <cell r="K16014" t="str">
            <v>00111132P.2</v>
          </cell>
        </row>
        <row r="16015">
          <cell r="K16015" t="str">
            <v>00111132P.2</v>
          </cell>
        </row>
        <row r="16016">
          <cell r="K16016" t="str">
            <v>00111127P.2</v>
          </cell>
        </row>
        <row r="16017">
          <cell r="K16017" t="str">
            <v>00111110P.2</v>
          </cell>
        </row>
        <row r="16018">
          <cell r="K16018" t="str">
            <v>00111117P.2</v>
          </cell>
        </row>
        <row r="16019">
          <cell r="K16019" t="str">
            <v>00111121P.2</v>
          </cell>
        </row>
        <row r="16020">
          <cell r="K16020" t="str">
            <v>00111112P.2</v>
          </cell>
        </row>
        <row r="16021">
          <cell r="K16021" t="str">
            <v>00111110P.2</v>
          </cell>
        </row>
        <row r="16022">
          <cell r="K16022" t="str">
            <v>00111124P.2</v>
          </cell>
        </row>
        <row r="16023">
          <cell r="K16023" t="str">
            <v>00111118P.2</v>
          </cell>
        </row>
        <row r="16024">
          <cell r="K16024" t="str">
            <v>00111136P.2</v>
          </cell>
        </row>
        <row r="16025">
          <cell r="K16025" t="str">
            <v>00111131P.2</v>
          </cell>
        </row>
        <row r="16026">
          <cell r="K16026" t="str">
            <v>00111111P.2</v>
          </cell>
        </row>
        <row r="16027">
          <cell r="K16027" t="str">
            <v>00111130P.2</v>
          </cell>
        </row>
        <row r="16028">
          <cell r="K16028" t="str">
            <v>00111110P.2</v>
          </cell>
        </row>
        <row r="16029">
          <cell r="K16029" t="str">
            <v>00111114P.2</v>
          </cell>
        </row>
        <row r="16030">
          <cell r="K16030" t="str">
            <v>00111114P.2</v>
          </cell>
        </row>
        <row r="16031">
          <cell r="K16031" t="str">
            <v>00111128P.2</v>
          </cell>
        </row>
        <row r="16032">
          <cell r="K16032" t="str">
            <v>00111114P.2</v>
          </cell>
        </row>
        <row r="16033">
          <cell r="K16033" t="str">
            <v>00111112P.2</v>
          </cell>
        </row>
        <row r="16034">
          <cell r="K16034" t="str">
            <v>00111131P.2</v>
          </cell>
        </row>
        <row r="16035">
          <cell r="K16035" t="str">
            <v>00111128P.2</v>
          </cell>
        </row>
        <row r="16036">
          <cell r="K16036" t="str">
            <v>00111129P.2</v>
          </cell>
        </row>
        <row r="16037">
          <cell r="K16037" t="str">
            <v>00111133P.2</v>
          </cell>
        </row>
        <row r="16038">
          <cell r="K16038" t="str">
            <v>00111136P.2</v>
          </cell>
        </row>
        <row r="16039">
          <cell r="K16039" t="str">
            <v>00111110P.2</v>
          </cell>
        </row>
        <row r="16040">
          <cell r="K16040" t="str">
            <v>00111128P.2</v>
          </cell>
        </row>
        <row r="16041">
          <cell r="K16041" t="str">
            <v>00111116P.2</v>
          </cell>
        </row>
        <row r="16042">
          <cell r="K16042" t="str">
            <v>00111113P.2</v>
          </cell>
        </row>
        <row r="16043">
          <cell r="K16043" t="str">
            <v>00111114P.2</v>
          </cell>
        </row>
        <row r="16044">
          <cell r="K16044" t="str">
            <v>00111118P.2</v>
          </cell>
        </row>
        <row r="16045">
          <cell r="K16045" t="str">
            <v>00111114P.2</v>
          </cell>
        </row>
        <row r="16046">
          <cell r="K16046" t="str">
            <v>00111116P.2</v>
          </cell>
        </row>
        <row r="16047">
          <cell r="K16047" t="str">
            <v>00111131P.2</v>
          </cell>
        </row>
        <row r="16048">
          <cell r="K16048" t="str">
            <v>00111117P.2</v>
          </cell>
        </row>
        <row r="16049">
          <cell r="K16049" t="str">
            <v>00111130P.2</v>
          </cell>
        </row>
        <row r="16050">
          <cell r="K16050" t="str">
            <v>00111133P.2</v>
          </cell>
        </row>
        <row r="16051">
          <cell r="K16051" t="str">
            <v>00111115P.2</v>
          </cell>
        </row>
        <row r="16052">
          <cell r="K16052" t="str">
            <v>00111117P.2</v>
          </cell>
        </row>
        <row r="16053">
          <cell r="K16053" t="str">
            <v>00111118P.2</v>
          </cell>
        </row>
        <row r="16054">
          <cell r="K16054" t="str">
            <v>00111113P.2</v>
          </cell>
        </row>
        <row r="16055">
          <cell r="K16055" t="str">
            <v>00111124P.2</v>
          </cell>
        </row>
        <row r="16056">
          <cell r="K16056" t="str">
            <v>00111119P.2</v>
          </cell>
        </row>
        <row r="16057">
          <cell r="K16057" t="str">
            <v>00111128P.2</v>
          </cell>
        </row>
        <row r="16058">
          <cell r="K16058" t="str">
            <v>00111125P.2</v>
          </cell>
        </row>
        <row r="16059">
          <cell r="K16059" t="str">
            <v>00111127P.2</v>
          </cell>
        </row>
        <row r="16060">
          <cell r="K16060" t="str">
            <v>00111134P.2</v>
          </cell>
        </row>
        <row r="16061">
          <cell r="K16061" t="str">
            <v>00111115P.2</v>
          </cell>
        </row>
        <row r="16062">
          <cell r="K16062" t="str">
            <v>00111110P.2</v>
          </cell>
        </row>
        <row r="16063">
          <cell r="K16063" t="str">
            <v>00111125P.2</v>
          </cell>
        </row>
        <row r="16064">
          <cell r="K16064" t="str">
            <v>00111134P.2</v>
          </cell>
        </row>
        <row r="16065">
          <cell r="K16065" t="str">
            <v>00111129P.2</v>
          </cell>
        </row>
        <row r="16066">
          <cell r="K16066" t="str">
            <v>00111129P.2</v>
          </cell>
        </row>
        <row r="16067">
          <cell r="K16067" t="str">
            <v>00111135P.2</v>
          </cell>
        </row>
        <row r="16068">
          <cell r="K16068" t="str">
            <v>00111114P.2</v>
          </cell>
        </row>
        <row r="16069">
          <cell r="K16069" t="str">
            <v>00111120P.2</v>
          </cell>
        </row>
        <row r="16070">
          <cell r="K16070" t="str">
            <v>00111132P.2</v>
          </cell>
        </row>
        <row r="16071">
          <cell r="K16071" t="str">
            <v>00111110P.2</v>
          </cell>
        </row>
        <row r="16072">
          <cell r="K16072" t="str">
            <v>00111118P.2</v>
          </cell>
        </row>
        <row r="16073">
          <cell r="K16073" t="str">
            <v>00111132P.2</v>
          </cell>
        </row>
        <row r="16074">
          <cell r="K16074" t="str">
            <v>00111112P.2</v>
          </cell>
        </row>
        <row r="16075">
          <cell r="K16075" t="str">
            <v>00111128P.2</v>
          </cell>
        </row>
        <row r="16076">
          <cell r="K16076" t="str">
            <v>00111135P.2</v>
          </cell>
        </row>
        <row r="16077">
          <cell r="K16077" t="str">
            <v>00111128P.2</v>
          </cell>
        </row>
        <row r="16078">
          <cell r="K16078" t="str">
            <v>00111123P.2</v>
          </cell>
        </row>
        <row r="16079">
          <cell r="K16079" t="str">
            <v>00111120P.2</v>
          </cell>
        </row>
        <row r="16080">
          <cell r="K16080" t="str">
            <v>00111133P.2</v>
          </cell>
        </row>
        <row r="16081">
          <cell r="K16081" t="str">
            <v>00111136P.2</v>
          </cell>
        </row>
        <row r="16082">
          <cell r="K16082" t="str">
            <v>00111112P.2</v>
          </cell>
        </row>
        <row r="16083">
          <cell r="K16083" t="str">
            <v>00111122P.2</v>
          </cell>
        </row>
        <row r="16084">
          <cell r="K16084" t="str">
            <v>00111127P.2</v>
          </cell>
        </row>
        <row r="16085">
          <cell r="K16085" t="str">
            <v>00111124P.2</v>
          </cell>
        </row>
        <row r="16086">
          <cell r="K16086" t="str">
            <v>00111118P.2</v>
          </cell>
        </row>
        <row r="16087">
          <cell r="K16087" t="str">
            <v>00111123P.2</v>
          </cell>
        </row>
        <row r="16088">
          <cell r="K16088" t="str">
            <v>00111125P.2</v>
          </cell>
        </row>
        <row r="16089">
          <cell r="K16089" t="str">
            <v>00111134P.2</v>
          </cell>
        </row>
        <row r="16090">
          <cell r="K16090" t="str">
            <v>00111117P.2</v>
          </cell>
        </row>
        <row r="16091">
          <cell r="K16091" t="str">
            <v>00111128P.2</v>
          </cell>
        </row>
        <row r="16092">
          <cell r="K16092" t="str">
            <v>00111135P.2</v>
          </cell>
        </row>
        <row r="16093">
          <cell r="K16093" t="str">
            <v>00111125P.2</v>
          </cell>
        </row>
        <row r="16094">
          <cell r="K16094" t="str">
            <v>00111129P.2</v>
          </cell>
        </row>
        <row r="16095">
          <cell r="K16095" t="str">
            <v>00111134P.2</v>
          </cell>
        </row>
        <row r="16096">
          <cell r="K16096" t="str">
            <v>00111114P.2</v>
          </cell>
        </row>
        <row r="16097">
          <cell r="K16097" t="str">
            <v>00111129P.2</v>
          </cell>
        </row>
        <row r="16098">
          <cell r="K16098" t="str">
            <v>00111117P.2</v>
          </cell>
        </row>
        <row r="16099">
          <cell r="K16099" t="str">
            <v>00111120P.2</v>
          </cell>
        </row>
        <row r="16100">
          <cell r="K16100" t="str">
            <v>00111116P.2</v>
          </cell>
        </row>
        <row r="16101">
          <cell r="K16101" t="str">
            <v>00111133P.2</v>
          </cell>
        </row>
        <row r="16102">
          <cell r="K16102" t="str">
            <v>00111128P.2</v>
          </cell>
        </row>
        <row r="16103">
          <cell r="K16103" t="str">
            <v>00111129P.2</v>
          </cell>
        </row>
        <row r="16104">
          <cell r="K16104" t="str">
            <v>00111130P.2</v>
          </cell>
        </row>
        <row r="16105">
          <cell r="K16105" t="str">
            <v>00111135P.2</v>
          </cell>
        </row>
        <row r="16106">
          <cell r="K16106" t="str">
            <v>00111128P.2</v>
          </cell>
        </row>
        <row r="16107">
          <cell r="K16107" t="str">
            <v>00111124P.2</v>
          </cell>
        </row>
        <row r="16108">
          <cell r="K16108" t="str">
            <v>00111121P.2</v>
          </cell>
        </row>
        <row r="16109">
          <cell r="K16109" t="str">
            <v>00111133P.2</v>
          </cell>
        </row>
        <row r="16110">
          <cell r="K16110" t="str">
            <v>00111118P.2</v>
          </cell>
        </row>
        <row r="16111">
          <cell r="K16111" t="str">
            <v>00111123P.2</v>
          </cell>
        </row>
        <row r="16112">
          <cell r="K16112" t="str">
            <v>00111126P.2</v>
          </cell>
        </row>
        <row r="16113">
          <cell r="K16113" t="str">
            <v>00111127P.2</v>
          </cell>
        </row>
        <row r="16114">
          <cell r="K16114" t="str">
            <v>00111129P.2</v>
          </cell>
        </row>
        <row r="16115">
          <cell r="K16115" t="str">
            <v>00111134P.2</v>
          </cell>
        </row>
        <row r="16116">
          <cell r="K16116" t="str">
            <v>00111130P.2</v>
          </cell>
        </row>
        <row r="16117">
          <cell r="K16117" t="str">
            <v>00111110P.2</v>
          </cell>
        </row>
        <row r="16118">
          <cell r="K16118" t="str">
            <v>00111118P.2</v>
          </cell>
        </row>
        <row r="16119">
          <cell r="K16119" t="str">
            <v>00111135P.2</v>
          </cell>
        </row>
        <row r="16120">
          <cell r="K16120" t="str">
            <v>00111113P.2</v>
          </cell>
        </row>
        <row r="16121">
          <cell r="K16121" t="str">
            <v>00111127P.2</v>
          </cell>
        </row>
        <row r="16122">
          <cell r="K16122" t="str">
            <v>00111125P.2</v>
          </cell>
        </row>
        <row r="16123">
          <cell r="K16123" t="str">
            <v>00111126P.2</v>
          </cell>
        </row>
        <row r="16124">
          <cell r="K16124" t="str">
            <v>00111126P.2</v>
          </cell>
        </row>
        <row r="16125">
          <cell r="K16125" t="str">
            <v>00111121P.2</v>
          </cell>
        </row>
        <row r="16126">
          <cell r="K16126" t="str">
            <v>00111130P.2</v>
          </cell>
        </row>
        <row r="16127">
          <cell r="K16127" t="str">
            <v>00111130P.2</v>
          </cell>
        </row>
        <row r="16128">
          <cell r="K16128" t="str">
            <v>00111125P.2</v>
          </cell>
        </row>
        <row r="16129">
          <cell r="K16129" t="str">
            <v>00111117P.2</v>
          </cell>
        </row>
        <row r="16130">
          <cell r="K16130" t="str">
            <v>00111128P.2</v>
          </cell>
        </row>
        <row r="16131">
          <cell r="K16131" t="str">
            <v>00111136P.2</v>
          </cell>
        </row>
        <row r="16132">
          <cell r="K16132" t="str">
            <v>00111111P.2</v>
          </cell>
        </row>
        <row r="16133">
          <cell r="K16133" t="str">
            <v>00111111P.2</v>
          </cell>
        </row>
        <row r="16134">
          <cell r="K16134" t="str">
            <v>00111114P.2</v>
          </cell>
        </row>
        <row r="16135">
          <cell r="K16135" t="str">
            <v>00111125P.2</v>
          </cell>
        </row>
        <row r="16136">
          <cell r="K16136" t="str">
            <v>00111129P.2</v>
          </cell>
        </row>
        <row r="16137">
          <cell r="K16137" t="str">
            <v>00111117P.2</v>
          </cell>
        </row>
        <row r="16138">
          <cell r="K16138" t="str">
            <v>00111126P.2</v>
          </cell>
        </row>
        <row r="16139">
          <cell r="K16139" t="str">
            <v>00111110P.2</v>
          </cell>
        </row>
        <row r="16140">
          <cell r="K16140" t="str">
            <v>00111120P.2</v>
          </cell>
        </row>
        <row r="16141">
          <cell r="K16141" t="str">
            <v>00111111P.2</v>
          </cell>
        </row>
        <row r="16142">
          <cell r="K16142" t="str">
            <v>00111123P.2</v>
          </cell>
        </row>
        <row r="16143">
          <cell r="K16143" t="str">
            <v>00111112P.2</v>
          </cell>
        </row>
        <row r="16144">
          <cell r="K16144" t="str">
            <v>00111130P.2</v>
          </cell>
        </row>
        <row r="16145">
          <cell r="K16145" t="str">
            <v>00111118P.2</v>
          </cell>
        </row>
        <row r="16146">
          <cell r="K16146" t="str">
            <v>00111126P.2</v>
          </cell>
        </row>
        <row r="16147">
          <cell r="K16147" t="str">
            <v>00111121P.2</v>
          </cell>
        </row>
        <row r="16148">
          <cell r="K16148" t="str">
            <v>00111116P.2</v>
          </cell>
        </row>
        <row r="16149">
          <cell r="K16149" t="str">
            <v>00111126P.2</v>
          </cell>
        </row>
        <row r="16150">
          <cell r="K16150" t="str">
            <v>00111112P.2</v>
          </cell>
        </row>
        <row r="16151">
          <cell r="K16151" t="str">
            <v>00111134P.2</v>
          </cell>
        </row>
        <row r="16152">
          <cell r="K16152" t="str">
            <v>00111136P.2</v>
          </cell>
        </row>
        <row r="16153">
          <cell r="K16153" t="str">
            <v>00111131P.2</v>
          </cell>
        </row>
        <row r="16154">
          <cell r="K16154" t="str">
            <v>00111134P.2</v>
          </cell>
        </row>
        <row r="16155">
          <cell r="K16155" t="str">
            <v>00111132P.2</v>
          </cell>
        </row>
        <row r="16156">
          <cell r="K16156" t="str">
            <v>00111130P.2</v>
          </cell>
        </row>
        <row r="16157">
          <cell r="K16157" t="str">
            <v>00111129P.2</v>
          </cell>
        </row>
        <row r="16158">
          <cell r="K16158" t="str">
            <v>00111136P.2</v>
          </cell>
        </row>
        <row r="16159">
          <cell r="K16159" t="str">
            <v>00111114P.2</v>
          </cell>
        </row>
        <row r="16160">
          <cell r="K16160" t="str">
            <v>00111111P.2</v>
          </cell>
        </row>
        <row r="16161">
          <cell r="K16161" t="str">
            <v>00111114P.2</v>
          </cell>
        </row>
        <row r="16162">
          <cell r="K16162" t="str">
            <v>00111110P.2</v>
          </cell>
        </row>
        <row r="16163">
          <cell r="K16163" t="str">
            <v>00111134P.2</v>
          </cell>
        </row>
        <row r="16164">
          <cell r="K16164" t="str">
            <v>00111124P.2</v>
          </cell>
        </row>
        <row r="16165">
          <cell r="K16165" t="str">
            <v>00111114P.2</v>
          </cell>
        </row>
        <row r="16166">
          <cell r="K16166" t="str">
            <v>00111129P.2</v>
          </cell>
        </row>
        <row r="16167">
          <cell r="K16167" t="str">
            <v>00111118P.2</v>
          </cell>
        </row>
        <row r="16168">
          <cell r="K16168" t="str">
            <v>00111129P.2</v>
          </cell>
        </row>
        <row r="16169">
          <cell r="K16169" t="str">
            <v>00111120P.2</v>
          </cell>
        </row>
        <row r="16170">
          <cell r="K16170" t="str">
            <v>00111122P.2</v>
          </cell>
        </row>
        <row r="16171">
          <cell r="K16171" t="str">
            <v>00111132P.2</v>
          </cell>
        </row>
        <row r="16172">
          <cell r="K16172" t="str">
            <v>00111114P.2</v>
          </cell>
        </row>
        <row r="16173">
          <cell r="K16173" t="str">
            <v>00111111P.2</v>
          </cell>
        </row>
        <row r="16174">
          <cell r="K16174" t="str">
            <v>00111110P.2</v>
          </cell>
        </row>
        <row r="16175">
          <cell r="K16175" t="str">
            <v>00111113P.2</v>
          </cell>
        </row>
        <row r="16176">
          <cell r="K16176" t="str">
            <v>00111136P.2</v>
          </cell>
        </row>
        <row r="16177">
          <cell r="K16177" t="str">
            <v>00111131P.2</v>
          </cell>
        </row>
        <row r="16178">
          <cell r="K16178" t="str">
            <v>00111124P.2</v>
          </cell>
        </row>
        <row r="16179">
          <cell r="K16179" t="str">
            <v>00111132P.2</v>
          </cell>
        </row>
        <row r="16180">
          <cell r="K16180" t="str">
            <v>00111132P.2</v>
          </cell>
        </row>
        <row r="16181">
          <cell r="K16181" t="str">
            <v>00111127P.2</v>
          </cell>
        </row>
        <row r="16182">
          <cell r="K16182" t="str">
            <v>00111118P.2</v>
          </cell>
        </row>
        <row r="16183">
          <cell r="K16183" t="str">
            <v>00111110P.2</v>
          </cell>
        </row>
        <row r="16184">
          <cell r="K16184" t="str">
            <v>00111114P.2</v>
          </cell>
        </row>
        <row r="16185">
          <cell r="K16185" t="str">
            <v>00111128P.2</v>
          </cell>
        </row>
        <row r="16186">
          <cell r="K16186" t="str">
            <v>00111124P.2</v>
          </cell>
        </row>
        <row r="16187">
          <cell r="K16187" t="str">
            <v>00111114P.2</v>
          </cell>
        </row>
        <row r="16188">
          <cell r="K16188" t="str">
            <v>00111119P.2</v>
          </cell>
        </row>
        <row r="16189">
          <cell r="K16189" t="str">
            <v>00111128P.2</v>
          </cell>
        </row>
        <row r="16190">
          <cell r="K16190" t="str">
            <v>00111133P.2</v>
          </cell>
        </row>
        <row r="16191">
          <cell r="K16191" t="str">
            <v>00111129P.2</v>
          </cell>
        </row>
        <row r="16192">
          <cell r="K16192" t="str">
            <v>00111125P.2</v>
          </cell>
        </row>
        <row r="16193">
          <cell r="K16193" t="str">
            <v>00111130P.2</v>
          </cell>
        </row>
        <row r="16194">
          <cell r="K16194" t="str">
            <v>00111126P.2</v>
          </cell>
        </row>
        <row r="16195">
          <cell r="K16195" t="str">
            <v>00111123P.2</v>
          </cell>
        </row>
        <row r="16196">
          <cell r="K16196" t="str">
            <v>00111134P.2</v>
          </cell>
        </row>
        <row r="16197">
          <cell r="K16197" t="str">
            <v>00111123P.2</v>
          </cell>
        </row>
        <row r="16198">
          <cell r="K16198" t="str">
            <v>00111124P.2</v>
          </cell>
        </row>
        <row r="16199">
          <cell r="K16199" t="str">
            <v>00111134P.2</v>
          </cell>
        </row>
        <row r="16200">
          <cell r="K16200" t="str">
            <v>00111130P.2</v>
          </cell>
        </row>
        <row r="16201">
          <cell r="K16201" t="str">
            <v>00111128P.2</v>
          </cell>
        </row>
        <row r="16202">
          <cell r="K16202" t="str">
            <v>00111130P.2</v>
          </cell>
        </row>
        <row r="16203">
          <cell r="K16203" t="str">
            <v>00111124P.2</v>
          </cell>
        </row>
        <row r="16204">
          <cell r="K16204" t="str">
            <v>00111112P.2</v>
          </cell>
        </row>
        <row r="16205">
          <cell r="K16205" t="str">
            <v>00111112P.2</v>
          </cell>
        </row>
        <row r="16206">
          <cell r="K16206" t="str">
            <v>00111111P.2</v>
          </cell>
        </row>
        <row r="16207">
          <cell r="K16207" t="str">
            <v>00111123P.2</v>
          </cell>
        </row>
        <row r="16208">
          <cell r="K16208" t="str">
            <v>00111131P.2</v>
          </cell>
        </row>
        <row r="16209">
          <cell r="K16209" t="str">
            <v>00111128P.2</v>
          </cell>
        </row>
        <row r="16210">
          <cell r="K16210" t="str">
            <v>00111116P.2</v>
          </cell>
        </row>
        <row r="16211">
          <cell r="K16211" t="str">
            <v>00111114P.2</v>
          </cell>
        </row>
        <row r="16212">
          <cell r="K16212" t="str">
            <v>00111131P.2</v>
          </cell>
        </row>
        <row r="16213">
          <cell r="K16213" t="str">
            <v>00111118P.2</v>
          </cell>
        </row>
        <row r="16214">
          <cell r="K16214" t="str">
            <v>00111131P.2</v>
          </cell>
        </row>
        <row r="16215">
          <cell r="K16215" t="str">
            <v>00111130P.2</v>
          </cell>
        </row>
        <row r="16216">
          <cell r="K16216" t="str">
            <v>00111113P.2</v>
          </cell>
        </row>
        <row r="16217">
          <cell r="K16217" t="str">
            <v>00111116P.2</v>
          </cell>
        </row>
        <row r="16218">
          <cell r="K16218" t="str">
            <v>00111118P.2</v>
          </cell>
        </row>
        <row r="16219">
          <cell r="K16219" t="str">
            <v>00111118P.2</v>
          </cell>
        </row>
        <row r="16220">
          <cell r="K16220" t="str">
            <v>00111118P.2</v>
          </cell>
        </row>
        <row r="16221">
          <cell r="K16221" t="str">
            <v>00111134P.2</v>
          </cell>
        </row>
        <row r="16222">
          <cell r="K16222" t="str">
            <v>00111110P.2</v>
          </cell>
        </row>
        <row r="16223">
          <cell r="K16223" t="str">
            <v>00111124P.2</v>
          </cell>
        </row>
        <row r="16224">
          <cell r="K16224" t="str">
            <v>00111132P.2</v>
          </cell>
        </row>
        <row r="16225">
          <cell r="K16225" t="str">
            <v>00111112P.2</v>
          </cell>
        </row>
        <row r="16226">
          <cell r="K16226" t="str">
            <v>00111112P.2</v>
          </cell>
        </row>
        <row r="16227">
          <cell r="K16227" t="str">
            <v>00111112P.2</v>
          </cell>
        </row>
        <row r="16228">
          <cell r="K16228" t="str">
            <v>00111132P.2</v>
          </cell>
        </row>
        <row r="16229">
          <cell r="K16229" t="str">
            <v>00111132P.2</v>
          </cell>
        </row>
        <row r="16230">
          <cell r="K16230" t="str">
            <v>00111118P.2</v>
          </cell>
        </row>
        <row r="16231">
          <cell r="K16231" t="str">
            <v>00111113P.2</v>
          </cell>
        </row>
        <row r="16232">
          <cell r="K16232" t="str">
            <v>00111126P.2</v>
          </cell>
        </row>
        <row r="16233">
          <cell r="K16233" t="str">
            <v>00111126P.2</v>
          </cell>
        </row>
        <row r="16234">
          <cell r="K16234" t="str">
            <v>00111131P.2</v>
          </cell>
        </row>
        <row r="16235">
          <cell r="K16235" t="str">
            <v>00111128P.2</v>
          </cell>
        </row>
        <row r="16236">
          <cell r="K16236" t="str">
            <v>00111113P.2</v>
          </cell>
        </row>
        <row r="16237">
          <cell r="K16237" t="str">
            <v>00111127P.2</v>
          </cell>
        </row>
        <row r="16238">
          <cell r="K16238" t="str">
            <v>00111125P.2</v>
          </cell>
        </row>
        <row r="16239">
          <cell r="K16239" t="str">
            <v>00111126P.2</v>
          </cell>
        </row>
        <row r="16240">
          <cell r="K16240" t="str">
            <v>00111110P.2</v>
          </cell>
        </row>
        <row r="16241">
          <cell r="K16241" t="str">
            <v>00111111P.2</v>
          </cell>
        </row>
        <row r="16242">
          <cell r="K16242" t="str">
            <v>00111110P.2</v>
          </cell>
        </row>
        <row r="16243">
          <cell r="K16243" t="str">
            <v>00111112P.2</v>
          </cell>
        </row>
        <row r="16244">
          <cell r="K16244" t="str">
            <v>00111123P.2</v>
          </cell>
        </row>
        <row r="16245">
          <cell r="K16245" t="str">
            <v>00111135P.2</v>
          </cell>
        </row>
        <row r="16246">
          <cell r="K16246" t="str">
            <v>00111130P.2</v>
          </cell>
        </row>
        <row r="16247">
          <cell r="K16247" t="str">
            <v>00111133P.2</v>
          </cell>
        </row>
        <row r="16248">
          <cell r="K16248" t="str">
            <v>00111135P.2</v>
          </cell>
        </row>
        <row r="16249">
          <cell r="K16249" t="str">
            <v>00111115P.2</v>
          </cell>
        </row>
        <row r="16250">
          <cell r="K16250" t="str">
            <v>00111125P.2</v>
          </cell>
        </row>
        <row r="16251">
          <cell r="K16251" t="str">
            <v>00111133P.2</v>
          </cell>
        </row>
        <row r="16252">
          <cell r="K16252" t="str">
            <v>00111132P.2</v>
          </cell>
        </row>
        <row r="16253">
          <cell r="K16253" t="str">
            <v>00111125P.2</v>
          </cell>
        </row>
        <row r="16254">
          <cell r="K16254" t="str">
            <v>00111118P.2</v>
          </cell>
        </row>
        <row r="16255">
          <cell r="K16255" t="str">
            <v>00111117P.2</v>
          </cell>
        </row>
        <row r="16256">
          <cell r="K16256" t="str">
            <v>00111134P.2</v>
          </cell>
        </row>
        <row r="16257">
          <cell r="K16257" t="str">
            <v>00111113P.2</v>
          </cell>
        </row>
        <row r="16258">
          <cell r="K16258" t="str">
            <v>00111133P.2</v>
          </cell>
        </row>
        <row r="16259">
          <cell r="K16259" t="str">
            <v>00111135P.2</v>
          </cell>
        </row>
        <row r="16260">
          <cell r="K16260" t="str">
            <v>00111117P.2</v>
          </cell>
        </row>
        <row r="16261">
          <cell r="K16261" t="str">
            <v>00111121P.2</v>
          </cell>
        </row>
        <row r="16262">
          <cell r="K16262" t="str">
            <v>00111124P.2</v>
          </cell>
        </row>
        <row r="16263">
          <cell r="K16263" t="str">
            <v>00111114P.2</v>
          </cell>
        </row>
        <row r="16264">
          <cell r="K16264" t="str">
            <v>00111113P.2</v>
          </cell>
        </row>
        <row r="16265">
          <cell r="K16265" t="str">
            <v>00111110P.2</v>
          </cell>
        </row>
        <row r="16266">
          <cell r="K16266" t="str">
            <v>00111110P.2</v>
          </cell>
        </row>
        <row r="16267">
          <cell r="K16267" t="str">
            <v>00111121P.2</v>
          </cell>
        </row>
        <row r="16268">
          <cell r="K16268" t="str">
            <v>00111123P.2</v>
          </cell>
        </row>
        <row r="16269">
          <cell r="K16269" t="str">
            <v>00111126P.2</v>
          </cell>
        </row>
        <row r="16270">
          <cell r="K16270" t="str">
            <v>00111115P.2</v>
          </cell>
        </row>
        <row r="16271">
          <cell r="K16271" t="str">
            <v>00111119P.2</v>
          </cell>
        </row>
        <row r="16272">
          <cell r="K16272" t="str">
            <v>00111125P.2</v>
          </cell>
        </row>
        <row r="16273">
          <cell r="K16273" t="str">
            <v>00111123P.2</v>
          </cell>
        </row>
        <row r="16274">
          <cell r="K16274" t="str">
            <v>00111110P.2</v>
          </cell>
        </row>
        <row r="16275">
          <cell r="K16275" t="str">
            <v>00111117P.2</v>
          </cell>
        </row>
        <row r="16276">
          <cell r="K16276" t="str">
            <v>00111133P.2</v>
          </cell>
        </row>
        <row r="16277">
          <cell r="K16277" t="str">
            <v>00111122P.2</v>
          </cell>
        </row>
        <row r="16278">
          <cell r="K16278" t="str">
            <v>00111132P.2</v>
          </cell>
        </row>
        <row r="16279">
          <cell r="K16279" t="str">
            <v>00111110P.2</v>
          </cell>
        </row>
        <row r="16280">
          <cell r="K16280" t="str">
            <v>00111112P.2</v>
          </cell>
        </row>
        <row r="16281">
          <cell r="K16281" t="str">
            <v>00111125P.2</v>
          </cell>
        </row>
        <row r="16282">
          <cell r="K16282" t="str">
            <v>00111133P.2</v>
          </cell>
        </row>
        <row r="16283">
          <cell r="K16283" t="str">
            <v>00111122P.2</v>
          </cell>
        </row>
        <row r="16284">
          <cell r="K16284" t="str">
            <v>00111123P.2</v>
          </cell>
        </row>
        <row r="16285">
          <cell r="K16285" t="str">
            <v>00111134P.2</v>
          </cell>
        </row>
        <row r="16286">
          <cell r="K16286" t="str">
            <v>00111115P.2</v>
          </cell>
        </row>
        <row r="16287">
          <cell r="K16287" t="str">
            <v>00111133P.2</v>
          </cell>
        </row>
        <row r="16288">
          <cell r="K16288" t="str">
            <v>00111118P.2</v>
          </cell>
        </row>
        <row r="16289">
          <cell r="K16289" t="str">
            <v>00111132P.2</v>
          </cell>
        </row>
        <row r="16290">
          <cell r="K16290" t="str">
            <v>00111133P.2</v>
          </cell>
        </row>
        <row r="16291">
          <cell r="K16291" t="str">
            <v>00111124P.2</v>
          </cell>
        </row>
        <row r="16292">
          <cell r="K16292" t="str">
            <v>00111136P.2</v>
          </cell>
        </row>
        <row r="16293">
          <cell r="K16293" t="str">
            <v>00111135P.2</v>
          </cell>
        </row>
        <row r="16294">
          <cell r="K16294" t="str">
            <v>00111136P.2</v>
          </cell>
        </row>
        <row r="16295">
          <cell r="K16295" t="str">
            <v>00111113P.2</v>
          </cell>
        </row>
        <row r="16296">
          <cell r="K16296" t="str">
            <v>00111123P.2</v>
          </cell>
        </row>
        <row r="16297">
          <cell r="K16297" t="str">
            <v>00111132P.2</v>
          </cell>
        </row>
        <row r="16298">
          <cell r="K16298" t="str">
            <v>00111122P.2</v>
          </cell>
        </row>
        <row r="16299">
          <cell r="K16299" t="str">
            <v>00111133P.2</v>
          </cell>
        </row>
        <row r="16300">
          <cell r="K16300" t="str">
            <v>00111135P.2</v>
          </cell>
        </row>
        <row r="16301">
          <cell r="K16301" t="str">
            <v>00111111P.2</v>
          </cell>
        </row>
        <row r="16302">
          <cell r="K16302" t="str">
            <v>00111132P.2</v>
          </cell>
        </row>
        <row r="16303">
          <cell r="K16303" t="str">
            <v>00111122P.2</v>
          </cell>
        </row>
        <row r="16304">
          <cell r="K16304" t="str">
            <v>00111125P.2</v>
          </cell>
        </row>
        <row r="16305">
          <cell r="K16305" t="str">
            <v>00111113P.2</v>
          </cell>
        </row>
        <row r="16306">
          <cell r="K16306" t="str">
            <v>00111128P.2</v>
          </cell>
        </row>
        <row r="16307">
          <cell r="K16307" t="str">
            <v>00111116P.2</v>
          </cell>
        </row>
        <row r="16308">
          <cell r="K16308" t="str">
            <v>00111119P.2</v>
          </cell>
        </row>
        <row r="16309">
          <cell r="K16309" t="str">
            <v>00111129P.2</v>
          </cell>
        </row>
        <row r="16310">
          <cell r="K16310" t="str">
            <v>00111112P.2</v>
          </cell>
        </row>
        <row r="16311">
          <cell r="K16311" t="str">
            <v>00111132P.2</v>
          </cell>
        </row>
        <row r="16312">
          <cell r="K16312" t="str">
            <v>00111134P.2</v>
          </cell>
        </row>
        <row r="16313">
          <cell r="K16313" t="str">
            <v>00111121P.2</v>
          </cell>
        </row>
        <row r="16314">
          <cell r="K16314" t="str">
            <v>00111125P.2</v>
          </cell>
        </row>
        <row r="16315">
          <cell r="K16315" t="str">
            <v>00111134P.2</v>
          </cell>
        </row>
        <row r="16316">
          <cell r="K16316" t="str">
            <v>00111120P.2</v>
          </cell>
        </row>
        <row r="16317">
          <cell r="K16317" t="str">
            <v>00111136P.2</v>
          </cell>
        </row>
        <row r="16318">
          <cell r="K16318" t="str">
            <v>00111130P.2</v>
          </cell>
        </row>
        <row r="16319">
          <cell r="K16319" t="str">
            <v>00111129P.2</v>
          </cell>
        </row>
        <row r="16320">
          <cell r="K16320" t="str">
            <v>00111114P.2</v>
          </cell>
        </row>
        <row r="16321">
          <cell r="K16321" t="str">
            <v>00111124P.2</v>
          </cell>
        </row>
        <row r="16322">
          <cell r="K16322" t="str">
            <v>00111121P.2</v>
          </cell>
        </row>
        <row r="16323">
          <cell r="K16323" t="str">
            <v>00111110P.2</v>
          </cell>
        </row>
        <row r="16324">
          <cell r="K16324" t="str">
            <v>00111121P.2</v>
          </cell>
        </row>
        <row r="16325">
          <cell r="K16325" t="str">
            <v>00111123P.2</v>
          </cell>
        </row>
        <row r="16326">
          <cell r="K16326" t="str">
            <v>00111128P.2</v>
          </cell>
        </row>
        <row r="16327">
          <cell r="K16327" t="str">
            <v>00111134P.2</v>
          </cell>
        </row>
        <row r="16328">
          <cell r="K16328" t="str">
            <v>00111136P.2</v>
          </cell>
        </row>
        <row r="16329">
          <cell r="K16329" t="str">
            <v>00111117P.2</v>
          </cell>
        </row>
        <row r="16330">
          <cell r="K16330" t="str">
            <v>00111130P.2</v>
          </cell>
        </row>
        <row r="16331">
          <cell r="K16331" t="str">
            <v>00111114P.2</v>
          </cell>
        </row>
        <row r="16332">
          <cell r="K16332" t="str">
            <v>00111113P.2</v>
          </cell>
        </row>
        <row r="16333">
          <cell r="K16333" t="str">
            <v>00111133P.2</v>
          </cell>
        </row>
        <row r="16334">
          <cell r="K16334" t="str">
            <v>00111132P.2</v>
          </cell>
        </row>
        <row r="16335">
          <cell r="K16335" t="str">
            <v>00111111P.2</v>
          </cell>
        </row>
        <row r="16336">
          <cell r="K16336" t="str">
            <v>00111133P.2</v>
          </cell>
        </row>
        <row r="16337">
          <cell r="K16337" t="str">
            <v>00111113P.2</v>
          </cell>
        </row>
        <row r="16338">
          <cell r="K16338" t="str">
            <v>00111127P.2</v>
          </cell>
        </row>
        <row r="16339">
          <cell r="K16339" t="str">
            <v>00111123P.2</v>
          </cell>
        </row>
        <row r="16340">
          <cell r="K16340" t="str">
            <v>00111132P.2</v>
          </cell>
        </row>
        <row r="16341">
          <cell r="K16341" t="str">
            <v>00111131P.2</v>
          </cell>
        </row>
        <row r="16342">
          <cell r="K16342" t="str">
            <v>00111124P.2</v>
          </cell>
        </row>
        <row r="16343">
          <cell r="K16343" t="str">
            <v>00111130P.2</v>
          </cell>
        </row>
        <row r="16344">
          <cell r="K16344" t="str">
            <v>00111134P.2</v>
          </cell>
        </row>
        <row r="16345">
          <cell r="K16345" t="str">
            <v>00111118P.2</v>
          </cell>
        </row>
        <row r="16346">
          <cell r="K16346" t="str">
            <v>00111135P.2</v>
          </cell>
        </row>
        <row r="16347">
          <cell r="K16347" t="str">
            <v>00111110P.2</v>
          </cell>
        </row>
        <row r="16348">
          <cell r="K16348" t="str">
            <v>00111123P.2</v>
          </cell>
        </row>
        <row r="16349">
          <cell r="K16349" t="str">
            <v>00111116P.2</v>
          </cell>
        </row>
        <row r="16350">
          <cell r="K16350" t="str">
            <v>00111113P.2</v>
          </cell>
        </row>
        <row r="16351">
          <cell r="K16351" t="str">
            <v>00111126P.2</v>
          </cell>
        </row>
        <row r="16352">
          <cell r="K16352" t="str">
            <v>00111129P.2</v>
          </cell>
        </row>
        <row r="16353">
          <cell r="K16353" t="str">
            <v>00111125P.2</v>
          </cell>
        </row>
        <row r="16354">
          <cell r="K16354" t="str">
            <v>00111131P.2</v>
          </cell>
        </row>
        <row r="16355">
          <cell r="K16355" t="str">
            <v>00111128P.2</v>
          </cell>
        </row>
        <row r="16356">
          <cell r="K16356" t="str">
            <v>00111113P.2</v>
          </cell>
        </row>
        <row r="16357">
          <cell r="K16357" t="str">
            <v>00111136P.2</v>
          </cell>
        </row>
        <row r="16358">
          <cell r="K16358" t="str">
            <v>00111128P.2</v>
          </cell>
        </row>
        <row r="16359">
          <cell r="K16359" t="str">
            <v>00111124P.2</v>
          </cell>
        </row>
        <row r="16360">
          <cell r="K16360" t="str">
            <v>00111117P.2</v>
          </cell>
        </row>
        <row r="16361">
          <cell r="K16361" t="str">
            <v>00111130P.2</v>
          </cell>
        </row>
        <row r="16362">
          <cell r="K16362" t="str">
            <v>00111124P.2</v>
          </cell>
        </row>
        <row r="16363">
          <cell r="K16363" t="str">
            <v>00111113P.2</v>
          </cell>
        </row>
        <row r="16364">
          <cell r="K16364" t="str">
            <v>00111132P.2</v>
          </cell>
        </row>
        <row r="16365">
          <cell r="K16365" t="str">
            <v>00111135P.2</v>
          </cell>
        </row>
        <row r="16366">
          <cell r="K16366" t="str">
            <v>00111123P.2</v>
          </cell>
        </row>
        <row r="16367">
          <cell r="K16367" t="str">
            <v>00111127P.2</v>
          </cell>
        </row>
        <row r="16368">
          <cell r="K16368" t="str">
            <v>00111122P.2</v>
          </cell>
        </row>
        <row r="16369">
          <cell r="K16369" t="str">
            <v>00111129P.2</v>
          </cell>
        </row>
        <row r="16370">
          <cell r="K16370" t="str">
            <v>00111121P.2</v>
          </cell>
        </row>
        <row r="16371">
          <cell r="K16371" t="str">
            <v>00111112P.2</v>
          </cell>
        </row>
        <row r="16372">
          <cell r="K16372" t="str">
            <v>00111133P.2</v>
          </cell>
        </row>
        <row r="16373">
          <cell r="K16373" t="str">
            <v>00111121P.2</v>
          </cell>
        </row>
        <row r="16374">
          <cell r="K16374" t="str">
            <v>00111120P.2</v>
          </cell>
        </row>
        <row r="16375">
          <cell r="K16375" t="str">
            <v>00111136P.2</v>
          </cell>
        </row>
      </sheetData>
      <sheetData sheetId="4" refreshError="1"/>
      <sheetData sheetId="5" refreshError="1"/>
      <sheetData sheetId="6"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colaboracion.dnp.gov.co/CDT/Contratacion/Resoluci%c3%b3n%203483%20de%202022.pdf?" TargetMode="External"/><Relationship Id="rId1" Type="http://schemas.openxmlformats.org/officeDocument/2006/relationships/hyperlink" Target="https://colaboracion.dnp.gov.co/CDT/Contratacion/Resoluci%c3%b3n%203483%20de%202022.pdf?"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015D0-3CBD-44B4-95DD-B13C9C5990AD}">
  <dimension ref="A1:XFD160"/>
  <sheetViews>
    <sheetView showGridLines="0" zoomScale="70" zoomScaleNormal="70" workbookViewId="0"/>
  </sheetViews>
  <sheetFormatPr baseColWidth="10" defaultColWidth="10.7109375" defaultRowHeight="107.45" customHeight="1" x14ac:dyDescent="0.25"/>
  <cols>
    <col min="1" max="1" width="53.7109375" style="591" customWidth="1"/>
    <col min="2" max="2" width="52.7109375" style="591" customWidth="1"/>
    <col min="3" max="3" width="34.42578125" style="591" customWidth="1"/>
    <col min="4" max="4" width="19.140625" style="592" customWidth="1"/>
    <col min="5" max="7" width="10.7109375" style="591"/>
    <col min="8" max="8" width="13.7109375" style="591" bestFit="1" customWidth="1"/>
    <col min="9" max="16384" width="10.7109375" style="591"/>
  </cols>
  <sheetData>
    <row r="1" spans="1:8" ht="45" customHeight="1" x14ac:dyDescent="0.25"/>
    <row r="2" spans="1:8" ht="18" x14ac:dyDescent="0.25">
      <c r="B2" s="635" t="s">
        <v>1559</v>
      </c>
      <c r="C2" s="635"/>
      <c r="D2" s="635"/>
      <c r="E2" s="636"/>
      <c r="F2" s="636"/>
      <c r="G2" s="636"/>
    </row>
    <row r="3" spans="1:8" ht="18" x14ac:dyDescent="0.25">
      <c r="B3" s="593"/>
      <c r="C3" s="593"/>
      <c r="D3" s="594"/>
      <c r="E3" s="593"/>
      <c r="F3" s="593"/>
      <c r="G3" s="593"/>
    </row>
    <row r="4" spans="1:8" ht="49.5" customHeight="1" x14ac:dyDescent="0.25">
      <c r="A4" s="595" t="s">
        <v>1</v>
      </c>
      <c r="B4" s="621" t="s">
        <v>1467</v>
      </c>
      <c r="C4" s="622"/>
      <c r="D4" s="622"/>
      <c r="E4" s="622"/>
      <c r="F4" s="622"/>
      <c r="G4" s="622"/>
      <c r="H4" s="598"/>
    </row>
    <row r="5" spans="1:8" s="598" customFormat="1" ht="56.45" customHeight="1" x14ac:dyDescent="0.25">
      <c r="A5" s="599" t="s">
        <v>2</v>
      </c>
      <c r="B5" s="621" t="s">
        <v>1468</v>
      </c>
      <c r="C5" s="622" t="s">
        <v>1401</v>
      </c>
      <c r="D5" s="622" t="s">
        <v>1402</v>
      </c>
      <c r="E5" s="622"/>
      <c r="F5" s="622"/>
      <c r="G5" s="622"/>
    </row>
    <row r="6" spans="1:8" s="598" customFormat="1" ht="56.45" customHeight="1" x14ac:dyDescent="0.25">
      <c r="A6" s="599" t="s">
        <v>1403</v>
      </c>
      <c r="B6" s="621" t="s">
        <v>1469</v>
      </c>
      <c r="C6" s="622"/>
      <c r="D6" s="622"/>
      <c r="E6" s="622"/>
      <c r="F6" s="622"/>
      <c r="G6" s="622"/>
    </row>
    <row r="7" spans="1:8" s="598" customFormat="1" ht="113.1" customHeight="1" x14ac:dyDescent="0.25">
      <c r="A7" s="599" t="s">
        <v>1537</v>
      </c>
      <c r="B7" s="621" t="s">
        <v>1470</v>
      </c>
      <c r="C7" s="622"/>
      <c r="D7" s="622"/>
      <c r="E7" s="622"/>
      <c r="F7" s="622"/>
      <c r="G7" s="622"/>
    </row>
    <row r="8" spans="1:8" s="598" customFormat="1" ht="88.5" customHeight="1" x14ac:dyDescent="0.25">
      <c r="A8" s="599" t="s">
        <v>940</v>
      </c>
      <c r="B8" s="621" t="s">
        <v>1471</v>
      </c>
      <c r="C8" s="622"/>
      <c r="D8" s="622"/>
      <c r="E8" s="622"/>
      <c r="F8" s="622"/>
      <c r="G8" s="622"/>
    </row>
    <row r="9" spans="1:8" s="598" customFormat="1" ht="77.099999999999994" customHeight="1" x14ac:dyDescent="0.25">
      <c r="A9" s="599" t="s">
        <v>941</v>
      </c>
      <c r="B9" s="621" t="s">
        <v>1472</v>
      </c>
      <c r="C9" s="622"/>
      <c r="D9" s="622"/>
      <c r="E9" s="622"/>
      <c r="F9" s="622"/>
      <c r="G9" s="622"/>
    </row>
    <row r="10" spans="1:8" s="598" customFormat="1" ht="71.099999999999994" customHeight="1" x14ac:dyDescent="0.25">
      <c r="A10" s="599" t="s">
        <v>939</v>
      </c>
      <c r="B10" s="621" t="s">
        <v>1478</v>
      </c>
      <c r="C10" s="622"/>
      <c r="D10" s="622"/>
      <c r="E10" s="622"/>
      <c r="F10" s="622"/>
      <c r="G10" s="622"/>
    </row>
    <row r="11" spans="1:8" s="598" customFormat="1" ht="107.45" customHeight="1" x14ac:dyDescent="0.25">
      <c r="A11" s="599" t="s">
        <v>924</v>
      </c>
      <c r="B11" s="621" t="s">
        <v>1473</v>
      </c>
      <c r="C11" s="622"/>
      <c r="D11" s="622"/>
      <c r="E11" s="622"/>
      <c r="F11" s="622"/>
      <c r="G11" s="622"/>
    </row>
    <row r="12" spans="1:8" s="598" customFormat="1" ht="81.95" customHeight="1" x14ac:dyDescent="0.25">
      <c r="A12" s="599" t="s">
        <v>1066</v>
      </c>
      <c r="B12" s="621" t="s">
        <v>1474</v>
      </c>
      <c r="C12" s="622"/>
      <c r="D12" s="622"/>
      <c r="E12" s="622"/>
      <c r="F12" s="622"/>
      <c r="G12" s="622"/>
    </row>
    <row r="13" spans="1:8" s="598" customFormat="1" ht="68.099999999999994" customHeight="1" x14ac:dyDescent="0.25">
      <c r="A13" s="599" t="s">
        <v>1063</v>
      </c>
      <c r="B13" s="621" t="s">
        <v>1475</v>
      </c>
      <c r="C13" s="622"/>
      <c r="D13" s="622"/>
      <c r="E13" s="622"/>
      <c r="F13" s="622"/>
      <c r="G13" s="622"/>
    </row>
    <row r="14" spans="1:8" s="598" customFormat="1" ht="75.95" customHeight="1" x14ac:dyDescent="0.25">
      <c r="A14" s="599" t="s">
        <v>1064</v>
      </c>
      <c r="B14" s="621" t="s">
        <v>1476</v>
      </c>
      <c r="C14" s="622"/>
      <c r="D14" s="622"/>
      <c r="E14" s="622"/>
      <c r="F14" s="622"/>
      <c r="G14" s="622"/>
    </row>
    <row r="15" spans="1:8" s="598" customFormat="1" ht="107.45" customHeight="1" x14ac:dyDescent="0.25">
      <c r="A15" s="599" t="s">
        <v>1025</v>
      </c>
      <c r="B15" s="621" t="s">
        <v>1477</v>
      </c>
      <c r="C15" s="622"/>
      <c r="D15" s="622"/>
      <c r="E15" s="622"/>
      <c r="F15" s="622"/>
      <c r="G15" s="622"/>
    </row>
    <row r="16" spans="1:8" s="598" customFormat="1" ht="33" customHeight="1" x14ac:dyDescent="0.25">
      <c r="A16" s="614"/>
      <c r="B16" s="609"/>
      <c r="C16" s="606"/>
      <c r="D16" s="606"/>
      <c r="E16" s="606"/>
      <c r="F16" s="606"/>
      <c r="G16" s="606"/>
    </row>
    <row r="17" spans="1:8" s="598" customFormat="1" ht="90.95" customHeight="1" x14ac:dyDescent="0.25">
      <c r="A17" s="595" t="s">
        <v>1404</v>
      </c>
      <c r="B17" s="621" t="s">
        <v>1563</v>
      </c>
      <c r="C17" s="622"/>
      <c r="D17" s="622"/>
      <c r="E17" s="622"/>
      <c r="F17" s="622"/>
      <c r="G17" s="622"/>
    </row>
    <row r="18" spans="1:8" s="598" customFormat="1" ht="107.45" customHeight="1" x14ac:dyDescent="0.25">
      <c r="A18" s="599" t="s">
        <v>64</v>
      </c>
      <c r="B18" s="621" t="s">
        <v>1564</v>
      </c>
      <c r="C18" s="622"/>
      <c r="D18" s="622"/>
      <c r="E18" s="622"/>
      <c r="F18" s="622"/>
      <c r="G18" s="622"/>
    </row>
    <row r="19" spans="1:8" s="598" customFormat="1" ht="107.45" customHeight="1" x14ac:dyDescent="0.25">
      <c r="A19" s="599" t="s">
        <v>85</v>
      </c>
      <c r="B19" s="621" t="s">
        <v>1565</v>
      </c>
      <c r="C19" s="622"/>
      <c r="D19" s="622"/>
      <c r="E19" s="622"/>
      <c r="F19" s="622"/>
      <c r="G19" s="622"/>
    </row>
    <row r="20" spans="1:8" ht="107.45" customHeight="1" x14ac:dyDescent="0.25">
      <c r="A20" s="599" t="s">
        <v>1405</v>
      </c>
      <c r="B20" s="621" t="s">
        <v>1566</v>
      </c>
      <c r="C20" s="622"/>
      <c r="D20" s="622"/>
      <c r="E20" s="622"/>
      <c r="F20" s="622"/>
      <c r="G20" s="622"/>
      <c r="H20" s="598"/>
    </row>
    <row r="21" spans="1:8" ht="107.45" customHeight="1" x14ac:dyDescent="0.25">
      <c r="A21" s="599" t="s">
        <v>1685</v>
      </c>
      <c r="B21" s="621" t="s">
        <v>1567</v>
      </c>
      <c r="C21" s="622"/>
      <c r="D21" s="622"/>
      <c r="E21" s="622"/>
      <c r="F21" s="622"/>
      <c r="G21" s="622"/>
      <c r="H21" s="598"/>
    </row>
    <row r="22" spans="1:8" ht="107.45" customHeight="1" x14ac:dyDescent="0.25">
      <c r="A22" s="599" t="s">
        <v>1594</v>
      </c>
      <c r="B22" s="621" t="s">
        <v>1568</v>
      </c>
      <c r="C22" s="622"/>
      <c r="D22" s="622"/>
      <c r="E22" s="622"/>
      <c r="F22" s="622"/>
      <c r="G22" s="622"/>
      <c r="H22" s="598"/>
    </row>
    <row r="23" spans="1:8" ht="107.45" customHeight="1" x14ac:dyDescent="0.25">
      <c r="A23" s="599" t="s">
        <v>1597</v>
      </c>
      <c r="B23" s="621" t="s">
        <v>1569</v>
      </c>
      <c r="C23" s="622"/>
      <c r="D23" s="622"/>
      <c r="E23" s="622"/>
      <c r="F23" s="622"/>
      <c r="G23" s="622"/>
      <c r="H23" s="598"/>
    </row>
    <row r="24" spans="1:8" ht="107.45" customHeight="1" x14ac:dyDescent="0.25">
      <c r="A24" s="599" t="s">
        <v>1596</v>
      </c>
      <c r="B24" s="621" t="s">
        <v>1570</v>
      </c>
      <c r="C24" s="622"/>
      <c r="D24" s="622"/>
      <c r="E24" s="622"/>
      <c r="F24" s="622"/>
      <c r="G24" s="622"/>
      <c r="H24" s="598"/>
    </row>
    <row r="25" spans="1:8" ht="107.45" customHeight="1" x14ac:dyDescent="0.25">
      <c r="A25" s="599" t="s">
        <v>1598</v>
      </c>
      <c r="B25" s="621" t="s">
        <v>1571</v>
      </c>
      <c r="C25" s="622"/>
      <c r="D25" s="622"/>
      <c r="E25" s="622"/>
      <c r="F25" s="622"/>
      <c r="G25" s="622"/>
      <c r="H25" s="598"/>
    </row>
    <row r="26" spans="1:8" ht="107.45" customHeight="1" x14ac:dyDescent="0.25">
      <c r="A26" s="599" t="s">
        <v>1599</v>
      </c>
      <c r="B26" s="621" t="s">
        <v>1572</v>
      </c>
      <c r="C26" s="622"/>
      <c r="D26" s="622"/>
      <c r="E26" s="622"/>
      <c r="F26" s="622"/>
      <c r="G26" s="622"/>
      <c r="H26" s="598"/>
    </row>
    <row r="27" spans="1:8" ht="42.75" customHeight="1" x14ac:dyDescent="0.25">
      <c r="A27" s="614"/>
      <c r="B27" s="609"/>
      <c r="C27" s="606"/>
      <c r="D27" s="606"/>
      <c r="E27" s="606"/>
      <c r="F27" s="606"/>
      <c r="G27" s="606"/>
      <c r="H27" s="598"/>
    </row>
    <row r="28" spans="1:8" ht="107.45" customHeight="1" x14ac:dyDescent="0.25">
      <c r="A28" s="595" t="s">
        <v>1335</v>
      </c>
      <c r="B28" s="621" t="s">
        <v>1573</v>
      </c>
      <c r="C28" s="622"/>
      <c r="D28" s="622"/>
      <c r="E28" s="622"/>
      <c r="F28" s="622"/>
      <c r="G28" s="622"/>
    </row>
    <row r="29" spans="1:8" ht="107.45" customHeight="1" x14ac:dyDescent="0.25">
      <c r="A29" s="599" t="s">
        <v>1601</v>
      </c>
      <c r="B29" s="621" t="s">
        <v>1574</v>
      </c>
      <c r="C29" s="622"/>
      <c r="D29" s="622"/>
      <c r="E29" s="622"/>
      <c r="F29" s="622"/>
      <c r="G29" s="622"/>
    </row>
    <row r="30" spans="1:8" ht="107.45" customHeight="1" x14ac:dyDescent="0.25">
      <c r="A30" s="599" t="s">
        <v>1602</v>
      </c>
      <c r="B30" s="621" t="s">
        <v>1575</v>
      </c>
      <c r="C30" s="622"/>
      <c r="D30" s="622"/>
      <c r="E30" s="622"/>
      <c r="F30" s="622"/>
      <c r="G30" s="622"/>
    </row>
    <row r="31" spans="1:8" ht="107.45" customHeight="1" x14ac:dyDescent="0.25">
      <c r="A31" s="599" t="s">
        <v>1603</v>
      </c>
      <c r="B31" s="621" t="s">
        <v>1576</v>
      </c>
      <c r="C31" s="622"/>
      <c r="D31" s="622"/>
      <c r="E31" s="622"/>
      <c r="F31" s="622"/>
      <c r="G31" s="622"/>
    </row>
    <row r="32" spans="1:8" ht="107.45" customHeight="1" x14ac:dyDescent="0.25">
      <c r="A32" s="599" t="s">
        <v>1604</v>
      </c>
      <c r="B32" s="621" t="s">
        <v>1577</v>
      </c>
      <c r="C32" s="622"/>
      <c r="D32" s="622"/>
      <c r="E32" s="622"/>
      <c r="F32" s="622"/>
      <c r="G32" s="622"/>
    </row>
    <row r="33" spans="1:18" ht="107.45" customHeight="1" x14ac:dyDescent="0.25">
      <c r="A33" s="599" t="s">
        <v>1605</v>
      </c>
      <c r="B33" s="621" t="s">
        <v>1581</v>
      </c>
      <c r="C33" s="622"/>
      <c r="D33" s="622"/>
      <c r="E33" s="622"/>
      <c r="F33" s="622"/>
      <c r="G33" s="622"/>
    </row>
    <row r="34" spans="1:18" ht="107.45" customHeight="1" x14ac:dyDescent="0.25">
      <c r="A34" s="599" t="s">
        <v>1606</v>
      </c>
      <c r="B34" s="621" t="s">
        <v>1578</v>
      </c>
      <c r="C34" s="622"/>
      <c r="D34" s="622"/>
      <c r="E34" s="622"/>
      <c r="F34" s="622"/>
      <c r="G34" s="622"/>
    </row>
    <row r="35" spans="1:18" ht="107.45" customHeight="1" x14ac:dyDescent="0.25">
      <c r="A35" s="600" t="s">
        <v>1607</v>
      </c>
      <c r="B35" s="621" t="s">
        <v>1579</v>
      </c>
      <c r="C35" s="622"/>
      <c r="D35" s="622"/>
      <c r="E35" s="622"/>
      <c r="F35" s="622"/>
      <c r="G35" s="622"/>
    </row>
    <row r="36" spans="1:18" ht="107.45" customHeight="1" x14ac:dyDescent="0.25">
      <c r="A36" s="599" t="s">
        <v>1608</v>
      </c>
      <c r="B36" s="621" t="s">
        <v>1580</v>
      </c>
      <c r="C36" s="622"/>
      <c r="D36" s="622"/>
      <c r="E36" s="622"/>
      <c r="F36" s="622"/>
      <c r="G36" s="622"/>
    </row>
    <row r="37" spans="1:18" ht="52.5" customHeight="1" x14ac:dyDescent="0.25">
      <c r="A37" s="614"/>
      <c r="B37" s="609"/>
      <c r="C37" s="606"/>
      <c r="D37" s="606"/>
      <c r="E37" s="606"/>
      <c r="F37" s="606"/>
      <c r="G37" s="606"/>
    </row>
    <row r="38" spans="1:18" s="604" customFormat="1" ht="52.5" customHeight="1" x14ac:dyDescent="0.25">
      <c r="A38" s="601" t="s">
        <v>1591</v>
      </c>
      <c r="B38" s="633" t="s">
        <v>1406</v>
      </c>
      <c r="C38" s="634"/>
      <c r="D38" s="634"/>
      <c r="E38" s="634"/>
      <c r="F38" s="634"/>
      <c r="G38" s="634"/>
    </row>
    <row r="39" spans="1:18" s="604" customFormat="1" ht="49.5" customHeight="1" x14ac:dyDescent="0.25">
      <c r="A39" s="600" t="s">
        <v>1614</v>
      </c>
      <c r="B39" s="633" t="s">
        <v>1538</v>
      </c>
      <c r="C39" s="634"/>
      <c r="D39" s="634"/>
      <c r="E39" s="634"/>
      <c r="F39" s="634"/>
      <c r="G39" s="634"/>
    </row>
    <row r="40" spans="1:18" s="604" customFormat="1" ht="71.099999999999994" customHeight="1" x14ac:dyDescent="0.25">
      <c r="A40" s="600" t="s">
        <v>1615</v>
      </c>
      <c r="B40" s="633" t="s">
        <v>1539</v>
      </c>
      <c r="C40" s="634"/>
      <c r="D40" s="634"/>
      <c r="E40" s="634"/>
      <c r="F40" s="634"/>
      <c r="G40" s="634"/>
    </row>
    <row r="41" spans="1:18" s="604" customFormat="1" ht="63" customHeight="1" x14ac:dyDescent="0.25">
      <c r="A41" s="600" t="s">
        <v>1333</v>
      </c>
      <c r="B41" s="633" t="s">
        <v>1407</v>
      </c>
      <c r="C41" s="634"/>
      <c r="D41" s="634"/>
      <c r="E41" s="634"/>
      <c r="F41" s="634"/>
      <c r="G41" s="634"/>
    </row>
    <row r="42" spans="1:18" s="604" customFormat="1" ht="57" customHeight="1" x14ac:dyDescent="0.25">
      <c r="A42" s="600" t="s">
        <v>1616</v>
      </c>
      <c r="B42" s="633" t="s">
        <v>1408</v>
      </c>
      <c r="C42" s="634"/>
      <c r="D42" s="634"/>
      <c r="E42" s="634"/>
      <c r="F42" s="634"/>
      <c r="G42" s="634"/>
    </row>
    <row r="43" spans="1:18" s="604" customFormat="1" ht="57" customHeight="1" x14ac:dyDescent="0.25">
      <c r="A43" s="616"/>
      <c r="B43" s="617"/>
      <c r="C43" s="618"/>
      <c r="D43" s="618"/>
      <c r="E43" s="618"/>
      <c r="F43" s="618"/>
      <c r="G43" s="618"/>
    </row>
    <row r="44" spans="1:18" s="598" customFormat="1" ht="78.95" customHeight="1" x14ac:dyDescent="0.25">
      <c r="A44" s="595" t="s">
        <v>1613</v>
      </c>
      <c r="B44" s="621" t="s">
        <v>1540</v>
      </c>
      <c r="C44" s="622"/>
      <c r="D44" s="622"/>
      <c r="E44" s="622"/>
      <c r="F44" s="622"/>
      <c r="G44" s="622"/>
    </row>
    <row r="45" spans="1:18" ht="82.5" customHeight="1" x14ac:dyDescent="0.25">
      <c r="A45" s="600" t="s">
        <v>370</v>
      </c>
      <c r="B45" s="633" t="s">
        <v>1507</v>
      </c>
      <c r="C45" s="634"/>
      <c r="D45" s="634"/>
      <c r="E45" s="634"/>
      <c r="F45" s="634"/>
      <c r="G45" s="634"/>
      <c r="H45" s="598"/>
      <c r="I45" s="598"/>
      <c r="J45" s="598"/>
      <c r="K45" s="598"/>
      <c r="L45" s="598"/>
      <c r="M45" s="598"/>
      <c r="N45" s="598"/>
      <c r="O45" s="598"/>
      <c r="P45" s="598"/>
      <c r="Q45" s="598"/>
      <c r="R45" s="598"/>
    </row>
    <row r="46" spans="1:18" s="598" customFormat="1" ht="87" customHeight="1" x14ac:dyDescent="0.25">
      <c r="A46" s="600" t="s">
        <v>371</v>
      </c>
      <c r="B46" s="621" t="s">
        <v>1508</v>
      </c>
      <c r="C46" s="622"/>
      <c r="D46" s="622"/>
      <c r="E46" s="622"/>
      <c r="F46" s="622"/>
      <c r="G46" s="622"/>
    </row>
    <row r="47" spans="1:18" s="598" customFormat="1" ht="89.45" customHeight="1" x14ac:dyDescent="0.25">
      <c r="A47" s="600" t="s">
        <v>369</v>
      </c>
      <c r="B47" s="621" t="s">
        <v>1518</v>
      </c>
      <c r="C47" s="622"/>
      <c r="D47" s="622"/>
      <c r="E47" s="622"/>
      <c r="F47" s="622"/>
      <c r="G47" s="622"/>
    </row>
    <row r="48" spans="1:18" s="598" customFormat="1" ht="107.45" customHeight="1" x14ac:dyDescent="0.25">
      <c r="A48" s="602" t="s">
        <v>830</v>
      </c>
      <c r="B48" s="621" t="s">
        <v>1519</v>
      </c>
      <c r="C48" s="622"/>
      <c r="D48" s="622"/>
      <c r="E48" s="622"/>
      <c r="F48" s="622"/>
      <c r="G48" s="622"/>
    </row>
    <row r="49" spans="1:18" ht="107.45" customHeight="1" x14ac:dyDescent="0.25">
      <c r="A49" s="602" t="s">
        <v>831</v>
      </c>
      <c r="B49" s="621" t="s">
        <v>1506</v>
      </c>
      <c r="C49" s="622"/>
      <c r="D49" s="622"/>
      <c r="E49" s="622"/>
      <c r="F49" s="622"/>
      <c r="G49" s="622"/>
      <c r="H49" s="598"/>
      <c r="I49" s="598"/>
      <c r="J49" s="598"/>
      <c r="K49" s="598"/>
      <c r="L49" s="598"/>
      <c r="M49" s="598"/>
      <c r="N49" s="598"/>
      <c r="O49" s="598"/>
      <c r="P49" s="598"/>
      <c r="Q49" s="598"/>
      <c r="R49" s="598"/>
    </row>
    <row r="50" spans="1:18" s="598" customFormat="1" ht="107.45" customHeight="1" x14ac:dyDescent="0.25">
      <c r="A50" s="602" t="s">
        <v>832</v>
      </c>
      <c r="B50" s="621" t="s">
        <v>1509</v>
      </c>
      <c r="C50" s="622"/>
      <c r="D50" s="622"/>
      <c r="E50" s="622"/>
      <c r="F50" s="622"/>
      <c r="G50" s="622"/>
    </row>
    <row r="51" spans="1:18" s="598" customFormat="1" ht="107.45" customHeight="1" x14ac:dyDescent="0.25">
      <c r="A51" s="602" t="s">
        <v>833</v>
      </c>
      <c r="B51" s="621" t="s">
        <v>1510</v>
      </c>
      <c r="C51" s="622"/>
      <c r="D51" s="622"/>
      <c r="E51" s="622"/>
      <c r="F51" s="622"/>
      <c r="G51" s="622"/>
    </row>
    <row r="52" spans="1:18" s="598" customFormat="1" ht="107.45" customHeight="1" x14ac:dyDescent="0.25">
      <c r="A52" s="602" t="s">
        <v>1339</v>
      </c>
      <c r="B52" s="621" t="s">
        <v>1686</v>
      </c>
      <c r="C52" s="622"/>
      <c r="D52" s="622"/>
      <c r="E52" s="622"/>
      <c r="F52" s="622"/>
      <c r="G52" s="622"/>
    </row>
    <row r="53" spans="1:18" s="598" customFormat="1" ht="74.45" customHeight="1" x14ac:dyDescent="0.25">
      <c r="A53" s="602" t="s">
        <v>1619</v>
      </c>
      <c r="B53" s="621" t="s">
        <v>1687</v>
      </c>
      <c r="C53" s="622"/>
      <c r="D53" s="622"/>
      <c r="E53" s="622"/>
      <c r="F53" s="622"/>
      <c r="G53" s="622"/>
    </row>
    <row r="54" spans="1:18" ht="33.6" customHeight="1" x14ac:dyDescent="0.25">
      <c r="A54" s="605"/>
      <c r="B54" s="605"/>
      <c r="C54" s="605"/>
      <c r="D54" s="606"/>
      <c r="E54" s="605"/>
      <c r="F54" s="605"/>
      <c r="G54" s="605"/>
    </row>
    <row r="55" spans="1:18" ht="60" customHeight="1" x14ac:dyDescent="0.25">
      <c r="A55" s="595" t="s">
        <v>1617</v>
      </c>
      <c r="B55" s="621" t="s">
        <v>1409</v>
      </c>
      <c r="C55" s="622"/>
      <c r="D55" s="622"/>
      <c r="E55" s="622"/>
      <c r="F55" s="622"/>
      <c r="G55" s="622"/>
    </row>
    <row r="56" spans="1:18" ht="69" customHeight="1" x14ac:dyDescent="0.25">
      <c r="A56" s="607" t="s">
        <v>127</v>
      </c>
      <c r="B56" s="621" t="s">
        <v>1541</v>
      </c>
      <c r="C56" s="622"/>
      <c r="D56" s="622"/>
      <c r="E56" s="622"/>
      <c r="F56" s="622"/>
      <c r="G56" s="622"/>
    </row>
    <row r="57" spans="1:18" ht="69" customHeight="1" x14ac:dyDescent="0.25">
      <c r="A57" s="607" t="s">
        <v>128</v>
      </c>
      <c r="B57" s="621" t="s">
        <v>1520</v>
      </c>
      <c r="C57" s="622"/>
      <c r="D57" s="622"/>
      <c r="E57" s="622"/>
      <c r="F57" s="622"/>
      <c r="G57" s="622"/>
    </row>
    <row r="58" spans="1:18" ht="32.1" customHeight="1" x14ac:dyDescent="0.25">
      <c r="A58" s="605"/>
      <c r="B58" s="605"/>
      <c r="C58" s="605"/>
      <c r="D58" s="606"/>
      <c r="E58" s="605"/>
      <c r="F58" s="605"/>
      <c r="G58" s="605"/>
    </row>
    <row r="59" spans="1:18" ht="57.6" customHeight="1" x14ac:dyDescent="0.25">
      <c r="A59" s="595" t="s">
        <v>1618</v>
      </c>
      <c r="B59" s="633" t="s">
        <v>1651</v>
      </c>
      <c r="C59" s="634"/>
      <c r="D59" s="634"/>
      <c r="E59" s="634"/>
      <c r="F59" s="634"/>
      <c r="G59" s="634"/>
    </row>
    <row r="60" spans="1:18" ht="74.45" customHeight="1" x14ac:dyDescent="0.25">
      <c r="A60" s="597" t="s">
        <v>1620</v>
      </c>
      <c r="B60" s="633" t="s">
        <v>1521</v>
      </c>
      <c r="C60" s="634"/>
      <c r="D60" s="634"/>
      <c r="E60" s="634"/>
      <c r="F60" s="634"/>
      <c r="G60" s="634"/>
    </row>
    <row r="61" spans="1:18" ht="60.95" customHeight="1" x14ac:dyDescent="0.25">
      <c r="A61" s="597" t="s">
        <v>1621</v>
      </c>
      <c r="B61" s="633" t="s">
        <v>1522</v>
      </c>
      <c r="C61" s="634"/>
      <c r="D61" s="634"/>
      <c r="E61" s="634"/>
      <c r="F61" s="634"/>
      <c r="G61" s="634"/>
    </row>
    <row r="62" spans="1:18" ht="67.5" customHeight="1" x14ac:dyDescent="0.25">
      <c r="A62" s="597" t="s">
        <v>1622</v>
      </c>
      <c r="B62" s="633" t="s">
        <v>1523</v>
      </c>
      <c r="C62" s="634"/>
      <c r="D62" s="634"/>
      <c r="E62" s="634"/>
      <c r="F62" s="634"/>
      <c r="G62" s="634"/>
    </row>
    <row r="63" spans="1:18" ht="62.45" customHeight="1" x14ac:dyDescent="0.25">
      <c r="A63" s="597" t="s">
        <v>1623</v>
      </c>
      <c r="B63" s="633" t="s">
        <v>1524</v>
      </c>
      <c r="C63" s="634"/>
      <c r="D63" s="634"/>
      <c r="E63" s="634"/>
      <c r="F63" s="634"/>
      <c r="G63" s="634"/>
    </row>
    <row r="64" spans="1:18" ht="69" customHeight="1" x14ac:dyDescent="0.25">
      <c r="A64" s="597" t="s">
        <v>1624</v>
      </c>
      <c r="B64" s="633" t="s">
        <v>1542</v>
      </c>
      <c r="C64" s="634"/>
      <c r="D64" s="634"/>
      <c r="E64" s="634"/>
      <c r="F64" s="634"/>
      <c r="G64" s="634"/>
    </row>
    <row r="65" spans="1:7" ht="52.5" customHeight="1" x14ac:dyDescent="0.25">
      <c r="A65" s="597" t="s">
        <v>1625</v>
      </c>
      <c r="B65" s="633" t="s">
        <v>1525</v>
      </c>
      <c r="C65" s="634"/>
      <c r="D65" s="634"/>
      <c r="E65" s="634"/>
      <c r="F65" s="634"/>
      <c r="G65" s="634"/>
    </row>
    <row r="66" spans="1:7" ht="48.95" customHeight="1" x14ac:dyDescent="0.25">
      <c r="A66" s="597" t="s">
        <v>1626</v>
      </c>
      <c r="B66" s="633" t="s">
        <v>1526</v>
      </c>
      <c r="C66" s="634"/>
      <c r="D66" s="634"/>
      <c r="E66" s="634"/>
      <c r="F66" s="634"/>
      <c r="G66" s="634"/>
    </row>
    <row r="67" spans="1:7" ht="57" customHeight="1" x14ac:dyDescent="0.25">
      <c r="A67" s="597" t="s">
        <v>1627</v>
      </c>
      <c r="B67" s="633" t="s">
        <v>1527</v>
      </c>
      <c r="C67" s="634"/>
      <c r="D67" s="634"/>
      <c r="E67" s="634"/>
      <c r="F67" s="634"/>
      <c r="G67" s="634"/>
    </row>
    <row r="68" spans="1:7" ht="56.45" customHeight="1" x14ac:dyDescent="0.25">
      <c r="A68" s="597" t="s">
        <v>1688</v>
      </c>
      <c r="B68" s="633" t="s">
        <v>1528</v>
      </c>
      <c r="C68" s="634"/>
      <c r="D68" s="634"/>
      <c r="E68" s="634"/>
      <c r="F68" s="634"/>
      <c r="G68" s="634"/>
    </row>
    <row r="69" spans="1:7" ht="57" customHeight="1" x14ac:dyDescent="0.25">
      <c r="A69" s="597" t="s">
        <v>1628</v>
      </c>
      <c r="B69" s="633" t="s">
        <v>1529</v>
      </c>
      <c r="C69" s="634"/>
      <c r="D69" s="634"/>
      <c r="E69" s="634"/>
      <c r="F69" s="634"/>
      <c r="G69" s="634"/>
    </row>
    <row r="70" spans="1:7" ht="57.6" customHeight="1" x14ac:dyDescent="0.25">
      <c r="A70" s="597" t="s">
        <v>1629</v>
      </c>
      <c r="B70" s="633" t="s">
        <v>1543</v>
      </c>
      <c r="C70" s="634"/>
      <c r="D70" s="634"/>
      <c r="E70" s="634"/>
      <c r="F70" s="634"/>
      <c r="G70" s="634"/>
    </row>
    <row r="71" spans="1:7" ht="66.599999999999994" customHeight="1" x14ac:dyDescent="0.25">
      <c r="A71" s="597" t="s">
        <v>1630</v>
      </c>
      <c r="B71" s="633" t="s">
        <v>1544</v>
      </c>
      <c r="C71" s="634"/>
      <c r="D71" s="634"/>
      <c r="E71" s="634"/>
      <c r="F71" s="634"/>
      <c r="G71" s="634"/>
    </row>
    <row r="72" spans="1:7" ht="71.099999999999994" customHeight="1" x14ac:dyDescent="0.25">
      <c r="A72" s="597" t="s">
        <v>1631</v>
      </c>
      <c r="B72" s="633" t="s">
        <v>1545</v>
      </c>
      <c r="C72" s="634"/>
      <c r="D72" s="634"/>
      <c r="E72" s="634"/>
      <c r="F72" s="634"/>
      <c r="G72" s="634"/>
    </row>
    <row r="73" spans="1:7" ht="55.5" customHeight="1" x14ac:dyDescent="0.25">
      <c r="A73" s="597" t="s">
        <v>1632</v>
      </c>
      <c r="B73" s="633" t="s">
        <v>1546</v>
      </c>
      <c r="C73" s="634"/>
      <c r="D73" s="634"/>
      <c r="E73" s="634"/>
      <c r="F73" s="634"/>
      <c r="G73" s="634"/>
    </row>
    <row r="74" spans="1:7" ht="86.1" customHeight="1" x14ac:dyDescent="0.25">
      <c r="A74" s="597" t="s">
        <v>1633</v>
      </c>
      <c r="B74" s="633" t="s">
        <v>1530</v>
      </c>
      <c r="C74" s="634"/>
      <c r="D74" s="634"/>
      <c r="E74" s="634"/>
      <c r="F74" s="634"/>
      <c r="G74" s="634"/>
    </row>
    <row r="75" spans="1:7" ht="67.5" customHeight="1" x14ac:dyDescent="0.25">
      <c r="A75" s="597" t="s">
        <v>1634</v>
      </c>
      <c r="B75" s="637" t="s">
        <v>1547</v>
      </c>
      <c r="C75" s="638"/>
      <c r="D75" s="638"/>
      <c r="E75" s="638"/>
      <c r="F75" s="638"/>
      <c r="G75" s="639"/>
    </row>
    <row r="76" spans="1:7" ht="107.45" customHeight="1" x14ac:dyDescent="0.25">
      <c r="A76" s="597" t="s">
        <v>1635</v>
      </c>
      <c r="B76" s="637" t="s">
        <v>1548</v>
      </c>
      <c r="C76" s="638"/>
      <c r="D76" s="638"/>
      <c r="E76" s="638"/>
      <c r="F76" s="638"/>
      <c r="G76" s="639"/>
    </row>
    <row r="77" spans="1:7" ht="77.45" customHeight="1" x14ac:dyDescent="0.25">
      <c r="A77" s="597" t="s">
        <v>1636</v>
      </c>
      <c r="B77" s="633" t="s">
        <v>1531</v>
      </c>
      <c r="C77" s="634"/>
      <c r="D77" s="634"/>
      <c r="E77" s="634"/>
      <c r="F77" s="634"/>
      <c r="G77" s="634"/>
    </row>
    <row r="78" spans="1:7" ht="81" customHeight="1" x14ac:dyDescent="0.25">
      <c r="A78" s="597" t="s">
        <v>1637</v>
      </c>
      <c r="B78" s="633" t="s">
        <v>1532</v>
      </c>
      <c r="C78" s="634"/>
      <c r="D78" s="634"/>
      <c r="E78" s="634"/>
      <c r="F78" s="634"/>
      <c r="G78" s="634"/>
    </row>
    <row r="79" spans="1:7" ht="71.099999999999994" customHeight="1" x14ac:dyDescent="0.25">
      <c r="A79" s="597" t="s">
        <v>1364</v>
      </c>
      <c r="B79" s="633" t="s">
        <v>1549</v>
      </c>
      <c r="C79" s="634"/>
      <c r="D79" s="634"/>
      <c r="E79" s="634"/>
      <c r="F79" s="634"/>
      <c r="G79" s="634"/>
    </row>
    <row r="80" spans="1:7" ht="75.599999999999994" customHeight="1" x14ac:dyDescent="0.25">
      <c r="A80" s="597" t="s">
        <v>1638</v>
      </c>
      <c r="B80" s="633" t="s">
        <v>1550</v>
      </c>
      <c r="C80" s="634"/>
      <c r="D80" s="634"/>
      <c r="E80" s="634"/>
      <c r="F80" s="634"/>
      <c r="G80" s="634"/>
    </row>
    <row r="81" spans="1:7" ht="87.95" customHeight="1" x14ac:dyDescent="0.25">
      <c r="A81" s="597" t="s">
        <v>1639</v>
      </c>
      <c r="B81" s="633" t="s">
        <v>1533</v>
      </c>
      <c r="C81" s="634"/>
      <c r="D81" s="634"/>
      <c r="E81" s="634"/>
      <c r="F81" s="634"/>
      <c r="G81" s="634"/>
    </row>
    <row r="82" spans="1:7" ht="72.599999999999994" customHeight="1" x14ac:dyDescent="0.25">
      <c r="A82" s="597" t="s">
        <v>1640</v>
      </c>
      <c r="B82" s="633" t="s">
        <v>1551</v>
      </c>
      <c r="C82" s="634"/>
      <c r="D82" s="634"/>
      <c r="E82" s="634"/>
      <c r="F82" s="634"/>
      <c r="G82" s="634"/>
    </row>
    <row r="83" spans="1:7" ht="75.599999999999994" customHeight="1" x14ac:dyDescent="0.25">
      <c r="A83" s="597" t="s">
        <v>1641</v>
      </c>
      <c r="B83" s="633" t="s">
        <v>1552</v>
      </c>
      <c r="C83" s="634"/>
      <c r="D83" s="634"/>
      <c r="E83" s="634"/>
      <c r="F83" s="634"/>
      <c r="G83" s="634"/>
    </row>
    <row r="84" spans="1:7" ht="107.45" customHeight="1" x14ac:dyDescent="0.25">
      <c r="A84" s="597" t="s">
        <v>1642</v>
      </c>
      <c r="B84" s="633" t="s">
        <v>1534</v>
      </c>
      <c r="C84" s="634"/>
      <c r="D84" s="634"/>
      <c r="E84" s="634"/>
      <c r="F84" s="634"/>
      <c r="G84" s="634"/>
    </row>
    <row r="85" spans="1:7" ht="107.45" customHeight="1" x14ac:dyDescent="0.25">
      <c r="A85" s="605"/>
      <c r="B85" s="605"/>
      <c r="C85" s="605"/>
      <c r="D85" s="606"/>
      <c r="E85" s="605"/>
      <c r="F85" s="605"/>
      <c r="G85" s="605"/>
    </row>
    <row r="86" spans="1:7" ht="87" customHeight="1" x14ac:dyDescent="0.25">
      <c r="A86" s="608" t="s">
        <v>1646</v>
      </c>
      <c r="B86" s="621" t="s">
        <v>1652</v>
      </c>
      <c r="C86" s="622"/>
      <c r="D86" s="622"/>
      <c r="E86" s="622"/>
      <c r="F86" s="622"/>
      <c r="G86" s="622"/>
    </row>
    <row r="87" spans="1:7" ht="87.95" customHeight="1" x14ac:dyDescent="0.25">
      <c r="A87" s="607" t="s">
        <v>1410</v>
      </c>
      <c r="B87" s="621" t="s">
        <v>1555</v>
      </c>
      <c r="C87" s="622"/>
      <c r="D87" s="622"/>
      <c r="E87" s="622"/>
      <c r="F87" s="622"/>
      <c r="G87" s="622"/>
    </row>
    <row r="88" spans="1:7" ht="90.6" customHeight="1" x14ac:dyDescent="0.25">
      <c r="A88" s="607" t="s">
        <v>1411</v>
      </c>
      <c r="B88" s="621" t="s">
        <v>1556</v>
      </c>
      <c r="C88" s="622"/>
      <c r="D88" s="622"/>
      <c r="E88" s="622"/>
      <c r="F88" s="622"/>
      <c r="G88" s="622"/>
    </row>
    <row r="89" spans="1:7" ht="84.6" customHeight="1" x14ac:dyDescent="0.25">
      <c r="A89" s="607" t="s">
        <v>1535</v>
      </c>
      <c r="B89" s="621" t="s">
        <v>1557</v>
      </c>
      <c r="C89" s="622"/>
      <c r="D89" s="622"/>
      <c r="E89" s="622"/>
      <c r="F89" s="622"/>
      <c r="G89" s="622"/>
    </row>
    <row r="90" spans="1:7" ht="84.6" customHeight="1" x14ac:dyDescent="0.25">
      <c r="A90" s="607" t="s">
        <v>1647</v>
      </c>
      <c r="B90" s="621" t="s">
        <v>1689</v>
      </c>
      <c r="C90" s="622"/>
      <c r="D90" s="622"/>
      <c r="E90" s="622"/>
      <c r="F90" s="622"/>
      <c r="G90" s="622"/>
    </row>
    <row r="91" spans="1:7" ht="84.6" customHeight="1" x14ac:dyDescent="0.25">
      <c r="A91" s="607" t="s">
        <v>133</v>
      </c>
      <c r="B91" s="621" t="s">
        <v>1649</v>
      </c>
      <c r="C91" s="622"/>
      <c r="D91" s="622"/>
      <c r="E91" s="622"/>
      <c r="F91" s="622"/>
      <c r="G91" s="622"/>
    </row>
    <row r="92" spans="1:7" ht="75.95" customHeight="1" x14ac:dyDescent="0.25">
      <c r="A92" s="607" t="s">
        <v>913</v>
      </c>
      <c r="B92" s="621" t="s">
        <v>1690</v>
      </c>
      <c r="C92" s="622"/>
      <c r="D92" s="622"/>
      <c r="E92" s="622"/>
      <c r="F92" s="622"/>
      <c r="G92" s="622"/>
    </row>
    <row r="93" spans="1:7" ht="72.599999999999994" customHeight="1" x14ac:dyDescent="0.25">
      <c r="A93" s="605"/>
      <c r="B93" s="605"/>
      <c r="C93" s="605"/>
      <c r="D93" s="606"/>
      <c r="E93" s="605"/>
      <c r="F93" s="605"/>
      <c r="G93" s="605"/>
    </row>
    <row r="94" spans="1:7" ht="107.45" customHeight="1" x14ac:dyDescent="0.25">
      <c r="A94" s="608" t="s">
        <v>1653</v>
      </c>
      <c r="B94" s="623" t="s">
        <v>1655</v>
      </c>
      <c r="C94" s="624"/>
      <c r="D94" s="624"/>
      <c r="E94" s="624"/>
      <c r="F94" s="624"/>
      <c r="G94" s="625"/>
    </row>
    <row r="95" spans="1:7" ht="107.45" customHeight="1" x14ac:dyDescent="0.25">
      <c r="A95" s="607" t="s">
        <v>155</v>
      </c>
      <c r="B95" s="623" t="s">
        <v>1479</v>
      </c>
      <c r="C95" s="624"/>
      <c r="D95" s="624"/>
      <c r="E95" s="624"/>
      <c r="F95" s="624"/>
      <c r="G95" s="625"/>
    </row>
    <row r="96" spans="1:7" ht="94.5" customHeight="1" x14ac:dyDescent="0.25">
      <c r="A96" s="607" t="s">
        <v>1412</v>
      </c>
      <c r="B96" s="623" t="s">
        <v>1480</v>
      </c>
      <c r="C96" s="624"/>
      <c r="D96" s="624"/>
      <c r="E96" s="624"/>
      <c r="F96" s="624"/>
      <c r="G96" s="625"/>
    </row>
    <row r="97" spans="1:16378" ht="81" customHeight="1" x14ac:dyDescent="0.25">
      <c r="A97" s="607" t="s">
        <v>158</v>
      </c>
      <c r="B97" s="623" t="s">
        <v>1481</v>
      </c>
      <c r="C97" s="624"/>
      <c r="D97" s="624"/>
      <c r="E97" s="624"/>
      <c r="F97" s="624"/>
      <c r="G97" s="625"/>
    </row>
    <row r="98" spans="1:16378" ht="92.1" customHeight="1" x14ac:dyDescent="0.25">
      <c r="A98" s="607" t="s">
        <v>160</v>
      </c>
      <c r="B98" s="623" t="s">
        <v>1413</v>
      </c>
      <c r="C98" s="624"/>
      <c r="D98" s="624"/>
      <c r="E98" s="624"/>
      <c r="F98" s="624"/>
      <c r="G98" s="625"/>
    </row>
    <row r="99" spans="1:16378" ht="107.45" customHeight="1" x14ac:dyDescent="0.25">
      <c r="A99" s="607" t="s">
        <v>162</v>
      </c>
      <c r="B99" s="623" t="s">
        <v>1482</v>
      </c>
      <c r="C99" s="624"/>
      <c r="D99" s="624"/>
      <c r="E99" s="624"/>
      <c r="F99" s="624"/>
      <c r="G99" s="625"/>
    </row>
    <row r="100" spans="1:16378" ht="107.45" customHeight="1" x14ac:dyDescent="0.25">
      <c r="A100" s="607" t="s">
        <v>163</v>
      </c>
      <c r="B100" s="623" t="s">
        <v>1483</v>
      </c>
      <c r="C100" s="624"/>
      <c r="D100" s="624"/>
      <c r="E100" s="624"/>
      <c r="F100" s="624"/>
      <c r="G100" s="625"/>
    </row>
    <row r="101" spans="1:16378" ht="85.5" customHeight="1" x14ac:dyDescent="0.25">
      <c r="A101" s="607" t="s">
        <v>165</v>
      </c>
      <c r="B101" s="623" t="s">
        <v>1484</v>
      </c>
      <c r="C101" s="624"/>
      <c r="D101" s="624"/>
      <c r="E101" s="624"/>
      <c r="F101" s="624"/>
      <c r="G101" s="625"/>
    </row>
    <row r="102" spans="1:16378" ht="80.45" customHeight="1" x14ac:dyDescent="0.25">
      <c r="A102" s="607" t="s">
        <v>167</v>
      </c>
      <c r="B102" s="621" t="s">
        <v>1485</v>
      </c>
      <c r="C102" s="622"/>
      <c r="D102" s="622"/>
      <c r="E102" s="622"/>
      <c r="F102" s="622"/>
      <c r="G102" s="622"/>
    </row>
    <row r="103" spans="1:16378" ht="107.45" customHeight="1" x14ac:dyDescent="0.25">
      <c r="A103" s="607" t="s">
        <v>168</v>
      </c>
      <c r="B103" s="621" t="s">
        <v>1486</v>
      </c>
      <c r="C103" s="622"/>
      <c r="D103" s="622"/>
      <c r="E103" s="622"/>
      <c r="F103" s="622"/>
      <c r="G103" s="622"/>
    </row>
    <row r="104" spans="1:16378" ht="50.25" customHeight="1" x14ac:dyDescent="0.25">
      <c r="A104" s="605"/>
      <c r="B104" s="609"/>
      <c r="C104" s="606"/>
      <c r="D104" s="606"/>
      <c r="E104" s="606"/>
      <c r="F104" s="606"/>
      <c r="G104" s="606"/>
    </row>
    <row r="105" spans="1:16378" ht="63.6" customHeight="1" x14ac:dyDescent="0.25">
      <c r="A105" s="608" t="s">
        <v>1368</v>
      </c>
      <c r="B105" s="621" t="s">
        <v>1656</v>
      </c>
      <c r="C105" s="622"/>
      <c r="D105" s="622"/>
      <c r="E105" s="622"/>
      <c r="F105" s="622"/>
      <c r="G105" s="622"/>
    </row>
    <row r="106" spans="1:16378" ht="107.45" customHeight="1" x14ac:dyDescent="0.25">
      <c r="A106" s="597" t="s">
        <v>170</v>
      </c>
      <c r="B106" s="621" t="s">
        <v>1414</v>
      </c>
      <c r="C106" s="622"/>
      <c r="D106" s="622"/>
      <c r="E106" s="622"/>
      <c r="F106" s="622"/>
      <c r="G106" s="622"/>
    </row>
    <row r="107" spans="1:16378" ht="107.45" customHeight="1" x14ac:dyDescent="0.25">
      <c r="A107" s="597" t="s">
        <v>175</v>
      </c>
      <c r="B107" s="621" t="s">
        <v>1415</v>
      </c>
      <c r="C107" s="622"/>
      <c r="D107" s="622"/>
      <c r="E107" s="622"/>
      <c r="F107" s="622"/>
      <c r="G107" s="622"/>
      <c r="I107" s="592"/>
      <c r="J107" s="627"/>
      <c r="K107" s="632"/>
      <c r="L107" s="632"/>
      <c r="M107" s="632"/>
      <c r="N107" s="632"/>
      <c r="O107" s="632"/>
      <c r="P107" s="592"/>
      <c r="Q107" s="627"/>
      <c r="R107" s="632"/>
      <c r="S107" s="632"/>
      <c r="T107" s="632"/>
      <c r="U107" s="632"/>
      <c r="V107" s="632"/>
      <c r="W107" s="592"/>
      <c r="X107" s="627"/>
      <c r="Y107" s="632"/>
      <c r="Z107" s="632"/>
      <c r="AA107" s="632"/>
      <c r="AB107" s="632"/>
      <c r="AC107" s="632"/>
      <c r="AD107" s="592"/>
      <c r="AE107" s="627"/>
      <c r="AF107" s="632"/>
      <c r="AG107" s="632"/>
      <c r="AH107" s="632"/>
      <c r="AI107" s="632"/>
      <c r="AJ107" s="632"/>
      <c r="AK107" s="592"/>
      <c r="AL107" s="627"/>
      <c r="AM107" s="632"/>
      <c r="AN107" s="632"/>
      <c r="AO107" s="632"/>
      <c r="AP107" s="632"/>
      <c r="AQ107" s="632"/>
      <c r="AR107" s="592"/>
      <c r="AS107" s="627"/>
      <c r="AT107" s="632"/>
      <c r="AU107" s="632"/>
      <c r="AV107" s="632"/>
      <c r="AW107" s="632"/>
      <c r="AX107" s="632"/>
      <c r="AY107" s="611"/>
      <c r="AZ107" s="626"/>
      <c r="BA107" s="631"/>
      <c r="BB107" s="631"/>
      <c r="BC107" s="631"/>
      <c r="BD107" s="631"/>
      <c r="BE107" s="631"/>
      <c r="BF107" s="612"/>
      <c r="BG107" s="626"/>
      <c r="BH107" s="631"/>
      <c r="BI107" s="631"/>
      <c r="BJ107" s="631"/>
      <c r="BK107" s="631"/>
      <c r="BL107" s="631"/>
      <c r="BM107" s="612"/>
      <c r="BN107" s="626"/>
      <c r="BO107" s="631"/>
      <c r="BP107" s="631"/>
      <c r="BQ107" s="631"/>
      <c r="BR107" s="631"/>
      <c r="BS107" s="631"/>
      <c r="BT107" s="612"/>
      <c r="BU107" s="626"/>
      <c r="BV107" s="631"/>
      <c r="BW107" s="631"/>
      <c r="BX107" s="631"/>
      <c r="BY107" s="631"/>
      <c r="BZ107" s="631"/>
      <c r="CA107" s="612"/>
      <c r="CB107" s="626"/>
      <c r="CC107" s="631"/>
      <c r="CD107" s="631"/>
      <c r="CE107" s="631"/>
      <c r="CF107" s="631"/>
      <c r="CG107" s="631"/>
      <c r="CH107" s="612"/>
      <c r="CI107" s="626"/>
      <c r="CJ107" s="631"/>
      <c r="CK107" s="631"/>
      <c r="CL107" s="631"/>
      <c r="CM107" s="631"/>
      <c r="CN107" s="631"/>
      <c r="CO107" s="612"/>
      <c r="CP107" s="626"/>
      <c r="CQ107" s="631"/>
      <c r="CR107" s="631"/>
      <c r="CS107" s="631"/>
      <c r="CT107" s="631"/>
      <c r="CU107" s="631"/>
      <c r="CV107" s="612"/>
      <c r="CW107" s="626"/>
      <c r="CX107" s="631"/>
      <c r="CY107" s="631"/>
      <c r="CZ107" s="631"/>
      <c r="DA107" s="631"/>
      <c r="DB107" s="631"/>
      <c r="DC107" s="612"/>
      <c r="DD107" s="626"/>
      <c r="DE107" s="631"/>
      <c r="DF107" s="631"/>
      <c r="DG107" s="631"/>
      <c r="DH107" s="631"/>
      <c r="DI107" s="631"/>
      <c r="DJ107" s="612"/>
      <c r="DK107" s="626"/>
      <c r="DL107" s="631"/>
      <c r="DM107" s="631"/>
      <c r="DN107" s="631"/>
      <c r="DO107" s="631"/>
      <c r="DP107" s="631"/>
      <c r="DQ107" s="612"/>
      <c r="DR107" s="626"/>
      <c r="DS107" s="631"/>
      <c r="DT107" s="631"/>
      <c r="DU107" s="631"/>
      <c r="DV107" s="631"/>
      <c r="DW107" s="631"/>
      <c r="DX107" s="612"/>
      <c r="DY107" s="626"/>
      <c r="DZ107" s="631"/>
      <c r="EA107" s="631"/>
      <c r="EB107" s="631"/>
      <c r="EC107" s="631"/>
      <c r="ED107" s="631"/>
      <c r="EE107" s="612"/>
      <c r="EF107" s="626"/>
      <c r="EG107" s="631"/>
      <c r="EH107" s="631"/>
      <c r="EI107" s="631"/>
      <c r="EJ107" s="631"/>
      <c r="EK107" s="631"/>
      <c r="EL107" s="612"/>
      <c r="EM107" s="626"/>
      <c r="EN107" s="631"/>
      <c r="EO107" s="631"/>
      <c r="EP107" s="631"/>
      <c r="EQ107" s="631"/>
      <c r="ER107" s="631"/>
      <c r="ES107" s="612"/>
      <c r="ET107" s="626"/>
      <c r="EU107" s="631"/>
      <c r="EV107" s="631"/>
      <c r="EW107" s="631"/>
      <c r="EX107" s="631"/>
      <c r="EY107" s="631"/>
      <c r="EZ107" s="612"/>
      <c r="FA107" s="626"/>
      <c r="FB107" s="631"/>
      <c r="FC107" s="631"/>
      <c r="FD107" s="631"/>
      <c r="FE107" s="631"/>
      <c r="FF107" s="631"/>
      <c r="FG107" s="612"/>
      <c r="FH107" s="626"/>
      <c r="FI107" s="631"/>
      <c r="FJ107" s="631"/>
      <c r="FK107" s="631"/>
      <c r="FL107" s="631"/>
      <c r="FM107" s="631"/>
      <c r="FN107" s="612"/>
      <c r="FO107" s="626"/>
      <c r="FP107" s="631"/>
      <c r="FQ107" s="631"/>
      <c r="FR107" s="631"/>
      <c r="FS107" s="631"/>
      <c r="FT107" s="631"/>
      <c r="FU107" s="612"/>
      <c r="FV107" s="626"/>
      <c r="FW107" s="631"/>
      <c r="FX107" s="631"/>
      <c r="FY107" s="631"/>
      <c r="FZ107" s="631"/>
      <c r="GA107" s="631"/>
      <c r="GB107" s="612"/>
      <c r="GC107" s="626"/>
      <c r="GD107" s="631"/>
      <c r="GE107" s="631"/>
      <c r="GF107" s="631"/>
      <c r="GG107" s="631"/>
      <c r="GH107" s="631"/>
      <c r="GI107" s="612"/>
      <c r="GJ107" s="626"/>
      <c r="GK107" s="631"/>
      <c r="GL107" s="631"/>
      <c r="GM107" s="631"/>
      <c r="GN107" s="631"/>
      <c r="GO107" s="631"/>
      <c r="GP107" s="612"/>
      <c r="GQ107" s="626"/>
      <c r="GR107" s="631"/>
      <c r="GS107" s="631"/>
      <c r="GT107" s="631"/>
      <c r="GU107" s="631"/>
      <c r="GV107" s="631"/>
      <c r="GW107" s="612"/>
      <c r="GX107" s="626"/>
      <c r="GY107" s="631"/>
      <c r="GZ107" s="631"/>
      <c r="HA107" s="631"/>
      <c r="HB107" s="631"/>
      <c r="HC107" s="631"/>
      <c r="HD107" s="612"/>
      <c r="HE107" s="626"/>
      <c r="HF107" s="631"/>
      <c r="HG107" s="631"/>
      <c r="HH107" s="631"/>
      <c r="HI107" s="631"/>
      <c r="HJ107" s="631"/>
      <c r="HK107" s="612"/>
      <c r="HL107" s="626"/>
      <c r="HM107" s="631"/>
      <c r="HN107" s="631"/>
      <c r="HO107" s="631"/>
      <c r="HP107" s="631"/>
      <c r="HQ107" s="631"/>
      <c r="HR107" s="612"/>
      <c r="HS107" s="626"/>
      <c r="HT107" s="631"/>
      <c r="HU107" s="631"/>
      <c r="HV107" s="631"/>
      <c r="HW107" s="631"/>
      <c r="HX107" s="631"/>
      <c r="HY107" s="612"/>
      <c r="HZ107" s="626"/>
      <c r="IA107" s="631"/>
      <c r="IB107" s="631"/>
      <c r="IC107" s="631"/>
      <c r="ID107" s="631"/>
      <c r="IE107" s="631"/>
      <c r="IF107" s="612"/>
      <c r="IG107" s="626"/>
      <c r="IH107" s="631"/>
      <c r="II107" s="631"/>
      <c r="IJ107" s="631"/>
      <c r="IK107" s="631"/>
      <c r="IL107" s="631"/>
      <c r="IM107" s="612"/>
      <c r="IN107" s="626"/>
      <c r="IO107" s="631"/>
      <c r="IP107" s="631"/>
      <c r="IQ107" s="631"/>
      <c r="IR107" s="631"/>
      <c r="IS107" s="631"/>
      <c r="IT107" s="612"/>
      <c r="IU107" s="626"/>
      <c r="IV107" s="631"/>
      <c r="IW107" s="631"/>
      <c r="IX107" s="631"/>
      <c r="IY107" s="631"/>
      <c r="IZ107" s="631"/>
      <c r="JA107" s="612"/>
      <c r="JB107" s="626"/>
      <c r="JC107" s="631"/>
      <c r="JD107" s="631"/>
      <c r="JE107" s="631"/>
      <c r="JF107" s="631"/>
      <c r="JG107" s="631"/>
      <c r="JH107" s="612"/>
      <c r="JI107" s="626"/>
      <c r="JJ107" s="631"/>
      <c r="JK107" s="631"/>
      <c r="JL107" s="631"/>
      <c r="JM107" s="631"/>
      <c r="JN107" s="631"/>
      <c r="JO107" s="612"/>
      <c r="JP107" s="626"/>
      <c r="JQ107" s="631"/>
      <c r="JR107" s="631"/>
      <c r="JS107" s="631"/>
      <c r="JT107" s="631"/>
      <c r="JU107" s="631"/>
      <c r="JV107" s="612"/>
      <c r="JW107" s="626"/>
      <c r="JX107" s="631"/>
      <c r="JY107" s="631"/>
      <c r="JZ107" s="631"/>
      <c r="KA107" s="631"/>
      <c r="KB107" s="631"/>
      <c r="KC107" s="612"/>
      <c r="KD107" s="626"/>
      <c r="KE107" s="631"/>
      <c r="KF107" s="631"/>
      <c r="KG107" s="631"/>
      <c r="KH107" s="631"/>
      <c r="KI107" s="631"/>
      <c r="KJ107" s="612"/>
      <c r="KK107" s="626"/>
      <c r="KL107" s="631"/>
      <c r="KM107" s="631"/>
      <c r="KN107" s="631"/>
      <c r="KO107" s="631"/>
      <c r="KP107" s="631"/>
      <c r="KQ107" s="612"/>
      <c r="KR107" s="626"/>
      <c r="KS107" s="631"/>
      <c r="KT107" s="631"/>
      <c r="KU107" s="631"/>
      <c r="KV107" s="631"/>
      <c r="KW107" s="631"/>
      <c r="KX107" s="612"/>
      <c r="KY107" s="626"/>
      <c r="KZ107" s="631"/>
      <c r="LA107" s="631"/>
      <c r="LB107" s="631"/>
      <c r="LC107" s="631"/>
      <c r="LD107" s="631"/>
      <c r="LE107" s="612"/>
      <c r="LF107" s="626"/>
      <c r="LG107" s="631"/>
      <c r="LH107" s="631"/>
      <c r="LI107" s="631"/>
      <c r="LJ107" s="631"/>
      <c r="LK107" s="631"/>
      <c r="LL107" s="612"/>
      <c r="LM107" s="626"/>
      <c r="LN107" s="631"/>
      <c r="LO107" s="631"/>
      <c r="LP107" s="631"/>
      <c r="LQ107" s="631"/>
      <c r="LR107" s="631"/>
      <c r="LS107" s="612"/>
      <c r="LT107" s="626"/>
      <c r="LU107" s="631"/>
      <c r="LV107" s="631"/>
      <c r="LW107" s="631"/>
      <c r="LX107" s="631"/>
      <c r="LY107" s="631"/>
      <c r="LZ107" s="612"/>
      <c r="MA107" s="626"/>
      <c r="MB107" s="631"/>
      <c r="MC107" s="631"/>
      <c r="MD107" s="631"/>
      <c r="ME107" s="631"/>
      <c r="MF107" s="631"/>
      <c r="MG107" s="612"/>
      <c r="MH107" s="626"/>
      <c r="MI107" s="631"/>
      <c r="MJ107" s="631"/>
      <c r="MK107" s="631"/>
      <c r="ML107" s="631"/>
      <c r="MM107" s="631"/>
      <c r="MN107" s="612"/>
      <c r="MO107" s="626"/>
      <c r="MP107" s="631"/>
      <c r="MQ107" s="631"/>
      <c r="MR107" s="631"/>
      <c r="MS107" s="631"/>
      <c r="MT107" s="631"/>
      <c r="MU107" s="612"/>
      <c r="MV107" s="626"/>
      <c r="MW107" s="631"/>
      <c r="MX107" s="631"/>
      <c r="MY107" s="631"/>
      <c r="MZ107" s="631"/>
      <c r="NA107" s="631"/>
      <c r="NB107" s="612"/>
      <c r="NC107" s="626"/>
      <c r="ND107" s="631"/>
      <c r="NE107" s="631"/>
      <c r="NF107" s="631"/>
      <c r="NG107" s="631"/>
      <c r="NH107" s="631"/>
      <c r="NI107" s="612"/>
      <c r="NJ107" s="626"/>
      <c r="NK107" s="631"/>
      <c r="NL107" s="631"/>
      <c r="NM107" s="631"/>
      <c r="NN107" s="631"/>
      <c r="NO107" s="631"/>
      <c r="NP107" s="612"/>
      <c r="NQ107" s="626"/>
      <c r="NR107" s="631"/>
      <c r="NS107" s="631"/>
      <c r="NT107" s="631"/>
      <c r="NU107" s="631"/>
      <c r="NV107" s="631"/>
      <c r="NW107" s="612"/>
      <c r="NX107" s="626"/>
      <c r="NY107" s="631"/>
      <c r="NZ107" s="631"/>
      <c r="OA107" s="631"/>
      <c r="OB107" s="631"/>
      <c r="OC107" s="631"/>
      <c r="OD107" s="612"/>
      <c r="OE107" s="626"/>
      <c r="OF107" s="631"/>
      <c r="OG107" s="631"/>
      <c r="OH107" s="631"/>
      <c r="OI107" s="631"/>
      <c r="OJ107" s="631"/>
      <c r="OK107" s="612"/>
      <c r="OL107" s="626"/>
      <c r="OM107" s="631"/>
      <c r="ON107" s="631"/>
      <c r="OO107" s="631"/>
      <c r="OP107" s="631"/>
      <c r="OQ107" s="631"/>
      <c r="OR107" s="612"/>
      <c r="OS107" s="626"/>
      <c r="OT107" s="631"/>
      <c r="OU107" s="631"/>
      <c r="OV107" s="631"/>
      <c r="OW107" s="631"/>
      <c r="OX107" s="631"/>
      <c r="OY107" s="612"/>
      <c r="OZ107" s="626"/>
      <c r="PA107" s="631"/>
      <c r="PB107" s="631"/>
      <c r="PC107" s="631"/>
      <c r="PD107" s="631"/>
      <c r="PE107" s="631"/>
      <c r="PF107" s="612"/>
      <c r="PG107" s="626"/>
      <c r="PH107" s="631"/>
      <c r="PI107" s="631"/>
      <c r="PJ107" s="631"/>
      <c r="PK107" s="631"/>
      <c r="PL107" s="631"/>
      <c r="PM107" s="612"/>
      <c r="PN107" s="626"/>
      <c r="PO107" s="631"/>
      <c r="PP107" s="631"/>
      <c r="PQ107" s="631"/>
      <c r="PR107" s="631"/>
      <c r="PS107" s="631"/>
      <c r="PT107" s="612"/>
      <c r="PU107" s="626"/>
      <c r="PV107" s="631"/>
      <c r="PW107" s="631"/>
      <c r="PX107" s="631"/>
      <c r="PY107" s="631"/>
      <c r="PZ107" s="631"/>
      <c r="QA107" s="612"/>
      <c r="QB107" s="626"/>
      <c r="QC107" s="631"/>
      <c r="QD107" s="631"/>
      <c r="QE107" s="631"/>
      <c r="QF107" s="631"/>
      <c r="QG107" s="631"/>
      <c r="QH107" s="612"/>
      <c r="QI107" s="626"/>
      <c r="QJ107" s="631"/>
      <c r="QK107" s="631"/>
      <c r="QL107" s="631"/>
      <c r="QM107" s="631"/>
      <c r="QN107" s="631"/>
      <c r="QO107" s="612"/>
      <c r="QP107" s="626"/>
      <c r="QQ107" s="631"/>
      <c r="QR107" s="631"/>
      <c r="QS107" s="631"/>
      <c r="QT107" s="631"/>
      <c r="QU107" s="631"/>
      <c r="QV107" s="612"/>
      <c r="QW107" s="626"/>
      <c r="QX107" s="631"/>
      <c r="QY107" s="631"/>
      <c r="QZ107" s="631"/>
      <c r="RA107" s="631"/>
      <c r="RB107" s="631"/>
      <c r="RC107" s="612"/>
      <c r="RD107" s="626"/>
      <c r="RE107" s="631"/>
      <c r="RF107" s="631"/>
      <c r="RG107" s="631"/>
      <c r="RH107" s="631"/>
      <c r="RI107" s="631"/>
      <c r="RJ107" s="612"/>
      <c r="RK107" s="626"/>
      <c r="RL107" s="631"/>
      <c r="RM107" s="631"/>
      <c r="RN107" s="631"/>
      <c r="RO107" s="631"/>
      <c r="RP107" s="631"/>
      <c r="RQ107" s="612"/>
      <c r="RR107" s="626"/>
      <c r="RS107" s="631"/>
      <c r="RT107" s="631"/>
      <c r="RU107" s="631"/>
      <c r="RV107" s="631"/>
      <c r="RW107" s="631"/>
      <c r="RX107" s="612"/>
      <c r="RY107" s="626"/>
      <c r="RZ107" s="631"/>
      <c r="SA107" s="631"/>
      <c r="SB107" s="631"/>
      <c r="SC107" s="631"/>
      <c r="SD107" s="631"/>
      <c r="SE107" s="612"/>
      <c r="SF107" s="626"/>
      <c r="SG107" s="631"/>
      <c r="SH107" s="631"/>
      <c r="SI107" s="631"/>
      <c r="SJ107" s="631"/>
      <c r="SK107" s="631"/>
      <c r="SL107" s="612"/>
      <c r="SM107" s="626"/>
      <c r="SN107" s="631"/>
      <c r="SO107" s="631"/>
      <c r="SP107" s="631"/>
      <c r="SQ107" s="631"/>
      <c r="SR107" s="631"/>
      <c r="SS107" s="612"/>
      <c r="ST107" s="626"/>
      <c r="SU107" s="631"/>
      <c r="SV107" s="631"/>
      <c r="SW107" s="631"/>
      <c r="SX107" s="631"/>
      <c r="SY107" s="631"/>
      <c r="SZ107" s="612"/>
      <c r="TA107" s="626"/>
      <c r="TB107" s="631"/>
      <c r="TC107" s="631"/>
      <c r="TD107" s="631"/>
      <c r="TE107" s="631"/>
      <c r="TF107" s="631"/>
      <c r="TG107" s="612"/>
      <c r="TH107" s="626"/>
      <c r="TI107" s="631"/>
      <c r="TJ107" s="631"/>
      <c r="TK107" s="631"/>
      <c r="TL107" s="631"/>
      <c r="TM107" s="631"/>
      <c r="TN107" s="612"/>
      <c r="TO107" s="626"/>
      <c r="TP107" s="631"/>
      <c r="TQ107" s="631"/>
      <c r="TR107" s="631"/>
      <c r="TS107" s="631"/>
      <c r="TT107" s="631"/>
      <c r="TU107" s="612"/>
      <c r="TV107" s="626"/>
      <c r="TW107" s="631"/>
      <c r="TX107" s="631"/>
      <c r="TY107" s="631"/>
      <c r="TZ107" s="631"/>
      <c r="UA107" s="631"/>
      <c r="UB107" s="612"/>
      <c r="UC107" s="626"/>
      <c r="UD107" s="631"/>
      <c r="UE107" s="631"/>
      <c r="UF107" s="631"/>
      <c r="UG107" s="631"/>
      <c r="UH107" s="631"/>
      <c r="UI107" s="612"/>
      <c r="UJ107" s="626"/>
      <c r="UK107" s="631"/>
      <c r="UL107" s="631"/>
      <c r="UM107" s="631"/>
      <c r="UN107" s="631"/>
      <c r="UO107" s="631"/>
      <c r="UP107" s="612"/>
      <c r="UQ107" s="626"/>
      <c r="UR107" s="631"/>
      <c r="US107" s="631"/>
      <c r="UT107" s="631"/>
      <c r="UU107" s="631"/>
      <c r="UV107" s="631"/>
      <c r="UW107" s="612"/>
      <c r="UX107" s="626"/>
      <c r="UY107" s="631"/>
      <c r="UZ107" s="631"/>
      <c r="VA107" s="631"/>
      <c r="VB107" s="631"/>
      <c r="VC107" s="631"/>
      <c r="VD107" s="612"/>
      <c r="VE107" s="626"/>
      <c r="VF107" s="631"/>
      <c r="VG107" s="631"/>
      <c r="VH107" s="631"/>
      <c r="VI107" s="631"/>
      <c r="VJ107" s="631"/>
      <c r="VK107" s="612"/>
      <c r="VL107" s="626"/>
      <c r="VM107" s="631"/>
      <c r="VN107" s="631"/>
      <c r="VO107" s="631"/>
      <c r="VP107" s="631"/>
      <c r="VQ107" s="631"/>
      <c r="VR107" s="612"/>
      <c r="VS107" s="626"/>
      <c r="VT107" s="631"/>
      <c r="VU107" s="631"/>
      <c r="VV107" s="631"/>
      <c r="VW107" s="631"/>
      <c r="VX107" s="631"/>
      <c r="VY107" s="612"/>
      <c r="VZ107" s="626"/>
      <c r="WA107" s="631"/>
      <c r="WB107" s="631"/>
      <c r="WC107" s="631"/>
      <c r="WD107" s="631"/>
      <c r="WE107" s="631"/>
      <c r="WF107" s="612"/>
      <c r="WG107" s="626"/>
      <c r="WH107" s="631"/>
      <c r="WI107" s="631"/>
      <c r="WJ107" s="631"/>
      <c r="WK107" s="631"/>
      <c r="WL107" s="631"/>
      <c r="WM107" s="612"/>
      <c r="WN107" s="626"/>
      <c r="WO107" s="631"/>
      <c r="WP107" s="631"/>
      <c r="WQ107" s="631"/>
      <c r="WR107" s="631"/>
      <c r="WS107" s="631"/>
      <c r="WT107" s="612"/>
      <c r="WU107" s="626"/>
      <c r="WV107" s="631"/>
      <c r="WW107" s="631"/>
      <c r="WX107" s="631"/>
      <c r="WY107" s="631"/>
      <c r="WZ107" s="631"/>
      <c r="XA107" s="612"/>
      <c r="XB107" s="626"/>
      <c r="XC107" s="631"/>
      <c r="XD107" s="631"/>
      <c r="XE107" s="631"/>
      <c r="XF107" s="631"/>
      <c r="XG107" s="631"/>
      <c r="XH107" s="612"/>
      <c r="XI107" s="626"/>
      <c r="XJ107" s="631"/>
      <c r="XK107" s="631"/>
      <c r="XL107" s="631"/>
      <c r="XM107" s="631"/>
      <c r="XN107" s="631"/>
      <c r="XO107" s="612"/>
      <c r="XP107" s="626"/>
      <c r="XQ107" s="631"/>
      <c r="XR107" s="631"/>
      <c r="XS107" s="631"/>
      <c r="XT107" s="631"/>
      <c r="XU107" s="631"/>
      <c r="XV107" s="612"/>
      <c r="XW107" s="626"/>
      <c r="XX107" s="631"/>
      <c r="XY107" s="631"/>
      <c r="XZ107" s="631"/>
      <c r="YA107" s="631"/>
      <c r="YB107" s="631"/>
      <c r="YC107" s="612"/>
      <c r="YD107" s="626"/>
      <c r="YE107" s="631"/>
      <c r="YF107" s="631"/>
      <c r="YG107" s="631"/>
      <c r="YH107" s="631"/>
      <c r="YI107" s="631"/>
      <c r="YJ107" s="612"/>
      <c r="YK107" s="626"/>
      <c r="YL107" s="631"/>
      <c r="YM107" s="631"/>
      <c r="YN107" s="631"/>
      <c r="YO107" s="631"/>
      <c r="YP107" s="631"/>
      <c r="YQ107" s="612"/>
      <c r="YR107" s="626"/>
      <c r="YS107" s="631"/>
      <c r="YT107" s="631"/>
      <c r="YU107" s="631"/>
      <c r="YV107" s="631"/>
      <c r="YW107" s="631"/>
      <c r="YX107" s="612"/>
      <c r="YY107" s="626"/>
      <c r="YZ107" s="631"/>
      <c r="ZA107" s="631"/>
      <c r="ZB107" s="631"/>
      <c r="ZC107" s="631"/>
      <c r="ZD107" s="631"/>
      <c r="ZE107" s="612"/>
      <c r="ZF107" s="626"/>
      <c r="ZG107" s="631"/>
      <c r="ZH107" s="631"/>
      <c r="ZI107" s="631"/>
      <c r="ZJ107" s="631"/>
      <c r="ZK107" s="631"/>
      <c r="ZL107" s="612"/>
      <c r="ZM107" s="626"/>
      <c r="ZN107" s="631"/>
      <c r="ZO107" s="631"/>
      <c r="ZP107" s="631"/>
      <c r="ZQ107" s="631"/>
      <c r="ZR107" s="631"/>
      <c r="ZS107" s="612"/>
      <c r="ZT107" s="626"/>
      <c r="ZU107" s="631"/>
      <c r="ZV107" s="631"/>
      <c r="ZW107" s="631"/>
      <c r="ZX107" s="631"/>
      <c r="ZY107" s="631"/>
      <c r="ZZ107" s="612"/>
      <c r="AAA107" s="626"/>
      <c r="AAB107" s="631"/>
      <c r="AAC107" s="631"/>
      <c r="AAD107" s="631"/>
      <c r="AAE107" s="631"/>
      <c r="AAF107" s="631"/>
      <c r="AAG107" s="612"/>
      <c r="AAH107" s="626"/>
      <c r="AAI107" s="631"/>
      <c r="AAJ107" s="631"/>
      <c r="AAK107" s="631"/>
      <c r="AAL107" s="631"/>
      <c r="AAM107" s="631"/>
      <c r="AAN107" s="612"/>
      <c r="AAO107" s="626"/>
      <c r="AAP107" s="631"/>
      <c r="AAQ107" s="631"/>
      <c r="AAR107" s="631"/>
      <c r="AAS107" s="631"/>
      <c r="AAT107" s="631"/>
      <c r="AAU107" s="612"/>
      <c r="AAV107" s="626"/>
      <c r="AAW107" s="631"/>
      <c r="AAX107" s="631"/>
      <c r="AAY107" s="631"/>
      <c r="AAZ107" s="631"/>
      <c r="ABA107" s="631"/>
      <c r="ABB107" s="612"/>
      <c r="ABC107" s="626"/>
      <c r="ABD107" s="631"/>
      <c r="ABE107" s="631"/>
      <c r="ABF107" s="631"/>
      <c r="ABG107" s="631"/>
      <c r="ABH107" s="631"/>
      <c r="ABI107" s="612"/>
      <c r="ABJ107" s="626"/>
      <c r="ABK107" s="631"/>
      <c r="ABL107" s="631"/>
      <c r="ABM107" s="631"/>
      <c r="ABN107" s="631"/>
      <c r="ABO107" s="631"/>
      <c r="ABP107" s="612"/>
      <c r="ABQ107" s="626"/>
      <c r="ABR107" s="631"/>
      <c r="ABS107" s="631"/>
      <c r="ABT107" s="631"/>
      <c r="ABU107" s="631"/>
      <c r="ABV107" s="631"/>
      <c r="ABW107" s="612"/>
      <c r="ABX107" s="626"/>
      <c r="ABY107" s="631"/>
      <c r="ABZ107" s="631"/>
      <c r="ACA107" s="631"/>
      <c r="ACB107" s="631"/>
      <c r="ACC107" s="631"/>
      <c r="ACD107" s="612"/>
      <c r="ACE107" s="626"/>
      <c r="ACF107" s="631"/>
      <c r="ACG107" s="631"/>
      <c r="ACH107" s="631"/>
      <c r="ACI107" s="631"/>
      <c r="ACJ107" s="631"/>
      <c r="ACK107" s="612"/>
      <c r="ACL107" s="626"/>
      <c r="ACM107" s="631"/>
      <c r="ACN107" s="631"/>
      <c r="ACO107" s="631"/>
      <c r="ACP107" s="631"/>
      <c r="ACQ107" s="631"/>
      <c r="ACR107" s="612"/>
      <c r="ACS107" s="626"/>
      <c r="ACT107" s="631"/>
      <c r="ACU107" s="631"/>
      <c r="ACV107" s="631"/>
      <c r="ACW107" s="631"/>
      <c r="ACX107" s="631"/>
      <c r="ACY107" s="612"/>
      <c r="ACZ107" s="626"/>
      <c r="ADA107" s="631"/>
      <c r="ADB107" s="631"/>
      <c r="ADC107" s="631"/>
      <c r="ADD107" s="631"/>
      <c r="ADE107" s="631"/>
      <c r="ADF107" s="612"/>
      <c r="ADG107" s="626"/>
      <c r="ADH107" s="631"/>
      <c r="ADI107" s="631"/>
      <c r="ADJ107" s="631"/>
      <c r="ADK107" s="631"/>
      <c r="ADL107" s="631"/>
      <c r="ADM107" s="612"/>
      <c r="ADN107" s="626"/>
      <c r="ADO107" s="631"/>
      <c r="ADP107" s="631"/>
      <c r="ADQ107" s="631"/>
      <c r="ADR107" s="631"/>
      <c r="ADS107" s="631"/>
      <c r="ADT107" s="612"/>
      <c r="ADU107" s="626"/>
      <c r="ADV107" s="631"/>
      <c r="ADW107" s="631"/>
      <c r="ADX107" s="631"/>
      <c r="ADY107" s="631"/>
      <c r="ADZ107" s="631"/>
      <c r="AEA107" s="612"/>
      <c r="AEB107" s="626"/>
      <c r="AEC107" s="631"/>
      <c r="AED107" s="631"/>
      <c r="AEE107" s="631"/>
      <c r="AEF107" s="631"/>
      <c r="AEG107" s="631"/>
      <c r="AEH107" s="612"/>
      <c r="AEI107" s="626"/>
      <c r="AEJ107" s="631"/>
      <c r="AEK107" s="631"/>
      <c r="AEL107" s="631"/>
      <c r="AEM107" s="631"/>
      <c r="AEN107" s="631"/>
      <c r="AEO107" s="612"/>
      <c r="AEP107" s="626"/>
      <c r="AEQ107" s="631"/>
      <c r="AER107" s="631"/>
      <c r="AES107" s="631"/>
      <c r="AET107" s="631"/>
      <c r="AEU107" s="631"/>
      <c r="AEV107" s="612"/>
      <c r="AEW107" s="626"/>
      <c r="AEX107" s="631"/>
      <c r="AEY107" s="631"/>
      <c r="AEZ107" s="631"/>
      <c r="AFA107" s="631"/>
      <c r="AFB107" s="631"/>
      <c r="AFC107" s="612"/>
      <c r="AFD107" s="626"/>
      <c r="AFE107" s="631"/>
      <c r="AFF107" s="631"/>
      <c r="AFG107" s="631"/>
      <c r="AFH107" s="631"/>
      <c r="AFI107" s="631"/>
      <c r="AFJ107" s="612"/>
      <c r="AFK107" s="626"/>
      <c r="AFL107" s="631"/>
      <c r="AFM107" s="631"/>
      <c r="AFN107" s="631"/>
      <c r="AFO107" s="631"/>
      <c r="AFP107" s="631"/>
      <c r="AFQ107" s="612"/>
      <c r="AFR107" s="626"/>
      <c r="AFS107" s="631"/>
      <c r="AFT107" s="631"/>
      <c r="AFU107" s="631"/>
      <c r="AFV107" s="631"/>
      <c r="AFW107" s="631"/>
      <c r="AFX107" s="612"/>
      <c r="AFY107" s="626"/>
      <c r="AFZ107" s="631"/>
      <c r="AGA107" s="631"/>
      <c r="AGB107" s="631"/>
      <c r="AGC107" s="631"/>
      <c r="AGD107" s="631"/>
      <c r="AGE107" s="612"/>
      <c r="AGF107" s="626"/>
      <c r="AGG107" s="631"/>
      <c r="AGH107" s="631"/>
      <c r="AGI107" s="631"/>
      <c r="AGJ107" s="631"/>
      <c r="AGK107" s="631"/>
      <c r="AGL107" s="612"/>
      <c r="AGM107" s="626"/>
      <c r="AGN107" s="631"/>
      <c r="AGO107" s="631"/>
      <c r="AGP107" s="631"/>
      <c r="AGQ107" s="631"/>
      <c r="AGR107" s="631"/>
      <c r="AGS107" s="612"/>
      <c r="AGT107" s="626"/>
      <c r="AGU107" s="631"/>
      <c r="AGV107" s="631"/>
      <c r="AGW107" s="631"/>
      <c r="AGX107" s="631"/>
      <c r="AGY107" s="631"/>
      <c r="AGZ107" s="612"/>
      <c r="AHA107" s="626"/>
      <c r="AHB107" s="631"/>
      <c r="AHC107" s="631"/>
      <c r="AHD107" s="631"/>
      <c r="AHE107" s="631"/>
      <c r="AHF107" s="631"/>
      <c r="AHG107" s="612"/>
      <c r="AHH107" s="626"/>
      <c r="AHI107" s="631"/>
      <c r="AHJ107" s="631"/>
      <c r="AHK107" s="631"/>
      <c r="AHL107" s="631"/>
      <c r="AHM107" s="631"/>
      <c r="AHN107" s="612"/>
      <c r="AHO107" s="626"/>
      <c r="AHP107" s="631"/>
      <c r="AHQ107" s="631"/>
      <c r="AHR107" s="631"/>
      <c r="AHS107" s="631"/>
      <c r="AHT107" s="631"/>
      <c r="AHU107" s="612"/>
      <c r="AHV107" s="626"/>
      <c r="AHW107" s="631"/>
      <c r="AHX107" s="631"/>
      <c r="AHY107" s="631"/>
      <c r="AHZ107" s="631"/>
      <c r="AIA107" s="631"/>
      <c r="AIB107" s="612"/>
      <c r="AIC107" s="626"/>
      <c r="AID107" s="631"/>
      <c r="AIE107" s="631"/>
      <c r="AIF107" s="631"/>
      <c r="AIG107" s="631"/>
      <c r="AIH107" s="631"/>
      <c r="AII107" s="612"/>
      <c r="AIJ107" s="626"/>
      <c r="AIK107" s="631"/>
      <c r="AIL107" s="631"/>
      <c r="AIM107" s="631"/>
      <c r="AIN107" s="631"/>
      <c r="AIO107" s="631"/>
      <c r="AIP107" s="612"/>
      <c r="AIQ107" s="626"/>
      <c r="AIR107" s="631"/>
      <c r="AIS107" s="631"/>
      <c r="AIT107" s="631"/>
      <c r="AIU107" s="631"/>
      <c r="AIV107" s="631"/>
      <c r="AIW107" s="612"/>
      <c r="AIX107" s="626"/>
      <c r="AIY107" s="631"/>
      <c r="AIZ107" s="631"/>
      <c r="AJA107" s="631"/>
      <c r="AJB107" s="631"/>
      <c r="AJC107" s="631"/>
      <c r="AJD107" s="612"/>
      <c r="AJE107" s="626"/>
      <c r="AJF107" s="631"/>
      <c r="AJG107" s="631"/>
      <c r="AJH107" s="631"/>
      <c r="AJI107" s="631"/>
      <c r="AJJ107" s="631"/>
      <c r="AJK107" s="612"/>
      <c r="AJL107" s="626"/>
      <c r="AJM107" s="631"/>
      <c r="AJN107" s="631"/>
      <c r="AJO107" s="631"/>
      <c r="AJP107" s="631"/>
      <c r="AJQ107" s="631"/>
      <c r="AJR107" s="612"/>
      <c r="AJS107" s="626"/>
      <c r="AJT107" s="631"/>
      <c r="AJU107" s="631"/>
      <c r="AJV107" s="631"/>
      <c r="AJW107" s="631"/>
      <c r="AJX107" s="631"/>
      <c r="AJY107" s="612"/>
      <c r="AJZ107" s="626"/>
      <c r="AKA107" s="631"/>
      <c r="AKB107" s="631"/>
      <c r="AKC107" s="631"/>
      <c r="AKD107" s="631"/>
      <c r="AKE107" s="631"/>
      <c r="AKF107" s="612"/>
      <c r="AKG107" s="626"/>
      <c r="AKH107" s="631"/>
      <c r="AKI107" s="631"/>
      <c r="AKJ107" s="631"/>
      <c r="AKK107" s="631"/>
      <c r="AKL107" s="631"/>
      <c r="AKM107" s="612"/>
      <c r="AKN107" s="626"/>
      <c r="AKO107" s="631"/>
      <c r="AKP107" s="631"/>
      <c r="AKQ107" s="631"/>
      <c r="AKR107" s="631"/>
      <c r="AKS107" s="631"/>
      <c r="AKT107" s="612"/>
      <c r="AKU107" s="626"/>
      <c r="AKV107" s="631"/>
      <c r="AKW107" s="631"/>
      <c r="AKX107" s="631"/>
      <c r="AKY107" s="631"/>
      <c r="AKZ107" s="631"/>
      <c r="ALA107" s="612"/>
      <c r="ALB107" s="626"/>
      <c r="ALC107" s="631"/>
      <c r="ALD107" s="631"/>
      <c r="ALE107" s="631"/>
      <c r="ALF107" s="631"/>
      <c r="ALG107" s="631"/>
      <c r="ALH107" s="612"/>
      <c r="ALI107" s="626"/>
      <c r="ALJ107" s="631"/>
      <c r="ALK107" s="631"/>
      <c r="ALL107" s="631"/>
      <c r="ALM107" s="631"/>
      <c r="ALN107" s="631"/>
      <c r="ALO107" s="612"/>
      <c r="ALP107" s="626"/>
      <c r="ALQ107" s="631"/>
      <c r="ALR107" s="631"/>
      <c r="ALS107" s="631"/>
      <c r="ALT107" s="631"/>
      <c r="ALU107" s="631"/>
      <c r="ALV107" s="612"/>
      <c r="ALW107" s="626"/>
      <c r="ALX107" s="631"/>
      <c r="ALY107" s="631"/>
      <c r="ALZ107" s="631"/>
      <c r="AMA107" s="631"/>
      <c r="AMB107" s="631"/>
      <c r="AMC107" s="612"/>
      <c r="AMD107" s="626"/>
      <c r="AME107" s="631"/>
      <c r="AMF107" s="631"/>
      <c r="AMG107" s="631"/>
      <c r="AMH107" s="631"/>
      <c r="AMI107" s="631"/>
      <c r="AMJ107" s="612"/>
      <c r="AMK107" s="626"/>
      <c r="AML107" s="631"/>
      <c r="AMM107" s="631"/>
      <c r="AMN107" s="631"/>
      <c r="AMO107" s="631"/>
      <c r="AMP107" s="631"/>
      <c r="AMQ107" s="612"/>
      <c r="AMR107" s="626"/>
      <c r="AMS107" s="631"/>
      <c r="AMT107" s="631"/>
      <c r="AMU107" s="631"/>
      <c r="AMV107" s="631"/>
      <c r="AMW107" s="631"/>
      <c r="AMX107" s="612"/>
      <c r="AMY107" s="626"/>
      <c r="AMZ107" s="631"/>
      <c r="ANA107" s="631"/>
      <c r="ANB107" s="631"/>
      <c r="ANC107" s="631"/>
      <c r="AND107" s="631"/>
      <c r="ANE107" s="612"/>
      <c r="ANF107" s="626"/>
      <c r="ANG107" s="631"/>
      <c r="ANH107" s="631"/>
      <c r="ANI107" s="631"/>
      <c r="ANJ107" s="631"/>
      <c r="ANK107" s="631"/>
      <c r="ANL107" s="612"/>
      <c r="ANM107" s="626"/>
      <c r="ANN107" s="631"/>
      <c r="ANO107" s="631"/>
      <c r="ANP107" s="631"/>
      <c r="ANQ107" s="631"/>
      <c r="ANR107" s="631"/>
      <c r="ANS107" s="612"/>
      <c r="ANT107" s="626"/>
      <c r="ANU107" s="631"/>
      <c r="ANV107" s="631"/>
      <c r="ANW107" s="631"/>
      <c r="ANX107" s="631"/>
      <c r="ANY107" s="631"/>
      <c r="ANZ107" s="612"/>
      <c r="AOA107" s="626"/>
      <c r="AOB107" s="631"/>
      <c r="AOC107" s="631"/>
      <c r="AOD107" s="631"/>
      <c r="AOE107" s="631"/>
      <c r="AOF107" s="631"/>
      <c r="AOG107" s="612"/>
      <c r="AOH107" s="626"/>
      <c r="AOI107" s="631"/>
      <c r="AOJ107" s="631"/>
      <c r="AOK107" s="631"/>
      <c r="AOL107" s="631"/>
      <c r="AOM107" s="631"/>
      <c r="AON107" s="612"/>
      <c r="AOO107" s="626"/>
      <c r="AOP107" s="631"/>
      <c r="AOQ107" s="631"/>
      <c r="AOR107" s="631"/>
      <c r="AOS107" s="631"/>
      <c r="AOT107" s="631"/>
      <c r="AOU107" s="612"/>
      <c r="AOV107" s="626"/>
      <c r="AOW107" s="631"/>
      <c r="AOX107" s="631"/>
      <c r="AOY107" s="631"/>
      <c r="AOZ107" s="631"/>
      <c r="APA107" s="631"/>
      <c r="APB107" s="612"/>
      <c r="APC107" s="626"/>
      <c r="APD107" s="631"/>
      <c r="APE107" s="631"/>
      <c r="APF107" s="631"/>
      <c r="APG107" s="631"/>
      <c r="APH107" s="631"/>
      <c r="API107" s="612"/>
      <c r="APJ107" s="626"/>
      <c r="APK107" s="631"/>
      <c r="APL107" s="631"/>
      <c r="APM107" s="631"/>
      <c r="APN107" s="631"/>
      <c r="APO107" s="631"/>
      <c r="APP107" s="612"/>
      <c r="APQ107" s="626"/>
      <c r="APR107" s="631"/>
      <c r="APS107" s="631"/>
      <c r="APT107" s="631"/>
      <c r="APU107" s="631"/>
      <c r="APV107" s="631"/>
      <c r="APW107" s="612"/>
      <c r="APX107" s="626"/>
      <c r="APY107" s="631"/>
      <c r="APZ107" s="631"/>
      <c r="AQA107" s="631"/>
      <c r="AQB107" s="631"/>
      <c r="AQC107" s="631"/>
      <c r="AQD107" s="612"/>
      <c r="AQE107" s="626"/>
      <c r="AQF107" s="631"/>
      <c r="AQG107" s="631"/>
      <c r="AQH107" s="631"/>
      <c r="AQI107" s="631"/>
      <c r="AQJ107" s="631"/>
      <c r="AQK107" s="612"/>
      <c r="AQL107" s="626"/>
      <c r="AQM107" s="631"/>
      <c r="AQN107" s="631"/>
      <c r="AQO107" s="631"/>
      <c r="AQP107" s="631"/>
      <c r="AQQ107" s="631"/>
      <c r="AQR107" s="612"/>
      <c r="AQS107" s="626"/>
      <c r="AQT107" s="631"/>
      <c r="AQU107" s="631"/>
      <c r="AQV107" s="631"/>
      <c r="AQW107" s="631"/>
      <c r="AQX107" s="631"/>
      <c r="AQY107" s="612"/>
      <c r="AQZ107" s="626"/>
      <c r="ARA107" s="631"/>
      <c r="ARB107" s="631"/>
      <c r="ARC107" s="631"/>
      <c r="ARD107" s="631"/>
      <c r="ARE107" s="631"/>
      <c r="ARF107" s="612"/>
      <c r="ARG107" s="626"/>
      <c r="ARH107" s="631"/>
      <c r="ARI107" s="631"/>
      <c r="ARJ107" s="631"/>
      <c r="ARK107" s="631"/>
      <c r="ARL107" s="631"/>
      <c r="ARM107" s="612"/>
      <c r="ARN107" s="626"/>
      <c r="ARO107" s="631"/>
      <c r="ARP107" s="631"/>
      <c r="ARQ107" s="631"/>
      <c r="ARR107" s="631"/>
      <c r="ARS107" s="631"/>
      <c r="ART107" s="612"/>
      <c r="ARU107" s="626"/>
      <c r="ARV107" s="631"/>
      <c r="ARW107" s="631"/>
      <c r="ARX107" s="631"/>
      <c r="ARY107" s="631"/>
      <c r="ARZ107" s="631"/>
      <c r="ASA107" s="612"/>
      <c r="ASB107" s="626"/>
      <c r="ASC107" s="631"/>
      <c r="ASD107" s="631"/>
      <c r="ASE107" s="631"/>
      <c r="ASF107" s="631"/>
      <c r="ASG107" s="631"/>
      <c r="ASH107" s="612"/>
      <c r="ASI107" s="626"/>
      <c r="ASJ107" s="631"/>
      <c r="ASK107" s="631"/>
      <c r="ASL107" s="631"/>
      <c r="ASM107" s="631"/>
      <c r="ASN107" s="631"/>
      <c r="ASO107" s="612"/>
      <c r="ASP107" s="626"/>
      <c r="ASQ107" s="631"/>
      <c r="ASR107" s="631"/>
      <c r="ASS107" s="631"/>
      <c r="AST107" s="631"/>
      <c r="ASU107" s="631"/>
      <c r="ASV107" s="612"/>
      <c r="ASW107" s="626"/>
      <c r="ASX107" s="631"/>
      <c r="ASY107" s="631"/>
      <c r="ASZ107" s="631"/>
      <c r="ATA107" s="631"/>
      <c r="ATB107" s="631"/>
      <c r="ATC107" s="612"/>
      <c r="ATD107" s="626"/>
      <c r="ATE107" s="631"/>
      <c r="ATF107" s="631"/>
      <c r="ATG107" s="631"/>
      <c r="ATH107" s="631"/>
      <c r="ATI107" s="631"/>
      <c r="ATJ107" s="612"/>
      <c r="ATK107" s="626"/>
      <c r="ATL107" s="631"/>
      <c r="ATM107" s="631"/>
      <c r="ATN107" s="631"/>
      <c r="ATO107" s="631"/>
      <c r="ATP107" s="631"/>
      <c r="ATQ107" s="612"/>
      <c r="ATR107" s="626"/>
      <c r="ATS107" s="631"/>
      <c r="ATT107" s="631"/>
      <c r="ATU107" s="631"/>
      <c r="ATV107" s="631"/>
      <c r="ATW107" s="631"/>
      <c r="ATX107" s="612"/>
      <c r="ATY107" s="626"/>
      <c r="ATZ107" s="631"/>
      <c r="AUA107" s="631"/>
      <c r="AUB107" s="631"/>
      <c r="AUC107" s="631"/>
      <c r="AUD107" s="631"/>
      <c r="AUE107" s="612"/>
      <c r="AUF107" s="626"/>
      <c r="AUG107" s="631"/>
      <c r="AUH107" s="631"/>
      <c r="AUI107" s="631"/>
      <c r="AUJ107" s="631"/>
      <c r="AUK107" s="631"/>
      <c r="AUL107" s="612"/>
      <c r="AUM107" s="626"/>
      <c r="AUN107" s="631"/>
      <c r="AUO107" s="631"/>
      <c r="AUP107" s="631"/>
      <c r="AUQ107" s="631"/>
      <c r="AUR107" s="631"/>
      <c r="AUS107" s="612"/>
      <c r="AUT107" s="626"/>
      <c r="AUU107" s="631"/>
      <c r="AUV107" s="631"/>
      <c r="AUW107" s="631"/>
      <c r="AUX107" s="631"/>
      <c r="AUY107" s="631"/>
      <c r="AUZ107" s="612"/>
      <c r="AVA107" s="626"/>
      <c r="AVB107" s="631"/>
      <c r="AVC107" s="631"/>
      <c r="AVD107" s="631"/>
      <c r="AVE107" s="631"/>
      <c r="AVF107" s="631"/>
      <c r="AVG107" s="612"/>
      <c r="AVH107" s="626"/>
      <c r="AVI107" s="631"/>
      <c r="AVJ107" s="631"/>
      <c r="AVK107" s="631"/>
      <c r="AVL107" s="631"/>
      <c r="AVM107" s="631"/>
      <c r="AVN107" s="612"/>
      <c r="AVO107" s="626"/>
      <c r="AVP107" s="631"/>
      <c r="AVQ107" s="631"/>
      <c r="AVR107" s="631"/>
      <c r="AVS107" s="631"/>
      <c r="AVT107" s="631"/>
      <c r="AVU107" s="612"/>
      <c r="AVV107" s="626"/>
      <c r="AVW107" s="631"/>
      <c r="AVX107" s="631"/>
      <c r="AVY107" s="631"/>
      <c r="AVZ107" s="631"/>
      <c r="AWA107" s="631"/>
      <c r="AWB107" s="612"/>
      <c r="AWC107" s="626"/>
      <c r="AWD107" s="631"/>
      <c r="AWE107" s="631"/>
      <c r="AWF107" s="631"/>
      <c r="AWG107" s="631"/>
      <c r="AWH107" s="631"/>
      <c r="AWI107" s="612"/>
      <c r="AWJ107" s="626"/>
      <c r="AWK107" s="631"/>
      <c r="AWL107" s="631"/>
      <c r="AWM107" s="631"/>
      <c r="AWN107" s="631"/>
      <c r="AWO107" s="631"/>
      <c r="AWP107" s="612"/>
      <c r="AWQ107" s="626"/>
      <c r="AWR107" s="631"/>
      <c r="AWS107" s="631"/>
      <c r="AWT107" s="631"/>
      <c r="AWU107" s="631"/>
      <c r="AWV107" s="631"/>
      <c r="AWW107" s="612"/>
      <c r="AWX107" s="626"/>
      <c r="AWY107" s="631"/>
      <c r="AWZ107" s="631"/>
      <c r="AXA107" s="631"/>
      <c r="AXB107" s="631"/>
      <c r="AXC107" s="631"/>
      <c r="AXD107" s="612"/>
      <c r="AXE107" s="626"/>
      <c r="AXF107" s="631"/>
      <c r="AXG107" s="631"/>
      <c r="AXH107" s="631"/>
      <c r="AXI107" s="631"/>
      <c r="AXJ107" s="631"/>
      <c r="AXK107" s="612"/>
      <c r="AXL107" s="626"/>
      <c r="AXM107" s="631"/>
      <c r="AXN107" s="631"/>
      <c r="AXO107" s="631"/>
      <c r="AXP107" s="631"/>
      <c r="AXQ107" s="631"/>
      <c r="AXR107" s="612"/>
      <c r="AXS107" s="626"/>
      <c r="AXT107" s="631"/>
      <c r="AXU107" s="631"/>
      <c r="AXV107" s="631"/>
      <c r="AXW107" s="631"/>
      <c r="AXX107" s="631"/>
      <c r="AXY107" s="612"/>
      <c r="AXZ107" s="626"/>
      <c r="AYA107" s="631"/>
      <c r="AYB107" s="631"/>
      <c r="AYC107" s="631"/>
      <c r="AYD107" s="631"/>
      <c r="AYE107" s="631"/>
      <c r="AYF107" s="612"/>
      <c r="AYG107" s="626"/>
      <c r="AYH107" s="631"/>
      <c r="AYI107" s="631"/>
      <c r="AYJ107" s="631"/>
      <c r="AYK107" s="631"/>
      <c r="AYL107" s="631"/>
      <c r="AYM107" s="612"/>
      <c r="AYN107" s="626"/>
      <c r="AYO107" s="631"/>
      <c r="AYP107" s="631"/>
      <c r="AYQ107" s="631"/>
      <c r="AYR107" s="631"/>
      <c r="AYS107" s="631"/>
      <c r="AYT107" s="612"/>
      <c r="AYU107" s="626"/>
      <c r="AYV107" s="631"/>
      <c r="AYW107" s="631"/>
      <c r="AYX107" s="631"/>
      <c r="AYY107" s="631"/>
      <c r="AYZ107" s="631"/>
      <c r="AZA107" s="612"/>
      <c r="AZB107" s="626"/>
      <c r="AZC107" s="631"/>
      <c r="AZD107" s="631"/>
      <c r="AZE107" s="631"/>
      <c r="AZF107" s="631"/>
      <c r="AZG107" s="631"/>
      <c r="AZH107" s="612"/>
      <c r="AZI107" s="626"/>
      <c r="AZJ107" s="631"/>
      <c r="AZK107" s="631"/>
      <c r="AZL107" s="631"/>
      <c r="AZM107" s="631"/>
      <c r="AZN107" s="631"/>
      <c r="AZO107" s="612"/>
      <c r="AZP107" s="626"/>
      <c r="AZQ107" s="631"/>
      <c r="AZR107" s="631"/>
      <c r="AZS107" s="631"/>
      <c r="AZT107" s="631"/>
      <c r="AZU107" s="631"/>
      <c r="AZV107" s="612"/>
      <c r="AZW107" s="626"/>
      <c r="AZX107" s="631"/>
      <c r="AZY107" s="631"/>
      <c r="AZZ107" s="631"/>
      <c r="BAA107" s="631"/>
      <c r="BAB107" s="631"/>
      <c r="BAC107" s="612"/>
      <c r="BAD107" s="626"/>
      <c r="BAE107" s="631"/>
      <c r="BAF107" s="631"/>
      <c r="BAG107" s="631"/>
      <c r="BAH107" s="631"/>
      <c r="BAI107" s="631"/>
      <c r="BAJ107" s="612"/>
      <c r="BAK107" s="626"/>
      <c r="BAL107" s="631"/>
      <c r="BAM107" s="631"/>
      <c r="BAN107" s="631"/>
      <c r="BAO107" s="631"/>
      <c r="BAP107" s="631"/>
      <c r="BAQ107" s="612"/>
      <c r="BAR107" s="626"/>
      <c r="BAS107" s="631"/>
      <c r="BAT107" s="631"/>
      <c r="BAU107" s="631"/>
      <c r="BAV107" s="631"/>
      <c r="BAW107" s="631"/>
      <c r="BAX107" s="612"/>
      <c r="BAY107" s="626"/>
      <c r="BAZ107" s="631"/>
      <c r="BBA107" s="631"/>
      <c r="BBB107" s="631"/>
      <c r="BBC107" s="631"/>
      <c r="BBD107" s="631"/>
      <c r="BBE107" s="612"/>
      <c r="BBF107" s="626"/>
      <c r="BBG107" s="631"/>
      <c r="BBH107" s="631"/>
      <c r="BBI107" s="631"/>
      <c r="BBJ107" s="631"/>
      <c r="BBK107" s="631"/>
      <c r="BBL107" s="612"/>
      <c r="BBM107" s="626"/>
      <c r="BBN107" s="631"/>
      <c r="BBO107" s="631"/>
      <c r="BBP107" s="631"/>
      <c r="BBQ107" s="631"/>
      <c r="BBR107" s="631"/>
      <c r="BBS107" s="612"/>
      <c r="BBT107" s="626"/>
      <c r="BBU107" s="631"/>
      <c r="BBV107" s="631"/>
      <c r="BBW107" s="631"/>
      <c r="BBX107" s="631"/>
      <c r="BBY107" s="631"/>
      <c r="BBZ107" s="612"/>
      <c r="BCA107" s="626"/>
      <c r="BCB107" s="631"/>
      <c r="BCC107" s="631"/>
      <c r="BCD107" s="631"/>
      <c r="BCE107" s="631"/>
      <c r="BCF107" s="631"/>
      <c r="BCG107" s="612"/>
      <c r="BCH107" s="626"/>
      <c r="BCI107" s="631"/>
      <c r="BCJ107" s="631"/>
      <c r="BCK107" s="631"/>
      <c r="BCL107" s="631"/>
      <c r="BCM107" s="631"/>
      <c r="BCN107" s="612"/>
      <c r="BCO107" s="626"/>
      <c r="BCP107" s="631"/>
      <c r="BCQ107" s="631"/>
      <c r="BCR107" s="631"/>
      <c r="BCS107" s="631"/>
      <c r="BCT107" s="631"/>
      <c r="BCU107" s="612"/>
      <c r="BCV107" s="626"/>
      <c r="BCW107" s="631"/>
      <c r="BCX107" s="631"/>
      <c r="BCY107" s="631"/>
      <c r="BCZ107" s="631"/>
      <c r="BDA107" s="631"/>
      <c r="BDB107" s="612"/>
      <c r="BDC107" s="626"/>
      <c r="BDD107" s="631"/>
      <c r="BDE107" s="631"/>
      <c r="BDF107" s="631"/>
      <c r="BDG107" s="631"/>
      <c r="BDH107" s="631"/>
      <c r="BDI107" s="612"/>
      <c r="BDJ107" s="626"/>
      <c r="BDK107" s="631"/>
      <c r="BDL107" s="631"/>
      <c r="BDM107" s="631"/>
      <c r="BDN107" s="631"/>
      <c r="BDO107" s="631"/>
      <c r="BDP107" s="612"/>
      <c r="BDQ107" s="626"/>
      <c r="BDR107" s="631"/>
      <c r="BDS107" s="631"/>
      <c r="BDT107" s="631"/>
      <c r="BDU107" s="631"/>
      <c r="BDV107" s="631"/>
      <c r="BDW107" s="612"/>
      <c r="BDX107" s="626"/>
      <c r="BDY107" s="631"/>
      <c r="BDZ107" s="631"/>
      <c r="BEA107" s="631"/>
      <c r="BEB107" s="631"/>
      <c r="BEC107" s="631"/>
      <c r="BED107" s="612"/>
      <c r="BEE107" s="626"/>
      <c r="BEF107" s="631"/>
      <c r="BEG107" s="631"/>
      <c r="BEH107" s="631"/>
      <c r="BEI107" s="631"/>
      <c r="BEJ107" s="631"/>
      <c r="BEK107" s="612"/>
      <c r="BEL107" s="626"/>
      <c r="BEM107" s="631"/>
      <c r="BEN107" s="631"/>
      <c r="BEO107" s="631"/>
      <c r="BEP107" s="631"/>
      <c r="BEQ107" s="631"/>
      <c r="BER107" s="612"/>
      <c r="BES107" s="626"/>
      <c r="BET107" s="631"/>
      <c r="BEU107" s="631"/>
      <c r="BEV107" s="631"/>
      <c r="BEW107" s="631"/>
      <c r="BEX107" s="631"/>
      <c r="BEY107" s="612"/>
      <c r="BEZ107" s="626"/>
      <c r="BFA107" s="631"/>
      <c r="BFB107" s="631"/>
      <c r="BFC107" s="631"/>
      <c r="BFD107" s="631"/>
      <c r="BFE107" s="631"/>
      <c r="BFF107" s="612"/>
      <c r="BFG107" s="626"/>
      <c r="BFH107" s="631"/>
      <c r="BFI107" s="631"/>
      <c r="BFJ107" s="631"/>
      <c r="BFK107" s="631"/>
      <c r="BFL107" s="631"/>
      <c r="BFM107" s="612"/>
      <c r="BFN107" s="626"/>
      <c r="BFO107" s="631"/>
      <c r="BFP107" s="631"/>
      <c r="BFQ107" s="631"/>
      <c r="BFR107" s="631"/>
      <c r="BFS107" s="631"/>
      <c r="BFT107" s="612"/>
      <c r="BFU107" s="626"/>
      <c r="BFV107" s="631"/>
      <c r="BFW107" s="631"/>
      <c r="BFX107" s="631"/>
      <c r="BFY107" s="631"/>
      <c r="BFZ107" s="631"/>
      <c r="BGA107" s="612"/>
      <c r="BGB107" s="626"/>
      <c r="BGC107" s="631"/>
      <c r="BGD107" s="631"/>
      <c r="BGE107" s="631"/>
      <c r="BGF107" s="631"/>
      <c r="BGG107" s="631"/>
      <c r="BGH107" s="612"/>
      <c r="BGI107" s="626"/>
      <c r="BGJ107" s="631"/>
      <c r="BGK107" s="631"/>
      <c r="BGL107" s="631"/>
      <c r="BGM107" s="631"/>
      <c r="BGN107" s="631"/>
      <c r="BGO107" s="612"/>
      <c r="BGP107" s="626"/>
      <c r="BGQ107" s="631"/>
      <c r="BGR107" s="631"/>
      <c r="BGS107" s="631"/>
      <c r="BGT107" s="631"/>
      <c r="BGU107" s="631"/>
      <c r="BGV107" s="612"/>
      <c r="BGW107" s="626"/>
      <c r="BGX107" s="631"/>
      <c r="BGY107" s="631"/>
      <c r="BGZ107" s="631"/>
      <c r="BHA107" s="631"/>
      <c r="BHB107" s="631"/>
      <c r="BHC107" s="612"/>
      <c r="BHD107" s="626"/>
      <c r="BHE107" s="631"/>
      <c r="BHF107" s="631"/>
      <c r="BHG107" s="631"/>
      <c r="BHH107" s="631"/>
      <c r="BHI107" s="631"/>
      <c r="BHJ107" s="612"/>
      <c r="BHK107" s="626"/>
      <c r="BHL107" s="631"/>
      <c r="BHM107" s="631"/>
      <c r="BHN107" s="631"/>
      <c r="BHO107" s="631"/>
      <c r="BHP107" s="631"/>
      <c r="BHQ107" s="612"/>
      <c r="BHR107" s="626"/>
      <c r="BHS107" s="631"/>
      <c r="BHT107" s="631"/>
      <c r="BHU107" s="631"/>
      <c r="BHV107" s="631"/>
      <c r="BHW107" s="631"/>
      <c r="BHX107" s="612"/>
      <c r="BHY107" s="626"/>
      <c r="BHZ107" s="631"/>
      <c r="BIA107" s="631"/>
      <c r="BIB107" s="631"/>
      <c r="BIC107" s="631"/>
      <c r="BID107" s="631"/>
      <c r="BIE107" s="612"/>
      <c r="BIF107" s="626"/>
      <c r="BIG107" s="631"/>
      <c r="BIH107" s="631"/>
      <c r="BII107" s="631"/>
      <c r="BIJ107" s="631"/>
      <c r="BIK107" s="631"/>
      <c r="BIL107" s="612"/>
      <c r="BIM107" s="626"/>
      <c r="BIN107" s="631"/>
      <c r="BIO107" s="631"/>
      <c r="BIP107" s="631"/>
      <c r="BIQ107" s="631"/>
      <c r="BIR107" s="631"/>
      <c r="BIS107" s="612"/>
      <c r="BIT107" s="626"/>
      <c r="BIU107" s="631"/>
      <c r="BIV107" s="631"/>
      <c r="BIW107" s="631"/>
      <c r="BIX107" s="631"/>
      <c r="BIY107" s="631"/>
      <c r="BIZ107" s="612"/>
      <c r="BJA107" s="626"/>
      <c r="BJB107" s="631"/>
      <c r="BJC107" s="631"/>
      <c r="BJD107" s="631"/>
      <c r="BJE107" s="631"/>
      <c r="BJF107" s="631"/>
      <c r="BJG107" s="612"/>
      <c r="BJH107" s="626"/>
      <c r="BJI107" s="631"/>
      <c r="BJJ107" s="631"/>
      <c r="BJK107" s="631"/>
      <c r="BJL107" s="631"/>
      <c r="BJM107" s="631"/>
      <c r="BJN107" s="612"/>
      <c r="BJO107" s="626"/>
      <c r="BJP107" s="631"/>
      <c r="BJQ107" s="631"/>
      <c r="BJR107" s="631"/>
      <c r="BJS107" s="631"/>
      <c r="BJT107" s="631"/>
      <c r="BJU107" s="612"/>
      <c r="BJV107" s="626"/>
      <c r="BJW107" s="631"/>
      <c r="BJX107" s="631"/>
      <c r="BJY107" s="631"/>
      <c r="BJZ107" s="631"/>
      <c r="BKA107" s="631"/>
      <c r="BKB107" s="612"/>
      <c r="BKC107" s="626"/>
      <c r="BKD107" s="631"/>
      <c r="BKE107" s="631"/>
      <c r="BKF107" s="631"/>
      <c r="BKG107" s="631"/>
      <c r="BKH107" s="631"/>
      <c r="BKI107" s="612"/>
      <c r="BKJ107" s="626"/>
      <c r="BKK107" s="631"/>
      <c r="BKL107" s="631"/>
      <c r="BKM107" s="631"/>
      <c r="BKN107" s="631"/>
      <c r="BKO107" s="631"/>
      <c r="BKP107" s="612"/>
      <c r="BKQ107" s="626"/>
      <c r="BKR107" s="631"/>
      <c r="BKS107" s="631"/>
      <c r="BKT107" s="631"/>
      <c r="BKU107" s="631"/>
      <c r="BKV107" s="631"/>
      <c r="BKW107" s="612"/>
      <c r="BKX107" s="626"/>
      <c r="BKY107" s="631"/>
      <c r="BKZ107" s="631"/>
      <c r="BLA107" s="631"/>
      <c r="BLB107" s="631"/>
      <c r="BLC107" s="631"/>
      <c r="BLD107" s="612"/>
      <c r="BLE107" s="626"/>
      <c r="BLF107" s="631"/>
      <c r="BLG107" s="631"/>
      <c r="BLH107" s="631"/>
      <c r="BLI107" s="631"/>
      <c r="BLJ107" s="631"/>
      <c r="BLK107" s="612"/>
      <c r="BLL107" s="626"/>
      <c r="BLM107" s="631"/>
      <c r="BLN107" s="631"/>
      <c r="BLO107" s="631"/>
      <c r="BLP107" s="631"/>
      <c r="BLQ107" s="631"/>
      <c r="BLR107" s="612"/>
      <c r="BLS107" s="626"/>
      <c r="BLT107" s="631"/>
      <c r="BLU107" s="631"/>
      <c r="BLV107" s="631"/>
      <c r="BLW107" s="631"/>
      <c r="BLX107" s="631"/>
      <c r="BLY107" s="612"/>
      <c r="BLZ107" s="626"/>
      <c r="BMA107" s="631"/>
      <c r="BMB107" s="631"/>
      <c r="BMC107" s="631"/>
      <c r="BMD107" s="631"/>
      <c r="BME107" s="631"/>
      <c r="BMF107" s="612"/>
      <c r="BMG107" s="626"/>
      <c r="BMH107" s="631"/>
      <c r="BMI107" s="631"/>
      <c r="BMJ107" s="631"/>
      <c r="BMK107" s="631"/>
      <c r="BML107" s="631"/>
      <c r="BMM107" s="612"/>
      <c r="BMN107" s="626"/>
      <c r="BMO107" s="631"/>
      <c r="BMP107" s="631"/>
      <c r="BMQ107" s="631"/>
      <c r="BMR107" s="631"/>
      <c r="BMS107" s="631"/>
      <c r="BMT107" s="612"/>
      <c r="BMU107" s="626"/>
      <c r="BMV107" s="631"/>
      <c r="BMW107" s="631"/>
      <c r="BMX107" s="631"/>
      <c r="BMY107" s="631"/>
      <c r="BMZ107" s="631"/>
      <c r="BNA107" s="612"/>
      <c r="BNB107" s="626"/>
      <c r="BNC107" s="631"/>
      <c r="BND107" s="631"/>
      <c r="BNE107" s="631"/>
      <c r="BNF107" s="631"/>
      <c r="BNG107" s="631"/>
      <c r="BNH107" s="612"/>
      <c r="BNI107" s="626"/>
      <c r="BNJ107" s="631"/>
      <c r="BNK107" s="631"/>
      <c r="BNL107" s="631"/>
      <c r="BNM107" s="631"/>
      <c r="BNN107" s="631"/>
      <c r="BNO107" s="612"/>
      <c r="BNP107" s="626"/>
      <c r="BNQ107" s="631"/>
      <c r="BNR107" s="631"/>
      <c r="BNS107" s="631"/>
      <c r="BNT107" s="631"/>
      <c r="BNU107" s="631"/>
      <c r="BNV107" s="612"/>
      <c r="BNW107" s="626"/>
      <c r="BNX107" s="631"/>
      <c r="BNY107" s="631"/>
      <c r="BNZ107" s="631"/>
      <c r="BOA107" s="631"/>
      <c r="BOB107" s="631"/>
      <c r="BOC107" s="612"/>
      <c r="BOD107" s="626"/>
      <c r="BOE107" s="631"/>
      <c r="BOF107" s="631"/>
      <c r="BOG107" s="631"/>
      <c r="BOH107" s="631"/>
      <c r="BOI107" s="631"/>
      <c r="BOJ107" s="612"/>
      <c r="BOK107" s="626"/>
      <c r="BOL107" s="631"/>
      <c r="BOM107" s="631"/>
      <c r="BON107" s="631"/>
      <c r="BOO107" s="631"/>
      <c r="BOP107" s="631"/>
      <c r="BOQ107" s="612"/>
      <c r="BOR107" s="626"/>
      <c r="BOS107" s="631"/>
      <c r="BOT107" s="631"/>
      <c r="BOU107" s="631"/>
      <c r="BOV107" s="631"/>
      <c r="BOW107" s="631"/>
      <c r="BOX107" s="612"/>
      <c r="BOY107" s="626"/>
      <c r="BOZ107" s="631"/>
      <c r="BPA107" s="631"/>
      <c r="BPB107" s="631"/>
      <c r="BPC107" s="631"/>
      <c r="BPD107" s="631"/>
      <c r="BPE107" s="612"/>
      <c r="BPF107" s="626"/>
      <c r="BPG107" s="631"/>
      <c r="BPH107" s="631"/>
      <c r="BPI107" s="631"/>
      <c r="BPJ107" s="631"/>
      <c r="BPK107" s="631"/>
      <c r="BPL107" s="612"/>
      <c r="BPM107" s="626"/>
      <c r="BPN107" s="631"/>
      <c r="BPO107" s="631"/>
      <c r="BPP107" s="631"/>
      <c r="BPQ107" s="631"/>
      <c r="BPR107" s="631"/>
      <c r="BPS107" s="612"/>
      <c r="BPT107" s="626"/>
      <c r="BPU107" s="631"/>
      <c r="BPV107" s="631"/>
      <c r="BPW107" s="631"/>
      <c r="BPX107" s="631"/>
      <c r="BPY107" s="631"/>
      <c r="BPZ107" s="612"/>
      <c r="BQA107" s="626"/>
      <c r="BQB107" s="631"/>
      <c r="BQC107" s="631"/>
      <c r="BQD107" s="631"/>
      <c r="BQE107" s="631"/>
      <c r="BQF107" s="631"/>
      <c r="BQG107" s="612"/>
      <c r="BQH107" s="626"/>
      <c r="BQI107" s="631"/>
      <c r="BQJ107" s="631"/>
      <c r="BQK107" s="631"/>
      <c r="BQL107" s="631"/>
      <c r="BQM107" s="631"/>
      <c r="BQN107" s="612"/>
      <c r="BQO107" s="626"/>
      <c r="BQP107" s="631"/>
      <c r="BQQ107" s="631"/>
      <c r="BQR107" s="631"/>
      <c r="BQS107" s="631"/>
      <c r="BQT107" s="631"/>
      <c r="BQU107" s="612"/>
      <c r="BQV107" s="626"/>
      <c r="BQW107" s="631"/>
      <c r="BQX107" s="631"/>
      <c r="BQY107" s="631"/>
      <c r="BQZ107" s="631"/>
      <c r="BRA107" s="631"/>
      <c r="BRB107" s="612"/>
      <c r="BRC107" s="626"/>
      <c r="BRD107" s="631"/>
      <c r="BRE107" s="631"/>
      <c r="BRF107" s="631"/>
      <c r="BRG107" s="631"/>
      <c r="BRH107" s="631"/>
      <c r="BRI107" s="612"/>
      <c r="BRJ107" s="626"/>
      <c r="BRK107" s="631"/>
      <c r="BRL107" s="631"/>
      <c r="BRM107" s="631"/>
      <c r="BRN107" s="631"/>
      <c r="BRO107" s="631"/>
      <c r="BRP107" s="612"/>
      <c r="BRQ107" s="626"/>
      <c r="BRR107" s="631"/>
      <c r="BRS107" s="631"/>
      <c r="BRT107" s="631"/>
      <c r="BRU107" s="631"/>
      <c r="BRV107" s="631"/>
      <c r="BRW107" s="612"/>
      <c r="BRX107" s="626"/>
      <c r="BRY107" s="631"/>
      <c r="BRZ107" s="631"/>
      <c r="BSA107" s="631"/>
      <c r="BSB107" s="631"/>
      <c r="BSC107" s="631"/>
      <c r="BSD107" s="612"/>
      <c r="BSE107" s="626"/>
      <c r="BSF107" s="631"/>
      <c r="BSG107" s="631"/>
      <c r="BSH107" s="631"/>
      <c r="BSI107" s="631"/>
      <c r="BSJ107" s="631"/>
      <c r="BSK107" s="612"/>
      <c r="BSL107" s="626"/>
      <c r="BSM107" s="631"/>
      <c r="BSN107" s="631"/>
      <c r="BSO107" s="631"/>
      <c r="BSP107" s="631"/>
      <c r="BSQ107" s="631"/>
      <c r="BSR107" s="612"/>
      <c r="BSS107" s="626"/>
      <c r="BST107" s="631"/>
      <c r="BSU107" s="631"/>
      <c r="BSV107" s="631"/>
      <c r="BSW107" s="631"/>
      <c r="BSX107" s="631"/>
      <c r="BSY107" s="612"/>
      <c r="BSZ107" s="626"/>
      <c r="BTA107" s="631"/>
      <c r="BTB107" s="631"/>
      <c r="BTC107" s="631"/>
      <c r="BTD107" s="631"/>
      <c r="BTE107" s="631"/>
      <c r="BTF107" s="612"/>
      <c r="BTG107" s="626"/>
      <c r="BTH107" s="631"/>
      <c r="BTI107" s="631"/>
      <c r="BTJ107" s="631"/>
      <c r="BTK107" s="631"/>
      <c r="BTL107" s="631"/>
      <c r="BTM107" s="612"/>
      <c r="BTN107" s="626"/>
      <c r="BTO107" s="631"/>
      <c r="BTP107" s="631"/>
      <c r="BTQ107" s="631"/>
      <c r="BTR107" s="631"/>
      <c r="BTS107" s="631"/>
      <c r="BTT107" s="612"/>
      <c r="BTU107" s="626"/>
      <c r="BTV107" s="631"/>
      <c r="BTW107" s="631"/>
      <c r="BTX107" s="631"/>
      <c r="BTY107" s="631"/>
      <c r="BTZ107" s="631"/>
      <c r="BUA107" s="612"/>
      <c r="BUB107" s="626"/>
      <c r="BUC107" s="631"/>
      <c r="BUD107" s="631"/>
      <c r="BUE107" s="631"/>
      <c r="BUF107" s="631"/>
      <c r="BUG107" s="631"/>
      <c r="BUH107" s="612"/>
      <c r="BUI107" s="626"/>
      <c r="BUJ107" s="631"/>
      <c r="BUK107" s="631"/>
      <c r="BUL107" s="631"/>
      <c r="BUM107" s="631"/>
      <c r="BUN107" s="631"/>
      <c r="BUO107" s="612"/>
      <c r="BUP107" s="626"/>
      <c r="BUQ107" s="631"/>
      <c r="BUR107" s="631"/>
      <c r="BUS107" s="631"/>
      <c r="BUT107" s="631"/>
      <c r="BUU107" s="631"/>
      <c r="BUV107" s="612"/>
      <c r="BUW107" s="626"/>
      <c r="BUX107" s="631"/>
      <c r="BUY107" s="631"/>
      <c r="BUZ107" s="631"/>
      <c r="BVA107" s="631"/>
      <c r="BVB107" s="631"/>
      <c r="BVC107" s="612"/>
      <c r="BVD107" s="626"/>
      <c r="BVE107" s="631"/>
      <c r="BVF107" s="631"/>
      <c r="BVG107" s="631"/>
      <c r="BVH107" s="631"/>
      <c r="BVI107" s="631"/>
      <c r="BVJ107" s="612"/>
      <c r="BVK107" s="626"/>
      <c r="BVL107" s="631"/>
      <c r="BVM107" s="631"/>
      <c r="BVN107" s="631"/>
      <c r="BVO107" s="631"/>
      <c r="BVP107" s="631"/>
      <c r="BVQ107" s="612"/>
      <c r="BVR107" s="626"/>
      <c r="BVS107" s="631"/>
      <c r="BVT107" s="631"/>
      <c r="BVU107" s="631"/>
      <c r="BVV107" s="631"/>
      <c r="BVW107" s="631"/>
      <c r="BVX107" s="612"/>
      <c r="BVY107" s="626"/>
      <c r="BVZ107" s="631"/>
      <c r="BWA107" s="631"/>
      <c r="BWB107" s="631"/>
      <c r="BWC107" s="631"/>
      <c r="BWD107" s="631"/>
      <c r="BWE107" s="612"/>
      <c r="BWF107" s="626"/>
      <c r="BWG107" s="631"/>
      <c r="BWH107" s="631"/>
      <c r="BWI107" s="631"/>
      <c r="BWJ107" s="631"/>
      <c r="BWK107" s="631"/>
      <c r="BWL107" s="612"/>
      <c r="BWM107" s="626"/>
      <c r="BWN107" s="631"/>
      <c r="BWO107" s="631"/>
      <c r="BWP107" s="631"/>
      <c r="BWQ107" s="631"/>
      <c r="BWR107" s="631"/>
      <c r="BWS107" s="612"/>
      <c r="BWT107" s="626"/>
      <c r="BWU107" s="631"/>
      <c r="BWV107" s="631"/>
      <c r="BWW107" s="631"/>
      <c r="BWX107" s="631"/>
      <c r="BWY107" s="631"/>
      <c r="BWZ107" s="612"/>
      <c r="BXA107" s="626"/>
      <c r="BXB107" s="631"/>
      <c r="BXC107" s="631"/>
      <c r="BXD107" s="631"/>
      <c r="BXE107" s="631"/>
      <c r="BXF107" s="631"/>
      <c r="BXG107" s="612"/>
      <c r="BXH107" s="626"/>
      <c r="BXI107" s="631"/>
      <c r="BXJ107" s="631"/>
      <c r="BXK107" s="631"/>
      <c r="BXL107" s="631"/>
      <c r="BXM107" s="631"/>
      <c r="BXN107" s="612"/>
      <c r="BXO107" s="626"/>
      <c r="BXP107" s="631"/>
      <c r="BXQ107" s="631"/>
      <c r="BXR107" s="631"/>
      <c r="BXS107" s="631"/>
      <c r="BXT107" s="631"/>
      <c r="BXU107" s="612"/>
      <c r="BXV107" s="626"/>
      <c r="BXW107" s="631"/>
      <c r="BXX107" s="631"/>
      <c r="BXY107" s="631"/>
      <c r="BXZ107" s="631"/>
      <c r="BYA107" s="631"/>
      <c r="BYB107" s="612"/>
      <c r="BYC107" s="626"/>
      <c r="BYD107" s="631"/>
      <c r="BYE107" s="631"/>
      <c r="BYF107" s="631"/>
      <c r="BYG107" s="631"/>
      <c r="BYH107" s="631"/>
      <c r="BYI107" s="612"/>
      <c r="BYJ107" s="626"/>
      <c r="BYK107" s="631"/>
      <c r="BYL107" s="631"/>
      <c r="BYM107" s="631"/>
      <c r="BYN107" s="631"/>
      <c r="BYO107" s="631"/>
      <c r="BYP107" s="612"/>
      <c r="BYQ107" s="626"/>
      <c r="BYR107" s="631"/>
      <c r="BYS107" s="631"/>
      <c r="BYT107" s="631"/>
      <c r="BYU107" s="631"/>
      <c r="BYV107" s="631"/>
      <c r="BYW107" s="612"/>
      <c r="BYX107" s="626"/>
      <c r="BYY107" s="631"/>
      <c r="BYZ107" s="631"/>
      <c r="BZA107" s="631"/>
      <c r="BZB107" s="631"/>
      <c r="BZC107" s="631"/>
      <c r="BZD107" s="612"/>
      <c r="BZE107" s="626"/>
      <c r="BZF107" s="631"/>
      <c r="BZG107" s="631"/>
      <c r="BZH107" s="631"/>
      <c r="BZI107" s="631"/>
      <c r="BZJ107" s="631"/>
      <c r="BZK107" s="612"/>
      <c r="BZL107" s="626"/>
      <c r="BZM107" s="631"/>
      <c r="BZN107" s="631"/>
      <c r="BZO107" s="631"/>
      <c r="BZP107" s="631"/>
      <c r="BZQ107" s="631"/>
      <c r="BZR107" s="612"/>
      <c r="BZS107" s="626"/>
      <c r="BZT107" s="631"/>
      <c r="BZU107" s="631"/>
      <c r="BZV107" s="631"/>
      <c r="BZW107" s="631"/>
      <c r="BZX107" s="631"/>
      <c r="BZY107" s="612"/>
      <c r="BZZ107" s="626"/>
      <c r="CAA107" s="631"/>
      <c r="CAB107" s="631"/>
      <c r="CAC107" s="631"/>
      <c r="CAD107" s="631"/>
      <c r="CAE107" s="631"/>
      <c r="CAF107" s="612"/>
      <c r="CAG107" s="626"/>
      <c r="CAH107" s="631"/>
      <c r="CAI107" s="631"/>
      <c r="CAJ107" s="631"/>
      <c r="CAK107" s="631"/>
      <c r="CAL107" s="631"/>
      <c r="CAM107" s="612"/>
      <c r="CAN107" s="626"/>
      <c r="CAO107" s="631"/>
      <c r="CAP107" s="631"/>
      <c r="CAQ107" s="631"/>
      <c r="CAR107" s="631"/>
      <c r="CAS107" s="631"/>
      <c r="CAT107" s="612"/>
      <c r="CAU107" s="626"/>
      <c r="CAV107" s="631"/>
      <c r="CAW107" s="631"/>
      <c r="CAX107" s="631"/>
      <c r="CAY107" s="631"/>
      <c r="CAZ107" s="631"/>
      <c r="CBA107" s="612"/>
      <c r="CBB107" s="626"/>
      <c r="CBC107" s="631"/>
      <c r="CBD107" s="631"/>
      <c r="CBE107" s="631"/>
      <c r="CBF107" s="631"/>
      <c r="CBG107" s="631"/>
      <c r="CBH107" s="612"/>
      <c r="CBI107" s="626"/>
      <c r="CBJ107" s="631"/>
      <c r="CBK107" s="631"/>
      <c r="CBL107" s="631"/>
      <c r="CBM107" s="631"/>
      <c r="CBN107" s="631"/>
      <c r="CBO107" s="612"/>
      <c r="CBP107" s="626"/>
      <c r="CBQ107" s="631"/>
      <c r="CBR107" s="631"/>
      <c r="CBS107" s="631"/>
      <c r="CBT107" s="631"/>
      <c r="CBU107" s="631"/>
      <c r="CBV107" s="612"/>
      <c r="CBW107" s="626"/>
      <c r="CBX107" s="631"/>
      <c r="CBY107" s="631"/>
      <c r="CBZ107" s="631"/>
      <c r="CCA107" s="631"/>
      <c r="CCB107" s="631"/>
      <c r="CCC107" s="612"/>
      <c r="CCD107" s="626"/>
      <c r="CCE107" s="631"/>
      <c r="CCF107" s="631"/>
      <c r="CCG107" s="631"/>
      <c r="CCH107" s="631"/>
      <c r="CCI107" s="631"/>
      <c r="CCJ107" s="612"/>
      <c r="CCK107" s="626"/>
      <c r="CCL107" s="631"/>
      <c r="CCM107" s="631"/>
      <c r="CCN107" s="631"/>
      <c r="CCO107" s="631"/>
      <c r="CCP107" s="631"/>
      <c r="CCQ107" s="612"/>
      <c r="CCR107" s="626"/>
      <c r="CCS107" s="631"/>
      <c r="CCT107" s="631"/>
      <c r="CCU107" s="631"/>
      <c r="CCV107" s="631"/>
      <c r="CCW107" s="631"/>
      <c r="CCX107" s="612"/>
      <c r="CCY107" s="626"/>
      <c r="CCZ107" s="631"/>
      <c r="CDA107" s="631"/>
      <c r="CDB107" s="631"/>
      <c r="CDC107" s="631"/>
      <c r="CDD107" s="631"/>
      <c r="CDE107" s="612"/>
      <c r="CDF107" s="626"/>
      <c r="CDG107" s="631"/>
      <c r="CDH107" s="631"/>
      <c r="CDI107" s="631"/>
      <c r="CDJ107" s="631"/>
      <c r="CDK107" s="631"/>
      <c r="CDL107" s="612"/>
      <c r="CDM107" s="626"/>
      <c r="CDN107" s="631"/>
      <c r="CDO107" s="631"/>
      <c r="CDP107" s="631"/>
      <c r="CDQ107" s="631"/>
      <c r="CDR107" s="631"/>
      <c r="CDS107" s="612"/>
      <c r="CDT107" s="626"/>
      <c r="CDU107" s="631"/>
      <c r="CDV107" s="631"/>
      <c r="CDW107" s="631"/>
      <c r="CDX107" s="631"/>
      <c r="CDY107" s="631"/>
      <c r="CDZ107" s="612"/>
      <c r="CEA107" s="626"/>
      <c r="CEB107" s="631"/>
      <c r="CEC107" s="631"/>
      <c r="CED107" s="631"/>
      <c r="CEE107" s="631"/>
      <c r="CEF107" s="631"/>
      <c r="CEG107" s="612"/>
      <c r="CEH107" s="626"/>
      <c r="CEI107" s="631"/>
      <c r="CEJ107" s="631"/>
      <c r="CEK107" s="631"/>
      <c r="CEL107" s="631"/>
      <c r="CEM107" s="631"/>
      <c r="CEN107" s="612"/>
      <c r="CEO107" s="626"/>
      <c r="CEP107" s="631"/>
      <c r="CEQ107" s="631"/>
      <c r="CER107" s="631"/>
      <c r="CES107" s="631"/>
      <c r="CET107" s="631"/>
      <c r="CEU107" s="612"/>
      <c r="CEV107" s="626"/>
      <c r="CEW107" s="631"/>
      <c r="CEX107" s="631"/>
      <c r="CEY107" s="631"/>
      <c r="CEZ107" s="631"/>
      <c r="CFA107" s="631"/>
      <c r="CFB107" s="612"/>
      <c r="CFC107" s="626"/>
      <c r="CFD107" s="631"/>
      <c r="CFE107" s="631"/>
      <c r="CFF107" s="631"/>
      <c r="CFG107" s="631"/>
      <c r="CFH107" s="631"/>
      <c r="CFI107" s="612"/>
      <c r="CFJ107" s="626"/>
      <c r="CFK107" s="631"/>
      <c r="CFL107" s="631"/>
      <c r="CFM107" s="631"/>
      <c r="CFN107" s="631"/>
      <c r="CFO107" s="631"/>
      <c r="CFP107" s="612"/>
      <c r="CFQ107" s="626"/>
      <c r="CFR107" s="631"/>
      <c r="CFS107" s="631"/>
      <c r="CFT107" s="631"/>
      <c r="CFU107" s="631"/>
      <c r="CFV107" s="631"/>
      <c r="CFW107" s="612"/>
      <c r="CFX107" s="626"/>
      <c r="CFY107" s="631"/>
      <c r="CFZ107" s="631"/>
      <c r="CGA107" s="631"/>
      <c r="CGB107" s="631"/>
      <c r="CGC107" s="631"/>
      <c r="CGD107" s="612"/>
      <c r="CGE107" s="626"/>
      <c r="CGF107" s="631"/>
      <c r="CGG107" s="631"/>
      <c r="CGH107" s="631"/>
      <c r="CGI107" s="631"/>
      <c r="CGJ107" s="631"/>
      <c r="CGK107" s="612"/>
      <c r="CGL107" s="626"/>
      <c r="CGM107" s="631"/>
      <c r="CGN107" s="631"/>
      <c r="CGO107" s="631"/>
      <c r="CGP107" s="631"/>
      <c r="CGQ107" s="631"/>
      <c r="CGR107" s="612"/>
      <c r="CGS107" s="626"/>
      <c r="CGT107" s="631"/>
      <c r="CGU107" s="631"/>
      <c r="CGV107" s="631"/>
      <c r="CGW107" s="631"/>
      <c r="CGX107" s="631"/>
      <c r="CGY107" s="612"/>
      <c r="CGZ107" s="626"/>
      <c r="CHA107" s="631"/>
      <c r="CHB107" s="631"/>
      <c r="CHC107" s="631"/>
      <c r="CHD107" s="631"/>
      <c r="CHE107" s="631"/>
      <c r="CHF107" s="612"/>
      <c r="CHG107" s="626"/>
      <c r="CHH107" s="631"/>
      <c r="CHI107" s="631"/>
      <c r="CHJ107" s="631"/>
      <c r="CHK107" s="631"/>
      <c r="CHL107" s="631"/>
      <c r="CHM107" s="612"/>
      <c r="CHN107" s="626"/>
      <c r="CHO107" s="631"/>
      <c r="CHP107" s="631"/>
      <c r="CHQ107" s="631"/>
      <c r="CHR107" s="631"/>
      <c r="CHS107" s="631"/>
      <c r="CHT107" s="612"/>
      <c r="CHU107" s="626"/>
      <c r="CHV107" s="631"/>
      <c r="CHW107" s="631"/>
      <c r="CHX107" s="631"/>
      <c r="CHY107" s="631"/>
      <c r="CHZ107" s="631"/>
      <c r="CIA107" s="612"/>
      <c r="CIB107" s="626"/>
      <c r="CIC107" s="631"/>
      <c r="CID107" s="631"/>
      <c r="CIE107" s="631"/>
      <c r="CIF107" s="631"/>
      <c r="CIG107" s="631"/>
      <c r="CIH107" s="612"/>
      <c r="CII107" s="626"/>
      <c r="CIJ107" s="631"/>
      <c r="CIK107" s="631"/>
      <c r="CIL107" s="631"/>
      <c r="CIM107" s="631"/>
      <c r="CIN107" s="631"/>
      <c r="CIO107" s="612"/>
      <c r="CIP107" s="626"/>
      <c r="CIQ107" s="631"/>
      <c r="CIR107" s="631"/>
      <c r="CIS107" s="631"/>
      <c r="CIT107" s="631"/>
      <c r="CIU107" s="631"/>
      <c r="CIV107" s="612"/>
      <c r="CIW107" s="626"/>
      <c r="CIX107" s="631"/>
      <c r="CIY107" s="631"/>
      <c r="CIZ107" s="631"/>
      <c r="CJA107" s="631"/>
      <c r="CJB107" s="631"/>
      <c r="CJC107" s="612"/>
      <c r="CJD107" s="626"/>
      <c r="CJE107" s="631"/>
      <c r="CJF107" s="631"/>
      <c r="CJG107" s="631"/>
      <c r="CJH107" s="631"/>
      <c r="CJI107" s="631"/>
      <c r="CJJ107" s="612"/>
      <c r="CJK107" s="626"/>
      <c r="CJL107" s="631"/>
      <c r="CJM107" s="631"/>
      <c r="CJN107" s="631"/>
      <c r="CJO107" s="631"/>
      <c r="CJP107" s="631"/>
      <c r="CJQ107" s="612"/>
      <c r="CJR107" s="626"/>
      <c r="CJS107" s="631"/>
      <c r="CJT107" s="631"/>
      <c r="CJU107" s="631"/>
      <c r="CJV107" s="631"/>
      <c r="CJW107" s="631"/>
      <c r="CJX107" s="612"/>
      <c r="CJY107" s="626"/>
      <c r="CJZ107" s="631"/>
      <c r="CKA107" s="631"/>
      <c r="CKB107" s="631"/>
      <c r="CKC107" s="631"/>
      <c r="CKD107" s="631"/>
      <c r="CKE107" s="612"/>
      <c r="CKF107" s="626"/>
      <c r="CKG107" s="631"/>
      <c r="CKH107" s="631"/>
      <c r="CKI107" s="631"/>
      <c r="CKJ107" s="631"/>
      <c r="CKK107" s="631"/>
      <c r="CKL107" s="612"/>
      <c r="CKM107" s="626"/>
      <c r="CKN107" s="631"/>
      <c r="CKO107" s="631"/>
      <c r="CKP107" s="631"/>
      <c r="CKQ107" s="631"/>
      <c r="CKR107" s="631"/>
      <c r="CKS107" s="612"/>
      <c r="CKT107" s="626"/>
      <c r="CKU107" s="631"/>
      <c r="CKV107" s="631"/>
      <c r="CKW107" s="631"/>
      <c r="CKX107" s="631"/>
      <c r="CKY107" s="631"/>
      <c r="CKZ107" s="612"/>
      <c r="CLA107" s="626"/>
      <c r="CLB107" s="631"/>
      <c r="CLC107" s="631"/>
      <c r="CLD107" s="631"/>
      <c r="CLE107" s="631"/>
      <c r="CLF107" s="631"/>
      <c r="CLG107" s="612"/>
      <c r="CLH107" s="626"/>
      <c r="CLI107" s="631"/>
      <c r="CLJ107" s="631"/>
      <c r="CLK107" s="631"/>
      <c r="CLL107" s="631"/>
      <c r="CLM107" s="631"/>
      <c r="CLN107" s="612"/>
      <c r="CLO107" s="626"/>
      <c r="CLP107" s="631"/>
      <c r="CLQ107" s="631"/>
      <c r="CLR107" s="631"/>
      <c r="CLS107" s="631"/>
      <c r="CLT107" s="631"/>
      <c r="CLU107" s="612"/>
      <c r="CLV107" s="626"/>
      <c r="CLW107" s="631"/>
      <c r="CLX107" s="631"/>
      <c r="CLY107" s="631"/>
      <c r="CLZ107" s="631"/>
      <c r="CMA107" s="631"/>
      <c r="CMB107" s="612"/>
      <c r="CMC107" s="626"/>
      <c r="CMD107" s="631"/>
      <c r="CME107" s="631"/>
      <c r="CMF107" s="631"/>
      <c r="CMG107" s="631"/>
      <c r="CMH107" s="631"/>
      <c r="CMI107" s="612"/>
      <c r="CMJ107" s="626"/>
      <c r="CMK107" s="631"/>
      <c r="CML107" s="631"/>
      <c r="CMM107" s="631"/>
      <c r="CMN107" s="631"/>
      <c r="CMO107" s="631"/>
      <c r="CMP107" s="612"/>
      <c r="CMQ107" s="626"/>
      <c r="CMR107" s="631"/>
      <c r="CMS107" s="631"/>
      <c r="CMT107" s="631"/>
      <c r="CMU107" s="631"/>
      <c r="CMV107" s="631"/>
      <c r="CMW107" s="612"/>
      <c r="CMX107" s="626"/>
      <c r="CMY107" s="631"/>
      <c r="CMZ107" s="631"/>
      <c r="CNA107" s="631"/>
      <c r="CNB107" s="631"/>
      <c r="CNC107" s="631"/>
      <c r="CND107" s="612"/>
      <c r="CNE107" s="626"/>
      <c r="CNF107" s="631"/>
      <c r="CNG107" s="631"/>
      <c r="CNH107" s="631"/>
      <c r="CNI107" s="631"/>
      <c r="CNJ107" s="631"/>
      <c r="CNK107" s="612"/>
      <c r="CNL107" s="626"/>
      <c r="CNM107" s="631"/>
      <c r="CNN107" s="631"/>
      <c r="CNO107" s="631"/>
      <c r="CNP107" s="631"/>
      <c r="CNQ107" s="631"/>
      <c r="CNR107" s="612"/>
      <c r="CNS107" s="626"/>
      <c r="CNT107" s="631"/>
      <c r="CNU107" s="631"/>
      <c r="CNV107" s="631"/>
      <c r="CNW107" s="631"/>
      <c r="CNX107" s="631"/>
      <c r="CNY107" s="612"/>
      <c r="CNZ107" s="626"/>
      <c r="COA107" s="631"/>
      <c r="COB107" s="631"/>
      <c r="COC107" s="631"/>
      <c r="COD107" s="631"/>
      <c r="COE107" s="631"/>
      <c r="COF107" s="612"/>
      <c r="COG107" s="626"/>
      <c r="COH107" s="631"/>
      <c r="COI107" s="631"/>
      <c r="COJ107" s="631"/>
      <c r="COK107" s="631"/>
      <c r="COL107" s="631"/>
      <c r="COM107" s="612"/>
      <c r="CON107" s="626"/>
      <c r="COO107" s="631"/>
      <c r="COP107" s="631"/>
      <c r="COQ107" s="631"/>
      <c r="COR107" s="631"/>
      <c r="COS107" s="631"/>
      <c r="COT107" s="612"/>
      <c r="COU107" s="626"/>
      <c r="COV107" s="631"/>
      <c r="COW107" s="631"/>
      <c r="COX107" s="631"/>
      <c r="COY107" s="631"/>
      <c r="COZ107" s="631"/>
      <c r="CPA107" s="612"/>
      <c r="CPB107" s="626"/>
      <c r="CPC107" s="631"/>
      <c r="CPD107" s="631"/>
      <c r="CPE107" s="631"/>
      <c r="CPF107" s="631"/>
      <c r="CPG107" s="631"/>
      <c r="CPH107" s="612"/>
      <c r="CPI107" s="626"/>
      <c r="CPJ107" s="631"/>
      <c r="CPK107" s="631"/>
      <c r="CPL107" s="631"/>
      <c r="CPM107" s="631"/>
      <c r="CPN107" s="631"/>
      <c r="CPO107" s="612"/>
      <c r="CPP107" s="626"/>
      <c r="CPQ107" s="631"/>
      <c r="CPR107" s="631"/>
      <c r="CPS107" s="631"/>
      <c r="CPT107" s="631"/>
      <c r="CPU107" s="631"/>
      <c r="CPV107" s="612"/>
      <c r="CPW107" s="626"/>
      <c r="CPX107" s="631"/>
      <c r="CPY107" s="631"/>
      <c r="CPZ107" s="631"/>
      <c r="CQA107" s="631"/>
      <c r="CQB107" s="631"/>
      <c r="CQC107" s="612"/>
      <c r="CQD107" s="626"/>
      <c r="CQE107" s="631"/>
      <c r="CQF107" s="631"/>
      <c r="CQG107" s="631"/>
      <c r="CQH107" s="631"/>
      <c r="CQI107" s="631"/>
      <c r="CQJ107" s="612"/>
      <c r="CQK107" s="626"/>
      <c r="CQL107" s="631"/>
      <c r="CQM107" s="631"/>
      <c r="CQN107" s="631"/>
      <c r="CQO107" s="631"/>
      <c r="CQP107" s="631"/>
      <c r="CQQ107" s="612"/>
      <c r="CQR107" s="626"/>
      <c r="CQS107" s="631"/>
      <c r="CQT107" s="631"/>
      <c r="CQU107" s="631"/>
      <c r="CQV107" s="631"/>
      <c r="CQW107" s="631"/>
      <c r="CQX107" s="612"/>
      <c r="CQY107" s="626"/>
      <c r="CQZ107" s="631"/>
      <c r="CRA107" s="631"/>
      <c r="CRB107" s="631"/>
      <c r="CRC107" s="631"/>
      <c r="CRD107" s="631"/>
      <c r="CRE107" s="612"/>
      <c r="CRF107" s="626"/>
      <c r="CRG107" s="631"/>
      <c r="CRH107" s="631"/>
      <c r="CRI107" s="631"/>
      <c r="CRJ107" s="631"/>
      <c r="CRK107" s="631"/>
      <c r="CRL107" s="612"/>
      <c r="CRM107" s="626"/>
      <c r="CRN107" s="631"/>
      <c r="CRO107" s="631"/>
      <c r="CRP107" s="631"/>
      <c r="CRQ107" s="631"/>
      <c r="CRR107" s="631"/>
      <c r="CRS107" s="612"/>
      <c r="CRT107" s="626"/>
      <c r="CRU107" s="631"/>
      <c r="CRV107" s="631"/>
      <c r="CRW107" s="631"/>
      <c r="CRX107" s="631"/>
      <c r="CRY107" s="631"/>
      <c r="CRZ107" s="612"/>
      <c r="CSA107" s="626"/>
      <c r="CSB107" s="631"/>
      <c r="CSC107" s="631"/>
      <c r="CSD107" s="631"/>
      <c r="CSE107" s="631"/>
      <c r="CSF107" s="631"/>
      <c r="CSG107" s="612"/>
      <c r="CSH107" s="626"/>
      <c r="CSI107" s="631"/>
      <c r="CSJ107" s="631"/>
      <c r="CSK107" s="631"/>
      <c r="CSL107" s="631"/>
      <c r="CSM107" s="631"/>
      <c r="CSN107" s="612"/>
      <c r="CSO107" s="626"/>
      <c r="CSP107" s="631"/>
      <c r="CSQ107" s="631"/>
      <c r="CSR107" s="631"/>
      <c r="CSS107" s="631"/>
      <c r="CST107" s="631"/>
      <c r="CSU107" s="612"/>
      <c r="CSV107" s="626"/>
      <c r="CSW107" s="631"/>
      <c r="CSX107" s="631"/>
      <c r="CSY107" s="631"/>
      <c r="CSZ107" s="631"/>
      <c r="CTA107" s="631"/>
      <c r="CTB107" s="612"/>
      <c r="CTC107" s="626"/>
      <c r="CTD107" s="631"/>
      <c r="CTE107" s="631"/>
      <c r="CTF107" s="631"/>
      <c r="CTG107" s="631"/>
      <c r="CTH107" s="631"/>
      <c r="CTI107" s="612"/>
      <c r="CTJ107" s="626"/>
      <c r="CTK107" s="631"/>
      <c r="CTL107" s="631"/>
      <c r="CTM107" s="631"/>
      <c r="CTN107" s="631"/>
      <c r="CTO107" s="631"/>
      <c r="CTP107" s="612"/>
      <c r="CTQ107" s="626"/>
      <c r="CTR107" s="631"/>
      <c r="CTS107" s="631"/>
      <c r="CTT107" s="631"/>
      <c r="CTU107" s="631"/>
      <c r="CTV107" s="631"/>
      <c r="CTW107" s="612"/>
      <c r="CTX107" s="626"/>
      <c r="CTY107" s="631"/>
      <c r="CTZ107" s="631"/>
      <c r="CUA107" s="631"/>
      <c r="CUB107" s="631"/>
      <c r="CUC107" s="631"/>
      <c r="CUD107" s="612"/>
      <c r="CUE107" s="626"/>
      <c r="CUF107" s="631"/>
      <c r="CUG107" s="631"/>
      <c r="CUH107" s="631"/>
      <c r="CUI107" s="631"/>
      <c r="CUJ107" s="631"/>
      <c r="CUK107" s="612"/>
      <c r="CUL107" s="626"/>
      <c r="CUM107" s="631"/>
      <c r="CUN107" s="631"/>
      <c r="CUO107" s="631"/>
      <c r="CUP107" s="631"/>
      <c r="CUQ107" s="631"/>
      <c r="CUR107" s="612"/>
      <c r="CUS107" s="626"/>
      <c r="CUT107" s="631"/>
      <c r="CUU107" s="631"/>
      <c r="CUV107" s="631"/>
      <c r="CUW107" s="631"/>
      <c r="CUX107" s="631"/>
      <c r="CUY107" s="612"/>
      <c r="CUZ107" s="626"/>
      <c r="CVA107" s="631"/>
      <c r="CVB107" s="631"/>
      <c r="CVC107" s="631"/>
      <c r="CVD107" s="631"/>
      <c r="CVE107" s="631"/>
      <c r="CVF107" s="612"/>
      <c r="CVG107" s="626"/>
      <c r="CVH107" s="631"/>
      <c r="CVI107" s="631"/>
      <c r="CVJ107" s="631"/>
      <c r="CVK107" s="631"/>
      <c r="CVL107" s="631"/>
      <c r="CVM107" s="612"/>
      <c r="CVN107" s="626"/>
      <c r="CVO107" s="631"/>
      <c r="CVP107" s="631"/>
      <c r="CVQ107" s="631"/>
      <c r="CVR107" s="631"/>
      <c r="CVS107" s="631"/>
      <c r="CVT107" s="612"/>
      <c r="CVU107" s="626"/>
      <c r="CVV107" s="631"/>
      <c r="CVW107" s="631"/>
      <c r="CVX107" s="631"/>
      <c r="CVY107" s="631"/>
      <c r="CVZ107" s="631"/>
      <c r="CWA107" s="612"/>
      <c r="CWB107" s="626"/>
      <c r="CWC107" s="631"/>
      <c r="CWD107" s="631"/>
      <c r="CWE107" s="631"/>
      <c r="CWF107" s="631"/>
      <c r="CWG107" s="631"/>
      <c r="CWH107" s="612"/>
      <c r="CWI107" s="626"/>
      <c r="CWJ107" s="631"/>
      <c r="CWK107" s="631"/>
      <c r="CWL107" s="631"/>
      <c r="CWM107" s="631"/>
      <c r="CWN107" s="631"/>
      <c r="CWO107" s="612"/>
      <c r="CWP107" s="626"/>
      <c r="CWQ107" s="631"/>
      <c r="CWR107" s="631"/>
      <c r="CWS107" s="631"/>
      <c r="CWT107" s="631"/>
      <c r="CWU107" s="631"/>
      <c r="CWV107" s="612"/>
      <c r="CWW107" s="626"/>
      <c r="CWX107" s="631"/>
      <c r="CWY107" s="631"/>
      <c r="CWZ107" s="631"/>
      <c r="CXA107" s="631"/>
      <c r="CXB107" s="631"/>
      <c r="CXC107" s="612"/>
      <c r="CXD107" s="626"/>
      <c r="CXE107" s="631"/>
      <c r="CXF107" s="631"/>
      <c r="CXG107" s="631"/>
      <c r="CXH107" s="631"/>
      <c r="CXI107" s="631"/>
      <c r="CXJ107" s="612"/>
      <c r="CXK107" s="626"/>
      <c r="CXL107" s="631"/>
      <c r="CXM107" s="631"/>
      <c r="CXN107" s="631"/>
      <c r="CXO107" s="631"/>
      <c r="CXP107" s="631"/>
      <c r="CXQ107" s="612"/>
      <c r="CXR107" s="626"/>
      <c r="CXS107" s="631"/>
      <c r="CXT107" s="631"/>
      <c r="CXU107" s="631"/>
      <c r="CXV107" s="631"/>
      <c r="CXW107" s="631"/>
      <c r="CXX107" s="612"/>
      <c r="CXY107" s="626"/>
      <c r="CXZ107" s="631"/>
      <c r="CYA107" s="631"/>
      <c r="CYB107" s="631"/>
      <c r="CYC107" s="631"/>
      <c r="CYD107" s="631"/>
      <c r="CYE107" s="612"/>
      <c r="CYF107" s="626"/>
      <c r="CYG107" s="631"/>
      <c r="CYH107" s="631"/>
      <c r="CYI107" s="631"/>
      <c r="CYJ107" s="631"/>
      <c r="CYK107" s="631"/>
      <c r="CYL107" s="612"/>
      <c r="CYM107" s="626"/>
      <c r="CYN107" s="631"/>
      <c r="CYO107" s="631"/>
      <c r="CYP107" s="631"/>
      <c r="CYQ107" s="631"/>
      <c r="CYR107" s="631"/>
      <c r="CYS107" s="612"/>
      <c r="CYT107" s="626"/>
      <c r="CYU107" s="631"/>
      <c r="CYV107" s="631"/>
      <c r="CYW107" s="631"/>
      <c r="CYX107" s="631"/>
      <c r="CYY107" s="631"/>
      <c r="CYZ107" s="612"/>
      <c r="CZA107" s="626"/>
      <c r="CZB107" s="631"/>
      <c r="CZC107" s="631"/>
      <c r="CZD107" s="631"/>
      <c r="CZE107" s="631"/>
      <c r="CZF107" s="631"/>
      <c r="CZG107" s="612"/>
      <c r="CZH107" s="626"/>
      <c r="CZI107" s="631"/>
      <c r="CZJ107" s="631"/>
      <c r="CZK107" s="631"/>
      <c r="CZL107" s="631"/>
      <c r="CZM107" s="631"/>
      <c r="CZN107" s="612"/>
      <c r="CZO107" s="626"/>
      <c r="CZP107" s="631"/>
      <c r="CZQ107" s="631"/>
      <c r="CZR107" s="631"/>
      <c r="CZS107" s="631"/>
      <c r="CZT107" s="631"/>
      <c r="CZU107" s="612"/>
      <c r="CZV107" s="626"/>
      <c r="CZW107" s="631"/>
      <c r="CZX107" s="631"/>
      <c r="CZY107" s="631"/>
      <c r="CZZ107" s="631"/>
      <c r="DAA107" s="631"/>
      <c r="DAB107" s="612"/>
      <c r="DAC107" s="626"/>
      <c r="DAD107" s="631"/>
      <c r="DAE107" s="631"/>
      <c r="DAF107" s="631"/>
      <c r="DAG107" s="631"/>
      <c r="DAH107" s="631"/>
      <c r="DAI107" s="612"/>
      <c r="DAJ107" s="626"/>
      <c r="DAK107" s="631"/>
      <c r="DAL107" s="631"/>
      <c r="DAM107" s="631"/>
      <c r="DAN107" s="631"/>
      <c r="DAO107" s="631"/>
      <c r="DAP107" s="612"/>
      <c r="DAQ107" s="626"/>
      <c r="DAR107" s="631"/>
      <c r="DAS107" s="631"/>
      <c r="DAT107" s="631"/>
      <c r="DAU107" s="631"/>
      <c r="DAV107" s="631"/>
      <c r="DAW107" s="612"/>
      <c r="DAX107" s="626"/>
      <c r="DAY107" s="631"/>
      <c r="DAZ107" s="631"/>
      <c r="DBA107" s="631"/>
      <c r="DBB107" s="631"/>
      <c r="DBC107" s="631"/>
      <c r="DBD107" s="612"/>
      <c r="DBE107" s="626"/>
      <c r="DBF107" s="631"/>
      <c r="DBG107" s="631"/>
      <c r="DBH107" s="631"/>
      <c r="DBI107" s="631"/>
      <c r="DBJ107" s="631"/>
      <c r="DBK107" s="612"/>
      <c r="DBL107" s="626"/>
      <c r="DBM107" s="631"/>
      <c r="DBN107" s="631"/>
      <c r="DBO107" s="631"/>
      <c r="DBP107" s="631"/>
      <c r="DBQ107" s="631"/>
      <c r="DBR107" s="612"/>
      <c r="DBS107" s="626"/>
      <c r="DBT107" s="631"/>
      <c r="DBU107" s="631"/>
      <c r="DBV107" s="631"/>
      <c r="DBW107" s="631"/>
      <c r="DBX107" s="631"/>
      <c r="DBY107" s="612"/>
      <c r="DBZ107" s="626"/>
      <c r="DCA107" s="631"/>
      <c r="DCB107" s="631"/>
      <c r="DCC107" s="631"/>
      <c r="DCD107" s="631"/>
      <c r="DCE107" s="631"/>
      <c r="DCF107" s="612"/>
      <c r="DCG107" s="626"/>
      <c r="DCH107" s="631"/>
      <c r="DCI107" s="631"/>
      <c r="DCJ107" s="631"/>
      <c r="DCK107" s="631"/>
      <c r="DCL107" s="631"/>
      <c r="DCM107" s="612"/>
      <c r="DCN107" s="626"/>
      <c r="DCO107" s="631"/>
      <c r="DCP107" s="631"/>
      <c r="DCQ107" s="631"/>
      <c r="DCR107" s="631"/>
      <c r="DCS107" s="631"/>
      <c r="DCT107" s="612"/>
      <c r="DCU107" s="626"/>
      <c r="DCV107" s="631"/>
      <c r="DCW107" s="631"/>
      <c r="DCX107" s="631"/>
      <c r="DCY107" s="631"/>
      <c r="DCZ107" s="631"/>
      <c r="DDA107" s="612"/>
      <c r="DDB107" s="626"/>
      <c r="DDC107" s="631"/>
      <c r="DDD107" s="631"/>
      <c r="DDE107" s="631"/>
      <c r="DDF107" s="631"/>
      <c r="DDG107" s="631"/>
      <c r="DDH107" s="612"/>
      <c r="DDI107" s="626"/>
      <c r="DDJ107" s="631"/>
      <c r="DDK107" s="631"/>
      <c r="DDL107" s="631"/>
      <c r="DDM107" s="631"/>
      <c r="DDN107" s="631"/>
      <c r="DDO107" s="612"/>
      <c r="DDP107" s="626"/>
      <c r="DDQ107" s="631"/>
      <c r="DDR107" s="631"/>
      <c r="DDS107" s="631"/>
      <c r="DDT107" s="631"/>
      <c r="DDU107" s="631"/>
      <c r="DDV107" s="612"/>
      <c r="DDW107" s="626"/>
      <c r="DDX107" s="631"/>
      <c r="DDY107" s="631"/>
      <c r="DDZ107" s="631"/>
      <c r="DEA107" s="631"/>
      <c r="DEB107" s="631"/>
      <c r="DEC107" s="612"/>
      <c r="DED107" s="626"/>
      <c r="DEE107" s="631"/>
      <c r="DEF107" s="631"/>
      <c r="DEG107" s="631"/>
      <c r="DEH107" s="631"/>
      <c r="DEI107" s="631"/>
      <c r="DEJ107" s="612"/>
      <c r="DEK107" s="626"/>
      <c r="DEL107" s="631"/>
      <c r="DEM107" s="631"/>
      <c r="DEN107" s="631"/>
      <c r="DEO107" s="631"/>
      <c r="DEP107" s="631"/>
      <c r="DEQ107" s="612"/>
      <c r="DER107" s="626"/>
      <c r="DES107" s="631"/>
      <c r="DET107" s="631"/>
      <c r="DEU107" s="631"/>
      <c r="DEV107" s="631"/>
      <c r="DEW107" s="631"/>
      <c r="DEX107" s="612"/>
      <c r="DEY107" s="626"/>
      <c r="DEZ107" s="631"/>
      <c r="DFA107" s="631"/>
      <c r="DFB107" s="631"/>
      <c r="DFC107" s="631"/>
      <c r="DFD107" s="631"/>
      <c r="DFE107" s="612"/>
      <c r="DFF107" s="626"/>
      <c r="DFG107" s="631"/>
      <c r="DFH107" s="631"/>
      <c r="DFI107" s="631"/>
      <c r="DFJ107" s="631"/>
      <c r="DFK107" s="631"/>
      <c r="DFL107" s="612"/>
      <c r="DFM107" s="626"/>
      <c r="DFN107" s="631"/>
      <c r="DFO107" s="631"/>
      <c r="DFP107" s="631"/>
      <c r="DFQ107" s="631"/>
      <c r="DFR107" s="631"/>
      <c r="DFS107" s="612"/>
      <c r="DFT107" s="626"/>
      <c r="DFU107" s="631"/>
      <c r="DFV107" s="631"/>
      <c r="DFW107" s="631"/>
      <c r="DFX107" s="631"/>
      <c r="DFY107" s="631"/>
      <c r="DFZ107" s="612"/>
      <c r="DGA107" s="626"/>
      <c r="DGB107" s="631"/>
      <c r="DGC107" s="631"/>
      <c r="DGD107" s="631"/>
      <c r="DGE107" s="631"/>
      <c r="DGF107" s="631"/>
      <c r="DGG107" s="612"/>
      <c r="DGH107" s="626"/>
      <c r="DGI107" s="631"/>
      <c r="DGJ107" s="631"/>
      <c r="DGK107" s="631"/>
      <c r="DGL107" s="631"/>
      <c r="DGM107" s="631"/>
      <c r="DGN107" s="612"/>
      <c r="DGO107" s="626"/>
      <c r="DGP107" s="631"/>
      <c r="DGQ107" s="631"/>
      <c r="DGR107" s="631"/>
      <c r="DGS107" s="631"/>
      <c r="DGT107" s="631"/>
      <c r="DGU107" s="612"/>
      <c r="DGV107" s="626"/>
      <c r="DGW107" s="631"/>
      <c r="DGX107" s="631"/>
      <c r="DGY107" s="631"/>
      <c r="DGZ107" s="631"/>
      <c r="DHA107" s="631"/>
      <c r="DHB107" s="612"/>
      <c r="DHC107" s="626"/>
      <c r="DHD107" s="631"/>
      <c r="DHE107" s="631"/>
      <c r="DHF107" s="631"/>
      <c r="DHG107" s="631"/>
      <c r="DHH107" s="631"/>
      <c r="DHI107" s="612"/>
      <c r="DHJ107" s="626"/>
      <c r="DHK107" s="631"/>
      <c r="DHL107" s="631"/>
      <c r="DHM107" s="631"/>
      <c r="DHN107" s="631"/>
      <c r="DHO107" s="631"/>
      <c r="DHP107" s="612"/>
      <c r="DHQ107" s="626"/>
      <c r="DHR107" s="631"/>
      <c r="DHS107" s="631"/>
      <c r="DHT107" s="631"/>
      <c r="DHU107" s="631"/>
      <c r="DHV107" s="631"/>
      <c r="DHW107" s="612"/>
      <c r="DHX107" s="626"/>
      <c r="DHY107" s="631"/>
      <c r="DHZ107" s="631"/>
      <c r="DIA107" s="631"/>
      <c r="DIB107" s="631"/>
      <c r="DIC107" s="631"/>
      <c r="DID107" s="612"/>
      <c r="DIE107" s="626"/>
      <c r="DIF107" s="631"/>
      <c r="DIG107" s="631"/>
      <c r="DIH107" s="631"/>
      <c r="DII107" s="631"/>
      <c r="DIJ107" s="631"/>
      <c r="DIK107" s="612"/>
      <c r="DIL107" s="626"/>
      <c r="DIM107" s="631"/>
      <c r="DIN107" s="631"/>
      <c r="DIO107" s="631"/>
      <c r="DIP107" s="631"/>
      <c r="DIQ107" s="631"/>
      <c r="DIR107" s="612"/>
      <c r="DIS107" s="626"/>
      <c r="DIT107" s="631"/>
      <c r="DIU107" s="631"/>
      <c r="DIV107" s="631"/>
      <c r="DIW107" s="631"/>
      <c r="DIX107" s="631"/>
      <c r="DIY107" s="612"/>
      <c r="DIZ107" s="626"/>
      <c r="DJA107" s="631"/>
      <c r="DJB107" s="631"/>
      <c r="DJC107" s="631"/>
      <c r="DJD107" s="631"/>
      <c r="DJE107" s="631"/>
      <c r="DJF107" s="612"/>
      <c r="DJG107" s="626"/>
      <c r="DJH107" s="631"/>
      <c r="DJI107" s="631"/>
      <c r="DJJ107" s="631"/>
      <c r="DJK107" s="631"/>
      <c r="DJL107" s="631"/>
      <c r="DJM107" s="612"/>
      <c r="DJN107" s="626"/>
      <c r="DJO107" s="631"/>
      <c r="DJP107" s="631"/>
      <c r="DJQ107" s="631"/>
      <c r="DJR107" s="631"/>
      <c r="DJS107" s="631"/>
      <c r="DJT107" s="612"/>
      <c r="DJU107" s="626"/>
      <c r="DJV107" s="631"/>
      <c r="DJW107" s="631"/>
      <c r="DJX107" s="631"/>
      <c r="DJY107" s="631"/>
      <c r="DJZ107" s="631"/>
      <c r="DKA107" s="612"/>
      <c r="DKB107" s="626"/>
      <c r="DKC107" s="631"/>
      <c r="DKD107" s="631"/>
      <c r="DKE107" s="631"/>
      <c r="DKF107" s="631"/>
      <c r="DKG107" s="631"/>
      <c r="DKH107" s="612"/>
      <c r="DKI107" s="626"/>
      <c r="DKJ107" s="631"/>
      <c r="DKK107" s="631"/>
      <c r="DKL107" s="631"/>
      <c r="DKM107" s="631"/>
      <c r="DKN107" s="631"/>
      <c r="DKO107" s="612"/>
      <c r="DKP107" s="626"/>
      <c r="DKQ107" s="631"/>
      <c r="DKR107" s="631"/>
      <c r="DKS107" s="631"/>
      <c r="DKT107" s="631"/>
      <c r="DKU107" s="631"/>
      <c r="DKV107" s="612"/>
      <c r="DKW107" s="626"/>
      <c r="DKX107" s="631"/>
      <c r="DKY107" s="631"/>
      <c r="DKZ107" s="631"/>
      <c r="DLA107" s="631"/>
      <c r="DLB107" s="631"/>
      <c r="DLC107" s="612"/>
      <c r="DLD107" s="626"/>
      <c r="DLE107" s="631"/>
      <c r="DLF107" s="631"/>
      <c r="DLG107" s="631"/>
      <c r="DLH107" s="631"/>
      <c r="DLI107" s="631"/>
      <c r="DLJ107" s="612"/>
      <c r="DLK107" s="626"/>
      <c r="DLL107" s="631"/>
      <c r="DLM107" s="631"/>
      <c r="DLN107" s="631"/>
      <c r="DLO107" s="631"/>
      <c r="DLP107" s="631"/>
      <c r="DLQ107" s="612"/>
      <c r="DLR107" s="626"/>
      <c r="DLS107" s="631"/>
      <c r="DLT107" s="631"/>
      <c r="DLU107" s="631"/>
      <c r="DLV107" s="631"/>
      <c r="DLW107" s="631"/>
      <c r="DLX107" s="612"/>
      <c r="DLY107" s="626"/>
      <c r="DLZ107" s="631"/>
      <c r="DMA107" s="631"/>
      <c r="DMB107" s="631"/>
      <c r="DMC107" s="631"/>
      <c r="DMD107" s="631"/>
      <c r="DME107" s="612"/>
      <c r="DMF107" s="626"/>
      <c r="DMG107" s="631"/>
      <c r="DMH107" s="631"/>
      <c r="DMI107" s="631"/>
      <c r="DMJ107" s="631"/>
      <c r="DMK107" s="631"/>
      <c r="DML107" s="612"/>
      <c r="DMM107" s="626"/>
      <c r="DMN107" s="631"/>
      <c r="DMO107" s="631"/>
      <c r="DMP107" s="631"/>
      <c r="DMQ107" s="631"/>
      <c r="DMR107" s="631"/>
      <c r="DMS107" s="612"/>
      <c r="DMT107" s="626"/>
      <c r="DMU107" s="631"/>
      <c r="DMV107" s="631"/>
      <c r="DMW107" s="631"/>
      <c r="DMX107" s="631"/>
      <c r="DMY107" s="631"/>
      <c r="DMZ107" s="612"/>
      <c r="DNA107" s="626"/>
      <c r="DNB107" s="631"/>
      <c r="DNC107" s="631"/>
      <c r="DND107" s="631"/>
      <c r="DNE107" s="631"/>
      <c r="DNF107" s="631"/>
      <c r="DNG107" s="612"/>
      <c r="DNH107" s="626"/>
      <c r="DNI107" s="631"/>
      <c r="DNJ107" s="631"/>
      <c r="DNK107" s="631"/>
      <c r="DNL107" s="631"/>
      <c r="DNM107" s="631"/>
      <c r="DNN107" s="612"/>
      <c r="DNO107" s="626"/>
      <c r="DNP107" s="631"/>
      <c r="DNQ107" s="631"/>
      <c r="DNR107" s="631"/>
      <c r="DNS107" s="631"/>
      <c r="DNT107" s="631"/>
      <c r="DNU107" s="612"/>
      <c r="DNV107" s="626"/>
      <c r="DNW107" s="631"/>
      <c r="DNX107" s="631"/>
      <c r="DNY107" s="631"/>
      <c r="DNZ107" s="631"/>
      <c r="DOA107" s="631"/>
      <c r="DOB107" s="612"/>
      <c r="DOC107" s="626"/>
      <c r="DOD107" s="631"/>
      <c r="DOE107" s="631"/>
      <c r="DOF107" s="631"/>
      <c r="DOG107" s="631"/>
      <c r="DOH107" s="631"/>
      <c r="DOI107" s="612"/>
      <c r="DOJ107" s="626"/>
      <c r="DOK107" s="631"/>
      <c r="DOL107" s="631"/>
      <c r="DOM107" s="631"/>
      <c r="DON107" s="631"/>
      <c r="DOO107" s="631"/>
      <c r="DOP107" s="612"/>
      <c r="DOQ107" s="626"/>
      <c r="DOR107" s="631"/>
      <c r="DOS107" s="631"/>
      <c r="DOT107" s="631"/>
      <c r="DOU107" s="631"/>
      <c r="DOV107" s="631"/>
      <c r="DOW107" s="612"/>
      <c r="DOX107" s="626"/>
      <c r="DOY107" s="631"/>
      <c r="DOZ107" s="631"/>
      <c r="DPA107" s="631"/>
      <c r="DPB107" s="631"/>
      <c r="DPC107" s="631"/>
      <c r="DPD107" s="612"/>
      <c r="DPE107" s="626"/>
      <c r="DPF107" s="631"/>
      <c r="DPG107" s="631"/>
      <c r="DPH107" s="631"/>
      <c r="DPI107" s="631"/>
      <c r="DPJ107" s="631"/>
      <c r="DPK107" s="612"/>
      <c r="DPL107" s="626"/>
      <c r="DPM107" s="631"/>
      <c r="DPN107" s="631"/>
      <c r="DPO107" s="631"/>
      <c r="DPP107" s="631"/>
      <c r="DPQ107" s="631"/>
      <c r="DPR107" s="612"/>
      <c r="DPS107" s="626"/>
      <c r="DPT107" s="631"/>
      <c r="DPU107" s="631"/>
      <c r="DPV107" s="631"/>
      <c r="DPW107" s="631"/>
      <c r="DPX107" s="631"/>
      <c r="DPY107" s="612"/>
      <c r="DPZ107" s="626"/>
      <c r="DQA107" s="631"/>
      <c r="DQB107" s="631"/>
      <c r="DQC107" s="631"/>
      <c r="DQD107" s="631"/>
      <c r="DQE107" s="631"/>
      <c r="DQF107" s="612"/>
      <c r="DQG107" s="626"/>
      <c r="DQH107" s="631"/>
      <c r="DQI107" s="631"/>
      <c r="DQJ107" s="631"/>
      <c r="DQK107" s="631"/>
      <c r="DQL107" s="631"/>
      <c r="DQM107" s="612"/>
      <c r="DQN107" s="626"/>
      <c r="DQO107" s="631"/>
      <c r="DQP107" s="631"/>
      <c r="DQQ107" s="631"/>
      <c r="DQR107" s="631"/>
      <c r="DQS107" s="631"/>
      <c r="DQT107" s="612"/>
      <c r="DQU107" s="626"/>
      <c r="DQV107" s="631"/>
      <c r="DQW107" s="631"/>
      <c r="DQX107" s="631"/>
      <c r="DQY107" s="631"/>
      <c r="DQZ107" s="631"/>
      <c r="DRA107" s="612"/>
      <c r="DRB107" s="626"/>
      <c r="DRC107" s="631"/>
      <c r="DRD107" s="631"/>
      <c r="DRE107" s="631"/>
      <c r="DRF107" s="631"/>
      <c r="DRG107" s="631"/>
      <c r="DRH107" s="612"/>
      <c r="DRI107" s="626"/>
      <c r="DRJ107" s="631"/>
      <c r="DRK107" s="631"/>
      <c r="DRL107" s="631"/>
      <c r="DRM107" s="631"/>
      <c r="DRN107" s="631"/>
      <c r="DRO107" s="612"/>
      <c r="DRP107" s="626"/>
      <c r="DRQ107" s="631"/>
      <c r="DRR107" s="631"/>
      <c r="DRS107" s="631"/>
      <c r="DRT107" s="631"/>
      <c r="DRU107" s="631"/>
      <c r="DRV107" s="612"/>
      <c r="DRW107" s="626"/>
      <c r="DRX107" s="631"/>
      <c r="DRY107" s="631"/>
      <c r="DRZ107" s="631"/>
      <c r="DSA107" s="631"/>
      <c r="DSB107" s="631"/>
      <c r="DSC107" s="612"/>
      <c r="DSD107" s="626"/>
      <c r="DSE107" s="631"/>
      <c r="DSF107" s="631"/>
      <c r="DSG107" s="631"/>
      <c r="DSH107" s="631"/>
      <c r="DSI107" s="631"/>
      <c r="DSJ107" s="612"/>
      <c r="DSK107" s="626"/>
      <c r="DSL107" s="631"/>
      <c r="DSM107" s="631"/>
      <c r="DSN107" s="631"/>
      <c r="DSO107" s="631"/>
      <c r="DSP107" s="631"/>
      <c r="DSQ107" s="612"/>
      <c r="DSR107" s="626"/>
      <c r="DSS107" s="631"/>
      <c r="DST107" s="631"/>
      <c r="DSU107" s="631"/>
      <c r="DSV107" s="631"/>
      <c r="DSW107" s="631"/>
      <c r="DSX107" s="612"/>
      <c r="DSY107" s="626"/>
      <c r="DSZ107" s="631"/>
      <c r="DTA107" s="631"/>
      <c r="DTB107" s="631"/>
      <c r="DTC107" s="631"/>
      <c r="DTD107" s="631"/>
      <c r="DTE107" s="612"/>
      <c r="DTF107" s="626"/>
      <c r="DTG107" s="631"/>
      <c r="DTH107" s="631"/>
      <c r="DTI107" s="631"/>
      <c r="DTJ107" s="631"/>
      <c r="DTK107" s="631"/>
      <c r="DTL107" s="612"/>
      <c r="DTM107" s="626"/>
      <c r="DTN107" s="631"/>
      <c r="DTO107" s="631"/>
      <c r="DTP107" s="631"/>
      <c r="DTQ107" s="631"/>
      <c r="DTR107" s="631"/>
      <c r="DTS107" s="612"/>
      <c r="DTT107" s="626"/>
      <c r="DTU107" s="631"/>
      <c r="DTV107" s="631"/>
      <c r="DTW107" s="631"/>
      <c r="DTX107" s="631"/>
      <c r="DTY107" s="631"/>
      <c r="DTZ107" s="612"/>
      <c r="DUA107" s="626"/>
      <c r="DUB107" s="631"/>
      <c r="DUC107" s="631"/>
      <c r="DUD107" s="631"/>
      <c r="DUE107" s="631"/>
      <c r="DUF107" s="631"/>
      <c r="DUG107" s="612"/>
      <c r="DUH107" s="626"/>
      <c r="DUI107" s="631"/>
      <c r="DUJ107" s="631"/>
      <c r="DUK107" s="631"/>
      <c r="DUL107" s="631"/>
      <c r="DUM107" s="631"/>
      <c r="DUN107" s="612"/>
      <c r="DUO107" s="626"/>
      <c r="DUP107" s="631"/>
      <c r="DUQ107" s="631"/>
      <c r="DUR107" s="631"/>
      <c r="DUS107" s="631"/>
      <c r="DUT107" s="631"/>
      <c r="DUU107" s="612"/>
      <c r="DUV107" s="626"/>
      <c r="DUW107" s="631"/>
      <c r="DUX107" s="631"/>
      <c r="DUY107" s="631"/>
      <c r="DUZ107" s="631"/>
      <c r="DVA107" s="631"/>
      <c r="DVB107" s="612"/>
      <c r="DVC107" s="626"/>
      <c r="DVD107" s="631"/>
      <c r="DVE107" s="631"/>
      <c r="DVF107" s="631"/>
      <c r="DVG107" s="631"/>
      <c r="DVH107" s="631"/>
      <c r="DVI107" s="612"/>
      <c r="DVJ107" s="626"/>
      <c r="DVK107" s="631"/>
      <c r="DVL107" s="631"/>
      <c r="DVM107" s="631"/>
      <c r="DVN107" s="631"/>
      <c r="DVO107" s="631"/>
      <c r="DVP107" s="612"/>
      <c r="DVQ107" s="626"/>
      <c r="DVR107" s="631"/>
      <c r="DVS107" s="631"/>
      <c r="DVT107" s="631"/>
      <c r="DVU107" s="631"/>
      <c r="DVV107" s="631"/>
      <c r="DVW107" s="612"/>
      <c r="DVX107" s="626"/>
      <c r="DVY107" s="631"/>
      <c r="DVZ107" s="631"/>
      <c r="DWA107" s="631"/>
      <c r="DWB107" s="631"/>
      <c r="DWC107" s="631"/>
      <c r="DWD107" s="612"/>
      <c r="DWE107" s="626"/>
      <c r="DWF107" s="631"/>
      <c r="DWG107" s="631"/>
      <c r="DWH107" s="631"/>
      <c r="DWI107" s="631"/>
      <c r="DWJ107" s="631"/>
      <c r="DWK107" s="612"/>
      <c r="DWL107" s="626"/>
      <c r="DWM107" s="631"/>
      <c r="DWN107" s="631"/>
      <c r="DWO107" s="631"/>
      <c r="DWP107" s="631"/>
      <c r="DWQ107" s="631"/>
      <c r="DWR107" s="612"/>
      <c r="DWS107" s="626"/>
      <c r="DWT107" s="631"/>
      <c r="DWU107" s="631"/>
      <c r="DWV107" s="631"/>
      <c r="DWW107" s="631"/>
      <c r="DWX107" s="631"/>
      <c r="DWY107" s="612"/>
      <c r="DWZ107" s="626"/>
      <c r="DXA107" s="631"/>
      <c r="DXB107" s="631"/>
      <c r="DXC107" s="631"/>
      <c r="DXD107" s="631"/>
      <c r="DXE107" s="631"/>
      <c r="DXF107" s="612"/>
      <c r="DXG107" s="626"/>
      <c r="DXH107" s="631"/>
      <c r="DXI107" s="631"/>
      <c r="DXJ107" s="631"/>
      <c r="DXK107" s="631"/>
      <c r="DXL107" s="631"/>
      <c r="DXM107" s="612"/>
      <c r="DXN107" s="626"/>
      <c r="DXO107" s="631"/>
      <c r="DXP107" s="631"/>
      <c r="DXQ107" s="631"/>
      <c r="DXR107" s="631"/>
      <c r="DXS107" s="631"/>
      <c r="DXT107" s="612"/>
      <c r="DXU107" s="626"/>
      <c r="DXV107" s="631"/>
      <c r="DXW107" s="631"/>
      <c r="DXX107" s="631"/>
      <c r="DXY107" s="631"/>
      <c r="DXZ107" s="631"/>
      <c r="DYA107" s="612"/>
      <c r="DYB107" s="626"/>
      <c r="DYC107" s="631"/>
      <c r="DYD107" s="631"/>
      <c r="DYE107" s="631"/>
      <c r="DYF107" s="631"/>
      <c r="DYG107" s="631"/>
      <c r="DYH107" s="612"/>
      <c r="DYI107" s="626"/>
      <c r="DYJ107" s="631"/>
      <c r="DYK107" s="631"/>
      <c r="DYL107" s="631"/>
      <c r="DYM107" s="631"/>
      <c r="DYN107" s="631"/>
      <c r="DYO107" s="612"/>
      <c r="DYP107" s="626"/>
      <c r="DYQ107" s="631"/>
      <c r="DYR107" s="631"/>
      <c r="DYS107" s="631"/>
      <c r="DYT107" s="631"/>
      <c r="DYU107" s="631"/>
      <c r="DYV107" s="612"/>
      <c r="DYW107" s="626"/>
      <c r="DYX107" s="631"/>
      <c r="DYY107" s="631"/>
      <c r="DYZ107" s="631"/>
      <c r="DZA107" s="631"/>
      <c r="DZB107" s="631"/>
      <c r="DZC107" s="612"/>
      <c r="DZD107" s="626"/>
      <c r="DZE107" s="631"/>
      <c r="DZF107" s="631"/>
      <c r="DZG107" s="631"/>
      <c r="DZH107" s="631"/>
      <c r="DZI107" s="631"/>
      <c r="DZJ107" s="612"/>
      <c r="DZK107" s="626"/>
      <c r="DZL107" s="631"/>
      <c r="DZM107" s="631"/>
      <c r="DZN107" s="631"/>
      <c r="DZO107" s="631"/>
      <c r="DZP107" s="631"/>
      <c r="DZQ107" s="612"/>
      <c r="DZR107" s="626"/>
      <c r="DZS107" s="631"/>
      <c r="DZT107" s="631"/>
      <c r="DZU107" s="631"/>
      <c r="DZV107" s="631"/>
      <c r="DZW107" s="631"/>
      <c r="DZX107" s="612"/>
      <c r="DZY107" s="626"/>
      <c r="DZZ107" s="631"/>
      <c r="EAA107" s="631"/>
      <c r="EAB107" s="631"/>
      <c r="EAC107" s="631"/>
      <c r="EAD107" s="631"/>
      <c r="EAE107" s="612"/>
      <c r="EAF107" s="626"/>
      <c r="EAG107" s="631"/>
      <c r="EAH107" s="631"/>
      <c r="EAI107" s="631"/>
      <c r="EAJ107" s="631"/>
      <c r="EAK107" s="631"/>
      <c r="EAL107" s="612"/>
      <c r="EAM107" s="626"/>
      <c r="EAN107" s="631"/>
      <c r="EAO107" s="631"/>
      <c r="EAP107" s="631"/>
      <c r="EAQ107" s="631"/>
      <c r="EAR107" s="631"/>
      <c r="EAS107" s="612"/>
      <c r="EAT107" s="626"/>
      <c r="EAU107" s="631"/>
      <c r="EAV107" s="631"/>
      <c r="EAW107" s="631"/>
      <c r="EAX107" s="631"/>
      <c r="EAY107" s="631"/>
      <c r="EAZ107" s="612"/>
      <c r="EBA107" s="626"/>
      <c r="EBB107" s="631"/>
      <c r="EBC107" s="631"/>
      <c r="EBD107" s="631"/>
      <c r="EBE107" s="631"/>
      <c r="EBF107" s="631"/>
      <c r="EBG107" s="612"/>
      <c r="EBH107" s="626"/>
      <c r="EBI107" s="631"/>
      <c r="EBJ107" s="631"/>
      <c r="EBK107" s="631"/>
      <c r="EBL107" s="631"/>
      <c r="EBM107" s="631"/>
      <c r="EBN107" s="612"/>
      <c r="EBO107" s="626"/>
      <c r="EBP107" s="631"/>
      <c r="EBQ107" s="631"/>
      <c r="EBR107" s="631"/>
      <c r="EBS107" s="631"/>
      <c r="EBT107" s="631"/>
      <c r="EBU107" s="612"/>
      <c r="EBV107" s="626"/>
      <c r="EBW107" s="631"/>
      <c r="EBX107" s="631"/>
      <c r="EBY107" s="631"/>
      <c r="EBZ107" s="631"/>
      <c r="ECA107" s="631"/>
      <c r="ECB107" s="612"/>
      <c r="ECC107" s="626"/>
      <c r="ECD107" s="631"/>
      <c r="ECE107" s="631"/>
      <c r="ECF107" s="631"/>
      <c r="ECG107" s="631"/>
      <c r="ECH107" s="631"/>
      <c r="ECI107" s="612"/>
      <c r="ECJ107" s="626"/>
      <c r="ECK107" s="631"/>
      <c r="ECL107" s="631"/>
      <c r="ECM107" s="631"/>
      <c r="ECN107" s="631"/>
      <c r="ECO107" s="631"/>
      <c r="ECP107" s="612"/>
      <c r="ECQ107" s="626"/>
      <c r="ECR107" s="631"/>
      <c r="ECS107" s="631"/>
      <c r="ECT107" s="631"/>
      <c r="ECU107" s="631"/>
      <c r="ECV107" s="631"/>
      <c r="ECW107" s="612"/>
      <c r="ECX107" s="626"/>
      <c r="ECY107" s="631"/>
      <c r="ECZ107" s="631"/>
      <c r="EDA107" s="631"/>
      <c r="EDB107" s="631"/>
      <c r="EDC107" s="631"/>
      <c r="EDD107" s="612"/>
      <c r="EDE107" s="626"/>
      <c r="EDF107" s="631"/>
      <c r="EDG107" s="631"/>
      <c r="EDH107" s="631"/>
      <c r="EDI107" s="631"/>
      <c r="EDJ107" s="631"/>
      <c r="EDK107" s="612"/>
      <c r="EDL107" s="626"/>
      <c r="EDM107" s="631"/>
      <c r="EDN107" s="631"/>
      <c r="EDO107" s="631"/>
      <c r="EDP107" s="631"/>
      <c r="EDQ107" s="631"/>
      <c r="EDR107" s="612"/>
      <c r="EDS107" s="626"/>
      <c r="EDT107" s="631"/>
      <c r="EDU107" s="631"/>
      <c r="EDV107" s="631"/>
      <c r="EDW107" s="631"/>
      <c r="EDX107" s="631"/>
      <c r="EDY107" s="612"/>
      <c r="EDZ107" s="626"/>
      <c r="EEA107" s="631"/>
      <c r="EEB107" s="631"/>
      <c r="EEC107" s="631"/>
      <c r="EED107" s="631"/>
      <c r="EEE107" s="631"/>
      <c r="EEF107" s="612"/>
      <c r="EEG107" s="626"/>
      <c r="EEH107" s="631"/>
      <c r="EEI107" s="631"/>
      <c r="EEJ107" s="631"/>
      <c r="EEK107" s="631"/>
      <c r="EEL107" s="631"/>
      <c r="EEM107" s="612"/>
      <c r="EEN107" s="626"/>
      <c r="EEO107" s="631"/>
      <c r="EEP107" s="631"/>
      <c r="EEQ107" s="631"/>
      <c r="EER107" s="631"/>
      <c r="EES107" s="631"/>
      <c r="EET107" s="612"/>
      <c r="EEU107" s="626"/>
      <c r="EEV107" s="631"/>
      <c r="EEW107" s="631"/>
      <c r="EEX107" s="631"/>
      <c r="EEY107" s="631"/>
      <c r="EEZ107" s="631"/>
      <c r="EFA107" s="612"/>
      <c r="EFB107" s="626"/>
      <c r="EFC107" s="631"/>
      <c r="EFD107" s="631"/>
      <c r="EFE107" s="631"/>
      <c r="EFF107" s="631"/>
      <c r="EFG107" s="631"/>
      <c r="EFH107" s="612"/>
      <c r="EFI107" s="626"/>
      <c r="EFJ107" s="631"/>
      <c r="EFK107" s="631"/>
      <c r="EFL107" s="631"/>
      <c r="EFM107" s="631"/>
      <c r="EFN107" s="631"/>
      <c r="EFO107" s="612"/>
      <c r="EFP107" s="626"/>
      <c r="EFQ107" s="631"/>
      <c r="EFR107" s="631"/>
      <c r="EFS107" s="631"/>
      <c r="EFT107" s="631"/>
      <c r="EFU107" s="631"/>
      <c r="EFV107" s="612"/>
      <c r="EFW107" s="626"/>
      <c r="EFX107" s="631"/>
      <c r="EFY107" s="631"/>
      <c r="EFZ107" s="631"/>
      <c r="EGA107" s="631"/>
      <c r="EGB107" s="631"/>
      <c r="EGC107" s="612"/>
      <c r="EGD107" s="626"/>
      <c r="EGE107" s="631"/>
      <c r="EGF107" s="631"/>
      <c r="EGG107" s="631"/>
      <c r="EGH107" s="631"/>
      <c r="EGI107" s="631"/>
      <c r="EGJ107" s="612"/>
      <c r="EGK107" s="626"/>
      <c r="EGL107" s="631"/>
      <c r="EGM107" s="631"/>
      <c r="EGN107" s="631"/>
      <c r="EGO107" s="631"/>
      <c r="EGP107" s="631"/>
      <c r="EGQ107" s="612"/>
      <c r="EGR107" s="626"/>
      <c r="EGS107" s="631"/>
      <c r="EGT107" s="631"/>
      <c r="EGU107" s="631"/>
      <c r="EGV107" s="631"/>
      <c r="EGW107" s="631"/>
      <c r="EGX107" s="612"/>
      <c r="EGY107" s="626"/>
      <c r="EGZ107" s="631"/>
      <c r="EHA107" s="631"/>
      <c r="EHB107" s="631"/>
      <c r="EHC107" s="631"/>
      <c r="EHD107" s="631"/>
      <c r="EHE107" s="612"/>
      <c r="EHF107" s="626"/>
      <c r="EHG107" s="631"/>
      <c r="EHH107" s="631"/>
      <c r="EHI107" s="631"/>
      <c r="EHJ107" s="631"/>
      <c r="EHK107" s="631"/>
      <c r="EHL107" s="612"/>
      <c r="EHM107" s="626"/>
      <c r="EHN107" s="631"/>
      <c r="EHO107" s="631"/>
      <c r="EHP107" s="631"/>
      <c r="EHQ107" s="631"/>
      <c r="EHR107" s="631"/>
      <c r="EHS107" s="612"/>
      <c r="EHT107" s="626"/>
      <c r="EHU107" s="631"/>
      <c r="EHV107" s="631"/>
      <c r="EHW107" s="631"/>
      <c r="EHX107" s="631"/>
      <c r="EHY107" s="631"/>
      <c r="EHZ107" s="612"/>
      <c r="EIA107" s="626"/>
      <c r="EIB107" s="631"/>
      <c r="EIC107" s="631"/>
      <c r="EID107" s="631"/>
      <c r="EIE107" s="631"/>
      <c r="EIF107" s="631"/>
      <c r="EIG107" s="612"/>
      <c r="EIH107" s="626"/>
      <c r="EII107" s="631"/>
      <c r="EIJ107" s="631"/>
      <c r="EIK107" s="631"/>
      <c r="EIL107" s="631"/>
      <c r="EIM107" s="631"/>
      <c r="EIN107" s="612"/>
      <c r="EIO107" s="626"/>
      <c r="EIP107" s="631"/>
      <c r="EIQ107" s="631"/>
      <c r="EIR107" s="631"/>
      <c r="EIS107" s="631"/>
      <c r="EIT107" s="631"/>
      <c r="EIU107" s="612"/>
      <c r="EIV107" s="626"/>
      <c r="EIW107" s="631"/>
      <c r="EIX107" s="631"/>
      <c r="EIY107" s="631"/>
      <c r="EIZ107" s="631"/>
      <c r="EJA107" s="631"/>
      <c r="EJB107" s="612"/>
      <c r="EJC107" s="626"/>
      <c r="EJD107" s="631"/>
      <c r="EJE107" s="631"/>
      <c r="EJF107" s="631"/>
      <c r="EJG107" s="631"/>
      <c r="EJH107" s="631"/>
      <c r="EJI107" s="612"/>
      <c r="EJJ107" s="626"/>
      <c r="EJK107" s="631"/>
      <c r="EJL107" s="631"/>
      <c r="EJM107" s="631"/>
      <c r="EJN107" s="631"/>
      <c r="EJO107" s="631"/>
      <c r="EJP107" s="612"/>
      <c r="EJQ107" s="626"/>
      <c r="EJR107" s="631"/>
      <c r="EJS107" s="631"/>
      <c r="EJT107" s="631"/>
      <c r="EJU107" s="631"/>
      <c r="EJV107" s="631"/>
      <c r="EJW107" s="612"/>
      <c r="EJX107" s="626"/>
      <c r="EJY107" s="631"/>
      <c r="EJZ107" s="631"/>
      <c r="EKA107" s="631"/>
      <c r="EKB107" s="631"/>
      <c r="EKC107" s="631"/>
      <c r="EKD107" s="612"/>
      <c r="EKE107" s="626"/>
      <c r="EKF107" s="631"/>
      <c r="EKG107" s="631"/>
      <c r="EKH107" s="631"/>
      <c r="EKI107" s="631"/>
      <c r="EKJ107" s="631"/>
      <c r="EKK107" s="612"/>
      <c r="EKL107" s="626"/>
      <c r="EKM107" s="631"/>
      <c r="EKN107" s="631"/>
      <c r="EKO107" s="631"/>
      <c r="EKP107" s="631"/>
      <c r="EKQ107" s="631"/>
      <c r="EKR107" s="612"/>
      <c r="EKS107" s="626"/>
      <c r="EKT107" s="631"/>
      <c r="EKU107" s="631"/>
      <c r="EKV107" s="631"/>
      <c r="EKW107" s="631"/>
      <c r="EKX107" s="631"/>
      <c r="EKY107" s="612"/>
      <c r="EKZ107" s="626"/>
      <c r="ELA107" s="631"/>
      <c r="ELB107" s="631"/>
      <c r="ELC107" s="631"/>
      <c r="ELD107" s="631"/>
      <c r="ELE107" s="631"/>
      <c r="ELF107" s="612"/>
      <c r="ELG107" s="626"/>
      <c r="ELH107" s="631"/>
      <c r="ELI107" s="631"/>
      <c r="ELJ107" s="631"/>
      <c r="ELK107" s="631"/>
      <c r="ELL107" s="631"/>
      <c r="ELM107" s="612"/>
      <c r="ELN107" s="626"/>
      <c r="ELO107" s="631"/>
      <c r="ELP107" s="631"/>
      <c r="ELQ107" s="631"/>
      <c r="ELR107" s="631"/>
      <c r="ELS107" s="631"/>
      <c r="ELT107" s="612"/>
      <c r="ELU107" s="626"/>
      <c r="ELV107" s="631"/>
      <c r="ELW107" s="631"/>
      <c r="ELX107" s="631"/>
      <c r="ELY107" s="631"/>
      <c r="ELZ107" s="631"/>
      <c r="EMA107" s="612"/>
      <c r="EMB107" s="626"/>
      <c r="EMC107" s="631"/>
      <c r="EMD107" s="631"/>
      <c r="EME107" s="631"/>
      <c r="EMF107" s="631"/>
      <c r="EMG107" s="631"/>
      <c r="EMH107" s="612"/>
      <c r="EMI107" s="626"/>
      <c r="EMJ107" s="631"/>
      <c r="EMK107" s="631"/>
      <c r="EML107" s="631"/>
      <c r="EMM107" s="631"/>
      <c r="EMN107" s="631"/>
      <c r="EMO107" s="612"/>
      <c r="EMP107" s="626"/>
      <c r="EMQ107" s="631"/>
      <c r="EMR107" s="631"/>
      <c r="EMS107" s="631"/>
      <c r="EMT107" s="631"/>
      <c r="EMU107" s="631"/>
      <c r="EMV107" s="612"/>
      <c r="EMW107" s="626"/>
      <c r="EMX107" s="631"/>
      <c r="EMY107" s="631"/>
      <c r="EMZ107" s="631"/>
      <c r="ENA107" s="631"/>
      <c r="ENB107" s="631"/>
      <c r="ENC107" s="612"/>
      <c r="END107" s="626"/>
      <c r="ENE107" s="631"/>
      <c r="ENF107" s="631"/>
      <c r="ENG107" s="631"/>
      <c r="ENH107" s="631"/>
      <c r="ENI107" s="631"/>
      <c r="ENJ107" s="612"/>
      <c r="ENK107" s="626"/>
      <c r="ENL107" s="631"/>
      <c r="ENM107" s="631"/>
      <c r="ENN107" s="631"/>
      <c r="ENO107" s="631"/>
      <c r="ENP107" s="631"/>
      <c r="ENQ107" s="612"/>
      <c r="ENR107" s="626"/>
      <c r="ENS107" s="631"/>
      <c r="ENT107" s="631"/>
      <c r="ENU107" s="631"/>
      <c r="ENV107" s="631"/>
      <c r="ENW107" s="631"/>
      <c r="ENX107" s="612"/>
      <c r="ENY107" s="626"/>
      <c r="ENZ107" s="631"/>
      <c r="EOA107" s="631"/>
      <c r="EOB107" s="631"/>
      <c r="EOC107" s="631"/>
      <c r="EOD107" s="631"/>
      <c r="EOE107" s="612"/>
      <c r="EOF107" s="626"/>
      <c r="EOG107" s="631"/>
      <c r="EOH107" s="631"/>
      <c r="EOI107" s="631"/>
      <c r="EOJ107" s="631"/>
      <c r="EOK107" s="631"/>
      <c r="EOL107" s="612"/>
      <c r="EOM107" s="626"/>
      <c r="EON107" s="631"/>
      <c r="EOO107" s="631"/>
      <c r="EOP107" s="631"/>
      <c r="EOQ107" s="631"/>
      <c r="EOR107" s="631"/>
      <c r="EOS107" s="612"/>
      <c r="EOT107" s="626"/>
      <c r="EOU107" s="631"/>
      <c r="EOV107" s="631"/>
      <c r="EOW107" s="631"/>
      <c r="EOX107" s="631"/>
      <c r="EOY107" s="631"/>
      <c r="EOZ107" s="612"/>
      <c r="EPA107" s="626"/>
      <c r="EPB107" s="631"/>
      <c r="EPC107" s="631"/>
      <c r="EPD107" s="631"/>
      <c r="EPE107" s="631"/>
      <c r="EPF107" s="631"/>
      <c r="EPG107" s="612"/>
      <c r="EPH107" s="626"/>
      <c r="EPI107" s="631"/>
      <c r="EPJ107" s="631"/>
      <c r="EPK107" s="631"/>
      <c r="EPL107" s="631"/>
      <c r="EPM107" s="631"/>
      <c r="EPN107" s="612"/>
      <c r="EPO107" s="626"/>
      <c r="EPP107" s="631"/>
      <c r="EPQ107" s="631"/>
      <c r="EPR107" s="631"/>
      <c r="EPS107" s="631"/>
      <c r="EPT107" s="631"/>
      <c r="EPU107" s="612"/>
      <c r="EPV107" s="626"/>
      <c r="EPW107" s="631"/>
      <c r="EPX107" s="631"/>
      <c r="EPY107" s="631"/>
      <c r="EPZ107" s="631"/>
      <c r="EQA107" s="631"/>
      <c r="EQB107" s="612"/>
      <c r="EQC107" s="626"/>
      <c r="EQD107" s="631"/>
      <c r="EQE107" s="631"/>
      <c r="EQF107" s="631"/>
      <c r="EQG107" s="631"/>
      <c r="EQH107" s="631"/>
      <c r="EQI107" s="612"/>
      <c r="EQJ107" s="626"/>
      <c r="EQK107" s="631"/>
      <c r="EQL107" s="631"/>
      <c r="EQM107" s="631"/>
      <c r="EQN107" s="631"/>
      <c r="EQO107" s="631"/>
      <c r="EQP107" s="612"/>
      <c r="EQQ107" s="626"/>
      <c r="EQR107" s="631"/>
      <c r="EQS107" s="631"/>
      <c r="EQT107" s="631"/>
      <c r="EQU107" s="631"/>
      <c r="EQV107" s="631"/>
      <c r="EQW107" s="612"/>
      <c r="EQX107" s="626"/>
      <c r="EQY107" s="631"/>
      <c r="EQZ107" s="631"/>
      <c r="ERA107" s="631"/>
      <c r="ERB107" s="631"/>
      <c r="ERC107" s="631"/>
      <c r="ERD107" s="612"/>
      <c r="ERE107" s="626"/>
      <c r="ERF107" s="631"/>
      <c r="ERG107" s="631"/>
      <c r="ERH107" s="631"/>
      <c r="ERI107" s="631"/>
      <c r="ERJ107" s="631"/>
      <c r="ERK107" s="612"/>
      <c r="ERL107" s="626"/>
      <c r="ERM107" s="631"/>
      <c r="ERN107" s="631"/>
      <c r="ERO107" s="631"/>
      <c r="ERP107" s="631"/>
      <c r="ERQ107" s="631"/>
      <c r="ERR107" s="612"/>
      <c r="ERS107" s="626"/>
      <c r="ERT107" s="631"/>
      <c r="ERU107" s="631"/>
      <c r="ERV107" s="631"/>
      <c r="ERW107" s="631"/>
      <c r="ERX107" s="631"/>
      <c r="ERY107" s="612"/>
      <c r="ERZ107" s="626"/>
      <c r="ESA107" s="631"/>
      <c r="ESB107" s="631"/>
      <c r="ESC107" s="631"/>
      <c r="ESD107" s="631"/>
      <c r="ESE107" s="631"/>
      <c r="ESF107" s="612"/>
      <c r="ESG107" s="626"/>
      <c r="ESH107" s="631"/>
      <c r="ESI107" s="631"/>
      <c r="ESJ107" s="631"/>
      <c r="ESK107" s="631"/>
      <c r="ESL107" s="631"/>
      <c r="ESM107" s="612"/>
      <c r="ESN107" s="626"/>
      <c r="ESO107" s="631"/>
      <c r="ESP107" s="631"/>
      <c r="ESQ107" s="631"/>
      <c r="ESR107" s="631"/>
      <c r="ESS107" s="631"/>
      <c r="EST107" s="612"/>
      <c r="ESU107" s="626"/>
      <c r="ESV107" s="631"/>
      <c r="ESW107" s="631"/>
      <c r="ESX107" s="631"/>
      <c r="ESY107" s="631"/>
      <c r="ESZ107" s="631"/>
      <c r="ETA107" s="612"/>
      <c r="ETB107" s="626"/>
      <c r="ETC107" s="631"/>
      <c r="ETD107" s="631"/>
      <c r="ETE107" s="631"/>
      <c r="ETF107" s="631"/>
      <c r="ETG107" s="631"/>
      <c r="ETH107" s="612"/>
      <c r="ETI107" s="626"/>
      <c r="ETJ107" s="631"/>
      <c r="ETK107" s="631"/>
      <c r="ETL107" s="631"/>
      <c r="ETM107" s="631"/>
      <c r="ETN107" s="631"/>
      <c r="ETO107" s="612"/>
      <c r="ETP107" s="626"/>
      <c r="ETQ107" s="631"/>
      <c r="ETR107" s="631"/>
      <c r="ETS107" s="631"/>
      <c r="ETT107" s="631"/>
      <c r="ETU107" s="631"/>
      <c r="ETV107" s="612"/>
      <c r="ETW107" s="626"/>
      <c r="ETX107" s="631"/>
      <c r="ETY107" s="631"/>
      <c r="ETZ107" s="631"/>
      <c r="EUA107" s="631"/>
      <c r="EUB107" s="631"/>
      <c r="EUC107" s="612"/>
      <c r="EUD107" s="626"/>
      <c r="EUE107" s="631"/>
      <c r="EUF107" s="631"/>
      <c r="EUG107" s="631"/>
      <c r="EUH107" s="631"/>
      <c r="EUI107" s="631"/>
      <c r="EUJ107" s="612"/>
      <c r="EUK107" s="626"/>
      <c r="EUL107" s="631"/>
      <c r="EUM107" s="631"/>
      <c r="EUN107" s="631"/>
      <c r="EUO107" s="631"/>
      <c r="EUP107" s="631"/>
      <c r="EUQ107" s="612"/>
      <c r="EUR107" s="626"/>
      <c r="EUS107" s="631"/>
      <c r="EUT107" s="631"/>
      <c r="EUU107" s="631"/>
      <c r="EUV107" s="631"/>
      <c r="EUW107" s="631"/>
      <c r="EUX107" s="612"/>
      <c r="EUY107" s="626"/>
      <c r="EUZ107" s="631"/>
      <c r="EVA107" s="631"/>
      <c r="EVB107" s="631"/>
      <c r="EVC107" s="631"/>
      <c r="EVD107" s="631"/>
      <c r="EVE107" s="612"/>
      <c r="EVF107" s="626"/>
      <c r="EVG107" s="631"/>
      <c r="EVH107" s="631"/>
      <c r="EVI107" s="631"/>
      <c r="EVJ107" s="631"/>
      <c r="EVK107" s="631"/>
      <c r="EVL107" s="612"/>
      <c r="EVM107" s="626"/>
      <c r="EVN107" s="631"/>
      <c r="EVO107" s="631"/>
      <c r="EVP107" s="631"/>
      <c r="EVQ107" s="631"/>
      <c r="EVR107" s="631"/>
      <c r="EVS107" s="612"/>
      <c r="EVT107" s="626"/>
      <c r="EVU107" s="631"/>
      <c r="EVV107" s="631"/>
      <c r="EVW107" s="631"/>
      <c r="EVX107" s="631"/>
      <c r="EVY107" s="631"/>
      <c r="EVZ107" s="612"/>
      <c r="EWA107" s="626"/>
      <c r="EWB107" s="631"/>
      <c r="EWC107" s="631"/>
      <c r="EWD107" s="631"/>
      <c r="EWE107" s="631"/>
      <c r="EWF107" s="631"/>
      <c r="EWG107" s="612"/>
      <c r="EWH107" s="626"/>
      <c r="EWI107" s="631"/>
      <c r="EWJ107" s="631"/>
      <c r="EWK107" s="631"/>
      <c r="EWL107" s="631"/>
      <c r="EWM107" s="631"/>
      <c r="EWN107" s="612"/>
      <c r="EWO107" s="626"/>
      <c r="EWP107" s="631"/>
      <c r="EWQ107" s="631"/>
      <c r="EWR107" s="631"/>
      <c r="EWS107" s="631"/>
      <c r="EWT107" s="631"/>
      <c r="EWU107" s="612"/>
      <c r="EWV107" s="626"/>
      <c r="EWW107" s="631"/>
      <c r="EWX107" s="631"/>
      <c r="EWY107" s="631"/>
      <c r="EWZ107" s="631"/>
      <c r="EXA107" s="631"/>
      <c r="EXB107" s="612"/>
      <c r="EXC107" s="626"/>
      <c r="EXD107" s="631"/>
      <c r="EXE107" s="631"/>
      <c r="EXF107" s="631"/>
      <c r="EXG107" s="631"/>
      <c r="EXH107" s="631"/>
      <c r="EXI107" s="612"/>
      <c r="EXJ107" s="626"/>
      <c r="EXK107" s="631"/>
      <c r="EXL107" s="631"/>
      <c r="EXM107" s="631"/>
      <c r="EXN107" s="631"/>
      <c r="EXO107" s="631"/>
      <c r="EXP107" s="612"/>
      <c r="EXQ107" s="626"/>
      <c r="EXR107" s="631"/>
      <c r="EXS107" s="631"/>
      <c r="EXT107" s="631"/>
      <c r="EXU107" s="631"/>
      <c r="EXV107" s="631"/>
      <c r="EXW107" s="612"/>
      <c r="EXX107" s="626"/>
      <c r="EXY107" s="631"/>
      <c r="EXZ107" s="631"/>
      <c r="EYA107" s="631"/>
      <c r="EYB107" s="631"/>
      <c r="EYC107" s="631"/>
      <c r="EYD107" s="612"/>
      <c r="EYE107" s="626"/>
      <c r="EYF107" s="631"/>
      <c r="EYG107" s="631"/>
      <c r="EYH107" s="631"/>
      <c r="EYI107" s="631"/>
      <c r="EYJ107" s="631"/>
      <c r="EYK107" s="612"/>
      <c r="EYL107" s="626"/>
      <c r="EYM107" s="631"/>
      <c r="EYN107" s="631"/>
      <c r="EYO107" s="631"/>
      <c r="EYP107" s="631"/>
      <c r="EYQ107" s="631"/>
      <c r="EYR107" s="612"/>
      <c r="EYS107" s="626"/>
      <c r="EYT107" s="631"/>
      <c r="EYU107" s="631"/>
      <c r="EYV107" s="631"/>
      <c r="EYW107" s="631"/>
      <c r="EYX107" s="631"/>
      <c r="EYY107" s="612"/>
      <c r="EYZ107" s="626"/>
      <c r="EZA107" s="631"/>
      <c r="EZB107" s="631"/>
      <c r="EZC107" s="631"/>
      <c r="EZD107" s="631"/>
      <c r="EZE107" s="631"/>
      <c r="EZF107" s="612"/>
      <c r="EZG107" s="626"/>
      <c r="EZH107" s="631"/>
      <c r="EZI107" s="631"/>
      <c r="EZJ107" s="631"/>
      <c r="EZK107" s="631"/>
      <c r="EZL107" s="631"/>
      <c r="EZM107" s="612"/>
      <c r="EZN107" s="626"/>
      <c r="EZO107" s="631"/>
      <c r="EZP107" s="631"/>
      <c r="EZQ107" s="631"/>
      <c r="EZR107" s="631"/>
      <c r="EZS107" s="631"/>
      <c r="EZT107" s="612"/>
      <c r="EZU107" s="626"/>
      <c r="EZV107" s="631"/>
      <c r="EZW107" s="631"/>
      <c r="EZX107" s="631"/>
      <c r="EZY107" s="631"/>
      <c r="EZZ107" s="631"/>
      <c r="FAA107" s="612"/>
      <c r="FAB107" s="626"/>
      <c r="FAC107" s="631"/>
      <c r="FAD107" s="631"/>
      <c r="FAE107" s="631"/>
      <c r="FAF107" s="631"/>
      <c r="FAG107" s="631"/>
      <c r="FAH107" s="612"/>
      <c r="FAI107" s="626"/>
      <c r="FAJ107" s="631"/>
      <c r="FAK107" s="631"/>
      <c r="FAL107" s="631"/>
      <c r="FAM107" s="631"/>
      <c r="FAN107" s="631"/>
      <c r="FAO107" s="612"/>
      <c r="FAP107" s="626"/>
      <c r="FAQ107" s="631"/>
      <c r="FAR107" s="631"/>
      <c r="FAS107" s="631"/>
      <c r="FAT107" s="631"/>
      <c r="FAU107" s="631"/>
      <c r="FAV107" s="612"/>
      <c r="FAW107" s="626"/>
      <c r="FAX107" s="631"/>
      <c r="FAY107" s="631"/>
      <c r="FAZ107" s="631"/>
      <c r="FBA107" s="631"/>
      <c r="FBB107" s="631"/>
      <c r="FBC107" s="612"/>
      <c r="FBD107" s="626"/>
      <c r="FBE107" s="631"/>
      <c r="FBF107" s="631"/>
      <c r="FBG107" s="631"/>
      <c r="FBH107" s="631"/>
      <c r="FBI107" s="631"/>
      <c r="FBJ107" s="612"/>
      <c r="FBK107" s="626"/>
      <c r="FBL107" s="631"/>
      <c r="FBM107" s="631"/>
      <c r="FBN107" s="631"/>
      <c r="FBO107" s="631"/>
      <c r="FBP107" s="631"/>
      <c r="FBQ107" s="612"/>
      <c r="FBR107" s="626"/>
      <c r="FBS107" s="631"/>
      <c r="FBT107" s="631"/>
      <c r="FBU107" s="631"/>
      <c r="FBV107" s="631"/>
      <c r="FBW107" s="631"/>
      <c r="FBX107" s="612"/>
      <c r="FBY107" s="626"/>
      <c r="FBZ107" s="631"/>
      <c r="FCA107" s="631"/>
      <c r="FCB107" s="631"/>
      <c r="FCC107" s="631"/>
      <c r="FCD107" s="631"/>
      <c r="FCE107" s="612"/>
      <c r="FCF107" s="626"/>
      <c r="FCG107" s="631"/>
      <c r="FCH107" s="631"/>
      <c r="FCI107" s="631"/>
      <c r="FCJ107" s="631"/>
      <c r="FCK107" s="631"/>
      <c r="FCL107" s="612"/>
      <c r="FCM107" s="626"/>
      <c r="FCN107" s="631"/>
      <c r="FCO107" s="631"/>
      <c r="FCP107" s="631"/>
      <c r="FCQ107" s="631"/>
      <c r="FCR107" s="631"/>
      <c r="FCS107" s="612"/>
      <c r="FCT107" s="626"/>
      <c r="FCU107" s="631"/>
      <c r="FCV107" s="631"/>
      <c r="FCW107" s="631"/>
      <c r="FCX107" s="631"/>
      <c r="FCY107" s="631"/>
      <c r="FCZ107" s="612"/>
      <c r="FDA107" s="626"/>
      <c r="FDB107" s="631"/>
      <c r="FDC107" s="631"/>
      <c r="FDD107" s="631"/>
      <c r="FDE107" s="631"/>
      <c r="FDF107" s="631"/>
      <c r="FDG107" s="612"/>
      <c r="FDH107" s="626"/>
      <c r="FDI107" s="631"/>
      <c r="FDJ107" s="631"/>
      <c r="FDK107" s="631"/>
      <c r="FDL107" s="631"/>
      <c r="FDM107" s="631"/>
      <c r="FDN107" s="612"/>
      <c r="FDO107" s="626"/>
      <c r="FDP107" s="631"/>
      <c r="FDQ107" s="631"/>
      <c r="FDR107" s="631"/>
      <c r="FDS107" s="631"/>
      <c r="FDT107" s="631"/>
      <c r="FDU107" s="612"/>
      <c r="FDV107" s="626"/>
      <c r="FDW107" s="631"/>
      <c r="FDX107" s="631"/>
      <c r="FDY107" s="631"/>
      <c r="FDZ107" s="631"/>
      <c r="FEA107" s="631"/>
      <c r="FEB107" s="612"/>
      <c r="FEC107" s="626"/>
      <c r="FED107" s="631"/>
      <c r="FEE107" s="631"/>
      <c r="FEF107" s="631"/>
      <c r="FEG107" s="631"/>
      <c r="FEH107" s="631"/>
      <c r="FEI107" s="612"/>
      <c r="FEJ107" s="626"/>
      <c r="FEK107" s="631"/>
      <c r="FEL107" s="631"/>
      <c r="FEM107" s="631"/>
      <c r="FEN107" s="631"/>
      <c r="FEO107" s="631"/>
      <c r="FEP107" s="612"/>
      <c r="FEQ107" s="626"/>
      <c r="FER107" s="631"/>
      <c r="FES107" s="631"/>
      <c r="FET107" s="631"/>
      <c r="FEU107" s="631"/>
      <c r="FEV107" s="631"/>
      <c r="FEW107" s="612"/>
      <c r="FEX107" s="626"/>
      <c r="FEY107" s="631"/>
      <c r="FEZ107" s="631"/>
      <c r="FFA107" s="631"/>
      <c r="FFB107" s="631"/>
      <c r="FFC107" s="631"/>
      <c r="FFD107" s="612"/>
      <c r="FFE107" s="626"/>
      <c r="FFF107" s="631"/>
      <c r="FFG107" s="631"/>
      <c r="FFH107" s="631"/>
      <c r="FFI107" s="631"/>
      <c r="FFJ107" s="631"/>
      <c r="FFK107" s="612"/>
      <c r="FFL107" s="626"/>
      <c r="FFM107" s="631"/>
      <c r="FFN107" s="631"/>
      <c r="FFO107" s="631"/>
      <c r="FFP107" s="631"/>
      <c r="FFQ107" s="631"/>
      <c r="FFR107" s="612"/>
      <c r="FFS107" s="626"/>
      <c r="FFT107" s="631"/>
      <c r="FFU107" s="631"/>
      <c r="FFV107" s="631"/>
      <c r="FFW107" s="631"/>
      <c r="FFX107" s="631"/>
      <c r="FFY107" s="612"/>
      <c r="FFZ107" s="626"/>
      <c r="FGA107" s="631"/>
      <c r="FGB107" s="631"/>
      <c r="FGC107" s="631"/>
      <c r="FGD107" s="631"/>
      <c r="FGE107" s="631"/>
      <c r="FGF107" s="612"/>
      <c r="FGG107" s="626"/>
      <c r="FGH107" s="631"/>
      <c r="FGI107" s="631"/>
      <c r="FGJ107" s="631"/>
      <c r="FGK107" s="631"/>
      <c r="FGL107" s="631"/>
      <c r="FGM107" s="612"/>
      <c r="FGN107" s="626"/>
      <c r="FGO107" s="631"/>
      <c r="FGP107" s="631"/>
      <c r="FGQ107" s="631"/>
      <c r="FGR107" s="631"/>
      <c r="FGS107" s="631"/>
      <c r="FGT107" s="612"/>
      <c r="FGU107" s="626"/>
      <c r="FGV107" s="631"/>
      <c r="FGW107" s="631"/>
      <c r="FGX107" s="631"/>
      <c r="FGY107" s="631"/>
      <c r="FGZ107" s="631"/>
      <c r="FHA107" s="612"/>
      <c r="FHB107" s="626"/>
      <c r="FHC107" s="631"/>
      <c r="FHD107" s="631"/>
      <c r="FHE107" s="631"/>
      <c r="FHF107" s="631"/>
      <c r="FHG107" s="631"/>
      <c r="FHH107" s="612"/>
      <c r="FHI107" s="626"/>
      <c r="FHJ107" s="631"/>
      <c r="FHK107" s="631"/>
      <c r="FHL107" s="631"/>
      <c r="FHM107" s="631"/>
      <c r="FHN107" s="631"/>
      <c r="FHO107" s="612"/>
      <c r="FHP107" s="626"/>
      <c r="FHQ107" s="631"/>
      <c r="FHR107" s="631"/>
      <c r="FHS107" s="631"/>
      <c r="FHT107" s="631"/>
      <c r="FHU107" s="631"/>
      <c r="FHV107" s="612"/>
      <c r="FHW107" s="626"/>
      <c r="FHX107" s="631"/>
      <c r="FHY107" s="631"/>
      <c r="FHZ107" s="631"/>
      <c r="FIA107" s="631"/>
      <c r="FIB107" s="631"/>
      <c r="FIC107" s="612"/>
      <c r="FID107" s="626"/>
      <c r="FIE107" s="631"/>
      <c r="FIF107" s="631"/>
      <c r="FIG107" s="631"/>
      <c r="FIH107" s="631"/>
      <c r="FII107" s="631"/>
      <c r="FIJ107" s="612"/>
      <c r="FIK107" s="626"/>
      <c r="FIL107" s="631"/>
      <c r="FIM107" s="631"/>
      <c r="FIN107" s="631"/>
      <c r="FIO107" s="631"/>
      <c r="FIP107" s="631"/>
      <c r="FIQ107" s="612"/>
      <c r="FIR107" s="626"/>
      <c r="FIS107" s="631"/>
      <c r="FIT107" s="631"/>
      <c r="FIU107" s="631"/>
      <c r="FIV107" s="631"/>
      <c r="FIW107" s="631"/>
      <c r="FIX107" s="612"/>
      <c r="FIY107" s="626"/>
      <c r="FIZ107" s="631"/>
      <c r="FJA107" s="631"/>
      <c r="FJB107" s="631"/>
      <c r="FJC107" s="631"/>
      <c r="FJD107" s="631"/>
      <c r="FJE107" s="612"/>
      <c r="FJF107" s="626"/>
      <c r="FJG107" s="631"/>
      <c r="FJH107" s="631"/>
      <c r="FJI107" s="631"/>
      <c r="FJJ107" s="631"/>
      <c r="FJK107" s="631"/>
      <c r="FJL107" s="612"/>
      <c r="FJM107" s="626"/>
      <c r="FJN107" s="631"/>
      <c r="FJO107" s="631"/>
      <c r="FJP107" s="631"/>
      <c r="FJQ107" s="631"/>
      <c r="FJR107" s="631"/>
      <c r="FJS107" s="612"/>
      <c r="FJT107" s="626"/>
      <c r="FJU107" s="631"/>
      <c r="FJV107" s="631"/>
      <c r="FJW107" s="631"/>
      <c r="FJX107" s="631"/>
      <c r="FJY107" s="631"/>
      <c r="FJZ107" s="612"/>
      <c r="FKA107" s="626"/>
      <c r="FKB107" s="631"/>
      <c r="FKC107" s="631"/>
      <c r="FKD107" s="631"/>
      <c r="FKE107" s="631"/>
      <c r="FKF107" s="631"/>
      <c r="FKG107" s="612"/>
      <c r="FKH107" s="626"/>
      <c r="FKI107" s="631"/>
      <c r="FKJ107" s="631"/>
      <c r="FKK107" s="631"/>
      <c r="FKL107" s="631"/>
      <c r="FKM107" s="631"/>
      <c r="FKN107" s="612"/>
      <c r="FKO107" s="626"/>
      <c r="FKP107" s="631"/>
      <c r="FKQ107" s="631"/>
      <c r="FKR107" s="631"/>
      <c r="FKS107" s="631"/>
      <c r="FKT107" s="631"/>
      <c r="FKU107" s="612"/>
      <c r="FKV107" s="626"/>
      <c r="FKW107" s="631"/>
      <c r="FKX107" s="631"/>
      <c r="FKY107" s="631"/>
      <c r="FKZ107" s="631"/>
      <c r="FLA107" s="631"/>
      <c r="FLB107" s="612"/>
      <c r="FLC107" s="626"/>
      <c r="FLD107" s="631"/>
      <c r="FLE107" s="631"/>
      <c r="FLF107" s="631"/>
      <c r="FLG107" s="631"/>
      <c r="FLH107" s="631"/>
      <c r="FLI107" s="612"/>
      <c r="FLJ107" s="626"/>
      <c r="FLK107" s="631"/>
      <c r="FLL107" s="631"/>
      <c r="FLM107" s="631"/>
      <c r="FLN107" s="631"/>
      <c r="FLO107" s="631"/>
      <c r="FLP107" s="612"/>
      <c r="FLQ107" s="626"/>
      <c r="FLR107" s="631"/>
      <c r="FLS107" s="631"/>
      <c r="FLT107" s="631"/>
      <c r="FLU107" s="631"/>
      <c r="FLV107" s="631"/>
      <c r="FLW107" s="612"/>
      <c r="FLX107" s="626"/>
      <c r="FLY107" s="631"/>
      <c r="FLZ107" s="631"/>
      <c r="FMA107" s="631"/>
      <c r="FMB107" s="631"/>
      <c r="FMC107" s="631"/>
      <c r="FMD107" s="612"/>
      <c r="FME107" s="626"/>
      <c r="FMF107" s="631"/>
      <c r="FMG107" s="631"/>
      <c r="FMH107" s="631"/>
      <c r="FMI107" s="631"/>
      <c r="FMJ107" s="631"/>
      <c r="FMK107" s="612"/>
      <c r="FML107" s="626"/>
      <c r="FMM107" s="631"/>
      <c r="FMN107" s="631"/>
      <c r="FMO107" s="631"/>
      <c r="FMP107" s="631"/>
      <c r="FMQ107" s="631"/>
      <c r="FMR107" s="612"/>
      <c r="FMS107" s="626"/>
      <c r="FMT107" s="631"/>
      <c r="FMU107" s="631"/>
      <c r="FMV107" s="631"/>
      <c r="FMW107" s="631"/>
      <c r="FMX107" s="631"/>
      <c r="FMY107" s="612"/>
      <c r="FMZ107" s="626"/>
      <c r="FNA107" s="631"/>
      <c r="FNB107" s="631"/>
      <c r="FNC107" s="631"/>
      <c r="FND107" s="631"/>
      <c r="FNE107" s="631"/>
      <c r="FNF107" s="612"/>
      <c r="FNG107" s="626"/>
      <c r="FNH107" s="631"/>
      <c r="FNI107" s="631"/>
      <c r="FNJ107" s="631"/>
      <c r="FNK107" s="631"/>
      <c r="FNL107" s="631"/>
      <c r="FNM107" s="612"/>
      <c r="FNN107" s="626"/>
      <c r="FNO107" s="631"/>
      <c r="FNP107" s="631"/>
      <c r="FNQ107" s="631"/>
      <c r="FNR107" s="631"/>
      <c r="FNS107" s="631"/>
      <c r="FNT107" s="612"/>
      <c r="FNU107" s="626"/>
      <c r="FNV107" s="631"/>
      <c r="FNW107" s="631"/>
      <c r="FNX107" s="631"/>
      <c r="FNY107" s="631"/>
      <c r="FNZ107" s="631"/>
      <c r="FOA107" s="612"/>
      <c r="FOB107" s="626"/>
      <c r="FOC107" s="631"/>
      <c r="FOD107" s="631"/>
      <c r="FOE107" s="631"/>
      <c r="FOF107" s="631"/>
      <c r="FOG107" s="631"/>
      <c r="FOH107" s="612"/>
      <c r="FOI107" s="626"/>
      <c r="FOJ107" s="631"/>
      <c r="FOK107" s="631"/>
      <c r="FOL107" s="631"/>
      <c r="FOM107" s="631"/>
      <c r="FON107" s="631"/>
      <c r="FOO107" s="612"/>
      <c r="FOP107" s="626"/>
      <c r="FOQ107" s="631"/>
      <c r="FOR107" s="631"/>
      <c r="FOS107" s="631"/>
      <c r="FOT107" s="631"/>
      <c r="FOU107" s="631"/>
      <c r="FOV107" s="612"/>
      <c r="FOW107" s="626"/>
      <c r="FOX107" s="631"/>
      <c r="FOY107" s="631"/>
      <c r="FOZ107" s="631"/>
      <c r="FPA107" s="631"/>
      <c r="FPB107" s="631"/>
      <c r="FPC107" s="612"/>
      <c r="FPD107" s="626"/>
      <c r="FPE107" s="631"/>
      <c r="FPF107" s="631"/>
      <c r="FPG107" s="631"/>
      <c r="FPH107" s="631"/>
      <c r="FPI107" s="631"/>
      <c r="FPJ107" s="612"/>
      <c r="FPK107" s="626"/>
      <c r="FPL107" s="631"/>
      <c r="FPM107" s="631"/>
      <c r="FPN107" s="631"/>
      <c r="FPO107" s="631"/>
      <c r="FPP107" s="631"/>
      <c r="FPQ107" s="612"/>
      <c r="FPR107" s="626"/>
      <c r="FPS107" s="631"/>
      <c r="FPT107" s="631"/>
      <c r="FPU107" s="631"/>
      <c r="FPV107" s="631"/>
      <c r="FPW107" s="631"/>
      <c r="FPX107" s="612"/>
      <c r="FPY107" s="626"/>
      <c r="FPZ107" s="631"/>
      <c r="FQA107" s="631"/>
      <c r="FQB107" s="631"/>
      <c r="FQC107" s="631"/>
      <c r="FQD107" s="631"/>
      <c r="FQE107" s="612"/>
      <c r="FQF107" s="626"/>
      <c r="FQG107" s="631"/>
      <c r="FQH107" s="631"/>
      <c r="FQI107" s="631"/>
      <c r="FQJ107" s="631"/>
      <c r="FQK107" s="631"/>
      <c r="FQL107" s="612"/>
      <c r="FQM107" s="626"/>
      <c r="FQN107" s="631"/>
      <c r="FQO107" s="631"/>
      <c r="FQP107" s="631"/>
      <c r="FQQ107" s="631"/>
      <c r="FQR107" s="631"/>
      <c r="FQS107" s="612"/>
      <c r="FQT107" s="626"/>
      <c r="FQU107" s="631"/>
      <c r="FQV107" s="631"/>
      <c r="FQW107" s="631"/>
      <c r="FQX107" s="631"/>
      <c r="FQY107" s="631"/>
      <c r="FQZ107" s="612"/>
      <c r="FRA107" s="626"/>
      <c r="FRB107" s="631"/>
      <c r="FRC107" s="631"/>
      <c r="FRD107" s="631"/>
      <c r="FRE107" s="631"/>
      <c r="FRF107" s="631"/>
      <c r="FRG107" s="612"/>
      <c r="FRH107" s="626"/>
      <c r="FRI107" s="631"/>
      <c r="FRJ107" s="631"/>
      <c r="FRK107" s="631"/>
      <c r="FRL107" s="631"/>
      <c r="FRM107" s="631"/>
      <c r="FRN107" s="612"/>
      <c r="FRO107" s="626"/>
      <c r="FRP107" s="631"/>
      <c r="FRQ107" s="631"/>
      <c r="FRR107" s="631"/>
      <c r="FRS107" s="631"/>
      <c r="FRT107" s="631"/>
      <c r="FRU107" s="612"/>
      <c r="FRV107" s="626"/>
      <c r="FRW107" s="631"/>
      <c r="FRX107" s="631"/>
      <c r="FRY107" s="631"/>
      <c r="FRZ107" s="631"/>
      <c r="FSA107" s="631"/>
      <c r="FSB107" s="612"/>
      <c r="FSC107" s="626"/>
      <c r="FSD107" s="631"/>
      <c r="FSE107" s="631"/>
      <c r="FSF107" s="631"/>
      <c r="FSG107" s="631"/>
      <c r="FSH107" s="631"/>
      <c r="FSI107" s="612"/>
      <c r="FSJ107" s="626"/>
      <c r="FSK107" s="631"/>
      <c r="FSL107" s="631"/>
      <c r="FSM107" s="631"/>
      <c r="FSN107" s="631"/>
      <c r="FSO107" s="631"/>
      <c r="FSP107" s="612"/>
      <c r="FSQ107" s="626"/>
      <c r="FSR107" s="631"/>
      <c r="FSS107" s="631"/>
      <c r="FST107" s="631"/>
      <c r="FSU107" s="631"/>
      <c r="FSV107" s="631"/>
      <c r="FSW107" s="612"/>
      <c r="FSX107" s="626"/>
      <c r="FSY107" s="631"/>
      <c r="FSZ107" s="631"/>
      <c r="FTA107" s="631"/>
      <c r="FTB107" s="631"/>
      <c r="FTC107" s="631"/>
      <c r="FTD107" s="612"/>
      <c r="FTE107" s="626"/>
      <c r="FTF107" s="631"/>
      <c r="FTG107" s="631"/>
      <c r="FTH107" s="631"/>
      <c r="FTI107" s="631"/>
      <c r="FTJ107" s="631"/>
      <c r="FTK107" s="612"/>
      <c r="FTL107" s="626"/>
      <c r="FTM107" s="631"/>
      <c r="FTN107" s="631"/>
      <c r="FTO107" s="631"/>
      <c r="FTP107" s="631"/>
      <c r="FTQ107" s="631"/>
      <c r="FTR107" s="612"/>
      <c r="FTS107" s="626"/>
      <c r="FTT107" s="631"/>
      <c r="FTU107" s="631"/>
      <c r="FTV107" s="631"/>
      <c r="FTW107" s="631"/>
      <c r="FTX107" s="631"/>
      <c r="FTY107" s="612"/>
      <c r="FTZ107" s="626"/>
      <c r="FUA107" s="631"/>
      <c r="FUB107" s="631"/>
      <c r="FUC107" s="631"/>
      <c r="FUD107" s="631"/>
      <c r="FUE107" s="631"/>
      <c r="FUF107" s="612"/>
      <c r="FUG107" s="626"/>
      <c r="FUH107" s="631"/>
      <c r="FUI107" s="631"/>
      <c r="FUJ107" s="631"/>
      <c r="FUK107" s="631"/>
      <c r="FUL107" s="631"/>
      <c r="FUM107" s="612"/>
      <c r="FUN107" s="626"/>
      <c r="FUO107" s="631"/>
      <c r="FUP107" s="631"/>
      <c r="FUQ107" s="631"/>
      <c r="FUR107" s="631"/>
      <c r="FUS107" s="631"/>
      <c r="FUT107" s="612"/>
      <c r="FUU107" s="626"/>
      <c r="FUV107" s="631"/>
      <c r="FUW107" s="631"/>
      <c r="FUX107" s="631"/>
      <c r="FUY107" s="631"/>
      <c r="FUZ107" s="631"/>
      <c r="FVA107" s="612"/>
      <c r="FVB107" s="626"/>
      <c r="FVC107" s="631"/>
      <c r="FVD107" s="631"/>
      <c r="FVE107" s="631"/>
      <c r="FVF107" s="631"/>
      <c r="FVG107" s="631"/>
      <c r="FVH107" s="612"/>
      <c r="FVI107" s="626"/>
      <c r="FVJ107" s="631"/>
      <c r="FVK107" s="631"/>
      <c r="FVL107" s="631"/>
      <c r="FVM107" s="631"/>
      <c r="FVN107" s="631"/>
      <c r="FVO107" s="612"/>
      <c r="FVP107" s="626"/>
      <c r="FVQ107" s="631"/>
      <c r="FVR107" s="631"/>
      <c r="FVS107" s="631"/>
      <c r="FVT107" s="631"/>
      <c r="FVU107" s="631"/>
      <c r="FVV107" s="612"/>
      <c r="FVW107" s="626"/>
      <c r="FVX107" s="631"/>
      <c r="FVY107" s="631"/>
      <c r="FVZ107" s="631"/>
      <c r="FWA107" s="631"/>
      <c r="FWB107" s="631"/>
      <c r="FWC107" s="612"/>
      <c r="FWD107" s="626"/>
      <c r="FWE107" s="631"/>
      <c r="FWF107" s="631"/>
      <c r="FWG107" s="631"/>
      <c r="FWH107" s="631"/>
      <c r="FWI107" s="631"/>
      <c r="FWJ107" s="612"/>
      <c r="FWK107" s="626"/>
      <c r="FWL107" s="631"/>
      <c r="FWM107" s="631"/>
      <c r="FWN107" s="631"/>
      <c r="FWO107" s="631"/>
      <c r="FWP107" s="631"/>
      <c r="FWQ107" s="612"/>
      <c r="FWR107" s="626"/>
      <c r="FWS107" s="631"/>
      <c r="FWT107" s="631"/>
      <c r="FWU107" s="631"/>
      <c r="FWV107" s="631"/>
      <c r="FWW107" s="631"/>
      <c r="FWX107" s="612"/>
      <c r="FWY107" s="626"/>
      <c r="FWZ107" s="631"/>
      <c r="FXA107" s="631"/>
      <c r="FXB107" s="631"/>
      <c r="FXC107" s="631"/>
      <c r="FXD107" s="631"/>
      <c r="FXE107" s="612"/>
      <c r="FXF107" s="626"/>
      <c r="FXG107" s="631"/>
      <c r="FXH107" s="631"/>
      <c r="FXI107" s="631"/>
      <c r="FXJ107" s="631"/>
      <c r="FXK107" s="631"/>
      <c r="FXL107" s="612"/>
      <c r="FXM107" s="626"/>
      <c r="FXN107" s="631"/>
      <c r="FXO107" s="631"/>
      <c r="FXP107" s="631"/>
      <c r="FXQ107" s="631"/>
      <c r="FXR107" s="631"/>
      <c r="FXS107" s="612"/>
      <c r="FXT107" s="626"/>
      <c r="FXU107" s="631"/>
      <c r="FXV107" s="631"/>
      <c r="FXW107" s="631"/>
      <c r="FXX107" s="631"/>
      <c r="FXY107" s="631"/>
      <c r="FXZ107" s="612"/>
      <c r="FYA107" s="626"/>
      <c r="FYB107" s="631"/>
      <c r="FYC107" s="631"/>
      <c r="FYD107" s="631"/>
      <c r="FYE107" s="631"/>
      <c r="FYF107" s="631"/>
      <c r="FYG107" s="612"/>
      <c r="FYH107" s="626"/>
      <c r="FYI107" s="631"/>
      <c r="FYJ107" s="631"/>
      <c r="FYK107" s="631"/>
      <c r="FYL107" s="631"/>
      <c r="FYM107" s="631"/>
      <c r="FYN107" s="612"/>
      <c r="FYO107" s="626"/>
      <c r="FYP107" s="631"/>
      <c r="FYQ107" s="631"/>
      <c r="FYR107" s="631"/>
      <c r="FYS107" s="631"/>
      <c r="FYT107" s="631"/>
      <c r="FYU107" s="612"/>
      <c r="FYV107" s="626"/>
      <c r="FYW107" s="631"/>
      <c r="FYX107" s="631"/>
      <c r="FYY107" s="631"/>
      <c r="FYZ107" s="631"/>
      <c r="FZA107" s="631"/>
      <c r="FZB107" s="612"/>
      <c r="FZC107" s="626"/>
      <c r="FZD107" s="631"/>
      <c r="FZE107" s="631"/>
      <c r="FZF107" s="631"/>
      <c r="FZG107" s="631"/>
      <c r="FZH107" s="631"/>
      <c r="FZI107" s="612"/>
      <c r="FZJ107" s="626"/>
      <c r="FZK107" s="631"/>
      <c r="FZL107" s="631"/>
      <c r="FZM107" s="631"/>
      <c r="FZN107" s="631"/>
      <c r="FZO107" s="631"/>
      <c r="FZP107" s="612"/>
      <c r="FZQ107" s="626"/>
      <c r="FZR107" s="631"/>
      <c r="FZS107" s="631"/>
      <c r="FZT107" s="631"/>
      <c r="FZU107" s="631"/>
      <c r="FZV107" s="631"/>
      <c r="FZW107" s="612"/>
      <c r="FZX107" s="626"/>
      <c r="FZY107" s="631"/>
      <c r="FZZ107" s="631"/>
      <c r="GAA107" s="631"/>
      <c r="GAB107" s="631"/>
      <c r="GAC107" s="631"/>
      <c r="GAD107" s="612"/>
      <c r="GAE107" s="626"/>
      <c r="GAF107" s="631"/>
      <c r="GAG107" s="631"/>
      <c r="GAH107" s="631"/>
      <c r="GAI107" s="631"/>
      <c r="GAJ107" s="631"/>
      <c r="GAK107" s="612"/>
      <c r="GAL107" s="626"/>
      <c r="GAM107" s="631"/>
      <c r="GAN107" s="631"/>
      <c r="GAO107" s="631"/>
      <c r="GAP107" s="631"/>
      <c r="GAQ107" s="631"/>
      <c r="GAR107" s="612"/>
      <c r="GAS107" s="626"/>
      <c r="GAT107" s="631"/>
      <c r="GAU107" s="631"/>
      <c r="GAV107" s="631"/>
      <c r="GAW107" s="631"/>
      <c r="GAX107" s="631"/>
      <c r="GAY107" s="612"/>
      <c r="GAZ107" s="626"/>
      <c r="GBA107" s="631"/>
      <c r="GBB107" s="631"/>
      <c r="GBC107" s="631"/>
      <c r="GBD107" s="631"/>
      <c r="GBE107" s="631"/>
      <c r="GBF107" s="612"/>
      <c r="GBG107" s="626"/>
      <c r="GBH107" s="631"/>
      <c r="GBI107" s="631"/>
      <c r="GBJ107" s="631"/>
      <c r="GBK107" s="631"/>
      <c r="GBL107" s="631"/>
      <c r="GBM107" s="612"/>
      <c r="GBN107" s="626"/>
      <c r="GBO107" s="631"/>
      <c r="GBP107" s="631"/>
      <c r="GBQ107" s="631"/>
      <c r="GBR107" s="631"/>
      <c r="GBS107" s="631"/>
      <c r="GBT107" s="612"/>
      <c r="GBU107" s="626"/>
      <c r="GBV107" s="631"/>
      <c r="GBW107" s="631"/>
      <c r="GBX107" s="631"/>
      <c r="GBY107" s="631"/>
      <c r="GBZ107" s="631"/>
      <c r="GCA107" s="612"/>
      <c r="GCB107" s="626"/>
      <c r="GCC107" s="631"/>
      <c r="GCD107" s="631"/>
      <c r="GCE107" s="631"/>
      <c r="GCF107" s="631"/>
      <c r="GCG107" s="631"/>
      <c r="GCH107" s="612"/>
      <c r="GCI107" s="626"/>
      <c r="GCJ107" s="631"/>
      <c r="GCK107" s="631"/>
      <c r="GCL107" s="631"/>
      <c r="GCM107" s="631"/>
      <c r="GCN107" s="631"/>
      <c r="GCO107" s="612"/>
      <c r="GCP107" s="626"/>
      <c r="GCQ107" s="631"/>
      <c r="GCR107" s="631"/>
      <c r="GCS107" s="631"/>
      <c r="GCT107" s="631"/>
      <c r="GCU107" s="631"/>
      <c r="GCV107" s="612"/>
      <c r="GCW107" s="626"/>
      <c r="GCX107" s="631"/>
      <c r="GCY107" s="631"/>
      <c r="GCZ107" s="631"/>
      <c r="GDA107" s="631"/>
      <c r="GDB107" s="631"/>
      <c r="GDC107" s="612"/>
      <c r="GDD107" s="626"/>
      <c r="GDE107" s="631"/>
      <c r="GDF107" s="631"/>
      <c r="GDG107" s="631"/>
      <c r="GDH107" s="631"/>
      <c r="GDI107" s="631"/>
      <c r="GDJ107" s="612"/>
      <c r="GDK107" s="626"/>
      <c r="GDL107" s="631"/>
      <c r="GDM107" s="631"/>
      <c r="GDN107" s="631"/>
      <c r="GDO107" s="631"/>
      <c r="GDP107" s="631"/>
      <c r="GDQ107" s="612"/>
      <c r="GDR107" s="626"/>
      <c r="GDS107" s="631"/>
      <c r="GDT107" s="631"/>
      <c r="GDU107" s="631"/>
      <c r="GDV107" s="631"/>
      <c r="GDW107" s="631"/>
      <c r="GDX107" s="612"/>
      <c r="GDY107" s="626"/>
      <c r="GDZ107" s="631"/>
      <c r="GEA107" s="631"/>
      <c r="GEB107" s="631"/>
      <c r="GEC107" s="631"/>
      <c r="GED107" s="631"/>
      <c r="GEE107" s="612"/>
      <c r="GEF107" s="626"/>
      <c r="GEG107" s="631"/>
      <c r="GEH107" s="631"/>
      <c r="GEI107" s="631"/>
      <c r="GEJ107" s="631"/>
      <c r="GEK107" s="631"/>
      <c r="GEL107" s="612"/>
      <c r="GEM107" s="626"/>
      <c r="GEN107" s="631"/>
      <c r="GEO107" s="631"/>
      <c r="GEP107" s="631"/>
      <c r="GEQ107" s="631"/>
      <c r="GER107" s="631"/>
      <c r="GES107" s="612"/>
      <c r="GET107" s="626"/>
      <c r="GEU107" s="631"/>
      <c r="GEV107" s="631"/>
      <c r="GEW107" s="631"/>
      <c r="GEX107" s="631"/>
      <c r="GEY107" s="631"/>
      <c r="GEZ107" s="612"/>
      <c r="GFA107" s="626"/>
      <c r="GFB107" s="631"/>
      <c r="GFC107" s="631"/>
      <c r="GFD107" s="631"/>
      <c r="GFE107" s="631"/>
      <c r="GFF107" s="631"/>
      <c r="GFG107" s="612"/>
      <c r="GFH107" s="626"/>
      <c r="GFI107" s="631"/>
      <c r="GFJ107" s="631"/>
      <c r="GFK107" s="631"/>
      <c r="GFL107" s="631"/>
      <c r="GFM107" s="631"/>
      <c r="GFN107" s="612"/>
      <c r="GFO107" s="626"/>
      <c r="GFP107" s="631"/>
      <c r="GFQ107" s="631"/>
      <c r="GFR107" s="631"/>
      <c r="GFS107" s="631"/>
      <c r="GFT107" s="631"/>
      <c r="GFU107" s="612"/>
      <c r="GFV107" s="626"/>
      <c r="GFW107" s="631"/>
      <c r="GFX107" s="631"/>
      <c r="GFY107" s="631"/>
      <c r="GFZ107" s="631"/>
      <c r="GGA107" s="631"/>
      <c r="GGB107" s="612"/>
      <c r="GGC107" s="626"/>
      <c r="GGD107" s="631"/>
      <c r="GGE107" s="631"/>
      <c r="GGF107" s="631"/>
      <c r="GGG107" s="631"/>
      <c r="GGH107" s="631"/>
      <c r="GGI107" s="612"/>
      <c r="GGJ107" s="626"/>
      <c r="GGK107" s="631"/>
      <c r="GGL107" s="631"/>
      <c r="GGM107" s="631"/>
      <c r="GGN107" s="631"/>
      <c r="GGO107" s="631"/>
      <c r="GGP107" s="612"/>
      <c r="GGQ107" s="626"/>
      <c r="GGR107" s="631"/>
      <c r="GGS107" s="631"/>
      <c r="GGT107" s="631"/>
      <c r="GGU107" s="631"/>
      <c r="GGV107" s="631"/>
      <c r="GGW107" s="612"/>
      <c r="GGX107" s="626"/>
      <c r="GGY107" s="631"/>
      <c r="GGZ107" s="631"/>
      <c r="GHA107" s="631"/>
      <c r="GHB107" s="631"/>
      <c r="GHC107" s="631"/>
      <c r="GHD107" s="612"/>
      <c r="GHE107" s="626"/>
      <c r="GHF107" s="631"/>
      <c r="GHG107" s="631"/>
      <c r="GHH107" s="631"/>
      <c r="GHI107" s="631"/>
      <c r="GHJ107" s="631"/>
      <c r="GHK107" s="612"/>
      <c r="GHL107" s="626"/>
      <c r="GHM107" s="631"/>
      <c r="GHN107" s="631"/>
      <c r="GHO107" s="631"/>
      <c r="GHP107" s="631"/>
      <c r="GHQ107" s="631"/>
      <c r="GHR107" s="612"/>
      <c r="GHS107" s="626"/>
      <c r="GHT107" s="631"/>
      <c r="GHU107" s="631"/>
      <c r="GHV107" s="631"/>
      <c r="GHW107" s="631"/>
      <c r="GHX107" s="631"/>
      <c r="GHY107" s="612"/>
      <c r="GHZ107" s="626"/>
      <c r="GIA107" s="631"/>
      <c r="GIB107" s="631"/>
      <c r="GIC107" s="631"/>
      <c r="GID107" s="631"/>
      <c r="GIE107" s="631"/>
      <c r="GIF107" s="612"/>
      <c r="GIG107" s="626"/>
      <c r="GIH107" s="631"/>
      <c r="GII107" s="631"/>
      <c r="GIJ107" s="631"/>
      <c r="GIK107" s="631"/>
      <c r="GIL107" s="631"/>
      <c r="GIM107" s="612"/>
      <c r="GIN107" s="626"/>
      <c r="GIO107" s="631"/>
      <c r="GIP107" s="631"/>
      <c r="GIQ107" s="631"/>
      <c r="GIR107" s="631"/>
      <c r="GIS107" s="631"/>
      <c r="GIT107" s="612"/>
      <c r="GIU107" s="626"/>
      <c r="GIV107" s="631"/>
      <c r="GIW107" s="631"/>
      <c r="GIX107" s="631"/>
      <c r="GIY107" s="631"/>
      <c r="GIZ107" s="631"/>
      <c r="GJA107" s="612"/>
      <c r="GJB107" s="626"/>
      <c r="GJC107" s="631"/>
      <c r="GJD107" s="631"/>
      <c r="GJE107" s="631"/>
      <c r="GJF107" s="631"/>
      <c r="GJG107" s="631"/>
      <c r="GJH107" s="612"/>
      <c r="GJI107" s="626"/>
      <c r="GJJ107" s="631"/>
      <c r="GJK107" s="631"/>
      <c r="GJL107" s="631"/>
      <c r="GJM107" s="631"/>
      <c r="GJN107" s="631"/>
      <c r="GJO107" s="612"/>
      <c r="GJP107" s="626"/>
      <c r="GJQ107" s="631"/>
      <c r="GJR107" s="631"/>
      <c r="GJS107" s="631"/>
      <c r="GJT107" s="631"/>
      <c r="GJU107" s="631"/>
      <c r="GJV107" s="612"/>
      <c r="GJW107" s="626"/>
      <c r="GJX107" s="631"/>
      <c r="GJY107" s="631"/>
      <c r="GJZ107" s="631"/>
      <c r="GKA107" s="631"/>
      <c r="GKB107" s="631"/>
      <c r="GKC107" s="612"/>
      <c r="GKD107" s="626"/>
      <c r="GKE107" s="631"/>
      <c r="GKF107" s="631"/>
      <c r="GKG107" s="631"/>
      <c r="GKH107" s="631"/>
      <c r="GKI107" s="631"/>
      <c r="GKJ107" s="612"/>
      <c r="GKK107" s="626"/>
      <c r="GKL107" s="631"/>
      <c r="GKM107" s="631"/>
      <c r="GKN107" s="631"/>
      <c r="GKO107" s="631"/>
      <c r="GKP107" s="631"/>
      <c r="GKQ107" s="612"/>
      <c r="GKR107" s="626"/>
      <c r="GKS107" s="631"/>
      <c r="GKT107" s="631"/>
      <c r="GKU107" s="631"/>
      <c r="GKV107" s="631"/>
      <c r="GKW107" s="631"/>
      <c r="GKX107" s="612"/>
      <c r="GKY107" s="626"/>
      <c r="GKZ107" s="631"/>
      <c r="GLA107" s="631"/>
      <c r="GLB107" s="631"/>
      <c r="GLC107" s="631"/>
      <c r="GLD107" s="631"/>
      <c r="GLE107" s="612"/>
      <c r="GLF107" s="626"/>
      <c r="GLG107" s="631"/>
      <c r="GLH107" s="631"/>
      <c r="GLI107" s="631"/>
      <c r="GLJ107" s="631"/>
      <c r="GLK107" s="631"/>
      <c r="GLL107" s="612"/>
      <c r="GLM107" s="626"/>
      <c r="GLN107" s="631"/>
      <c r="GLO107" s="631"/>
      <c r="GLP107" s="631"/>
      <c r="GLQ107" s="631"/>
      <c r="GLR107" s="631"/>
      <c r="GLS107" s="612"/>
      <c r="GLT107" s="626"/>
      <c r="GLU107" s="631"/>
      <c r="GLV107" s="631"/>
      <c r="GLW107" s="631"/>
      <c r="GLX107" s="631"/>
      <c r="GLY107" s="631"/>
      <c r="GLZ107" s="612"/>
      <c r="GMA107" s="626"/>
      <c r="GMB107" s="631"/>
      <c r="GMC107" s="631"/>
      <c r="GMD107" s="631"/>
      <c r="GME107" s="631"/>
      <c r="GMF107" s="631"/>
      <c r="GMG107" s="612"/>
      <c r="GMH107" s="626"/>
      <c r="GMI107" s="631"/>
      <c r="GMJ107" s="631"/>
      <c r="GMK107" s="631"/>
      <c r="GML107" s="631"/>
      <c r="GMM107" s="631"/>
      <c r="GMN107" s="612"/>
      <c r="GMO107" s="626"/>
      <c r="GMP107" s="631"/>
      <c r="GMQ107" s="631"/>
      <c r="GMR107" s="631"/>
      <c r="GMS107" s="631"/>
      <c r="GMT107" s="631"/>
      <c r="GMU107" s="612"/>
      <c r="GMV107" s="626"/>
      <c r="GMW107" s="631"/>
      <c r="GMX107" s="631"/>
      <c r="GMY107" s="631"/>
      <c r="GMZ107" s="631"/>
      <c r="GNA107" s="631"/>
      <c r="GNB107" s="612"/>
      <c r="GNC107" s="626"/>
      <c r="GND107" s="631"/>
      <c r="GNE107" s="631"/>
      <c r="GNF107" s="631"/>
      <c r="GNG107" s="631"/>
      <c r="GNH107" s="631"/>
      <c r="GNI107" s="612"/>
      <c r="GNJ107" s="626"/>
      <c r="GNK107" s="631"/>
      <c r="GNL107" s="631"/>
      <c r="GNM107" s="631"/>
      <c r="GNN107" s="631"/>
      <c r="GNO107" s="631"/>
      <c r="GNP107" s="612"/>
      <c r="GNQ107" s="626"/>
      <c r="GNR107" s="631"/>
      <c r="GNS107" s="631"/>
      <c r="GNT107" s="631"/>
      <c r="GNU107" s="631"/>
      <c r="GNV107" s="631"/>
      <c r="GNW107" s="612"/>
      <c r="GNX107" s="626"/>
      <c r="GNY107" s="631"/>
      <c r="GNZ107" s="631"/>
      <c r="GOA107" s="631"/>
      <c r="GOB107" s="631"/>
      <c r="GOC107" s="631"/>
      <c r="GOD107" s="612"/>
      <c r="GOE107" s="626"/>
      <c r="GOF107" s="631"/>
      <c r="GOG107" s="631"/>
      <c r="GOH107" s="631"/>
      <c r="GOI107" s="631"/>
      <c r="GOJ107" s="631"/>
      <c r="GOK107" s="612"/>
      <c r="GOL107" s="626"/>
      <c r="GOM107" s="631"/>
      <c r="GON107" s="631"/>
      <c r="GOO107" s="631"/>
      <c r="GOP107" s="631"/>
      <c r="GOQ107" s="631"/>
      <c r="GOR107" s="612"/>
      <c r="GOS107" s="626"/>
      <c r="GOT107" s="631"/>
      <c r="GOU107" s="631"/>
      <c r="GOV107" s="631"/>
      <c r="GOW107" s="631"/>
      <c r="GOX107" s="631"/>
      <c r="GOY107" s="612"/>
      <c r="GOZ107" s="626"/>
      <c r="GPA107" s="631"/>
      <c r="GPB107" s="631"/>
      <c r="GPC107" s="631"/>
      <c r="GPD107" s="631"/>
      <c r="GPE107" s="631"/>
      <c r="GPF107" s="612"/>
      <c r="GPG107" s="626"/>
      <c r="GPH107" s="631"/>
      <c r="GPI107" s="631"/>
      <c r="GPJ107" s="631"/>
      <c r="GPK107" s="631"/>
      <c r="GPL107" s="631"/>
      <c r="GPM107" s="612"/>
      <c r="GPN107" s="626"/>
      <c r="GPO107" s="631"/>
      <c r="GPP107" s="631"/>
      <c r="GPQ107" s="631"/>
      <c r="GPR107" s="631"/>
      <c r="GPS107" s="631"/>
      <c r="GPT107" s="612"/>
      <c r="GPU107" s="626"/>
      <c r="GPV107" s="631"/>
      <c r="GPW107" s="631"/>
      <c r="GPX107" s="631"/>
      <c r="GPY107" s="631"/>
      <c r="GPZ107" s="631"/>
      <c r="GQA107" s="612"/>
      <c r="GQB107" s="626"/>
      <c r="GQC107" s="631"/>
      <c r="GQD107" s="631"/>
      <c r="GQE107" s="631"/>
      <c r="GQF107" s="631"/>
      <c r="GQG107" s="631"/>
      <c r="GQH107" s="612"/>
      <c r="GQI107" s="626"/>
      <c r="GQJ107" s="631"/>
      <c r="GQK107" s="631"/>
      <c r="GQL107" s="631"/>
      <c r="GQM107" s="631"/>
      <c r="GQN107" s="631"/>
      <c r="GQO107" s="612"/>
      <c r="GQP107" s="626"/>
      <c r="GQQ107" s="631"/>
      <c r="GQR107" s="631"/>
      <c r="GQS107" s="631"/>
      <c r="GQT107" s="631"/>
      <c r="GQU107" s="631"/>
      <c r="GQV107" s="612"/>
      <c r="GQW107" s="626"/>
      <c r="GQX107" s="631"/>
      <c r="GQY107" s="631"/>
      <c r="GQZ107" s="631"/>
      <c r="GRA107" s="631"/>
      <c r="GRB107" s="631"/>
      <c r="GRC107" s="612"/>
      <c r="GRD107" s="626"/>
      <c r="GRE107" s="631"/>
      <c r="GRF107" s="631"/>
      <c r="GRG107" s="631"/>
      <c r="GRH107" s="631"/>
      <c r="GRI107" s="631"/>
      <c r="GRJ107" s="612"/>
      <c r="GRK107" s="626"/>
      <c r="GRL107" s="631"/>
      <c r="GRM107" s="631"/>
      <c r="GRN107" s="631"/>
      <c r="GRO107" s="631"/>
      <c r="GRP107" s="631"/>
      <c r="GRQ107" s="612"/>
      <c r="GRR107" s="626"/>
      <c r="GRS107" s="631"/>
      <c r="GRT107" s="631"/>
      <c r="GRU107" s="631"/>
      <c r="GRV107" s="631"/>
      <c r="GRW107" s="631"/>
      <c r="GRX107" s="612"/>
      <c r="GRY107" s="626"/>
      <c r="GRZ107" s="631"/>
      <c r="GSA107" s="631"/>
      <c r="GSB107" s="631"/>
      <c r="GSC107" s="631"/>
      <c r="GSD107" s="631"/>
      <c r="GSE107" s="612"/>
      <c r="GSF107" s="626"/>
      <c r="GSG107" s="631"/>
      <c r="GSH107" s="631"/>
      <c r="GSI107" s="631"/>
      <c r="GSJ107" s="631"/>
      <c r="GSK107" s="631"/>
      <c r="GSL107" s="612"/>
      <c r="GSM107" s="626"/>
      <c r="GSN107" s="631"/>
      <c r="GSO107" s="631"/>
      <c r="GSP107" s="631"/>
      <c r="GSQ107" s="631"/>
      <c r="GSR107" s="631"/>
      <c r="GSS107" s="612"/>
      <c r="GST107" s="626"/>
      <c r="GSU107" s="631"/>
      <c r="GSV107" s="631"/>
      <c r="GSW107" s="631"/>
      <c r="GSX107" s="631"/>
      <c r="GSY107" s="631"/>
      <c r="GSZ107" s="612"/>
      <c r="GTA107" s="626"/>
      <c r="GTB107" s="631"/>
      <c r="GTC107" s="631"/>
      <c r="GTD107" s="631"/>
      <c r="GTE107" s="631"/>
      <c r="GTF107" s="631"/>
      <c r="GTG107" s="612"/>
      <c r="GTH107" s="626"/>
      <c r="GTI107" s="631"/>
      <c r="GTJ107" s="631"/>
      <c r="GTK107" s="631"/>
      <c r="GTL107" s="631"/>
      <c r="GTM107" s="631"/>
      <c r="GTN107" s="612"/>
      <c r="GTO107" s="626"/>
      <c r="GTP107" s="631"/>
      <c r="GTQ107" s="631"/>
      <c r="GTR107" s="631"/>
      <c r="GTS107" s="631"/>
      <c r="GTT107" s="631"/>
      <c r="GTU107" s="612"/>
      <c r="GTV107" s="626"/>
      <c r="GTW107" s="631"/>
      <c r="GTX107" s="631"/>
      <c r="GTY107" s="631"/>
      <c r="GTZ107" s="631"/>
      <c r="GUA107" s="631"/>
      <c r="GUB107" s="612"/>
      <c r="GUC107" s="626"/>
      <c r="GUD107" s="631"/>
      <c r="GUE107" s="631"/>
      <c r="GUF107" s="631"/>
      <c r="GUG107" s="631"/>
      <c r="GUH107" s="631"/>
      <c r="GUI107" s="612"/>
      <c r="GUJ107" s="626"/>
      <c r="GUK107" s="631"/>
      <c r="GUL107" s="631"/>
      <c r="GUM107" s="631"/>
      <c r="GUN107" s="631"/>
      <c r="GUO107" s="631"/>
      <c r="GUP107" s="612"/>
      <c r="GUQ107" s="626"/>
      <c r="GUR107" s="631"/>
      <c r="GUS107" s="631"/>
      <c r="GUT107" s="631"/>
      <c r="GUU107" s="631"/>
      <c r="GUV107" s="631"/>
      <c r="GUW107" s="612"/>
      <c r="GUX107" s="626"/>
      <c r="GUY107" s="631"/>
      <c r="GUZ107" s="631"/>
      <c r="GVA107" s="631"/>
      <c r="GVB107" s="631"/>
      <c r="GVC107" s="631"/>
      <c r="GVD107" s="612"/>
      <c r="GVE107" s="626"/>
      <c r="GVF107" s="631"/>
      <c r="GVG107" s="631"/>
      <c r="GVH107" s="631"/>
      <c r="GVI107" s="631"/>
      <c r="GVJ107" s="631"/>
      <c r="GVK107" s="612"/>
      <c r="GVL107" s="626"/>
      <c r="GVM107" s="631"/>
      <c r="GVN107" s="631"/>
      <c r="GVO107" s="631"/>
      <c r="GVP107" s="631"/>
      <c r="GVQ107" s="631"/>
      <c r="GVR107" s="612"/>
      <c r="GVS107" s="626"/>
      <c r="GVT107" s="631"/>
      <c r="GVU107" s="631"/>
      <c r="GVV107" s="631"/>
      <c r="GVW107" s="631"/>
      <c r="GVX107" s="631"/>
      <c r="GVY107" s="612"/>
      <c r="GVZ107" s="626"/>
      <c r="GWA107" s="631"/>
      <c r="GWB107" s="631"/>
      <c r="GWC107" s="631"/>
      <c r="GWD107" s="631"/>
      <c r="GWE107" s="631"/>
      <c r="GWF107" s="612"/>
      <c r="GWG107" s="626"/>
      <c r="GWH107" s="631"/>
      <c r="GWI107" s="631"/>
      <c r="GWJ107" s="631"/>
      <c r="GWK107" s="631"/>
      <c r="GWL107" s="631"/>
      <c r="GWM107" s="612"/>
      <c r="GWN107" s="626"/>
      <c r="GWO107" s="631"/>
      <c r="GWP107" s="631"/>
      <c r="GWQ107" s="631"/>
      <c r="GWR107" s="631"/>
      <c r="GWS107" s="631"/>
      <c r="GWT107" s="612"/>
      <c r="GWU107" s="626"/>
      <c r="GWV107" s="631"/>
      <c r="GWW107" s="631"/>
      <c r="GWX107" s="631"/>
      <c r="GWY107" s="631"/>
      <c r="GWZ107" s="631"/>
      <c r="GXA107" s="612"/>
      <c r="GXB107" s="626"/>
      <c r="GXC107" s="631"/>
      <c r="GXD107" s="631"/>
      <c r="GXE107" s="631"/>
      <c r="GXF107" s="631"/>
      <c r="GXG107" s="631"/>
      <c r="GXH107" s="612"/>
      <c r="GXI107" s="626"/>
      <c r="GXJ107" s="631"/>
      <c r="GXK107" s="631"/>
      <c r="GXL107" s="631"/>
      <c r="GXM107" s="631"/>
      <c r="GXN107" s="631"/>
      <c r="GXO107" s="612"/>
      <c r="GXP107" s="626"/>
      <c r="GXQ107" s="631"/>
      <c r="GXR107" s="631"/>
      <c r="GXS107" s="631"/>
      <c r="GXT107" s="631"/>
      <c r="GXU107" s="631"/>
      <c r="GXV107" s="612"/>
      <c r="GXW107" s="626"/>
      <c r="GXX107" s="631"/>
      <c r="GXY107" s="631"/>
      <c r="GXZ107" s="631"/>
      <c r="GYA107" s="631"/>
      <c r="GYB107" s="631"/>
      <c r="GYC107" s="612"/>
      <c r="GYD107" s="626"/>
      <c r="GYE107" s="631"/>
      <c r="GYF107" s="631"/>
      <c r="GYG107" s="631"/>
      <c r="GYH107" s="631"/>
      <c r="GYI107" s="631"/>
      <c r="GYJ107" s="612"/>
      <c r="GYK107" s="626"/>
      <c r="GYL107" s="631"/>
      <c r="GYM107" s="631"/>
      <c r="GYN107" s="631"/>
      <c r="GYO107" s="631"/>
      <c r="GYP107" s="631"/>
      <c r="GYQ107" s="612"/>
      <c r="GYR107" s="626"/>
      <c r="GYS107" s="631"/>
      <c r="GYT107" s="631"/>
      <c r="GYU107" s="631"/>
      <c r="GYV107" s="631"/>
      <c r="GYW107" s="631"/>
      <c r="GYX107" s="612"/>
      <c r="GYY107" s="626"/>
      <c r="GYZ107" s="631"/>
      <c r="GZA107" s="631"/>
      <c r="GZB107" s="631"/>
      <c r="GZC107" s="631"/>
      <c r="GZD107" s="631"/>
      <c r="GZE107" s="612"/>
      <c r="GZF107" s="626"/>
      <c r="GZG107" s="631"/>
      <c r="GZH107" s="631"/>
      <c r="GZI107" s="631"/>
      <c r="GZJ107" s="631"/>
      <c r="GZK107" s="631"/>
      <c r="GZL107" s="612"/>
      <c r="GZM107" s="626"/>
      <c r="GZN107" s="631"/>
      <c r="GZO107" s="631"/>
      <c r="GZP107" s="631"/>
      <c r="GZQ107" s="631"/>
      <c r="GZR107" s="631"/>
      <c r="GZS107" s="612"/>
      <c r="GZT107" s="626"/>
      <c r="GZU107" s="631"/>
      <c r="GZV107" s="631"/>
      <c r="GZW107" s="631"/>
      <c r="GZX107" s="631"/>
      <c r="GZY107" s="631"/>
      <c r="GZZ107" s="612"/>
      <c r="HAA107" s="626"/>
      <c r="HAB107" s="631"/>
      <c r="HAC107" s="631"/>
      <c r="HAD107" s="631"/>
      <c r="HAE107" s="631"/>
      <c r="HAF107" s="631"/>
      <c r="HAG107" s="612"/>
      <c r="HAH107" s="626"/>
      <c r="HAI107" s="631"/>
      <c r="HAJ107" s="631"/>
      <c r="HAK107" s="631"/>
      <c r="HAL107" s="631"/>
      <c r="HAM107" s="631"/>
      <c r="HAN107" s="612"/>
      <c r="HAO107" s="626"/>
      <c r="HAP107" s="631"/>
      <c r="HAQ107" s="631"/>
      <c r="HAR107" s="631"/>
      <c r="HAS107" s="631"/>
      <c r="HAT107" s="631"/>
      <c r="HAU107" s="612"/>
      <c r="HAV107" s="626"/>
      <c r="HAW107" s="631"/>
      <c r="HAX107" s="631"/>
      <c r="HAY107" s="631"/>
      <c r="HAZ107" s="631"/>
      <c r="HBA107" s="631"/>
      <c r="HBB107" s="612"/>
      <c r="HBC107" s="626"/>
      <c r="HBD107" s="631"/>
      <c r="HBE107" s="631"/>
      <c r="HBF107" s="631"/>
      <c r="HBG107" s="631"/>
      <c r="HBH107" s="631"/>
      <c r="HBI107" s="612"/>
      <c r="HBJ107" s="626"/>
      <c r="HBK107" s="631"/>
      <c r="HBL107" s="631"/>
      <c r="HBM107" s="631"/>
      <c r="HBN107" s="631"/>
      <c r="HBO107" s="631"/>
      <c r="HBP107" s="612"/>
      <c r="HBQ107" s="626"/>
      <c r="HBR107" s="631"/>
      <c r="HBS107" s="631"/>
      <c r="HBT107" s="631"/>
      <c r="HBU107" s="631"/>
      <c r="HBV107" s="631"/>
      <c r="HBW107" s="612"/>
      <c r="HBX107" s="626"/>
      <c r="HBY107" s="631"/>
      <c r="HBZ107" s="631"/>
      <c r="HCA107" s="631"/>
      <c r="HCB107" s="631"/>
      <c r="HCC107" s="631"/>
      <c r="HCD107" s="612"/>
      <c r="HCE107" s="626"/>
      <c r="HCF107" s="631"/>
      <c r="HCG107" s="631"/>
      <c r="HCH107" s="631"/>
      <c r="HCI107" s="631"/>
      <c r="HCJ107" s="631"/>
      <c r="HCK107" s="612"/>
      <c r="HCL107" s="626"/>
      <c r="HCM107" s="631"/>
      <c r="HCN107" s="631"/>
      <c r="HCO107" s="631"/>
      <c r="HCP107" s="631"/>
      <c r="HCQ107" s="631"/>
      <c r="HCR107" s="612"/>
      <c r="HCS107" s="626"/>
      <c r="HCT107" s="631"/>
      <c r="HCU107" s="631"/>
      <c r="HCV107" s="631"/>
      <c r="HCW107" s="631"/>
      <c r="HCX107" s="631"/>
      <c r="HCY107" s="612"/>
      <c r="HCZ107" s="626"/>
      <c r="HDA107" s="631"/>
      <c r="HDB107" s="631"/>
      <c r="HDC107" s="631"/>
      <c r="HDD107" s="631"/>
      <c r="HDE107" s="631"/>
      <c r="HDF107" s="612"/>
      <c r="HDG107" s="626"/>
      <c r="HDH107" s="631"/>
      <c r="HDI107" s="631"/>
      <c r="HDJ107" s="631"/>
      <c r="HDK107" s="631"/>
      <c r="HDL107" s="631"/>
      <c r="HDM107" s="612"/>
      <c r="HDN107" s="626"/>
      <c r="HDO107" s="631"/>
      <c r="HDP107" s="631"/>
      <c r="HDQ107" s="631"/>
      <c r="HDR107" s="631"/>
      <c r="HDS107" s="631"/>
      <c r="HDT107" s="612"/>
      <c r="HDU107" s="626"/>
      <c r="HDV107" s="631"/>
      <c r="HDW107" s="631"/>
      <c r="HDX107" s="631"/>
      <c r="HDY107" s="631"/>
      <c r="HDZ107" s="631"/>
      <c r="HEA107" s="612"/>
      <c r="HEB107" s="626"/>
      <c r="HEC107" s="631"/>
      <c r="HED107" s="631"/>
      <c r="HEE107" s="631"/>
      <c r="HEF107" s="631"/>
      <c r="HEG107" s="631"/>
      <c r="HEH107" s="612"/>
      <c r="HEI107" s="626"/>
      <c r="HEJ107" s="631"/>
      <c r="HEK107" s="631"/>
      <c r="HEL107" s="631"/>
      <c r="HEM107" s="631"/>
      <c r="HEN107" s="631"/>
      <c r="HEO107" s="612"/>
      <c r="HEP107" s="626"/>
      <c r="HEQ107" s="631"/>
      <c r="HER107" s="631"/>
      <c r="HES107" s="631"/>
      <c r="HET107" s="631"/>
      <c r="HEU107" s="631"/>
      <c r="HEV107" s="612"/>
      <c r="HEW107" s="626"/>
      <c r="HEX107" s="631"/>
      <c r="HEY107" s="631"/>
      <c r="HEZ107" s="631"/>
      <c r="HFA107" s="631"/>
      <c r="HFB107" s="631"/>
      <c r="HFC107" s="612"/>
      <c r="HFD107" s="626"/>
      <c r="HFE107" s="631"/>
      <c r="HFF107" s="631"/>
      <c r="HFG107" s="631"/>
      <c r="HFH107" s="631"/>
      <c r="HFI107" s="631"/>
      <c r="HFJ107" s="612"/>
      <c r="HFK107" s="626"/>
      <c r="HFL107" s="631"/>
      <c r="HFM107" s="631"/>
      <c r="HFN107" s="631"/>
      <c r="HFO107" s="631"/>
      <c r="HFP107" s="631"/>
      <c r="HFQ107" s="612"/>
      <c r="HFR107" s="626"/>
      <c r="HFS107" s="631"/>
      <c r="HFT107" s="631"/>
      <c r="HFU107" s="631"/>
      <c r="HFV107" s="631"/>
      <c r="HFW107" s="631"/>
      <c r="HFX107" s="612"/>
      <c r="HFY107" s="626"/>
      <c r="HFZ107" s="631"/>
      <c r="HGA107" s="631"/>
      <c r="HGB107" s="631"/>
      <c r="HGC107" s="631"/>
      <c r="HGD107" s="631"/>
      <c r="HGE107" s="612"/>
      <c r="HGF107" s="626"/>
      <c r="HGG107" s="631"/>
      <c r="HGH107" s="631"/>
      <c r="HGI107" s="631"/>
      <c r="HGJ107" s="631"/>
      <c r="HGK107" s="631"/>
      <c r="HGL107" s="612"/>
      <c r="HGM107" s="626"/>
      <c r="HGN107" s="631"/>
      <c r="HGO107" s="631"/>
      <c r="HGP107" s="631"/>
      <c r="HGQ107" s="631"/>
      <c r="HGR107" s="631"/>
      <c r="HGS107" s="612"/>
      <c r="HGT107" s="626"/>
      <c r="HGU107" s="631"/>
      <c r="HGV107" s="631"/>
      <c r="HGW107" s="631"/>
      <c r="HGX107" s="631"/>
      <c r="HGY107" s="631"/>
      <c r="HGZ107" s="612"/>
      <c r="HHA107" s="626"/>
      <c r="HHB107" s="631"/>
      <c r="HHC107" s="631"/>
      <c r="HHD107" s="631"/>
      <c r="HHE107" s="631"/>
      <c r="HHF107" s="631"/>
      <c r="HHG107" s="612"/>
      <c r="HHH107" s="626"/>
      <c r="HHI107" s="631"/>
      <c r="HHJ107" s="631"/>
      <c r="HHK107" s="631"/>
      <c r="HHL107" s="631"/>
      <c r="HHM107" s="631"/>
      <c r="HHN107" s="612"/>
      <c r="HHO107" s="626"/>
      <c r="HHP107" s="631"/>
      <c r="HHQ107" s="631"/>
      <c r="HHR107" s="631"/>
      <c r="HHS107" s="631"/>
      <c r="HHT107" s="631"/>
      <c r="HHU107" s="612"/>
      <c r="HHV107" s="626"/>
      <c r="HHW107" s="631"/>
      <c r="HHX107" s="631"/>
      <c r="HHY107" s="631"/>
      <c r="HHZ107" s="631"/>
      <c r="HIA107" s="631"/>
      <c r="HIB107" s="612"/>
      <c r="HIC107" s="626"/>
      <c r="HID107" s="631"/>
      <c r="HIE107" s="631"/>
      <c r="HIF107" s="631"/>
      <c r="HIG107" s="631"/>
      <c r="HIH107" s="631"/>
      <c r="HII107" s="612"/>
      <c r="HIJ107" s="626"/>
      <c r="HIK107" s="631"/>
      <c r="HIL107" s="631"/>
      <c r="HIM107" s="631"/>
      <c r="HIN107" s="631"/>
      <c r="HIO107" s="631"/>
      <c r="HIP107" s="612"/>
      <c r="HIQ107" s="626"/>
      <c r="HIR107" s="631"/>
      <c r="HIS107" s="631"/>
      <c r="HIT107" s="631"/>
      <c r="HIU107" s="631"/>
      <c r="HIV107" s="631"/>
      <c r="HIW107" s="612"/>
      <c r="HIX107" s="626"/>
      <c r="HIY107" s="631"/>
      <c r="HIZ107" s="631"/>
      <c r="HJA107" s="631"/>
      <c r="HJB107" s="631"/>
      <c r="HJC107" s="631"/>
      <c r="HJD107" s="612"/>
      <c r="HJE107" s="626"/>
      <c r="HJF107" s="631"/>
      <c r="HJG107" s="631"/>
      <c r="HJH107" s="631"/>
      <c r="HJI107" s="631"/>
      <c r="HJJ107" s="631"/>
      <c r="HJK107" s="612"/>
      <c r="HJL107" s="626"/>
      <c r="HJM107" s="631"/>
      <c r="HJN107" s="631"/>
      <c r="HJO107" s="631"/>
      <c r="HJP107" s="631"/>
      <c r="HJQ107" s="631"/>
      <c r="HJR107" s="612"/>
      <c r="HJS107" s="626"/>
      <c r="HJT107" s="631"/>
      <c r="HJU107" s="631"/>
      <c r="HJV107" s="631"/>
      <c r="HJW107" s="631"/>
      <c r="HJX107" s="631"/>
      <c r="HJY107" s="612"/>
      <c r="HJZ107" s="626"/>
      <c r="HKA107" s="631"/>
      <c r="HKB107" s="631"/>
      <c r="HKC107" s="631"/>
      <c r="HKD107" s="631"/>
      <c r="HKE107" s="631"/>
      <c r="HKF107" s="612"/>
      <c r="HKG107" s="626"/>
      <c r="HKH107" s="631"/>
      <c r="HKI107" s="631"/>
      <c r="HKJ107" s="631"/>
      <c r="HKK107" s="631"/>
      <c r="HKL107" s="631"/>
      <c r="HKM107" s="612"/>
      <c r="HKN107" s="626"/>
      <c r="HKO107" s="631"/>
      <c r="HKP107" s="631"/>
      <c r="HKQ107" s="631"/>
      <c r="HKR107" s="631"/>
      <c r="HKS107" s="631"/>
      <c r="HKT107" s="612"/>
      <c r="HKU107" s="626"/>
      <c r="HKV107" s="631"/>
      <c r="HKW107" s="631"/>
      <c r="HKX107" s="631"/>
      <c r="HKY107" s="631"/>
      <c r="HKZ107" s="631"/>
      <c r="HLA107" s="612"/>
      <c r="HLB107" s="626"/>
      <c r="HLC107" s="631"/>
      <c r="HLD107" s="631"/>
      <c r="HLE107" s="631"/>
      <c r="HLF107" s="631"/>
      <c r="HLG107" s="631"/>
      <c r="HLH107" s="612"/>
      <c r="HLI107" s="626"/>
      <c r="HLJ107" s="631"/>
      <c r="HLK107" s="631"/>
      <c r="HLL107" s="631"/>
      <c r="HLM107" s="631"/>
      <c r="HLN107" s="631"/>
      <c r="HLO107" s="612"/>
      <c r="HLP107" s="626"/>
      <c r="HLQ107" s="631"/>
      <c r="HLR107" s="631"/>
      <c r="HLS107" s="631"/>
      <c r="HLT107" s="631"/>
      <c r="HLU107" s="631"/>
      <c r="HLV107" s="612"/>
      <c r="HLW107" s="626"/>
      <c r="HLX107" s="631"/>
      <c r="HLY107" s="631"/>
      <c r="HLZ107" s="631"/>
      <c r="HMA107" s="631"/>
      <c r="HMB107" s="631"/>
      <c r="HMC107" s="612"/>
      <c r="HMD107" s="626"/>
      <c r="HME107" s="631"/>
      <c r="HMF107" s="631"/>
      <c r="HMG107" s="631"/>
      <c r="HMH107" s="631"/>
      <c r="HMI107" s="631"/>
      <c r="HMJ107" s="612"/>
      <c r="HMK107" s="626"/>
      <c r="HML107" s="631"/>
      <c r="HMM107" s="631"/>
      <c r="HMN107" s="631"/>
      <c r="HMO107" s="631"/>
      <c r="HMP107" s="631"/>
      <c r="HMQ107" s="612"/>
      <c r="HMR107" s="626"/>
      <c r="HMS107" s="631"/>
      <c r="HMT107" s="631"/>
      <c r="HMU107" s="631"/>
      <c r="HMV107" s="631"/>
      <c r="HMW107" s="631"/>
      <c r="HMX107" s="612"/>
      <c r="HMY107" s="626"/>
      <c r="HMZ107" s="631"/>
      <c r="HNA107" s="631"/>
      <c r="HNB107" s="631"/>
      <c r="HNC107" s="631"/>
      <c r="HND107" s="631"/>
      <c r="HNE107" s="612"/>
      <c r="HNF107" s="626"/>
      <c r="HNG107" s="631"/>
      <c r="HNH107" s="631"/>
      <c r="HNI107" s="631"/>
      <c r="HNJ107" s="631"/>
      <c r="HNK107" s="631"/>
      <c r="HNL107" s="612"/>
      <c r="HNM107" s="626"/>
      <c r="HNN107" s="631"/>
      <c r="HNO107" s="631"/>
      <c r="HNP107" s="631"/>
      <c r="HNQ107" s="631"/>
      <c r="HNR107" s="631"/>
      <c r="HNS107" s="612"/>
      <c r="HNT107" s="626"/>
      <c r="HNU107" s="631"/>
      <c r="HNV107" s="631"/>
      <c r="HNW107" s="631"/>
      <c r="HNX107" s="631"/>
      <c r="HNY107" s="631"/>
      <c r="HNZ107" s="612"/>
      <c r="HOA107" s="626"/>
      <c r="HOB107" s="631"/>
      <c r="HOC107" s="631"/>
      <c r="HOD107" s="631"/>
      <c r="HOE107" s="631"/>
      <c r="HOF107" s="631"/>
      <c r="HOG107" s="612"/>
      <c r="HOH107" s="626"/>
      <c r="HOI107" s="631"/>
      <c r="HOJ107" s="631"/>
      <c r="HOK107" s="631"/>
      <c r="HOL107" s="631"/>
      <c r="HOM107" s="631"/>
      <c r="HON107" s="612"/>
      <c r="HOO107" s="626"/>
      <c r="HOP107" s="631"/>
      <c r="HOQ107" s="631"/>
      <c r="HOR107" s="631"/>
      <c r="HOS107" s="631"/>
      <c r="HOT107" s="631"/>
      <c r="HOU107" s="612"/>
      <c r="HOV107" s="626"/>
      <c r="HOW107" s="631"/>
      <c r="HOX107" s="631"/>
      <c r="HOY107" s="631"/>
      <c r="HOZ107" s="631"/>
      <c r="HPA107" s="631"/>
      <c r="HPB107" s="612"/>
      <c r="HPC107" s="626"/>
      <c r="HPD107" s="631"/>
      <c r="HPE107" s="631"/>
      <c r="HPF107" s="631"/>
      <c r="HPG107" s="631"/>
      <c r="HPH107" s="631"/>
      <c r="HPI107" s="612"/>
      <c r="HPJ107" s="626"/>
      <c r="HPK107" s="631"/>
      <c r="HPL107" s="631"/>
      <c r="HPM107" s="631"/>
      <c r="HPN107" s="631"/>
      <c r="HPO107" s="631"/>
      <c r="HPP107" s="612"/>
      <c r="HPQ107" s="626"/>
      <c r="HPR107" s="631"/>
      <c r="HPS107" s="631"/>
      <c r="HPT107" s="631"/>
      <c r="HPU107" s="631"/>
      <c r="HPV107" s="631"/>
      <c r="HPW107" s="612"/>
      <c r="HPX107" s="626"/>
      <c r="HPY107" s="631"/>
      <c r="HPZ107" s="631"/>
      <c r="HQA107" s="631"/>
      <c r="HQB107" s="631"/>
      <c r="HQC107" s="631"/>
      <c r="HQD107" s="612"/>
      <c r="HQE107" s="626"/>
      <c r="HQF107" s="631"/>
      <c r="HQG107" s="631"/>
      <c r="HQH107" s="631"/>
      <c r="HQI107" s="631"/>
      <c r="HQJ107" s="631"/>
      <c r="HQK107" s="612"/>
      <c r="HQL107" s="626"/>
      <c r="HQM107" s="631"/>
      <c r="HQN107" s="631"/>
      <c r="HQO107" s="631"/>
      <c r="HQP107" s="631"/>
      <c r="HQQ107" s="631"/>
      <c r="HQR107" s="612"/>
      <c r="HQS107" s="626"/>
      <c r="HQT107" s="631"/>
      <c r="HQU107" s="631"/>
      <c r="HQV107" s="631"/>
      <c r="HQW107" s="631"/>
      <c r="HQX107" s="631"/>
      <c r="HQY107" s="612"/>
      <c r="HQZ107" s="626"/>
      <c r="HRA107" s="631"/>
      <c r="HRB107" s="631"/>
      <c r="HRC107" s="631"/>
      <c r="HRD107" s="631"/>
      <c r="HRE107" s="631"/>
      <c r="HRF107" s="612"/>
      <c r="HRG107" s="626"/>
      <c r="HRH107" s="631"/>
      <c r="HRI107" s="631"/>
      <c r="HRJ107" s="631"/>
      <c r="HRK107" s="631"/>
      <c r="HRL107" s="631"/>
      <c r="HRM107" s="612"/>
      <c r="HRN107" s="626"/>
      <c r="HRO107" s="631"/>
      <c r="HRP107" s="631"/>
      <c r="HRQ107" s="631"/>
      <c r="HRR107" s="631"/>
      <c r="HRS107" s="631"/>
      <c r="HRT107" s="612"/>
      <c r="HRU107" s="626"/>
      <c r="HRV107" s="631"/>
      <c r="HRW107" s="631"/>
      <c r="HRX107" s="631"/>
      <c r="HRY107" s="631"/>
      <c r="HRZ107" s="631"/>
      <c r="HSA107" s="612"/>
      <c r="HSB107" s="626"/>
      <c r="HSC107" s="631"/>
      <c r="HSD107" s="631"/>
      <c r="HSE107" s="631"/>
      <c r="HSF107" s="631"/>
      <c r="HSG107" s="631"/>
      <c r="HSH107" s="612"/>
      <c r="HSI107" s="626"/>
      <c r="HSJ107" s="631"/>
      <c r="HSK107" s="631"/>
      <c r="HSL107" s="631"/>
      <c r="HSM107" s="631"/>
      <c r="HSN107" s="631"/>
      <c r="HSO107" s="612"/>
      <c r="HSP107" s="626"/>
      <c r="HSQ107" s="631"/>
      <c r="HSR107" s="631"/>
      <c r="HSS107" s="631"/>
      <c r="HST107" s="631"/>
      <c r="HSU107" s="631"/>
      <c r="HSV107" s="612"/>
      <c r="HSW107" s="626"/>
      <c r="HSX107" s="631"/>
      <c r="HSY107" s="631"/>
      <c r="HSZ107" s="631"/>
      <c r="HTA107" s="631"/>
      <c r="HTB107" s="631"/>
      <c r="HTC107" s="612"/>
      <c r="HTD107" s="626"/>
      <c r="HTE107" s="631"/>
      <c r="HTF107" s="631"/>
      <c r="HTG107" s="631"/>
      <c r="HTH107" s="631"/>
      <c r="HTI107" s="631"/>
      <c r="HTJ107" s="612"/>
      <c r="HTK107" s="626"/>
      <c r="HTL107" s="631"/>
      <c r="HTM107" s="631"/>
      <c r="HTN107" s="631"/>
      <c r="HTO107" s="631"/>
      <c r="HTP107" s="631"/>
      <c r="HTQ107" s="612"/>
      <c r="HTR107" s="626"/>
      <c r="HTS107" s="631"/>
      <c r="HTT107" s="631"/>
      <c r="HTU107" s="631"/>
      <c r="HTV107" s="631"/>
      <c r="HTW107" s="631"/>
      <c r="HTX107" s="612"/>
      <c r="HTY107" s="626"/>
      <c r="HTZ107" s="631"/>
      <c r="HUA107" s="631"/>
      <c r="HUB107" s="631"/>
      <c r="HUC107" s="631"/>
      <c r="HUD107" s="631"/>
      <c r="HUE107" s="612"/>
      <c r="HUF107" s="626"/>
      <c r="HUG107" s="631"/>
      <c r="HUH107" s="631"/>
      <c r="HUI107" s="631"/>
      <c r="HUJ107" s="631"/>
      <c r="HUK107" s="631"/>
      <c r="HUL107" s="612"/>
      <c r="HUM107" s="626"/>
      <c r="HUN107" s="631"/>
      <c r="HUO107" s="631"/>
      <c r="HUP107" s="631"/>
      <c r="HUQ107" s="631"/>
      <c r="HUR107" s="631"/>
      <c r="HUS107" s="612"/>
      <c r="HUT107" s="626"/>
      <c r="HUU107" s="631"/>
      <c r="HUV107" s="631"/>
      <c r="HUW107" s="631"/>
      <c r="HUX107" s="631"/>
      <c r="HUY107" s="631"/>
      <c r="HUZ107" s="612"/>
      <c r="HVA107" s="626"/>
      <c r="HVB107" s="631"/>
      <c r="HVC107" s="631"/>
      <c r="HVD107" s="631"/>
      <c r="HVE107" s="631"/>
      <c r="HVF107" s="631"/>
      <c r="HVG107" s="612"/>
      <c r="HVH107" s="626"/>
      <c r="HVI107" s="631"/>
      <c r="HVJ107" s="631"/>
      <c r="HVK107" s="631"/>
      <c r="HVL107" s="631"/>
      <c r="HVM107" s="631"/>
      <c r="HVN107" s="612"/>
      <c r="HVO107" s="626"/>
      <c r="HVP107" s="631"/>
      <c r="HVQ107" s="631"/>
      <c r="HVR107" s="631"/>
      <c r="HVS107" s="631"/>
      <c r="HVT107" s="631"/>
      <c r="HVU107" s="612"/>
      <c r="HVV107" s="626"/>
      <c r="HVW107" s="631"/>
      <c r="HVX107" s="631"/>
      <c r="HVY107" s="631"/>
      <c r="HVZ107" s="631"/>
      <c r="HWA107" s="631"/>
      <c r="HWB107" s="612"/>
      <c r="HWC107" s="626"/>
      <c r="HWD107" s="631"/>
      <c r="HWE107" s="631"/>
      <c r="HWF107" s="631"/>
      <c r="HWG107" s="631"/>
      <c r="HWH107" s="631"/>
      <c r="HWI107" s="612"/>
      <c r="HWJ107" s="626"/>
      <c r="HWK107" s="631"/>
      <c r="HWL107" s="631"/>
      <c r="HWM107" s="631"/>
      <c r="HWN107" s="631"/>
      <c r="HWO107" s="631"/>
      <c r="HWP107" s="612"/>
      <c r="HWQ107" s="626"/>
      <c r="HWR107" s="631"/>
      <c r="HWS107" s="631"/>
      <c r="HWT107" s="631"/>
      <c r="HWU107" s="631"/>
      <c r="HWV107" s="631"/>
      <c r="HWW107" s="612"/>
      <c r="HWX107" s="626"/>
      <c r="HWY107" s="631"/>
      <c r="HWZ107" s="631"/>
      <c r="HXA107" s="631"/>
      <c r="HXB107" s="631"/>
      <c r="HXC107" s="631"/>
      <c r="HXD107" s="612"/>
      <c r="HXE107" s="626"/>
      <c r="HXF107" s="631"/>
      <c r="HXG107" s="631"/>
      <c r="HXH107" s="631"/>
      <c r="HXI107" s="631"/>
      <c r="HXJ107" s="631"/>
      <c r="HXK107" s="612"/>
      <c r="HXL107" s="626"/>
      <c r="HXM107" s="631"/>
      <c r="HXN107" s="631"/>
      <c r="HXO107" s="631"/>
      <c r="HXP107" s="631"/>
      <c r="HXQ107" s="631"/>
      <c r="HXR107" s="612"/>
      <c r="HXS107" s="626"/>
      <c r="HXT107" s="631"/>
      <c r="HXU107" s="631"/>
      <c r="HXV107" s="631"/>
      <c r="HXW107" s="631"/>
      <c r="HXX107" s="631"/>
      <c r="HXY107" s="612"/>
      <c r="HXZ107" s="626"/>
      <c r="HYA107" s="631"/>
      <c r="HYB107" s="631"/>
      <c r="HYC107" s="631"/>
      <c r="HYD107" s="631"/>
      <c r="HYE107" s="631"/>
      <c r="HYF107" s="612"/>
      <c r="HYG107" s="626"/>
      <c r="HYH107" s="631"/>
      <c r="HYI107" s="631"/>
      <c r="HYJ107" s="631"/>
      <c r="HYK107" s="631"/>
      <c r="HYL107" s="631"/>
      <c r="HYM107" s="612"/>
      <c r="HYN107" s="626"/>
      <c r="HYO107" s="631"/>
      <c r="HYP107" s="631"/>
      <c r="HYQ107" s="631"/>
      <c r="HYR107" s="631"/>
      <c r="HYS107" s="631"/>
      <c r="HYT107" s="612"/>
      <c r="HYU107" s="626"/>
      <c r="HYV107" s="631"/>
      <c r="HYW107" s="631"/>
      <c r="HYX107" s="631"/>
      <c r="HYY107" s="631"/>
      <c r="HYZ107" s="631"/>
      <c r="HZA107" s="612"/>
      <c r="HZB107" s="626"/>
      <c r="HZC107" s="631"/>
      <c r="HZD107" s="631"/>
      <c r="HZE107" s="631"/>
      <c r="HZF107" s="631"/>
      <c r="HZG107" s="631"/>
      <c r="HZH107" s="612"/>
      <c r="HZI107" s="626"/>
      <c r="HZJ107" s="631"/>
      <c r="HZK107" s="631"/>
      <c r="HZL107" s="631"/>
      <c r="HZM107" s="631"/>
      <c r="HZN107" s="631"/>
      <c r="HZO107" s="612"/>
      <c r="HZP107" s="626"/>
      <c r="HZQ107" s="631"/>
      <c r="HZR107" s="631"/>
      <c r="HZS107" s="631"/>
      <c r="HZT107" s="631"/>
      <c r="HZU107" s="631"/>
      <c r="HZV107" s="612"/>
      <c r="HZW107" s="626"/>
      <c r="HZX107" s="631"/>
      <c r="HZY107" s="631"/>
      <c r="HZZ107" s="631"/>
      <c r="IAA107" s="631"/>
      <c r="IAB107" s="631"/>
      <c r="IAC107" s="612"/>
      <c r="IAD107" s="626"/>
      <c r="IAE107" s="631"/>
      <c r="IAF107" s="631"/>
      <c r="IAG107" s="631"/>
      <c r="IAH107" s="631"/>
      <c r="IAI107" s="631"/>
      <c r="IAJ107" s="612"/>
      <c r="IAK107" s="626"/>
      <c r="IAL107" s="631"/>
      <c r="IAM107" s="631"/>
      <c r="IAN107" s="631"/>
      <c r="IAO107" s="631"/>
      <c r="IAP107" s="631"/>
      <c r="IAQ107" s="612"/>
      <c r="IAR107" s="626"/>
      <c r="IAS107" s="631"/>
      <c r="IAT107" s="631"/>
      <c r="IAU107" s="631"/>
      <c r="IAV107" s="631"/>
      <c r="IAW107" s="631"/>
      <c r="IAX107" s="612"/>
      <c r="IAY107" s="626"/>
      <c r="IAZ107" s="631"/>
      <c r="IBA107" s="631"/>
      <c r="IBB107" s="631"/>
      <c r="IBC107" s="631"/>
      <c r="IBD107" s="631"/>
      <c r="IBE107" s="612"/>
      <c r="IBF107" s="626"/>
      <c r="IBG107" s="631"/>
      <c r="IBH107" s="631"/>
      <c r="IBI107" s="631"/>
      <c r="IBJ107" s="631"/>
      <c r="IBK107" s="631"/>
      <c r="IBL107" s="612"/>
      <c r="IBM107" s="626"/>
      <c r="IBN107" s="631"/>
      <c r="IBO107" s="631"/>
      <c r="IBP107" s="631"/>
      <c r="IBQ107" s="631"/>
      <c r="IBR107" s="631"/>
      <c r="IBS107" s="612"/>
      <c r="IBT107" s="626"/>
      <c r="IBU107" s="631"/>
      <c r="IBV107" s="631"/>
      <c r="IBW107" s="631"/>
      <c r="IBX107" s="631"/>
      <c r="IBY107" s="631"/>
      <c r="IBZ107" s="612"/>
      <c r="ICA107" s="626"/>
      <c r="ICB107" s="631"/>
      <c r="ICC107" s="631"/>
      <c r="ICD107" s="631"/>
      <c r="ICE107" s="631"/>
      <c r="ICF107" s="631"/>
      <c r="ICG107" s="612"/>
      <c r="ICH107" s="626"/>
      <c r="ICI107" s="631"/>
      <c r="ICJ107" s="631"/>
      <c r="ICK107" s="631"/>
      <c r="ICL107" s="631"/>
      <c r="ICM107" s="631"/>
      <c r="ICN107" s="612"/>
      <c r="ICO107" s="626"/>
      <c r="ICP107" s="631"/>
      <c r="ICQ107" s="631"/>
      <c r="ICR107" s="631"/>
      <c r="ICS107" s="631"/>
      <c r="ICT107" s="631"/>
      <c r="ICU107" s="612"/>
      <c r="ICV107" s="626"/>
      <c r="ICW107" s="631"/>
      <c r="ICX107" s="631"/>
      <c r="ICY107" s="631"/>
      <c r="ICZ107" s="631"/>
      <c r="IDA107" s="631"/>
      <c r="IDB107" s="612"/>
      <c r="IDC107" s="626"/>
      <c r="IDD107" s="631"/>
      <c r="IDE107" s="631"/>
      <c r="IDF107" s="631"/>
      <c r="IDG107" s="631"/>
      <c r="IDH107" s="631"/>
      <c r="IDI107" s="612"/>
      <c r="IDJ107" s="626"/>
      <c r="IDK107" s="631"/>
      <c r="IDL107" s="631"/>
      <c r="IDM107" s="631"/>
      <c r="IDN107" s="631"/>
      <c r="IDO107" s="631"/>
      <c r="IDP107" s="612"/>
      <c r="IDQ107" s="626"/>
      <c r="IDR107" s="631"/>
      <c r="IDS107" s="631"/>
      <c r="IDT107" s="631"/>
      <c r="IDU107" s="631"/>
      <c r="IDV107" s="631"/>
      <c r="IDW107" s="612"/>
      <c r="IDX107" s="626"/>
      <c r="IDY107" s="631"/>
      <c r="IDZ107" s="631"/>
      <c r="IEA107" s="631"/>
      <c r="IEB107" s="631"/>
      <c r="IEC107" s="631"/>
      <c r="IED107" s="612"/>
      <c r="IEE107" s="626"/>
      <c r="IEF107" s="631"/>
      <c r="IEG107" s="631"/>
      <c r="IEH107" s="631"/>
      <c r="IEI107" s="631"/>
      <c r="IEJ107" s="631"/>
      <c r="IEK107" s="612"/>
      <c r="IEL107" s="626"/>
      <c r="IEM107" s="631"/>
      <c r="IEN107" s="631"/>
      <c r="IEO107" s="631"/>
      <c r="IEP107" s="631"/>
      <c r="IEQ107" s="631"/>
      <c r="IER107" s="612"/>
      <c r="IES107" s="626"/>
      <c r="IET107" s="631"/>
      <c r="IEU107" s="631"/>
      <c r="IEV107" s="631"/>
      <c r="IEW107" s="631"/>
      <c r="IEX107" s="631"/>
      <c r="IEY107" s="612"/>
      <c r="IEZ107" s="626"/>
      <c r="IFA107" s="631"/>
      <c r="IFB107" s="631"/>
      <c r="IFC107" s="631"/>
      <c r="IFD107" s="631"/>
      <c r="IFE107" s="631"/>
      <c r="IFF107" s="612"/>
      <c r="IFG107" s="626"/>
      <c r="IFH107" s="631"/>
      <c r="IFI107" s="631"/>
      <c r="IFJ107" s="631"/>
      <c r="IFK107" s="631"/>
      <c r="IFL107" s="631"/>
      <c r="IFM107" s="612"/>
      <c r="IFN107" s="626"/>
      <c r="IFO107" s="631"/>
      <c r="IFP107" s="631"/>
      <c r="IFQ107" s="631"/>
      <c r="IFR107" s="631"/>
      <c r="IFS107" s="631"/>
      <c r="IFT107" s="612"/>
      <c r="IFU107" s="626"/>
      <c r="IFV107" s="631"/>
      <c r="IFW107" s="631"/>
      <c r="IFX107" s="631"/>
      <c r="IFY107" s="631"/>
      <c r="IFZ107" s="631"/>
      <c r="IGA107" s="612"/>
      <c r="IGB107" s="626"/>
      <c r="IGC107" s="631"/>
      <c r="IGD107" s="631"/>
      <c r="IGE107" s="631"/>
      <c r="IGF107" s="631"/>
      <c r="IGG107" s="631"/>
      <c r="IGH107" s="612"/>
      <c r="IGI107" s="626"/>
      <c r="IGJ107" s="631"/>
      <c r="IGK107" s="631"/>
      <c r="IGL107" s="631"/>
      <c r="IGM107" s="631"/>
      <c r="IGN107" s="631"/>
      <c r="IGO107" s="612"/>
      <c r="IGP107" s="626"/>
      <c r="IGQ107" s="631"/>
      <c r="IGR107" s="631"/>
      <c r="IGS107" s="631"/>
      <c r="IGT107" s="631"/>
      <c r="IGU107" s="631"/>
      <c r="IGV107" s="612"/>
      <c r="IGW107" s="626"/>
      <c r="IGX107" s="631"/>
      <c r="IGY107" s="631"/>
      <c r="IGZ107" s="631"/>
      <c r="IHA107" s="631"/>
      <c r="IHB107" s="631"/>
      <c r="IHC107" s="612"/>
      <c r="IHD107" s="626"/>
      <c r="IHE107" s="631"/>
      <c r="IHF107" s="631"/>
      <c r="IHG107" s="631"/>
      <c r="IHH107" s="631"/>
      <c r="IHI107" s="631"/>
      <c r="IHJ107" s="612"/>
      <c r="IHK107" s="626"/>
      <c r="IHL107" s="631"/>
      <c r="IHM107" s="631"/>
      <c r="IHN107" s="631"/>
      <c r="IHO107" s="631"/>
      <c r="IHP107" s="631"/>
      <c r="IHQ107" s="612"/>
      <c r="IHR107" s="626"/>
      <c r="IHS107" s="631"/>
      <c r="IHT107" s="631"/>
      <c r="IHU107" s="631"/>
      <c r="IHV107" s="631"/>
      <c r="IHW107" s="631"/>
      <c r="IHX107" s="612"/>
      <c r="IHY107" s="626"/>
      <c r="IHZ107" s="631"/>
      <c r="IIA107" s="631"/>
      <c r="IIB107" s="631"/>
      <c r="IIC107" s="631"/>
      <c r="IID107" s="631"/>
      <c r="IIE107" s="612"/>
      <c r="IIF107" s="626"/>
      <c r="IIG107" s="631"/>
      <c r="IIH107" s="631"/>
      <c r="III107" s="631"/>
      <c r="IIJ107" s="631"/>
      <c r="IIK107" s="631"/>
      <c r="IIL107" s="612"/>
      <c r="IIM107" s="626"/>
      <c r="IIN107" s="631"/>
      <c r="IIO107" s="631"/>
      <c r="IIP107" s="631"/>
      <c r="IIQ107" s="631"/>
      <c r="IIR107" s="631"/>
      <c r="IIS107" s="612"/>
      <c r="IIT107" s="626"/>
      <c r="IIU107" s="631"/>
      <c r="IIV107" s="631"/>
      <c r="IIW107" s="631"/>
      <c r="IIX107" s="631"/>
      <c r="IIY107" s="631"/>
      <c r="IIZ107" s="612"/>
      <c r="IJA107" s="626"/>
      <c r="IJB107" s="631"/>
      <c r="IJC107" s="631"/>
      <c r="IJD107" s="631"/>
      <c r="IJE107" s="631"/>
      <c r="IJF107" s="631"/>
      <c r="IJG107" s="612"/>
      <c r="IJH107" s="626"/>
      <c r="IJI107" s="631"/>
      <c r="IJJ107" s="631"/>
      <c r="IJK107" s="631"/>
      <c r="IJL107" s="631"/>
      <c r="IJM107" s="631"/>
      <c r="IJN107" s="612"/>
      <c r="IJO107" s="626"/>
      <c r="IJP107" s="631"/>
      <c r="IJQ107" s="631"/>
      <c r="IJR107" s="631"/>
      <c r="IJS107" s="631"/>
      <c r="IJT107" s="631"/>
      <c r="IJU107" s="612"/>
      <c r="IJV107" s="626"/>
      <c r="IJW107" s="631"/>
      <c r="IJX107" s="631"/>
      <c r="IJY107" s="631"/>
      <c r="IJZ107" s="631"/>
      <c r="IKA107" s="631"/>
      <c r="IKB107" s="612"/>
      <c r="IKC107" s="626"/>
      <c r="IKD107" s="631"/>
      <c r="IKE107" s="631"/>
      <c r="IKF107" s="631"/>
      <c r="IKG107" s="631"/>
      <c r="IKH107" s="631"/>
      <c r="IKI107" s="612"/>
      <c r="IKJ107" s="626"/>
      <c r="IKK107" s="631"/>
      <c r="IKL107" s="631"/>
      <c r="IKM107" s="631"/>
      <c r="IKN107" s="631"/>
      <c r="IKO107" s="631"/>
      <c r="IKP107" s="612"/>
      <c r="IKQ107" s="626"/>
      <c r="IKR107" s="631"/>
      <c r="IKS107" s="631"/>
      <c r="IKT107" s="631"/>
      <c r="IKU107" s="631"/>
      <c r="IKV107" s="631"/>
      <c r="IKW107" s="612"/>
      <c r="IKX107" s="626"/>
      <c r="IKY107" s="631"/>
      <c r="IKZ107" s="631"/>
      <c r="ILA107" s="631"/>
      <c r="ILB107" s="631"/>
      <c r="ILC107" s="631"/>
      <c r="ILD107" s="612"/>
      <c r="ILE107" s="626"/>
      <c r="ILF107" s="631"/>
      <c r="ILG107" s="631"/>
      <c r="ILH107" s="631"/>
      <c r="ILI107" s="631"/>
      <c r="ILJ107" s="631"/>
      <c r="ILK107" s="612"/>
      <c r="ILL107" s="626"/>
      <c r="ILM107" s="631"/>
      <c r="ILN107" s="631"/>
      <c r="ILO107" s="631"/>
      <c r="ILP107" s="631"/>
      <c r="ILQ107" s="631"/>
      <c r="ILR107" s="612"/>
      <c r="ILS107" s="626"/>
      <c r="ILT107" s="631"/>
      <c r="ILU107" s="631"/>
      <c r="ILV107" s="631"/>
      <c r="ILW107" s="631"/>
      <c r="ILX107" s="631"/>
      <c r="ILY107" s="612"/>
      <c r="ILZ107" s="626"/>
      <c r="IMA107" s="631"/>
      <c r="IMB107" s="631"/>
      <c r="IMC107" s="631"/>
      <c r="IMD107" s="631"/>
      <c r="IME107" s="631"/>
      <c r="IMF107" s="612"/>
      <c r="IMG107" s="626"/>
      <c r="IMH107" s="631"/>
      <c r="IMI107" s="631"/>
      <c r="IMJ107" s="631"/>
      <c r="IMK107" s="631"/>
      <c r="IML107" s="631"/>
      <c r="IMM107" s="612"/>
      <c r="IMN107" s="626"/>
      <c r="IMO107" s="631"/>
      <c r="IMP107" s="631"/>
      <c r="IMQ107" s="631"/>
      <c r="IMR107" s="631"/>
      <c r="IMS107" s="631"/>
      <c r="IMT107" s="612"/>
      <c r="IMU107" s="626"/>
      <c r="IMV107" s="631"/>
      <c r="IMW107" s="631"/>
      <c r="IMX107" s="631"/>
      <c r="IMY107" s="631"/>
      <c r="IMZ107" s="631"/>
      <c r="INA107" s="612"/>
      <c r="INB107" s="626"/>
      <c r="INC107" s="631"/>
      <c r="IND107" s="631"/>
      <c r="INE107" s="631"/>
      <c r="INF107" s="631"/>
      <c r="ING107" s="631"/>
      <c r="INH107" s="612"/>
      <c r="INI107" s="626"/>
      <c r="INJ107" s="631"/>
      <c r="INK107" s="631"/>
      <c r="INL107" s="631"/>
      <c r="INM107" s="631"/>
      <c r="INN107" s="631"/>
      <c r="INO107" s="612"/>
      <c r="INP107" s="626"/>
      <c r="INQ107" s="631"/>
      <c r="INR107" s="631"/>
      <c r="INS107" s="631"/>
      <c r="INT107" s="631"/>
      <c r="INU107" s="631"/>
      <c r="INV107" s="612"/>
      <c r="INW107" s="626"/>
      <c r="INX107" s="631"/>
      <c r="INY107" s="631"/>
      <c r="INZ107" s="631"/>
      <c r="IOA107" s="631"/>
      <c r="IOB107" s="631"/>
      <c r="IOC107" s="612"/>
      <c r="IOD107" s="626"/>
      <c r="IOE107" s="631"/>
      <c r="IOF107" s="631"/>
      <c r="IOG107" s="631"/>
      <c r="IOH107" s="631"/>
      <c r="IOI107" s="631"/>
      <c r="IOJ107" s="612"/>
      <c r="IOK107" s="626"/>
      <c r="IOL107" s="631"/>
      <c r="IOM107" s="631"/>
      <c r="ION107" s="631"/>
      <c r="IOO107" s="631"/>
      <c r="IOP107" s="631"/>
      <c r="IOQ107" s="612"/>
      <c r="IOR107" s="626"/>
      <c r="IOS107" s="631"/>
      <c r="IOT107" s="631"/>
      <c r="IOU107" s="631"/>
      <c r="IOV107" s="631"/>
      <c r="IOW107" s="631"/>
      <c r="IOX107" s="612"/>
      <c r="IOY107" s="626"/>
      <c r="IOZ107" s="631"/>
      <c r="IPA107" s="631"/>
      <c r="IPB107" s="631"/>
      <c r="IPC107" s="631"/>
      <c r="IPD107" s="631"/>
      <c r="IPE107" s="612"/>
      <c r="IPF107" s="626"/>
      <c r="IPG107" s="631"/>
      <c r="IPH107" s="631"/>
      <c r="IPI107" s="631"/>
      <c r="IPJ107" s="631"/>
      <c r="IPK107" s="631"/>
      <c r="IPL107" s="612"/>
      <c r="IPM107" s="626"/>
      <c r="IPN107" s="631"/>
      <c r="IPO107" s="631"/>
      <c r="IPP107" s="631"/>
      <c r="IPQ107" s="631"/>
      <c r="IPR107" s="631"/>
      <c r="IPS107" s="612"/>
      <c r="IPT107" s="626"/>
      <c r="IPU107" s="631"/>
      <c r="IPV107" s="631"/>
      <c r="IPW107" s="631"/>
      <c r="IPX107" s="631"/>
      <c r="IPY107" s="631"/>
      <c r="IPZ107" s="612"/>
      <c r="IQA107" s="626"/>
      <c r="IQB107" s="631"/>
      <c r="IQC107" s="631"/>
      <c r="IQD107" s="631"/>
      <c r="IQE107" s="631"/>
      <c r="IQF107" s="631"/>
      <c r="IQG107" s="612"/>
      <c r="IQH107" s="626"/>
      <c r="IQI107" s="631"/>
      <c r="IQJ107" s="631"/>
      <c r="IQK107" s="631"/>
      <c r="IQL107" s="631"/>
      <c r="IQM107" s="631"/>
      <c r="IQN107" s="612"/>
      <c r="IQO107" s="626"/>
      <c r="IQP107" s="631"/>
      <c r="IQQ107" s="631"/>
      <c r="IQR107" s="631"/>
      <c r="IQS107" s="631"/>
      <c r="IQT107" s="631"/>
      <c r="IQU107" s="612"/>
      <c r="IQV107" s="626"/>
      <c r="IQW107" s="631"/>
      <c r="IQX107" s="631"/>
      <c r="IQY107" s="631"/>
      <c r="IQZ107" s="631"/>
      <c r="IRA107" s="631"/>
      <c r="IRB107" s="612"/>
      <c r="IRC107" s="626"/>
      <c r="IRD107" s="631"/>
      <c r="IRE107" s="631"/>
      <c r="IRF107" s="631"/>
      <c r="IRG107" s="631"/>
      <c r="IRH107" s="631"/>
      <c r="IRI107" s="612"/>
      <c r="IRJ107" s="626"/>
      <c r="IRK107" s="631"/>
      <c r="IRL107" s="631"/>
      <c r="IRM107" s="631"/>
      <c r="IRN107" s="631"/>
      <c r="IRO107" s="631"/>
      <c r="IRP107" s="612"/>
      <c r="IRQ107" s="626"/>
      <c r="IRR107" s="631"/>
      <c r="IRS107" s="631"/>
      <c r="IRT107" s="631"/>
      <c r="IRU107" s="631"/>
      <c r="IRV107" s="631"/>
      <c r="IRW107" s="612"/>
      <c r="IRX107" s="626"/>
      <c r="IRY107" s="631"/>
      <c r="IRZ107" s="631"/>
      <c r="ISA107" s="631"/>
      <c r="ISB107" s="631"/>
      <c r="ISC107" s="631"/>
      <c r="ISD107" s="612"/>
      <c r="ISE107" s="626"/>
      <c r="ISF107" s="631"/>
      <c r="ISG107" s="631"/>
      <c r="ISH107" s="631"/>
      <c r="ISI107" s="631"/>
      <c r="ISJ107" s="631"/>
      <c r="ISK107" s="612"/>
      <c r="ISL107" s="626"/>
      <c r="ISM107" s="631"/>
      <c r="ISN107" s="631"/>
      <c r="ISO107" s="631"/>
      <c r="ISP107" s="631"/>
      <c r="ISQ107" s="631"/>
      <c r="ISR107" s="612"/>
      <c r="ISS107" s="626"/>
      <c r="IST107" s="631"/>
      <c r="ISU107" s="631"/>
      <c r="ISV107" s="631"/>
      <c r="ISW107" s="631"/>
      <c r="ISX107" s="631"/>
      <c r="ISY107" s="612"/>
      <c r="ISZ107" s="626"/>
      <c r="ITA107" s="631"/>
      <c r="ITB107" s="631"/>
      <c r="ITC107" s="631"/>
      <c r="ITD107" s="631"/>
      <c r="ITE107" s="631"/>
      <c r="ITF107" s="612"/>
      <c r="ITG107" s="626"/>
      <c r="ITH107" s="631"/>
      <c r="ITI107" s="631"/>
      <c r="ITJ107" s="631"/>
      <c r="ITK107" s="631"/>
      <c r="ITL107" s="631"/>
      <c r="ITM107" s="612"/>
      <c r="ITN107" s="626"/>
      <c r="ITO107" s="631"/>
      <c r="ITP107" s="631"/>
      <c r="ITQ107" s="631"/>
      <c r="ITR107" s="631"/>
      <c r="ITS107" s="631"/>
      <c r="ITT107" s="612"/>
      <c r="ITU107" s="626"/>
      <c r="ITV107" s="631"/>
      <c r="ITW107" s="631"/>
      <c r="ITX107" s="631"/>
      <c r="ITY107" s="631"/>
      <c r="ITZ107" s="631"/>
      <c r="IUA107" s="612"/>
      <c r="IUB107" s="626"/>
      <c r="IUC107" s="631"/>
      <c r="IUD107" s="631"/>
      <c r="IUE107" s="631"/>
      <c r="IUF107" s="631"/>
      <c r="IUG107" s="631"/>
      <c r="IUH107" s="612"/>
      <c r="IUI107" s="626"/>
      <c r="IUJ107" s="631"/>
      <c r="IUK107" s="631"/>
      <c r="IUL107" s="631"/>
      <c r="IUM107" s="631"/>
      <c r="IUN107" s="631"/>
      <c r="IUO107" s="612"/>
      <c r="IUP107" s="626"/>
      <c r="IUQ107" s="631"/>
      <c r="IUR107" s="631"/>
      <c r="IUS107" s="631"/>
      <c r="IUT107" s="631"/>
      <c r="IUU107" s="631"/>
      <c r="IUV107" s="612"/>
      <c r="IUW107" s="626"/>
      <c r="IUX107" s="631"/>
      <c r="IUY107" s="631"/>
      <c r="IUZ107" s="631"/>
      <c r="IVA107" s="631"/>
      <c r="IVB107" s="631"/>
      <c r="IVC107" s="612"/>
      <c r="IVD107" s="626"/>
      <c r="IVE107" s="631"/>
      <c r="IVF107" s="631"/>
      <c r="IVG107" s="631"/>
      <c r="IVH107" s="631"/>
      <c r="IVI107" s="631"/>
      <c r="IVJ107" s="612"/>
      <c r="IVK107" s="626"/>
      <c r="IVL107" s="631"/>
      <c r="IVM107" s="631"/>
      <c r="IVN107" s="631"/>
      <c r="IVO107" s="631"/>
      <c r="IVP107" s="631"/>
      <c r="IVQ107" s="612"/>
      <c r="IVR107" s="626"/>
      <c r="IVS107" s="631"/>
      <c r="IVT107" s="631"/>
      <c r="IVU107" s="631"/>
      <c r="IVV107" s="631"/>
      <c r="IVW107" s="631"/>
      <c r="IVX107" s="612"/>
      <c r="IVY107" s="626"/>
      <c r="IVZ107" s="631"/>
      <c r="IWA107" s="631"/>
      <c r="IWB107" s="631"/>
      <c r="IWC107" s="631"/>
      <c r="IWD107" s="631"/>
      <c r="IWE107" s="612"/>
      <c r="IWF107" s="626"/>
      <c r="IWG107" s="631"/>
      <c r="IWH107" s="631"/>
      <c r="IWI107" s="631"/>
      <c r="IWJ107" s="631"/>
      <c r="IWK107" s="631"/>
      <c r="IWL107" s="612"/>
      <c r="IWM107" s="626"/>
      <c r="IWN107" s="631"/>
      <c r="IWO107" s="631"/>
      <c r="IWP107" s="631"/>
      <c r="IWQ107" s="631"/>
      <c r="IWR107" s="631"/>
      <c r="IWS107" s="612"/>
      <c r="IWT107" s="626"/>
      <c r="IWU107" s="631"/>
      <c r="IWV107" s="631"/>
      <c r="IWW107" s="631"/>
      <c r="IWX107" s="631"/>
      <c r="IWY107" s="631"/>
      <c r="IWZ107" s="612"/>
      <c r="IXA107" s="626"/>
      <c r="IXB107" s="631"/>
      <c r="IXC107" s="631"/>
      <c r="IXD107" s="631"/>
      <c r="IXE107" s="631"/>
      <c r="IXF107" s="631"/>
      <c r="IXG107" s="612"/>
      <c r="IXH107" s="626"/>
      <c r="IXI107" s="631"/>
      <c r="IXJ107" s="631"/>
      <c r="IXK107" s="631"/>
      <c r="IXL107" s="631"/>
      <c r="IXM107" s="631"/>
      <c r="IXN107" s="612"/>
      <c r="IXO107" s="626"/>
      <c r="IXP107" s="631"/>
      <c r="IXQ107" s="631"/>
      <c r="IXR107" s="631"/>
      <c r="IXS107" s="631"/>
      <c r="IXT107" s="631"/>
      <c r="IXU107" s="612"/>
      <c r="IXV107" s="626"/>
      <c r="IXW107" s="631"/>
      <c r="IXX107" s="631"/>
      <c r="IXY107" s="631"/>
      <c r="IXZ107" s="631"/>
      <c r="IYA107" s="631"/>
      <c r="IYB107" s="612"/>
      <c r="IYC107" s="626"/>
      <c r="IYD107" s="631"/>
      <c r="IYE107" s="631"/>
      <c r="IYF107" s="631"/>
      <c r="IYG107" s="631"/>
      <c r="IYH107" s="631"/>
      <c r="IYI107" s="612"/>
      <c r="IYJ107" s="626"/>
      <c r="IYK107" s="631"/>
      <c r="IYL107" s="631"/>
      <c r="IYM107" s="631"/>
      <c r="IYN107" s="631"/>
      <c r="IYO107" s="631"/>
      <c r="IYP107" s="612"/>
      <c r="IYQ107" s="626"/>
      <c r="IYR107" s="631"/>
      <c r="IYS107" s="631"/>
      <c r="IYT107" s="631"/>
      <c r="IYU107" s="631"/>
      <c r="IYV107" s="631"/>
      <c r="IYW107" s="612"/>
      <c r="IYX107" s="626"/>
      <c r="IYY107" s="631"/>
      <c r="IYZ107" s="631"/>
      <c r="IZA107" s="631"/>
      <c r="IZB107" s="631"/>
      <c r="IZC107" s="631"/>
      <c r="IZD107" s="612"/>
      <c r="IZE107" s="626"/>
      <c r="IZF107" s="631"/>
      <c r="IZG107" s="631"/>
      <c r="IZH107" s="631"/>
      <c r="IZI107" s="631"/>
      <c r="IZJ107" s="631"/>
      <c r="IZK107" s="612"/>
      <c r="IZL107" s="626"/>
      <c r="IZM107" s="631"/>
      <c r="IZN107" s="631"/>
      <c r="IZO107" s="631"/>
      <c r="IZP107" s="631"/>
      <c r="IZQ107" s="631"/>
      <c r="IZR107" s="612"/>
      <c r="IZS107" s="626"/>
      <c r="IZT107" s="631"/>
      <c r="IZU107" s="631"/>
      <c r="IZV107" s="631"/>
      <c r="IZW107" s="631"/>
      <c r="IZX107" s="631"/>
      <c r="IZY107" s="612"/>
      <c r="IZZ107" s="626"/>
      <c r="JAA107" s="631"/>
      <c r="JAB107" s="631"/>
      <c r="JAC107" s="631"/>
      <c r="JAD107" s="631"/>
      <c r="JAE107" s="631"/>
      <c r="JAF107" s="612"/>
      <c r="JAG107" s="626"/>
      <c r="JAH107" s="631"/>
      <c r="JAI107" s="631"/>
      <c r="JAJ107" s="631"/>
      <c r="JAK107" s="631"/>
      <c r="JAL107" s="631"/>
      <c r="JAM107" s="612"/>
      <c r="JAN107" s="626"/>
      <c r="JAO107" s="631"/>
      <c r="JAP107" s="631"/>
      <c r="JAQ107" s="631"/>
      <c r="JAR107" s="631"/>
      <c r="JAS107" s="631"/>
      <c r="JAT107" s="612"/>
      <c r="JAU107" s="626"/>
      <c r="JAV107" s="631"/>
      <c r="JAW107" s="631"/>
      <c r="JAX107" s="631"/>
      <c r="JAY107" s="631"/>
      <c r="JAZ107" s="631"/>
      <c r="JBA107" s="612"/>
      <c r="JBB107" s="626"/>
      <c r="JBC107" s="631"/>
      <c r="JBD107" s="631"/>
      <c r="JBE107" s="631"/>
      <c r="JBF107" s="631"/>
      <c r="JBG107" s="631"/>
      <c r="JBH107" s="612"/>
      <c r="JBI107" s="626"/>
      <c r="JBJ107" s="631"/>
      <c r="JBK107" s="631"/>
      <c r="JBL107" s="631"/>
      <c r="JBM107" s="631"/>
      <c r="JBN107" s="631"/>
      <c r="JBO107" s="612"/>
      <c r="JBP107" s="626"/>
      <c r="JBQ107" s="631"/>
      <c r="JBR107" s="631"/>
      <c r="JBS107" s="631"/>
      <c r="JBT107" s="631"/>
      <c r="JBU107" s="631"/>
      <c r="JBV107" s="612"/>
      <c r="JBW107" s="626"/>
      <c r="JBX107" s="631"/>
      <c r="JBY107" s="631"/>
      <c r="JBZ107" s="631"/>
      <c r="JCA107" s="631"/>
      <c r="JCB107" s="631"/>
      <c r="JCC107" s="612"/>
      <c r="JCD107" s="626"/>
      <c r="JCE107" s="631"/>
      <c r="JCF107" s="631"/>
      <c r="JCG107" s="631"/>
      <c r="JCH107" s="631"/>
      <c r="JCI107" s="631"/>
      <c r="JCJ107" s="612"/>
      <c r="JCK107" s="626"/>
      <c r="JCL107" s="631"/>
      <c r="JCM107" s="631"/>
      <c r="JCN107" s="631"/>
      <c r="JCO107" s="631"/>
      <c r="JCP107" s="631"/>
      <c r="JCQ107" s="612"/>
      <c r="JCR107" s="626"/>
      <c r="JCS107" s="631"/>
      <c r="JCT107" s="631"/>
      <c r="JCU107" s="631"/>
      <c r="JCV107" s="631"/>
      <c r="JCW107" s="631"/>
      <c r="JCX107" s="612"/>
      <c r="JCY107" s="626"/>
      <c r="JCZ107" s="631"/>
      <c r="JDA107" s="631"/>
      <c r="JDB107" s="631"/>
      <c r="JDC107" s="631"/>
      <c r="JDD107" s="631"/>
      <c r="JDE107" s="612"/>
      <c r="JDF107" s="626"/>
      <c r="JDG107" s="631"/>
      <c r="JDH107" s="631"/>
      <c r="JDI107" s="631"/>
      <c r="JDJ107" s="631"/>
      <c r="JDK107" s="631"/>
      <c r="JDL107" s="612"/>
      <c r="JDM107" s="626"/>
      <c r="JDN107" s="631"/>
      <c r="JDO107" s="631"/>
      <c r="JDP107" s="631"/>
      <c r="JDQ107" s="631"/>
      <c r="JDR107" s="631"/>
      <c r="JDS107" s="612"/>
      <c r="JDT107" s="626"/>
      <c r="JDU107" s="631"/>
      <c r="JDV107" s="631"/>
      <c r="JDW107" s="631"/>
      <c r="JDX107" s="631"/>
      <c r="JDY107" s="631"/>
      <c r="JDZ107" s="612"/>
      <c r="JEA107" s="626"/>
      <c r="JEB107" s="631"/>
      <c r="JEC107" s="631"/>
      <c r="JED107" s="631"/>
      <c r="JEE107" s="631"/>
      <c r="JEF107" s="631"/>
      <c r="JEG107" s="612"/>
      <c r="JEH107" s="626"/>
      <c r="JEI107" s="631"/>
      <c r="JEJ107" s="631"/>
      <c r="JEK107" s="631"/>
      <c r="JEL107" s="631"/>
      <c r="JEM107" s="631"/>
      <c r="JEN107" s="612"/>
      <c r="JEO107" s="626"/>
      <c r="JEP107" s="631"/>
      <c r="JEQ107" s="631"/>
      <c r="JER107" s="631"/>
      <c r="JES107" s="631"/>
      <c r="JET107" s="631"/>
      <c r="JEU107" s="612"/>
      <c r="JEV107" s="626"/>
      <c r="JEW107" s="631"/>
      <c r="JEX107" s="631"/>
      <c r="JEY107" s="631"/>
      <c r="JEZ107" s="631"/>
      <c r="JFA107" s="631"/>
      <c r="JFB107" s="612"/>
      <c r="JFC107" s="626"/>
      <c r="JFD107" s="631"/>
      <c r="JFE107" s="631"/>
      <c r="JFF107" s="631"/>
      <c r="JFG107" s="631"/>
      <c r="JFH107" s="631"/>
      <c r="JFI107" s="612"/>
      <c r="JFJ107" s="626"/>
      <c r="JFK107" s="631"/>
      <c r="JFL107" s="631"/>
      <c r="JFM107" s="631"/>
      <c r="JFN107" s="631"/>
      <c r="JFO107" s="631"/>
      <c r="JFP107" s="612"/>
      <c r="JFQ107" s="626"/>
      <c r="JFR107" s="631"/>
      <c r="JFS107" s="631"/>
      <c r="JFT107" s="631"/>
      <c r="JFU107" s="631"/>
      <c r="JFV107" s="631"/>
      <c r="JFW107" s="612"/>
      <c r="JFX107" s="626"/>
      <c r="JFY107" s="631"/>
      <c r="JFZ107" s="631"/>
      <c r="JGA107" s="631"/>
      <c r="JGB107" s="631"/>
      <c r="JGC107" s="631"/>
      <c r="JGD107" s="612"/>
      <c r="JGE107" s="626"/>
      <c r="JGF107" s="631"/>
      <c r="JGG107" s="631"/>
      <c r="JGH107" s="631"/>
      <c r="JGI107" s="631"/>
      <c r="JGJ107" s="631"/>
      <c r="JGK107" s="612"/>
      <c r="JGL107" s="626"/>
      <c r="JGM107" s="631"/>
      <c r="JGN107" s="631"/>
      <c r="JGO107" s="631"/>
      <c r="JGP107" s="631"/>
      <c r="JGQ107" s="631"/>
      <c r="JGR107" s="612"/>
      <c r="JGS107" s="626"/>
      <c r="JGT107" s="631"/>
      <c r="JGU107" s="631"/>
      <c r="JGV107" s="631"/>
      <c r="JGW107" s="631"/>
      <c r="JGX107" s="631"/>
      <c r="JGY107" s="612"/>
      <c r="JGZ107" s="626"/>
      <c r="JHA107" s="631"/>
      <c r="JHB107" s="631"/>
      <c r="JHC107" s="631"/>
      <c r="JHD107" s="631"/>
      <c r="JHE107" s="631"/>
      <c r="JHF107" s="612"/>
      <c r="JHG107" s="626"/>
      <c r="JHH107" s="631"/>
      <c r="JHI107" s="631"/>
      <c r="JHJ107" s="631"/>
      <c r="JHK107" s="631"/>
      <c r="JHL107" s="631"/>
      <c r="JHM107" s="612"/>
      <c r="JHN107" s="626"/>
      <c r="JHO107" s="631"/>
      <c r="JHP107" s="631"/>
      <c r="JHQ107" s="631"/>
      <c r="JHR107" s="631"/>
      <c r="JHS107" s="631"/>
      <c r="JHT107" s="612"/>
      <c r="JHU107" s="626"/>
      <c r="JHV107" s="631"/>
      <c r="JHW107" s="631"/>
      <c r="JHX107" s="631"/>
      <c r="JHY107" s="631"/>
      <c r="JHZ107" s="631"/>
      <c r="JIA107" s="612"/>
      <c r="JIB107" s="626"/>
      <c r="JIC107" s="631"/>
      <c r="JID107" s="631"/>
      <c r="JIE107" s="631"/>
      <c r="JIF107" s="631"/>
      <c r="JIG107" s="631"/>
      <c r="JIH107" s="612"/>
      <c r="JII107" s="626"/>
      <c r="JIJ107" s="631"/>
      <c r="JIK107" s="631"/>
      <c r="JIL107" s="631"/>
      <c r="JIM107" s="631"/>
      <c r="JIN107" s="631"/>
      <c r="JIO107" s="612"/>
      <c r="JIP107" s="626"/>
      <c r="JIQ107" s="631"/>
      <c r="JIR107" s="631"/>
      <c r="JIS107" s="631"/>
      <c r="JIT107" s="631"/>
      <c r="JIU107" s="631"/>
      <c r="JIV107" s="612"/>
      <c r="JIW107" s="626"/>
      <c r="JIX107" s="631"/>
      <c r="JIY107" s="631"/>
      <c r="JIZ107" s="631"/>
      <c r="JJA107" s="631"/>
      <c r="JJB107" s="631"/>
      <c r="JJC107" s="612"/>
      <c r="JJD107" s="626"/>
      <c r="JJE107" s="631"/>
      <c r="JJF107" s="631"/>
      <c r="JJG107" s="631"/>
      <c r="JJH107" s="631"/>
      <c r="JJI107" s="631"/>
      <c r="JJJ107" s="612"/>
      <c r="JJK107" s="626"/>
      <c r="JJL107" s="631"/>
      <c r="JJM107" s="631"/>
      <c r="JJN107" s="631"/>
      <c r="JJO107" s="631"/>
      <c r="JJP107" s="631"/>
      <c r="JJQ107" s="612"/>
      <c r="JJR107" s="626"/>
      <c r="JJS107" s="631"/>
      <c r="JJT107" s="631"/>
      <c r="JJU107" s="631"/>
      <c r="JJV107" s="631"/>
      <c r="JJW107" s="631"/>
      <c r="JJX107" s="612"/>
      <c r="JJY107" s="626"/>
      <c r="JJZ107" s="631"/>
      <c r="JKA107" s="631"/>
      <c r="JKB107" s="631"/>
      <c r="JKC107" s="631"/>
      <c r="JKD107" s="631"/>
      <c r="JKE107" s="612"/>
      <c r="JKF107" s="626"/>
      <c r="JKG107" s="631"/>
      <c r="JKH107" s="631"/>
      <c r="JKI107" s="631"/>
      <c r="JKJ107" s="631"/>
      <c r="JKK107" s="631"/>
      <c r="JKL107" s="612"/>
      <c r="JKM107" s="626"/>
      <c r="JKN107" s="631"/>
      <c r="JKO107" s="631"/>
      <c r="JKP107" s="631"/>
      <c r="JKQ107" s="631"/>
      <c r="JKR107" s="631"/>
      <c r="JKS107" s="612"/>
      <c r="JKT107" s="626"/>
      <c r="JKU107" s="631"/>
      <c r="JKV107" s="631"/>
      <c r="JKW107" s="631"/>
      <c r="JKX107" s="631"/>
      <c r="JKY107" s="631"/>
      <c r="JKZ107" s="612"/>
      <c r="JLA107" s="626"/>
      <c r="JLB107" s="631"/>
      <c r="JLC107" s="631"/>
      <c r="JLD107" s="631"/>
      <c r="JLE107" s="631"/>
      <c r="JLF107" s="631"/>
      <c r="JLG107" s="612"/>
      <c r="JLH107" s="626"/>
      <c r="JLI107" s="631"/>
      <c r="JLJ107" s="631"/>
      <c r="JLK107" s="631"/>
      <c r="JLL107" s="631"/>
      <c r="JLM107" s="631"/>
      <c r="JLN107" s="612"/>
      <c r="JLO107" s="626"/>
      <c r="JLP107" s="631"/>
      <c r="JLQ107" s="631"/>
      <c r="JLR107" s="631"/>
      <c r="JLS107" s="631"/>
      <c r="JLT107" s="631"/>
      <c r="JLU107" s="612"/>
      <c r="JLV107" s="626"/>
      <c r="JLW107" s="631"/>
      <c r="JLX107" s="631"/>
      <c r="JLY107" s="631"/>
      <c r="JLZ107" s="631"/>
      <c r="JMA107" s="631"/>
      <c r="JMB107" s="612"/>
      <c r="JMC107" s="626"/>
      <c r="JMD107" s="631"/>
      <c r="JME107" s="631"/>
      <c r="JMF107" s="631"/>
      <c r="JMG107" s="631"/>
      <c r="JMH107" s="631"/>
      <c r="JMI107" s="612"/>
      <c r="JMJ107" s="626"/>
      <c r="JMK107" s="631"/>
      <c r="JML107" s="631"/>
      <c r="JMM107" s="631"/>
      <c r="JMN107" s="631"/>
      <c r="JMO107" s="631"/>
      <c r="JMP107" s="612"/>
      <c r="JMQ107" s="626"/>
      <c r="JMR107" s="631"/>
      <c r="JMS107" s="631"/>
      <c r="JMT107" s="631"/>
      <c r="JMU107" s="631"/>
      <c r="JMV107" s="631"/>
      <c r="JMW107" s="612"/>
      <c r="JMX107" s="626"/>
      <c r="JMY107" s="631"/>
      <c r="JMZ107" s="631"/>
      <c r="JNA107" s="631"/>
      <c r="JNB107" s="631"/>
      <c r="JNC107" s="631"/>
      <c r="JND107" s="612"/>
      <c r="JNE107" s="626"/>
      <c r="JNF107" s="631"/>
      <c r="JNG107" s="631"/>
      <c r="JNH107" s="631"/>
      <c r="JNI107" s="631"/>
      <c r="JNJ107" s="631"/>
      <c r="JNK107" s="612"/>
      <c r="JNL107" s="626"/>
      <c r="JNM107" s="631"/>
      <c r="JNN107" s="631"/>
      <c r="JNO107" s="631"/>
      <c r="JNP107" s="631"/>
      <c r="JNQ107" s="631"/>
      <c r="JNR107" s="612"/>
      <c r="JNS107" s="626"/>
      <c r="JNT107" s="631"/>
      <c r="JNU107" s="631"/>
      <c r="JNV107" s="631"/>
      <c r="JNW107" s="631"/>
      <c r="JNX107" s="631"/>
      <c r="JNY107" s="612"/>
      <c r="JNZ107" s="626"/>
      <c r="JOA107" s="631"/>
      <c r="JOB107" s="631"/>
      <c r="JOC107" s="631"/>
      <c r="JOD107" s="631"/>
      <c r="JOE107" s="631"/>
      <c r="JOF107" s="612"/>
      <c r="JOG107" s="626"/>
      <c r="JOH107" s="631"/>
      <c r="JOI107" s="631"/>
      <c r="JOJ107" s="631"/>
      <c r="JOK107" s="631"/>
      <c r="JOL107" s="631"/>
      <c r="JOM107" s="612"/>
      <c r="JON107" s="626"/>
      <c r="JOO107" s="631"/>
      <c r="JOP107" s="631"/>
      <c r="JOQ107" s="631"/>
      <c r="JOR107" s="631"/>
      <c r="JOS107" s="631"/>
      <c r="JOT107" s="612"/>
      <c r="JOU107" s="626"/>
      <c r="JOV107" s="631"/>
      <c r="JOW107" s="631"/>
      <c r="JOX107" s="631"/>
      <c r="JOY107" s="631"/>
      <c r="JOZ107" s="631"/>
      <c r="JPA107" s="612"/>
      <c r="JPB107" s="626"/>
      <c r="JPC107" s="631"/>
      <c r="JPD107" s="631"/>
      <c r="JPE107" s="631"/>
      <c r="JPF107" s="631"/>
      <c r="JPG107" s="631"/>
      <c r="JPH107" s="612"/>
      <c r="JPI107" s="626"/>
      <c r="JPJ107" s="631"/>
      <c r="JPK107" s="631"/>
      <c r="JPL107" s="631"/>
      <c r="JPM107" s="631"/>
      <c r="JPN107" s="631"/>
      <c r="JPO107" s="612"/>
      <c r="JPP107" s="626"/>
      <c r="JPQ107" s="631"/>
      <c r="JPR107" s="631"/>
      <c r="JPS107" s="631"/>
      <c r="JPT107" s="631"/>
      <c r="JPU107" s="631"/>
      <c r="JPV107" s="612"/>
      <c r="JPW107" s="626"/>
      <c r="JPX107" s="631"/>
      <c r="JPY107" s="631"/>
      <c r="JPZ107" s="631"/>
      <c r="JQA107" s="631"/>
      <c r="JQB107" s="631"/>
      <c r="JQC107" s="612"/>
      <c r="JQD107" s="626"/>
      <c r="JQE107" s="631"/>
      <c r="JQF107" s="631"/>
      <c r="JQG107" s="631"/>
      <c r="JQH107" s="631"/>
      <c r="JQI107" s="631"/>
      <c r="JQJ107" s="612"/>
      <c r="JQK107" s="626"/>
      <c r="JQL107" s="631"/>
      <c r="JQM107" s="631"/>
      <c r="JQN107" s="631"/>
      <c r="JQO107" s="631"/>
      <c r="JQP107" s="631"/>
      <c r="JQQ107" s="612"/>
      <c r="JQR107" s="626"/>
      <c r="JQS107" s="631"/>
      <c r="JQT107" s="631"/>
      <c r="JQU107" s="631"/>
      <c r="JQV107" s="631"/>
      <c r="JQW107" s="631"/>
      <c r="JQX107" s="612"/>
      <c r="JQY107" s="626"/>
      <c r="JQZ107" s="631"/>
      <c r="JRA107" s="631"/>
      <c r="JRB107" s="631"/>
      <c r="JRC107" s="631"/>
      <c r="JRD107" s="631"/>
      <c r="JRE107" s="612"/>
      <c r="JRF107" s="626"/>
      <c r="JRG107" s="631"/>
      <c r="JRH107" s="631"/>
      <c r="JRI107" s="631"/>
      <c r="JRJ107" s="631"/>
      <c r="JRK107" s="631"/>
      <c r="JRL107" s="612"/>
      <c r="JRM107" s="626"/>
      <c r="JRN107" s="631"/>
      <c r="JRO107" s="631"/>
      <c r="JRP107" s="631"/>
      <c r="JRQ107" s="631"/>
      <c r="JRR107" s="631"/>
      <c r="JRS107" s="612"/>
      <c r="JRT107" s="626"/>
      <c r="JRU107" s="631"/>
      <c r="JRV107" s="631"/>
      <c r="JRW107" s="631"/>
      <c r="JRX107" s="631"/>
      <c r="JRY107" s="631"/>
      <c r="JRZ107" s="612"/>
      <c r="JSA107" s="626"/>
      <c r="JSB107" s="631"/>
      <c r="JSC107" s="631"/>
      <c r="JSD107" s="631"/>
      <c r="JSE107" s="631"/>
      <c r="JSF107" s="631"/>
      <c r="JSG107" s="612"/>
      <c r="JSH107" s="626"/>
      <c r="JSI107" s="631"/>
      <c r="JSJ107" s="631"/>
      <c r="JSK107" s="631"/>
      <c r="JSL107" s="631"/>
      <c r="JSM107" s="631"/>
      <c r="JSN107" s="612"/>
      <c r="JSO107" s="626"/>
      <c r="JSP107" s="631"/>
      <c r="JSQ107" s="631"/>
      <c r="JSR107" s="631"/>
      <c r="JSS107" s="631"/>
      <c r="JST107" s="631"/>
      <c r="JSU107" s="612"/>
      <c r="JSV107" s="626"/>
      <c r="JSW107" s="631"/>
      <c r="JSX107" s="631"/>
      <c r="JSY107" s="631"/>
      <c r="JSZ107" s="631"/>
      <c r="JTA107" s="631"/>
      <c r="JTB107" s="612"/>
      <c r="JTC107" s="626"/>
      <c r="JTD107" s="631"/>
      <c r="JTE107" s="631"/>
      <c r="JTF107" s="631"/>
      <c r="JTG107" s="631"/>
      <c r="JTH107" s="631"/>
      <c r="JTI107" s="612"/>
      <c r="JTJ107" s="626"/>
      <c r="JTK107" s="631"/>
      <c r="JTL107" s="631"/>
      <c r="JTM107" s="631"/>
      <c r="JTN107" s="631"/>
      <c r="JTO107" s="631"/>
      <c r="JTP107" s="612"/>
      <c r="JTQ107" s="626"/>
      <c r="JTR107" s="631"/>
      <c r="JTS107" s="631"/>
      <c r="JTT107" s="631"/>
      <c r="JTU107" s="631"/>
      <c r="JTV107" s="631"/>
      <c r="JTW107" s="612"/>
      <c r="JTX107" s="626"/>
      <c r="JTY107" s="631"/>
      <c r="JTZ107" s="631"/>
      <c r="JUA107" s="631"/>
      <c r="JUB107" s="631"/>
      <c r="JUC107" s="631"/>
      <c r="JUD107" s="612"/>
      <c r="JUE107" s="626"/>
      <c r="JUF107" s="631"/>
      <c r="JUG107" s="631"/>
      <c r="JUH107" s="631"/>
      <c r="JUI107" s="631"/>
      <c r="JUJ107" s="631"/>
      <c r="JUK107" s="612"/>
      <c r="JUL107" s="626"/>
      <c r="JUM107" s="631"/>
      <c r="JUN107" s="631"/>
      <c r="JUO107" s="631"/>
      <c r="JUP107" s="631"/>
      <c r="JUQ107" s="631"/>
      <c r="JUR107" s="612"/>
      <c r="JUS107" s="626"/>
      <c r="JUT107" s="631"/>
      <c r="JUU107" s="631"/>
      <c r="JUV107" s="631"/>
      <c r="JUW107" s="631"/>
      <c r="JUX107" s="631"/>
      <c r="JUY107" s="612"/>
      <c r="JUZ107" s="626"/>
      <c r="JVA107" s="631"/>
      <c r="JVB107" s="631"/>
      <c r="JVC107" s="631"/>
      <c r="JVD107" s="631"/>
      <c r="JVE107" s="631"/>
      <c r="JVF107" s="612"/>
      <c r="JVG107" s="626"/>
      <c r="JVH107" s="631"/>
      <c r="JVI107" s="631"/>
      <c r="JVJ107" s="631"/>
      <c r="JVK107" s="631"/>
      <c r="JVL107" s="631"/>
      <c r="JVM107" s="612"/>
      <c r="JVN107" s="626"/>
      <c r="JVO107" s="631"/>
      <c r="JVP107" s="631"/>
      <c r="JVQ107" s="631"/>
      <c r="JVR107" s="631"/>
      <c r="JVS107" s="631"/>
      <c r="JVT107" s="612"/>
      <c r="JVU107" s="626"/>
      <c r="JVV107" s="631"/>
      <c r="JVW107" s="631"/>
      <c r="JVX107" s="631"/>
      <c r="JVY107" s="631"/>
      <c r="JVZ107" s="631"/>
      <c r="JWA107" s="612"/>
      <c r="JWB107" s="626"/>
      <c r="JWC107" s="631"/>
      <c r="JWD107" s="631"/>
      <c r="JWE107" s="631"/>
      <c r="JWF107" s="631"/>
      <c r="JWG107" s="631"/>
      <c r="JWH107" s="612"/>
      <c r="JWI107" s="626"/>
      <c r="JWJ107" s="631"/>
      <c r="JWK107" s="631"/>
      <c r="JWL107" s="631"/>
      <c r="JWM107" s="631"/>
      <c r="JWN107" s="631"/>
      <c r="JWO107" s="612"/>
      <c r="JWP107" s="626"/>
      <c r="JWQ107" s="631"/>
      <c r="JWR107" s="631"/>
      <c r="JWS107" s="631"/>
      <c r="JWT107" s="631"/>
      <c r="JWU107" s="631"/>
      <c r="JWV107" s="612"/>
      <c r="JWW107" s="626"/>
      <c r="JWX107" s="631"/>
      <c r="JWY107" s="631"/>
      <c r="JWZ107" s="631"/>
      <c r="JXA107" s="631"/>
      <c r="JXB107" s="631"/>
      <c r="JXC107" s="612"/>
      <c r="JXD107" s="626"/>
      <c r="JXE107" s="631"/>
      <c r="JXF107" s="631"/>
      <c r="JXG107" s="631"/>
      <c r="JXH107" s="631"/>
      <c r="JXI107" s="631"/>
      <c r="JXJ107" s="612"/>
      <c r="JXK107" s="626"/>
      <c r="JXL107" s="631"/>
      <c r="JXM107" s="631"/>
      <c r="JXN107" s="631"/>
      <c r="JXO107" s="631"/>
      <c r="JXP107" s="631"/>
      <c r="JXQ107" s="612"/>
      <c r="JXR107" s="626"/>
      <c r="JXS107" s="631"/>
      <c r="JXT107" s="631"/>
      <c r="JXU107" s="631"/>
      <c r="JXV107" s="631"/>
      <c r="JXW107" s="631"/>
      <c r="JXX107" s="612"/>
      <c r="JXY107" s="626"/>
      <c r="JXZ107" s="631"/>
      <c r="JYA107" s="631"/>
      <c r="JYB107" s="631"/>
      <c r="JYC107" s="631"/>
      <c r="JYD107" s="631"/>
      <c r="JYE107" s="612"/>
      <c r="JYF107" s="626"/>
      <c r="JYG107" s="631"/>
      <c r="JYH107" s="631"/>
      <c r="JYI107" s="631"/>
      <c r="JYJ107" s="631"/>
      <c r="JYK107" s="631"/>
      <c r="JYL107" s="612"/>
      <c r="JYM107" s="626"/>
      <c r="JYN107" s="631"/>
      <c r="JYO107" s="631"/>
      <c r="JYP107" s="631"/>
      <c r="JYQ107" s="631"/>
      <c r="JYR107" s="631"/>
      <c r="JYS107" s="612"/>
      <c r="JYT107" s="626"/>
      <c r="JYU107" s="631"/>
      <c r="JYV107" s="631"/>
      <c r="JYW107" s="631"/>
      <c r="JYX107" s="631"/>
      <c r="JYY107" s="631"/>
      <c r="JYZ107" s="612"/>
      <c r="JZA107" s="626"/>
      <c r="JZB107" s="631"/>
      <c r="JZC107" s="631"/>
      <c r="JZD107" s="631"/>
      <c r="JZE107" s="631"/>
      <c r="JZF107" s="631"/>
      <c r="JZG107" s="612"/>
      <c r="JZH107" s="626"/>
      <c r="JZI107" s="631"/>
      <c r="JZJ107" s="631"/>
      <c r="JZK107" s="631"/>
      <c r="JZL107" s="631"/>
      <c r="JZM107" s="631"/>
      <c r="JZN107" s="612"/>
      <c r="JZO107" s="626"/>
      <c r="JZP107" s="631"/>
      <c r="JZQ107" s="631"/>
      <c r="JZR107" s="631"/>
      <c r="JZS107" s="631"/>
      <c r="JZT107" s="631"/>
      <c r="JZU107" s="612"/>
      <c r="JZV107" s="626"/>
      <c r="JZW107" s="631"/>
      <c r="JZX107" s="631"/>
      <c r="JZY107" s="631"/>
      <c r="JZZ107" s="631"/>
      <c r="KAA107" s="631"/>
      <c r="KAB107" s="612"/>
      <c r="KAC107" s="626"/>
      <c r="KAD107" s="631"/>
      <c r="KAE107" s="631"/>
      <c r="KAF107" s="631"/>
      <c r="KAG107" s="631"/>
      <c r="KAH107" s="631"/>
      <c r="KAI107" s="612"/>
      <c r="KAJ107" s="626"/>
      <c r="KAK107" s="631"/>
      <c r="KAL107" s="631"/>
      <c r="KAM107" s="631"/>
      <c r="KAN107" s="631"/>
      <c r="KAO107" s="631"/>
      <c r="KAP107" s="612"/>
      <c r="KAQ107" s="626"/>
      <c r="KAR107" s="631"/>
      <c r="KAS107" s="631"/>
      <c r="KAT107" s="631"/>
      <c r="KAU107" s="631"/>
      <c r="KAV107" s="631"/>
      <c r="KAW107" s="612"/>
      <c r="KAX107" s="626"/>
      <c r="KAY107" s="631"/>
      <c r="KAZ107" s="631"/>
      <c r="KBA107" s="631"/>
      <c r="KBB107" s="631"/>
      <c r="KBC107" s="631"/>
      <c r="KBD107" s="612"/>
      <c r="KBE107" s="626"/>
      <c r="KBF107" s="631"/>
      <c r="KBG107" s="631"/>
      <c r="KBH107" s="631"/>
      <c r="KBI107" s="631"/>
      <c r="KBJ107" s="631"/>
      <c r="KBK107" s="612"/>
      <c r="KBL107" s="626"/>
      <c r="KBM107" s="631"/>
      <c r="KBN107" s="631"/>
      <c r="KBO107" s="631"/>
      <c r="KBP107" s="631"/>
      <c r="KBQ107" s="631"/>
      <c r="KBR107" s="612"/>
      <c r="KBS107" s="626"/>
      <c r="KBT107" s="631"/>
      <c r="KBU107" s="631"/>
      <c r="KBV107" s="631"/>
      <c r="KBW107" s="631"/>
      <c r="KBX107" s="631"/>
      <c r="KBY107" s="612"/>
      <c r="KBZ107" s="626"/>
      <c r="KCA107" s="631"/>
      <c r="KCB107" s="631"/>
      <c r="KCC107" s="631"/>
      <c r="KCD107" s="631"/>
      <c r="KCE107" s="631"/>
      <c r="KCF107" s="612"/>
      <c r="KCG107" s="626"/>
      <c r="KCH107" s="631"/>
      <c r="KCI107" s="631"/>
      <c r="KCJ107" s="631"/>
      <c r="KCK107" s="631"/>
      <c r="KCL107" s="631"/>
      <c r="KCM107" s="612"/>
      <c r="KCN107" s="626"/>
      <c r="KCO107" s="631"/>
      <c r="KCP107" s="631"/>
      <c r="KCQ107" s="631"/>
      <c r="KCR107" s="631"/>
      <c r="KCS107" s="631"/>
      <c r="KCT107" s="612"/>
      <c r="KCU107" s="626"/>
      <c r="KCV107" s="631"/>
      <c r="KCW107" s="631"/>
      <c r="KCX107" s="631"/>
      <c r="KCY107" s="631"/>
      <c r="KCZ107" s="631"/>
      <c r="KDA107" s="612"/>
      <c r="KDB107" s="626"/>
      <c r="KDC107" s="631"/>
      <c r="KDD107" s="631"/>
      <c r="KDE107" s="631"/>
      <c r="KDF107" s="631"/>
      <c r="KDG107" s="631"/>
      <c r="KDH107" s="612"/>
      <c r="KDI107" s="626"/>
      <c r="KDJ107" s="631"/>
      <c r="KDK107" s="631"/>
      <c r="KDL107" s="631"/>
      <c r="KDM107" s="631"/>
      <c r="KDN107" s="631"/>
      <c r="KDO107" s="612"/>
      <c r="KDP107" s="626"/>
      <c r="KDQ107" s="631"/>
      <c r="KDR107" s="631"/>
      <c r="KDS107" s="631"/>
      <c r="KDT107" s="631"/>
      <c r="KDU107" s="631"/>
      <c r="KDV107" s="612"/>
      <c r="KDW107" s="626"/>
      <c r="KDX107" s="631"/>
      <c r="KDY107" s="631"/>
      <c r="KDZ107" s="631"/>
      <c r="KEA107" s="631"/>
      <c r="KEB107" s="631"/>
      <c r="KEC107" s="612"/>
      <c r="KED107" s="626"/>
      <c r="KEE107" s="631"/>
      <c r="KEF107" s="631"/>
      <c r="KEG107" s="631"/>
      <c r="KEH107" s="631"/>
      <c r="KEI107" s="631"/>
      <c r="KEJ107" s="612"/>
      <c r="KEK107" s="626"/>
      <c r="KEL107" s="631"/>
      <c r="KEM107" s="631"/>
      <c r="KEN107" s="631"/>
      <c r="KEO107" s="631"/>
      <c r="KEP107" s="631"/>
      <c r="KEQ107" s="612"/>
      <c r="KER107" s="626"/>
      <c r="KES107" s="631"/>
      <c r="KET107" s="631"/>
      <c r="KEU107" s="631"/>
      <c r="KEV107" s="631"/>
      <c r="KEW107" s="631"/>
      <c r="KEX107" s="612"/>
      <c r="KEY107" s="626"/>
      <c r="KEZ107" s="631"/>
      <c r="KFA107" s="631"/>
      <c r="KFB107" s="631"/>
      <c r="KFC107" s="631"/>
      <c r="KFD107" s="631"/>
      <c r="KFE107" s="612"/>
      <c r="KFF107" s="626"/>
      <c r="KFG107" s="631"/>
      <c r="KFH107" s="631"/>
      <c r="KFI107" s="631"/>
      <c r="KFJ107" s="631"/>
      <c r="KFK107" s="631"/>
      <c r="KFL107" s="612"/>
      <c r="KFM107" s="626"/>
      <c r="KFN107" s="631"/>
      <c r="KFO107" s="631"/>
      <c r="KFP107" s="631"/>
      <c r="KFQ107" s="631"/>
      <c r="KFR107" s="631"/>
      <c r="KFS107" s="612"/>
      <c r="KFT107" s="626"/>
      <c r="KFU107" s="631"/>
      <c r="KFV107" s="631"/>
      <c r="KFW107" s="631"/>
      <c r="KFX107" s="631"/>
      <c r="KFY107" s="631"/>
      <c r="KFZ107" s="612"/>
      <c r="KGA107" s="626"/>
      <c r="KGB107" s="631"/>
      <c r="KGC107" s="631"/>
      <c r="KGD107" s="631"/>
      <c r="KGE107" s="631"/>
      <c r="KGF107" s="631"/>
      <c r="KGG107" s="612"/>
      <c r="KGH107" s="626"/>
      <c r="KGI107" s="631"/>
      <c r="KGJ107" s="631"/>
      <c r="KGK107" s="631"/>
      <c r="KGL107" s="631"/>
      <c r="KGM107" s="631"/>
      <c r="KGN107" s="612"/>
      <c r="KGO107" s="626"/>
      <c r="KGP107" s="631"/>
      <c r="KGQ107" s="631"/>
      <c r="KGR107" s="631"/>
      <c r="KGS107" s="631"/>
      <c r="KGT107" s="631"/>
      <c r="KGU107" s="612"/>
      <c r="KGV107" s="626"/>
      <c r="KGW107" s="631"/>
      <c r="KGX107" s="631"/>
      <c r="KGY107" s="631"/>
      <c r="KGZ107" s="631"/>
      <c r="KHA107" s="631"/>
      <c r="KHB107" s="612"/>
      <c r="KHC107" s="626"/>
      <c r="KHD107" s="631"/>
      <c r="KHE107" s="631"/>
      <c r="KHF107" s="631"/>
      <c r="KHG107" s="631"/>
      <c r="KHH107" s="631"/>
      <c r="KHI107" s="612"/>
      <c r="KHJ107" s="626"/>
      <c r="KHK107" s="631"/>
      <c r="KHL107" s="631"/>
      <c r="KHM107" s="631"/>
      <c r="KHN107" s="631"/>
      <c r="KHO107" s="631"/>
      <c r="KHP107" s="612"/>
      <c r="KHQ107" s="626"/>
      <c r="KHR107" s="631"/>
      <c r="KHS107" s="631"/>
      <c r="KHT107" s="631"/>
      <c r="KHU107" s="631"/>
      <c r="KHV107" s="631"/>
      <c r="KHW107" s="612"/>
      <c r="KHX107" s="626"/>
      <c r="KHY107" s="631"/>
      <c r="KHZ107" s="631"/>
      <c r="KIA107" s="631"/>
      <c r="KIB107" s="631"/>
      <c r="KIC107" s="631"/>
      <c r="KID107" s="612"/>
      <c r="KIE107" s="626"/>
      <c r="KIF107" s="631"/>
      <c r="KIG107" s="631"/>
      <c r="KIH107" s="631"/>
      <c r="KII107" s="631"/>
      <c r="KIJ107" s="631"/>
      <c r="KIK107" s="612"/>
      <c r="KIL107" s="626"/>
      <c r="KIM107" s="631"/>
      <c r="KIN107" s="631"/>
      <c r="KIO107" s="631"/>
      <c r="KIP107" s="631"/>
      <c r="KIQ107" s="631"/>
      <c r="KIR107" s="612"/>
      <c r="KIS107" s="626"/>
      <c r="KIT107" s="631"/>
      <c r="KIU107" s="631"/>
      <c r="KIV107" s="631"/>
      <c r="KIW107" s="631"/>
      <c r="KIX107" s="631"/>
      <c r="KIY107" s="612"/>
      <c r="KIZ107" s="626"/>
      <c r="KJA107" s="631"/>
      <c r="KJB107" s="631"/>
      <c r="KJC107" s="631"/>
      <c r="KJD107" s="631"/>
      <c r="KJE107" s="631"/>
      <c r="KJF107" s="612"/>
      <c r="KJG107" s="626"/>
      <c r="KJH107" s="631"/>
      <c r="KJI107" s="631"/>
      <c r="KJJ107" s="631"/>
      <c r="KJK107" s="631"/>
      <c r="KJL107" s="631"/>
      <c r="KJM107" s="612"/>
      <c r="KJN107" s="626"/>
      <c r="KJO107" s="631"/>
      <c r="KJP107" s="631"/>
      <c r="KJQ107" s="631"/>
      <c r="KJR107" s="631"/>
      <c r="KJS107" s="631"/>
      <c r="KJT107" s="612"/>
      <c r="KJU107" s="626"/>
      <c r="KJV107" s="631"/>
      <c r="KJW107" s="631"/>
      <c r="KJX107" s="631"/>
      <c r="KJY107" s="631"/>
      <c r="KJZ107" s="631"/>
      <c r="KKA107" s="612"/>
      <c r="KKB107" s="626"/>
      <c r="KKC107" s="631"/>
      <c r="KKD107" s="631"/>
      <c r="KKE107" s="631"/>
      <c r="KKF107" s="631"/>
      <c r="KKG107" s="631"/>
      <c r="KKH107" s="612"/>
      <c r="KKI107" s="626"/>
      <c r="KKJ107" s="631"/>
      <c r="KKK107" s="631"/>
      <c r="KKL107" s="631"/>
      <c r="KKM107" s="631"/>
      <c r="KKN107" s="631"/>
      <c r="KKO107" s="612"/>
      <c r="KKP107" s="626"/>
      <c r="KKQ107" s="631"/>
      <c r="KKR107" s="631"/>
      <c r="KKS107" s="631"/>
      <c r="KKT107" s="631"/>
      <c r="KKU107" s="631"/>
      <c r="KKV107" s="612"/>
      <c r="KKW107" s="626"/>
      <c r="KKX107" s="631"/>
      <c r="KKY107" s="631"/>
      <c r="KKZ107" s="631"/>
      <c r="KLA107" s="631"/>
      <c r="KLB107" s="631"/>
      <c r="KLC107" s="612"/>
      <c r="KLD107" s="626"/>
      <c r="KLE107" s="631"/>
      <c r="KLF107" s="631"/>
      <c r="KLG107" s="631"/>
      <c r="KLH107" s="631"/>
      <c r="KLI107" s="631"/>
      <c r="KLJ107" s="612"/>
      <c r="KLK107" s="626"/>
      <c r="KLL107" s="631"/>
      <c r="KLM107" s="631"/>
      <c r="KLN107" s="631"/>
      <c r="KLO107" s="631"/>
      <c r="KLP107" s="631"/>
      <c r="KLQ107" s="612"/>
      <c r="KLR107" s="626"/>
      <c r="KLS107" s="631"/>
      <c r="KLT107" s="631"/>
      <c r="KLU107" s="631"/>
      <c r="KLV107" s="631"/>
      <c r="KLW107" s="631"/>
      <c r="KLX107" s="612"/>
      <c r="KLY107" s="626"/>
      <c r="KLZ107" s="631"/>
      <c r="KMA107" s="631"/>
      <c r="KMB107" s="631"/>
      <c r="KMC107" s="631"/>
      <c r="KMD107" s="631"/>
      <c r="KME107" s="612"/>
      <c r="KMF107" s="626"/>
      <c r="KMG107" s="631"/>
      <c r="KMH107" s="631"/>
      <c r="KMI107" s="631"/>
      <c r="KMJ107" s="631"/>
      <c r="KMK107" s="631"/>
      <c r="KML107" s="612"/>
      <c r="KMM107" s="626"/>
      <c r="KMN107" s="631"/>
      <c r="KMO107" s="631"/>
      <c r="KMP107" s="631"/>
      <c r="KMQ107" s="631"/>
      <c r="KMR107" s="631"/>
      <c r="KMS107" s="612"/>
      <c r="KMT107" s="626"/>
      <c r="KMU107" s="631"/>
      <c r="KMV107" s="631"/>
      <c r="KMW107" s="631"/>
      <c r="KMX107" s="631"/>
      <c r="KMY107" s="631"/>
      <c r="KMZ107" s="612"/>
      <c r="KNA107" s="626"/>
      <c r="KNB107" s="631"/>
      <c r="KNC107" s="631"/>
      <c r="KND107" s="631"/>
      <c r="KNE107" s="631"/>
      <c r="KNF107" s="631"/>
      <c r="KNG107" s="612"/>
      <c r="KNH107" s="626"/>
      <c r="KNI107" s="631"/>
      <c r="KNJ107" s="631"/>
      <c r="KNK107" s="631"/>
      <c r="KNL107" s="631"/>
      <c r="KNM107" s="631"/>
      <c r="KNN107" s="612"/>
      <c r="KNO107" s="626"/>
      <c r="KNP107" s="631"/>
      <c r="KNQ107" s="631"/>
      <c r="KNR107" s="631"/>
      <c r="KNS107" s="631"/>
      <c r="KNT107" s="631"/>
      <c r="KNU107" s="612"/>
      <c r="KNV107" s="626"/>
      <c r="KNW107" s="631"/>
      <c r="KNX107" s="631"/>
      <c r="KNY107" s="631"/>
      <c r="KNZ107" s="631"/>
      <c r="KOA107" s="631"/>
      <c r="KOB107" s="612"/>
      <c r="KOC107" s="626"/>
      <c r="KOD107" s="631"/>
      <c r="KOE107" s="631"/>
      <c r="KOF107" s="631"/>
      <c r="KOG107" s="631"/>
      <c r="KOH107" s="631"/>
      <c r="KOI107" s="612"/>
      <c r="KOJ107" s="626"/>
      <c r="KOK107" s="631"/>
      <c r="KOL107" s="631"/>
      <c r="KOM107" s="631"/>
      <c r="KON107" s="631"/>
      <c r="KOO107" s="631"/>
      <c r="KOP107" s="612"/>
      <c r="KOQ107" s="626"/>
      <c r="KOR107" s="631"/>
      <c r="KOS107" s="631"/>
      <c r="KOT107" s="631"/>
      <c r="KOU107" s="631"/>
      <c r="KOV107" s="631"/>
      <c r="KOW107" s="612"/>
      <c r="KOX107" s="626"/>
      <c r="KOY107" s="631"/>
      <c r="KOZ107" s="631"/>
      <c r="KPA107" s="631"/>
      <c r="KPB107" s="631"/>
      <c r="KPC107" s="631"/>
      <c r="KPD107" s="612"/>
      <c r="KPE107" s="626"/>
      <c r="KPF107" s="631"/>
      <c r="KPG107" s="631"/>
      <c r="KPH107" s="631"/>
      <c r="KPI107" s="631"/>
      <c r="KPJ107" s="631"/>
      <c r="KPK107" s="612"/>
      <c r="KPL107" s="626"/>
      <c r="KPM107" s="631"/>
      <c r="KPN107" s="631"/>
      <c r="KPO107" s="631"/>
      <c r="KPP107" s="631"/>
      <c r="KPQ107" s="631"/>
      <c r="KPR107" s="612"/>
      <c r="KPS107" s="626"/>
      <c r="KPT107" s="631"/>
      <c r="KPU107" s="631"/>
      <c r="KPV107" s="631"/>
      <c r="KPW107" s="631"/>
      <c r="KPX107" s="631"/>
      <c r="KPY107" s="612"/>
      <c r="KPZ107" s="626"/>
      <c r="KQA107" s="631"/>
      <c r="KQB107" s="631"/>
      <c r="KQC107" s="631"/>
      <c r="KQD107" s="631"/>
      <c r="KQE107" s="631"/>
      <c r="KQF107" s="612"/>
      <c r="KQG107" s="626"/>
      <c r="KQH107" s="631"/>
      <c r="KQI107" s="631"/>
      <c r="KQJ107" s="631"/>
      <c r="KQK107" s="631"/>
      <c r="KQL107" s="631"/>
      <c r="KQM107" s="612"/>
      <c r="KQN107" s="626"/>
      <c r="KQO107" s="631"/>
      <c r="KQP107" s="631"/>
      <c r="KQQ107" s="631"/>
      <c r="KQR107" s="631"/>
      <c r="KQS107" s="631"/>
      <c r="KQT107" s="612"/>
      <c r="KQU107" s="626"/>
      <c r="KQV107" s="631"/>
      <c r="KQW107" s="631"/>
      <c r="KQX107" s="631"/>
      <c r="KQY107" s="631"/>
      <c r="KQZ107" s="631"/>
      <c r="KRA107" s="612"/>
      <c r="KRB107" s="626"/>
      <c r="KRC107" s="631"/>
      <c r="KRD107" s="631"/>
      <c r="KRE107" s="631"/>
      <c r="KRF107" s="631"/>
      <c r="KRG107" s="631"/>
      <c r="KRH107" s="612"/>
      <c r="KRI107" s="626"/>
      <c r="KRJ107" s="631"/>
      <c r="KRK107" s="631"/>
      <c r="KRL107" s="631"/>
      <c r="KRM107" s="631"/>
      <c r="KRN107" s="631"/>
      <c r="KRO107" s="612"/>
      <c r="KRP107" s="626"/>
      <c r="KRQ107" s="631"/>
      <c r="KRR107" s="631"/>
      <c r="KRS107" s="631"/>
      <c r="KRT107" s="631"/>
      <c r="KRU107" s="631"/>
      <c r="KRV107" s="612"/>
      <c r="KRW107" s="626"/>
      <c r="KRX107" s="631"/>
      <c r="KRY107" s="631"/>
      <c r="KRZ107" s="631"/>
      <c r="KSA107" s="631"/>
      <c r="KSB107" s="631"/>
      <c r="KSC107" s="612"/>
      <c r="KSD107" s="626"/>
      <c r="KSE107" s="631"/>
      <c r="KSF107" s="631"/>
      <c r="KSG107" s="631"/>
      <c r="KSH107" s="631"/>
      <c r="KSI107" s="631"/>
      <c r="KSJ107" s="612"/>
      <c r="KSK107" s="626"/>
      <c r="KSL107" s="631"/>
      <c r="KSM107" s="631"/>
      <c r="KSN107" s="631"/>
      <c r="KSO107" s="631"/>
      <c r="KSP107" s="631"/>
      <c r="KSQ107" s="612"/>
      <c r="KSR107" s="626"/>
      <c r="KSS107" s="631"/>
      <c r="KST107" s="631"/>
      <c r="KSU107" s="631"/>
      <c r="KSV107" s="631"/>
      <c r="KSW107" s="631"/>
      <c r="KSX107" s="612"/>
      <c r="KSY107" s="626"/>
      <c r="KSZ107" s="631"/>
      <c r="KTA107" s="631"/>
      <c r="KTB107" s="631"/>
      <c r="KTC107" s="631"/>
      <c r="KTD107" s="631"/>
      <c r="KTE107" s="612"/>
      <c r="KTF107" s="626"/>
      <c r="KTG107" s="631"/>
      <c r="KTH107" s="631"/>
      <c r="KTI107" s="631"/>
      <c r="KTJ107" s="631"/>
      <c r="KTK107" s="631"/>
      <c r="KTL107" s="612"/>
      <c r="KTM107" s="626"/>
      <c r="KTN107" s="631"/>
      <c r="KTO107" s="631"/>
      <c r="KTP107" s="631"/>
      <c r="KTQ107" s="631"/>
      <c r="KTR107" s="631"/>
      <c r="KTS107" s="612"/>
      <c r="KTT107" s="626"/>
      <c r="KTU107" s="631"/>
      <c r="KTV107" s="631"/>
      <c r="KTW107" s="631"/>
      <c r="KTX107" s="631"/>
      <c r="KTY107" s="631"/>
      <c r="KTZ107" s="612"/>
      <c r="KUA107" s="626"/>
      <c r="KUB107" s="631"/>
      <c r="KUC107" s="631"/>
      <c r="KUD107" s="631"/>
      <c r="KUE107" s="631"/>
      <c r="KUF107" s="631"/>
      <c r="KUG107" s="612"/>
      <c r="KUH107" s="626"/>
      <c r="KUI107" s="631"/>
      <c r="KUJ107" s="631"/>
      <c r="KUK107" s="631"/>
      <c r="KUL107" s="631"/>
      <c r="KUM107" s="631"/>
      <c r="KUN107" s="612"/>
      <c r="KUO107" s="626"/>
      <c r="KUP107" s="631"/>
      <c r="KUQ107" s="631"/>
      <c r="KUR107" s="631"/>
      <c r="KUS107" s="631"/>
      <c r="KUT107" s="631"/>
      <c r="KUU107" s="612"/>
      <c r="KUV107" s="626"/>
      <c r="KUW107" s="631"/>
      <c r="KUX107" s="631"/>
      <c r="KUY107" s="631"/>
      <c r="KUZ107" s="631"/>
      <c r="KVA107" s="631"/>
      <c r="KVB107" s="612"/>
      <c r="KVC107" s="626"/>
      <c r="KVD107" s="631"/>
      <c r="KVE107" s="631"/>
      <c r="KVF107" s="631"/>
      <c r="KVG107" s="631"/>
      <c r="KVH107" s="631"/>
      <c r="KVI107" s="612"/>
      <c r="KVJ107" s="626"/>
      <c r="KVK107" s="631"/>
      <c r="KVL107" s="631"/>
      <c r="KVM107" s="631"/>
      <c r="KVN107" s="631"/>
      <c r="KVO107" s="631"/>
      <c r="KVP107" s="612"/>
      <c r="KVQ107" s="626"/>
      <c r="KVR107" s="631"/>
      <c r="KVS107" s="631"/>
      <c r="KVT107" s="631"/>
      <c r="KVU107" s="631"/>
      <c r="KVV107" s="631"/>
      <c r="KVW107" s="612"/>
      <c r="KVX107" s="626"/>
      <c r="KVY107" s="631"/>
      <c r="KVZ107" s="631"/>
      <c r="KWA107" s="631"/>
      <c r="KWB107" s="631"/>
      <c r="KWC107" s="631"/>
      <c r="KWD107" s="612"/>
      <c r="KWE107" s="626"/>
      <c r="KWF107" s="631"/>
      <c r="KWG107" s="631"/>
      <c r="KWH107" s="631"/>
      <c r="KWI107" s="631"/>
      <c r="KWJ107" s="631"/>
      <c r="KWK107" s="612"/>
      <c r="KWL107" s="626"/>
      <c r="KWM107" s="631"/>
      <c r="KWN107" s="631"/>
      <c r="KWO107" s="631"/>
      <c r="KWP107" s="631"/>
      <c r="KWQ107" s="631"/>
      <c r="KWR107" s="612"/>
      <c r="KWS107" s="626"/>
      <c r="KWT107" s="631"/>
      <c r="KWU107" s="631"/>
      <c r="KWV107" s="631"/>
      <c r="KWW107" s="631"/>
      <c r="KWX107" s="631"/>
      <c r="KWY107" s="612"/>
      <c r="KWZ107" s="626"/>
      <c r="KXA107" s="631"/>
      <c r="KXB107" s="631"/>
      <c r="KXC107" s="631"/>
      <c r="KXD107" s="631"/>
      <c r="KXE107" s="631"/>
      <c r="KXF107" s="612"/>
      <c r="KXG107" s="626"/>
      <c r="KXH107" s="631"/>
      <c r="KXI107" s="631"/>
      <c r="KXJ107" s="631"/>
      <c r="KXK107" s="631"/>
      <c r="KXL107" s="631"/>
      <c r="KXM107" s="612"/>
      <c r="KXN107" s="626"/>
      <c r="KXO107" s="631"/>
      <c r="KXP107" s="631"/>
      <c r="KXQ107" s="631"/>
      <c r="KXR107" s="631"/>
      <c r="KXS107" s="631"/>
      <c r="KXT107" s="612"/>
      <c r="KXU107" s="626"/>
      <c r="KXV107" s="631"/>
      <c r="KXW107" s="631"/>
      <c r="KXX107" s="631"/>
      <c r="KXY107" s="631"/>
      <c r="KXZ107" s="631"/>
      <c r="KYA107" s="612"/>
      <c r="KYB107" s="626"/>
      <c r="KYC107" s="631"/>
      <c r="KYD107" s="631"/>
      <c r="KYE107" s="631"/>
      <c r="KYF107" s="631"/>
      <c r="KYG107" s="631"/>
      <c r="KYH107" s="612"/>
      <c r="KYI107" s="626"/>
      <c r="KYJ107" s="631"/>
      <c r="KYK107" s="631"/>
      <c r="KYL107" s="631"/>
      <c r="KYM107" s="631"/>
      <c r="KYN107" s="631"/>
      <c r="KYO107" s="612"/>
      <c r="KYP107" s="626"/>
      <c r="KYQ107" s="631"/>
      <c r="KYR107" s="631"/>
      <c r="KYS107" s="631"/>
      <c r="KYT107" s="631"/>
      <c r="KYU107" s="631"/>
      <c r="KYV107" s="612"/>
      <c r="KYW107" s="626"/>
      <c r="KYX107" s="631"/>
      <c r="KYY107" s="631"/>
      <c r="KYZ107" s="631"/>
      <c r="KZA107" s="631"/>
      <c r="KZB107" s="631"/>
      <c r="KZC107" s="612"/>
      <c r="KZD107" s="626"/>
      <c r="KZE107" s="631"/>
      <c r="KZF107" s="631"/>
      <c r="KZG107" s="631"/>
      <c r="KZH107" s="631"/>
      <c r="KZI107" s="631"/>
      <c r="KZJ107" s="612"/>
      <c r="KZK107" s="626"/>
      <c r="KZL107" s="631"/>
      <c r="KZM107" s="631"/>
      <c r="KZN107" s="631"/>
      <c r="KZO107" s="631"/>
      <c r="KZP107" s="631"/>
      <c r="KZQ107" s="612"/>
      <c r="KZR107" s="626"/>
      <c r="KZS107" s="631"/>
      <c r="KZT107" s="631"/>
      <c r="KZU107" s="631"/>
      <c r="KZV107" s="631"/>
      <c r="KZW107" s="631"/>
      <c r="KZX107" s="612"/>
      <c r="KZY107" s="626"/>
      <c r="KZZ107" s="631"/>
      <c r="LAA107" s="631"/>
      <c r="LAB107" s="631"/>
      <c r="LAC107" s="631"/>
      <c r="LAD107" s="631"/>
      <c r="LAE107" s="612"/>
      <c r="LAF107" s="626"/>
      <c r="LAG107" s="631"/>
      <c r="LAH107" s="631"/>
      <c r="LAI107" s="631"/>
      <c r="LAJ107" s="631"/>
      <c r="LAK107" s="631"/>
      <c r="LAL107" s="612"/>
      <c r="LAM107" s="626"/>
      <c r="LAN107" s="631"/>
      <c r="LAO107" s="631"/>
      <c r="LAP107" s="631"/>
      <c r="LAQ107" s="631"/>
      <c r="LAR107" s="631"/>
      <c r="LAS107" s="612"/>
      <c r="LAT107" s="626"/>
      <c r="LAU107" s="631"/>
      <c r="LAV107" s="631"/>
      <c r="LAW107" s="631"/>
      <c r="LAX107" s="631"/>
      <c r="LAY107" s="631"/>
      <c r="LAZ107" s="612"/>
      <c r="LBA107" s="626"/>
      <c r="LBB107" s="631"/>
      <c r="LBC107" s="631"/>
      <c r="LBD107" s="631"/>
      <c r="LBE107" s="631"/>
      <c r="LBF107" s="631"/>
      <c r="LBG107" s="612"/>
      <c r="LBH107" s="626"/>
      <c r="LBI107" s="631"/>
      <c r="LBJ107" s="631"/>
      <c r="LBK107" s="631"/>
      <c r="LBL107" s="631"/>
      <c r="LBM107" s="631"/>
      <c r="LBN107" s="612"/>
      <c r="LBO107" s="626"/>
      <c r="LBP107" s="631"/>
      <c r="LBQ107" s="631"/>
      <c r="LBR107" s="631"/>
      <c r="LBS107" s="631"/>
      <c r="LBT107" s="631"/>
      <c r="LBU107" s="612"/>
      <c r="LBV107" s="626"/>
      <c r="LBW107" s="631"/>
      <c r="LBX107" s="631"/>
      <c r="LBY107" s="631"/>
      <c r="LBZ107" s="631"/>
      <c r="LCA107" s="631"/>
      <c r="LCB107" s="612"/>
      <c r="LCC107" s="626"/>
      <c r="LCD107" s="631"/>
      <c r="LCE107" s="631"/>
      <c r="LCF107" s="631"/>
      <c r="LCG107" s="631"/>
      <c r="LCH107" s="631"/>
      <c r="LCI107" s="612"/>
      <c r="LCJ107" s="626"/>
      <c r="LCK107" s="631"/>
      <c r="LCL107" s="631"/>
      <c r="LCM107" s="631"/>
      <c r="LCN107" s="631"/>
      <c r="LCO107" s="631"/>
      <c r="LCP107" s="612"/>
      <c r="LCQ107" s="626"/>
      <c r="LCR107" s="631"/>
      <c r="LCS107" s="631"/>
      <c r="LCT107" s="631"/>
      <c r="LCU107" s="631"/>
      <c r="LCV107" s="631"/>
      <c r="LCW107" s="612"/>
      <c r="LCX107" s="626"/>
      <c r="LCY107" s="631"/>
      <c r="LCZ107" s="631"/>
      <c r="LDA107" s="631"/>
      <c r="LDB107" s="631"/>
      <c r="LDC107" s="631"/>
      <c r="LDD107" s="612"/>
      <c r="LDE107" s="626"/>
      <c r="LDF107" s="631"/>
      <c r="LDG107" s="631"/>
      <c r="LDH107" s="631"/>
      <c r="LDI107" s="631"/>
      <c r="LDJ107" s="631"/>
      <c r="LDK107" s="612"/>
      <c r="LDL107" s="626"/>
      <c r="LDM107" s="631"/>
      <c r="LDN107" s="631"/>
      <c r="LDO107" s="631"/>
      <c r="LDP107" s="631"/>
      <c r="LDQ107" s="631"/>
      <c r="LDR107" s="612"/>
      <c r="LDS107" s="626"/>
      <c r="LDT107" s="631"/>
      <c r="LDU107" s="631"/>
      <c r="LDV107" s="631"/>
      <c r="LDW107" s="631"/>
      <c r="LDX107" s="631"/>
      <c r="LDY107" s="612"/>
      <c r="LDZ107" s="626"/>
      <c r="LEA107" s="631"/>
      <c r="LEB107" s="631"/>
      <c r="LEC107" s="631"/>
      <c r="LED107" s="631"/>
      <c r="LEE107" s="631"/>
      <c r="LEF107" s="612"/>
      <c r="LEG107" s="626"/>
      <c r="LEH107" s="631"/>
      <c r="LEI107" s="631"/>
      <c r="LEJ107" s="631"/>
      <c r="LEK107" s="631"/>
      <c r="LEL107" s="631"/>
      <c r="LEM107" s="612"/>
      <c r="LEN107" s="626"/>
      <c r="LEO107" s="631"/>
      <c r="LEP107" s="631"/>
      <c r="LEQ107" s="631"/>
      <c r="LER107" s="631"/>
      <c r="LES107" s="631"/>
      <c r="LET107" s="612"/>
      <c r="LEU107" s="626"/>
      <c r="LEV107" s="631"/>
      <c r="LEW107" s="631"/>
      <c r="LEX107" s="631"/>
      <c r="LEY107" s="631"/>
      <c r="LEZ107" s="631"/>
      <c r="LFA107" s="612"/>
      <c r="LFB107" s="626"/>
      <c r="LFC107" s="631"/>
      <c r="LFD107" s="631"/>
      <c r="LFE107" s="631"/>
      <c r="LFF107" s="631"/>
      <c r="LFG107" s="631"/>
      <c r="LFH107" s="612"/>
      <c r="LFI107" s="626"/>
      <c r="LFJ107" s="631"/>
      <c r="LFK107" s="631"/>
      <c r="LFL107" s="631"/>
      <c r="LFM107" s="631"/>
      <c r="LFN107" s="631"/>
      <c r="LFO107" s="612"/>
      <c r="LFP107" s="626"/>
      <c r="LFQ107" s="631"/>
      <c r="LFR107" s="631"/>
      <c r="LFS107" s="631"/>
      <c r="LFT107" s="631"/>
      <c r="LFU107" s="631"/>
      <c r="LFV107" s="612"/>
      <c r="LFW107" s="626"/>
      <c r="LFX107" s="631"/>
      <c r="LFY107" s="631"/>
      <c r="LFZ107" s="631"/>
      <c r="LGA107" s="631"/>
      <c r="LGB107" s="631"/>
      <c r="LGC107" s="612"/>
      <c r="LGD107" s="626"/>
      <c r="LGE107" s="631"/>
      <c r="LGF107" s="631"/>
      <c r="LGG107" s="631"/>
      <c r="LGH107" s="631"/>
      <c r="LGI107" s="631"/>
      <c r="LGJ107" s="612"/>
      <c r="LGK107" s="626"/>
      <c r="LGL107" s="631"/>
      <c r="LGM107" s="631"/>
      <c r="LGN107" s="631"/>
      <c r="LGO107" s="631"/>
      <c r="LGP107" s="631"/>
      <c r="LGQ107" s="612"/>
      <c r="LGR107" s="626"/>
      <c r="LGS107" s="631"/>
      <c r="LGT107" s="631"/>
      <c r="LGU107" s="631"/>
      <c r="LGV107" s="631"/>
      <c r="LGW107" s="631"/>
      <c r="LGX107" s="612"/>
      <c r="LGY107" s="626"/>
      <c r="LGZ107" s="631"/>
      <c r="LHA107" s="631"/>
      <c r="LHB107" s="631"/>
      <c r="LHC107" s="631"/>
      <c r="LHD107" s="631"/>
      <c r="LHE107" s="612"/>
      <c r="LHF107" s="626"/>
      <c r="LHG107" s="631"/>
      <c r="LHH107" s="631"/>
      <c r="LHI107" s="631"/>
      <c r="LHJ107" s="631"/>
      <c r="LHK107" s="631"/>
      <c r="LHL107" s="612"/>
      <c r="LHM107" s="626"/>
      <c r="LHN107" s="631"/>
      <c r="LHO107" s="631"/>
      <c r="LHP107" s="631"/>
      <c r="LHQ107" s="631"/>
      <c r="LHR107" s="631"/>
      <c r="LHS107" s="612"/>
      <c r="LHT107" s="626"/>
      <c r="LHU107" s="631"/>
      <c r="LHV107" s="631"/>
      <c r="LHW107" s="631"/>
      <c r="LHX107" s="631"/>
      <c r="LHY107" s="631"/>
      <c r="LHZ107" s="612"/>
      <c r="LIA107" s="626"/>
      <c r="LIB107" s="631"/>
      <c r="LIC107" s="631"/>
      <c r="LID107" s="631"/>
      <c r="LIE107" s="631"/>
      <c r="LIF107" s="631"/>
      <c r="LIG107" s="612"/>
      <c r="LIH107" s="626"/>
      <c r="LII107" s="631"/>
      <c r="LIJ107" s="631"/>
      <c r="LIK107" s="631"/>
      <c r="LIL107" s="631"/>
      <c r="LIM107" s="631"/>
      <c r="LIN107" s="612"/>
      <c r="LIO107" s="626"/>
      <c r="LIP107" s="631"/>
      <c r="LIQ107" s="631"/>
      <c r="LIR107" s="631"/>
      <c r="LIS107" s="631"/>
      <c r="LIT107" s="631"/>
      <c r="LIU107" s="612"/>
      <c r="LIV107" s="626"/>
      <c r="LIW107" s="631"/>
      <c r="LIX107" s="631"/>
      <c r="LIY107" s="631"/>
      <c r="LIZ107" s="631"/>
      <c r="LJA107" s="631"/>
      <c r="LJB107" s="612"/>
      <c r="LJC107" s="626"/>
      <c r="LJD107" s="631"/>
      <c r="LJE107" s="631"/>
      <c r="LJF107" s="631"/>
      <c r="LJG107" s="631"/>
      <c r="LJH107" s="631"/>
      <c r="LJI107" s="612"/>
      <c r="LJJ107" s="626"/>
      <c r="LJK107" s="631"/>
      <c r="LJL107" s="631"/>
      <c r="LJM107" s="631"/>
      <c r="LJN107" s="631"/>
      <c r="LJO107" s="631"/>
      <c r="LJP107" s="612"/>
      <c r="LJQ107" s="626"/>
      <c r="LJR107" s="631"/>
      <c r="LJS107" s="631"/>
      <c r="LJT107" s="631"/>
      <c r="LJU107" s="631"/>
      <c r="LJV107" s="631"/>
      <c r="LJW107" s="612"/>
      <c r="LJX107" s="626"/>
      <c r="LJY107" s="631"/>
      <c r="LJZ107" s="631"/>
      <c r="LKA107" s="631"/>
      <c r="LKB107" s="631"/>
      <c r="LKC107" s="631"/>
      <c r="LKD107" s="612"/>
      <c r="LKE107" s="626"/>
      <c r="LKF107" s="631"/>
      <c r="LKG107" s="631"/>
      <c r="LKH107" s="631"/>
      <c r="LKI107" s="631"/>
      <c r="LKJ107" s="631"/>
      <c r="LKK107" s="612"/>
      <c r="LKL107" s="626"/>
      <c r="LKM107" s="631"/>
      <c r="LKN107" s="631"/>
      <c r="LKO107" s="631"/>
      <c r="LKP107" s="631"/>
      <c r="LKQ107" s="631"/>
      <c r="LKR107" s="612"/>
      <c r="LKS107" s="626"/>
      <c r="LKT107" s="631"/>
      <c r="LKU107" s="631"/>
      <c r="LKV107" s="631"/>
      <c r="LKW107" s="631"/>
      <c r="LKX107" s="631"/>
      <c r="LKY107" s="612"/>
      <c r="LKZ107" s="626"/>
      <c r="LLA107" s="631"/>
      <c r="LLB107" s="631"/>
      <c r="LLC107" s="631"/>
      <c r="LLD107" s="631"/>
      <c r="LLE107" s="631"/>
      <c r="LLF107" s="612"/>
      <c r="LLG107" s="626"/>
      <c r="LLH107" s="631"/>
      <c r="LLI107" s="631"/>
      <c r="LLJ107" s="631"/>
      <c r="LLK107" s="631"/>
      <c r="LLL107" s="631"/>
      <c r="LLM107" s="612"/>
      <c r="LLN107" s="626"/>
      <c r="LLO107" s="631"/>
      <c r="LLP107" s="631"/>
      <c r="LLQ107" s="631"/>
      <c r="LLR107" s="631"/>
      <c r="LLS107" s="631"/>
      <c r="LLT107" s="612"/>
      <c r="LLU107" s="626"/>
      <c r="LLV107" s="631"/>
      <c r="LLW107" s="631"/>
      <c r="LLX107" s="631"/>
      <c r="LLY107" s="631"/>
      <c r="LLZ107" s="631"/>
      <c r="LMA107" s="612"/>
      <c r="LMB107" s="626"/>
      <c r="LMC107" s="631"/>
      <c r="LMD107" s="631"/>
      <c r="LME107" s="631"/>
      <c r="LMF107" s="631"/>
      <c r="LMG107" s="631"/>
      <c r="LMH107" s="612"/>
      <c r="LMI107" s="626"/>
      <c r="LMJ107" s="631"/>
      <c r="LMK107" s="631"/>
      <c r="LML107" s="631"/>
      <c r="LMM107" s="631"/>
      <c r="LMN107" s="631"/>
      <c r="LMO107" s="612"/>
      <c r="LMP107" s="626"/>
      <c r="LMQ107" s="631"/>
      <c r="LMR107" s="631"/>
      <c r="LMS107" s="631"/>
      <c r="LMT107" s="631"/>
      <c r="LMU107" s="631"/>
      <c r="LMV107" s="612"/>
      <c r="LMW107" s="626"/>
      <c r="LMX107" s="631"/>
      <c r="LMY107" s="631"/>
      <c r="LMZ107" s="631"/>
      <c r="LNA107" s="631"/>
      <c r="LNB107" s="631"/>
      <c r="LNC107" s="612"/>
      <c r="LND107" s="626"/>
      <c r="LNE107" s="631"/>
      <c r="LNF107" s="631"/>
      <c r="LNG107" s="631"/>
      <c r="LNH107" s="631"/>
      <c r="LNI107" s="631"/>
      <c r="LNJ107" s="612"/>
      <c r="LNK107" s="626"/>
      <c r="LNL107" s="631"/>
      <c r="LNM107" s="631"/>
      <c r="LNN107" s="631"/>
      <c r="LNO107" s="631"/>
      <c r="LNP107" s="631"/>
      <c r="LNQ107" s="612"/>
      <c r="LNR107" s="626"/>
      <c r="LNS107" s="631"/>
      <c r="LNT107" s="631"/>
      <c r="LNU107" s="631"/>
      <c r="LNV107" s="631"/>
      <c r="LNW107" s="631"/>
      <c r="LNX107" s="612"/>
      <c r="LNY107" s="626"/>
      <c r="LNZ107" s="631"/>
      <c r="LOA107" s="631"/>
      <c r="LOB107" s="631"/>
      <c r="LOC107" s="631"/>
      <c r="LOD107" s="631"/>
      <c r="LOE107" s="612"/>
      <c r="LOF107" s="626"/>
      <c r="LOG107" s="631"/>
      <c r="LOH107" s="631"/>
      <c r="LOI107" s="631"/>
      <c r="LOJ107" s="631"/>
      <c r="LOK107" s="631"/>
      <c r="LOL107" s="612"/>
      <c r="LOM107" s="626"/>
      <c r="LON107" s="631"/>
      <c r="LOO107" s="631"/>
      <c r="LOP107" s="631"/>
      <c r="LOQ107" s="631"/>
      <c r="LOR107" s="631"/>
      <c r="LOS107" s="612"/>
      <c r="LOT107" s="626"/>
      <c r="LOU107" s="631"/>
      <c r="LOV107" s="631"/>
      <c r="LOW107" s="631"/>
      <c r="LOX107" s="631"/>
      <c r="LOY107" s="631"/>
      <c r="LOZ107" s="612"/>
      <c r="LPA107" s="626"/>
      <c r="LPB107" s="631"/>
      <c r="LPC107" s="631"/>
      <c r="LPD107" s="631"/>
      <c r="LPE107" s="631"/>
      <c r="LPF107" s="631"/>
      <c r="LPG107" s="612"/>
      <c r="LPH107" s="626"/>
      <c r="LPI107" s="631"/>
      <c r="LPJ107" s="631"/>
      <c r="LPK107" s="631"/>
      <c r="LPL107" s="631"/>
      <c r="LPM107" s="631"/>
      <c r="LPN107" s="612"/>
      <c r="LPO107" s="626"/>
      <c r="LPP107" s="631"/>
      <c r="LPQ107" s="631"/>
      <c r="LPR107" s="631"/>
      <c r="LPS107" s="631"/>
      <c r="LPT107" s="631"/>
      <c r="LPU107" s="612"/>
      <c r="LPV107" s="626"/>
      <c r="LPW107" s="631"/>
      <c r="LPX107" s="631"/>
      <c r="LPY107" s="631"/>
      <c r="LPZ107" s="631"/>
      <c r="LQA107" s="631"/>
      <c r="LQB107" s="612"/>
      <c r="LQC107" s="626"/>
      <c r="LQD107" s="631"/>
      <c r="LQE107" s="631"/>
      <c r="LQF107" s="631"/>
      <c r="LQG107" s="631"/>
      <c r="LQH107" s="631"/>
      <c r="LQI107" s="612"/>
      <c r="LQJ107" s="626"/>
      <c r="LQK107" s="631"/>
      <c r="LQL107" s="631"/>
      <c r="LQM107" s="631"/>
      <c r="LQN107" s="631"/>
      <c r="LQO107" s="631"/>
      <c r="LQP107" s="612"/>
      <c r="LQQ107" s="626"/>
      <c r="LQR107" s="631"/>
      <c r="LQS107" s="631"/>
      <c r="LQT107" s="631"/>
      <c r="LQU107" s="631"/>
      <c r="LQV107" s="631"/>
      <c r="LQW107" s="612"/>
      <c r="LQX107" s="626"/>
      <c r="LQY107" s="631"/>
      <c r="LQZ107" s="631"/>
      <c r="LRA107" s="631"/>
      <c r="LRB107" s="631"/>
      <c r="LRC107" s="631"/>
      <c r="LRD107" s="612"/>
      <c r="LRE107" s="626"/>
      <c r="LRF107" s="631"/>
      <c r="LRG107" s="631"/>
      <c r="LRH107" s="631"/>
      <c r="LRI107" s="631"/>
      <c r="LRJ107" s="631"/>
      <c r="LRK107" s="612"/>
      <c r="LRL107" s="626"/>
      <c r="LRM107" s="631"/>
      <c r="LRN107" s="631"/>
      <c r="LRO107" s="631"/>
      <c r="LRP107" s="631"/>
      <c r="LRQ107" s="631"/>
      <c r="LRR107" s="612"/>
      <c r="LRS107" s="626"/>
      <c r="LRT107" s="631"/>
      <c r="LRU107" s="631"/>
      <c r="LRV107" s="631"/>
      <c r="LRW107" s="631"/>
      <c r="LRX107" s="631"/>
      <c r="LRY107" s="612"/>
      <c r="LRZ107" s="626"/>
      <c r="LSA107" s="631"/>
      <c r="LSB107" s="631"/>
      <c r="LSC107" s="631"/>
      <c r="LSD107" s="631"/>
      <c r="LSE107" s="631"/>
      <c r="LSF107" s="612"/>
      <c r="LSG107" s="626"/>
      <c r="LSH107" s="631"/>
      <c r="LSI107" s="631"/>
      <c r="LSJ107" s="631"/>
      <c r="LSK107" s="631"/>
      <c r="LSL107" s="631"/>
      <c r="LSM107" s="612"/>
      <c r="LSN107" s="626"/>
      <c r="LSO107" s="631"/>
      <c r="LSP107" s="631"/>
      <c r="LSQ107" s="631"/>
      <c r="LSR107" s="631"/>
      <c r="LSS107" s="631"/>
      <c r="LST107" s="612"/>
      <c r="LSU107" s="626"/>
      <c r="LSV107" s="631"/>
      <c r="LSW107" s="631"/>
      <c r="LSX107" s="631"/>
      <c r="LSY107" s="631"/>
      <c r="LSZ107" s="631"/>
      <c r="LTA107" s="612"/>
      <c r="LTB107" s="626"/>
      <c r="LTC107" s="631"/>
      <c r="LTD107" s="631"/>
      <c r="LTE107" s="631"/>
      <c r="LTF107" s="631"/>
      <c r="LTG107" s="631"/>
      <c r="LTH107" s="612"/>
      <c r="LTI107" s="626"/>
      <c r="LTJ107" s="631"/>
      <c r="LTK107" s="631"/>
      <c r="LTL107" s="631"/>
      <c r="LTM107" s="631"/>
      <c r="LTN107" s="631"/>
      <c r="LTO107" s="612"/>
      <c r="LTP107" s="626"/>
      <c r="LTQ107" s="631"/>
      <c r="LTR107" s="631"/>
      <c r="LTS107" s="631"/>
      <c r="LTT107" s="631"/>
      <c r="LTU107" s="631"/>
      <c r="LTV107" s="612"/>
      <c r="LTW107" s="626"/>
      <c r="LTX107" s="631"/>
      <c r="LTY107" s="631"/>
      <c r="LTZ107" s="631"/>
      <c r="LUA107" s="631"/>
      <c r="LUB107" s="631"/>
      <c r="LUC107" s="612"/>
      <c r="LUD107" s="626"/>
      <c r="LUE107" s="631"/>
      <c r="LUF107" s="631"/>
      <c r="LUG107" s="631"/>
      <c r="LUH107" s="631"/>
      <c r="LUI107" s="631"/>
      <c r="LUJ107" s="612"/>
      <c r="LUK107" s="626"/>
      <c r="LUL107" s="631"/>
      <c r="LUM107" s="631"/>
      <c r="LUN107" s="631"/>
      <c r="LUO107" s="631"/>
      <c r="LUP107" s="631"/>
      <c r="LUQ107" s="612"/>
      <c r="LUR107" s="626"/>
      <c r="LUS107" s="631"/>
      <c r="LUT107" s="631"/>
      <c r="LUU107" s="631"/>
      <c r="LUV107" s="631"/>
      <c r="LUW107" s="631"/>
      <c r="LUX107" s="612"/>
      <c r="LUY107" s="626"/>
      <c r="LUZ107" s="631"/>
      <c r="LVA107" s="631"/>
      <c r="LVB107" s="631"/>
      <c r="LVC107" s="631"/>
      <c r="LVD107" s="631"/>
      <c r="LVE107" s="612"/>
      <c r="LVF107" s="626"/>
      <c r="LVG107" s="631"/>
      <c r="LVH107" s="631"/>
      <c r="LVI107" s="631"/>
      <c r="LVJ107" s="631"/>
      <c r="LVK107" s="631"/>
      <c r="LVL107" s="612"/>
      <c r="LVM107" s="626"/>
      <c r="LVN107" s="631"/>
      <c r="LVO107" s="631"/>
      <c r="LVP107" s="631"/>
      <c r="LVQ107" s="631"/>
      <c r="LVR107" s="631"/>
      <c r="LVS107" s="612"/>
      <c r="LVT107" s="626"/>
      <c r="LVU107" s="631"/>
      <c r="LVV107" s="631"/>
      <c r="LVW107" s="631"/>
      <c r="LVX107" s="631"/>
      <c r="LVY107" s="631"/>
      <c r="LVZ107" s="612"/>
      <c r="LWA107" s="626"/>
      <c r="LWB107" s="631"/>
      <c r="LWC107" s="631"/>
      <c r="LWD107" s="631"/>
      <c r="LWE107" s="631"/>
      <c r="LWF107" s="631"/>
      <c r="LWG107" s="612"/>
      <c r="LWH107" s="626"/>
      <c r="LWI107" s="631"/>
      <c r="LWJ107" s="631"/>
      <c r="LWK107" s="631"/>
      <c r="LWL107" s="631"/>
      <c r="LWM107" s="631"/>
      <c r="LWN107" s="612"/>
      <c r="LWO107" s="626"/>
      <c r="LWP107" s="631"/>
      <c r="LWQ107" s="631"/>
      <c r="LWR107" s="631"/>
      <c r="LWS107" s="631"/>
      <c r="LWT107" s="631"/>
      <c r="LWU107" s="612"/>
      <c r="LWV107" s="626"/>
      <c r="LWW107" s="631"/>
      <c r="LWX107" s="631"/>
      <c r="LWY107" s="631"/>
      <c r="LWZ107" s="631"/>
      <c r="LXA107" s="631"/>
      <c r="LXB107" s="612"/>
      <c r="LXC107" s="626"/>
      <c r="LXD107" s="631"/>
      <c r="LXE107" s="631"/>
      <c r="LXF107" s="631"/>
      <c r="LXG107" s="631"/>
      <c r="LXH107" s="631"/>
      <c r="LXI107" s="612"/>
      <c r="LXJ107" s="626"/>
      <c r="LXK107" s="631"/>
      <c r="LXL107" s="631"/>
      <c r="LXM107" s="631"/>
      <c r="LXN107" s="631"/>
      <c r="LXO107" s="631"/>
      <c r="LXP107" s="612"/>
      <c r="LXQ107" s="626"/>
      <c r="LXR107" s="631"/>
      <c r="LXS107" s="631"/>
      <c r="LXT107" s="631"/>
      <c r="LXU107" s="631"/>
      <c r="LXV107" s="631"/>
      <c r="LXW107" s="612"/>
      <c r="LXX107" s="626"/>
      <c r="LXY107" s="631"/>
      <c r="LXZ107" s="631"/>
      <c r="LYA107" s="631"/>
      <c r="LYB107" s="631"/>
      <c r="LYC107" s="631"/>
      <c r="LYD107" s="612"/>
      <c r="LYE107" s="626"/>
      <c r="LYF107" s="631"/>
      <c r="LYG107" s="631"/>
      <c r="LYH107" s="631"/>
      <c r="LYI107" s="631"/>
      <c r="LYJ107" s="631"/>
      <c r="LYK107" s="612"/>
      <c r="LYL107" s="626"/>
      <c r="LYM107" s="631"/>
      <c r="LYN107" s="631"/>
      <c r="LYO107" s="631"/>
      <c r="LYP107" s="631"/>
      <c r="LYQ107" s="631"/>
      <c r="LYR107" s="612"/>
      <c r="LYS107" s="626"/>
      <c r="LYT107" s="631"/>
      <c r="LYU107" s="631"/>
      <c r="LYV107" s="631"/>
      <c r="LYW107" s="631"/>
      <c r="LYX107" s="631"/>
      <c r="LYY107" s="612"/>
      <c r="LYZ107" s="626"/>
      <c r="LZA107" s="631"/>
      <c r="LZB107" s="631"/>
      <c r="LZC107" s="631"/>
      <c r="LZD107" s="631"/>
      <c r="LZE107" s="631"/>
      <c r="LZF107" s="612"/>
      <c r="LZG107" s="626"/>
      <c r="LZH107" s="631"/>
      <c r="LZI107" s="631"/>
      <c r="LZJ107" s="631"/>
      <c r="LZK107" s="631"/>
      <c r="LZL107" s="631"/>
      <c r="LZM107" s="612"/>
      <c r="LZN107" s="626"/>
      <c r="LZO107" s="631"/>
      <c r="LZP107" s="631"/>
      <c r="LZQ107" s="631"/>
      <c r="LZR107" s="631"/>
      <c r="LZS107" s="631"/>
      <c r="LZT107" s="612"/>
      <c r="LZU107" s="626"/>
      <c r="LZV107" s="631"/>
      <c r="LZW107" s="631"/>
      <c r="LZX107" s="631"/>
      <c r="LZY107" s="631"/>
      <c r="LZZ107" s="631"/>
      <c r="MAA107" s="612"/>
      <c r="MAB107" s="626"/>
      <c r="MAC107" s="631"/>
      <c r="MAD107" s="631"/>
      <c r="MAE107" s="631"/>
      <c r="MAF107" s="631"/>
      <c r="MAG107" s="631"/>
      <c r="MAH107" s="612"/>
      <c r="MAI107" s="626"/>
      <c r="MAJ107" s="631"/>
      <c r="MAK107" s="631"/>
      <c r="MAL107" s="631"/>
      <c r="MAM107" s="631"/>
      <c r="MAN107" s="631"/>
      <c r="MAO107" s="612"/>
      <c r="MAP107" s="626"/>
      <c r="MAQ107" s="631"/>
      <c r="MAR107" s="631"/>
      <c r="MAS107" s="631"/>
      <c r="MAT107" s="631"/>
      <c r="MAU107" s="631"/>
      <c r="MAV107" s="612"/>
      <c r="MAW107" s="626"/>
      <c r="MAX107" s="631"/>
      <c r="MAY107" s="631"/>
      <c r="MAZ107" s="631"/>
      <c r="MBA107" s="631"/>
      <c r="MBB107" s="631"/>
      <c r="MBC107" s="612"/>
      <c r="MBD107" s="626"/>
      <c r="MBE107" s="631"/>
      <c r="MBF107" s="631"/>
      <c r="MBG107" s="631"/>
      <c r="MBH107" s="631"/>
      <c r="MBI107" s="631"/>
      <c r="MBJ107" s="612"/>
      <c r="MBK107" s="626"/>
      <c r="MBL107" s="631"/>
      <c r="MBM107" s="631"/>
      <c r="MBN107" s="631"/>
      <c r="MBO107" s="631"/>
      <c r="MBP107" s="631"/>
      <c r="MBQ107" s="612"/>
      <c r="MBR107" s="626"/>
      <c r="MBS107" s="631"/>
      <c r="MBT107" s="631"/>
      <c r="MBU107" s="631"/>
      <c r="MBV107" s="631"/>
      <c r="MBW107" s="631"/>
      <c r="MBX107" s="612"/>
      <c r="MBY107" s="626"/>
      <c r="MBZ107" s="631"/>
      <c r="MCA107" s="631"/>
      <c r="MCB107" s="631"/>
      <c r="MCC107" s="631"/>
      <c r="MCD107" s="631"/>
      <c r="MCE107" s="612"/>
      <c r="MCF107" s="626"/>
      <c r="MCG107" s="631"/>
      <c r="MCH107" s="631"/>
      <c r="MCI107" s="631"/>
      <c r="MCJ107" s="631"/>
      <c r="MCK107" s="631"/>
      <c r="MCL107" s="612"/>
      <c r="MCM107" s="626"/>
      <c r="MCN107" s="631"/>
      <c r="MCO107" s="631"/>
      <c r="MCP107" s="631"/>
      <c r="MCQ107" s="631"/>
      <c r="MCR107" s="631"/>
      <c r="MCS107" s="612"/>
      <c r="MCT107" s="626"/>
      <c r="MCU107" s="631"/>
      <c r="MCV107" s="631"/>
      <c r="MCW107" s="631"/>
      <c r="MCX107" s="631"/>
      <c r="MCY107" s="631"/>
      <c r="MCZ107" s="612"/>
      <c r="MDA107" s="626"/>
      <c r="MDB107" s="631"/>
      <c r="MDC107" s="631"/>
      <c r="MDD107" s="631"/>
      <c r="MDE107" s="631"/>
      <c r="MDF107" s="631"/>
      <c r="MDG107" s="612"/>
      <c r="MDH107" s="626"/>
      <c r="MDI107" s="631"/>
      <c r="MDJ107" s="631"/>
      <c r="MDK107" s="631"/>
      <c r="MDL107" s="631"/>
      <c r="MDM107" s="631"/>
      <c r="MDN107" s="612"/>
      <c r="MDO107" s="626"/>
      <c r="MDP107" s="631"/>
      <c r="MDQ107" s="631"/>
      <c r="MDR107" s="631"/>
      <c r="MDS107" s="631"/>
      <c r="MDT107" s="631"/>
      <c r="MDU107" s="612"/>
      <c r="MDV107" s="626"/>
      <c r="MDW107" s="631"/>
      <c r="MDX107" s="631"/>
      <c r="MDY107" s="631"/>
      <c r="MDZ107" s="631"/>
      <c r="MEA107" s="631"/>
      <c r="MEB107" s="612"/>
      <c r="MEC107" s="626"/>
      <c r="MED107" s="631"/>
      <c r="MEE107" s="631"/>
      <c r="MEF107" s="631"/>
      <c r="MEG107" s="631"/>
      <c r="MEH107" s="631"/>
      <c r="MEI107" s="612"/>
      <c r="MEJ107" s="626"/>
      <c r="MEK107" s="631"/>
      <c r="MEL107" s="631"/>
      <c r="MEM107" s="631"/>
      <c r="MEN107" s="631"/>
      <c r="MEO107" s="631"/>
      <c r="MEP107" s="612"/>
      <c r="MEQ107" s="626"/>
      <c r="MER107" s="631"/>
      <c r="MES107" s="631"/>
      <c r="MET107" s="631"/>
      <c r="MEU107" s="631"/>
      <c r="MEV107" s="631"/>
      <c r="MEW107" s="612"/>
      <c r="MEX107" s="626"/>
      <c r="MEY107" s="631"/>
      <c r="MEZ107" s="631"/>
      <c r="MFA107" s="631"/>
      <c r="MFB107" s="631"/>
      <c r="MFC107" s="631"/>
      <c r="MFD107" s="612"/>
      <c r="MFE107" s="626"/>
      <c r="MFF107" s="631"/>
      <c r="MFG107" s="631"/>
      <c r="MFH107" s="631"/>
      <c r="MFI107" s="631"/>
      <c r="MFJ107" s="631"/>
      <c r="MFK107" s="612"/>
      <c r="MFL107" s="626"/>
      <c r="MFM107" s="631"/>
      <c r="MFN107" s="631"/>
      <c r="MFO107" s="631"/>
      <c r="MFP107" s="631"/>
      <c r="MFQ107" s="631"/>
      <c r="MFR107" s="612"/>
      <c r="MFS107" s="626"/>
      <c r="MFT107" s="631"/>
      <c r="MFU107" s="631"/>
      <c r="MFV107" s="631"/>
      <c r="MFW107" s="631"/>
      <c r="MFX107" s="631"/>
      <c r="MFY107" s="612"/>
      <c r="MFZ107" s="626"/>
      <c r="MGA107" s="631"/>
      <c r="MGB107" s="631"/>
      <c r="MGC107" s="631"/>
      <c r="MGD107" s="631"/>
      <c r="MGE107" s="631"/>
      <c r="MGF107" s="612"/>
      <c r="MGG107" s="626"/>
      <c r="MGH107" s="631"/>
      <c r="MGI107" s="631"/>
      <c r="MGJ107" s="631"/>
      <c r="MGK107" s="631"/>
      <c r="MGL107" s="631"/>
      <c r="MGM107" s="612"/>
      <c r="MGN107" s="626"/>
      <c r="MGO107" s="631"/>
      <c r="MGP107" s="631"/>
      <c r="MGQ107" s="631"/>
      <c r="MGR107" s="631"/>
      <c r="MGS107" s="631"/>
      <c r="MGT107" s="612"/>
      <c r="MGU107" s="626"/>
      <c r="MGV107" s="631"/>
      <c r="MGW107" s="631"/>
      <c r="MGX107" s="631"/>
      <c r="MGY107" s="631"/>
      <c r="MGZ107" s="631"/>
      <c r="MHA107" s="612"/>
      <c r="MHB107" s="626"/>
      <c r="MHC107" s="631"/>
      <c r="MHD107" s="631"/>
      <c r="MHE107" s="631"/>
      <c r="MHF107" s="631"/>
      <c r="MHG107" s="631"/>
      <c r="MHH107" s="612"/>
      <c r="MHI107" s="626"/>
      <c r="MHJ107" s="631"/>
      <c r="MHK107" s="631"/>
      <c r="MHL107" s="631"/>
      <c r="MHM107" s="631"/>
      <c r="MHN107" s="631"/>
      <c r="MHO107" s="612"/>
      <c r="MHP107" s="626"/>
      <c r="MHQ107" s="631"/>
      <c r="MHR107" s="631"/>
      <c r="MHS107" s="631"/>
      <c r="MHT107" s="631"/>
      <c r="MHU107" s="631"/>
      <c r="MHV107" s="612"/>
      <c r="MHW107" s="626"/>
      <c r="MHX107" s="631"/>
      <c r="MHY107" s="631"/>
      <c r="MHZ107" s="631"/>
      <c r="MIA107" s="631"/>
      <c r="MIB107" s="631"/>
      <c r="MIC107" s="612"/>
      <c r="MID107" s="626"/>
      <c r="MIE107" s="631"/>
      <c r="MIF107" s="631"/>
      <c r="MIG107" s="631"/>
      <c r="MIH107" s="631"/>
      <c r="MII107" s="631"/>
      <c r="MIJ107" s="612"/>
      <c r="MIK107" s="626"/>
      <c r="MIL107" s="631"/>
      <c r="MIM107" s="631"/>
      <c r="MIN107" s="631"/>
      <c r="MIO107" s="631"/>
      <c r="MIP107" s="631"/>
      <c r="MIQ107" s="612"/>
      <c r="MIR107" s="626"/>
      <c r="MIS107" s="631"/>
      <c r="MIT107" s="631"/>
      <c r="MIU107" s="631"/>
      <c r="MIV107" s="631"/>
      <c r="MIW107" s="631"/>
      <c r="MIX107" s="612"/>
      <c r="MIY107" s="626"/>
      <c r="MIZ107" s="631"/>
      <c r="MJA107" s="631"/>
      <c r="MJB107" s="631"/>
      <c r="MJC107" s="631"/>
      <c r="MJD107" s="631"/>
      <c r="MJE107" s="612"/>
      <c r="MJF107" s="626"/>
      <c r="MJG107" s="631"/>
      <c r="MJH107" s="631"/>
      <c r="MJI107" s="631"/>
      <c r="MJJ107" s="631"/>
      <c r="MJK107" s="631"/>
      <c r="MJL107" s="612"/>
      <c r="MJM107" s="626"/>
      <c r="MJN107" s="631"/>
      <c r="MJO107" s="631"/>
      <c r="MJP107" s="631"/>
      <c r="MJQ107" s="631"/>
      <c r="MJR107" s="631"/>
      <c r="MJS107" s="612"/>
      <c r="MJT107" s="626"/>
      <c r="MJU107" s="631"/>
      <c r="MJV107" s="631"/>
      <c r="MJW107" s="631"/>
      <c r="MJX107" s="631"/>
      <c r="MJY107" s="631"/>
      <c r="MJZ107" s="612"/>
      <c r="MKA107" s="626"/>
      <c r="MKB107" s="631"/>
      <c r="MKC107" s="631"/>
      <c r="MKD107" s="631"/>
      <c r="MKE107" s="631"/>
      <c r="MKF107" s="631"/>
      <c r="MKG107" s="612"/>
      <c r="MKH107" s="626"/>
      <c r="MKI107" s="631"/>
      <c r="MKJ107" s="631"/>
      <c r="MKK107" s="631"/>
      <c r="MKL107" s="631"/>
      <c r="MKM107" s="631"/>
      <c r="MKN107" s="612"/>
      <c r="MKO107" s="626"/>
      <c r="MKP107" s="631"/>
      <c r="MKQ107" s="631"/>
      <c r="MKR107" s="631"/>
      <c r="MKS107" s="631"/>
      <c r="MKT107" s="631"/>
      <c r="MKU107" s="612"/>
      <c r="MKV107" s="626"/>
      <c r="MKW107" s="631"/>
      <c r="MKX107" s="631"/>
      <c r="MKY107" s="631"/>
      <c r="MKZ107" s="631"/>
      <c r="MLA107" s="631"/>
      <c r="MLB107" s="612"/>
      <c r="MLC107" s="626"/>
      <c r="MLD107" s="631"/>
      <c r="MLE107" s="631"/>
      <c r="MLF107" s="631"/>
      <c r="MLG107" s="631"/>
      <c r="MLH107" s="631"/>
      <c r="MLI107" s="612"/>
      <c r="MLJ107" s="626"/>
      <c r="MLK107" s="631"/>
      <c r="MLL107" s="631"/>
      <c r="MLM107" s="631"/>
      <c r="MLN107" s="631"/>
      <c r="MLO107" s="631"/>
      <c r="MLP107" s="612"/>
      <c r="MLQ107" s="626"/>
      <c r="MLR107" s="631"/>
      <c r="MLS107" s="631"/>
      <c r="MLT107" s="631"/>
      <c r="MLU107" s="631"/>
      <c r="MLV107" s="631"/>
      <c r="MLW107" s="612"/>
      <c r="MLX107" s="626"/>
      <c r="MLY107" s="631"/>
      <c r="MLZ107" s="631"/>
      <c r="MMA107" s="631"/>
      <c r="MMB107" s="631"/>
      <c r="MMC107" s="631"/>
      <c r="MMD107" s="612"/>
      <c r="MME107" s="626"/>
      <c r="MMF107" s="631"/>
      <c r="MMG107" s="631"/>
      <c r="MMH107" s="631"/>
      <c r="MMI107" s="631"/>
      <c r="MMJ107" s="631"/>
      <c r="MMK107" s="612"/>
      <c r="MML107" s="626"/>
      <c r="MMM107" s="631"/>
      <c r="MMN107" s="631"/>
      <c r="MMO107" s="631"/>
      <c r="MMP107" s="631"/>
      <c r="MMQ107" s="631"/>
      <c r="MMR107" s="612"/>
      <c r="MMS107" s="626"/>
      <c r="MMT107" s="631"/>
      <c r="MMU107" s="631"/>
      <c r="MMV107" s="631"/>
      <c r="MMW107" s="631"/>
      <c r="MMX107" s="631"/>
      <c r="MMY107" s="612"/>
      <c r="MMZ107" s="626"/>
      <c r="MNA107" s="631"/>
      <c r="MNB107" s="631"/>
      <c r="MNC107" s="631"/>
      <c r="MND107" s="631"/>
      <c r="MNE107" s="631"/>
      <c r="MNF107" s="612"/>
      <c r="MNG107" s="626"/>
      <c r="MNH107" s="631"/>
      <c r="MNI107" s="631"/>
      <c r="MNJ107" s="631"/>
      <c r="MNK107" s="631"/>
      <c r="MNL107" s="631"/>
      <c r="MNM107" s="612"/>
      <c r="MNN107" s="626"/>
      <c r="MNO107" s="631"/>
      <c r="MNP107" s="631"/>
      <c r="MNQ107" s="631"/>
      <c r="MNR107" s="631"/>
      <c r="MNS107" s="631"/>
      <c r="MNT107" s="612"/>
      <c r="MNU107" s="626"/>
      <c r="MNV107" s="631"/>
      <c r="MNW107" s="631"/>
      <c r="MNX107" s="631"/>
      <c r="MNY107" s="631"/>
      <c r="MNZ107" s="631"/>
      <c r="MOA107" s="612"/>
      <c r="MOB107" s="626"/>
      <c r="MOC107" s="631"/>
      <c r="MOD107" s="631"/>
      <c r="MOE107" s="631"/>
      <c r="MOF107" s="631"/>
      <c r="MOG107" s="631"/>
      <c r="MOH107" s="612"/>
      <c r="MOI107" s="626"/>
      <c r="MOJ107" s="631"/>
      <c r="MOK107" s="631"/>
      <c r="MOL107" s="631"/>
      <c r="MOM107" s="631"/>
      <c r="MON107" s="631"/>
      <c r="MOO107" s="612"/>
      <c r="MOP107" s="626"/>
      <c r="MOQ107" s="631"/>
      <c r="MOR107" s="631"/>
      <c r="MOS107" s="631"/>
      <c r="MOT107" s="631"/>
      <c r="MOU107" s="631"/>
      <c r="MOV107" s="612"/>
      <c r="MOW107" s="626"/>
      <c r="MOX107" s="631"/>
      <c r="MOY107" s="631"/>
      <c r="MOZ107" s="631"/>
      <c r="MPA107" s="631"/>
      <c r="MPB107" s="631"/>
      <c r="MPC107" s="612"/>
      <c r="MPD107" s="626"/>
      <c r="MPE107" s="631"/>
      <c r="MPF107" s="631"/>
      <c r="MPG107" s="631"/>
      <c r="MPH107" s="631"/>
      <c r="MPI107" s="631"/>
      <c r="MPJ107" s="612"/>
      <c r="MPK107" s="626"/>
      <c r="MPL107" s="631"/>
      <c r="MPM107" s="631"/>
      <c r="MPN107" s="631"/>
      <c r="MPO107" s="631"/>
      <c r="MPP107" s="631"/>
      <c r="MPQ107" s="612"/>
      <c r="MPR107" s="626"/>
      <c r="MPS107" s="631"/>
      <c r="MPT107" s="631"/>
      <c r="MPU107" s="631"/>
      <c r="MPV107" s="631"/>
      <c r="MPW107" s="631"/>
      <c r="MPX107" s="612"/>
      <c r="MPY107" s="626"/>
      <c r="MPZ107" s="631"/>
      <c r="MQA107" s="631"/>
      <c r="MQB107" s="631"/>
      <c r="MQC107" s="631"/>
      <c r="MQD107" s="631"/>
      <c r="MQE107" s="612"/>
      <c r="MQF107" s="626"/>
      <c r="MQG107" s="631"/>
      <c r="MQH107" s="631"/>
      <c r="MQI107" s="631"/>
      <c r="MQJ107" s="631"/>
      <c r="MQK107" s="631"/>
      <c r="MQL107" s="612"/>
      <c r="MQM107" s="626"/>
      <c r="MQN107" s="631"/>
      <c r="MQO107" s="631"/>
      <c r="MQP107" s="631"/>
      <c r="MQQ107" s="631"/>
      <c r="MQR107" s="631"/>
      <c r="MQS107" s="612"/>
      <c r="MQT107" s="626"/>
      <c r="MQU107" s="631"/>
      <c r="MQV107" s="631"/>
      <c r="MQW107" s="631"/>
      <c r="MQX107" s="631"/>
      <c r="MQY107" s="631"/>
      <c r="MQZ107" s="612"/>
      <c r="MRA107" s="626"/>
      <c r="MRB107" s="631"/>
      <c r="MRC107" s="631"/>
      <c r="MRD107" s="631"/>
      <c r="MRE107" s="631"/>
      <c r="MRF107" s="631"/>
      <c r="MRG107" s="612"/>
      <c r="MRH107" s="626"/>
      <c r="MRI107" s="631"/>
      <c r="MRJ107" s="631"/>
      <c r="MRK107" s="631"/>
      <c r="MRL107" s="631"/>
      <c r="MRM107" s="631"/>
      <c r="MRN107" s="612"/>
      <c r="MRO107" s="626"/>
      <c r="MRP107" s="631"/>
      <c r="MRQ107" s="631"/>
      <c r="MRR107" s="631"/>
      <c r="MRS107" s="631"/>
      <c r="MRT107" s="631"/>
      <c r="MRU107" s="612"/>
      <c r="MRV107" s="626"/>
      <c r="MRW107" s="631"/>
      <c r="MRX107" s="631"/>
      <c r="MRY107" s="631"/>
      <c r="MRZ107" s="631"/>
      <c r="MSA107" s="631"/>
      <c r="MSB107" s="612"/>
      <c r="MSC107" s="626"/>
      <c r="MSD107" s="631"/>
      <c r="MSE107" s="631"/>
      <c r="MSF107" s="631"/>
      <c r="MSG107" s="631"/>
      <c r="MSH107" s="631"/>
      <c r="MSI107" s="612"/>
      <c r="MSJ107" s="626"/>
      <c r="MSK107" s="631"/>
      <c r="MSL107" s="631"/>
      <c r="MSM107" s="631"/>
      <c r="MSN107" s="631"/>
      <c r="MSO107" s="631"/>
      <c r="MSP107" s="612"/>
      <c r="MSQ107" s="626"/>
      <c r="MSR107" s="631"/>
      <c r="MSS107" s="631"/>
      <c r="MST107" s="631"/>
      <c r="MSU107" s="631"/>
      <c r="MSV107" s="631"/>
      <c r="MSW107" s="612"/>
      <c r="MSX107" s="626"/>
      <c r="MSY107" s="631"/>
      <c r="MSZ107" s="631"/>
      <c r="MTA107" s="631"/>
      <c r="MTB107" s="631"/>
      <c r="MTC107" s="631"/>
      <c r="MTD107" s="612"/>
      <c r="MTE107" s="626"/>
      <c r="MTF107" s="631"/>
      <c r="MTG107" s="631"/>
      <c r="MTH107" s="631"/>
      <c r="MTI107" s="631"/>
      <c r="MTJ107" s="631"/>
      <c r="MTK107" s="612"/>
      <c r="MTL107" s="626"/>
      <c r="MTM107" s="631"/>
      <c r="MTN107" s="631"/>
      <c r="MTO107" s="631"/>
      <c r="MTP107" s="631"/>
      <c r="MTQ107" s="631"/>
      <c r="MTR107" s="612"/>
      <c r="MTS107" s="626"/>
      <c r="MTT107" s="631"/>
      <c r="MTU107" s="631"/>
      <c r="MTV107" s="631"/>
      <c r="MTW107" s="631"/>
      <c r="MTX107" s="631"/>
      <c r="MTY107" s="612"/>
      <c r="MTZ107" s="626"/>
      <c r="MUA107" s="631"/>
      <c r="MUB107" s="631"/>
      <c r="MUC107" s="631"/>
      <c r="MUD107" s="631"/>
      <c r="MUE107" s="631"/>
      <c r="MUF107" s="612"/>
      <c r="MUG107" s="626"/>
      <c r="MUH107" s="631"/>
      <c r="MUI107" s="631"/>
      <c r="MUJ107" s="631"/>
      <c r="MUK107" s="631"/>
      <c r="MUL107" s="631"/>
      <c r="MUM107" s="612"/>
      <c r="MUN107" s="626"/>
      <c r="MUO107" s="631"/>
      <c r="MUP107" s="631"/>
      <c r="MUQ107" s="631"/>
      <c r="MUR107" s="631"/>
      <c r="MUS107" s="631"/>
      <c r="MUT107" s="612"/>
      <c r="MUU107" s="626"/>
      <c r="MUV107" s="631"/>
      <c r="MUW107" s="631"/>
      <c r="MUX107" s="631"/>
      <c r="MUY107" s="631"/>
      <c r="MUZ107" s="631"/>
      <c r="MVA107" s="612"/>
      <c r="MVB107" s="626"/>
      <c r="MVC107" s="631"/>
      <c r="MVD107" s="631"/>
      <c r="MVE107" s="631"/>
      <c r="MVF107" s="631"/>
      <c r="MVG107" s="631"/>
      <c r="MVH107" s="612"/>
      <c r="MVI107" s="626"/>
      <c r="MVJ107" s="631"/>
      <c r="MVK107" s="631"/>
      <c r="MVL107" s="631"/>
      <c r="MVM107" s="631"/>
      <c r="MVN107" s="631"/>
      <c r="MVO107" s="612"/>
      <c r="MVP107" s="626"/>
      <c r="MVQ107" s="631"/>
      <c r="MVR107" s="631"/>
      <c r="MVS107" s="631"/>
      <c r="MVT107" s="631"/>
      <c r="MVU107" s="631"/>
      <c r="MVV107" s="612"/>
      <c r="MVW107" s="626"/>
      <c r="MVX107" s="631"/>
      <c r="MVY107" s="631"/>
      <c r="MVZ107" s="631"/>
      <c r="MWA107" s="631"/>
      <c r="MWB107" s="631"/>
      <c r="MWC107" s="612"/>
      <c r="MWD107" s="626"/>
      <c r="MWE107" s="631"/>
      <c r="MWF107" s="631"/>
      <c r="MWG107" s="631"/>
      <c r="MWH107" s="631"/>
      <c r="MWI107" s="631"/>
      <c r="MWJ107" s="612"/>
      <c r="MWK107" s="626"/>
      <c r="MWL107" s="631"/>
      <c r="MWM107" s="631"/>
      <c r="MWN107" s="631"/>
      <c r="MWO107" s="631"/>
      <c r="MWP107" s="631"/>
      <c r="MWQ107" s="612"/>
      <c r="MWR107" s="626"/>
      <c r="MWS107" s="631"/>
      <c r="MWT107" s="631"/>
      <c r="MWU107" s="631"/>
      <c r="MWV107" s="631"/>
      <c r="MWW107" s="631"/>
      <c r="MWX107" s="612"/>
      <c r="MWY107" s="626"/>
      <c r="MWZ107" s="631"/>
      <c r="MXA107" s="631"/>
      <c r="MXB107" s="631"/>
      <c r="MXC107" s="631"/>
      <c r="MXD107" s="631"/>
      <c r="MXE107" s="612"/>
      <c r="MXF107" s="626"/>
      <c r="MXG107" s="631"/>
      <c r="MXH107" s="631"/>
      <c r="MXI107" s="631"/>
      <c r="MXJ107" s="631"/>
      <c r="MXK107" s="631"/>
      <c r="MXL107" s="612"/>
      <c r="MXM107" s="626"/>
      <c r="MXN107" s="631"/>
      <c r="MXO107" s="631"/>
      <c r="MXP107" s="631"/>
      <c r="MXQ107" s="631"/>
      <c r="MXR107" s="631"/>
      <c r="MXS107" s="612"/>
      <c r="MXT107" s="626"/>
      <c r="MXU107" s="631"/>
      <c r="MXV107" s="631"/>
      <c r="MXW107" s="631"/>
      <c r="MXX107" s="631"/>
      <c r="MXY107" s="631"/>
      <c r="MXZ107" s="612"/>
      <c r="MYA107" s="626"/>
      <c r="MYB107" s="631"/>
      <c r="MYC107" s="631"/>
      <c r="MYD107" s="631"/>
      <c r="MYE107" s="631"/>
      <c r="MYF107" s="631"/>
      <c r="MYG107" s="612"/>
      <c r="MYH107" s="626"/>
      <c r="MYI107" s="631"/>
      <c r="MYJ107" s="631"/>
      <c r="MYK107" s="631"/>
      <c r="MYL107" s="631"/>
      <c r="MYM107" s="631"/>
      <c r="MYN107" s="612"/>
      <c r="MYO107" s="626"/>
      <c r="MYP107" s="631"/>
      <c r="MYQ107" s="631"/>
      <c r="MYR107" s="631"/>
      <c r="MYS107" s="631"/>
      <c r="MYT107" s="631"/>
      <c r="MYU107" s="612"/>
      <c r="MYV107" s="626"/>
      <c r="MYW107" s="631"/>
      <c r="MYX107" s="631"/>
      <c r="MYY107" s="631"/>
      <c r="MYZ107" s="631"/>
      <c r="MZA107" s="631"/>
      <c r="MZB107" s="612"/>
      <c r="MZC107" s="626"/>
      <c r="MZD107" s="631"/>
      <c r="MZE107" s="631"/>
      <c r="MZF107" s="631"/>
      <c r="MZG107" s="631"/>
      <c r="MZH107" s="631"/>
      <c r="MZI107" s="612"/>
      <c r="MZJ107" s="626"/>
      <c r="MZK107" s="631"/>
      <c r="MZL107" s="631"/>
      <c r="MZM107" s="631"/>
      <c r="MZN107" s="631"/>
      <c r="MZO107" s="631"/>
      <c r="MZP107" s="612"/>
      <c r="MZQ107" s="626"/>
      <c r="MZR107" s="631"/>
      <c r="MZS107" s="631"/>
      <c r="MZT107" s="631"/>
      <c r="MZU107" s="631"/>
      <c r="MZV107" s="631"/>
      <c r="MZW107" s="612"/>
      <c r="MZX107" s="626"/>
      <c r="MZY107" s="631"/>
      <c r="MZZ107" s="631"/>
      <c r="NAA107" s="631"/>
      <c r="NAB107" s="631"/>
      <c r="NAC107" s="631"/>
      <c r="NAD107" s="612"/>
      <c r="NAE107" s="626"/>
      <c r="NAF107" s="631"/>
      <c r="NAG107" s="631"/>
      <c r="NAH107" s="631"/>
      <c r="NAI107" s="631"/>
      <c r="NAJ107" s="631"/>
      <c r="NAK107" s="612"/>
      <c r="NAL107" s="626"/>
      <c r="NAM107" s="631"/>
      <c r="NAN107" s="631"/>
      <c r="NAO107" s="631"/>
      <c r="NAP107" s="631"/>
      <c r="NAQ107" s="631"/>
      <c r="NAR107" s="612"/>
      <c r="NAS107" s="626"/>
      <c r="NAT107" s="631"/>
      <c r="NAU107" s="631"/>
      <c r="NAV107" s="631"/>
      <c r="NAW107" s="631"/>
      <c r="NAX107" s="631"/>
      <c r="NAY107" s="612"/>
      <c r="NAZ107" s="626"/>
      <c r="NBA107" s="631"/>
      <c r="NBB107" s="631"/>
      <c r="NBC107" s="631"/>
      <c r="NBD107" s="631"/>
      <c r="NBE107" s="631"/>
      <c r="NBF107" s="612"/>
      <c r="NBG107" s="626"/>
      <c r="NBH107" s="631"/>
      <c r="NBI107" s="631"/>
      <c r="NBJ107" s="631"/>
      <c r="NBK107" s="631"/>
      <c r="NBL107" s="631"/>
      <c r="NBM107" s="612"/>
      <c r="NBN107" s="626"/>
      <c r="NBO107" s="631"/>
      <c r="NBP107" s="631"/>
      <c r="NBQ107" s="631"/>
      <c r="NBR107" s="631"/>
      <c r="NBS107" s="631"/>
      <c r="NBT107" s="612"/>
      <c r="NBU107" s="626"/>
      <c r="NBV107" s="631"/>
      <c r="NBW107" s="631"/>
      <c r="NBX107" s="631"/>
      <c r="NBY107" s="631"/>
      <c r="NBZ107" s="631"/>
      <c r="NCA107" s="612"/>
      <c r="NCB107" s="626"/>
      <c r="NCC107" s="631"/>
      <c r="NCD107" s="631"/>
      <c r="NCE107" s="631"/>
      <c r="NCF107" s="631"/>
      <c r="NCG107" s="631"/>
      <c r="NCH107" s="612"/>
      <c r="NCI107" s="626"/>
      <c r="NCJ107" s="631"/>
      <c r="NCK107" s="631"/>
      <c r="NCL107" s="631"/>
      <c r="NCM107" s="631"/>
      <c r="NCN107" s="631"/>
      <c r="NCO107" s="612"/>
      <c r="NCP107" s="626"/>
      <c r="NCQ107" s="631"/>
      <c r="NCR107" s="631"/>
      <c r="NCS107" s="631"/>
      <c r="NCT107" s="631"/>
      <c r="NCU107" s="631"/>
      <c r="NCV107" s="612"/>
      <c r="NCW107" s="626"/>
      <c r="NCX107" s="631"/>
      <c r="NCY107" s="631"/>
      <c r="NCZ107" s="631"/>
      <c r="NDA107" s="631"/>
      <c r="NDB107" s="631"/>
      <c r="NDC107" s="612"/>
      <c r="NDD107" s="626"/>
      <c r="NDE107" s="631"/>
      <c r="NDF107" s="631"/>
      <c r="NDG107" s="631"/>
      <c r="NDH107" s="631"/>
      <c r="NDI107" s="631"/>
      <c r="NDJ107" s="612"/>
      <c r="NDK107" s="626"/>
      <c r="NDL107" s="631"/>
      <c r="NDM107" s="631"/>
      <c r="NDN107" s="631"/>
      <c r="NDO107" s="631"/>
      <c r="NDP107" s="631"/>
      <c r="NDQ107" s="612"/>
      <c r="NDR107" s="626"/>
      <c r="NDS107" s="631"/>
      <c r="NDT107" s="631"/>
      <c r="NDU107" s="631"/>
      <c r="NDV107" s="631"/>
      <c r="NDW107" s="631"/>
      <c r="NDX107" s="612"/>
      <c r="NDY107" s="626"/>
      <c r="NDZ107" s="631"/>
      <c r="NEA107" s="631"/>
      <c r="NEB107" s="631"/>
      <c r="NEC107" s="631"/>
      <c r="NED107" s="631"/>
      <c r="NEE107" s="612"/>
      <c r="NEF107" s="626"/>
      <c r="NEG107" s="631"/>
      <c r="NEH107" s="631"/>
      <c r="NEI107" s="631"/>
      <c r="NEJ107" s="631"/>
      <c r="NEK107" s="631"/>
      <c r="NEL107" s="612"/>
      <c r="NEM107" s="626"/>
      <c r="NEN107" s="631"/>
      <c r="NEO107" s="631"/>
      <c r="NEP107" s="631"/>
      <c r="NEQ107" s="631"/>
      <c r="NER107" s="631"/>
      <c r="NES107" s="612"/>
      <c r="NET107" s="626"/>
      <c r="NEU107" s="631"/>
      <c r="NEV107" s="631"/>
      <c r="NEW107" s="631"/>
      <c r="NEX107" s="631"/>
      <c r="NEY107" s="631"/>
      <c r="NEZ107" s="612"/>
      <c r="NFA107" s="626"/>
      <c r="NFB107" s="631"/>
      <c r="NFC107" s="631"/>
      <c r="NFD107" s="631"/>
      <c r="NFE107" s="631"/>
      <c r="NFF107" s="631"/>
      <c r="NFG107" s="612"/>
      <c r="NFH107" s="626"/>
      <c r="NFI107" s="631"/>
      <c r="NFJ107" s="631"/>
      <c r="NFK107" s="631"/>
      <c r="NFL107" s="631"/>
      <c r="NFM107" s="631"/>
      <c r="NFN107" s="612"/>
      <c r="NFO107" s="626"/>
      <c r="NFP107" s="631"/>
      <c r="NFQ107" s="631"/>
      <c r="NFR107" s="631"/>
      <c r="NFS107" s="631"/>
      <c r="NFT107" s="631"/>
      <c r="NFU107" s="612"/>
      <c r="NFV107" s="626"/>
      <c r="NFW107" s="631"/>
      <c r="NFX107" s="631"/>
      <c r="NFY107" s="631"/>
      <c r="NFZ107" s="631"/>
      <c r="NGA107" s="631"/>
      <c r="NGB107" s="612"/>
      <c r="NGC107" s="626"/>
      <c r="NGD107" s="631"/>
      <c r="NGE107" s="631"/>
      <c r="NGF107" s="631"/>
      <c r="NGG107" s="631"/>
      <c r="NGH107" s="631"/>
      <c r="NGI107" s="612"/>
      <c r="NGJ107" s="626"/>
      <c r="NGK107" s="631"/>
      <c r="NGL107" s="631"/>
      <c r="NGM107" s="631"/>
      <c r="NGN107" s="631"/>
      <c r="NGO107" s="631"/>
      <c r="NGP107" s="612"/>
      <c r="NGQ107" s="626"/>
      <c r="NGR107" s="631"/>
      <c r="NGS107" s="631"/>
      <c r="NGT107" s="631"/>
      <c r="NGU107" s="631"/>
      <c r="NGV107" s="631"/>
      <c r="NGW107" s="612"/>
      <c r="NGX107" s="626"/>
      <c r="NGY107" s="631"/>
      <c r="NGZ107" s="631"/>
      <c r="NHA107" s="631"/>
      <c r="NHB107" s="631"/>
      <c r="NHC107" s="631"/>
      <c r="NHD107" s="612"/>
      <c r="NHE107" s="626"/>
      <c r="NHF107" s="631"/>
      <c r="NHG107" s="631"/>
      <c r="NHH107" s="631"/>
      <c r="NHI107" s="631"/>
      <c r="NHJ107" s="631"/>
      <c r="NHK107" s="612"/>
      <c r="NHL107" s="626"/>
      <c r="NHM107" s="631"/>
      <c r="NHN107" s="631"/>
      <c r="NHO107" s="631"/>
      <c r="NHP107" s="631"/>
      <c r="NHQ107" s="631"/>
      <c r="NHR107" s="612"/>
      <c r="NHS107" s="626"/>
      <c r="NHT107" s="631"/>
      <c r="NHU107" s="631"/>
      <c r="NHV107" s="631"/>
      <c r="NHW107" s="631"/>
      <c r="NHX107" s="631"/>
      <c r="NHY107" s="612"/>
      <c r="NHZ107" s="626"/>
      <c r="NIA107" s="631"/>
      <c r="NIB107" s="631"/>
      <c r="NIC107" s="631"/>
      <c r="NID107" s="631"/>
      <c r="NIE107" s="631"/>
      <c r="NIF107" s="612"/>
      <c r="NIG107" s="626"/>
      <c r="NIH107" s="631"/>
      <c r="NII107" s="631"/>
      <c r="NIJ107" s="631"/>
      <c r="NIK107" s="631"/>
      <c r="NIL107" s="631"/>
      <c r="NIM107" s="612"/>
      <c r="NIN107" s="626"/>
      <c r="NIO107" s="631"/>
      <c r="NIP107" s="631"/>
      <c r="NIQ107" s="631"/>
      <c r="NIR107" s="631"/>
      <c r="NIS107" s="631"/>
      <c r="NIT107" s="612"/>
      <c r="NIU107" s="626"/>
      <c r="NIV107" s="631"/>
      <c r="NIW107" s="631"/>
      <c r="NIX107" s="631"/>
      <c r="NIY107" s="631"/>
      <c r="NIZ107" s="631"/>
      <c r="NJA107" s="612"/>
      <c r="NJB107" s="626"/>
      <c r="NJC107" s="631"/>
      <c r="NJD107" s="631"/>
      <c r="NJE107" s="631"/>
      <c r="NJF107" s="631"/>
      <c r="NJG107" s="631"/>
      <c r="NJH107" s="612"/>
      <c r="NJI107" s="626"/>
      <c r="NJJ107" s="631"/>
      <c r="NJK107" s="631"/>
      <c r="NJL107" s="631"/>
      <c r="NJM107" s="631"/>
      <c r="NJN107" s="631"/>
      <c r="NJO107" s="612"/>
      <c r="NJP107" s="626"/>
      <c r="NJQ107" s="631"/>
      <c r="NJR107" s="631"/>
      <c r="NJS107" s="631"/>
      <c r="NJT107" s="631"/>
      <c r="NJU107" s="631"/>
      <c r="NJV107" s="612"/>
      <c r="NJW107" s="626"/>
      <c r="NJX107" s="631"/>
      <c r="NJY107" s="631"/>
      <c r="NJZ107" s="631"/>
      <c r="NKA107" s="631"/>
      <c r="NKB107" s="631"/>
      <c r="NKC107" s="612"/>
      <c r="NKD107" s="626"/>
      <c r="NKE107" s="631"/>
      <c r="NKF107" s="631"/>
      <c r="NKG107" s="631"/>
      <c r="NKH107" s="631"/>
      <c r="NKI107" s="631"/>
      <c r="NKJ107" s="612"/>
      <c r="NKK107" s="626"/>
      <c r="NKL107" s="631"/>
      <c r="NKM107" s="631"/>
      <c r="NKN107" s="631"/>
      <c r="NKO107" s="631"/>
      <c r="NKP107" s="631"/>
      <c r="NKQ107" s="612"/>
      <c r="NKR107" s="626"/>
      <c r="NKS107" s="631"/>
      <c r="NKT107" s="631"/>
      <c r="NKU107" s="631"/>
      <c r="NKV107" s="631"/>
      <c r="NKW107" s="631"/>
      <c r="NKX107" s="612"/>
      <c r="NKY107" s="626"/>
      <c r="NKZ107" s="631"/>
      <c r="NLA107" s="631"/>
      <c r="NLB107" s="631"/>
      <c r="NLC107" s="631"/>
      <c r="NLD107" s="631"/>
      <c r="NLE107" s="612"/>
      <c r="NLF107" s="626"/>
      <c r="NLG107" s="631"/>
      <c r="NLH107" s="631"/>
      <c r="NLI107" s="631"/>
      <c r="NLJ107" s="631"/>
      <c r="NLK107" s="631"/>
      <c r="NLL107" s="612"/>
      <c r="NLM107" s="626"/>
      <c r="NLN107" s="631"/>
      <c r="NLO107" s="631"/>
      <c r="NLP107" s="631"/>
      <c r="NLQ107" s="631"/>
      <c r="NLR107" s="631"/>
      <c r="NLS107" s="612"/>
      <c r="NLT107" s="626"/>
      <c r="NLU107" s="631"/>
      <c r="NLV107" s="631"/>
      <c r="NLW107" s="631"/>
      <c r="NLX107" s="631"/>
      <c r="NLY107" s="631"/>
      <c r="NLZ107" s="612"/>
      <c r="NMA107" s="626"/>
      <c r="NMB107" s="631"/>
      <c r="NMC107" s="631"/>
      <c r="NMD107" s="631"/>
      <c r="NME107" s="631"/>
      <c r="NMF107" s="631"/>
      <c r="NMG107" s="612"/>
      <c r="NMH107" s="626"/>
      <c r="NMI107" s="631"/>
      <c r="NMJ107" s="631"/>
      <c r="NMK107" s="631"/>
      <c r="NML107" s="631"/>
      <c r="NMM107" s="631"/>
      <c r="NMN107" s="612"/>
      <c r="NMO107" s="626"/>
      <c r="NMP107" s="631"/>
      <c r="NMQ107" s="631"/>
      <c r="NMR107" s="631"/>
      <c r="NMS107" s="631"/>
      <c r="NMT107" s="631"/>
      <c r="NMU107" s="612"/>
      <c r="NMV107" s="626"/>
      <c r="NMW107" s="631"/>
      <c r="NMX107" s="631"/>
      <c r="NMY107" s="631"/>
      <c r="NMZ107" s="631"/>
      <c r="NNA107" s="631"/>
      <c r="NNB107" s="612"/>
      <c r="NNC107" s="626"/>
      <c r="NND107" s="631"/>
      <c r="NNE107" s="631"/>
      <c r="NNF107" s="631"/>
      <c r="NNG107" s="631"/>
      <c r="NNH107" s="631"/>
      <c r="NNI107" s="612"/>
      <c r="NNJ107" s="626"/>
      <c r="NNK107" s="631"/>
      <c r="NNL107" s="631"/>
      <c r="NNM107" s="631"/>
      <c r="NNN107" s="631"/>
      <c r="NNO107" s="631"/>
      <c r="NNP107" s="612"/>
      <c r="NNQ107" s="626"/>
      <c r="NNR107" s="631"/>
      <c r="NNS107" s="631"/>
      <c r="NNT107" s="631"/>
      <c r="NNU107" s="631"/>
      <c r="NNV107" s="631"/>
      <c r="NNW107" s="612"/>
      <c r="NNX107" s="626"/>
      <c r="NNY107" s="631"/>
      <c r="NNZ107" s="631"/>
      <c r="NOA107" s="631"/>
      <c r="NOB107" s="631"/>
      <c r="NOC107" s="631"/>
      <c r="NOD107" s="612"/>
      <c r="NOE107" s="626"/>
      <c r="NOF107" s="631"/>
      <c r="NOG107" s="631"/>
      <c r="NOH107" s="631"/>
      <c r="NOI107" s="631"/>
      <c r="NOJ107" s="631"/>
      <c r="NOK107" s="612"/>
      <c r="NOL107" s="626"/>
      <c r="NOM107" s="631"/>
      <c r="NON107" s="631"/>
      <c r="NOO107" s="631"/>
      <c r="NOP107" s="631"/>
      <c r="NOQ107" s="631"/>
      <c r="NOR107" s="612"/>
      <c r="NOS107" s="626"/>
      <c r="NOT107" s="631"/>
      <c r="NOU107" s="631"/>
      <c r="NOV107" s="631"/>
      <c r="NOW107" s="631"/>
      <c r="NOX107" s="631"/>
      <c r="NOY107" s="612"/>
      <c r="NOZ107" s="626"/>
      <c r="NPA107" s="631"/>
      <c r="NPB107" s="631"/>
      <c r="NPC107" s="631"/>
      <c r="NPD107" s="631"/>
      <c r="NPE107" s="631"/>
      <c r="NPF107" s="612"/>
      <c r="NPG107" s="626"/>
      <c r="NPH107" s="631"/>
      <c r="NPI107" s="631"/>
      <c r="NPJ107" s="631"/>
      <c r="NPK107" s="631"/>
      <c r="NPL107" s="631"/>
      <c r="NPM107" s="612"/>
      <c r="NPN107" s="626"/>
      <c r="NPO107" s="631"/>
      <c r="NPP107" s="631"/>
      <c r="NPQ107" s="631"/>
      <c r="NPR107" s="631"/>
      <c r="NPS107" s="631"/>
      <c r="NPT107" s="612"/>
      <c r="NPU107" s="626"/>
      <c r="NPV107" s="631"/>
      <c r="NPW107" s="631"/>
      <c r="NPX107" s="631"/>
      <c r="NPY107" s="631"/>
      <c r="NPZ107" s="631"/>
      <c r="NQA107" s="612"/>
      <c r="NQB107" s="626"/>
      <c r="NQC107" s="631"/>
      <c r="NQD107" s="631"/>
      <c r="NQE107" s="631"/>
      <c r="NQF107" s="631"/>
      <c r="NQG107" s="631"/>
      <c r="NQH107" s="612"/>
      <c r="NQI107" s="626"/>
      <c r="NQJ107" s="631"/>
      <c r="NQK107" s="631"/>
      <c r="NQL107" s="631"/>
      <c r="NQM107" s="631"/>
      <c r="NQN107" s="631"/>
      <c r="NQO107" s="612"/>
      <c r="NQP107" s="626"/>
      <c r="NQQ107" s="631"/>
      <c r="NQR107" s="631"/>
      <c r="NQS107" s="631"/>
      <c r="NQT107" s="631"/>
      <c r="NQU107" s="631"/>
      <c r="NQV107" s="612"/>
      <c r="NQW107" s="626"/>
      <c r="NQX107" s="631"/>
      <c r="NQY107" s="631"/>
      <c r="NQZ107" s="631"/>
      <c r="NRA107" s="631"/>
      <c r="NRB107" s="631"/>
      <c r="NRC107" s="612"/>
      <c r="NRD107" s="626"/>
      <c r="NRE107" s="631"/>
      <c r="NRF107" s="631"/>
      <c r="NRG107" s="631"/>
      <c r="NRH107" s="631"/>
      <c r="NRI107" s="631"/>
      <c r="NRJ107" s="612"/>
      <c r="NRK107" s="626"/>
      <c r="NRL107" s="631"/>
      <c r="NRM107" s="631"/>
      <c r="NRN107" s="631"/>
      <c r="NRO107" s="631"/>
      <c r="NRP107" s="631"/>
      <c r="NRQ107" s="612"/>
      <c r="NRR107" s="626"/>
      <c r="NRS107" s="631"/>
      <c r="NRT107" s="631"/>
      <c r="NRU107" s="631"/>
      <c r="NRV107" s="631"/>
      <c r="NRW107" s="631"/>
      <c r="NRX107" s="612"/>
      <c r="NRY107" s="626"/>
      <c r="NRZ107" s="631"/>
      <c r="NSA107" s="631"/>
      <c r="NSB107" s="631"/>
      <c r="NSC107" s="631"/>
      <c r="NSD107" s="631"/>
      <c r="NSE107" s="612"/>
      <c r="NSF107" s="626"/>
      <c r="NSG107" s="631"/>
      <c r="NSH107" s="631"/>
      <c r="NSI107" s="631"/>
      <c r="NSJ107" s="631"/>
      <c r="NSK107" s="631"/>
      <c r="NSL107" s="612"/>
      <c r="NSM107" s="626"/>
      <c r="NSN107" s="631"/>
      <c r="NSO107" s="631"/>
      <c r="NSP107" s="631"/>
      <c r="NSQ107" s="631"/>
      <c r="NSR107" s="631"/>
      <c r="NSS107" s="612"/>
      <c r="NST107" s="626"/>
      <c r="NSU107" s="631"/>
      <c r="NSV107" s="631"/>
      <c r="NSW107" s="631"/>
      <c r="NSX107" s="631"/>
      <c r="NSY107" s="631"/>
      <c r="NSZ107" s="612"/>
      <c r="NTA107" s="626"/>
      <c r="NTB107" s="631"/>
      <c r="NTC107" s="631"/>
      <c r="NTD107" s="631"/>
      <c r="NTE107" s="631"/>
      <c r="NTF107" s="631"/>
      <c r="NTG107" s="612"/>
      <c r="NTH107" s="626"/>
      <c r="NTI107" s="631"/>
      <c r="NTJ107" s="631"/>
      <c r="NTK107" s="631"/>
      <c r="NTL107" s="631"/>
      <c r="NTM107" s="631"/>
      <c r="NTN107" s="612"/>
      <c r="NTO107" s="626"/>
      <c r="NTP107" s="631"/>
      <c r="NTQ107" s="631"/>
      <c r="NTR107" s="631"/>
      <c r="NTS107" s="631"/>
      <c r="NTT107" s="631"/>
      <c r="NTU107" s="612"/>
      <c r="NTV107" s="626"/>
      <c r="NTW107" s="631"/>
      <c r="NTX107" s="631"/>
      <c r="NTY107" s="631"/>
      <c r="NTZ107" s="631"/>
      <c r="NUA107" s="631"/>
      <c r="NUB107" s="612"/>
      <c r="NUC107" s="626"/>
      <c r="NUD107" s="631"/>
      <c r="NUE107" s="631"/>
      <c r="NUF107" s="631"/>
      <c r="NUG107" s="631"/>
      <c r="NUH107" s="631"/>
      <c r="NUI107" s="612"/>
      <c r="NUJ107" s="626"/>
      <c r="NUK107" s="631"/>
      <c r="NUL107" s="631"/>
      <c r="NUM107" s="631"/>
      <c r="NUN107" s="631"/>
      <c r="NUO107" s="631"/>
      <c r="NUP107" s="612"/>
      <c r="NUQ107" s="626"/>
      <c r="NUR107" s="631"/>
      <c r="NUS107" s="631"/>
      <c r="NUT107" s="631"/>
      <c r="NUU107" s="631"/>
      <c r="NUV107" s="631"/>
      <c r="NUW107" s="612"/>
      <c r="NUX107" s="626"/>
      <c r="NUY107" s="631"/>
      <c r="NUZ107" s="631"/>
      <c r="NVA107" s="631"/>
      <c r="NVB107" s="631"/>
      <c r="NVC107" s="631"/>
      <c r="NVD107" s="612"/>
      <c r="NVE107" s="626"/>
      <c r="NVF107" s="631"/>
      <c r="NVG107" s="631"/>
      <c r="NVH107" s="631"/>
      <c r="NVI107" s="631"/>
      <c r="NVJ107" s="631"/>
      <c r="NVK107" s="612"/>
      <c r="NVL107" s="626"/>
      <c r="NVM107" s="631"/>
      <c r="NVN107" s="631"/>
      <c r="NVO107" s="631"/>
      <c r="NVP107" s="631"/>
      <c r="NVQ107" s="631"/>
      <c r="NVR107" s="612"/>
      <c r="NVS107" s="626"/>
      <c r="NVT107" s="631"/>
      <c r="NVU107" s="631"/>
      <c r="NVV107" s="631"/>
      <c r="NVW107" s="631"/>
      <c r="NVX107" s="631"/>
      <c r="NVY107" s="612"/>
      <c r="NVZ107" s="626"/>
      <c r="NWA107" s="631"/>
      <c r="NWB107" s="631"/>
      <c r="NWC107" s="631"/>
      <c r="NWD107" s="631"/>
      <c r="NWE107" s="631"/>
      <c r="NWF107" s="612"/>
      <c r="NWG107" s="626"/>
      <c r="NWH107" s="631"/>
      <c r="NWI107" s="631"/>
      <c r="NWJ107" s="631"/>
      <c r="NWK107" s="631"/>
      <c r="NWL107" s="631"/>
      <c r="NWM107" s="612"/>
      <c r="NWN107" s="626"/>
      <c r="NWO107" s="631"/>
      <c r="NWP107" s="631"/>
      <c r="NWQ107" s="631"/>
      <c r="NWR107" s="631"/>
      <c r="NWS107" s="631"/>
      <c r="NWT107" s="612"/>
      <c r="NWU107" s="626"/>
      <c r="NWV107" s="631"/>
      <c r="NWW107" s="631"/>
      <c r="NWX107" s="631"/>
      <c r="NWY107" s="631"/>
      <c r="NWZ107" s="631"/>
      <c r="NXA107" s="612"/>
      <c r="NXB107" s="626"/>
      <c r="NXC107" s="631"/>
      <c r="NXD107" s="631"/>
      <c r="NXE107" s="631"/>
      <c r="NXF107" s="631"/>
      <c r="NXG107" s="631"/>
      <c r="NXH107" s="612"/>
      <c r="NXI107" s="626"/>
      <c r="NXJ107" s="631"/>
      <c r="NXK107" s="631"/>
      <c r="NXL107" s="631"/>
      <c r="NXM107" s="631"/>
      <c r="NXN107" s="631"/>
      <c r="NXO107" s="612"/>
      <c r="NXP107" s="626"/>
      <c r="NXQ107" s="631"/>
      <c r="NXR107" s="631"/>
      <c r="NXS107" s="631"/>
      <c r="NXT107" s="631"/>
      <c r="NXU107" s="631"/>
      <c r="NXV107" s="612"/>
      <c r="NXW107" s="626"/>
      <c r="NXX107" s="631"/>
      <c r="NXY107" s="631"/>
      <c r="NXZ107" s="631"/>
      <c r="NYA107" s="631"/>
      <c r="NYB107" s="631"/>
      <c r="NYC107" s="612"/>
      <c r="NYD107" s="626"/>
      <c r="NYE107" s="631"/>
      <c r="NYF107" s="631"/>
      <c r="NYG107" s="631"/>
      <c r="NYH107" s="631"/>
      <c r="NYI107" s="631"/>
      <c r="NYJ107" s="612"/>
      <c r="NYK107" s="626"/>
      <c r="NYL107" s="631"/>
      <c r="NYM107" s="631"/>
      <c r="NYN107" s="631"/>
      <c r="NYO107" s="631"/>
      <c r="NYP107" s="631"/>
      <c r="NYQ107" s="612"/>
      <c r="NYR107" s="626"/>
      <c r="NYS107" s="631"/>
      <c r="NYT107" s="631"/>
      <c r="NYU107" s="631"/>
      <c r="NYV107" s="631"/>
      <c r="NYW107" s="631"/>
      <c r="NYX107" s="612"/>
      <c r="NYY107" s="626"/>
      <c r="NYZ107" s="631"/>
      <c r="NZA107" s="631"/>
      <c r="NZB107" s="631"/>
      <c r="NZC107" s="631"/>
      <c r="NZD107" s="631"/>
      <c r="NZE107" s="612"/>
      <c r="NZF107" s="626"/>
      <c r="NZG107" s="631"/>
      <c r="NZH107" s="631"/>
      <c r="NZI107" s="631"/>
      <c r="NZJ107" s="631"/>
      <c r="NZK107" s="631"/>
      <c r="NZL107" s="612"/>
      <c r="NZM107" s="626"/>
      <c r="NZN107" s="631"/>
      <c r="NZO107" s="631"/>
      <c r="NZP107" s="631"/>
      <c r="NZQ107" s="631"/>
      <c r="NZR107" s="631"/>
      <c r="NZS107" s="612"/>
      <c r="NZT107" s="626"/>
      <c r="NZU107" s="631"/>
      <c r="NZV107" s="631"/>
      <c r="NZW107" s="631"/>
      <c r="NZX107" s="631"/>
      <c r="NZY107" s="631"/>
      <c r="NZZ107" s="612"/>
      <c r="OAA107" s="626"/>
      <c r="OAB107" s="631"/>
      <c r="OAC107" s="631"/>
      <c r="OAD107" s="631"/>
      <c r="OAE107" s="631"/>
      <c r="OAF107" s="631"/>
      <c r="OAG107" s="612"/>
      <c r="OAH107" s="626"/>
      <c r="OAI107" s="631"/>
      <c r="OAJ107" s="631"/>
      <c r="OAK107" s="631"/>
      <c r="OAL107" s="631"/>
      <c r="OAM107" s="631"/>
      <c r="OAN107" s="612"/>
      <c r="OAO107" s="626"/>
      <c r="OAP107" s="631"/>
      <c r="OAQ107" s="631"/>
      <c r="OAR107" s="631"/>
      <c r="OAS107" s="631"/>
      <c r="OAT107" s="631"/>
      <c r="OAU107" s="612"/>
      <c r="OAV107" s="626"/>
      <c r="OAW107" s="631"/>
      <c r="OAX107" s="631"/>
      <c r="OAY107" s="631"/>
      <c r="OAZ107" s="631"/>
      <c r="OBA107" s="631"/>
      <c r="OBB107" s="612"/>
      <c r="OBC107" s="626"/>
      <c r="OBD107" s="631"/>
      <c r="OBE107" s="631"/>
      <c r="OBF107" s="631"/>
      <c r="OBG107" s="631"/>
      <c r="OBH107" s="631"/>
      <c r="OBI107" s="612"/>
      <c r="OBJ107" s="626"/>
      <c r="OBK107" s="631"/>
      <c r="OBL107" s="631"/>
      <c r="OBM107" s="631"/>
      <c r="OBN107" s="631"/>
      <c r="OBO107" s="631"/>
      <c r="OBP107" s="612"/>
      <c r="OBQ107" s="626"/>
      <c r="OBR107" s="631"/>
      <c r="OBS107" s="631"/>
      <c r="OBT107" s="631"/>
      <c r="OBU107" s="631"/>
      <c r="OBV107" s="631"/>
      <c r="OBW107" s="612"/>
      <c r="OBX107" s="626"/>
      <c r="OBY107" s="631"/>
      <c r="OBZ107" s="631"/>
      <c r="OCA107" s="631"/>
      <c r="OCB107" s="631"/>
      <c r="OCC107" s="631"/>
      <c r="OCD107" s="612"/>
      <c r="OCE107" s="626"/>
      <c r="OCF107" s="631"/>
      <c r="OCG107" s="631"/>
      <c r="OCH107" s="631"/>
      <c r="OCI107" s="631"/>
      <c r="OCJ107" s="631"/>
      <c r="OCK107" s="612"/>
      <c r="OCL107" s="626"/>
      <c r="OCM107" s="631"/>
      <c r="OCN107" s="631"/>
      <c r="OCO107" s="631"/>
      <c r="OCP107" s="631"/>
      <c r="OCQ107" s="631"/>
      <c r="OCR107" s="612"/>
      <c r="OCS107" s="626"/>
      <c r="OCT107" s="631"/>
      <c r="OCU107" s="631"/>
      <c r="OCV107" s="631"/>
      <c r="OCW107" s="631"/>
      <c r="OCX107" s="631"/>
      <c r="OCY107" s="612"/>
      <c r="OCZ107" s="626"/>
      <c r="ODA107" s="631"/>
      <c r="ODB107" s="631"/>
      <c r="ODC107" s="631"/>
      <c r="ODD107" s="631"/>
      <c r="ODE107" s="631"/>
      <c r="ODF107" s="612"/>
      <c r="ODG107" s="626"/>
      <c r="ODH107" s="631"/>
      <c r="ODI107" s="631"/>
      <c r="ODJ107" s="631"/>
      <c r="ODK107" s="631"/>
      <c r="ODL107" s="631"/>
      <c r="ODM107" s="612"/>
      <c r="ODN107" s="626"/>
      <c r="ODO107" s="631"/>
      <c r="ODP107" s="631"/>
      <c r="ODQ107" s="631"/>
      <c r="ODR107" s="631"/>
      <c r="ODS107" s="631"/>
      <c r="ODT107" s="612"/>
      <c r="ODU107" s="626"/>
      <c r="ODV107" s="631"/>
      <c r="ODW107" s="631"/>
      <c r="ODX107" s="631"/>
      <c r="ODY107" s="631"/>
      <c r="ODZ107" s="631"/>
      <c r="OEA107" s="612"/>
      <c r="OEB107" s="626"/>
      <c r="OEC107" s="631"/>
      <c r="OED107" s="631"/>
      <c r="OEE107" s="631"/>
      <c r="OEF107" s="631"/>
      <c r="OEG107" s="631"/>
      <c r="OEH107" s="612"/>
      <c r="OEI107" s="626"/>
      <c r="OEJ107" s="631"/>
      <c r="OEK107" s="631"/>
      <c r="OEL107" s="631"/>
      <c r="OEM107" s="631"/>
      <c r="OEN107" s="631"/>
      <c r="OEO107" s="612"/>
      <c r="OEP107" s="626"/>
      <c r="OEQ107" s="631"/>
      <c r="OER107" s="631"/>
      <c r="OES107" s="631"/>
      <c r="OET107" s="631"/>
      <c r="OEU107" s="631"/>
      <c r="OEV107" s="612"/>
      <c r="OEW107" s="626"/>
      <c r="OEX107" s="631"/>
      <c r="OEY107" s="631"/>
      <c r="OEZ107" s="631"/>
      <c r="OFA107" s="631"/>
      <c r="OFB107" s="631"/>
      <c r="OFC107" s="612"/>
      <c r="OFD107" s="626"/>
      <c r="OFE107" s="631"/>
      <c r="OFF107" s="631"/>
      <c r="OFG107" s="631"/>
      <c r="OFH107" s="631"/>
      <c r="OFI107" s="631"/>
      <c r="OFJ107" s="612"/>
      <c r="OFK107" s="626"/>
      <c r="OFL107" s="631"/>
      <c r="OFM107" s="631"/>
      <c r="OFN107" s="631"/>
      <c r="OFO107" s="631"/>
      <c r="OFP107" s="631"/>
      <c r="OFQ107" s="612"/>
      <c r="OFR107" s="626"/>
      <c r="OFS107" s="631"/>
      <c r="OFT107" s="631"/>
      <c r="OFU107" s="631"/>
      <c r="OFV107" s="631"/>
      <c r="OFW107" s="631"/>
      <c r="OFX107" s="612"/>
      <c r="OFY107" s="626"/>
      <c r="OFZ107" s="631"/>
      <c r="OGA107" s="631"/>
      <c r="OGB107" s="631"/>
      <c r="OGC107" s="631"/>
      <c r="OGD107" s="631"/>
      <c r="OGE107" s="612"/>
      <c r="OGF107" s="626"/>
      <c r="OGG107" s="631"/>
      <c r="OGH107" s="631"/>
      <c r="OGI107" s="631"/>
      <c r="OGJ107" s="631"/>
      <c r="OGK107" s="631"/>
      <c r="OGL107" s="612"/>
      <c r="OGM107" s="626"/>
      <c r="OGN107" s="631"/>
      <c r="OGO107" s="631"/>
      <c r="OGP107" s="631"/>
      <c r="OGQ107" s="631"/>
      <c r="OGR107" s="631"/>
      <c r="OGS107" s="612"/>
      <c r="OGT107" s="626"/>
      <c r="OGU107" s="631"/>
      <c r="OGV107" s="631"/>
      <c r="OGW107" s="631"/>
      <c r="OGX107" s="631"/>
      <c r="OGY107" s="631"/>
      <c r="OGZ107" s="612"/>
      <c r="OHA107" s="626"/>
      <c r="OHB107" s="631"/>
      <c r="OHC107" s="631"/>
      <c r="OHD107" s="631"/>
      <c r="OHE107" s="631"/>
      <c r="OHF107" s="631"/>
      <c r="OHG107" s="612"/>
      <c r="OHH107" s="626"/>
      <c r="OHI107" s="631"/>
      <c r="OHJ107" s="631"/>
      <c r="OHK107" s="631"/>
      <c r="OHL107" s="631"/>
      <c r="OHM107" s="631"/>
      <c r="OHN107" s="612"/>
      <c r="OHO107" s="626"/>
      <c r="OHP107" s="631"/>
      <c r="OHQ107" s="631"/>
      <c r="OHR107" s="631"/>
      <c r="OHS107" s="631"/>
      <c r="OHT107" s="631"/>
      <c r="OHU107" s="612"/>
      <c r="OHV107" s="626"/>
      <c r="OHW107" s="631"/>
      <c r="OHX107" s="631"/>
      <c r="OHY107" s="631"/>
      <c r="OHZ107" s="631"/>
      <c r="OIA107" s="631"/>
      <c r="OIB107" s="612"/>
      <c r="OIC107" s="626"/>
      <c r="OID107" s="631"/>
      <c r="OIE107" s="631"/>
      <c r="OIF107" s="631"/>
      <c r="OIG107" s="631"/>
      <c r="OIH107" s="631"/>
      <c r="OII107" s="612"/>
      <c r="OIJ107" s="626"/>
      <c r="OIK107" s="631"/>
      <c r="OIL107" s="631"/>
      <c r="OIM107" s="631"/>
      <c r="OIN107" s="631"/>
      <c r="OIO107" s="631"/>
      <c r="OIP107" s="612"/>
      <c r="OIQ107" s="626"/>
      <c r="OIR107" s="631"/>
      <c r="OIS107" s="631"/>
      <c r="OIT107" s="631"/>
      <c r="OIU107" s="631"/>
      <c r="OIV107" s="631"/>
      <c r="OIW107" s="612"/>
      <c r="OIX107" s="626"/>
      <c r="OIY107" s="631"/>
      <c r="OIZ107" s="631"/>
      <c r="OJA107" s="631"/>
      <c r="OJB107" s="631"/>
      <c r="OJC107" s="631"/>
      <c r="OJD107" s="612"/>
      <c r="OJE107" s="626"/>
      <c r="OJF107" s="631"/>
      <c r="OJG107" s="631"/>
      <c r="OJH107" s="631"/>
      <c r="OJI107" s="631"/>
      <c r="OJJ107" s="631"/>
      <c r="OJK107" s="612"/>
      <c r="OJL107" s="626"/>
      <c r="OJM107" s="631"/>
      <c r="OJN107" s="631"/>
      <c r="OJO107" s="631"/>
      <c r="OJP107" s="631"/>
      <c r="OJQ107" s="631"/>
      <c r="OJR107" s="612"/>
      <c r="OJS107" s="626"/>
      <c r="OJT107" s="631"/>
      <c r="OJU107" s="631"/>
      <c r="OJV107" s="631"/>
      <c r="OJW107" s="631"/>
      <c r="OJX107" s="631"/>
      <c r="OJY107" s="612"/>
      <c r="OJZ107" s="626"/>
      <c r="OKA107" s="631"/>
      <c r="OKB107" s="631"/>
      <c r="OKC107" s="631"/>
      <c r="OKD107" s="631"/>
      <c r="OKE107" s="631"/>
      <c r="OKF107" s="612"/>
      <c r="OKG107" s="626"/>
      <c r="OKH107" s="631"/>
      <c r="OKI107" s="631"/>
      <c r="OKJ107" s="631"/>
      <c r="OKK107" s="631"/>
      <c r="OKL107" s="631"/>
      <c r="OKM107" s="612"/>
      <c r="OKN107" s="626"/>
      <c r="OKO107" s="631"/>
      <c r="OKP107" s="631"/>
      <c r="OKQ107" s="631"/>
      <c r="OKR107" s="631"/>
      <c r="OKS107" s="631"/>
      <c r="OKT107" s="612"/>
      <c r="OKU107" s="626"/>
      <c r="OKV107" s="631"/>
      <c r="OKW107" s="631"/>
      <c r="OKX107" s="631"/>
      <c r="OKY107" s="631"/>
      <c r="OKZ107" s="631"/>
      <c r="OLA107" s="612"/>
      <c r="OLB107" s="626"/>
      <c r="OLC107" s="631"/>
      <c r="OLD107" s="631"/>
      <c r="OLE107" s="631"/>
      <c r="OLF107" s="631"/>
      <c r="OLG107" s="631"/>
      <c r="OLH107" s="612"/>
      <c r="OLI107" s="626"/>
      <c r="OLJ107" s="631"/>
      <c r="OLK107" s="631"/>
      <c r="OLL107" s="631"/>
      <c r="OLM107" s="631"/>
      <c r="OLN107" s="631"/>
      <c r="OLO107" s="612"/>
      <c r="OLP107" s="626"/>
      <c r="OLQ107" s="631"/>
      <c r="OLR107" s="631"/>
      <c r="OLS107" s="631"/>
      <c r="OLT107" s="631"/>
      <c r="OLU107" s="631"/>
      <c r="OLV107" s="612"/>
      <c r="OLW107" s="626"/>
      <c r="OLX107" s="631"/>
      <c r="OLY107" s="631"/>
      <c r="OLZ107" s="631"/>
      <c r="OMA107" s="631"/>
      <c r="OMB107" s="631"/>
      <c r="OMC107" s="612"/>
      <c r="OMD107" s="626"/>
      <c r="OME107" s="631"/>
      <c r="OMF107" s="631"/>
      <c r="OMG107" s="631"/>
      <c r="OMH107" s="631"/>
      <c r="OMI107" s="631"/>
      <c r="OMJ107" s="612"/>
      <c r="OMK107" s="626"/>
      <c r="OML107" s="631"/>
      <c r="OMM107" s="631"/>
      <c r="OMN107" s="631"/>
      <c r="OMO107" s="631"/>
      <c r="OMP107" s="631"/>
      <c r="OMQ107" s="612"/>
      <c r="OMR107" s="626"/>
      <c r="OMS107" s="631"/>
      <c r="OMT107" s="631"/>
      <c r="OMU107" s="631"/>
      <c r="OMV107" s="631"/>
      <c r="OMW107" s="631"/>
      <c r="OMX107" s="612"/>
      <c r="OMY107" s="626"/>
      <c r="OMZ107" s="631"/>
      <c r="ONA107" s="631"/>
      <c r="ONB107" s="631"/>
      <c r="ONC107" s="631"/>
      <c r="OND107" s="631"/>
      <c r="ONE107" s="612"/>
      <c r="ONF107" s="626"/>
      <c r="ONG107" s="631"/>
      <c r="ONH107" s="631"/>
      <c r="ONI107" s="631"/>
      <c r="ONJ107" s="631"/>
      <c r="ONK107" s="631"/>
      <c r="ONL107" s="612"/>
      <c r="ONM107" s="626"/>
      <c r="ONN107" s="631"/>
      <c r="ONO107" s="631"/>
      <c r="ONP107" s="631"/>
      <c r="ONQ107" s="631"/>
      <c r="ONR107" s="631"/>
      <c r="ONS107" s="612"/>
      <c r="ONT107" s="626"/>
      <c r="ONU107" s="631"/>
      <c r="ONV107" s="631"/>
      <c r="ONW107" s="631"/>
      <c r="ONX107" s="631"/>
      <c r="ONY107" s="631"/>
      <c r="ONZ107" s="612"/>
      <c r="OOA107" s="626"/>
      <c r="OOB107" s="631"/>
      <c r="OOC107" s="631"/>
      <c r="OOD107" s="631"/>
      <c r="OOE107" s="631"/>
      <c r="OOF107" s="631"/>
      <c r="OOG107" s="612"/>
      <c r="OOH107" s="626"/>
      <c r="OOI107" s="631"/>
      <c r="OOJ107" s="631"/>
      <c r="OOK107" s="631"/>
      <c r="OOL107" s="631"/>
      <c r="OOM107" s="631"/>
      <c r="OON107" s="612"/>
      <c r="OOO107" s="626"/>
      <c r="OOP107" s="631"/>
      <c r="OOQ107" s="631"/>
      <c r="OOR107" s="631"/>
      <c r="OOS107" s="631"/>
      <c r="OOT107" s="631"/>
      <c r="OOU107" s="612"/>
      <c r="OOV107" s="626"/>
      <c r="OOW107" s="631"/>
      <c r="OOX107" s="631"/>
      <c r="OOY107" s="631"/>
      <c r="OOZ107" s="631"/>
      <c r="OPA107" s="631"/>
      <c r="OPB107" s="612"/>
      <c r="OPC107" s="626"/>
      <c r="OPD107" s="631"/>
      <c r="OPE107" s="631"/>
      <c r="OPF107" s="631"/>
      <c r="OPG107" s="631"/>
      <c r="OPH107" s="631"/>
      <c r="OPI107" s="612"/>
      <c r="OPJ107" s="626"/>
      <c r="OPK107" s="631"/>
      <c r="OPL107" s="631"/>
      <c r="OPM107" s="631"/>
      <c r="OPN107" s="631"/>
      <c r="OPO107" s="631"/>
      <c r="OPP107" s="612"/>
      <c r="OPQ107" s="626"/>
      <c r="OPR107" s="631"/>
      <c r="OPS107" s="631"/>
      <c r="OPT107" s="631"/>
      <c r="OPU107" s="631"/>
      <c r="OPV107" s="631"/>
      <c r="OPW107" s="612"/>
      <c r="OPX107" s="626"/>
      <c r="OPY107" s="631"/>
      <c r="OPZ107" s="631"/>
      <c r="OQA107" s="631"/>
      <c r="OQB107" s="631"/>
      <c r="OQC107" s="631"/>
      <c r="OQD107" s="612"/>
      <c r="OQE107" s="626"/>
      <c r="OQF107" s="631"/>
      <c r="OQG107" s="631"/>
      <c r="OQH107" s="631"/>
      <c r="OQI107" s="631"/>
      <c r="OQJ107" s="631"/>
      <c r="OQK107" s="612"/>
      <c r="OQL107" s="626"/>
      <c r="OQM107" s="631"/>
      <c r="OQN107" s="631"/>
      <c r="OQO107" s="631"/>
      <c r="OQP107" s="631"/>
      <c r="OQQ107" s="631"/>
      <c r="OQR107" s="612"/>
      <c r="OQS107" s="626"/>
      <c r="OQT107" s="631"/>
      <c r="OQU107" s="631"/>
      <c r="OQV107" s="631"/>
      <c r="OQW107" s="631"/>
      <c r="OQX107" s="631"/>
      <c r="OQY107" s="612"/>
      <c r="OQZ107" s="626"/>
      <c r="ORA107" s="631"/>
      <c r="ORB107" s="631"/>
      <c r="ORC107" s="631"/>
      <c r="ORD107" s="631"/>
      <c r="ORE107" s="631"/>
      <c r="ORF107" s="612"/>
      <c r="ORG107" s="626"/>
      <c r="ORH107" s="631"/>
      <c r="ORI107" s="631"/>
      <c r="ORJ107" s="631"/>
      <c r="ORK107" s="631"/>
      <c r="ORL107" s="631"/>
      <c r="ORM107" s="612"/>
      <c r="ORN107" s="626"/>
      <c r="ORO107" s="631"/>
      <c r="ORP107" s="631"/>
      <c r="ORQ107" s="631"/>
      <c r="ORR107" s="631"/>
      <c r="ORS107" s="631"/>
      <c r="ORT107" s="612"/>
      <c r="ORU107" s="626"/>
      <c r="ORV107" s="631"/>
      <c r="ORW107" s="631"/>
      <c r="ORX107" s="631"/>
      <c r="ORY107" s="631"/>
      <c r="ORZ107" s="631"/>
      <c r="OSA107" s="612"/>
      <c r="OSB107" s="626"/>
      <c r="OSC107" s="631"/>
      <c r="OSD107" s="631"/>
      <c r="OSE107" s="631"/>
      <c r="OSF107" s="631"/>
      <c r="OSG107" s="631"/>
      <c r="OSH107" s="612"/>
      <c r="OSI107" s="626"/>
      <c r="OSJ107" s="631"/>
      <c r="OSK107" s="631"/>
      <c r="OSL107" s="631"/>
      <c r="OSM107" s="631"/>
      <c r="OSN107" s="631"/>
      <c r="OSO107" s="612"/>
      <c r="OSP107" s="626"/>
      <c r="OSQ107" s="631"/>
      <c r="OSR107" s="631"/>
      <c r="OSS107" s="631"/>
      <c r="OST107" s="631"/>
      <c r="OSU107" s="631"/>
      <c r="OSV107" s="612"/>
      <c r="OSW107" s="626"/>
      <c r="OSX107" s="631"/>
      <c r="OSY107" s="631"/>
      <c r="OSZ107" s="631"/>
      <c r="OTA107" s="631"/>
      <c r="OTB107" s="631"/>
      <c r="OTC107" s="612"/>
      <c r="OTD107" s="626"/>
      <c r="OTE107" s="631"/>
      <c r="OTF107" s="631"/>
      <c r="OTG107" s="631"/>
      <c r="OTH107" s="631"/>
      <c r="OTI107" s="631"/>
      <c r="OTJ107" s="612"/>
      <c r="OTK107" s="626"/>
      <c r="OTL107" s="631"/>
      <c r="OTM107" s="631"/>
      <c r="OTN107" s="631"/>
      <c r="OTO107" s="631"/>
      <c r="OTP107" s="631"/>
      <c r="OTQ107" s="612"/>
      <c r="OTR107" s="626"/>
      <c r="OTS107" s="631"/>
      <c r="OTT107" s="631"/>
      <c r="OTU107" s="631"/>
      <c r="OTV107" s="631"/>
      <c r="OTW107" s="631"/>
      <c r="OTX107" s="612"/>
      <c r="OTY107" s="626"/>
      <c r="OTZ107" s="631"/>
      <c r="OUA107" s="631"/>
      <c r="OUB107" s="631"/>
      <c r="OUC107" s="631"/>
      <c r="OUD107" s="631"/>
      <c r="OUE107" s="612"/>
      <c r="OUF107" s="626"/>
      <c r="OUG107" s="631"/>
      <c r="OUH107" s="631"/>
      <c r="OUI107" s="631"/>
      <c r="OUJ107" s="631"/>
      <c r="OUK107" s="631"/>
      <c r="OUL107" s="612"/>
      <c r="OUM107" s="626"/>
      <c r="OUN107" s="631"/>
      <c r="OUO107" s="631"/>
      <c r="OUP107" s="631"/>
      <c r="OUQ107" s="631"/>
      <c r="OUR107" s="631"/>
      <c r="OUS107" s="612"/>
      <c r="OUT107" s="626"/>
      <c r="OUU107" s="631"/>
      <c r="OUV107" s="631"/>
      <c r="OUW107" s="631"/>
      <c r="OUX107" s="631"/>
      <c r="OUY107" s="631"/>
      <c r="OUZ107" s="612"/>
      <c r="OVA107" s="626"/>
      <c r="OVB107" s="631"/>
      <c r="OVC107" s="631"/>
      <c r="OVD107" s="631"/>
      <c r="OVE107" s="631"/>
      <c r="OVF107" s="631"/>
      <c r="OVG107" s="612"/>
      <c r="OVH107" s="626"/>
      <c r="OVI107" s="631"/>
      <c r="OVJ107" s="631"/>
      <c r="OVK107" s="631"/>
      <c r="OVL107" s="631"/>
      <c r="OVM107" s="631"/>
      <c r="OVN107" s="612"/>
      <c r="OVO107" s="626"/>
      <c r="OVP107" s="631"/>
      <c r="OVQ107" s="631"/>
      <c r="OVR107" s="631"/>
      <c r="OVS107" s="631"/>
      <c r="OVT107" s="631"/>
      <c r="OVU107" s="612"/>
      <c r="OVV107" s="626"/>
      <c r="OVW107" s="631"/>
      <c r="OVX107" s="631"/>
      <c r="OVY107" s="631"/>
      <c r="OVZ107" s="631"/>
      <c r="OWA107" s="631"/>
      <c r="OWB107" s="612"/>
      <c r="OWC107" s="626"/>
      <c r="OWD107" s="631"/>
      <c r="OWE107" s="631"/>
      <c r="OWF107" s="631"/>
      <c r="OWG107" s="631"/>
      <c r="OWH107" s="631"/>
      <c r="OWI107" s="612"/>
      <c r="OWJ107" s="626"/>
      <c r="OWK107" s="631"/>
      <c r="OWL107" s="631"/>
      <c r="OWM107" s="631"/>
      <c r="OWN107" s="631"/>
      <c r="OWO107" s="631"/>
      <c r="OWP107" s="612"/>
      <c r="OWQ107" s="626"/>
      <c r="OWR107" s="631"/>
      <c r="OWS107" s="631"/>
      <c r="OWT107" s="631"/>
      <c r="OWU107" s="631"/>
      <c r="OWV107" s="631"/>
      <c r="OWW107" s="612"/>
      <c r="OWX107" s="626"/>
      <c r="OWY107" s="631"/>
      <c r="OWZ107" s="631"/>
      <c r="OXA107" s="631"/>
      <c r="OXB107" s="631"/>
      <c r="OXC107" s="631"/>
      <c r="OXD107" s="612"/>
      <c r="OXE107" s="626"/>
      <c r="OXF107" s="631"/>
      <c r="OXG107" s="631"/>
      <c r="OXH107" s="631"/>
      <c r="OXI107" s="631"/>
      <c r="OXJ107" s="631"/>
      <c r="OXK107" s="612"/>
      <c r="OXL107" s="626"/>
      <c r="OXM107" s="631"/>
      <c r="OXN107" s="631"/>
      <c r="OXO107" s="631"/>
      <c r="OXP107" s="631"/>
      <c r="OXQ107" s="631"/>
      <c r="OXR107" s="612"/>
      <c r="OXS107" s="626"/>
      <c r="OXT107" s="631"/>
      <c r="OXU107" s="631"/>
      <c r="OXV107" s="631"/>
      <c r="OXW107" s="631"/>
      <c r="OXX107" s="631"/>
      <c r="OXY107" s="612"/>
      <c r="OXZ107" s="626"/>
      <c r="OYA107" s="631"/>
      <c r="OYB107" s="631"/>
      <c r="OYC107" s="631"/>
      <c r="OYD107" s="631"/>
      <c r="OYE107" s="631"/>
      <c r="OYF107" s="612"/>
      <c r="OYG107" s="626"/>
      <c r="OYH107" s="631"/>
      <c r="OYI107" s="631"/>
      <c r="OYJ107" s="631"/>
      <c r="OYK107" s="631"/>
      <c r="OYL107" s="631"/>
      <c r="OYM107" s="612"/>
      <c r="OYN107" s="626"/>
      <c r="OYO107" s="631"/>
      <c r="OYP107" s="631"/>
      <c r="OYQ107" s="631"/>
      <c r="OYR107" s="631"/>
      <c r="OYS107" s="631"/>
      <c r="OYT107" s="612"/>
      <c r="OYU107" s="626"/>
      <c r="OYV107" s="631"/>
      <c r="OYW107" s="631"/>
      <c r="OYX107" s="631"/>
      <c r="OYY107" s="631"/>
      <c r="OYZ107" s="631"/>
      <c r="OZA107" s="612"/>
      <c r="OZB107" s="626"/>
      <c r="OZC107" s="631"/>
      <c r="OZD107" s="631"/>
      <c r="OZE107" s="631"/>
      <c r="OZF107" s="631"/>
      <c r="OZG107" s="631"/>
      <c r="OZH107" s="612"/>
      <c r="OZI107" s="626"/>
      <c r="OZJ107" s="631"/>
      <c r="OZK107" s="631"/>
      <c r="OZL107" s="631"/>
      <c r="OZM107" s="631"/>
      <c r="OZN107" s="631"/>
      <c r="OZO107" s="612"/>
      <c r="OZP107" s="626"/>
      <c r="OZQ107" s="631"/>
      <c r="OZR107" s="631"/>
      <c r="OZS107" s="631"/>
      <c r="OZT107" s="631"/>
      <c r="OZU107" s="631"/>
      <c r="OZV107" s="612"/>
      <c r="OZW107" s="626"/>
      <c r="OZX107" s="631"/>
      <c r="OZY107" s="631"/>
      <c r="OZZ107" s="631"/>
      <c r="PAA107" s="631"/>
      <c r="PAB107" s="631"/>
      <c r="PAC107" s="612"/>
      <c r="PAD107" s="626"/>
      <c r="PAE107" s="631"/>
      <c r="PAF107" s="631"/>
      <c r="PAG107" s="631"/>
      <c r="PAH107" s="631"/>
      <c r="PAI107" s="631"/>
      <c r="PAJ107" s="612"/>
      <c r="PAK107" s="626"/>
      <c r="PAL107" s="631"/>
      <c r="PAM107" s="631"/>
      <c r="PAN107" s="631"/>
      <c r="PAO107" s="631"/>
      <c r="PAP107" s="631"/>
      <c r="PAQ107" s="612"/>
      <c r="PAR107" s="626"/>
      <c r="PAS107" s="631"/>
      <c r="PAT107" s="631"/>
      <c r="PAU107" s="631"/>
      <c r="PAV107" s="631"/>
      <c r="PAW107" s="631"/>
      <c r="PAX107" s="612"/>
      <c r="PAY107" s="626"/>
      <c r="PAZ107" s="631"/>
      <c r="PBA107" s="631"/>
      <c r="PBB107" s="631"/>
      <c r="PBC107" s="631"/>
      <c r="PBD107" s="631"/>
      <c r="PBE107" s="612"/>
      <c r="PBF107" s="626"/>
      <c r="PBG107" s="631"/>
      <c r="PBH107" s="631"/>
      <c r="PBI107" s="631"/>
      <c r="PBJ107" s="631"/>
      <c r="PBK107" s="631"/>
      <c r="PBL107" s="612"/>
      <c r="PBM107" s="626"/>
      <c r="PBN107" s="631"/>
      <c r="PBO107" s="631"/>
      <c r="PBP107" s="631"/>
      <c r="PBQ107" s="631"/>
      <c r="PBR107" s="631"/>
      <c r="PBS107" s="612"/>
      <c r="PBT107" s="626"/>
      <c r="PBU107" s="631"/>
      <c r="PBV107" s="631"/>
      <c r="PBW107" s="631"/>
      <c r="PBX107" s="631"/>
      <c r="PBY107" s="631"/>
      <c r="PBZ107" s="612"/>
      <c r="PCA107" s="626"/>
      <c r="PCB107" s="631"/>
      <c r="PCC107" s="631"/>
      <c r="PCD107" s="631"/>
      <c r="PCE107" s="631"/>
      <c r="PCF107" s="631"/>
      <c r="PCG107" s="612"/>
      <c r="PCH107" s="626"/>
      <c r="PCI107" s="631"/>
      <c r="PCJ107" s="631"/>
      <c r="PCK107" s="631"/>
      <c r="PCL107" s="631"/>
      <c r="PCM107" s="631"/>
      <c r="PCN107" s="612"/>
      <c r="PCO107" s="626"/>
      <c r="PCP107" s="631"/>
      <c r="PCQ107" s="631"/>
      <c r="PCR107" s="631"/>
      <c r="PCS107" s="631"/>
      <c r="PCT107" s="631"/>
      <c r="PCU107" s="612"/>
      <c r="PCV107" s="626"/>
      <c r="PCW107" s="631"/>
      <c r="PCX107" s="631"/>
      <c r="PCY107" s="631"/>
      <c r="PCZ107" s="631"/>
      <c r="PDA107" s="631"/>
      <c r="PDB107" s="612"/>
      <c r="PDC107" s="626"/>
      <c r="PDD107" s="631"/>
      <c r="PDE107" s="631"/>
      <c r="PDF107" s="631"/>
      <c r="PDG107" s="631"/>
      <c r="PDH107" s="631"/>
      <c r="PDI107" s="612"/>
      <c r="PDJ107" s="626"/>
      <c r="PDK107" s="631"/>
      <c r="PDL107" s="631"/>
      <c r="PDM107" s="631"/>
      <c r="PDN107" s="631"/>
      <c r="PDO107" s="631"/>
      <c r="PDP107" s="612"/>
      <c r="PDQ107" s="626"/>
      <c r="PDR107" s="631"/>
      <c r="PDS107" s="631"/>
      <c r="PDT107" s="631"/>
      <c r="PDU107" s="631"/>
      <c r="PDV107" s="631"/>
      <c r="PDW107" s="612"/>
      <c r="PDX107" s="626"/>
      <c r="PDY107" s="631"/>
      <c r="PDZ107" s="631"/>
      <c r="PEA107" s="631"/>
      <c r="PEB107" s="631"/>
      <c r="PEC107" s="631"/>
      <c r="PED107" s="612"/>
      <c r="PEE107" s="626"/>
      <c r="PEF107" s="631"/>
      <c r="PEG107" s="631"/>
      <c r="PEH107" s="631"/>
      <c r="PEI107" s="631"/>
      <c r="PEJ107" s="631"/>
      <c r="PEK107" s="612"/>
      <c r="PEL107" s="626"/>
      <c r="PEM107" s="631"/>
      <c r="PEN107" s="631"/>
      <c r="PEO107" s="631"/>
      <c r="PEP107" s="631"/>
      <c r="PEQ107" s="631"/>
      <c r="PER107" s="612"/>
      <c r="PES107" s="626"/>
      <c r="PET107" s="631"/>
      <c r="PEU107" s="631"/>
      <c r="PEV107" s="631"/>
      <c r="PEW107" s="631"/>
      <c r="PEX107" s="631"/>
      <c r="PEY107" s="612"/>
      <c r="PEZ107" s="626"/>
      <c r="PFA107" s="631"/>
      <c r="PFB107" s="631"/>
      <c r="PFC107" s="631"/>
      <c r="PFD107" s="631"/>
      <c r="PFE107" s="631"/>
      <c r="PFF107" s="612"/>
      <c r="PFG107" s="626"/>
      <c r="PFH107" s="631"/>
      <c r="PFI107" s="631"/>
      <c r="PFJ107" s="631"/>
      <c r="PFK107" s="631"/>
      <c r="PFL107" s="631"/>
      <c r="PFM107" s="612"/>
      <c r="PFN107" s="626"/>
      <c r="PFO107" s="631"/>
      <c r="PFP107" s="631"/>
      <c r="PFQ107" s="631"/>
      <c r="PFR107" s="631"/>
      <c r="PFS107" s="631"/>
      <c r="PFT107" s="612"/>
      <c r="PFU107" s="626"/>
      <c r="PFV107" s="631"/>
      <c r="PFW107" s="631"/>
      <c r="PFX107" s="631"/>
      <c r="PFY107" s="631"/>
      <c r="PFZ107" s="631"/>
      <c r="PGA107" s="612"/>
      <c r="PGB107" s="626"/>
      <c r="PGC107" s="631"/>
      <c r="PGD107" s="631"/>
      <c r="PGE107" s="631"/>
      <c r="PGF107" s="631"/>
      <c r="PGG107" s="631"/>
      <c r="PGH107" s="612"/>
      <c r="PGI107" s="626"/>
      <c r="PGJ107" s="631"/>
      <c r="PGK107" s="631"/>
      <c r="PGL107" s="631"/>
      <c r="PGM107" s="631"/>
      <c r="PGN107" s="631"/>
      <c r="PGO107" s="612"/>
      <c r="PGP107" s="626"/>
      <c r="PGQ107" s="631"/>
      <c r="PGR107" s="631"/>
      <c r="PGS107" s="631"/>
      <c r="PGT107" s="631"/>
      <c r="PGU107" s="631"/>
      <c r="PGV107" s="612"/>
      <c r="PGW107" s="626"/>
      <c r="PGX107" s="631"/>
      <c r="PGY107" s="631"/>
      <c r="PGZ107" s="631"/>
      <c r="PHA107" s="631"/>
      <c r="PHB107" s="631"/>
      <c r="PHC107" s="612"/>
      <c r="PHD107" s="626"/>
      <c r="PHE107" s="631"/>
      <c r="PHF107" s="631"/>
      <c r="PHG107" s="631"/>
      <c r="PHH107" s="631"/>
      <c r="PHI107" s="631"/>
      <c r="PHJ107" s="612"/>
      <c r="PHK107" s="626"/>
      <c r="PHL107" s="631"/>
      <c r="PHM107" s="631"/>
      <c r="PHN107" s="631"/>
      <c r="PHO107" s="631"/>
      <c r="PHP107" s="631"/>
      <c r="PHQ107" s="612"/>
      <c r="PHR107" s="626"/>
      <c r="PHS107" s="631"/>
      <c r="PHT107" s="631"/>
      <c r="PHU107" s="631"/>
      <c r="PHV107" s="631"/>
      <c r="PHW107" s="631"/>
      <c r="PHX107" s="612"/>
      <c r="PHY107" s="626"/>
      <c r="PHZ107" s="631"/>
      <c r="PIA107" s="631"/>
      <c r="PIB107" s="631"/>
      <c r="PIC107" s="631"/>
      <c r="PID107" s="631"/>
      <c r="PIE107" s="612"/>
      <c r="PIF107" s="626"/>
      <c r="PIG107" s="631"/>
      <c r="PIH107" s="631"/>
      <c r="PII107" s="631"/>
      <c r="PIJ107" s="631"/>
      <c r="PIK107" s="631"/>
      <c r="PIL107" s="612"/>
      <c r="PIM107" s="626"/>
      <c r="PIN107" s="631"/>
      <c r="PIO107" s="631"/>
      <c r="PIP107" s="631"/>
      <c r="PIQ107" s="631"/>
      <c r="PIR107" s="631"/>
      <c r="PIS107" s="612"/>
      <c r="PIT107" s="626"/>
      <c r="PIU107" s="631"/>
      <c r="PIV107" s="631"/>
      <c r="PIW107" s="631"/>
      <c r="PIX107" s="631"/>
      <c r="PIY107" s="631"/>
      <c r="PIZ107" s="612"/>
      <c r="PJA107" s="626"/>
      <c r="PJB107" s="631"/>
      <c r="PJC107" s="631"/>
      <c r="PJD107" s="631"/>
      <c r="PJE107" s="631"/>
      <c r="PJF107" s="631"/>
      <c r="PJG107" s="612"/>
      <c r="PJH107" s="626"/>
      <c r="PJI107" s="631"/>
      <c r="PJJ107" s="631"/>
      <c r="PJK107" s="631"/>
      <c r="PJL107" s="631"/>
      <c r="PJM107" s="631"/>
      <c r="PJN107" s="612"/>
      <c r="PJO107" s="626"/>
      <c r="PJP107" s="631"/>
      <c r="PJQ107" s="631"/>
      <c r="PJR107" s="631"/>
      <c r="PJS107" s="631"/>
      <c r="PJT107" s="631"/>
      <c r="PJU107" s="612"/>
      <c r="PJV107" s="626"/>
      <c r="PJW107" s="631"/>
      <c r="PJX107" s="631"/>
      <c r="PJY107" s="631"/>
      <c r="PJZ107" s="631"/>
      <c r="PKA107" s="631"/>
      <c r="PKB107" s="612"/>
      <c r="PKC107" s="626"/>
      <c r="PKD107" s="631"/>
      <c r="PKE107" s="631"/>
      <c r="PKF107" s="631"/>
      <c r="PKG107" s="631"/>
      <c r="PKH107" s="631"/>
      <c r="PKI107" s="612"/>
      <c r="PKJ107" s="626"/>
      <c r="PKK107" s="631"/>
      <c r="PKL107" s="631"/>
      <c r="PKM107" s="631"/>
      <c r="PKN107" s="631"/>
      <c r="PKO107" s="631"/>
      <c r="PKP107" s="612"/>
      <c r="PKQ107" s="626"/>
      <c r="PKR107" s="631"/>
      <c r="PKS107" s="631"/>
      <c r="PKT107" s="631"/>
      <c r="PKU107" s="631"/>
      <c r="PKV107" s="631"/>
      <c r="PKW107" s="612"/>
      <c r="PKX107" s="626"/>
      <c r="PKY107" s="631"/>
      <c r="PKZ107" s="631"/>
      <c r="PLA107" s="631"/>
      <c r="PLB107" s="631"/>
      <c r="PLC107" s="631"/>
      <c r="PLD107" s="612"/>
      <c r="PLE107" s="626"/>
      <c r="PLF107" s="631"/>
      <c r="PLG107" s="631"/>
      <c r="PLH107" s="631"/>
      <c r="PLI107" s="631"/>
      <c r="PLJ107" s="631"/>
      <c r="PLK107" s="612"/>
      <c r="PLL107" s="626"/>
      <c r="PLM107" s="631"/>
      <c r="PLN107" s="631"/>
      <c r="PLO107" s="631"/>
      <c r="PLP107" s="631"/>
      <c r="PLQ107" s="631"/>
      <c r="PLR107" s="612"/>
      <c r="PLS107" s="626"/>
      <c r="PLT107" s="631"/>
      <c r="PLU107" s="631"/>
      <c r="PLV107" s="631"/>
      <c r="PLW107" s="631"/>
      <c r="PLX107" s="631"/>
      <c r="PLY107" s="612"/>
      <c r="PLZ107" s="626"/>
      <c r="PMA107" s="631"/>
      <c r="PMB107" s="631"/>
      <c r="PMC107" s="631"/>
      <c r="PMD107" s="631"/>
      <c r="PME107" s="631"/>
      <c r="PMF107" s="612"/>
      <c r="PMG107" s="626"/>
      <c r="PMH107" s="631"/>
      <c r="PMI107" s="631"/>
      <c r="PMJ107" s="631"/>
      <c r="PMK107" s="631"/>
      <c r="PML107" s="631"/>
      <c r="PMM107" s="612"/>
      <c r="PMN107" s="626"/>
      <c r="PMO107" s="631"/>
      <c r="PMP107" s="631"/>
      <c r="PMQ107" s="631"/>
      <c r="PMR107" s="631"/>
      <c r="PMS107" s="631"/>
      <c r="PMT107" s="612"/>
      <c r="PMU107" s="626"/>
      <c r="PMV107" s="631"/>
      <c r="PMW107" s="631"/>
      <c r="PMX107" s="631"/>
      <c r="PMY107" s="631"/>
      <c r="PMZ107" s="631"/>
      <c r="PNA107" s="612"/>
      <c r="PNB107" s="626"/>
      <c r="PNC107" s="631"/>
      <c r="PND107" s="631"/>
      <c r="PNE107" s="631"/>
      <c r="PNF107" s="631"/>
      <c r="PNG107" s="631"/>
      <c r="PNH107" s="612"/>
      <c r="PNI107" s="626"/>
      <c r="PNJ107" s="631"/>
      <c r="PNK107" s="631"/>
      <c r="PNL107" s="631"/>
      <c r="PNM107" s="631"/>
      <c r="PNN107" s="631"/>
      <c r="PNO107" s="612"/>
      <c r="PNP107" s="626"/>
      <c r="PNQ107" s="631"/>
      <c r="PNR107" s="631"/>
      <c r="PNS107" s="631"/>
      <c r="PNT107" s="631"/>
      <c r="PNU107" s="631"/>
      <c r="PNV107" s="612"/>
      <c r="PNW107" s="626"/>
      <c r="PNX107" s="631"/>
      <c r="PNY107" s="631"/>
      <c r="PNZ107" s="631"/>
      <c r="POA107" s="631"/>
      <c r="POB107" s="631"/>
      <c r="POC107" s="612"/>
      <c r="POD107" s="626"/>
      <c r="POE107" s="631"/>
      <c r="POF107" s="631"/>
      <c r="POG107" s="631"/>
      <c r="POH107" s="631"/>
      <c r="POI107" s="631"/>
      <c r="POJ107" s="612"/>
      <c r="POK107" s="626"/>
      <c r="POL107" s="631"/>
      <c r="POM107" s="631"/>
      <c r="PON107" s="631"/>
      <c r="POO107" s="631"/>
      <c r="POP107" s="631"/>
      <c r="POQ107" s="612"/>
      <c r="POR107" s="626"/>
      <c r="POS107" s="631"/>
      <c r="POT107" s="631"/>
      <c r="POU107" s="631"/>
      <c r="POV107" s="631"/>
      <c r="POW107" s="631"/>
      <c r="POX107" s="612"/>
      <c r="POY107" s="626"/>
      <c r="POZ107" s="631"/>
      <c r="PPA107" s="631"/>
      <c r="PPB107" s="631"/>
      <c r="PPC107" s="631"/>
      <c r="PPD107" s="631"/>
      <c r="PPE107" s="612"/>
      <c r="PPF107" s="626"/>
      <c r="PPG107" s="631"/>
      <c r="PPH107" s="631"/>
      <c r="PPI107" s="631"/>
      <c r="PPJ107" s="631"/>
      <c r="PPK107" s="631"/>
      <c r="PPL107" s="612"/>
      <c r="PPM107" s="626"/>
      <c r="PPN107" s="631"/>
      <c r="PPO107" s="631"/>
      <c r="PPP107" s="631"/>
      <c r="PPQ107" s="631"/>
      <c r="PPR107" s="631"/>
      <c r="PPS107" s="612"/>
      <c r="PPT107" s="626"/>
      <c r="PPU107" s="631"/>
      <c r="PPV107" s="631"/>
      <c r="PPW107" s="631"/>
      <c r="PPX107" s="631"/>
      <c r="PPY107" s="631"/>
      <c r="PPZ107" s="612"/>
      <c r="PQA107" s="626"/>
      <c r="PQB107" s="631"/>
      <c r="PQC107" s="631"/>
      <c r="PQD107" s="631"/>
      <c r="PQE107" s="631"/>
      <c r="PQF107" s="631"/>
      <c r="PQG107" s="612"/>
      <c r="PQH107" s="626"/>
      <c r="PQI107" s="631"/>
      <c r="PQJ107" s="631"/>
      <c r="PQK107" s="631"/>
      <c r="PQL107" s="631"/>
      <c r="PQM107" s="631"/>
      <c r="PQN107" s="612"/>
      <c r="PQO107" s="626"/>
      <c r="PQP107" s="631"/>
      <c r="PQQ107" s="631"/>
      <c r="PQR107" s="631"/>
      <c r="PQS107" s="631"/>
      <c r="PQT107" s="631"/>
      <c r="PQU107" s="612"/>
      <c r="PQV107" s="626"/>
      <c r="PQW107" s="631"/>
      <c r="PQX107" s="631"/>
      <c r="PQY107" s="631"/>
      <c r="PQZ107" s="631"/>
      <c r="PRA107" s="631"/>
      <c r="PRB107" s="612"/>
      <c r="PRC107" s="626"/>
      <c r="PRD107" s="631"/>
      <c r="PRE107" s="631"/>
      <c r="PRF107" s="631"/>
      <c r="PRG107" s="631"/>
      <c r="PRH107" s="631"/>
      <c r="PRI107" s="612"/>
      <c r="PRJ107" s="626"/>
      <c r="PRK107" s="631"/>
      <c r="PRL107" s="631"/>
      <c r="PRM107" s="631"/>
      <c r="PRN107" s="631"/>
      <c r="PRO107" s="631"/>
      <c r="PRP107" s="612"/>
      <c r="PRQ107" s="626"/>
      <c r="PRR107" s="631"/>
      <c r="PRS107" s="631"/>
      <c r="PRT107" s="631"/>
      <c r="PRU107" s="631"/>
      <c r="PRV107" s="631"/>
      <c r="PRW107" s="612"/>
      <c r="PRX107" s="626"/>
      <c r="PRY107" s="631"/>
      <c r="PRZ107" s="631"/>
      <c r="PSA107" s="631"/>
      <c r="PSB107" s="631"/>
      <c r="PSC107" s="631"/>
      <c r="PSD107" s="612"/>
      <c r="PSE107" s="626"/>
      <c r="PSF107" s="631"/>
      <c r="PSG107" s="631"/>
      <c r="PSH107" s="631"/>
      <c r="PSI107" s="631"/>
      <c r="PSJ107" s="631"/>
      <c r="PSK107" s="612"/>
      <c r="PSL107" s="626"/>
      <c r="PSM107" s="631"/>
      <c r="PSN107" s="631"/>
      <c r="PSO107" s="631"/>
      <c r="PSP107" s="631"/>
      <c r="PSQ107" s="631"/>
      <c r="PSR107" s="612"/>
      <c r="PSS107" s="626"/>
      <c r="PST107" s="631"/>
      <c r="PSU107" s="631"/>
      <c r="PSV107" s="631"/>
      <c r="PSW107" s="631"/>
      <c r="PSX107" s="631"/>
      <c r="PSY107" s="612"/>
      <c r="PSZ107" s="626"/>
      <c r="PTA107" s="631"/>
      <c r="PTB107" s="631"/>
      <c r="PTC107" s="631"/>
      <c r="PTD107" s="631"/>
      <c r="PTE107" s="631"/>
      <c r="PTF107" s="612"/>
      <c r="PTG107" s="626"/>
      <c r="PTH107" s="631"/>
      <c r="PTI107" s="631"/>
      <c r="PTJ107" s="631"/>
      <c r="PTK107" s="631"/>
      <c r="PTL107" s="631"/>
      <c r="PTM107" s="612"/>
      <c r="PTN107" s="626"/>
      <c r="PTO107" s="631"/>
      <c r="PTP107" s="631"/>
      <c r="PTQ107" s="631"/>
      <c r="PTR107" s="631"/>
      <c r="PTS107" s="631"/>
      <c r="PTT107" s="612"/>
      <c r="PTU107" s="626"/>
      <c r="PTV107" s="631"/>
      <c r="PTW107" s="631"/>
      <c r="PTX107" s="631"/>
      <c r="PTY107" s="631"/>
      <c r="PTZ107" s="631"/>
      <c r="PUA107" s="612"/>
      <c r="PUB107" s="626"/>
      <c r="PUC107" s="631"/>
      <c r="PUD107" s="631"/>
      <c r="PUE107" s="631"/>
      <c r="PUF107" s="631"/>
      <c r="PUG107" s="631"/>
      <c r="PUH107" s="612"/>
      <c r="PUI107" s="626"/>
      <c r="PUJ107" s="631"/>
      <c r="PUK107" s="631"/>
      <c r="PUL107" s="631"/>
      <c r="PUM107" s="631"/>
      <c r="PUN107" s="631"/>
      <c r="PUO107" s="612"/>
      <c r="PUP107" s="626"/>
      <c r="PUQ107" s="631"/>
      <c r="PUR107" s="631"/>
      <c r="PUS107" s="631"/>
      <c r="PUT107" s="631"/>
      <c r="PUU107" s="631"/>
      <c r="PUV107" s="612"/>
      <c r="PUW107" s="626"/>
      <c r="PUX107" s="631"/>
      <c r="PUY107" s="631"/>
      <c r="PUZ107" s="631"/>
      <c r="PVA107" s="631"/>
      <c r="PVB107" s="631"/>
      <c r="PVC107" s="612"/>
      <c r="PVD107" s="626"/>
      <c r="PVE107" s="631"/>
      <c r="PVF107" s="631"/>
      <c r="PVG107" s="631"/>
      <c r="PVH107" s="631"/>
      <c r="PVI107" s="631"/>
      <c r="PVJ107" s="612"/>
      <c r="PVK107" s="626"/>
      <c r="PVL107" s="631"/>
      <c r="PVM107" s="631"/>
      <c r="PVN107" s="631"/>
      <c r="PVO107" s="631"/>
      <c r="PVP107" s="631"/>
      <c r="PVQ107" s="612"/>
      <c r="PVR107" s="626"/>
      <c r="PVS107" s="631"/>
      <c r="PVT107" s="631"/>
      <c r="PVU107" s="631"/>
      <c r="PVV107" s="631"/>
      <c r="PVW107" s="631"/>
      <c r="PVX107" s="612"/>
      <c r="PVY107" s="626"/>
      <c r="PVZ107" s="631"/>
      <c r="PWA107" s="631"/>
      <c r="PWB107" s="631"/>
      <c r="PWC107" s="631"/>
      <c r="PWD107" s="631"/>
      <c r="PWE107" s="612"/>
      <c r="PWF107" s="626"/>
      <c r="PWG107" s="631"/>
      <c r="PWH107" s="631"/>
      <c r="PWI107" s="631"/>
      <c r="PWJ107" s="631"/>
      <c r="PWK107" s="631"/>
      <c r="PWL107" s="612"/>
      <c r="PWM107" s="626"/>
      <c r="PWN107" s="631"/>
      <c r="PWO107" s="631"/>
      <c r="PWP107" s="631"/>
      <c r="PWQ107" s="631"/>
      <c r="PWR107" s="631"/>
      <c r="PWS107" s="612"/>
      <c r="PWT107" s="626"/>
      <c r="PWU107" s="631"/>
      <c r="PWV107" s="631"/>
      <c r="PWW107" s="631"/>
      <c r="PWX107" s="631"/>
      <c r="PWY107" s="631"/>
      <c r="PWZ107" s="612"/>
      <c r="PXA107" s="626"/>
      <c r="PXB107" s="631"/>
      <c r="PXC107" s="631"/>
      <c r="PXD107" s="631"/>
      <c r="PXE107" s="631"/>
      <c r="PXF107" s="631"/>
      <c r="PXG107" s="612"/>
      <c r="PXH107" s="626"/>
      <c r="PXI107" s="631"/>
      <c r="PXJ107" s="631"/>
      <c r="PXK107" s="631"/>
      <c r="PXL107" s="631"/>
      <c r="PXM107" s="631"/>
      <c r="PXN107" s="612"/>
      <c r="PXO107" s="626"/>
      <c r="PXP107" s="631"/>
      <c r="PXQ107" s="631"/>
      <c r="PXR107" s="631"/>
      <c r="PXS107" s="631"/>
      <c r="PXT107" s="631"/>
      <c r="PXU107" s="612"/>
      <c r="PXV107" s="626"/>
      <c r="PXW107" s="631"/>
      <c r="PXX107" s="631"/>
      <c r="PXY107" s="631"/>
      <c r="PXZ107" s="631"/>
      <c r="PYA107" s="631"/>
      <c r="PYB107" s="612"/>
      <c r="PYC107" s="626"/>
      <c r="PYD107" s="631"/>
      <c r="PYE107" s="631"/>
      <c r="PYF107" s="631"/>
      <c r="PYG107" s="631"/>
      <c r="PYH107" s="631"/>
      <c r="PYI107" s="612"/>
      <c r="PYJ107" s="626"/>
      <c r="PYK107" s="631"/>
      <c r="PYL107" s="631"/>
      <c r="PYM107" s="631"/>
      <c r="PYN107" s="631"/>
      <c r="PYO107" s="631"/>
      <c r="PYP107" s="612"/>
      <c r="PYQ107" s="626"/>
      <c r="PYR107" s="631"/>
      <c r="PYS107" s="631"/>
      <c r="PYT107" s="631"/>
      <c r="PYU107" s="631"/>
      <c r="PYV107" s="631"/>
      <c r="PYW107" s="612"/>
      <c r="PYX107" s="626"/>
      <c r="PYY107" s="631"/>
      <c r="PYZ107" s="631"/>
      <c r="PZA107" s="631"/>
      <c r="PZB107" s="631"/>
      <c r="PZC107" s="631"/>
      <c r="PZD107" s="612"/>
      <c r="PZE107" s="626"/>
      <c r="PZF107" s="631"/>
      <c r="PZG107" s="631"/>
      <c r="PZH107" s="631"/>
      <c r="PZI107" s="631"/>
      <c r="PZJ107" s="631"/>
      <c r="PZK107" s="612"/>
      <c r="PZL107" s="626"/>
      <c r="PZM107" s="631"/>
      <c r="PZN107" s="631"/>
      <c r="PZO107" s="631"/>
      <c r="PZP107" s="631"/>
      <c r="PZQ107" s="631"/>
      <c r="PZR107" s="612"/>
      <c r="PZS107" s="626"/>
      <c r="PZT107" s="631"/>
      <c r="PZU107" s="631"/>
      <c r="PZV107" s="631"/>
      <c r="PZW107" s="631"/>
      <c r="PZX107" s="631"/>
      <c r="PZY107" s="612"/>
      <c r="PZZ107" s="626"/>
      <c r="QAA107" s="631"/>
      <c r="QAB107" s="631"/>
      <c r="QAC107" s="631"/>
      <c r="QAD107" s="631"/>
      <c r="QAE107" s="631"/>
      <c r="QAF107" s="612"/>
      <c r="QAG107" s="626"/>
      <c r="QAH107" s="631"/>
      <c r="QAI107" s="631"/>
      <c r="QAJ107" s="631"/>
      <c r="QAK107" s="631"/>
      <c r="QAL107" s="631"/>
      <c r="QAM107" s="612"/>
      <c r="QAN107" s="626"/>
      <c r="QAO107" s="631"/>
      <c r="QAP107" s="631"/>
      <c r="QAQ107" s="631"/>
      <c r="QAR107" s="631"/>
      <c r="QAS107" s="631"/>
      <c r="QAT107" s="612"/>
      <c r="QAU107" s="626"/>
      <c r="QAV107" s="631"/>
      <c r="QAW107" s="631"/>
      <c r="QAX107" s="631"/>
      <c r="QAY107" s="631"/>
      <c r="QAZ107" s="631"/>
      <c r="QBA107" s="612"/>
      <c r="QBB107" s="626"/>
      <c r="QBC107" s="631"/>
      <c r="QBD107" s="631"/>
      <c r="QBE107" s="631"/>
      <c r="QBF107" s="631"/>
      <c r="QBG107" s="631"/>
      <c r="QBH107" s="612"/>
      <c r="QBI107" s="626"/>
      <c r="QBJ107" s="631"/>
      <c r="QBK107" s="631"/>
      <c r="QBL107" s="631"/>
      <c r="QBM107" s="631"/>
      <c r="QBN107" s="631"/>
      <c r="QBO107" s="612"/>
      <c r="QBP107" s="626"/>
      <c r="QBQ107" s="631"/>
      <c r="QBR107" s="631"/>
      <c r="QBS107" s="631"/>
      <c r="QBT107" s="631"/>
      <c r="QBU107" s="631"/>
      <c r="QBV107" s="612"/>
      <c r="QBW107" s="626"/>
      <c r="QBX107" s="631"/>
      <c r="QBY107" s="631"/>
      <c r="QBZ107" s="631"/>
      <c r="QCA107" s="631"/>
      <c r="QCB107" s="631"/>
      <c r="QCC107" s="612"/>
      <c r="QCD107" s="626"/>
      <c r="QCE107" s="631"/>
      <c r="QCF107" s="631"/>
      <c r="QCG107" s="631"/>
      <c r="QCH107" s="631"/>
      <c r="QCI107" s="631"/>
      <c r="QCJ107" s="612"/>
      <c r="QCK107" s="626"/>
      <c r="QCL107" s="631"/>
      <c r="QCM107" s="631"/>
      <c r="QCN107" s="631"/>
      <c r="QCO107" s="631"/>
      <c r="QCP107" s="631"/>
      <c r="QCQ107" s="612"/>
      <c r="QCR107" s="626"/>
      <c r="QCS107" s="631"/>
      <c r="QCT107" s="631"/>
      <c r="QCU107" s="631"/>
      <c r="QCV107" s="631"/>
      <c r="QCW107" s="631"/>
      <c r="QCX107" s="612"/>
      <c r="QCY107" s="626"/>
      <c r="QCZ107" s="631"/>
      <c r="QDA107" s="631"/>
      <c r="QDB107" s="631"/>
      <c r="QDC107" s="631"/>
      <c r="QDD107" s="631"/>
      <c r="QDE107" s="612"/>
      <c r="QDF107" s="626"/>
      <c r="QDG107" s="631"/>
      <c r="QDH107" s="631"/>
      <c r="QDI107" s="631"/>
      <c r="QDJ107" s="631"/>
      <c r="QDK107" s="631"/>
      <c r="QDL107" s="612"/>
      <c r="QDM107" s="626"/>
      <c r="QDN107" s="631"/>
      <c r="QDO107" s="631"/>
      <c r="QDP107" s="631"/>
      <c r="QDQ107" s="631"/>
      <c r="QDR107" s="631"/>
      <c r="QDS107" s="612"/>
      <c r="QDT107" s="626"/>
      <c r="QDU107" s="631"/>
      <c r="QDV107" s="631"/>
      <c r="QDW107" s="631"/>
      <c r="QDX107" s="631"/>
      <c r="QDY107" s="631"/>
      <c r="QDZ107" s="612"/>
      <c r="QEA107" s="626"/>
      <c r="QEB107" s="631"/>
      <c r="QEC107" s="631"/>
      <c r="QED107" s="631"/>
      <c r="QEE107" s="631"/>
      <c r="QEF107" s="631"/>
      <c r="QEG107" s="612"/>
      <c r="QEH107" s="626"/>
      <c r="QEI107" s="631"/>
      <c r="QEJ107" s="631"/>
      <c r="QEK107" s="631"/>
      <c r="QEL107" s="631"/>
      <c r="QEM107" s="631"/>
      <c r="QEN107" s="612"/>
      <c r="QEO107" s="626"/>
      <c r="QEP107" s="631"/>
      <c r="QEQ107" s="631"/>
      <c r="QER107" s="631"/>
      <c r="QES107" s="631"/>
      <c r="QET107" s="631"/>
      <c r="QEU107" s="612"/>
      <c r="QEV107" s="626"/>
      <c r="QEW107" s="631"/>
      <c r="QEX107" s="631"/>
      <c r="QEY107" s="631"/>
      <c r="QEZ107" s="631"/>
      <c r="QFA107" s="631"/>
      <c r="QFB107" s="612"/>
      <c r="QFC107" s="626"/>
      <c r="QFD107" s="631"/>
      <c r="QFE107" s="631"/>
      <c r="QFF107" s="631"/>
      <c r="QFG107" s="631"/>
      <c r="QFH107" s="631"/>
      <c r="QFI107" s="612"/>
      <c r="QFJ107" s="626"/>
      <c r="QFK107" s="631"/>
      <c r="QFL107" s="631"/>
      <c r="QFM107" s="631"/>
      <c r="QFN107" s="631"/>
      <c r="QFO107" s="631"/>
      <c r="QFP107" s="612"/>
      <c r="QFQ107" s="626"/>
      <c r="QFR107" s="631"/>
      <c r="QFS107" s="631"/>
      <c r="QFT107" s="631"/>
      <c r="QFU107" s="631"/>
      <c r="QFV107" s="631"/>
      <c r="QFW107" s="612"/>
      <c r="QFX107" s="626"/>
      <c r="QFY107" s="631"/>
      <c r="QFZ107" s="631"/>
      <c r="QGA107" s="631"/>
      <c r="QGB107" s="631"/>
      <c r="QGC107" s="631"/>
      <c r="QGD107" s="612"/>
      <c r="QGE107" s="626"/>
      <c r="QGF107" s="631"/>
      <c r="QGG107" s="631"/>
      <c r="QGH107" s="631"/>
      <c r="QGI107" s="631"/>
      <c r="QGJ107" s="631"/>
      <c r="QGK107" s="612"/>
      <c r="QGL107" s="626"/>
      <c r="QGM107" s="631"/>
      <c r="QGN107" s="631"/>
      <c r="QGO107" s="631"/>
      <c r="QGP107" s="631"/>
      <c r="QGQ107" s="631"/>
      <c r="QGR107" s="612"/>
      <c r="QGS107" s="626"/>
      <c r="QGT107" s="631"/>
      <c r="QGU107" s="631"/>
      <c r="QGV107" s="631"/>
      <c r="QGW107" s="631"/>
      <c r="QGX107" s="631"/>
      <c r="QGY107" s="612"/>
      <c r="QGZ107" s="626"/>
      <c r="QHA107" s="631"/>
      <c r="QHB107" s="631"/>
      <c r="QHC107" s="631"/>
      <c r="QHD107" s="631"/>
      <c r="QHE107" s="631"/>
      <c r="QHF107" s="612"/>
      <c r="QHG107" s="626"/>
      <c r="QHH107" s="631"/>
      <c r="QHI107" s="631"/>
      <c r="QHJ107" s="631"/>
      <c r="QHK107" s="631"/>
      <c r="QHL107" s="631"/>
      <c r="QHM107" s="612"/>
      <c r="QHN107" s="626"/>
      <c r="QHO107" s="631"/>
      <c r="QHP107" s="631"/>
      <c r="QHQ107" s="631"/>
      <c r="QHR107" s="631"/>
      <c r="QHS107" s="631"/>
      <c r="QHT107" s="612"/>
      <c r="QHU107" s="626"/>
      <c r="QHV107" s="631"/>
      <c r="QHW107" s="631"/>
      <c r="QHX107" s="631"/>
      <c r="QHY107" s="631"/>
      <c r="QHZ107" s="631"/>
      <c r="QIA107" s="612"/>
      <c r="QIB107" s="626"/>
      <c r="QIC107" s="631"/>
      <c r="QID107" s="631"/>
      <c r="QIE107" s="631"/>
      <c r="QIF107" s="631"/>
      <c r="QIG107" s="631"/>
      <c r="QIH107" s="612"/>
      <c r="QII107" s="626"/>
      <c r="QIJ107" s="631"/>
      <c r="QIK107" s="631"/>
      <c r="QIL107" s="631"/>
      <c r="QIM107" s="631"/>
      <c r="QIN107" s="631"/>
      <c r="QIO107" s="612"/>
      <c r="QIP107" s="626"/>
      <c r="QIQ107" s="631"/>
      <c r="QIR107" s="631"/>
      <c r="QIS107" s="631"/>
      <c r="QIT107" s="631"/>
      <c r="QIU107" s="631"/>
      <c r="QIV107" s="612"/>
      <c r="QIW107" s="626"/>
      <c r="QIX107" s="631"/>
      <c r="QIY107" s="631"/>
      <c r="QIZ107" s="631"/>
      <c r="QJA107" s="631"/>
      <c r="QJB107" s="631"/>
      <c r="QJC107" s="612"/>
      <c r="QJD107" s="626"/>
      <c r="QJE107" s="631"/>
      <c r="QJF107" s="631"/>
      <c r="QJG107" s="631"/>
      <c r="QJH107" s="631"/>
      <c r="QJI107" s="631"/>
      <c r="QJJ107" s="612"/>
      <c r="QJK107" s="626"/>
      <c r="QJL107" s="631"/>
      <c r="QJM107" s="631"/>
      <c r="QJN107" s="631"/>
      <c r="QJO107" s="631"/>
      <c r="QJP107" s="631"/>
      <c r="QJQ107" s="612"/>
      <c r="QJR107" s="626"/>
      <c r="QJS107" s="631"/>
      <c r="QJT107" s="631"/>
      <c r="QJU107" s="631"/>
      <c r="QJV107" s="631"/>
      <c r="QJW107" s="631"/>
      <c r="QJX107" s="612"/>
      <c r="QJY107" s="626"/>
      <c r="QJZ107" s="631"/>
      <c r="QKA107" s="631"/>
      <c r="QKB107" s="631"/>
      <c r="QKC107" s="631"/>
      <c r="QKD107" s="631"/>
      <c r="QKE107" s="612"/>
      <c r="QKF107" s="626"/>
      <c r="QKG107" s="631"/>
      <c r="QKH107" s="631"/>
      <c r="QKI107" s="631"/>
      <c r="QKJ107" s="631"/>
      <c r="QKK107" s="631"/>
      <c r="QKL107" s="612"/>
      <c r="QKM107" s="626"/>
      <c r="QKN107" s="631"/>
      <c r="QKO107" s="631"/>
      <c r="QKP107" s="631"/>
      <c r="QKQ107" s="631"/>
      <c r="QKR107" s="631"/>
      <c r="QKS107" s="612"/>
      <c r="QKT107" s="626"/>
      <c r="QKU107" s="631"/>
      <c r="QKV107" s="631"/>
      <c r="QKW107" s="631"/>
      <c r="QKX107" s="631"/>
      <c r="QKY107" s="631"/>
      <c r="QKZ107" s="612"/>
      <c r="QLA107" s="626"/>
      <c r="QLB107" s="631"/>
      <c r="QLC107" s="631"/>
      <c r="QLD107" s="631"/>
      <c r="QLE107" s="631"/>
      <c r="QLF107" s="631"/>
      <c r="QLG107" s="612"/>
      <c r="QLH107" s="626"/>
      <c r="QLI107" s="631"/>
      <c r="QLJ107" s="631"/>
      <c r="QLK107" s="631"/>
      <c r="QLL107" s="631"/>
      <c r="QLM107" s="631"/>
      <c r="QLN107" s="612"/>
      <c r="QLO107" s="626"/>
      <c r="QLP107" s="631"/>
      <c r="QLQ107" s="631"/>
      <c r="QLR107" s="631"/>
      <c r="QLS107" s="631"/>
      <c r="QLT107" s="631"/>
      <c r="QLU107" s="612"/>
      <c r="QLV107" s="626"/>
      <c r="QLW107" s="631"/>
      <c r="QLX107" s="631"/>
      <c r="QLY107" s="631"/>
      <c r="QLZ107" s="631"/>
      <c r="QMA107" s="631"/>
      <c r="QMB107" s="612"/>
      <c r="QMC107" s="626"/>
      <c r="QMD107" s="631"/>
      <c r="QME107" s="631"/>
      <c r="QMF107" s="631"/>
      <c r="QMG107" s="631"/>
      <c r="QMH107" s="631"/>
      <c r="QMI107" s="612"/>
      <c r="QMJ107" s="626"/>
      <c r="QMK107" s="631"/>
      <c r="QML107" s="631"/>
      <c r="QMM107" s="631"/>
      <c r="QMN107" s="631"/>
      <c r="QMO107" s="631"/>
      <c r="QMP107" s="612"/>
      <c r="QMQ107" s="626"/>
      <c r="QMR107" s="631"/>
      <c r="QMS107" s="631"/>
      <c r="QMT107" s="631"/>
      <c r="QMU107" s="631"/>
      <c r="QMV107" s="631"/>
      <c r="QMW107" s="612"/>
      <c r="QMX107" s="626"/>
      <c r="QMY107" s="631"/>
      <c r="QMZ107" s="631"/>
      <c r="QNA107" s="631"/>
      <c r="QNB107" s="631"/>
      <c r="QNC107" s="631"/>
      <c r="QND107" s="612"/>
      <c r="QNE107" s="626"/>
      <c r="QNF107" s="631"/>
      <c r="QNG107" s="631"/>
      <c r="QNH107" s="631"/>
      <c r="QNI107" s="631"/>
      <c r="QNJ107" s="631"/>
      <c r="QNK107" s="612"/>
      <c r="QNL107" s="626"/>
      <c r="QNM107" s="631"/>
      <c r="QNN107" s="631"/>
      <c r="QNO107" s="631"/>
      <c r="QNP107" s="631"/>
      <c r="QNQ107" s="631"/>
      <c r="QNR107" s="612"/>
      <c r="QNS107" s="626"/>
      <c r="QNT107" s="631"/>
      <c r="QNU107" s="631"/>
      <c r="QNV107" s="631"/>
      <c r="QNW107" s="631"/>
      <c r="QNX107" s="631"/>
      <c r="QNY107" s="612"/>
      <c r="QNZ107" s="626"/>
      <c r="QOA107" s="631"/>
      <c r="QOB107" s="631"/>
      <c r="QOC107" s="631"/>
      <c r="QOD107" s="631"/>
      <c r="QOE107" s="631"/>
      <c r="QOF107" s="612"/>
      <c r="QOG107" s="626"/>
      <c r="QOH107" s="631"/>
      <c r="QOI107" s="631"/>
      <c r="QOJ107" s="631"/>
      <c r="QOK107" s="631"/>
      <c r="QOL107" s="631"/>
      <c r="QOM107" s="612"/>
      <c r="QON107" s="626"/>
      <c r="QOO107" s="631"/>
      <c r="QOP107" s="631"/>
      <c r="QOQ107" s="631"/>
      <c r="QOR107" s="631"/>
      <c r="QOS107" s="631"/>
      <c r="QOT107" s="612"/>
      <c r="QOU107" s="626"/>
      <c r="QOV107" s="631"/>
      <c r="QOW107" s="631"/>
      <c r="QOX107" s="631"/>
      <c r="QOY107" s="631"/>
      <c r="QOZ107" s="631"/>
      <c r="QPA107" s="612"/>
      <c r="QPB107" s="626"/>
      <c r="QPC107" s="631"/>
      <c r="QPD107" s="631"/>
      <c r="QPE107" s="631"/>
      <c r="QPF107" s="631"/>
      <c r="QPG107" s="631"/>
      <c r="QPH107" s="612"/>
      <c r="QPI107" s="626"/>
      <c r="QPJ107" s="631"/>
      <c r="QPK107" s="631"/>
      <c r="QPL107" s="631"/>
      <c r="QPM107" s="631"/>
      <c r="QPN107" s="631"/>
      <c r="QPO107" s="612"/>
      <c r="QPP107" s="626"/>
      <c r="QPQ107" s="631"/>
      <c r="QPR107" s="631"/>
      <c r="QPS107" s="631"/>
      <c r="QPT107" s="631"/>
      <c r="QPU107" s="631"/>
      <c r="QPV107" s="612"/>
      <c r="QPW107" s="626"/>
      <c r="QPX107" s="631"/>
      <c r="QPY107" s="631"/>
      <c r="QPZ107" s="631"/>
      <c r="QQA107" s="631"/>
      <c r="QQB107" s="631"/>
      <c r="QQC107" s="612"/>
      <c r="QQD107" s="626"/>
      <c r="QQE107" s="631"/>
      <c r="QQF107" s="631"/>
      <c r="QQG107" s="631"/>
      <c r="QQH107" s="631"/>
      <c r="QQI107" s="631"/>
      <c r="QQJ107" s="612"/>
      <c r="QQK107" s="626"/>
      <c r="QQL107" s="631"/>
      <c r="QQM107" s="631"/>
      <c r="QQN107" s="631"/>
      <c r="QQO107" s="631"/>
      <c r="QQP107" s="631"/>
      <c r="QQQ107" s="612"/>
      <c r="QQR107" s="626"/>
      <c r="QQS107" s="631"/>
      <c r="QQT107" s="631"/>
      <c r="QQU107" s="631"/>
      <c r="QQV107" s="631"/>
      <c r="QQW107" s="631"/>
      <c r="QQX107" s="612"/>
      <c r="QQY107" s="626"/>
      <c r="QQZ107" s="631"/>
      <c r="QRA107" s="631"/>
      <c r="QRB107" s="631"/>
      <c r="QRC107" s="631"/>
      <c r="QRD107" s="631"/>
      <c r="QRE107" s="612"/>
      <c r="QRF107" s="626"/>
      <c r="QRG107" s="631"/>
      <c r="QRH107" s="631"/>
      <c r="QRI107" s="631"/>
      <c r="QRJ107" s="631"/>
      <c r="QRK107" s="631"/>
      <c r="QRL107" s="612"/>
      <c r="QRM107" s="626"/>
      <c r="QRN107" s="631"/>
      <c r="QRO107" s="631"/>
      <c r="QRP107" s="631"/>
      <c r="QRQ107" s="631"/>
      <c r="QRR107" s="631"/>
      <c r="QRS107" s="612"/>
      <c r="QRT107" s="626"/>
      <c r="QRU107" s="631"/>
      <c r="QRV107" s="631"/>
      <c r="QRW107" s="631"/>
      <c r="QRX107" s="631"/>
      <c r="QRY107" s="631"/>
      <c r="QRZ107" s="612"/>
      <c r="QSA107" s="626"/>
      <c r="QSB107" s="631"/>
      <c r="QSC107" s="631"/>
      <c r="QSD107" s="631"/>
      <c r="QSE107" s="631"/>
      <c r="QSF107" s="631"/>
      <c r="QSG107" s="612"/>
      <c r="QSH107" s="626"/>
      <c r="QSI107" s="631"/>
      <c r="QSJ107" s="631"/>
      <c r="QSK107" s="631"/>
      <c r="QSL107" s="631"/>
      <c r="QSM107" s="631"/>
      <c r="QSN107" s="612"/>
      <c r="QSO107" s="626"/>
      <c r="QSP107" s="631"/>
      <c r="QSQ107" s="631"/>
      <c r="QSR107" s="631"/>
      <c r="QSS107" s="631"/>
      <c r="QST107" s="631"/>
      <c r="QSU107" s="612"/>
      <c r="QSV107" s="626"/>
      <c r="QSW107" s="631"/>
      <c r="QSX107" s="631"/>
      <c r="QSY107" s="631"/>
      <c r="QSZ107" s="631"/>
      <c r="QTA107" s="631"/>
      <c r="QTB107" s="612"/>
      <c r="QTC107" s="626"/>
      <c r="QTD107" s="631"/>
      <c r="QTE107" s="631"/>
      <c r="QTF107" s="631"/>
      <c r="QTG107" s="631"/>
      <c r="QTH107" s="631"/>
      <c r="QTI107" s="612"/>
      <c r="QTJ107" s="626"/>
      <c r="QTK107" s="631"/>
      <c r="QTL107" s="631"/>
      <c r="QTM107" s="631"/>
      <c r="QTN107" s="631"/>
      <c r="QTO107" s="631"/>
      <c r="QTP107" s="612"/>
      <c r="QTQ107" s="626"/>
      <c r="QTR107" s="631"/>
      <c r="QTS107" s="631"/>
      <c r="QTT107" s="631"/>
      <c r="QTU107" s="631"/>
      <c r="QTV107" s="631"/>
      <c r="QTW107" s="612"/>
      <c r="QTX107" s="626"/>
      <c r="QTY107" s="631"/>
      <c r="QTZ107" s="631"/>
      <c r="QUA107" s="631"/>
      <c r="QUB107" s="631"/>
      <c r="QUC107" s="631"/>
      <c r="QUD107" s="612"/>
      <c r="QUE107" s="626"/>
      <c r="QUF107" s="631"/>
      <c r="QUG107" s="631"/>
      <c r="QUH107" s="631"/>
      <c r="QUI107" s="631"/>
      <c r="QUJ107" s="631"/>
      <c r="QUK107" s="612"/>
      <c r="QUL107" s="626"/>
      <c r="QUM107" s="631"/>
      <c r="QUN107" s="631"/>
      <c r="QUO107" s="631"/>
      <c r="QUP107" s="631"/>
      <c r="QUQ107" s="631"/>
      <c r="QUR107" s="612"/>
      <c r="QUS107" s="626"/>
      <c r="QUT107" s="631"/>
      <c r="QUU107" s="631"/>
      <c r="QUV107" s="631"/>
      <c r="QUW107" s="631"/>
      <c r="QUX107" s="631"/>
      <c r="QUY107" s="612"/>
      <c r="QUZ107" s="626"/>
      <c r="QVA107" s="631"/>
      <c r="QVB107" s="631"/>
      <c r="QVC107" s="631"/>
      <c r="QVD107" s="631"/>
      <c r="QVE107" s="631"/>
      <c r="QVF107" s="612"/>
      <c r="QVG107" s="626"/>
      <c r="QVH107" s="631"/>
      <c r="QVI107" s="631"/>
      <c r="QVJ107" s="631"/>
      <c r="QVK107" s="631"/>
      <c r="QVL107" s="631"/>
      <c r="QVM107" s="612"/>
      <c r="QVN107" s="626"/>
      <c r="QVO107" s="631"/>
      <c r="QVP107" s="631"/>
      <c r="QVQ107" s="631"/>
      <c r="QVR107" s="631"/>
      <c r="QVS107" s="631"/>
      <c r="QVT107" s="612"/>
      <c r="QVU107" s="626"/>
      <c r="QVV107" s="631"/>
      <c r="QVW107" s="631"/>
      <c r="QVX107" s="631"/>
      <c r="QVY107" s="631"/>
      <c r="QVZ107" s="631"/>
      <c r="QWA107" s="612"/>
      <c r="QWB107" s="626"/>
      <c r="QWC107" s="631"/>
      <c r="QWD107" s="631"/>
      <c r="QWE107" s="631"/>
      <c r="QWF107" s="631"/>
      <c r="QWG107" s="631"/>
      <c r="QWH107" s="612"/>
      <c r="QWI107" s="626"/>
      <c r="QWJ107" s="631"/>
      <c r="QWK107" s="631"/>
      <c r="QWL107" s="631"/>
      <c r="QWM107" s="631"/>
      <c r="QWN107" s="631"/>
      <c r="QWO107" s="612"/>
      <c r="QWP107" s="626"/>
      <c r="QWQ107" s="631"/>
      <c r="QWR107" s="631"/>
      <c r="QWS107" s="631"/>
      <c r="QWT107" s="631"/>
      <c r="QWU107" s="631"/>
      <c r="QWV107" s="612"/>
      <c r="QWW107" s="626"/>
      <c r="QWX107" s="631"/>
      <c r="QWY107" s="631"/>
      <c r="QWZ107" s="631"/>
      <c r="QXA107" s="631"/>
      <c r="QXB107" s="631"/>
      <c r="QXC107" s="612"/>
      <c r="QXD107" s="626"/>
      <c r="QXE107" s="631"/>
      <c r="QXF107" s="631"/>
      <c r="QXG107" s="631"/>
      <c r="QXH107" s="631"/>
      <c r="QXI107" s="631"/>
      <c r="QXJ107" s="612"/>
      <c r="QXK107" s="626"/>
      <c r="QXL107" s="631"/>
      <c r="QXM107" s="631"/>
      <c r="QXN107" s="631"/>
      <c r="QXO107" s="631"/>
      <c r="QXP107" s="631"/>
      <c r="QXQ107" s="612"/>
      <c r="QXR107" s="626"/>
      <c r="QXS107" s="631"/>
      <c r="QXT107" s="631"/>
      <c r="QXU107" s="631"/>
      <c r="QXV107" s="631"/>
      <c r="QXW107" s="631"/>
      <c r="QXX107" s="612"/>
      <c r="QXY107" s="626"/>
      <c r="QXZ107" s="631"/>
      <c r="QYA107" s="631"/>
      <c r="QYB107" s="631"/>
      <c r="QYC107" s="631"/>
      <c r="QYD107" s="631"/>
      <c r="QYE107" s="612"/>
      <c r="QYF107" s="626"/>
      <c r="QYG107" s="631"/>
      <c r="QYH107" s="631"/>
      <c r="QYI107" s="631"/>
      <c r="QYJ107" s="631"/>
      <c r="QYK107" s="631"/>
      <c r="QYL107" s="612"/>
      <c r="QYM107" s="626"/>
      <c r="QYN107" s="631"/>
      <c r="QYO107" s="631"/>
      <c r="QYP107" s="631"/>
      <c r="QYQ107" s="631"/>
      <c r="QYR107" s="631"/>
      <c r="QYS107" s="612"/>
      <c r="QYT107" s="626"/>
      <c r="QYU107" s="631"/>
      <c r="QYV107" s="631"/>
      <c r="QYW107" s="631"/>
      <c r="QYX107" s="631"/>
      <c r="QYY107" s="631"/>
      <c r="QYZ107" s="612"/>
      <c r="QZA107" s="626"/>
      <c r="QZB107" s="631"/>
      <c r="QZC107" s="631"/>
      <c r="QZD107" s="631"/>
      <c r="QZE107" s="631"/>
      <c r="QZF107" s="631"/>
      <c r="QZG107" s="612"/>
      <c r="QZH107" s="626"/>
      <c r="QZI107" s="631"/>
      <c r="QZJ107" s="631"/>
      <c r="QZK107" s="631"/>
      <c r="QZL107" s="631"/>
      <c r="QZM107" s="631"/>
      <c r="QZN107" s="612"/>
      <c r="QZO107" s="626"/>
      <c r="QZP107" s="631"/>
      <c r="QZQ107" s="631"/>
      <c r="QZR107" s="631"/>
      <c r="QZS107" s="631"/>
      <c r="QZT107" s="631"/>
      <c r="QZU107" s="612"/>
      <c r="QZV107" s="626"/>
      <c r="QZW107" s="631"/>
      <c r="QZX107" s="631"/>
      <c r="QZY107" s="631"/>
      <c r="QZZ107" s="631"/>
      <c r="RAA107" s="631"/>
      <c r="RAB107" s="612"/>
      <c r="RAC107" s="626"/>
      <c r="RAD107" s="631"/>
      <c r="RAE107" s="631"/>
      <c r="RAF107" s="631"/>
      <c r="RAG107" s="631"/>
      <c r="RAH107" s="631"/>
      <c r="RAI107" s="612"/>
      <c r="RAJ107" s="626"/>
      <c r="RAK107" s="631"/>
      <c r="RAL107" s="631"/>
      <c r="RAM107" s="631"/>
      <c r="RAN107" s="631"/>
      <c r="RAO107" s="631"/>
      <c r="RAP107" s="612"/>
      <c r="RAQ107" s="626"/>
      <c r="RAR107" s="631"/>
      <c r="RAS107" s="631"/>
      <c r="RAT107" s="631"/>
      <c r="RAU107" s="631"/>
      <c r="RAV107" s="631"/>
      <c r="RAW107" s="612"/>
      <c r="RAX107" s="626"/>
      <c r="RAY107" s="631"/>
      <c r="RAZ107" s="631"/>
      <c r="RBA107" s="631"/>
      <c r="RBB107" s="631"/>
      <c r="RBC107" s="631"/>
      <c r="RBD107" s="612"/>
      <c r="RBE107" s="626"/>
      <c r="RBF107" s="631"/>
      <c r="RBG107" s="631"/>
      <c r="RBH107" s="631"/>
      <c r="RBI107" s="631"/>
      <c r="RBJ107" s="631"/>
      <c r="RBK107" s="612"/>
      <c r="RBL107" s="626"/>
      <c r="RBM107" s="631"/>
      <c r="RBN107" s="631"/>
      <c r="RBO107" s="631"/>
      <c r="RBP107" s="631"/>
      <c r="RBQ107" s="631"/>
      <c r="RBR107" s="612"/>
      <c r="RBS107" s="626"/>
      <c r="RBT107" s="631"/>
      <c r="RBU107" s="631"/>
      <c r="RBV107" s="631"/>
      <c r="RBW107" s="631"/>
      <c r="RBX107" s="631"/>
      <c r="RBY107" s="612"/>
      <c r="RBZ107" s="626"/>
      <c r="RCA107" s="631"/>
      <c r="RCB107" s="631"/>
      <c r="RCC107" s="631"/>
      <c r="RCD107" s="631"/>
      <c r="RCE107" s="631"/>
      <c r="RCF107" s="612"/>
      <c r="RCG107" s="626"/>
      <c r="RCH107" s="631"/>
      <c r="RCI107" s="631"/>
      <c r="RCJ107" s="631"/>
      <c r="RCK107" s="631"/>
      <c r="RCL107" s="631"/>
      <c r="RCM107" s="612"/>
      <c r="RCN107" s="626"/>
      <c r="RCO107" s="631"/>
      <c r="RCP107" s="631"/>
      <c r="RCQ107" s="631"/>
      <c r="RCR107" s="631"/>
      <c r="RCS107" s="631"/>
      <c r="RCT107" s="612"/>
      <c r="RCU107" s="626"/>
      <c r="RCV107" s="631"/>
      <c r="RCW107" s="631"/>
      <c r="RCX107" s="631"/>
      <c r="RCY107" s="631"/>
      <c r="RCZ107" s="631"/>
      <c r="RDA107" s="612"/>
      <c r="RDB107" s="626"/>
      <c r="RDC107" s="631"/>
      <c r="RDD107" s="631"/>
      <c r="RDE107" s="631"/>
      <c r="RDF107" s="631"/>
      <c r="RDG107" s="631"/>
      <c r="RDH107" s="612"/>
      <c r="RDI107" s="626"/>
      <c r="RDJ107" s="631"/>
      <c r="RDK107" s="631"/>
      <c r="RDL107" s="631"/>
      <c r="RDM107" s="631"/>
      <c r="RDN107" s="631"/>
      <c r="RDO107" s="612"/>
      <c r="RDP107" s="626"/>
      <c r="RDQ107" s="631"/>
      <c r="RDR107" s="631"/>
      <c r="RDS107" s="631"/>
      <c r="RDT107" s="631"/>
      <c r="RDU107" s="631"/>
      <c r="RDV107" s="612"/>
      <c r="RDW107" s="626"/>
      <c r="RDX107" s="631"/>
      <c r="RDY107" s="631"/>
      <c r="RDZ107" s="631"/>
      <c r="REA107" s="631"/>
      <c r="REB107" s="631"/>
      <c r="REC107" s="612"/>
      <c r="RED107" s="626"/>
      <c r="REE107" s="631"/>
      <c r="REF107" s="631"/>
      <c r="REG107" s="631"/>
      <c r="REH107" s="631"/>
      <c r="REI107" s="631"/>
      <c r="REJ107" s="612"/>
      <c r="REK107" s="626"/>
      <c r="REL107" s="631"/>
      <c r="REM107" s="631"/>
      <c r="REN107" s="631"/>
      <c r="REO107" s="631"/>
      <c r="REP107" s="631"/>
      <c r="REQ107" s="612"/>
      <c r="RER107" s="626"/>
      <c r="RES107" s="631"/>
      <c r="RET107" s="631"/>
      <c r="REU107" s="631"/>
      <c r="REV107" s="631"/>
      <c r="REW107" s="631"/>
      <c r="REX107" s="612"/>
      <c r="REY107" s="626"/>
      <c r="REZ107" s="631"/>
      <c r="RFA107" s="631"/>
      <c r="RFB107" s="631"/>
      <c r="RFC107" s="631"/>
      <c r="RFD107" s="631"/>
      <c r="RFE107" s="612"/>
      <c r="RFF107" s="626"/>
      <c r="RFG107" s="631"/>
      <c r="RFH107" s="631"/>
      <c r="RFI107" s="631"/>
      <c r="RFJ107" s="631"/>
      <c r="RFK107" s="631"/>
      <c r="RFL107" s="612"/>
      <c r="RFM107" s="626"/>
      <c r="RFN107" s="631"/>
      <c r="RFO107" s="631"/>
      <c r="RFP107" s="631"/>
      <c r="RFQ107" s="631"/>
      <c r="RFR107" s="631"/>
      <c r="RFS107" s="612"/>
      <c r="RFT107" s="626"/>
      <c r="RFU107" s="631"/>
      <c r="RFV107" s="631"/>
      <c r="RFW107" s="631"/>
      <c r="RFX107" s="631"/>
      <c r="RFY107" s="631"/>
      <c r="RFZ107" s="612"/>
      <c r="RGA107" s="626"/>
      <c r="RGB107" s="631"/>
      <c r="RGC107" s="631"/>
      <c r="RGD107" s="631"/>
      <c r="RGE107" s="631"/>
      <c r="RGF107" s="631"/>
      <c r="RGG107" s="612"/>
      <c r="RGH107" s="626"/>
      <c r="RGI107" s="631"/>
      <c r="RGJ107" s="631"/>
      <c r="RGK107" s="631"/>
      <c r="RGL107" s="631"/>
      <c r="RGM107" s="631"/>
      <c r="RGN107" s="612"/>
      <c r="RGO107" s="626"/>
      <c r="RGP107" s="631"/>
      <c r="RGQ107" s="631"/>
      <c r="RGR107" s="631"/>
      <c r="RGS107" s="631"/>
      <c r="RGT107" s="631"/>
      <c r="RGU107" s="612"/>
      <c r="RGV107" s="626"/>
      <c r="RGW107" s="631"/>
      <c r="RGX107" s="631"/>
      <c r="RGY107" s="631"/>
      <c r="RGZ107" s="631"/>
      <c r="RHA107" s="631"/>
      <c r="RHB107" s="612"/>
      <c r="RHC107" s="626"/>
      <c r="RHD107" s="631"/>
      <c r="RHE107" s="631"/>
      <c r="RHF107" s="631"/>
      <c r="RHG107" s="631"/>
      <c r="RHH107" s="631"/>
      <c r="RHI107" s="612"/>
      <c r="RHJ107" s="626"/>
      <c r="RHK107" s="631"/>
      <c r="RHL107" s="631"/>
      <c r="RHM107" s="631"/>
      <c r="RHN107" s="631"/>
      <c r="RHO107" s="631"/>
      <c r="RHP107" s="612"/>
      <c r="RHQ107" s="626"/>
      <c r="RHR107" s="631"/>
      <c r="RHS107" s="631"/>
      <c r="RHT107" s="631"/>
      <c r="RHU107" s="631"/>
      <c r="RHV107" s="631"/>
      <c r="RHW107" s="612"/>
      <c r="RHX107" s="626"/>
      <c r="RHY107" s="631"/>
      <c r="RHZ107" s="631"/>
      <c r="RIA107" s="631"/>
      <c r="RIB107" s="631"/>
      <c r="RIC107" s="631"/>
      <c r="RID107" s="612"/>
      <c r="RIE107" s="626"/>
      <c r="RIF107" s="631"/>
      <c r="RIG107" s="631"/>
      <c r="RIH107" s="631"/>
      <c r="RII107" s="631"/>
      <c r="RIJ107" s="631"/>
      <c r="RIK107" s="612"/>
      <c r="RIL107" s="626"/>
      <c r="RIM107" s="631"/>
      <c r="RIN107" s="631"/>
      <c r="RIO107" s="631"/>
      <c r="RIP107" s="631"/>
      <c r="RIQ107" s="631"/>
      <c r="RIR107" s="612"/>
      <c r="RIS107" s="626"/>
      <c r="RIT107" s="631"/>
      <c r="RIU107" s="631"/>
      <c r="RIV107" s="631"/>
      <c r="RIW107" s="631"/>
      <c r="RIX107" s="631"/>
      <c r="RIY107" s="612"/>
      <c r="RIZ107" s="626"/>
      <c r="RJA107" s="631"/>
      <c r="RJB107" s="631"/>
      <c r="RJC107" s="631"/>
      <c r="RJD107" s="631"/>
      <c r="RJE107" s="631"/>
      <c r="RJF107" s="612"/>
      <c r="RJG107" s="626"/>
      <c r="RJH107" s="631"/>
      <c r="RJI107" s="631"/>
      <c r="RJJ107" s="631"/>
      <c r="RJK107" s="631"/>
      <c r="RJL107" s="631"/>
      <c r="RJM107" s="612"/>
      <c r="RJN107" s="626"/>
      <c r="RJO107" s="631"/>
      <c r="RJP107" s="631"/>
      <c r="RJQ107" s="631"/>
      <c r="RJR107" s="631"/>
      <c r="RJS107" s="631"/>
      <c r="RJT107" s="612"/>
      <c r="RJU107" s="626"/>
      <c r="RJV107" s="631"/>
      <c r="RJW107" s="631"/>
      <c r="RJX107" s="631"/>
      <c r="RJY107" s="631"/>
      <c r="RJZ107" s="631"/>
      <c r="RKA107" s="612"/>
      <c r="RKB107" s="626"/>
      <c r="RKC107" s="631"/>
      <c r="RKD107" s="631"/>
      <c r="RKE107" s="631"/>
      <c r="RKF107" s="631"/>
      <c r="RKG107" s="631"/>
      <c r="RKH107" s="612"/>
      <c r="RKI107" s="626"/>
      <c r="RKJ107" s="631"/>
      <c r="RKK107" s="631"/>
      <c r="RKL107" s="631"/>
      <c r="RKM107" s="631"/>
      <c r="RKN107" s="631"/>
      <c r="RKO107" s="612"/>
      <c r="RKP107" s="626"/>
      <c r="RKQ107" s="631"/>
      <c r="RKR107" s="631"/>
      <c r="RKS107" s="631"/>
      <c r="RKT107" s="631"/>
      <c r="RKU107" s="631"/>
      <c r="RKV107" s="612"/>
      <c r="RKW107" s="626"/>
      <c r="RKX107" s="631"/>
      <c r="RKY107" s="631"/>
      <c r="RKZ107" s="631"/>
      <c r="RLA107" s="631"/>
      <c r="RLB107" s="631"/>
      <c r="RLC107" s="612"/>
      <c r="RLD107" s="626"/>
      <c r="RLE107" s="631"/>
      <c r="RLF107" s="631"/>
      <c r="RLG107" s="631"/>
      <c r="RLH107" s="631"/>
      <c r="RLI107" s="631"/>
      <c r="RLJ107" s="612"/>
      <c r="RLK107" s="626"/>
      <c r="RLL107" s="631"/>
      <c r="RLM107" s="631"/>
      <c r="RLN107" s="631"/>
      <c r="RLO107" s="631"/>
      <c r="RLP107" s="631"/>
      <c r="RLQ107" s="612"/>
      <c r="RLR107" s="626"/>
      <c r="RLS107" s="631"/>
      <c r="RLT107" s="631"/>
      <c r="RLU107" s="631"/>
      <c r="RLV107" s="631"/>
      <c r="RLW107" s="631"/>
      <c r="RLX107" s="612"/>
      <c r="RLY107" s="626"/>
      <c r="RLZ107" s="631"/>
      <c r="RMA107" s="631"/>
      <c r="RMB107" s="631"/>
      <c r="RMC107" s="631"/>
      <c r="RMD107" s="631"/>
      <c r="RME107" s="612"/>
      <c r="RMF107" s="626"/>
      <c r="RMG107" s="631"/>
      <c r="RMH107" s="631"/>
      <c r="RMI107" s="631"/>
      <c r="RMJ107" s="631"/>
      <c r="RMK107" s="631"/>
      <c r="RML107" s="612"/>
      <c r="RMM107" s="626"/>
      <c r="RMN107" s="631"/>
      <c r="RMO107" s="631"/>
      <c r="RMP107" s="631"/>
      <c r="RMQ107" s="631"/>
      <c r="RMR107" s="631"/>
      <c r="RMS107" s="612"/>
      <c r="RMT107" s="626"/>
      <c r="RMU107" s="631"/>
      <c r="RMV107" s="631"/>
      <c r="RMW107" s="631"/>
      <c r="RMX107" s="631"/>
      <c r="RMY107" s="631"/>
      <c r="RMZ107" s="612"/>
      <c r="RNA107" s="626"/>
      <c r="RNB107" s="631"/>
      <c r="RNC107" s="631"/>
      <c r="RND107" s="631"/>
      <c r="RNE107" s="631"/>
      <c r="RNF107" s="631"/>
      <c r="RNG107" s="612"/>
      <c r="RNH107" s="626"/>
      <c r="RNI107" s="631"/>
      <c r="RNJ107" s="631"/>
      <c r="RNK107" s="631"/>
      <c r="RNL107" s="631"/>
      <c r="RNM107" s="631"/>
      <c r="RNN107" s="612"/>
      <c r="RNO107" s="626"/>
      <c r="RNP107" s="631"/>
      <c r="RNQ107" s="631"/>
      <c r="RNR107" s="631"/>
      <c r="RNS107" s="631"/>
      <c r="RNT107" s="631"/>
      <c r="RNU107" s="612"/>
      <c r="RNV107" s="626"/>
      <c r="RNW107" s="631"/>
      <c r="RNX107" s="631"/>
      <c r="RNY107" s="631"/>
      <c r="RNZ107" s="631"/>
      <c r="ROA107" s="631"/>
      <c r="ROB107" s="612"/>
      <c r="ROC107" s="626"/>
      <c r="ROD107" s="631"/>
      <c r="ROE107" s="631"/>
      <c r="ROF107" s="631"/>
      <c r="ROG107" s="631"/>
      <c r="ROH107" s="631"/>
      <c r="ROI107" s="612"/>
      <c r="ROJ107" s="626"/>
      <c r="ROK107" s="631"/>
      <c r="ROL107" s="631"/>
      <c r="ROM107" s="631"/>
      <c r="RON107" s="631"/>
      <c r="ROO107" s="631"/>
      <c r="ROP107" s="612"/>
      <c r="ROQ107" s="626"/>
      <c r="ROR107" s="631"/>
      <c r="ROS107" s="631"/>
      <c r="ROT107" s="631"/>
      <c r="ROU107" s="631"/>
      <c r="ROV107" s="631"/>
      <c r="ROW107" s="612"/>
      <c r="ROX107" s="626"/>
      <c r="ROY107" s="631"/>
      <c r="ROZ107" s="631"/>
      <c r="RPA107" s="631"/>
      <c r="RPB107" s="631"/>
      <c r="RPC107" s="631"/>
      <c r="RPD107" s="612"/>
      <c r="RPE107" s="626"/>
      <c r="RPF107" s="631"/>
      <c r="RPG107" s="631"/>
      <c r="RPH107" s="631"/>
      <c r="RPI107" s="631"/>
      <c r="RPJ107" s="631"/>
      <c r="RPK107" s="612"/>
      <c r="RPL107" s="626"/>
      <c r="RPM107" s="631"/>
      <c r="RPN107" s="631"/>
      <c r="RPO107" s="631"/>
      <c r="RPP107" s="631"/>
      <c r="RPQ107" s="631"/>
      <c r="RPR107" s="612"/>
      <c r="RPS107" s="626"/>
      <c r="RPT107" s="631"/>
      <c r="RPU107" s="631"/>
      <c r="RPV107" s="631"/>
      <c r="RPW107" s="631"/>
      <c r="RPX107" s="631"/>
      <c r="RPY107" s="612"/>
      <c r="RPZ107" s="626"/>
      <c r="RQA107" s="631"/>
      <c r="RQB107" s="631"/>
      <c r="RQC107" s="631"/>
      <c r="RQD107" s="631"/>
      <c r="RQE107" s="631"/>
      <c r="RQF107" s="612"/>
      <c r="RQG107" s="626"/>
      <c r="RQH107" s="631"/>
      <c r="RQI107" s="631"/>
      <c r="RQJ107" s="631"/>
      <c r="RQK107" s="631"/>
      <c r="RQL107" s="631"/>
      <c r="RQM107" s="612"/>
      <c r="RQN107" s="626"/>
      <c r="RQO107" s="631"/>
      <c r="RQP107" s="631"/>
      <c r="RQQ107" s="631"/>
      <c r="RQR107" s="631"/>
      <c r="RQS107" s="631"/>
      <c r="RQT107" s="612"/>
      <c r="RQU107" s="626"/>
      <c r="RQV107" s="631"/>
      <c r="RQW107" s="631"/>
      <c r="RQX107" s="631"/>
      <c r="RQY107" s="631"/>
      <c r="RQZ107" s="631"/>
      <c r="RRA107" s="612"/>
      <c r="RRB107" s="626"/>
      <c r="RRC107" s="631"/>
      <c r="RRD107" s="631"/>
      <c r="RRE107" s="631"/>
      <c r="RRF107" s="631"/>
      <c r="RRG107" s="631"/>
      <c r="RRH107" s="612"/>
      <c r="RRI107" s="626"/>
      <c r="RRJ107" s="631"/>
      <c r="RRK107" s="631"/>
      <c r="RRL107" s="631"/>
      <c r="RRM107" s="631"/>
      <c r="RRN107" s="631"/>
      <c r="RRO107" s="612"/>
      <c r="RRP107" s="626"/>
      <c r="RRQ107" s="631"/>
      <c r="RRR107" s="631"/>
      <c r="RRS107" s="631"/>
      <c r="RRT107" s="631"/>
      <c r="RRU107" s="631"/>
      <c r="RRV107" s="612"/>
      <c r="RRW107" s="626"/>
      <c r="RRX107" s="631"/>
      <c r="RRY107" s="631"/>
      <c r="RRZ107" s="631"/>
      <c r="RSA107" s="631"/>
      <c r="RSB107" s="631"/>
      <c r="RSC107" s="612"/>
      <c r="RSD107" s="626"/>
      <c r="RSE107" s="631"/>
      <c r="RSF107" s="631"/>
      <c r="RSG107" s="631"/>
      <c r="RSH107" s="631"/>
      <c r="RSI107" s="631"/>
      <c r="RSJ107" s="612"/>
      <c r="RSK107" s="626"/>
      <c r="RSL107" s="631"/>
      <c r="RSM107" s="631"/>
      <c r="RSN107" s="631"/>
      <c r="RSO107" s="631"/>
      <c r="RSP107" s="631"/>
      <c r="RSQ107" s="612"/>
      <c r="RSR107" s="626"/>
      <c r="RSS107" s="631"/>
      <c r="RST107" s="631"/>
      <c r="RSU107" s="631"/>
      <c r="RSV107" s="631"/>
      <c r="RSW107" s="631"/>
      <c r="RSX107" s="612"/>
      <c r="RSY107" s="626"/>
      <c r="RSZ107" s="631"/>
      <c r="RTA107" s="631"/>
      <c r="RTB107" s="631"/>
      <c r="RTC107" s="631"/>
      <c r="RTD107" s="631"/>
      <c r="RTE107" s="612"/>
      <c r="RTF107" s="626"/>
      <c r="RTG107" s="631"/>
      <c r="RTH107" s="631"/>
      <c r="RTI107" s="631"/>
      <c r="RTJ107" s="631"/>
      <c r="RTK107" s="631"/>
      <c r="RTL107" s="612"/>
      <c r="RTM107" s="626"/>
      <c r="RTN107" s="631"/>
      <c r="RTO107" s="631"/>
      <c r="RTP107" s="631"/>
      <c r="RTQ107" s="631"/>
      <c r="RTR107" s="631"/>
      <c r="RTS107" s="612"/>
      <c r="RTT107" s="626"/>
      <c r="RTU107" s="631"/>
      <c r="RTV107" s="631"/>
      <c r="RTW107" s="631"/>
      <c r="RTX107" s="631"/>
      <c r="RTY107" s="631"/>
      <c r="RTZ107" s="612"/>
      <c r="RUA107" s="626"/>
      <c r="RUB107" s="631"/>
      <c r="RUC107" s="631"/>
      <c r="RUD107" s="631"/>
      <c r="RUE107" s="631"/>
      <c r="RUF107" s="631"/>
      <c r="RUG107" s="612"/>
      <c r="RUH107" s="626"/>
      <c r="RUI107" s="631"/>
      <c r="RUJ107" s="631"/>
      <c r="RUK107" s="631"/>
      <c r="RUL107" s="631"/>
      <c r="RUM107" s="631"/>
      <c r="RUN107" s="612"/>
      <c r="RUO107" s="626"/>
      <c r="RUP107" s="631"/>
      <c r="RUQ107" s="631"/>
      <c r="RUR107" s="631"/>
      <c r="RUS107" s="631"/>
      <c r="RUT107" s="631"/>
      <c r="RUU107" s="612"/>
      <c r="RUV107" s="626"/>
      <c r="RUW107" s="631"/>
      <c r="RUX107" s="631"/>
      <c r="RUY107" s="631"/>
      <c r="RUZ107" s="631"/>
      <c r="RVA107" s="631"/>
      <c r="RVB107" s="612"/>
      <c r="RVC107" s="626"/>
      <c r="RVD107" s="631"/>
      <c r="RVE107" s="631"/>
      <c r="RVF107" s="631"/>
      <c r="RVG107" s="631"/>
      <c r="RVH107" s="631"/>
      <c r="RVI107" s="612"/>
      <c r="RVJ107" s="626"/>
      <c r="RVK107" s="631"/>
      <c r="RVL107" s="631"/>
      <c r="RVM107" s="631"/>
      <c r="RVN107" s="631"/>
      <c r="RVO107" s="631"/>
      <c r="RVP107" s="612"/>
      <c r="RVQ107" s="626"/>
      <c r="RVR107" s="631"/>
      <c r="RVS107" s="631"/>
      <c r="RVT107" s="631"/>
      <c r="RVU107" s="631"/>
      <c r="RVV107" s="631"/>
      <c r="RVW107" s="612"/>
      <c r="RVX107" s="626"/>
      <c r="RVY107" s="631"/>
      <c r="RVZ107" s="631"/>
      <c r="RWA107" s="631"/>
      <c r="RWB107" s="631"/>
      <c r="RWC107" s="631"/>
      <c r="RWD107" s="612"/>
      <c r="RWE107" s="626"/>
      <c r="RWF107" s="631"/>
      <c r="RWG107" s="631"/>
      <c r="RWH107" s="631"/>
      <c r="RWI107" s="631"/>
      <c r="RWJ107" s="631"/>
      <c r="RWK107" s="612"/>
      <c r="RWL107" s="626"/>
      <c r="RWM107" s="631"/>
      <c r="RWN107" s="631"/>
      <c r="RWO107" s="631"/>
      <c r="RWP107" s="631"/>
      <c r="RWQ107" s="631"/>
      <c r="RWR107" s="612"/>
      <c r="RWS107" s="626"/>
      <c r="RWT107" s="631"/>
      <c r="RWU107" s="631"/>
      <c r="RWV107" s="631"/>
      <c r="RWW107" s="631"/>
      <c r="RWX107" s="631"/>
      <c r="RWY107" s="612"/>
      <c r="RWZ107" s="626"/>
      <c r="RXA107" s="631"/>
      <c r="RXB107" s="631"/>
      <c r="RXC107" s="631"/>
      <c r="RXD107" s="631"/>
      <c r="RXE107" s="631"/>
      <c r="RXF107" s="612"/>
      <c r="RXG107" s="626"/>
      <c r="RXH107" s="631"/>
      <c r="RXI107" s="631"/>
      <c r="RXJ107" s="631"/>
      <c r="RXK107" s="631"/>
      <c r="RXL107" s="631"/>
      <c r="RXM107" s="612"/>
      <c r="RXN107" s="626"/>
      <c r="RXO107" s="631"/>
      <c r="RXP107" s="631"/>
      <c r="RXQ107" s="631"/>
      <c r="RXR107" s="631"/>
      <c r="RXS107" s="631"/>
      <c r="RXT107" s="612"/>
      <c r="RXU107" s="626"/>
      <c r="RXV107" s="631"/>
      <c r="RXW107" s="631"/>
      <c r="RXX107" s="631"/>
      <c r="RXY107" s="631"/>
      <c r="RXZ107" s="631"/>
      <c r="RYA107" s="612"/>
      <c r="RYB107" s="626"/>
      <c r="RYC107" s="631"/>
      <c r="RYD107" s="631"/>
      <c r="RYE107" s="631"/>
      <c r="RYF107" s="631"/>
      <c r="RYG107" s="631"/>
      <c r="RYH107" s="612"/>
      <c r="RYI107" s="626"/>
      <c r="RYJ107" s="631"/>
      <c r="RYK107" s="631"/>
      <c r="RYL107" s="631"/>
      <c r="RYM107" s="631"/>
      <c r="RYN107" s="631"/>
      <c r="RYO107" s="612"/>
      <c r="RYP107" s="626"/>
      <c r="RYQ107" s="631"/>
      <c r="RYR107" s="631"/>
      <c r="RYS107" s="631"/>
      <c r="RYT107" s="631"/>
      <c r="RYU107" s="631"/>
      <c r="RYV107" s="612"/>
      <c r="RYW107" s="626"/>
      <c r="RYX107" s="631"/>
      <c r="RYY107" s="631"/>
      <c r="RYZ107" s="631"/>
      <c r="RZA107" s="631"/>
      <c r="RZB107" s="631"/>
      <c r="RZC107" s="612"/>
      <c r="RZD107" s="626"/>
      <c r="RZE107" s="631"/>
      <c r="RZF107" s="631"/>
      <c r="RZG107" s="631"/>
      <c r="RZH107" s="631"/>
      <c r="RZI107" s="631"/>
      <c r="RZJ107" s="612"/>
      <c r="RZK107" s="626"/>
      <c r="RZL107" s="631"/>
      <c r="RZM107" s="631"/>
      <c r="RZN107" s="631"/>
      <c r="RZO107" s="631"/>
      <c r="RZP107" s="631"/>
      <c r="RZQ107" s="612"/>
      <c r="RZR107" s="626"/>
      <c r="RZS107" s="631"/>
      <c r="RZT107" s="631"/>
      <c r="RZU107" s="631"/>
      <c r="RZV107" s="631"/>
      <c r="RZW107" s="631"/>
      <c r="RZX107" s="612"/>
      <c r="RZY107" s="626"/>
      <c r="RZZ107" s="631"/>
      <c r="SAA107" s="631"/>
      <c r="SAB107" s="631"/>
      <c r="SAC107" s="631"/>
      <c r="SAD107" s="631"/>
      <c r="SAE107" s="612"/>
      <c r="SAF107" s="626"/>
      <c r="SAG107" s="631"/>
      <c r="SAH107" s="631"/>
      <c r="SAI107" s="631"/>
      <c r="SAJ107" s="631"/>
      <c r="SAK107" s="631"/>
      <c r="SAL107" s="612"/>
      <c r="SAM107" s="626"/>
      <c r="SAN107" s="631"/>
      <c r="SAO107" s="631"/>
      <c r="SAP107" s="631"/>
      <c r="SAQ107" s="631"/>
      <c r="SAR107" s="631"/>
      <c r="SAS107" s="612"/>
      <c r="SAT107" s="626"/>
      <c r="SAU107" s="631"/>
      <c r="SAV107" s="631"/>
      <c r="SAW107" s="631"/>
      <c r="SAX107" s="631"/>
      <c r="SAY107" s="631"/>
      <c r="SAZ107" s="612"/>
      <c r="SBA107" s="626"/>
      <c r="SBB107" s="631"/>
      <c r="SBC107" s="631"/>
      <c r="SBD107" s="631"/>
      <c r="SBE107" s="631"/>
      <c r="SBF107" s="631"/>
      <c r="SBG107" s="612"/>
      <c r="SBH107" s="626"/>
      <c r="SBI107" s="631"/>
      <c r="SBJ107" s="631"/>
      <c r="SBK107" s="631"/>
      <c r="SBL107" s="631"/>
      <c r="SBM107" s="631"/>
      <c r="SBN107" s="612"/>
      <c r="SBO107" s="626"/>
      <c r="SBP107" s="631"/>
      <c r="SBQ107" s="631"/>
      <c r="SBR107" s="631"/>
      <c r="SBS107" s="631"/>
      <c r="SBT107" s="631"/>
      <c r="SBU107" s="612"/>
      <c r="SBV107" s="626"/>
      <c r="SBW107" s="631"/>
      <c r="SBX107" s="631"/>
      <c r="SBY107" s="631"/>
      <c r="SBZ107" s="631"/>
      <c r="SCA107" s="631"/>
      <c r="SCB107" s="612"/>
      <c r="SCC107" s="626"/>
      <c r="SCD107" s="631"/>
      <c r="SCE107" s="631"/>
      <c r="SCF107" s="631"/>
      <c r="SCG107" s="631"/>
      <c r="SCH107" s="631"/>
      <c r="SCI107" s="612"/>
      <c r="SCJ107" s="626"/>
      <c r="SCK107" s="631"/>
      <c r="SCL107" s="631"/>
      <c r="SCM107" s="631"/>
      <c r="SCN107" s="631"/>
      <c r="SCO107" s="631"/>
      <c r="SCP107" s="612"/>
      <c r="SCQ107" s="626"/>
      <c r="SCR107" s="631"/>
      <c r="SCS107" s="631"/>
      <c r="SCT107" s="631"/>
      <c r="SCU107" s="631"/>
      <c r="SCV107" s="631"/>
      <c r="SCW107" s="612"/>
      <c r="SCX107" s="626"/>
      <c r="SCY107" s="631"/>
      <c r="SCZ107" s="631"/>
      <c r="SDA107" s="631"/>
      <c r="SDB107" s="631"/>
      <c r="SDC107" s="631"/>
      <c r="SDD107" s="612"/>
      <c r="SDE107" s="626"/>
      <c r="SDF107" s="631"/>
      <c r="SDG107" s="631"/>
      <c r="SDH107" s="631"/>
      <c r="SDI107" s="631"/>
      <c r="SDJ107" s="631"/>
      <c r="SDK107" s="612"/>
      <c r="SDL107" s="626"/>
      <c r="SDM107" s="631"/>
      <c r="SDN107" s="631"/>
      <c r="SDO107" s="631"/>
      <c r="SDP107" s="631"/>
      <c r="SDQ107" s="631"/>
      <c r="SDR107" s="612"/>
      <c r="SDS107" s="626"/>
      <c r="SDT107" s="631"/>
      <c r="SDU107" s="631"/>
      <c r="SDV107" s="631"/>
      <c r="SDW107" s="631"/>
      <c r="SDX107" s="631"/>
      <c r="SDY107" s="612"/>
      <c r="SDZ107" s="626"/>
      <c r="SEA107" s="631"/>
      <c r="SEB107" s="631"/>
      <c r="SEC107" s="631"/>
      <c r="SED107" s="631"/>
      <c r="SEE107" s="631"/>
      <c r="SEF107" s="612"/>
      <c r="SEG107" s="626"/>
      <c r="SEH107" s="631"/>
      <c r="SEI107" s="631"/>
      <c r="SEJ107" s="631"/>
      <c r="SEK107" s="631"/>
      <c r="SEL107" s="631"/>
      <c r="SEM107" s="612"/>
      <c r="SEN107" s="626"/>
      <c r="SEO107" s="631"/>
      <c r="SEP107" s="631"/>
      <c r="SEQ107" s="631"/>
      <c r="SER107" s="631"/>
      <c r="SES107" s="631"/>
      <c r="SET107" s="612"/>
      <c r="SEU107" s="626"/>
      <c r="SEV107" s="631"/>
      <c r="SEW107" s="631"/>
      <c r="SEX107" s="631"/>
      <c r="SEY107" s="631"/>
      <c r="SEZ107" s="631"/>
      <c r="SFA107" s="612"/>
      <c r="SFB107" s="626"/>
      <c r="SFC107" s="631"/>
      <c r="SFD107" s="631"/>
      <c r="SFE107" s="631"/>
      <c r="SFF107" s="631"/>
      <c r="SFG107" s="631"/>
      <c r="SFH107" s="612"/>
      <c r="SFI107" s="626"/>
      <c r="SFJ107" s="631"/>
      <c r="SFK107" s="631"/>
      <c r="SFL107" s="631"/>
      <c r="SFM107" s="631"/>
      <c r="SFN107" s="631"/>
      <c r="SFO107" s="612"/>
      <c r="SFP107" s="626"/>
      <c r="SFQ107" s="631"/>
      <c r="SFR107" s="631"/>
      <c r="SFS107" s="631"/>
      <c r="SFT107" s="631"/>
      <c r="SFU107" s="631"/>
      <c r="SFV107" s="612"/>
      <c r="SFW107" s="626"/>
      <c r="SFX107" s="631"/>
      <c r="SFY107" s="631"/>
      <c r="SFZ107" s="631"/>
      <c r="SGA107" s="631"/>
      <c r="SGB107" s="631"/>
      <c r="SGC107" s="612"/>
      <c r="SGD107" s="626"/>
      <c r="SGE107" s="631"/>
      <c r="SGF107" s="631"/>
      <c r="SGG107" s="631"/>
      <c r="SGH107" s="631"/>
      <c r="SGI107" s="631"/>
      <c r="SGJ107" s="612"/>
      <c r="SGK107" s="626"/>
      <c r="SGL107" s="631"/>
      <c r="SGM107" s="631"/>
      <c r="SGN107" s="631"/>
      <c r="SGO107" s="631"/>
      <c r="SGP107" s="631"/>
      <c r="SGQ107" s="612"/>
      <c r="SGR107" s="626"/>
      <c r="SGS107" s="631"/>
      <c r="SGT107" s="631"/>
      <c r="SGU107" s="631"/>
      <c r="SGV107" s="631"/>
      <c r="SGW107" s="631"/>
      <c r="SGX107" s="612"/>
      <c r="SGY107" s="626"/>
      <c r="SGZ107" s="631"/>
      <c r="SHA107" s="631"/>
      <c r="SHB107" s="631"/>
      <c r="SHC107" s="631"/>
      <c r="SHD107" s="631"/>
      <c r="SHE107" s="612"/>
      <c r="SHF107" s="626"/>
      <c r="SHG107" s="631"/>
      <c r="SHH107" s="631"/>
      <c r="SHI107" s="631"/>
      <c r="SHJ107" s="631"/>
      <c r="SHK107" s="631"/>
      <c r="SHL107" s="612"/>
      <c r="SHM107" s="626"/>
      <c r="SHN107" s="631"/>
      <c r="SHO107" s="631"/>
      <c r="SHP107" s="631"/>
      <c r="SHQ107" s="631"/>
      <c r="SHR107" s="631"/>
      <c r="SHS107" s="612"/>
      <c r="SHT107" s="626"/>
      <c r="SHU107" s="631"/>
      <c r="SHV107" s="631"/>
      <c r="SHW107" s="631"/>
      <c r="SHX107" s="631"/>
      <c r="SHY107" s="631"/>
      <c r="SHZ107" s="612"/>
      <c r="SIA107" s="626"/>
      <c r="SIB107" s="631"/>
      <c r="SIC107" s="631"/>
      <c r="SID107" s="631"/>
      <c r="SIE107" s="631"/>
      <c r="SIF107" s="631"/>
      <c r="SIG107" s="612"/>
      <c r="SIH107" s="626"/>
      <c r="SII107" s="631"/>
      <c r="SIJ107" s="631"/>
      <c r="SIK107" s="631"/>
      <c r="SIL107" s="631"/>
      <c r="SIM107" s="631"/>
      <c r="SIN107" s="612"/>
      <c r="SIO107" s="626"/>
      <c r="SIP107" s="631"/>
      <c r="SIQ107" s="631"/>
      <c r="SIR107" s="631"/>
      <c r="SIS107" s="631"/>
      <c r="SIT107" s="631"/>
      <c r="SIU107" s="612"/>
      <c r="SIV107" s="626"/>
      <c r="SIW107" s="631"/>
      <c r="SIX107" s="631"/>
      <c r="SIY107" s="631"/>
      <c r="SIZ107" s="631"/>
      <c r="SJA107" s="631"/>
      <c r="SJB107" s="612"/>
      <c r="SJC107" s="626"/>
      <c r="SJD107" s="631"/>
      <c r="SJE107" s="631"/>
      <c r="SJF107" s="631"/>
      <c r="SJG107" s="631"/>
      <c r="SJH107" s="631"/>
      <c r="SJI107" s="612"/>
      <c r="SJJ107" s="626"/>
      <c r="SJK107" s="631"/>
      <c r="SJL107" s="631"/>
      <c r="SJM107" s="631"/>
      <c r="SJN107" s="631"/>
      <c r="SJO107" s="631"/>
      <c r="SJP107" s="612"/>
      <c r="SJQ107" s="626"/>
      <c r="SJR107" s="631"/>
      <c r="SJS107" s="631"/>
      <c r="SJT107" s="631"/>
      <c r="SJU107" s="631"/>
      <c r="SJV107" s="631"/>
      <c r="SJW107" s="612"/>
      <c r="SJX107" s="626"/>
      <c r="SJY107" s="631"/>
      <c r="SJZ107" s="631"/>
      <c r="SKA107" s="631"/>
      <c r="SKB107" s="631"/>
      <c r="SKC107" s="631"/>
      <c r="SKD107" s="612"/>
      <c r="SKE107" s="626"/>
      <c r="SKF107" s="631"/>
      <c r="SKG107" s="631"/>
      <c r="SKH107" s="631"/>
      <c r="SKI107" s="631"/>
      <c r="SKJ107" s="631"/>
      <c r="SKK107" s="612"/>
      <c r="SKL107" s="626"/>
      <c r="SKM107" s="631"/>
      <c r="SKN107" s="631"/>
      <c r="SKO107" s="631"/>
      <c r="SKP107" s="631"/>
      <c r="SKQ107" s="631"/>
      <c r="SKR107" s="612"/>
      <c r="SKS107" s="626"/>
      <c r="SKT107" s="631"/>
      <c r="SKU107" s="631"/>
      <c r="SKV107" s="631"/>
      <c r="SKW107" s="631"/>
      <c r="SKX107" s="631"/>
      <c r="SKY107" s="612"/>
      <c r="SKZ107" s="626"/>
      <c r="SLA107" s="631"/>
      <c r="SLB107" s="631"/>
      <c r="SLC107" s="631"/>
      <c r="SLD107" s="631"/>
      <c r="SLE107" s="631"/>
      <c r="SLF107" s="612"/>
      <c r="SLG107" s="626"/>
      <c r="SLH107" s="631"/>
      <c r="SLI107" s="631"/>
      <c r="SLJ107" s="631"/>
      <c r="SLK107" s="631"/>
      <c r="SLL107" s="631"/>
      <c r="SLM107" s="612"/>
      <c r="SLN107" s="626"/>
      <c r="SLO107" s="631"/>
      <c r="SLP107" s="631"/>
      <c r="SLQ107" s="631"/>
      <c r="SLR107" s="631"/>
      <c r="SLS107" s="631"/>
      <c r="SLT107" s="612"/>
      <c r="SLU107" s="626"/>
      <c r="SLV107" s="631"/>
      <c r="SLW107" s="631"/>
      <c r="SLX107" s="631"/>
      <c r="SLY107" s="631"/>
      <c r="SLZ107" s="631"/>
      <c r="SMA107" s="612"/>
      <c r="SMB107" s="626"/>
      <c r="SMC107" s="631"/>
      <c r="SMD107" s="631"/>
      <c r="SME107" s="631"/>
      <c r="SMF107" s="631"/>
      <c r="SMG107" s="631"/>
      <c r="SMH107" s="612"/>
      <c r="SMI107" s="626"/>
      <c r="SMJ107" s="631"/>
      <c r="SMK107" s="631"/>
      <c r="SML107" s="631"/>
      <c r="SMM107" s="631"/>
      <c r="SMN107" s="631"/>
      <c r="SMO107" s="612"/>
      <c r="SMP107" s="626"/>
      <c r="SMQ107" s="631"/>
      <c r="SMR107" s="631"/>
      <c r="SMS107" s="631"/>
      <c r="SMT107" s="631"/>
      <c r="SMU107" s="631"/>
      <c r="SMV107" s="612"/>
      <c r="SMW107" s="626"/>
      <c r="SMX107" s="631"/>
      <c r="SMY107" s="631"/>
      <c r="SMZ107" s="631"/>
      <c r="SNA107" s="631"/>
      <c r="SNB107" s="631"/>
      <c r="SNC107" s="612"/>
      <c r="SND107" s="626"/>
      <c r="SNE107" s="631"/>
      <c r="SNF107" s="631"/>
      <c r="SNG107" s="631"/>
      <c r="SNH107" s="631"/>
      <c r="SNI107" s="631"/>
      <c r="SNJ107" s="612"/>
      <c r="SNK107" s="626"/>
      <c r="SNL107" s="631"/>
      <c r="SNM107" s="631"/>
      <c r="SNN107" s="631"/>
      <c r="SNO107" s="631"/>
      <c r="SNP107" s="631"/>
      <c r="SNQ107" s="612"/>
      <c r="SNR107" s="626"/>
      <c r="SNS107" s="631"/>
      <c r="SNT107" s="631"/>
      <c r="SNU107" s="631"/>
      <c r="SNV107" s="631"/>
      <c r="SNW107" s="631"/>
      <c r="SNX107" s="612"/>
      <c r="SNY107" s="626"/>
      <c r="SNZ107" s="631"/>
      <c r="SOA107" s="631"/>
      <c r="SOB107" s="631"/>
      <c r="SOC107" s="631"/>
      <c r="SOD107" s="631"/>
      <c r="SOE107" s="612"/>
      <c r="SOF107" s="626"/>
      <c r="SOG107" s="631"/>
      <c r="SOH107" s="631"/>
      <c r="SOI107" s="631"/>
      <c r="SOJ107" s="631"/>
      <c r="SOK107" s="631"/>
      <c r="SOL107" s="612"/>
      <c r="SOM107" s="626"/>
      <c r="SON107" s="631"/>
      <c r="SOO107" s="631"/>
      <c r="SOP107" s="631"/>
      <c r="SOQ107" s="631"/>
      <c r="SOR107" s="631"/>
      <c r="SOS107" s="612"/>
      <c r="SOT107" s="626"/>
      <c r="SOU107" s="631"/>
      <c r="SOV107" s="631"/>
      <c r="SOW107" s="631"/>
      <c r="SOX107" s="631"/>
      <c r="SOY107" s="631"/>
      <c r="SOZ107" s="612"/>
      <c r="SPA107" s="626"/>
      <c r="SPB107" s="631"/>
      <c r="SPC107" s="631"/>
      <c r="SPD107" s="631"/>
      <c r="SPE107" s="631"/>
      <c r="SPF107" s="631"/>
      <c r="SPG107" s="612"/>
      <c r="SPH107" s="626"/>
      <c r="SPI107" s="631"/>
      <c r="SPJ107" s="631"/>
      <c r="SPK107" s="631"/>
      <c r="SPL107" s="631"/>
      <c r="SPM107" s="631"/>
      <c r="SPN107" s="612"/>
      <c r="SPO107" s="626"/>
      <c r="SPP107" s="631"/>
      <c r="SPQ107" s="631"/>
      <c r="SPR107" s="631"/>
      <c r="SPS107" s="631"/>
      <c r="SPT107" s="631"/>
      <c r="SPU107" s="612"/>
      <c r="SPV107" s="626"/>
      <c r="SPW107" s="631"/>
      <c r="SPX107" s="631"/>
      <c r="SPY107" s="631"/>
      <c r="SPZ107" s="631"/>
      <c r="SQA107" s="631"/>
      <c r="SQB107" s="612"/>
      <c r="SQC107" s="626"/>
      <c r="SQD107" s="631"/>
      <c r="SQE107" s="631"/>
      <c r="SQF107" s="631"/>
      <c r="SQG107" s="631"/>
      <c r="SQH107" s="631"/>
      <c r="SQI107" s="612"/>
      <c r="SQJ107" s="626"/>
      <c r="SQK107" s="631"/>
      <c r="SQL107" s="631"/>
      <c r="SQM107" s="631"/>
      <c r="SQN107" s="631"/>
      <c r="SQO107" s="631"/>
      <c r="SQP107" s="612"/>
      <c r="SQQ107" s="626"/>
      <c r="SQR107" s="631"/>
      <c r="SQS107" s="631"/>
      <c r="SQT107" s="631"/>
      <c r="SQU107" s="631"/>
      <c r="SQV107" s="631"/>
      <c r="SQW107" s="612"/>
      <c r="SQX107" s="626"/>
      <c r="SQY107" s="631"/>
      <c r="SQZ107" s="631"/>
      <c r="SRA107" s="631"/>
      <c r="SRB107" s="631"/>
      <c r="SRC107" s="631"/>
      <c r="SRD107" s="612"/>
      <c r="SRE107" s="626"/>
      <c r="SRF107" s="631"/>
      <c r="SRG107" s="631"/>
      <c r="SRH107" s="631"/>
      <c r="SRI107" s="631"/>
      <c r="SRJ107" s="631"/>
      <c r="SRK107" s="612"/>
      <c r="SRL107" s="626"/>
      <c r="SRM107" s="631"/>
      <c r="SRN107" s="631"/>
      <c r="SRO107" s="631"/>
      <c r="SRP107" s="631"/>
      <c r="SRQ107" s="631"/>
      <c r="SRR107" s="612"/>
      <c r="SRS107" s="626"/>
      <c r="SRT107" s="631"/>
      <c r="SRU107" s="631"/>
      <c r="SRV107" s="631"/>
      <c r="SRW107" s="631"/>
      <c r="SRX107" s="631"/>
      <c r="SRY107" s="612"/>
      <c r="SRZ107" s="626"/>
      <c r="SSA107" s="631"/>
      <c r="SSB107" s="631"/>
      <c r="SSC107" s="631"/>
      <c r="SSD107" s="631"/>
      <c r="SSE107" s="631"/>
      <c r="SSF107" s="612"/>
      <c r="SSG107" s="626"/>
      <c r="SSH107" s="631"/>
      <c r="SSI107" s="631"/>
      <c r="SSJ107" s="631"/>
      <c r="SSK107" s="631"/>
      <c r="SSL107" s="631"/>
      <c r="SSM107" s="612"/>
      <c r="SSN107" s="626"/>
      <c r="SSO107" s="631"/>
      <c r="SSP107" s="631"/>
      <c r="SSQ107" s="631"/>
      <c r="SSR107" s="631"/>
      <c r="SSS107" s="631"/>
      <c r="SST107" s="612"/>
      <c r="SSU107" s="626"/>
      <c r="SSV107" s="631"/>
      <c r="SSW107" s="631"/>
      <c r="SSX107" s="631"/>
      <c r="SSY107" s="631"/>
      <c r="SSZ107" s="631"/>
      <c r="STA107" s="612"/>
      <c r="STB107" s="626"/>
      <c r="STC107" s="631"/>
      <c r="STD107" s="631"/>
      <c r="STE107" s="631"/>
      <c r="STF107" s="631"/>
      <c r="STG107" s="631"/>
      <c r="STH107" s="612"/>
      <c r="STI107" s="626"/>
      <c r="STJ107" s="631"/>
      <c r="STK107" s="631"/>
      <c r="STL107" s="631"/>
      <c r="STM107" s="631"/>
      <c r="STN107" s="631"/>
      <c r="STO107" s="612"/>
      <c r="STP107" s="626"/>
      <c r="STQ107" s="631"/>
      <c r="STR107" s="631"/>
      <c r="STS107" s="631"/>
      <c r="STT107" s="631"/>
      <c r="STU107" s="631"/>
      <c r="STV107" s="612"/>
      <c r="STW107" s="626"/>
      <c r="STX107" s="631"/>
      <c r="STY107" s="631"/>
      <c r="STZ107" s="631"/>
      <c r="SUA107" s="631"/>
      <c r="SUB107" s="631"/>
      <c r="SUC107" s="612"/>
      <c r="SUD107" s="626"/>
      <c r="SUE107" s="631"/>
      <c r="SUF107" s="631"/>
      <c r="SUG107" s="631"/>
      <c r="SUH107" s="631"/>
      <c r="SUI107" s="631"/>
      <c r="SUJ107" s="612"/>
      <c r="SUK107" s="626"/>
      <c r="SUL107" s="631"/>
      <c r="SUM107" s="631"/>
      <c r="SUN107" s="631"/>
      <c r="SUO107" s="631"/>
      <c r="SUP107" s="631"/>
      <c r="SUQ107" s="612"/>
      <c r="SUR107" s="626"/>
      <c r="SUS107" s="631"/>
      <c r="SUT107" s="631"/>
      <c r="SUU107" s="631"/>
      <c r="SUV107" s="631"/>
      <c r="SUW107" s="631"/>
      <c r="SUX107" s="612"/>
      <c r="SUY107" s="626"/>
      <c r="SUZ107" s="631"/>
      <c r="SVA107" s="631"/>
      <c r="SVB107" s="631"/>
      <c r="SVC107" s="631"/>
      <c r="SVD107" s="631"/>
      <c r="SVE107" s="612"/>
      <c r="SVF107" s="626"/>
      <c r="SVG107" s="631"/>
      <c r="SVH107" s="631"/>
      <c r="SVI107" s="631"/>
      <c r="SVJ107" s="631"/>
      <c r="SVK107" s="631"/>
      <c r="SVL107" s="612"/>
      <c r="SVM107" s="626"/>
      <c r="SVN107" s="631"/>
      <c r="SVO107" s="631"/>
      <c r="SVP107" s="631"/>
      <c r="SVQ107" s="631"/>
      <c r="SVR107" s="631"/>
      <c r="SVS107" s="612"/>
      <c r="SVT107" s="626"/>
      <c r="SVU107" s="631"/>
      <c r="SVV107" s="631"/>
      <c r="SVW107" s="631"/>
      <c r="SVX107" s="631"/>
      <c r="SVY107" s="631"/>
      <c r="SVZ107" s="612"/>
      <c r="SWA107" s="626"/>
      <c r="SWB107" s="631"/>
      <c r="SWC107" s="631"/>
      <c r="SWD107" s="631"/>
      <c r="SWE107" s="631"/>
      <c r="SWF107" s="631"/>
      <c r="SWG107" s="612"/>
      <c r="SWH107" s="626"/>
      <c r="SWI107" s="631"/>
      <c r="SWJ107" s="631"/>
      <c r="SWK107" s="631"/>
      <c r="SWL107" s="631"/>
      <c r="SWM107" s="631"/>
      <c r="SWN107" s="612"/>
      <c r="SWO107" s="626"/>
      <c r="SWP107" s="631"/>
      <c r="SWQ107" s="631"/>
      <c r="SWR107" s="631"/>
      <c r="SWS107" s="631"/>
      <c r="SWT107" s="631"/>
      <c r="SWU107" s="612"/>
      <c r="SWV107" s="626"/>
      <c r="SWW107" s="631"/>
      <c r="SWX107" s="631"/>
      <c r="SWY107" s="631"/>
      <c r="SWZ107" s="631"/>
      <c r="SXA107" s="631"/>
      <c r="SXB107" s="612"/>
      <c r="SXC107" s="626"/>
      <c r="SXD107" s="631"/>
      <c r="SXE107" s="631"/>
      <c r="SXF107" s="631"/>
      <c r="SXG107" s="631"/>
      <c r="SXH107" s="631"/>
      <c r="SXI107" s="612"/>
      <c r="SXJ107" s="626"/>
      <c r="SXK107" s="631"/>
      <c r="SXL107" s="631"/>
      <c r="SXM107" s="631"/>
      <c r="SXN107" s="631"/>
      <c r="SXO107" s="631"/>
      <c r="SXP107" s="612"/>
      <c r="SXQ107" s="626"/>
      <c r="SXR107" s="631"/>
      <c r="SXS107" s="631"/>
      <c r="SXT107" s="631"/>
      <c r="SXU107" s="631"/>
      <c r="SXV107" s="631"/>
      <c r="SXW107" s="612"/>
      <c r="SXX107" s="626"/>
      <c r="SXY107" s="631"/>
      <c r="SXZ107" s="631"/>
      <c r="SYA107" s="631"/>
      <c r="SYB107" s="631"/>
      <c r="SYC107" s="631"/>
      <c r="SYD107" s="612"/>
      <c r="SYE107" s="626"/>
      <c r="SYF107" s="631"/>
      <c r="SYG107" s="631"/>
      <c r="SYH107" s="631"/>
      <c r="SYI107" s="631"/>
      <c r="SYJ107" s="631"/>
      <c r="SYK107" s="612"/>
      <c r="SYL107" s="626"/>
      <c r="SYM107" s="631"/>
      <c r="SYN107" s="631"/>
      <c r="SYO107" s="631"/>
      <c r="SYP107" s="631"/>
      <c r="SYQ107" s="631"/>
      <c r="SYR107" s="612"/>
      <c r="SYS107" s="626"/>
      <c r="SYT107" s="631"/>
      <c r="SYU107" s="631"/>
      <c r="SYV107" s="631"/>
      <c r="SYW107" s="631"/>
      <c r="SYX107" s="631"/>
      <c r="SYY107" s="612"/>
      <c r="SYZ107" s="626"/>
      <c r="SZA107" s="631"/>
      <c r="SZB107" s="631"/>
      <c r="SZC107" s="631"/>
      <c r="SZD107" s="631"/>
      <c r="SZE107" s="631"/>
      <c r="SZF107" s="612"/>
      <c r="SZG107" s="626"/>
      <c r="SZH107" s="631"/>
      <c r="SZI107" s="631"/>
      <c r="SZJ107" s="631"/>
      <c r="SZK107" s="631"/>
      <c r="SZL107" s="631"/>
      <c r="SZM107" s="612"/>
      <c r="SZN107" s="626"/>
      <c r="SZO107" s="631"/>
      <c r="SZP107" s="631"/>
      <c r="SZQ107" s="631"/>
      <c r="SZR107" s="631"/>
      <c r="SZS107" s="631"/>
      <c r="SZT107" s="612"/>
      <c r="SZU107" s="626"/>
      <c r="SZV107" s="631"/>
      <c r="SZW107" s="631"/>
      <c r="SZX107" s="631"/>
      <c r="SZY107" s="631"/>
      <c r="SZZ107" s="631"/>
      <c r="TAA107" s="612"/>
      <c r="TAB107" s="626"/>
      <c r="TAC107" s="631"/>
      <c r="TAD107" s="631"/>
      <c r="TAE107" s="631"/>
      <c r="TAF107" s="631"/>
      <c r="TAG107" s="631"/>
      <c r="TAH107" s="612"/>
      <c r="TAI107" s="626"/>
      <c r="TAJ107" s="631"/>
      <c r="TAK107" s="631"/>
      <c r="TAL107" s="631"/>
      <c r="TAM107" s="631"/>
      <c r="TAN107" s="631"/>
      <c r="TAO107" s="612"/>
      <c r="TAP107" s="626"/>
      <c r="TAQ107" s="631"/>
      <c r="TAR107" s="631"/>
      <c r="TAS107" s="631"/>
      <c r="TAT107" s="631"/>
      <c r="TAU107" s="631"/>
      <c r="TAV107" s="612"/>
      <c r="TAW107" s="626"/>
      <c r="TAX107" s="631"/>
      <c r="TAY107" s="631"/>
      <c r="TAZ107" s="631"/>
      <c r="TBA107" s="631"/>
      <c r="TBB107" s="631"/>
      <c r="TBC107" s="612"/>
      <c r="TBD107" s="626"/>
      <c r="TBE107" s="631"/>
      <c r="TBF107" s="631"/>
      <c r="TBG107" s="631"/>
      <c r="TBH107" s="631"/>
      <c r="TBI107" s="631"/>
      <c r="TBJ107" s="612"/>
      <c r="TBK107" s="626"/>
      <c r="TBL107" s="631"/>
      <c r="TBM107" s="631"/>
      <c r="TBN107" s="631"/>
      <c r="TBO107" s="631"/>
      <c r="TBP107" s="631"/>
      <c r="TBQ107" s="612"/>
      <c r="TBR107" s="626"/>
      <c r="TBS107" s="631"/>
      <c r="TBT107" s="631"/>
      <c r="TBU107" s="631"/>
      <c r="TBV107" s="631"/>
      <c r="TBW107" s="631"/>
      <c r="TBX107" s="612"/>
      <c r="TBY107" s="626"/>
      <c r="TBZ107" s="631"/>
      <c r="TCA107" s="631"/>
      <c r="TCB107" s="631"/>
      <c r="TCC107" s="631"/>
      <c r="TCD107" s="631"/>
      <c r="TCE107" s="612"/>
      <c r="TCF107" s="626"/>
      <c r="TCG107" s="631"/>
      <c r="TCH107" s="631"/>
      <c r="TCI107" s="631"/>
      <c r="TCJ107" s="631"/>
      <c r="TCK107" s="631"/>
      <c r="TCL107" s="612"/>
      <c r="TCM107" s="626"/>
      <c r="TCN107" s="631"/>
      <c r="TCO107" s="631"/>
      <c r="TCP107" s="631"/>
      <c r="TCQ107" s="631"/>
      <c r="TCR107" s="631"/>
      <c r="TCS107" s="612"/>
      <c r="TCT107" s="626"/>
      <c r="TCU107" s="631"/>
      <c r="TCV107" s="631"/>
      <c r="TCW107" s="631"/>
      <c r="TCX107" s="631"/>
      <c r="TCY107" s="631"/>
      <c r="TCZ107" s="612"/>
      <c r="TDA107" s="626"/>
      <c r="TDB107" s="631"/>
      <c r="TDC107" s="631"/>
      <c r="TDD107" s="631"/>
      <c r="TDE107" s="631"/>
      <c r="TDF107" s="631"/>
      <c r="TDG107" s="612"/>
      <c r="TDH107" s="626"/>
      <c r="TDI107" s="631"/>
      <c r="TDJ107" s="631"/>
      <c r="TDK107" s="631"/>
      <c r="TDL107" s="631"/>
      <c r="TDM107" s="631"/>
      <c r="TDN107" s="612"/>
      <c r="TDO107" s="626"/>
      <c r="TDP107" s="631"/>
      <c r="TDQ107" s="631"/>
      <c r="TDR107" s="631"/>
      <c r="TDS107" s="631"/>
      <c r="TDT107" s="631"/>
      <c r="TDU107" s="612"/>
      <c r="TDV107" s="626"/>
      <c r="TDW107" s="631"/>
      <c r="TDX107" s="631"/>
      <c r="TDY107" s="631"/>
      <c r="TDZ107" s="631"/>
      <c r="TEA107" s="631"/>
      <c r="TEB107" s="612"/>
      <c r="TEC107" s="626"/>
      <c r="TED107" s="631"/>
      <c r="TEE107" s="631"/>
      <c r="TEF107" s="631"/>
      <c r="TEG107" s="631"/>
      <c r="TEH107" s="631"/>
      <c r="TEI107" s="612"/>
      <c r="TEJ107" s="626"/>
      <c r="TEK107" s="631"/>
      <c r="TEL107" s="631"/>
      <c r="TEM107" s="631"/>
      <c r="TEN107" s="631"/>
      <c r="TEO107" s="631"/>
      <c r="TEP107" s="612"/>
      <c r="TEQ107" s="626"/>
      <c r="TER107" s="631"/>
      <c r="TES107" s="631"/>
      <c r="TET107" s="631"/>
      <c r="TEU107" s="631"/>
      <c r="TEV107" s="631"/>
      <c r="TEW107" s="612"/>
      <c r="TEX107" s="626"/>
      <c r="TEY107" s="631"/>
      <c r="TEZ107" s="631"/>
      <c r="TFA107" s="631"/>
      <c r="TFB107" s="631"/>
      <c r="TFC107" s="631"/>
      <c r="TFD107" s="612"/>
      <c r="TFE107" s="626"/>
      <c r="TFF107" s="631"/>
      <c r="TFG107" s="631"/>
      <c r="TFH107" s="631"/>
      <c r="TFI107" s="631"/>
      <c r="TFJ107" s="631"/>
      <c r="TFK107" s="612"/>
      <c r="TFL107" s="626"/>
      <c r="TFM107" s="631"/>
      <c r="TFN107" s="631"/>
      <c r="TFO107" s="631"/>
      <c r="TFP107" s="631"/>
      <c r="TFQ107" s="631"/>
      <c r="TFR107" s="612"/>
      <c r="TFS107" s="626"/>
      <c r="TFT107" s="631"/>
      <c r="TFU107" s="631"/>
      <c r="TFV107" s="631"/>
      <c r="TFW107" s="631"/>
      <c r="TFX107" s="631"/>
      <c r="TFY107" s="612"/>
      <c r="TFZ107" s="626"/>
      <c r="TGA107" s="631"/>
      <c r="TGB107" s="631"/>
      <c r="TGC107" s="631"/>
      <c r="TGD107" s="631"/>
      <c r="TGE107" s="631"/>
      <c r="TGF107" s="612"/>
      <c r="TGG107" s="626"/>
      <c r="TGH107" s="631"/>
      <c r="TGI107" s="631"/>
      <c r="TGJ107" s="631"/>
      <c r="TGK107" s="631"/>
      <c r="TGL107" s="631"/>
      <c r="TGM107" s="612"/>
      <c r="TGN107" s="626"/>
      <c r="TGO107" s="631"/>
      <c r="TGP107" s="631"/>
      <c r="TGQ107" s="631"/>
      <c r="TGR107" s="631"/>
      <c r="TGS107" s="631"/>
      <c r="TGT107" s="612"/>
      <c r="TGU107" s="626"/>
      <c r="TGV107" s="631"/>
      <c r="TGW107" s="631"/>
      <c r="TGX107" s="631"/>
      <c r="TGY107" s="631"/>
      <c r="TGZ107" s="631"/>
      <c r="THA107" s="612"/>
      <c r="THB107" s="626"/>
      <c r="THC107" s="631"/>
      <c r="THD107" s="631"/>
      <c r="THE107" s="631"/>
      <c r="THF107" s="631"/>
      <c r="THG107" s="631"/>
      <c r="THH107" s="612"/>
      <c r="THI107" s="626"/>
      <c r="THJ107" s="631"/>
      <c r="THK107" s="631"/>
      <c r="THL107" s="631"/>
      <c r="THM107" s="631"/>
      <c r="THN107" s="631"/>
      <c r="THO107" s="612"/>
      <c r="THP107" s="626"/>
      <c r="THQ107" s="631"/>
      <c r="THR107" s="631"/>
      <c r="THS107" s="631"/>
      <c r="THT107" s="631"/>
      <c r="THU107" s="631"/>
      <c r="THV107" s="612"/>
      <c r="THW107" s="626"/>
      <c r="THX107" s="631"/>
      <c r="THY107" s="631"/>
      <c r="THZ107" s="631"/>
      <c r="TIA107" s="631"/>
      <c r="TIB107" s="631"/>
      <c r="TIC107" s="612"/>
      <c r="TID107" s="626"/>
      <c r="TIE107" s="631"/>
      <c r="TIF107" s="631"/>
      <c r="TIG107" s="631"/>
      <c r="TIH107" s="631"/>
      <c r="TII107" s="631"/>
      <c r="TIJ107" s="612"/>
      <c r="TIK107" s="626"/>
      <c r="TIL107" s="631"/>
      <c r="TIM107" s="631"/>
      <c r="TIN107" s="631"/>
      <c r="TIO107" s="631"/>
      <c r="TIP107" s="631"/>
      <c r="TIQ107" s="612"/>
      <c r="TIR107" s="626"/>
      <c r="TIS107" s="631"/>
      <c r="TIT107" s="631"/>
      <c r="TIU107" s="631"/>
      <c r="TIV107" s="631"/>
      <c r="TIW107" s="631"/>
      <c r="TIX107" s="612"/>
      <c r="TIY107" s="626"/>
      <c r="TIZ107" s="631"/>
      <c r="TJA107" s="631"/>
      <c r="TJB107" s="631"/>
      <c r="TJC107" s="631"/>
      <c r="TJD107" s="631"/>
      <c r="TJE107" s="612"/>
      <c r="TJF107" s="626"/>
      <c r="TJG107" s="631"/>
      <c r="TJH107" s="631"/>
      <c r="TJI107" s="631"/>
      <c r="TJJ107" s="631"/>
      <c r="TJK107" s="631"/>
      <c r="TJL107" s="612"/>
      <c r="TJM107" s="626"/>
      <c r="TJN107" s="631"/>
      <c r="TJO107" s="631"/>
      <c r="TJP107" s="631"/>
      <c r="TJQ107" s="631"/>
      <c r="TJR107" s="631"/>
      <c r="TJS107" s="612"/>
      <c r="TJT107" s="626"/>
      <c r="TJU107" s="631"/>
      <c r="TJV107" s="631"/>
      <c r="TJW107" s="631"/>
      <c r="TJX107" s="631"/>
      <c r="TJY107" s="631"/>
      <c r="TJZ107" s="612"/>
      <c r="TKA107" s="626"/>
      <c r="TKB107" s="631"/>
      <c r="TKC107" s="631"/>
      <c r="TKD107" s="631"/>
      <c r="TKE107" s="631"/>
      <c r="TKF107" s="631"/>
      <c r="TKG107" s="612"/>
      <c r="TKH107" s="626"/>
      <c r="TKI107" s="631"/>
      <c r="TKJ107" s="631"/>
      <c r="TKK107" s="631"/>
      <c r="TKL107" s="631"/>
      <c r="TKM107" s="631"/>
      <c r="TKN107" s="612"/>
      <c r="TKO107" s="626"/>
      <c r="TKP107" s="631"/>
      <c r="TKQ107" s="631"/>
      <c r="TKR107" s="631"/>
      <c r="TKS107" s="631"/>
      <c r="TKT107" s="631"/>
      <c r="TKU107" s="612"/>
      <c r="TKV107" s="626"/>
      <c r="TKW107" s="631"/>
      <c r="TKX107" s="631"/>
      <c r="TKY107" s="631"/>
      <c r="TKZ107" s="631"/>
      <c r="TLA107" s="631"/>
      <c r="TLB107" s="612"/>
      <c r="TLC107" s="626"/>
      <c r="TLD107" s="631"/>
      <c r="TLE107" s="631"/>
      <c r="TLF107" s="631"/>
      <c r="TLG107" s="631"/>
      <c r="TLH107" s="631"/>
      <c r="TLI107" s="612"/>
      <c r="TLJ107" s="626"/>
      <c r="TLK107" s="631"/>
      <c r="TLL107" s="631"/>
      <c r="TLM107" s="631"/>
      <c r="TLN107" s="631"/>
      <c r="TLO107" s="631"/>
      <c r="TLP107" s="612"/>
      <c r="TLQ107" s="626"/>
      <c r="TLR107" s="631"/>
      <c r="TLS107" s="631"/>
      <c r="TLT107" s="631"/>
      <c r="TLU107" s="631"/>
      <c r="TLV107" s="631"/>
      <c r="TLW107" s="612"/>
      <c r="TLX107" s="626"/>
      <c r="TLY107" s="631"/>
      <c r="TLZ107" s="631"/>
      <c r="TMA107" s="631"/>
      <c r="TMB107" s="631"/>
      <c r="TMC107" s="631"/>
      <c r="TMD107" s="612"/>
      <c r="TME107" s="626"/>
      <c r="TMF107" s="631"/>
      <c r="TMG107" s="631"/>
      <c r="TMH107" s="631"/>
      <c r="TMI107" s="631"/>
      <c r="TMJ107" s="631"/>
      <c r="TMK107" s="612"/>
      <c r="TML107" s="626"/>
      <c r="TMM107" s="631"/>
      <c r="TMN107" s="631"/>
      <c r="TMO107" s="631"/>
      <c r="TMP107" s="631"/>
      <c r="TMQ107" s="631"/>
      <c r="TMR107" s="612"/>
      <c r="TMS107" s="626"/>
      <c r="TMT107" s="631"/>
      <c r="TMU107" s="631"/>
      <c r="TMV107" s="631"/>
      <c r="TMW107" s="631"/>
      <c r="TMX107" s="631"/>
      <c r="TMY107" s="612"/>
      <c r="TMZ107" s="626"/>
      <c r="TNA107" s="631"/>
      <c r="TNB107" s="631"/>
      <c r="TNC107" s="631"/>
      <c r="TND107" s="631"/>
      <c r="TNE107" s="631"/>
      <c r="TNF107" s="612"/>
      <c r="TNG107" s="626"/>
      <c r="TNH107" s="631"/>
      <c r="TNI107" s="631"/>
      <c r="TNJ107" s="631"/>
      <c r="TNK107" s="631"/>
      <c r="TNL107" s="631"/>
      <c r="TNM107" s="612"/>
      <c r="TNN107" s="626"/>
      <c r="TNO107" s="631"/>
      <c r="TNP107" s="631"/>
      <c r="TNQ107" s="631"/>
      <c r="TNR107" s="631"/>
      <c r="TNS107" s="631"/>
      <c r="TNT107" s="612"/>
      <c r="TNU107" s="626"/>
      <c r="TNV107" s="631"/>
      <c r="TNW107" s="631"/>
      <c r="TNX107" s="631"/>
      <c r="TNY107" s="631"/>
      <c r="TNZ107" s="631"/>
      <c r="TOA107" s="612"/>
      <c r="TOB107" s="626"/>
      <c r="TOC107" s="631"/>
      <c r="TOD107" s="631"/>
      <c r="TOE107" s="631"/>
      <c r="TOF107" s="631"/>
      <c r="TOG107" s="631"/>
      <c r="TOH107" s="612"/>
      <c r="TOI107" s="626"/>
      <c r="TOJ107" s="631"/>
      <c r="TOK107" s="631"/>
      <c r="TOL107" s="631"/>
      <c r="TOM107" s="631"/>
      <c r="TON107" s="631"/>
      <c r="TOO107" s="612"/>
      <c r="TOP107" s="626"/>
      <c r="TOQ107" s="631"/>
      <c r="TOR107" s="631"/>
      <c r="TOS107" s="631"/>
      <c r="TOT107" s="631"/>
      <c r="TOU107" s="631"/>
      <c r="TOV107" s="612"/>
      <c r="TOW107" s="626"/>
      <c r="TOX107" s="631"/>
      <c r="TOY107" s="631"/>
      <c r="TOZ107" s="631"/>
      <c r="TPA107" s="631"/>
      <c r="TPB107" s="631"/>
      <c r="TPC107" s="612"/>
      <c r="TPD107" s="626"/>
      <c r="TPE107" s="631"/>
      <c r="TPF107" s="631"/>
      <c r="TPG107" s="631"/>
      <c r="TPH107" s="631"/>
      <c r="TPI107" s="631"/>
      <c r="TPJ107" s="612"/>
      <c r="TPK107" s="626"/>
      <c r="TPL107" s="631"/>
      <c r="TPM107" s="631"/>
      <c r="TPN107" s="631"/>
      <c r="TPO107" s="631"/>
      <c r="TPP107" s="631"/>
      <c r="TPQ107" s="612"/>
      <c r="TPR107" s="626"/>
      <c r="TPS107" s="631"/>
      <c r="TPT107" s="631"/>
      <c r="TPU107" s="631"/>
      <c r="TPV107" s="631"/>
      <c r="TPW107" s="631"/>
      <c r="TPX107" s="612"/>
      <c r="TPY107" s="626"/>
      <c r="TPZ107" s="631"/>
      <c r="TQA107" s="631"/>
      <c r="TQB107" s="631"/>
      <c r="TQC107" s="631"/>
      <c r="TQD107" s="631"/>
      <c r="TQE107" s="612"/>
      <c r="TQF107" s="626"/>
      <c r="TQG107" s="631"/>
      <c r="TQH107" s="631"/>
      <c r="TQI107" s="631"/>
      <c r="TQJ107" s="631"/>
      <c r="TQK107" s="631"/>
      <c r="TQL107" s="612"/>
      <c r="TQM107" s="626"/>
      <c r="TQN107" s="631"/>
      <c r="TQO107" s="631"/>
      <c r="TQP107" s="631"/>
      <c r="TQQ107" s="631"/>
      <c r="TQR107" s="631"/>
      <c r="TQS107" s="612"/>
      <c r="TQT107" s="626"/>
      <c r="TQU107" s="631"/>
      <c r="TQV107" s="631"/>
      <c r="TQW107" s="631"/>
      <c r="TQX107" s="631"/>
      <c r="TQY107" s="631"/>
      <c r="TQZ107" s="612"/>
      <c r="TRA107" s="626"/>
      <c r="TRB107" s="631"/>
      <c r="TRC107" s="631"/>
      <c r="TRD107" s="631"/>
      <c r="TRE107" s="631"/>
      <c r="TRF107" s="631"/>
      <c r="TRG107" s="612"/>
      <c r="TRH107" s="626"/>
      <c r="TRI107" s="631"/>
      <c r="TRJ107" s="631"/>
      <c r="TRK107" s="631"/>
      <c r="TRL107" s="631"/>
      <c r="TRM107" s="631"/>
      <c r="TRN107" s="612"/>
      <c r="TRO107" s="626"/>
      <c r="TRP107" s="631"/>
      <c r="TRQ107" s="631"/>
      <c r="TRR107" s="631"/>
      <c r="TRS107" s="631"/>
      <c r="TRT107" s="631"/>
      <c r="TRU107" s="612"/>
      <c r="TRV107" s="626"/>
      <c r="TRW107" s="631"/>
      <c r="TRX107" s="631"/>
      <c r="TRY107" s="631"/>
      <c r="TRZ107" s="631"/>
      <c r="TSA107" s="631"/>
      <c r="TSB107" s="612"/>
      <c r="TSC107" s="626"/>
      <c r="TSD107" s="631"/>
      <c r="TSE107" s="631"/>
      <c r="TSF107" s="631"/>
      <c r="TSG107" s="631"/>
      <c r="TSH107" s="631"/>
      <c r="TSI107" s="612"/>
      <c r="TSJ107" s="626"/>
      <c r="TSK107" s="631"/>
      <c r="TSL107" s="631"/>
      <c r="TSM107" s="631"/>
      <c r="TSN107" s="631"/>
      <c r="TSO107" s="631"/>
      <c r="TSP107" s="612"/>
      <c r="TSQ107" s="626"/>
      <c r="TSR107" s="631"/>
      <c r="TSS107" s="631"/>
      <c r="TST107" s="631"/>
      <c r="TSU107" s="631"/>
      <c r="TSV107" s="631"/>
      <c r="TSW107" s="612"/>
      <c r="TSX107" s="626"/>
      <c r="TSY107" s="631"/>
      <c r="TSZ107" s="631"/>
      <c r="TTA107" s="631"/>
      <c r="TTB107" s="631"/>
      <c r="TTC107" s="631"/>
      <c r="TTD107" s="612"/>
      <c r="TTE107" s="626"/>
      <c r="TTF107" s="631"/>
      <c r="TTG107" s="631"/>
      <c r="TTH107" s="631"/>
      <c r="TTI107" s="631"/>
      <c r="TTJ107" s="631"/>
      <c r="TTK107" s="612"/>
      <c r="TTL107" s="626"/>
      <c r="TTM107" s="631"/>
      <c r="TTN107" s="631"/>
      <c r="TTO107" s="631"/>
      <c r="TTP107" s="631"/>
      <c r="TTQ107" s="631"/>
      <c r="TTR107" s="612"/>
      <c r="TTS107" s="626"/>
      <c r="TTT107" s="631"/>
      <c r="TTU107" s="631"/>
      <c r="TTV107" s="631"/>
      <c r="TTW107" s="631"/>
      <c r="TTX107" s="631"/>
      <c r="TTY107" s="612"/>
      <c r="TTZ107" s="626"/>
      <c r="TUA107" s="631"/>
      <c r="TUB107" s="631"/>
      <c r="TUC107" s="631"/>
      <c r="TUD107" s="631"/>
      <c r="TUE107" s="631"/>
      <c r="TUF107" s="612"/>
      <c r="TUG107" s="626"/>
      <c r="TUH107" s="631"/>
      <c r="TUI107" s="631"/>
      <c r="TUJ107" s="631"/>
      <c r="TUK107" s="631"/>
      <c r="TUL107" s="631"/>
      <c r="TUM107" s="612"/>
      <c r="TUN107" s="626"/>
      <c r="TUO107" s="631"/>
      <c r="TUP107" s="631"/>
      <c r="TUQ107" s="631"/>
      <c r="TUR107" s="631"/>
      <c r="TUS107" s="631"/>
      <c r="TUT107" s="612"/>
      <c r="TUU107" s="626"/>
      <c r="TUV107" s="631"/>
      <c r="TUW107" s="631"/>
      <c r="TUX107" s="631"/>
      <c r="TUY107" s="631"/>
      <c r="TUZ107" s="631"/>
      <c r="TVA107" s="612"/>
      <c r="TVB107" s="626"/>
      <c r="TVC107" s="631"/>
      <c r="TVD107" s="631"/>
      <c r="TVE107" s="631"/>
      <c r="TVF107" s="631"/>
      <c r="TVG107" s="631"/>
      <c r="TVH107" s="612"/>
      <c r="TVI107" s="626"/>
      <c r="TVJ107" s="631"/>
      <c r="TVK107" s="631"/>
      <c r="TVL107" s="631"/>
      <c r="TVM107" s="631"/>
      <c r="TVN107" s="631"/>
      <c r="TVO107" s="612"/>
      <c r="TVP107" s="626"/>
      <c r="TVQ107" s="631"/>
      <c r="TVR107" s="631"/>
      <c r="TVS107" s="631"/>
      <c r="TVT107" s="631"/>
      <c r="TVU107" s="631"/>
      <c r="TVV107" s="612"/>
      <c r="TVW107" s="626"/>
      <c r="TVX107" s="631"/>
      <c r="TVY107" s="631"/>
      <c r="TVZ107" s="631"/>
      <c r="TWA107" s="631"/>
      <c r="TWB107" s="631"/>
      <c r="TWC107" s="612"/>
      <c r="TWD107" s="626"/>
      <c r="TWE107" s="631"/>
      <c r="TWF107" s="631"/>
      <c r="TWG107" s="631"/>
      <c r="TWH107" s="631"/>
      <c r="TWI107" s="631"/>
      <c r="TWJ107" s="612"/>
      <c r="TWK107" s="626"/>
      <c r="TWL107" s="631"/>
      <c r="TWM107" s="631"/>
      <c r="TWN107" s="631"/>
      <c r="TWO107" s="631"/>
      <c r="TWP107" s="631"/>
      <c r="TWQ107" s="612"/>
      <c r="TWR107" s="626"/>
      <c r="TWS107" s="631"/>
      <c r="TWT107" s="631"/>
      <c r="TWU107" s="631"/>
      <c r="TWV107" s="631"/>
      <c r="TWW107" s="631"/>
      <c r="TWX107" s="612"/>
      <c r="TWY107" s="626"/>
      <c r="TWZ107" s="631"/>
      <c r="TXA107" s="631"/>
      <c r="TXB107" s="631"/>
      <c r="TXC107" s="631"/>
      <c r="TXD107" s="631"/>
      <c r="TXE107" s="612"/>
      <c r="TXF107" s="626"/>
      <c r="TXG107" s="631"/>
      <c r="TXH107" s="631"/>
      <c r="TXI107" s="631"/>
      <c r="TXJ107" s="631"/>
      <c r="TXK107" s="631"/>
      <c r="TXL107" s="612"/>
      <c r="TXM107" s="626"/>
      <c r="TXN107" s="631"/>
      <c r="TXO107" s="631"/>
      <c r="TXP107" s="631"/>
      <c r="TXQ107" s="631"/>
      <c r="TXR107" s="631"/>
      <c r="TXS107" s="612"/>
      <c r="TXT107" s="626"/>
      <c r="TXU107" s="631"/>
      <c r="TXV107" s="631"/>
      <c r="TXW107" s="631"/>
      <c r="TXX107" s="631"/>
      <c r="TXY107" s="631"/>
      <c r="TXZ107" s="612"/>
      <c r="TYA107" s="626"/>
      <c r="TYB107" s="631"/>
      <c r="TYC107" s="631"/>
      <c r="TYD107" s="631"/>
      <c r="TYE107" s="631"/>
      <c r="TYF107" s="631"/>
      <c r="TYG107" s="612"/>
      <c r="TYH107" s="626"/>
      <c r="TYI107" s="631"/>
      <c r="TYJ107" s="631"/>
      <c r="TYK107" s="631"/>
      <c r="TYL107" s="631"/>
      <c r="TYM107" s="631"/>
      <c r="TYN107" s="612"/>
      <c r="TYO107" s="626"/>
      <c r="TYP107" s="631"/>
      <c r="TYQ107" s="631"/>
      <c r="TYR107" s="631"/>
      <c r="TYS107" s="631"/>
      <c r="TYT107" s="631"/>
      <c r="TYU107" s="612"/>
      <c r="TYV107" s="626"/>
      <c r="TYW107" s="631"/>
      <c r="TYX107" s="631"/>
      <c r="TYY107" s="631"/>
      <c r="TYZ107" s="631"/>
      <c r="TZA107" s="631"/>
      <c r="TZB107" s="612"/>
      <c r="TZC107" s="626"/>
      <c r="TZD107" s="631"/>
      <c r="TZE107" s="631"/>
      <c r="TZF107" s="631"/>
      <c r="TZG107" s="631"/>
      <c r="TZH107" s="631"/>
      <c r="TZI107" s="612"/>
      <c r="TZJ107" s="626"/>
      <c r="TZK107" s="631"/>
      <c r="TZL107" s="631"/>
      <c r="TZM107" s="631"/>
      <c r="TZN107" s="631"/>
      <c r="TZO107" s="631"/>
      <c r="TZP107" s="612"/>
      <c r="TZQ107" s="626"/>
      <c r="TZR107" s="631"/>
      <c r="TZS107" s="631"/>
      <c r="TZT107" s="631"/>
      <c r="TZU107" s="631"/>
      <c r="TZV107" s="631"/>
      <c r="TZW107" s="612"/>
      <c r="TZX107" s="626"/>
      <c r="TZY107" s="631"/>
      <c r="TZZ107" s="631"/>
      <c r="UAA107" s="631"/>
      <c r="UAB107" s="631"/>
      <c r="UAC107" s="631"/>
      <c r="UAD107" s="612"/>
      <c r="UAE107" s="626"/>
      <c r="UAF107" s="631"/>
      <c r="UAG107" s="631"/>
      <c r="UAH107" s="631"/>
      <c r="UAI107" s="631"/>
      <c r="UAJ107" s="631"/>
      <c r="UAK107" s="612"/>
      <c r="UAL107" s="626"/>
      <c r="UAM107" s="631"/>
      <c r="UAN107" s="631"/>
      <c r="UAO107" s="631"/>
      <c r="UAP107" s="631"/>
      <c r="UAQ107" s="631"/>
      <c r="UAR107" s="612"/>
      <c r="UAS107" s="626"/>
      <c r="UAT107" s="631"/>
      <c r="UAU107" s="631"/>
      <c r="UAV107" s="631"/>
      <c r="UAW107" s="631"/>
      <c r="UAX107" s="631"/>
      <c r="UAY107" s="612"/>
      <c r="UAZ107" s="626"/>
      <c r="UBA107" s="631"/>
      <c r="UBB107" s="631"/>
      <c r="UBC107" s="631"/>
      <c r="UBD107" s="631"/>
      <c r="UBE107" s="631"/>
      <c r="UBF107" s="612"/>
      <c r="UBG107" s="626"/>
      <c r="UBH107" s="631"/>
      <c r="UBI107" s="631"/>
      <c r="UBJ107" s="631"/>
      <c r="UBK107" s="631"/>
      <c r="UBL107" s="631"/>
      <c r="UBM107" s="612"/>
      <c r="UBN107" s="626"/>
      <c r="UBO107" s="631"/>
      <c r="UBP107" s="631"/>
      <c r="UBQ107" s="631"/>
      <c r="UBR107" s="631"/>
      <c r="UBS107" s="631"/>
      <c r="UBT107" s="612"/>
      <c r="UBU107" s="626"/>
      <c r="UBV107" s="631"/>
      <c r="UBW107" s="631"/>
      <c r="UBX107" s="631"/>
      <c r="UBY107" s="631"/>
      <c r="UBZ107" s="631"/>
      <c r="UCA107" s="612"/>
      <c r="UCB107" s="626"/>
      <c r="UCC107" s="631"/>
      <c r="UCD107" s="631"/>
      <c r="UCE107" s="631"/>
      <c r="UCF107" s="631"/>
      <c r="UCG107" s="631"/>
      <c r="UCH107" s="612"/>
      <c r="UCI107" s="626"/>
      <c r="UCJ107" s="631"/>
      <c r="UCK107" s="631"/>
      <c r="UCL107" s="631"/>
      <c r="UCM107" s="631"/>
      <c r="UCN107" s="631"/>
      <c r="UCO107" s="612"/>
      <c r="UCP107" s="626"/>
      <c r="UCQ107" s="631"/>
      <c r="UCR107" s="631"/>
      <c r="UCS107" s="631"/>
      <c r="UCT107" s="631"/>
      <c r="UCU107" s="631"/>
      <c r="UCV107" s="612"/>
      <c r="UCW107" s="626"/>
      <c r="UCX107" s="631"/>
      <c r="UCY107" s="631"/>
      <c r="UCZ107" s="631"/>
      <c r="UDA107" s="631"/>
      <c r="UDB107" s="631"/>
      <c r="UDC107" s="612"/>
      <c r="UDD107" s="626"/>
      <c r="UDE107" s="631"/>
      <c r="UDF107" s="631"/>
      <c r="UDG107" s="631"/>
      <c r="UDH107" s="631"/>
      <c r="UDI107" s="631"/>
      <c r="UDJ107" s="612"/>
      <c r="UDK107" s="626"/>
      <c r="UDL107" s="631"/>
      <c r="UDM107" s="631"/>
      <c r="UDN107" s="631"/>
      <c r="UDO107" s="631"/>
      <c r="UDP107" s="631"/>
      <c r="UDQ107" s="612"/>
      <c r="UDR107" s="626"/>
      <c r="UDS107" s="631"/>
      <c r="UDT107" s="631"/>
      <c r="UDU107" s="631"/>
      <c r="UDV107" s="631"/>
      <c r="UDW107" s="631"/>
      <c r="UDX107" s="612"/>
      <c r="UDY107" s="626"/>
      <c r="UDZ107" s="631"/>
      <c r="UEA107" s="631"/>
      <c r="UEB107" s="631"/>
      <c r="UEC107" s="631"/>
      <c r="UED107" s="631"/>
      <c r="UEE107" s="612"/>
      <c r="UEF107" s="626"/>
      <c r="UEG107" s="631"/>
      <c r="UEH107" s="631"/>
      <c r="UEI107" s="631"/>
      <c r="UEJ107" s="631"/>
      <c r="UEK107" s="631"/>
      <c r="UEL107" s="612"/>
      <c r="UEM107" s="626"/>
      <c r="UEN107" s="631"/>
      <c r="UEO107" s="631"/>
      <c r="UEP107" s="631"/>
      <c r="UEQ107" s="631"/>
      <c r="UER107" s="631"/>
      <c r="UES107" s="612"/>
      <c r="UET107" s="626"/>
      <c r="UEU107" s="631"/>
      <c r="UEV107" s="631"/>
      <c r="UEW107" s="631"/>
      <c r="UEX107" s="631"/>
      <c r="UEY107" s="631"/>
      <c r="UEZ107" s="612"/>
      <c r="UFA107" s="626"/>
      <c r="UFB107" s="631"/>
      <c r="UFC107" s="631"/>
      <c r="UFD107" s="631"/>
      <c r="UFE107" s="631"/>
      <c r="UFF107" s="631"/>
      <c r="UFG107" s="612"/>
      <c r="UFH107" s="626"/>
      <c r="UFI107" s="631"/>
      <c r="UFJ107" s="631"/>
      <c r="UFK107" s="631"/>
      <c r="UFL107" s="631"/>
      <c r="UFM107" s="631"/>
      <c r="UFN107" s="612"/>
      <c r="UFO107" s="626"/>
      <c r="UFP107" s="631"/>
      <c r="UFQ107" s="631"/>
      <c r="UFR107" s="631"/>
      <c r="UFS107" s="631"/>
      <c r="UFT107" s="631"/>
      <c r="UFU107" s="612"/>
      <c r="UFV107" s="626"/>
      <c r="UFW107" s="631"/>
      <c r="UFX107" s="631"/>
      <c r="UFY107" s="631"/>
      <c r="UFZ107" s="631"/>
      <c r="UGA107" s="631"/>
      <c r="UGB107" s="612"/>
      <c r="UGC107" s="626"/>
      <c r="UGD107" s="631"/>
      <c r="UGE107" s="631"/>
      <c r="UGF107" s="631"/>
      <c r="UGG107" s="631"/>
      <c r="UGH107" s="631"/>
      <c r="UGI107" s="612"/>
      <c r="UGJ107" s="626"/>
      <c r="UGK107" s="631"/>
      <c r="UGL107" s="631"/>
      <c r="UGM107" s="631"/>
      <c r="UGN107" s="631"/>
      <c r="UGO107" s="631"/>
      <c r="UGP107" s="612"/>
      <c r="UGQ107" s="626"/>
      <c r="UGR107" s="631"/>
      <c r="UGS107" s="631"/>
      <c r="UGT107" s="631"/>
      <c r="UGU107" s="631"/>
      <c r="UGV107" s="631"/>
      <c r="UGW107" s="612"/>
      <c r="UGX107" s="626"/>
      <c r="UGY107" s="631"/>
      <c r="UGZ107" s="631"/>
      <c r="UHA107" s="631"/>
      <c r="UHB107" s="631"/>
      <c r="UHC107" s="631"/>
      <c r="UHD107" s="612"/>
      <c r="UHE107" s="626"/>
      <c r="UHF107" s="631"/>
      <c r="UHG107" s="631"/>
      <c r="UHH107" s="631"/>
      <c r="UHI107" s="631"/>
      <c r="UHJ107" s="631"/>
      <c r="UHK107" s="612"/>
      <c r="UHL107" s="626"/>
      <c r="UHM107" s="631"/>
      <c r="UHN107" s="631"/>
      <c r="UHO107" s="631"/>
      <c r="UHP107" s="631"/>
      <c r="UHQ107" s="631"/>
      <c r="UHR107" s="612"/>
      <c r="UHS107" s="626"/>
      <c r="UHT107" s="631"/>
      <c r="UHU107" s="631"/>
      <c r="UHV107" s="631"/>
      <c r="UHW107" s="631"/>
      <c r="UHX107" s="631"/>
      <c r="UHY107" s="612"/>
      <c r="UHZ107" s="626"/>
      <c r="UIA107" s="631"/>
      <c r="UIB107" s="631"/>
      <c r="UIC107" s="631"/>
      <c r="UID107" s="631"/>
      <c r="UIE107" s="631"/>
      <c r="UIF107" s="612"/>
      <c r="UIG107" s="626"/>
      <c r="UIH107" s="631"/>
      <c r="UII107" s="631"/>
      <c r="UIJ107" s="631"/>
      <c r="UIK107" s="631"/>
      <c r="UIL107" s="631"/>
      <c r="UIM107" s="612"/>
      <c r="UIN107" s="626"/>
      <c r="UIO107" s="631"/>
      <c r="UIP107" s="631"/>
      <c r="UIQ107" s="631"/>
      <c r="UIR107" s="631"/>
      <c r="UIS107" s="631"/>
      <c r="UIT107" s="612"/>
      <c r="UIU107" s="626"/>
      <c r="UIV107" s="631"/>
      <c r="UIW107" s="631"/>
      <c r="UIX107" s="631"/>
      <c r="UIY107" s="631"/>
      <c r="UIZ107" s="631"/>
      <c r="UJA107" s="612"/>
      <c r="UJB107" s="626"/>
      <c r="UJC107" s="631"/>
      <c r="UJD107" s="631"/>
      <c r="UJE107" s="631"/>
      <c r="UJF107" s="631"/>
      <c r="UJG107" s="631"/>
      <c r="UJH107" s="612"/>
      <c r="UJI107" s="626"/>
      <c r="UJJ107" s="631"/>
      <c r="UJK107" s="631"/>
      <c r="UJL107" s="631"/>
      <c r="UJM107" s="631"/>
      <c r="UJN107" s="631"/>
      <c r="UJO107" s="612"/>
      <c r="UJP107" s="626"/>
      <c r="UJQ107" s="631"/>
      <c r="UJR107" s="631"/>
      <c r="UJS107" s="631"/>
      <c r="UJT107" s="631"/>
      <c r="UJU107" s="631"/>
      <c r="UJV107" s="612"/>
      <c r="UJW107" s="626"/>
      <c r="UJX107" s="631"/>
      <c r="UJY107" s="631"/>
      <c r="UJZ107" s="631"/>
      <c r="UKA107" s="631"/>
      <c r="UKB107" s="631"/>
      <c r="UKC107" s="612"/>
      <c r="UKD107" s="626"/>
      <c r="UKE107" s="631"/>
      <c r="UKF107" s="631"/>
      <c r="UKG107" s="631"/>
      <c r="UKH107" s="631"/>
      <c r="UKI107" s="631"/>
      <c r="UKJ107" s="612"/>
      <c r="UKK107" s="626"/>
      <c r="UKL107" s="631"/>
      <c r="UKM107" s="631"/>
      <c r="UKN107" s="631"/>
      <c r="UKO107" s="631"/>
      <c r="UKP107" s="631"/>
      <c r="UKQ107" s="612"/>
      <c r="UKR107" s="626"/>
      <c r="UKS107" s="631"/>
      <c r="UKT107" s="631"/>
      <c r="UKU107" s="631"/>
      <c r="UKV107" s="631"/>
      <c r="UKW107" s="631"/>
      <c r="UKX107" s="612"/>
      <c r="UKY107" s="626"/>
      <c r="UKZ107" s="631"/>
      <c r="ULA107" s="631"/>
      <c r="ULB107" s="631"/>
      <c r="ULC107" s="631"/>
      <c r="ULD107" s="631"/>
      <c r="ULE107" s="612"/>
      <c r="ULF107" s="626"/>
      <c r="ULG107" s="631"/>
      <c r="ULH107" s="631"/>
      <c r="ULI107" s="631"/>
      <c r="ULJ107" s="631"/>
      <c r="ULK107" s="631"/>
      <c r="ULL107" s="612"/>
      <c r="ULM107" s="626"/>
      <c r="ULN107" s="631"/>
      <c r="ULO107" s="631"/>
      <c r="ULP107" s="631"/>
      <c r="ULQ107" s="631"/>
      <c r="ULR107" s="631"/>
      <c r="ULS107" s="612"/>
      <c r="ULT107" s="626"/>
      <c r="ULU107" s="631"/>
      <c r="ULV107" s="631"/>
      <c r="ULW107" s="631"/>
      <c r="ULX107" s="631"/>
      <c r="ULY107" s="631"/>
      <c r="ULZ107" s="612"/>
      <c r="UMA107" s="626"/>
      <c r="UMB107" s="631"/>
      <c r="UMC107" s="631"/>
      <c r="UMD107" s="631"/>
      <c r="UME107" s="631"/>
      <c r="UMF107" s="631"/>
      <c r="UMG107" s="612"/>
      <c r="UMH107" s="626"/>
      <c r="UMI107" s="631"/>
      <c r="UMJ107" s="631"/>
      <c r="UMK107" s="631"/>
      <c r="UML107" s="631"/>
      <c r="UMM107" s="631"/>
      <c r="UMN107" s="612"/>
      <c r="UMO107" s="626"/>
      <c r="UMP107" s="631"/>
      <c r="UMQ107" s="631"/>
      <c r="UMR107" s="631"/>
      <c r="UMS107" s="631"/>
      <c r="UMT107" s="631"/>
      <c r="UMU107" s="612"/>
      <c r="UMV107" s="626"/>
      <c r="UMW107" s="631"/>
      <c r="UMX107" s="631"/>
      <c r="UMY107" s="631"/>
      <c r="UMZ107" s="631"/>
      <c r="UNA107" s="631"/>
      <c r="UNB107" s="612"/>
      <c r="UNC107" s="626"/>
      <c r="UND107" s="631"/>
      <c r="UNE107" s="631"/>
      <c r="UNF107" s="631"/>
      <c r="UNG107" s="631"/>
      <c r="UNH107" s="631"/>
      <c r="UNI107" s="612"/>
      <c r="UNJ107" s="626"/>
      <c r="UNK107" s="631"/>
      <c r="UNL107" s="631"/>
      <c r="UNM107" s="631"/>
      <c r="UNN107" s="631"/>
      <c r="UNO107" s="631"/>
      <c r="UNP107" s="612"/>
      <c r="UNQ107" s="626"/>
      <c r="UNR107" s="631"/>
      <c r="UNS107" s="631"/>
      <c r="UNT107" s="631"/>
      <c r="UNU107" s="631"/>
      <c r="UNV107" s="631"/>
      <c r="UNW107" s="612"/>
      <c r="UNX107" s="626"/>
      <c r="UNY107" s="631"/>
      <c r="UNZ107" s="631"/>
      <c r="UOA107" s="631"/>
      <c r="UOB107" s="631"/>
      <c r="UOC107" s="631"/>
      <c r="UOD107" s="612"/>
      <c r="UOE107" s="626"/>
      <c r="UOF107" s="631"/>
      <c r="UOG107" s="631"/>
      <c r="UOH107" s="631"/>
      <c r="UOI107" s="631"/>
      <c r="UOJ107" s="631"/>
      <c r="UOK107" s="612"/>
      <c r="UOL107" s="626"/>
      <c r="UOM107" s="631"/>
      <c r="UON107" s="631"/>
      <c r="UOO107" s="631"/>
      <c r="UOP107" s="631"/>
      <c r="UOQ107" s="631"/>
      <c r="UOR107" s="612"/>
      <c r="UOS107" s="626"/>
      <c r="UOT107" s="631"/>
      <c r="UOU107" s="631"/>
      <c r="UOV107" s="631"/>
      <c r="UOW107" s="631"/>
      <c r="UOX107" s="631"/>
      <c r="UOY107" s="612"/>
      <c r="UOZ107" s="626"/>
      <c r="UPA107" s="631"/>
      <c r="UPB107" s="631"/>
      <c r="UPC107" s="631"/>
      <c r="UPD107" s="631"/>
      <c r="UPE107" s="631"/>
      <c r="UPF107" s="612"/>
      <c r="UPG107" s="626"/>
      <c r="UPH107" s="631"/>
      <c r="UPI107" s="631"/>
      <c r="UPJ107" s="631"/>
      <c r="UPK107" s="631"/>
      <c r="UPL107" s="631"/>
      <c r="UPM107" s="612"/>
      <c r="UPN107" s="626"/>
      <c r="UPO107" s="631"/>
      <c r="UPP107" s="631"/>
      <c r="UPQ107" s="631"/>
      <c r="UPR107" s="631"/>
      <c r="UPS107" s="631"/>
      <c r="UPT107" s="612"/>
      <c r="UPU107" s="626"/>
      <c r="UPV107" s="631"/>
      <c r="UPW107" s="631"/>
      <c r="UPX107" s="631"/>
      <c r="UPY107" s="631"/>
      <c r="UPZ107" s="631"/>
      <c r="UQA107" s="612"/>
      <c r="UQB107" s="626"/>
      <c r="UQC107" s="631"/>
      <c r="UQD107" s="631"/>
      <c r="UQE107" s="631"/>
      <c r="UQF107" s="631"/>
      <c r="UQG107" s="631"/>
      <c r="UQH107" s="612"/>
      <c r="UQI107" s="626"/>
      <c r="UQJ107" s="631"/>
      <c r="UQK107" s="631"/>
      <c r="UQL107" s="631"/>
      <c r="UQM107" s="631"/>
      <c r="UQN107" s="631"/>
      <c r="UQO107" s="612"/>
      <c r="UQP107" s="626"/>
      <c r="UQQ107" s="631"/>
      <c r="UQR107" s="631"/>
      <c r="UQS107" s="631"/>
      <c r="UQT107" s="631"/>
      <c r="UQU107" s="631"/>
      <c r="UQV107" s="612"/>
      <c r="UQW107" s="626"/>
      <c r="UQX107" s="631"/>
      <c r="UQY107" s="631"/>
      <c r="UQZ107" s="631"/>
      <c r="URA107" s="631"/>
      <c r="URB107" s="631"/>
      <c r="URC107" s="612"/>
      <c r="URD107" s="626"/>
      <c r="URE107" s="631"/>
      <c r="URF107" s="631"/>
      <c r="URG107" s="631"/>
      <c r="URH107" s="631"/>
      <c r="URI107" s="631"/>
      <c r="URJ107" s="612"/>
      <c r="URK107" s="626"/>
      <c r="URL107" s="631"/>
      <c r="URM107" s="631"/>
      <c r="URN107" s="631"/>
      <c r="URO107" s="631"/>
      <c r="URP107" s="631"/>
      <c r="URQ107" s="612"/>
      <c r="URR107" s="626"/>
      <c r="URS107" s="631"/>
      <c r="URT107" s="631"/>
      <c r="URU107" s="631"/>
      <c r="URV107" s="631"/>
      <c r="URW107" s="631"/>
      <c r="URX107" s="612"/>
      <c r="URY107" s="626"/>
      <c r="URZ107" s="631"/>
      <c r="USA107" s="631"/>
      <c r="USB107" s="631"/>
      <c r="USC107" s="631"/>
      <c r="USD107" s="631"/>
      <c r="USE107" s="612"/>
      <c r="USF107" s="626"/>
      <c r="USG107" s="631"/>
      <c r="USH107" s="631"/>
      <c r="USI107" s="631"/>
      <c r="USJ107" s="631"/>
      <c r="USK107" s="631"/>
      <c r="USL107" s="612"/>
      <c r="USM107" s="626"/>
      <c r="USN107" s="631"/>
      <c r="USO107" s="631"/>
      <c r="USP107" s="631"/>
      <c r="USQ107" s="631"/>
      <c r="USR107" s="631"/>
      <c r="USS107" s="612"/>
      <c r="UST107" s="626"/>
      <c r="USU107" s="631"/>
      <c r="USV107" s="631"/>
      <c r="USW107" s="631"/>
      <c r="USX107" s="631"/>
      <c r="USY107" s="631"/>
      <c r="USZ107" s="612"/>
      <c r="UTA107" s="626"/>
      <c r="UTB107" s="631"/>
      <c r="UTC107" s="631"/>
      <c r="UTD107" s="631"/>
      <c r="UTE107" s="631"/>
      <c r="UTF107" s="631"/>
      <c r="UTG107" s="612"/>
      <c r="UTH107" s="626"/>
      <c r="UTI107" s="631"/>
      <c r="UTJ107" s="631"/>
      <c r="UTK107" s="631"/>
      <c r="UTL107" s="631"/>
      <c r="UTM107" s="631"/>
      <c r="UTN107" s="612"/>
      <c r="UTO107" s="626"/>
      <c r="UTP107" s="631"/>
      <c r="UTQ107" s="631"/>
      <c r="UTR107" s="631"/>
      <c r="UTS107" s="631"/>
      <c r="UTT107" s="631"/>
      <c r="UTU107" s="612"/>
      <c r="UTV107" s="626"/>
      <c r="UTW107" s="631"/>
      <c r="UTX107" s="631"/>
      <c r="UTY107" s="631"/>
      <c r="UTZ107" s="631"/>
      <c r="UUA107" s="631"/>
      <c r="UUB107" s="612"/>
      <c r="UUC107" s="626"/>
      <c r="UUD107" s="631"/>
      <c r="UUE107" s="631"/>
      <c r="UUF107" s="631"/>
      <c r="UUG107" s="631"/>
      <c r="UUH107" s="631"/>
      <c r="UUI107" s="612"/>
      <c r="UUJ107" s="626"/>
      <c r="UUK107" s="631"/>
      <c r="UUL107" s="631"/>
      <c r="UUM107" s="631"/>
      <c r="UUN107" s="631"/>
      <c r="UUO107" s="631"/>
      <c r="UUP107" s="612"/>
      <c r="UUQ107" s="626"/>
      <c r="UUR107" s="631"/>
      <c r="UUS107" s="631"/>
      <c r="UUT107" s="631"/>
      <c r="UUU107" s="631"/>
      <c r="UUV107" s="631"/>
      <c r="UUW107" s="612"/>
      <c r="UUX107" s="626"/>
      <c r="UUY107" s="631"/>
      <c r="UUZ107" s="631"/>
      <c r="UVA107" s="631"/>
      <c r="UVB107" s="631"/>
      <c r="UVC107" s="631"/>
      <c r="UVD107" s="612"/>
      <c r="UVE107" s="626"/>
      <c r="UVF107" s="631"/>
      <c r="UVG107" s="631"/>
      <c r="UVH107" s="631"/>
      <c r="UVI107" s="631"/>
      <c r="UVJ107" s="631"/>
      <c r="UVK107" s="612"/>
      <c r="UVL107" s="626"/>
      <c r="UVM107" s="631"/>
      <c r="UVN107" s="631"/>
      <c r="UVO107" s="631"/>
      <c r="UVP107" s="631"/>
      <c r="UVQ107" s="631"/>
      <c r="UVR107" s="612"/>
      <c r="UVS107" s="626"/>
      <c r="UVT107" s="631"/>
      <c r="UVU107" s="631"/>
      <c r="UVV107" s="631"/>
      <c r="UVW107" s="631"/>
      <c r="UVX107" s="631"/>
      <c r="UVY107" s="612"/>
      <c r="UVZ107" s="626"/>
      <c r="UWA107" s="631"/>
      <c r="UWB107" s="631"/>
      <c r="UWC107" s="631"/>
      <c r="UWD107" s="631"/>
      <c r="UWE107" s="631"/>
      <c r="UWF107" s="612"/>
      <c r="UWG107" s="626"/>
      <c r="UWH107" s="631"/>
      <c r="UWI107" s="631"/>
      <c r="UWJ107" s="631"/>
      <c r="UWK107" s="631"/>
      <c r="UWL107" s="631"/>
      <c r="UWM107" s="612"/>
      <c r="UWN107" s="626"/>
      <c r="UWO107" s="631"/>
      <c r="UWP107" s="631"/>
      <c r="UWQ107" s="631"/>
      <c r="UWR107" s="631"/>
      <c r="UWS107" s="631"/>
      <c r="UWT107" s="612"/>
      <c r="UWU107" s="626"/>
      <c r="UWV107" s="631"/>
      <c r="UWW107" s="631"/>
      <c r="UWX107" s="631"/>
      <c r="UWY107" s="631"/>
      <c r="UWZ107" s="631"/>
      <c r="UXA107" s="612"/>
      <c r="UXB107" s="626"/>
      <c r="UXC107" s="631"/>
      <c r="UXD107" s="631"/>
      <c r="UXE107" s="631"/>
      <c r="UXF107" s="631"/>
      <c r="UXG107" s="631"/>
      <c r="UXH107" s="612"/>
      <c r="UXI107" s="626"/>
      <c r="UXJ107" s="631"/>
      <c r="UXK107" s="631"/>
      <c r="UXL107" s="631"/>
      <c r="UXM107" s="631"/>
      <c r="UXN107" s="631"/>
      <c r="UXO107" s="612"/>
      <c r="UXP107" s="626"/>
      <c r="UXQ107" s="631"/>
      <c r="UXR107" s="631"/>
      <c r="UXS107" s="631"/>
      <c r="UXT107" s="631"/>
      <c r="UXU107" s="631"/>
      <c r="UXV107" s="612"/>
      <c r="UXW107" s="626"/>
      <c r="UXX107" s="631"/>
      <c r="UXY107" s="631"/>
      <c r="UXZ107" s="631"/>
      <c r="UYA107" s="631"/>
      <c r="UYB107" s="631"/>
      <c r="UYC107" s="612"/>
      <c r="UYD107" s="626"/>
      <c r="UYE107" s="631"/>
      <c r="UYF107" s="631"/>
      <c r="UYG107" s="631"/>
      <c r="UYH107" s="631"/>
      <c r="UYI107" s="631"/>
      <c r="UYJ107" s="612"/>
      <c r="UYK107" s="626"/>
      <c r="UYL107" s="631"/>
      <c r="UYM107" s="631"/>
      <c r="UYN107" s="631"/>
      <c r="UYO107" s="631"/>
      <c r="UYP107" s="631"/>
      <c r="UYQ107" s="612"/>
      <c r="UYR107" s="626"/>
      <c r="UYS107" s="631"/>
      <c r="UYT107" s="631"/>
      <c r="UYU107" s="631"/>
      <c r="UYV107" s="631"/>
      <c r="UYW107" s="631"/>
      <c r="UYX107" s="612"/>
      <c r="UYY107" s="626"/>
      <c r="UYZ107" s="631"/>
      <c r="UZA107" s="631"/>
      <c r="UZB107" s="631"/>
      <c r="UZC107" s="631"/>
      <c r="UZD107" s="631"/>
      <c r="UZE107" s="612"/>
      <c r="UZF107" s="626"/>
      <c r="UZG107" s="631"/>
      <c r="UZH107" s="631"/>
      <c r="UZI107" s="631"/>
      <c r="UZJ107" s="631"/>
      <c r="UZK107" s="631"/>
      <c r="UZL107" s="612"/>
      <c r="UZM107" s="626"/>
      <c r="UZN107" s="631"/>
      <c r="UZO107" s="631"/>
      <c r="UZP107" s="631"/>
      <c r="UZQ107" s="631"/>
      <c r="UZR107" s="631"/>
      <c r="UZS107" s="612"/>
      <c r="UZT107" s="626"/>
      <c r="UZU107" s="631"/>
      <c r="UZV107" s="631"/>
      <c r="UZW107" s="631"/>
      <c r="UZX107" s="631"/>
      <c r="UZY107" s="631"/>
      <c r="UZZ107" s="612"/>
      <c r="VAA107" s="626"/>
      <c r="VAB107" s="631"/>
      <c r="VAC107" s="631"/>
      <c r="VAD107" s="631"/>
      <c r="VAE107" s="631"/>
      <c r="VAF107" s="631"/>
      <c r="VAG107" s="612"/>
      <c r="VAH107" s="626"/>
      <c r="VAI107" s="631"/>
      <c r="VAJ107" s="631"/>
      <c r="VAK107" s="631"/>
      <c r="VAL107" s="631"/>
      <c r="VAM107" s="631"/>
      <c r="VAN107" s="612"/>
      <c r="VAO107" s="626"/>
      <c r="VAP107" s="631"/>
      <c r="VAQ107" s="631"/>
      <c r="VAR107" s="631"/>
      <c r="VAS107" s="631"/>
      <c r="VAT107" s="631"/>
      <c r="VAU107" s="612"/>
      <c r="VAV107" s="626"/>
      <c r="VAW107" s="631"/>
      <c r="VAX107" s="631"/>
      <c r="VAY107" s="631"/>
      <c r="VAZ107" s="631"/>
      <c r="VBA107" s="631"/>
      <c r="VBB107" s="612"/>
      <c r="VBC107" s="626"/>
      <c r="VBD107" s="631"/>
      <c r="VBE107" s="631"/>
      <c r="VBF107" s="631"/>
      <c r="VBG107" s="631"/>
      <c r="VBH107" s="631"/>
      <c r="VBI107" s="612"/>
      <c r="VBJ107" s="626"/>
      <c r="VBK107" s="631"/>
      <c r="VBL107" s="631"/>
      <c r="VBM107" s="631"/>
      <c r="VBN107" s="631"/>
      <c r="VBO107" s="631"/>
      <c r="VBP107" s="612"/>
      <c r="VBQ107" s="626"/>
      <c r="VBR107" s="631"/>
      <c r="VBS107" s="631"/>
      <c r="VBT107" s="631"/>
      <c r="VBU107" s="631"/>
      <c r="VBV107" s="631"/>
      <c r="VBW107" s="612"/>
      <c r="VBX107" s="626"/>
      <c r="VBY107" s="631"/>
      <c r="VBZ107" s="631"/>
      <c r="VCA107" s="631"/>
      <c r="VCB107" s="631"/>
      <c r="VCC107" s="631"/>
      <c r="VCD107" s="612"/>
      <c r="VCE107" s="626"/>
      <c r="VCF107" s="631"/>
      <c r="VCG107" s="631"/>
      <c r="VCH107" s="631"/>
      <c r="VCI107" s="631"/>
      <c r="VCJ107" s="631"/>
      <c r="VCK107" s="612"/>
      <c r="VCL107" s="626"/>
      <c r="VCM107" s="631"/>
      <c r="VCN107" s="631"/>
      <c r="VCO107" s="631"/>
      <c r="VCP107" s="631"/>
      <c r="VCQ107" s="631"/>
      <c r="VCR107" s="612"/>
      <c r="VCS107" s="626"/>
      <c r="VCT107" s="631"/>
      <c r="VCU107" s="631"/>
      <c r="VCV107" s="631"/>
      <c r="VCW107" s="631"/>
      <c r="VCX107" s="631"/>
      <c r="VCY107" s="612"/>
      <c r="VCZ107" s="626"/>
      <c r="VDA107" s="631"/>
      <c r="VDB107" s="631"/>
      <c r="VDC107" s="631"/>
      <c r="VDD107" s="631"/>
      <c r="VDE107" s="631"/>
      <c r="VDF107" s="612"/>
      <c r="VDG107" s="626"/>
      <c r="VDH107" s="631"/>
      <c r="VDI107" s="631"/>
      <c r="VDJ107" s="631"/>
      <c r="VDK107" s="631"/>
      <c r="VDL107" s="631"/>
      <c r="VDM107" s="612"/>
      <c r="VDN107" s="626"/>
      <c r="VDO107" s="631"/>
      <c r="VDP107" s="631"/>
      <c r="VDQ107" s="631"/>
      <c r="VDR107" s="631"/>
      <c r="VDS107" s="631"/>
      <c r="VDT107" s="612"/>
      <c r="VDU107" s="626"/>
      <c r="VDV107" s="631"/>
      <c r="VDW107" s="631"/>
      <c r="VDX107" s="631"/>
      <c r="VDY107" s="631"/>
      <c r="VDZ107" s="631"/>
      <c r="VEA107" s="612"/>
      <c r="VEB107" s="626"/>
      <c r="VEC107" s="631"/>
      <c r="VED107" s="631"/>
      <c r="VEE107" s="631"/>
      <c r="VEF107" s="631"/>
      <c r="VEG107" s="631"/>
      <c r="VEH107" s="612"/>
      <c r="VEI107" s="626"/>
      <c r="VEJ107" s="631"/>
      <c r="VEK107" s="631"/>
      <c r="VEL107" s="631"/>
      <c r="VEM107" s="631"/>
      <c r="VEN107" s="631"/>
      <c r="VEO107" s="612"/>
      <c r="VEP107" s="626"/>
      <c r="VEQ107" s="631"/>
      <c r="VER107" s="631"/>
      <c r="VES107" s="631"/>
      <c r="VET107" s="631"/>
      <c r="VEU107" s="631"/>
      <c r="VEV107" s="612"/>
      <c r="VEW107" s="626"/>
      <c r="VEX107" s="631"/>
      <c r="VEY107" s="631"/>
      <c r="VEZ107" s="631"/>
      <c r="VFA107" s="631"/>
      <c r="VFB107" s="631"/>
      <c r="VFC107" s="612"/>
      <c r="VFD107" s="626"/>
      <c r="VFE107" s="631"/>
      <c r="VFF107" s="631"/>
      <c r="VFG107" s="631"/>
      <c r="VFH107" s="631"/>
      <c r="VFI107" s="631"/>
      <c r="VFJ107" s="612"/>
      <c r="VFK107" s="626"/>
      <c r="VFL107" s="631"/>
      <c r="VFM107" s="631"/>
      <c r="VFN107" s="631"/>
      <c r="VFO107" s="631"/>
      <c r="VFP107" s="631"/>
      <c r="VFQ107" s="612"/>
      <c r="VFR107" s="626"/>
      <c r="VFS107" s="631"/>
      <c r="VFT107" s="631"/>
      <c r="VFU107" s="631"/>
      <c r="VFV107" s="631"/>
      <c r="VFW107" s="631"/>
      <c r="VFX107" s="612"/>
      <c r="VFY107" s="626"/>
      <c r="VFZ107" s="631"/>
      <c r="VGA107" s="631"/>
      <c r="VGB107" s="631"/>
      <c r="VGC107" s="631"/>
      <c r="VGD107" s="631"/>
      <c r="VGE107" s="612"/>
      <c r="VGF107" s="626"/>
      <c r="VGG107" s="631"/>
      <c r="VGH107" s="631"/>
      <c r="VGI107" s="631"/>
      <c r="VGJ107" s="631"/>
      <c r="VGK107" s="631"/>
      <c r="VGL107" s="612"/>
      <c r="VGM107" s="626"/>
      <c r="VGN107" s="631"/>
      <c r="VGO107" s="631"/>
      <c r="VGP107" s="631"/>
      <c r="VGQ107" s="631"/>
      <c r="VGR107" s="631"/>
      <c r="VGS107" s="612"/>
      <c r="VGT107" s="626"/>
      <c r="VGU107" s="631"/>
      <c r="VGV107" s="631"/>
      <c r="VGW107" s="631"/>
      <c r="VGX107" s="631"/>
      <c r="VGY107" s="631"/>
      <c r="VGZ107" s="612"/>
      <c r="VHA107" s="626"/>
      <c r="VHB107" s="631"/>
      <c r="VHC107" s="631"/>
      <c r="VHD107" s="631"/>
      <c r="VHE107" s="631"/>
      <c r="VHF107" s="631"/>
      <c r="VHG107" s="612"/>
      <c r="VHH107" s="626"/>
      <c r="VHI107" s="631"/>
      <c r="VHJ107" s="631"/>
      <c r="VHK107" s="631"/>
      <c r="VHL107" s="631"/>
      <c r="VHM107" s="631"/>
      <c r="VHN107" s="612"/>
      <c r="VHO107" s="626"/>
      <c r="VHP107" s="631"/>
      <c r="VHQ107" s="631"/>
      <c r="VHR107" s="631"/>
      <c r="VHS107" s="631"/>
      <c r="VHT107" s="631"/>
      <c r="VHU107" s="612"/>
      <c r="VHV107" s="626"/>
      <c r="VHW107" s="631"/>
      <c r="VHX107" s="631"/>
      <c r="VHY107" s="631"/>
      <c r="VHZ107" s="631"/>
      <c r="VIA107" s="631"/>
      <c r="VIB107" s="612"/>
      <c r="VIC107" s="626"/>
      <c r="VID107" s="631"/>
      <c r="VIE107" s="631"/>
      <c r="VIF107" s="631"/>
      <c r="VIG107" s="631"/>
      <c r="VIH107" s="631"/>
      <c r="VII107" s="612"/>
      <c r="VIJ107" s="626"/>
      <c r="VIK107" s="631"/>
      <c r="VIL107" s="631"/>
      <c r="VIM107" s="631"/>
      <c r="VIN107" s="631"/>
      <c r="VIO107" s="631"/>
      <c r="VIP107" s="612"/>
      <c r="VIQ107" s="626"/>
      <c r="VIR107" s="631"/>
      <c r="VIS107" s="631"/>
      <c r="VIT107" s="631"/>
      <c r="VIU107" s="631"/>
      <c r="VIV107" s="631"/>
      <c r="VIW107" s="612"/>
      <c r="VIX107" s="626"/>
      <c r="VIY107" s="631"/>
      <c r="VIZ107" s="631"/>
      <c r="VJA107" s="631"/>
      <c r="VJB107" s="631"/>
      <c r="VJC107" s="631"/>
      <c r="VJD107" s="612"/>
      <c r="VJE107" s="626"/>
      <c r="VJF107" s="631"/>
      <c r="VJG107" s="631"/>
      <c r="VJH107" s="631"/>
      <c r="VJI107" s="631"/>
      <c r="VJJ107" s="631"/>
      <c r="VJK107" s="612"/>
      <c r="VJL107" s="626"/>
      <c r="VJM107" s="631"/>
      <c r="VJN107" s="631"/>
      <c r="VJO107" s="631"/>
      <c r="VJP107" s="631"/>
      <c r="VJQ107" s="631"/>
      <c r="VJR107" s="612"/>
      <c r="VJS107" s="626"/>
      <c r="VJT107" s="631"/>
      <c r="VJU107" s="631"/>
      <c r="VJV107" s="631"/>
      <c r="VJW107" s="631"/>
      <c r="VJX107" s="631"/>
      <c r="VJY107" s="612"/>
      <c r="VJZ107" s="626"/>
      <c r="VKA107" s="631"/>
      <c r="VKB107" s="631"/>
      <c r="VKC107" s="631"/>
      <c r="VKD107" s="631"/>
      <c r="VKE107" s="631"/>
      <c r="VKF107" s="612"/>
      <c r="VKG107" s="626"/>
      <c r="VKH107" s="631"/>
      <c r="VKI107" s="631"/>
      <c r="VKJ107" s="631"/>
      <c r="VKK107" s="631"/>
      <c r="VKL107" s="631"/>
      <c r="VKM107" s="612"/>
      <c r="VKN107" s="626"/>
      <c r="VKO107" s="631"/>
      <c r="VKP107" s="631"/>
      <c r="VKQ107" s="631"/>
      <c r="VKR107" s="631"/>
      <c r="VKS107" s="631"/>
      <c r="VKT107" s="612"/>
      <c r="VKU107" s="626"/>
      <c r="VKV107" s="631"/>
      <c r="VKW107" s="631"/>
      <c r="VKX107" s="631"/>
      <c r="VKY107" s="631"/>
      <c r="VKZ107" s="631"/>
      <c r="VLA107" s="612"/>
      <c r="VLB107" s="626"/>
      <c r="VLC107" s="631"/>
      <c r="VLD107" s="631"/>
      <c r="VLE107" s="631"/>
      <c r="VLF107" s="631"/>
      <c r="VLG107" s="631"/>
      <c r="VLH107" s="612"/>
      <c r="VLI107" s="626"/>
      <c r="VLJ107" s="631"/>
      <c r="VLK107" s="631"/>
      <c r="VLL107" s="631"/>
      <c r="VLM107" s="631"/>
      <c r="VLN107" s="631"/>
      <c r="VLO107" s="612"/>
      <c r="VLP107" s="626"/>
      <c r="VLQ107" s="631"/>
      <c r="VLR107" s="631"/>
      <c r="VLS107" s="631"/>
      <c r="VLT107" s="631"/>
      <c r="VLU107" s="631"/>
      <c r="VLV107" s="612"/>
      <c r="VLW107" s="626"/>
      <c r="VLX107" s="631"/>
      <c r="VLY107" s="631"/>
      <c r="VLZ107" s="631"/>
      <c r="VMA107" s="631"/>
      <c r="VMB107" s="631"/>
      <c r="VMC107" s="612"/>
      <c r="VMD107" s="626"/>
      <c r="VME107" s="631"/>
      <c r="VMF107" s="631"/>
      <c r="VMG107" s="631"/>
      <c r="VMH107" s="631"/>
      <c r="VMI107" s="631"/>
      <c r="VMJ107" s="612"/>
      <c r="VMK107" s="626"/>
      <c r="VML107" s="631"/>
      <c r="VMM107" s="631"/>
      <c r="VMN107" s="631"/>
      <c r="VMO107" s="631"/>
      <c r="VMP107" s="631"/>
      <c r="VMQ107" s="612"/>
      <c r="VMR107" s="626"/>
      <c r="VMS107" s="631"/>
      <c r="VMT107" s="631"/>
      <c r="VMU107" s="631"/>
      <c r="VMV107" s="631"/>
      <c r="VMW107" s="631"/>
      <c r="VMX107" s="612"/>
      <c r="VMY107" s="626"/>
      <c r="VMZ107" s="631"/>
      <c r="VNA107" s="631"/>
      <c r="VNB107" s="631"/>
      <c r="VNC107" s="631"/>
      <c r="VND107" s="631"/>
      <c r="VNE107" s="612"/>
      <c r="VNF107" s="626"/>
      <c r="VNG107" s="631"/>
      <c r="VNH107" s="631"/>
      <c r="VNI107" s="631"/>
      <c r="VNJ107" s="631"/>
      <c r="VNK107" s="631"/>
      <c r="VNL107" s="612"/>
      <c r="VNM107" s="626"/>
      <c r="VNN107" s="631"/>
      <c r="VNO107" s="631"/>
      <c r="VNP107" s="631"/>
      <c r="VNQ107" s="631"/>
      <c r="VNR107" s="631"/>
      <c r="VNS107" s="612"/>
      <c r="VNT107" s="626"/>
      <c r="VNU107" s="631"/>
      <c r="VNV107" s="631"/>
      <c r="VNW107" s="631"/>
      <c r="VNX107" s="631"/>
      <c r="VNY107" s="631"/>
      <c r="VNZ107" s="612"/>
      <c r="VOA107" s="626"/>
      <c r="VOB107" s="631"/>
      <c r="VOC107" s="631"/>
      <c r="VOD107" s="631"/>
      <c r="VOE107" s="631"/>
      <c r="VOF107" s="631"/>
      <c r="VOG107" s="612"/>
      <c r="VOH107" s="626"/>
      <c r="VOI107" s="631"/>
      <c r="VOJ107" s="631"/>
      <c r="VOK107" s="631"/>
      <c r="VOL107" s="631"/>
      <c r="VOM107" s="631"/>
      <c r="VON107" s="612"/>
      <c r="VOO107" s="626"/>
      <c r="VOP107" s="631"/>
      <c r="VOQ107" s="631"/>
      <c r="VOR107" s="631"/>
      <c r="VOS107" s="631"/>
      <c r="VOT107" s="631"/>
      <c r="VOU107" s="612"/>
      <c r="VOV107" s="626"/>
      <c r="VOW107" s="631"/>
      <c r="VOX107" s="631"/>
      <c r="VOY107" s="631"/>
      <c r="VOZ107" s="631"/>
      <c r="VPA107" s="631"/>
      <c r="VPB107" s="612"/>
      <c r="VPC107" s="626"/>
      <c r="VPD107" s="631"/>
      <c r="VPE107" s="631"/>
      <c r="VPF107" s="631"/>
      <c r="VPG107" s="631"/>
      <c r="VPH107" s="631"/>
      <c r="VPI107" s="612"/>
      <c r="VPJ107" s="626"/>
      <c r="VPK107" s="631"/>
      <c r="VPL107" s="631"/>
      <c r="VPM107" s="631"/>
      <c r="VPN107" s="631"/>
      <c r="VPO107" s="631"/>
      <c r="VPP107" s="612"/>
      <c r="VPQ107" s="626"/>
      <c r="VPR107" s="631"/>
      <c r="VPS107" s="631"/>
      <c r="VPT107" s="631"/>
      <c r="VPU107" s="631"/>
      <c r="VPV107" s="631"/>
      <c r="VPW107" s="612"/>
      <c r="VPX107" s="626"/>
      <c r="VPY107" s="631"/>
      <c r="VPZ107" s="631"/>
      <c r="VQA107" s="631"/>
      <c r="VQB107" s="631"/>
      <c r="VQC107" s="631"/>
      <c r="VQD107" s="612"/>
      <c r="VQE107" s="626"/>
      <c r="VQF107" s="631"/>
      <c r="VQG107" s="631"/>
      <c r="VQH107" s="631"/>
      <c r="VQI107" s="631"/>
      <c r="VQJ107" s="631"/>
      <c r="VQK107" s="612"/>
      <c r="VQL107" s="626"/>
      <c r="VQM107" s="631"/>
      <c r="VQN107" s="631"/>
      <c r="VQO107" s="631"/>
      <c r="VQP107" s="631"/>
      <c r="VQQ107" s="631"/>
      <c r="VQR107" s="612"/>
      <c r="VQS107" s="626"/>
      <c r="VQT107" s="631"/>
      <c r="VQU107" s="631"/>
      <c r="VQV107" s="631"/>
      <c r="VQW107" s="631"/>
      <c r="VQX107" s="631"/>
      <c r="VQY107" s="612"/>
      <c r="VQZ107" s="626"/>
      <c r="VRA107" s="631"/>
      <c r="VRB107" s="631"/>
      <c r="VRC107" s="631"/>
      <c r="VRD107" s="631"/>
      <c r="VRE107" s="631"/>
      <c r="VRF107" s="612"/>
      <c r="VRG107" s="626"/>
      <c r="VRH107" s="631"/>
      <c r="VRI107" s="631"/>
      <c r="VRJ107" s="631"/>
      <c r="VRK107" s="631"/>
      <c r="VRL107" s="631"/>
      <c r="VRM107" s="612"/>
      <c r="VRN107" s="626"/>
      <c r="VRO107" s="631"/>
      <c r="VRP107" s="631"/>
      <c r="VRQ107" s="631"/>
      <c r="VRR107" s="631"/>
      <c r="VRS107" s="631"/>
      <c r="VRT107" s="612"/>
      <c r="VRU107" s="626"/>
      <c r="VRV107" s="631"/>
      <c r="VRW107" s="631"/>
      <c r="VRX107" s="631"/>
      <c r="VRY107" s="631"/>
      <c r="VRZ107" s="631"/>
      <c r="VSA107" s="612"/>
      <c r="VSB107" s="626"/>
      <c r="VSC107" s="631"/>
      <c r="VSD107" s="631"/>
      <c r="VSE107" s="631"/>
      <c r="VSF107" s="631"/>
      <c r="VSG107" s="631"/>
      <c r="VSH107" s="612"/>
      <c r="VSI107" s="626"/>
      <c r="VSJ107" s="631"/>
      <c r="VSK107" s="631"/>
      <c r="VSL107" s="631"/>
      <c r="VSM107" s="631"/>
      <c r="VSN107" s="631"/>
      <c r="VSO107" s="612"/>
      <c r="VSP107" s="626"/>
      <c r="VSQ107" s="631"/>
      <c r="VSR107" s="631"/>
      <c r="VSS107" s="631"/>
      <c r="VST107" s="631"/>
      <c r="VSU107" s="631"/>
      <c r="VSV107" s="612"/>
      <c r="VSW107" s="626"/>
      <c r="VSX107" s="631"/>
      <c r="VSY107" s="631"/>
      <c r="VSZ107" s="631"/>
      <c r="VTA107" s="631"/>
      <c r="VTB107" s="631"/>
      <c r="VTC107" s="612"/>
      <c r="VTD107" s="626"/>
      <c r="VTE107" s="631"/>
      <c r="VTF107" s="631"/>
      <c r="VTG107" s="631"/>
      <c r="VTH107" s="631"/>
      <c r="VTI107" s="631"/>
      <c r="VTJ107" s="612"/>
      <c r="VTK107" s="626"/>
      <c r="VTL107" s="631"/>
      <c r="VTM107" s="631"/>
      <c r="VTN107" s="631"/>
      <c r="VTO107" s="631"/>
      <c r="VTP107" s="631"/>
      <c r="VTQ107" s="612"/>
      <c r="VTR107" s="626"/>
      <c r="VTS107" s="631"/>
      <c r="VTT107" s="631"/>
      <c r="VTU107" s="631"/>
      <c r="VTV107" s="631"/>
      <c r="VTW107" s="631"/>
      <c r="VTX107" s="612"/>
      <c r="VTY107" s="626"/>
      <c r="VTZ107" s="631"/>
      <c r="VUA107" s="631"/>
      <c r="VUB107" s="631"/>
      <c r="VUC107" s="631"/>
      <c r="VUD107" s="631"/>
      <c r="VUE107" s="612"/>
      <c r="VUF107" s="626"/>
      <c r="VUG107" s="631"/>
      <c r="VUH107" s="631"/>
      <c r="VUI107" s="631"/>
      <c r="VUJ107" s="631"/>
      <c r="VUK107" s="631"/>
      <c r="VUL107" s="612"/>
      <c r="VUM107" s="626"/>
      <c r="VUN107" s="631"/>
      <c r="VUO107" s="631"/>
      <c r="VUP107" s="631"/>
      <c r="VUQ107" s="631"/>
      <c r="VUR107" s="631"/>
      <c r="VUS107" s="612"/>
      <c r="VUT107" s="626"/>
      <c r="VUU107" s="631"/>
      <c r="VUV107" s="631"/>
      <c r="VUW107" s="631"/>
      <c r="VUX107" s="631"/>
      <c r="VUY107" s="631"/>
      <c r="VUZ107" s="612"/>
      <c r="VVA107" s="626"/>
      <c r="VVB107" s="631"/>
      <c r="VVC107" s="631"/>
      <c r="VVD107" s="631"/>
      <c r="VVE107" s="631"/>
      <c r="VVF107" s="631"/>
      <c r="VVG107" s="612"/>
      <c r="VVH107" s="626"/>
      <c r="VVI107" s="631"/>
      <c r="VVJ107" s="631"/>
      <c r="VVK107" s="631"/>
      <c r="VVL107" s="631"/>
      <c r="VVM107" s="631"/>
      <c r="VVN107" s="612"/>
      <c r="VVO107" s="626"/>
      <c r="VVP107" s="631"/>
      <c r="VVQ107" s="631"/>
      <c r="VVR107" s="631"/>
      <c r="VVS107" s="631"/>
      <c r="VVT107" s="631"/>
      <c r="VVU107" s="612"/>
      <c r="VVV107" s="626"/>
      <c r="VVW107" s="631"/>
      <c r="VVX107" s="631"/>
      <c r="VVY107" s="631"/>
      <c r="VVZ107" s="631"/>
      <c r="VWA107" s="631"/>
      <c r="VWB107" s="612"/>
      <c r="VWC107" s="626"/>
      <c r="VWD107" s="631"/>
      <c r="VWE107" s="631"/>
      <c r="VWF107" s="631"/>
      <c r="VWG107" s="631"/>
      <c r="VWH107" s="631"/>
      <c r="VWI107" s="612"/>
      <c r="VWJ107" s="626"/>
      <c r="VWK107" s="631"/>
      <c r="VWL107" s="631"/>
      <c r="VWM107" s="631"/>
      <c r="VWN107" s="631"/>
      <c r="VWO107" s="631"/>
      <c r="VWP107" s="612"/>
      <c r="VWQ107" s="626"/>
      <c r="VWR107" s="631"/>
      <c r="VWS107" s="631"/>
      <c r="VWT107" s="631"/>
      <c r="VWU107" s="631"/>
      <c r="VWV107" s="631"/>
      <c r="VWW107" s="612"/>
      <c r="VWX107" s="626"/>
      <c r="VWY107" s="631"/>
      <c r="VWZ107" s="631"/>
      <c r="VXA107" s="631"/>
      <c r="VXB107" s="631"/>
      <c r="VXC107" s="631"/>
      <c r="VXD107" s="612"/>
      <c r="VXE107" s="626"/>
      <c r="VXF107" s="631"/>
      <c r="VXG107" s="631"/>
      <c r="VXH107" s="631"/>
      <c r="VXI107" s="631"/>
      <c r="VXJ107" s="631"/>
      <c r="VXK107" s="612"/>
      <c r="VXL107" s="626"/>
      <c r="VXM107" s="631"/>
      <c r="VXN107" s="631"/>
      <c r="VXO107" s="631"/>
      <c r="VXP107" s="631"/>
      <c r="VXQ107" s="631"/>
      <c r="VXR107" s="612"/>
      <c r="VXS107" s="626"/>
      <c r="VXT107" s="631"/>
      <c r="VXU107" s="631"/>
      <c r="VXV107" s="631"/>
      <c r="VXW107" s="631"/>
      <c r="VXX107" s="631"/>
      <c r="VXY107" s="612"/>
      <c r="VXZ107" s="626"/>
      <c r="VYA107" s="631"/>
      <c r="VYB107" s="631"/>
      <c r="VYC107" s="631"/>
      <c r="VYD107" s="631"/>
      <c r="VYE107" s="631"/>
      <c r="VYF107" s="612"/>
      <c r="VYG107" s="626"/>
      <c r="VYH107" s="631"/>
      <c r="VYI107" s="631"/>
      <c r="VYJ107" s="631"/>
      <c r="VYK107" s="631"/>
      <c r="VYL107" s="631"/>
      <c r="VYM107" s="612"/>
      <c r="VYN107" s="626"/>
      <c r="VYO107" s="631"/>
      <c r="VYP107" s="631"/>
      <c r="VYQ107" s="631"/>
      <c r="VYR107" s="631"/>
      <c r="VYS107" s="631"/>
      <c r="VYT107" s="612"/>
      <c r="VYU107" s="626"/>
      <c r="VYV107" s="631"/>
      <c r="VYW107" s="631"/>
      <c r="VYX107" s="631"/>
      <c r="VYY107" s="631"/>
      <c r="VYZ107" s="631"/>
      <c r="VZA107" s="612"/>
      <c r="VZB107" s="626"/>
      <c r="VZC107" s="631"/>
      <c r="VZD107" s="631"/>
      <c r="VZE107" s="631"/>
      <c r="VZF107" s="631"/>
      <c r="VZG107" s="631"/>
      <c r="VZH107" s="612"/>
      <c r="VZI107" s="626"/>
      <c r="VZJ107" s="631"/>
      <c r="VZK107" s="631"/>
      <c r="VZL107" s="631"/>
      <c r="VZM107" s="631"/>
      <c r="VZN107" s="631"/>
      <c r="VZO107" s="612"/>
      <c r="VZP107" s="626"/>
      <c r="VZQ107" s="631"/>
      <c r="VZR107" s="631"/>
      <c r="VZS107" s="631"/>
      <c r="VZT107" s="631"/>
      <c r="VZU107" s="631"/>
      <c r="VZV107" s="612"/>
      <c r="VZW107" s="626"/>
      <c r="VZX107" s="631"/>
      <c r="VZY107" s="631"/>
      <c r="VZZ107" s="631"/>
      <c r="WAA107" s="631"/>
      <c r="WAB107" s="631"/>
      <c r="WAC107" s="612"/>
      <c r="WAD107" s="626"/>
      <c r="WAE107" s="631"/>
      <c r="WAF107" s="631"/>
      <c r="WAG107" s="631"/>
      <c r="WAH107" s="631"/>
      <c r="WAI107" s="631"/>
      <c r="WAJ107" s="612"/>
      <c r="WAK107" s="626"/>
      <c r="WAL107" s="631"/>
      <c r="WAM107" s="631"/>
      <c r="WAN107" s="631"/>
      <c r="WAO107" s="631"/>
      <c r="WAP107" s="631"/>
      <c r="WAQ107" s="612"/>
      <c r="WAR107" s="626"/>
      <c r="WAS107" s="631"/>
      <c r="WAT107" s="631"/>
      <c r="WAU107" s="631"/>
      <c r="WAV107" s="631"/>
      <c r="WAW107" s="631"/>
      <c r="WAX107" s="612"/>
      <c r="WAY107" s="626"/>
      <c r="WAZ107" s="631"/>
      <c r="WBA107" s="631"/>
      <c r="WBB107" s="631"/>
      <c r="WBC107" s="631"/>
      <c r="WBD107" s="631"/>
      <c r="WBE107" s="612"/>
      <c r="WBF107" s="626"/>
      <c r="WBG107" s="631"/>
      <c r="WBH107" s="631"/>
      <c r="WBI107" s="631"/>
      <c r="WBJ107" s="631"/>
      <c r="WBK107" s="631"/>
      <c r="WBL107" s="612"/>
      <c r="WBM107" s="626"/>
      <c r="WBN107" s="631"/>
      <c r="WBO107" s="631"/>
      <c r="WBP107" s="631"/>
      <c r="WBQ107" s="631"/>
      <c r="WBR107" s="631"/>
      <c r="WBS107" s="612"/>
      <c r="WBT107" s="626"/>
      <c r="WBU107" s="631"/>
      <c r="WBV107" s="631"/>
      <c r="WBW107" s="631"/>
      <c r="WBX107" s="631"/>
      <c r="WBY107" s="631"/>
      <c r="WBZ107" s="612"/>
      <c r="WCA107" s="626"/>
      <c r="WCB107" s="631"/>
      <c r="WCC107" s="631"/>
      <c r="WCD107" s="631"/>
      <c r="WCE107" s="631"/>
      <c r="WCF107" s="631"/>
      <c r="WCG107" s="612"/>
      <c r="WCH107" s="626"/>
      <c r="WCI107" s="631"/>
      <c r="WCJ107" s="631"/>
      <c r="WCK107" s="631"/>
      <c r="WCL107" s="631"/>
      <c r="WCM107" s="631"/>
      <c r="WCN107" s="612"/>
      <c r="WCO107" s="626"/>
      <c r="WCP107" s="631"/>
      <c r="WCQ107" s="631"/>
      <c r="WCR107" s="631"/>
      <c r="WCS107" s="631"/>
      <c r="WCT107" s="631"/>
      <c r="WCU107" s="612"/>
      <c r="WCV107" s="626"/>
      <c r="WCW107" s="631"/>
      <c r="WCX107" s="631"/>
      <c r="WCY107" s="631"/>
      <c r="WCZ107" s="631"/>
      <c r="WDA107" s="631"/>
      <c r="WDB107" s="612"/>
      <c r="WDC107" s="626"/>
      <c r="WDD107" s="631"/>
      <c r="WDE107" s="631"/>
      <c r="WDF107" s="631"/>
      <c r="WDG107" s="631"/>
      <c r="WDH107" s="631"/>
      <c r="WDI107" s="612"/>
      <c r="WDJ107" s="626"/>
      <c r="WDK107" s="631"/>
      <c r="WDL107" s="631"/>
      <c r="WDM107" s="631"/>
      <c r="WDN107" s="631"/>
      <c r="WDO107" s="631"/>
      <c r="WDP107" s="612"/>
      <c r="WDQ107" s="626"/>
      <c r="WDR107" s="631"/>
      <c r="WDS107" s="631"/>
      <c r="WDT107" s="631"/>
      <c r="WDU107" s="631"/>
      <c r="WDV107" s="631"/>
      <c r="WDW107" s="612"/>
      <c r="WDX107" s="626"/>
      <c r="WDY107" s="631"/>
      <c r="WDZ107" s="631"/>
      <c r="WEA107" s="631"/>
      <c r="WEB107" s="631"/>
      <c r="WEC107" s="631"/>
      <c r="WED107" s="612"/>
      <c r="WEE107" s="626"/>
      <c r="WEF107" s="631"/>
      <c r="WEG107" s="631"/>
      <c r="WEH107" s="631"/>
      <c r="WEI107" s="631"/>
      <c r="WEJ107" s="631"/>
      <c r="WEK107" s="612"/>
      <c r="WEL107" s="626"/>
      <c r="WEM107" s="631"/>
      <c r="WEN107" s="631"/>
      <c r="WEO107" s="631"/>
      <c r="WEP107" s="631"/>
      <c r="WEQ107" s="631"/>
      <c r="WER107" s="612"/>
      <c r="WES107" s="626"/>
      <c r="WET107" s="631"/>
      <c r="WEU107" s="631"/>
      <c r="WEV107" s="631"/>
      <c r="WEW107" s="631"/>
      <c r="WEX107" s="631"/>
      <c r="WEY107" s="612"/>
      <c r="WEZ107" s="626"/>
      <c r="WFA107" s="631"/>
      <c r="WFB107" s="631"/>
      <c r="WFC107" s="631"/>
      <c r="WFD107" s="631"/>
      <c r="WFE107" s="631"/>
      <c r="WFF107" s="612"/>
      <c r="WFG107" s="626"/>
      <c r="WFH107" s="631"/>
      <c r="WFI107" s="631"/>
      <c r="WFJ107" s="631"/>
      <c r="WFK107" s="631"/>
      <c r="WFL107" s="631"/>
      <c r="WFM107" s="612"/>
      <c r="WFN107" s="626"/>
      <c r="WFO107" s="631"/>
      <c r="WFP107" s="631"/>
      <c r="WFQ107" s="631"/>
      <c r="WFR107" s="631"/>
      <c r="WFS107" s="631"/>
      <c r="WFT107" s="612"/>
      <c r="WFU107" s="626"/>
      <c r="WFV107" s="631"/>
      <c r="WFW107" s="631"/>
      <c r="WFX107" s="631"/>
      <c r="WFY107" s="631"/>
      <c r="WFZ107" s="631"/>
      <c r="WGA107" s="612"/>
      <c r="WGB107" s="626"/>
      <c r="WGC107" s="631"/>
      <c r="WGD107" s="631"/>
      <c r="WGE107" s="631"/>
      <c r="WGF107" s="631"/>
      <c r="WGG107" s="631"/>
      <c r="WGH107" s="612"/>
      <c r="WGI107" s="626"/>
      <c r="WGJ107" s="631"/>
      <c r="WGK107" s="631"/>
      <c r="WGL107" s="631"/>
      <c r="WGM107" s="631"/>
      <c r="WGN107" s="631"/>
      <c r="WGO107" s="612"/>
      <c r="WGP107" s="626"/>
      <c r="WGQ107" s="631"/>
      <c r="WGR107" s="631"/>
      <c r="WGS107" s="631"/>
      <c r="WGT107" s="631"/>
      <c r="WGU107" s="631"/>
      <c r="WGV107" s="612"/>
      <c r="WGW107" s="626"/>
      <c r="WGX107" s="631"/>
      <c r="WGY107" s="631"/>
      <c r="WGZ107" s="631"/>
      <c r="WHA107" s="631"/>
      <c r="WHB107" s="631"/>
      <c r="WHC107" s="612"/>
      <c r="WHD107" s="626"/>
      <c r="WHE107" s="631"/>
      <c r="WHF107" s="631"/>
      <c r="WHG107" s="631"/>
      <c r="WHH107" s="631"/>
      <c r="WHI107" s="631"/>
      <c r="WHJ107" s="612"/>
      <c r="WHK107" s="626"/>
      <c r="WHL107" s="631"/>
      <c r="WHM107" s="631"/>
      <c r="WHN107" s="631"/>
      <c r="WHO107" s="631"/>
      <c r="WHP107" s="631"/>
      <c r="WHQ107" s="612"/>
      <c r="WHR107" s="626"/>
      <c r="WHS107" s="631"/>
      <c r="WHT107" s="631"/>
      <c r="WHU107" s="631"/>
      <c r="WHV107" s="631"/>
      <c r="WHW107" s="631"/>
      <c r="WHX107" s="612"/>
      <c r="WHY107" s="626"/>
      <c r="WHZ107" s="631"/>
      <c r="WIA107" s="631"/>
      <c r="WIB107" s="631"/>
      <c r="WIC107" s="631"/>
      <c r="WID107" s="631"/>
      <c r="WIE107" s="612"/>
      <c r="WIF107" s="626"/>
      <c r="WIG107" s="631"/>
      <c r="WIH107" s="631"/>
      <c r="WII107" s="631"/>
      <c r="WIJ107" s="631"/>
      <c r="WIK107" s="631"/>
      <c r="WIL107" s="612"/>
      <c r="WIM107" s="626"/>
      <c r="WIN107" s="631"/>
      <c r="WIO107" s="631"/>
      <c r="WIP107" s="631"/>
      <c r="WIQ107" s="631"/>
      <c r="WIR107" s="631"/>
      <c r="WIS107" s="612"/>
      <c r="WIT107" s="626"/>
      <c r="WIU107" s="631"/>
      <c r="WIV107" s="631"/>
      <c r="WIW107" s="631"/>
      <c r="WIX107" s="631"/>
      <c r="WIY107" s="631"/>
      <c r="WIZ107" s="612"/>
      <c r="WJA107" s="626"/>
      <c r="WJB107" s="631"/>
      <c r="WJC107" s="631"/>
      <c r="WJD107" s="631"/>
      <c r="WJE107" s="631"/>
      <c r="WJF107" s="631"/>
      <c r="WJG107" s="612"/>
      <c r="WJH107" s="626"/>
      <c r="WJI107" s="631"/>
      <c r="WJJ107" s="631"/>
      <c r="WJK107" s="631"/>
      <c r="WJL107" s="631"/>
      <c r="WJM107" s="631"/>
      <c r="WJN107" s="612"/>
      <c r="WJO107" s="626"/>
      <c r="WJP107" s="631"/>
      <c r="WJQ107" s="631"/>
      <c r="WJR107" s="631"/>
      <c r="WJS107" s="631"/>
      <c r="WJT107" s="631"/>
      <c r="WJU107" s="612"/>
      <c r="WJV107" s="626"/>
      <c r="WJW107" s="631"/>
      <c r="WJX107" s="631"/>
      <c r="WJY107" s="631"/>
      <c r="WJZ107" s="631"/>
      <c r="WKA107" s="631"/>
      <c r="WKB107" s="612"/>
      <c r="WKC107" s="626"/>
      <c r="WKD107" s="631"/>
      <c r="WKE107" s="631"/>
      <c r="WKF107" s="631"/>
      <c r="WKG107" s="631"/>
      <c r="WKH107" s="631"/>
      <c r="WKI107" s="612"/>
      <c r="WKJ107" s="626"/>
      <c r="WKK107" s="631"/>
      <c r="WKL107" s="631"/>
      <c r="WKM107" s="631"/>
      <c r="WKN107" s="631"/>
      <c r="WKO107" s="631"/>
      <c r="WKP107" s="612"/>
      <c r="WKQ107" s="626"/>
      <c r="WKR107" s="631"/>
      <c r="WKS107" s="631"/>
      <c r="WKT107" s="631"/>
      <c r="WKU107" s="631"/>
      <c r="WKV107" s="631"/>
      <c r="WKW107" s="612"/>
      <c r="WKX107" s="626"/>
      <c r="WKY107" s="631"/>
      <c r="WKZ107" s="631"/>
      <c r="WLA107" s="631"/>
      <c r="WLB107" s="631"/>
      <c r="WLC107" s="631"/>
      <c r="WLD107" s="612"/>
      <c r="WLE107" s="626"/>
      <c r="WLF107" s="631"/>
      <c r="WLG107" s="631"/>
      <c r="WLH107" s="631"/>
      <c r="WLI107" s="631"/>
      <c r="WLJ107" s="631"/>
      <c r="WLK107" s="612"/>
      <c r="WLL107" s="626"/>
      <c r="WLM107" s="631"/>
      <c r="WLN107" s="631"/>
      <c r="WLO107" s="631"/>
      <c r="WLP107" s="631"/>
      <c r="WLQ107" s="631"/>
      <c r="WLR107" s="612"/>
      <c r="WLS107" s="626"/>
      <c r="WLT107" s="631"/>
      <c r="WLU107" s="631"/>
      <c r="WLV107" s="631"/>
      <c r="WLW107" s="631"/>
      <c r="WLX107" s="631"/>
      <c r="WLY107" s="612"/>
      <c r="WLZ107" s="626"/>
      <c r="WMA107" s="631"/>
      <c r="WMB107" s="631"/>
      <c r="WMC107" s="631"/>
      <c r="WMD107" s="631"/>
      <c r="WME107" s="631"/>
      <c r="WMF107" s="612"/>
      <c r="WMG107" s="626"/>
      <c r="WMH107" s="631"/>
      <c r="WMI107" s="631"/>
      <c r="WMJ107" s="631"/>
      <c r="WMK107" s="631"/>
      <c r="WML107" s="631"/>
      <c r="WMM107" s="612"/>
      <c r="WMN107" s="626"/>
      <c r="WMO107" s="631"/>
      <c r="WMP107" s="631"/>
      <c r="WMQ107" s="631"/>
      <c r="WMR107" s="631"/>
      <c r="WMS107" s="631"/>
      <c r="WMT107" s="612"/>
      <c r="WMU107" s="626"/>
      <c r="WMV107" s="631"/>
      <c r="WMW107" s="631"/>
      <c r="WMX107" s="631"/>
      <c r="WMY107" s="631"/>
      <c r="WMZ107" s="631"/>
      <c r="WNA107" s="612"/>
      <c r="WNB107" s="626"/>
      <c r="WNC107" s="631"/>
      <c r="WND107" s="631"/>
      <c r="WNE107" s="631"/>
      <c r="WNF107" s="631"/>
      <c r="WNG107" s="631"/>
      <c r="WNH107" s="612"/>
      <c r="WNI107" s="626"/>
      <c r="WNJ107" s="631"/>
      <c r="WNK107" s="631"/>
      <c r="WNL107" s="631"/>
      <c r="WNM107" s="631"/>
      <c r="WNN107" s="631"/>
      <c r="WNO107" s="612"/>
      <c r="WNP107" s="626"/>
      <c r="WNQ107" s="631"/>
      <c r="WNR107" s="631"/>
      <c r="WNS107" s="631"/>
      <c r="WNT107" s="631"/>
      <c r="WNU107" s="631"/>
      <c r="WNV107" s="612"/>
      <c r="WNW107" s="626"/>
      <c r="WNX107" s="631"/>
      <c r="WNY107" s="631"/>
      <c r="WNZ107" s="631"/>
      <c r="WOA107" s="631"/>
      <c r="WOB107" s="631"/>
      <c r="WOC107" s="612"/>
      <c r="WOD107" s="626"/>
      <c r="WOE107" s="631"/>
      <c r="WOF107" s="631"/>
      <c r="WOG107" s="631"/>
      <c r="WOH107" s="631"/>
      <c r="WOI107" s="631"/>
      <c r="WOJ107" s="612"/>
      <c r="WOK107" s="626"/>
      <c r="WOL107" s="631"/>
      <c r="WOM107" s="631"/>
      <c r="WON107" s="631"/>
      <c r="WOO107" s="631"/>
      <c r="WOP107" s="631"/>
      <c r="WOQ107" s="612"/>
      <c r="WOR107" s="626"/>
      <c r="WOS107" s="631"/>
      <c r="WOT107" s="631"/>
      <c r="WOU107" s="631"/>
      <c r="WOV107" s="631"/>
      <c r="WOW107" s="631"/>
      <c r="WOX107" s="612"/>
      <c r="WOY107" s="626"/>
      <c r="WOZ107" s="631"/>
      <c r="WPA107" s="631"/>
      <c r="WPB107" s="631"/>
      <c r="WPC107" s="631"/>
      <c r="WPD107" s="631"/>
      <c r="WPE107" s="612"/>
      <c r="WPF107" s="626"/>
      <c r="WPG107" s="631"/>
      <c r="WPH107" s="631"/>
      <c r="WPI107" s="631"/>
      <c r="WPJ107" s="631"/>
      <c r="WPK107" s="631"/>
      <c r="WPL107" s="612"/>
      <c r="WPM107" s="626"/>
      <c r="WPN107" s="631"/>
      <c r="WPO107" s="631"/>
      <c r="WPP107" s="631"/>
      <c r="WPQ107" s="631"/>
      <c r="WPR107" s="631"/>
      <c r="WPS107" s="612"/>
      <c r="WPT107" s="626"/>
      <c r="WPU107" s="631"/>
      <c r="WPV107" s="631"/>
      <c r="WPW107" s="631"/>
      <c r="WPX107" s="631"/>
      <c r="WPY107" s="631"/>
      <c r="WPZ107" s="612"/>
      <c r="WQA107" s="626"/>
      <c r="WQB107" s="631"/>
      <c r="WQC107" s="631"/>
      <c r="WQD107" s="631"/>
      <c r="WQE107" s="631"/>
      <c r="WQF107" s="631"/>
      <c r="WQG107" s="612"/>
      <c r="WQH107" s="626"/>
      <c r="WQI107" s="631"/>
      <c r="WQJ107" s="631"/>
      <c r="WQK107" s="631"/>
      <c r="WQL107" s="631"/>
      <c r="WQM107" s="631"/>
      <c r="WQN107" s="612"/>
      <c r="WQO107" s="626"/>
      <c r="WQP107" s="631"/>
      <c r="WQQ107" s="631"/>
      <c r="WQR107" s="631"/>
      <c r="WQS107" s="631"/>
      <c r="WQT107" s="631"/>
      <c r="WQU107" s="612"/>
      <c r="WQV107" s="626"/>
      <c r="WQW107" s="631"/>
      <c r="WQX107" s="631"/>
      <c r="WQY107" s="631"/>
      <c r="WQZ107" s="631"/>
      <c r="WRA107" s="631"/>
      <c r="WRB107" s="612"/>
      <c r="WRC107" s="626"/>
      <c r="WRD107" s="631"/>
      <c r="WRE107" s="631"/>
      <c r="WRF107" s="631"/>
      <c r="WRG107" s="631"/>
      <c r="WRH107" s="631"/>
      <c r="WRI107" s="612"/>
      <c r="WRJ107" s="626"/>
      <c r="WRK107" s="631"/>
      <c r="WRL107" s="631"/>
      <c r="WRM107" s="631"/>
      <c r="WRN107" s="631"/>
      <c r="WRO107" s="631"/>
      <c r="WRP107" s="612"/>
      <c r="WRQ107" s="626"/>
      <c r="WRR107" s="631"/>
      <c r="WRS107" s="631"/>
      <c r="WRT107" s="631"/>
      <c r="WRU107" s="631"/>
      <c r="WRV107" s="631"/>
      <c r="WRW107" s="612"/>
      <c r="WRX107" s="626"/>
      <c r="WRY107" s="631"/>
      <c r="WRZ107" s="631"/>
      <c r="WSA107" s="631"/>
      <c r="WSB107" s="631"/>
      <c r="WSC107" s="631"/>
      <c r="WSD107" s="612"/>
      <c r="WSE107" s="626"/>
      <c r="WSF107" s="631"/>
      <c r="WSG107" s="631"/>
      <c r="WSH107" s="631"/>
      <c r="WSI107" s="631"/>
      <c r="WSJ107" s="631"/>
      <c r="WSK107" s="612"/>
      <c r="WSL107" s="626"/>
      <c r="WSM107" s="631"/>
      <c r="WSN107" s="631"/>
      <c r="WSO107" s="631"/>
      <c r="WSP107" s="631"/>
      <c r="WSQ107" s="631"/>
      <c r="WSR107" s="612"/>
      <c r="WSS107" s="626"/>
      <c r="WST107" s="631"/>
      <c r="WSU107" s="631"/>
      <c r="WSV107" s="631"/>
      <c r="WSW107" s="631"/>
      <c r="WSX107" s="631"/>
      <c r="WSY107" s="612"/>
      <c r="WSZ107" s="626"/>
      <c r="WTA107" s="631"/>
      <c r="WTB107" s="631"/>
      <c r="WTC107" s="631"/>
      <c r="WTD107" s="631"/>
      <c r="WTE107" s="631"/>
      <c r="WTF107" s="612"/>
      <c r="WTG107" s="626"/>
      <c r="WTH107" s="631"/>
      <c r="WTI107" s="631"/>
      <c r="WTJ107" s="631"/>
      <c r="WTK107" s="631"/>
      <c r="WTL107" s="631"/>
      <c r="WTM107" s="612"/>
      <c r="WTN107" s="626"/>
      <c r="WTO107" s="631"/>
      <c r="WTP107" s="631"/>
      <c r="WTQ107" s="631"/>
      <c r="WTR107" s="631"/>
      <c r="WTS107" s="631"/>
      <c r="WTT107" s="612"/>
      <c r="WTU107" s="626"/>
      <c r="WTV107" s="631"/>
      <c r="WTW107" s="631"/>
      <c r="WTX107" s="631"/>
      <c r="WTY107" s="631"/>
      <c r="WTZ107" s="631"/>
      <c r="WUA107" s="612"/>
      <c r="WUB107" s="626"/>
      <c r="WUC107" s="631"/>
      <c r="WUD107" s="631"/>
      <c r="WUE107" s="631"/>
      <c r="WUF107" s="631"/>
      <c r="WUG107" s="631"/>
      <c r="WUH107" s="612"/>
      <c r="WUI107" s="626"/>
      <c r="WUJ107" s="631"/>
      <c r="WUK107" s="631"/>
      <c r="WUL107" s="631"/>
      <c r="WUM107" s="631"/>
      <c r="WUN107" s="631"/>
      <c r="WUO107" s="612"/>
      <c r="WUP107" s="626"/>
      <c r="WUQ107" s="631"/>
      <c r="WUR107" s="631"/>
      <c r="WUS107" s="631"/>
      <c r="WUT107" s="631"/>
      <c r="WUU107" s="631"/>
      <c r="WUV107" s="612"/>
      <c r="WUW107" s="626"/>
      <c r="WUX107" s="631"/>
      <c r="WUY107" s="631"/>
      <c r="WUZ107" s="631"/>
      <c r="WVA107" s="631"/>
      <c r="WVB107" s="631"/>
      <c r="WVC107" s="612"/>
      <c r="WVD107" s="626"/>
      <c r="WVE107" s="631"/>
      <c r="WVF107" s="631"/>
      <c r="WVG107" s="631"/>
      <c r="WVH107" s="631"/>
      <c r="WVI107" s="631"/>
      <c r="WVJ107" s="612"/>
      <c r="WVK107" s="626"/>
      <c r="WVL107" s="631"/>
      <c r="WVM107" s="631"/>
      <c r="WVN107" s="631"/>
      <c r="WVO107" s="631"/>
      <c r="WVP107" s="631"/>
      <c r="WVQ107" s="612"/>
      <c r="WVR107" s="626"/>
      <c r="WVS107" s="631"/>
      <c r="WVT107" s="631"/>
      <c r="WVU107" s="631"/>
      <c r="WVV107" s="631"/>
      <c r="WVW107" s="631"/>
      <c r="WVX107" s="612"/>
      <c r="WVY107" s="626"/>
      <c r="WVZ107" s="631"/>
      <c r="WWA107" s="631"/>
      <c r="WWB107" s="631"/>
      <c r="WWC107" s="631"/>
      <c r="WWD107" s="631"/>
      <c r="WWE107" s="612"/>
      <c r="WWF107" s="626"/>
      <c r="WWG107" s="631"/>
      <c r="WWH107" s="631"/>
      <c r="WWI107" s="631"/>
      <c r="WWJ107" s="631"/>
      <c r="WWK107" s="631"/>
      <c r="WWL107" s="612"/>
      <c r="WWM107" s="626"/>
      <c r="WWN107" s="631"/>
      <c r="WWO107" s="631"/>
      <c r="WWP107" s="631"/>
      <c r="WWQ107" s="631"/>
      <c r="WWR107" s="631"/>
      <c r="WWS107" s="612"/>
      <c r="WWT107" s="626"/>
      <c r="WWU107" s="631"/>
      <c r="WWV107" s="631"/>
      <c r="WWW107" s="631"/>
      <c r="WWX107" s="631"/>
      <c r="WWY107" s="631"/>
      <c r="WWZ107" s="612"/>
      <c r="WXA107" s="626"/>
      <c r="WXB107" s="631"/>
      <c r="WXC107" s="631"/>
      <c r="WXD107" s="631"/>
      <c r="WXE107" s="631"/>
      <c r="WXF107" s="631"/>
      <c r="WXG107" s="612"/>
      <c r="WXH107" s="626"/>
      <c r="WXI107" s="631"/>
      <c r="WXJ107" s="631"/>
      <c r="WXK107" s="631"/>
      <c r="WXL107" s="631"/>
      <c r="WXM107" s="631"/>
      <c r="WXN107" s="612"/>
      <c r="WXO107" s="626"/>
      <c r="WXP107" s="631"/>
      <c r="WXQ107" s="631"/>
      <c r="WXR107" s="631"/>
      <c r="WXS107" s="631"/>
      <c r="WXT107" s="631"/>
      <c r="WXU107" s="612"/>
      <c r="WXV107" s="626"/>
      <c r="WXW107" s="631"/>
      <c r="WXX107" s="631"/>
      <c r="WXY107" s="631"/>
      <c r="WXZ107" s="631"/>
      <c r="WYA107" s="631"/>
      <c r="WYB107" s="612"/>
      <c r="WYC107" s="626"/>
      <c r="WYD107" s="631"/>
      <c r="WYE107" s="631"/>
      <c r="WYF107" s="631"/>
      <c r="WYG107" s="631"/>
      <c r="WYH107" s="631"/>
      <c r="WYI107" s="612"/>
      <c r="WYJ107" s="626"/>
      <c r="WYK107" s="631"/>
      <c r="WYL107" s="631"/>
      <c r="WYM107" s="631"/>
      <c r="WYN107" s="631"/>
      <c r="WYO107" s="631"/>
      <c r="WYP107" s="612"/>
      <c r="WYQ107" s="626"/>
      <c r="WYR107" s="631"/>
      <c r="WYS107" s="631"/>
      <c r="WYT107" s="631"/>
      <c r="WYU107" s="631"/>
      <c r="WYV107" s="631"/>
      <c r="WYW107" s="612"/>
      <c r="WYX107" s="626"/>
      <c r="WYY107" s="631"/>
      <c r="WYZ107" s="631"/>
      <c r="WZA107" s="631"/>
      <c r="WZB107" s="631"/>
      <c r="WZC107" s="631"/>
      <c r="WZD107" s="612"/>
      <c r="WZE107" s="626"/>
      <c r="WZF107" s="631"/>
      <c r="WZG107" s="631"/>
      <c r="WZH107" s="631"/>
      <c r="WZI107" s="631"/>
      <c r="WZJ107" s="631"/>
      <c r="WZK107" s="612"/>
      <c r="WZL107" s="626"/>
      <c r="WZM107" s="631"/>
      <c r="WZN107" s="631"/>
      <c r="WZO107" s="631"/>
      <c r="WZP107" s="631"/>
      <c r="WZQ107" s="631"/>
      <c r="WZR107" s="612"/>
      <c r="WZS107" s="626"/>
      <c r="WZT107" s="631"/>
      <c r="WZU107" s="631"/>
      <c r="WZV107" s="631"/>
      <c r="WZW107" s="631"/>
      <c r="WZX107" s="631"/>
      <c r="WZY107" s="612"/>
      <c r="WZZ107" s="626"/>
      <c r="XAA107" s="631"/>
      <c r="XAB107" s="631"/>
      <c r="XAC107" s="631"/>
      <c r="XAD107" s="631"/>
      <c r="XAE107" s="631"/>
      <c r="XAF107" s="612"/>
      <c r="XAG107" s="626"/>
      <c r="XAH107" s="631"/>
      <c r="XAI107" s="631"/>
      <c r="XAJ107" s="631"/>
      <c r="XAK107" s="631"/>
      <c r="XAL107" s="631"/>
      <c r="XAM107" s="612"/>
      <c r="XAN107" s="626"/>
      <c r="XAO107" s="631"/>
      <c r="XAP107" s="631"/>
      <c r="XAQ107" s="631"/>
      <c r="XAR107" s="631"/>
      <c r="XAS107" s="631"/>
      <c r="XAT107" s="612"/>
      <c r="XAU107" s="626"/>
      <c r="XAV107" s="631"/>
      <c r="XAW107" s="631"/>
      <c r="XAX107" s="631"/>
      <c r="XAY107" s="631"/>
      <c r="XAZ107" s="631"/>
      <c r="XBA107" s="612"/>
      <c r="XBB107" s="626"/>
      <c r="XBC107" s="631"/>
      <c r="XBD107" s="631"/>
      <c r="XBE107" s="631"/>
      <c r="XBF107" s="631"/>
      <c r="XBG107" s="631"/>
      <c r="XBH107" s="612"/>
      <c r="XBI107" s="626"/>
      <c r="XBJ107" s="631"/>
      <c r="XBK107" s="631"/>
      <c r="XBL107" s="631"/>
      <c r="XBM107" s="631"/>
      <c r="XBN107" s="631"/>
      <c r="XBO107" s="612"/>
      <c r="XBP107" s="626"/>
      <c r="XBQ107" s="631"/>
      <c r="XBR107" s="631"/>
      <c r="XBS107" s="631"/>
      <c r="XBT107" s="631"/>
      <c r="XBU107" s="631"/>
      <c r="XBV107" s="612"/>
      <c r="XBW107" s="626"/>
      <c r="XBX107" s="631"/>
      <c r="XBY107" s="631"/>
      <c r="XBZ107" s="631"/>
      <c r="XCA107" s="631"/>
      <c r="XCB107" s="631"/>
      <c r="XCC107" s="612"/>
      <c r="XCD107" s="626"/>
      <c r="XCE107" s="631"/>
      <c r="XCF107" s="631"/>
      <c r="XCG107" s="631"/>
      <c r="XCH107" s="631"/>
      <c r="XCI107" s="631"/>
      <c r="XCJ107" s="612"/>
      <c r="XCK107" s="626"/>
      <c r="XCL107" s="631"/>
      <c r="XCM107" s="631"/>
      <c r="XCN107" s="631"/>
      <c r="XCO107" s="631"/>
      <c r="XCP107" s="631"/>
      <c r="XCQ107" s="612"/>
      <c r="XCR107" s="626"/>
      <c r="XCS107" s="631"/>
      <c r="XCT107" s="631"/>
      <c r="XCU107" s="631"/>
      <c r="XCV107" s="631"/>
      <c r="XCW107" s="631"/>
      <c r="XCX107" s="612"/>
      <c r="XCY107" s="626"/>
      <c r="XCZ107" s="631"/>
      <c r="XDA107" s="631"/>
      <c r="XDB107" s="631"/>
      <c r="XDC107" s="631"/>
      <c r="XDD107" s="631"/>
      <c r="XDE107" s="612"/>
      <c r="XDF107" s="626"/>
      <c r="XDG107" s="631"/>
      <c r="XDH107" s="631"/>
      <c r="XDI107" s="631"/>
      <c r="XDJ107" s="631"/>
      <c r="XDK107" s="631"/>
      <c r="XDL107" s="612"/>
      <c r="XDM107" s="626"/>
      <c r="XDN107" s="631"/>
      <c r="XDO107" s="631"/>
      <c r="XDP107" s="631"/>
      <c r="XDQ107" s="631"/>
      <c r="XDR107" s="631"/>
      <c r="XDS107" s="612"/>
      <c r="XDT107" s="626"/>
      <c r="XDU107" s="631"/>
      <c r="XDV107" s="631"/>
      <c r="XDW107" s="631"/>
      <c r="XDX107" s="631"/>
      <c r="XDY107" s="631"/>
      <c r="XDZ107" s="612"/>
      <c r="XEA107" s="626"/>
      <c r="XEB107" s="631"/>
      <c r="XEC107" s="631"/>
      <c r="XED107" s="631"/>
      <c r="XEE107" s="631"/>
      <c r="XEF107" s="631"/>
      <c r="XEG107" s="612"/>
      <c r="XEH107" s="626"/>
      <c r="XEI107" s="631"/>
      <c r="XEJ107" s="631"/>
      <c r="XEK107" s="631"/>
      <c r="XEL107" s="631"/>
      <c r="XEM107" s="631"/>
      <c r="XEN107" s="612"/>
      <c r="XEO107" s="626"/>
      <c r="XEP107" s="631"/>
      <c r="XEQ107" s="631"/>
      <c r="XER107" s="631"/>
      <c r="XES107" s="631"/>
      <c r="XET107" s="631"/>
      <c r="XEU107" s="612"/>
      <c r="XEV107" s="626"/>
      <c r="XEW107" s="626"/>
      <c r="XEX107" s="626"/>
    </row>
    <row r="108" spans="1:16378" ht="107.45" customHeight="1" x14ac:dyDescent="0.25">
      <c r="A108" s="597" t="s">
        <v>254</v>
      </c>
      <c r="B108" s="621" t="s">
        <v>1416</v>
      </c>
      <c r="C108" s="622"/>
      <c r="D108" s="622"/>
      <c r="E108" s="622"/>
      <c r="F108" s="622"/>
      <c r="G108" s="622"/>
      <c r="I108" s="592"/>
      <c r="J108" s="627"/>
      <c r="K108" s="632"/>
      <c r="L108" s="632"/>
      <c r="M108" s="632"/>
      <c r="N108" s="632"/>
      <c r="O108" s="632"/>
      <c r="P108" s="592"/>
      <c r="Q108" s="627"/>
      <c r="R108" s="632"/>
      <c r="S108" s="632"/>
      <c r="T108" s="632"/>
      <c r="U108" s="632"/>
      <c r="V108" s="632"/>
      <c r="W108" s="592"/>
      <c r="X108" s="627"/>
      <c r="Y108" s="632"/>
      <c r="Z108" s="632"/>
      <c r="AA108" s="632"/>
      <c r="AB108" s="632"/>
      <c r="AC108" s="632"/>
      <c r="AD108" s="592"/>
      <c r="AE108" s="627"/>
      <c r="AF108" s="632"/>
      <c r="AG108" s="632"/>
      <c r="AH108" s="632"/>
      <c r="AI108" s="632"/>
      <c r="AJ108" s="632"/>
      <c r="AK108" s="592"/>
      <c r="AL108" s="627"/>
      <c r="AM108" s="632"/>
      <c r="AN108" s="632"/>
      <c r="AO108" s="632"/>
      <c r="AP108" s="632"/>
      <c r="AQ108" s="632"/>
      <c r="AR108" s="592"/>
      <c r="AS108" s="627"/>
      <c r="AT108" s="632"/>
      <c r="AU108" s="632"/>
      <c r="AV108" s="632"/>
      <c r="AW108" s="632"/>
      <c r="AX108" s="632"/>
      <c r="AY108" s="611"/>
      <c r="AZ108" s="626"/>
      <c r="BA108" s="631"/>
      <c r="BB108" s="631"/>
      <c r="BC108" s="631"/>
      <c r="BD108" s="631"/>
      <c r="BE108" s="631"/>
      <c r="BF108" s="612"/>
      <c r="BG108" s="626"/>
      <c r="BH108" s="631"/>
      <c r="BI108" s="631"/>
      <c r="BJ108" s="631"/>
      <c r="BK108" s="631"/>
      <c r="BL108" s="631"/>
      <c r="BM108" s="612"/>
      <c r="BN108" s="626"/>
      <c r="BO108" s="631"/>
      <c r="BP108" s="631"/>
      <c r="BQ108" s="631"/>
      <c r="BR108" s="631"/>
      <c r="BS108" s="631"/>
      <c r="BT108" s="612"/>
      <c r="BU108" s="626"/>
      <c r="BV108" s="631"/>
      <c r="BW108" s="631"/>
      <c r="BX108" s="631"/>
      <c r="BY108" s="631"/>
      <c r="BZ108" s="631"/>
      <c r="CA108" s="612"/>
      <c r="CB108" s="626"/>
      <c r="CC108" s="631"/>
      <c r="CD108" s="631"/>
      <c r="CE108" s="631"/>
      <c r="CF108" s="631"/>
      <c r="CG108" s="631"/>
      <c r="CH108" s="612"/>
      <c r="CI108" s="626"/>
      <c r="CJ108" s="631"/>
      <c r="CK108" s="631"/>
      <c r="CL108" s="631"/>
      <c r="CM108" s="631"/>
      <c r="CN108" s="631"/>
      <c r="CO108" s="612"/>
      <c r="CP108" s="626"/>
      <c r="CQ108" s="631"/>
      <c r="CR108" s="631"/>
      <c r="CS108" s="631"/>
      <c r="CT108" s="631"/>
      <c r="CU108" s="631"/>
      <c r="CV108" s="612"/>
      <c r="CW108" s="626"/>
      <c r="CX108" s="631"/>
      <c r="CY108" s="631"/>
      <c r="CZ108" s="631"/>
      <c r="DA108" s="631"/>
      <c r="DB108" s="631"/>
      <c r="DC108" s="612"/>
      <c r="DD108" s="626"/>
      <c r="DE108" s="631"/>
      <c r="DF108" s="631"/>
      <c r="DG108" s="631"/>
      <c r="DH108" s="631"/>
      <c r="DI108" s="631"/>
      <c r="DJ108" s="612"/>
      <c r="DK108" s="626"/>
      <c r="DL108" s="631"/>
      <c r="DM108" s="631"/>
      <c r="DN108" s="631"/>
      <c r="DO108" s="631"/>
      <c r="DP108" s="631"/>
      <c r="DQ108" s="612"/>
      <c r="DR108" s="626"/>
      <c r="DS108" s="631"/>
      <c r="DT108" s="631"/>
      <c r="DU108" s="631"/>
      <c r="DV108" s="631"/>
      <c r="DW108" s="631"/>
      <c r="DX108" s="612"/>
      <c r="DY108" s="626"/>
      <c r="DZ108" s="631"/>
      <c r="EA108" s="631"/>
      <c r="EB108" s="631"/>
      <c r="EC108" s="631"/>
      <c r="ED108" s="631"/>
      <c r="EE108" s="612"/>
      <c r="EF108" s="626"/>
      <c r="EG108" s="631"/>
      <c r="EH108" s="631"/>
      <c r="EI108" s="631"/>
      <c r="EJ108" s="631"/>
      <c r="EK108" s="631"/>
      <c r="EL108" s="612"/>
      <c r="EM108" s="626"/>
      <c r="EN108" s="631"/>
      <c r="EO108" s="631"/>
      <c r="EP108" s="631"/>
      <c r="EQ108" s="631"/>
      <c r="ER108" s="631"/>
      <c r="ES108" s="612"/>
      <c r="ET108" s="626"/>
      <c r="EU108" s="631"/>
      <c r="EV108" s="631"/>
      <c r="EW108" s="631"/>
      <c r="EX108" s="631"/>
      <c r="EY108" s="631"/>
      <c r="EZ108" s="612"/>
      <c r="FA108" s="626"/>
      <c r="FB108" s="631"/>
      <c r="FC108" s="631"/>
      <c r="FD108" s="631"/>
      <c r="FE108" s="631"/>
      <c r="FF108" s="631"/>
      <c r="FG108" s="612"/>
      <c r="FH108" s="626"/>
      <c r="FI108" s="631"/>
      <c r="FJ108" s="631"/>
      <c r="FK108" s="631"/>
      <c r="FL108" s="631"/>
      <c r="FM108" s="631"/>
      <c r="FN108" s="612"/>
      <c r="FO108" s="626"/>
      <c r="FP108" s="631"/>
      <c r="FQ108" s="631"/>
      <c r="FR108" s="631"/>
      <c r="FS108" s="631"/>
      <c r="FT108" s="631"/>
      <c r="FU108" s="612"/>
      <c r="FV108" s="626"/>
      <c r="FW108" s="631"/>
      <c r="FX108" s="631"/>
      <c r="FY108" s="631"/>
      <c r="FZ108" s="631"/>
      <c r="GA108" s="631"/>
      <c r="GB108" s="612"/>
      <c r="GC108" s="626"/>
      <c r="GD108" s="631"/>
      <c r="GE108" s="631"/>
      <c r="GF108" s="631"/>
      <c r="GG108" s="631"/>
      <c r="GH108" s="631"/>
      <c r="GI108" s="612"/>
      <c r="GJ108" s="626"/>
      <c r="GK108" s="631"/>
      <c r="GL108" s="631"/>
      <c r="GM108" s="631"/>
      <c r="GN108" s="631"/>
      <c r="GO108" s="631"/>
      <c r="GP108" s="612"/>
      <c r="GQ108" s="626"/>
      <c r="GR108" s="631"/>
      <c r="GS108" s="631"/>
      <c r="GT108" s="631"/>
      <c r="GU108" s="631"/>
      <c r="GV108" s="631"/>
      <c r="GW108" s="612"/>
      <c r="GX108" s="626"/>
      <c r="GY108" s="631"/>
      <c r="GZ108" s="631"/>
      <c r="HA108" s="631"/>
      <c r="HB108" s="631"/>
      <c r="HC108" s="631"/>
      <c r="HD108" s="612"/>
      <c r="HE108" s="626"/>
      <c r="HF108" s="631"/>
      <c r="HG108" s="631"/>
      <c r="HH108" s="631"/>
      <c r="HI108" s="631"/>
      <c r="HJ108" s="631"/>
      <c r="HK108" s="612"/>
      <c r="HL108" s="626"/>
      <c r="HM108" s="631"/>
      <c r="HN108" s="631"/>
      <c r="HO108" s="631"/>
      <c r="HP108" s="631"/>
      <c r="HQ108" s="631"/>
      <c r="HR108" s="612"/>
      <c r="HS108" s="626"/>
      <c r="HT108" s="631"/>
      <c r="HU108" s="631"/>
      <c r="HV108" s="631"/>
      <c r="HW108" s="631"/>
      <c r="HX108" s="631"/>
      <c r="HY108" s="612"/>
      <c r="HZ108" s="626"/>
      <c r="IA108" s="631"/>
      <c r="IB108" s="631"/>
      <c r="IC108" s="631"/>
      <c r="ID108" s="631"/>
      <c r="IE108" s="631"/>
      <c r="IF108" s="612"/>
      <c r="IG108" s="626"/>
      <c r="IH108" s="631"/>
      <c r="II108" s="631"/>
      <c r="IJ108" s="631"/>
      <c r="IK108" s="631"/>
      <c r="IL108" s="631"/>
      <c r="IM108" s="612"/>
      <c r="IN108" s="626"/>
      <c r="IO108" s="631"/>
      <c r="IP108" s="631"/>
      <c r="IQ108" s="631"/>
      <c r="IR108" s="631"/>
      <c r="IS108" s="631"/>
      <c r="IT108" s="612"/>
      <c r="IU108" s="626"/>
      <c r="IV108" s="631"/>
      <c r="IW108" s="631"/>
      <c r="IX108" s="631"/>
      <c r="IY108" s="631"/>
      <c r="IZ108" s="631"/>
      <c r="JA108" s="612"/>
      <c r="JB108" s="626"/>
      <c r="JC108" s="631"/>
      <c r="JD108" s="631"/>
      <c r="JE108" s="631"/>
      <c r="JF108" s="631"/>
      <c r="JG108" s="631"/>
      <c r="JH108" s="612"/>
      <c r="JI108" s="626"/>
      <c r="JJ108" s="631"/>
      <c r="JK108" s="631"/>
      <c r="JL108" s="631"/>
      <c r="JM108" s="631"/>
      <c r="JN108" s="631"/>
      <c r="JO108" s="612"/>
      <c r="JP108" s="626"/>
      <c r="JQ108" s="631"/>
      <c r="JR108" s="631"/>
      <c r="JS108" s="631"/>
      <c r="JT108" s="631"/>
      <c r="JU108" s="631"/>
      <c r="JV108" s="612"/>
      <c r="JW108" s="626"/>
      <c r="JX108" s="631"/>
      <c r="JY108" s="631"/>
      <c r="JZ108" s="631"/>
      <c r="KA108" s="631"/>
      <c r="KB108" s="631"/>
      <c r="KC108" s="612"/>
      <c r="KD108" s="626"/>
      <c r="KE108" s="631"/>
      <c r="KF108" s="631"/>
      <c r="KG108" s="631"/>
      <c r="KH108" s="631"/>
      <c r="KI108" s="631"/>
      <c r="KJ108" s="612"/>
      <c r="KK108" s="626"/>
      <c r="KL108" s="631"/>
      <c r="KM108" s="631"/>
      <c r="KN108" s="631"/>
      <c r="KO108" s="631"/>
      <c r="KP108" s="631"/>
      <c r="KQ108" s="612"/>
      <c r="KR108" s="626"/>
      <c r="KS108" s="631"/>
      <c r="KT108" s="631"/>
      <c r="KU108" s="631"/>
      <c r="KV108" s="631"/>
      <c r="KW108" s="631"/>
      <c r="KX108" s="612"/>
      <c r="KY108" s="626"/>
      <c r="KZ108" s="631"/>
      <c r="LA108" s="631"/>
      <c r="LB108" s="631"/>
      <c r="LC108" s="631"/>
      <c r="LD108" s="631"/>
      <c r="LE108" s="612"/>
      <c r="LF108" s="626"/>
      <c r="LG108" s="631"/>
      <c r="LH108" s="631"/>
      <c r="LI108" s="631"/>
      <c r="LJ108" s="631"/>
      <c r="LK108" s="631"/>
      <c r="LL108" s="612"/>
      <c r="LM108" s="626"/>
      <c r="LN108" s="631"/>
      <c r="LO108" s="631"/>
      <c r="LP108" s="631"/>
      <c r="LQ108" s="631"/>
      <c r="LR108" s="631"/>
      <c r="LS108" s="612"/>
      <c r="LT108" s="626"/>
      <c r="LU108" s="631"/>
      <c r="LV108" s="631"/>
      <c r="LW108" s="631"/>
      <c r="LX108" s="631"/>
      <c r="LY108" s="631"/>
      <c r="LZ108" s="612"/>
      <c r="MA108" s="626"/>
      <c r="MB108" s="631"/>
      <c r="MC108" s="631"/>
      <c r="MD108" s="631"/>
      <c r="ME108" s="631"/>
      <c r="MF108" s="631"/>
      <c r="MG108" s="612"/>
      <c r="MH108" s="626"/>
      <c r="MI108" s="631"/>
      <c r="MJ108" s="631"/>
      <c r="MK108" s="631"/>
      <c r="ML108" s="631"/>
      <c r="MM108" s="631"/>
      <c r="MN108" s="612"/>
      <c r="MO108" s="626"/>
      <c r="MP108" s="631"/>
      <c r="MQ108" s="631"/>
      <c r="MR108" s="631"/>
      <c r="MS108" s="631"/>
      <c r="MT108" s="631"/>
      <c r="MU108" s="612"/>
      <c r="MV108" s="626"/>
      <c r="MW108" s="631"/>
      <c r="MX108" s="631"/>
      <c r="MY108" s="631"/>
      <c r="MZ108" s="631"/>
      <c r="NA108" s="631"/>
      <c r="NB108" s="612"/>
      <c r="NC108" s="626"/>
      <c r="ND108" s="631"/>
      <c r="NE108" s="631"/>
      <c r="NF108" s="631"/>
      <c r="NG108" s="631"/>
      <c r="NH108" s="631"/>
      <c r="NI108" s="612"/>
      <c r="NJ108" s="626"/>
      <c r="NK108" s="631"/>
      <c r="NL108" s="631"/>
      <c r="NM108" s="631"/>
      <c r="NN108" s="631"/>
      <c r="NO108" s="631"/>
      <c r="NP108" s="612"/>
      <c r="NQ108" s="626"/>
      <c r="NR108" s="631"/>
      <c r="NS108" s="631"/>
      <c r="NT108" s="631"/>
      <c r="NU108" s="631"/>
      <c r="NV108" s="631"/>
      <c r="NW108" s="612"/>
      <c r="NX108" s="626"/>
      <c r="NY108" s="631"/>
      <c r="NZ108" s="631"/>
      <c r="OA108" s="631"/>
      <c r="OB108" s="631"/>
      <c r="OC108" s="631"/>
      <c r="OD108" s="612"/>
      <c r="OE108" s="626"/>
      <c r="OF108" s="631"/>
      <c r="OG108" s="631"/>
      <c r="OH108" s="631"/>
      <c r="OI108" s="631"/>
      <c r="OJ108" s="631"/>
      <c r="OK108" s="612"/>
      <c r="OL108" s="626"/>
      <c r="OM108" s="631"/>
      <c r="ON108" s="631"/>
      <c r="OO108" s="631"/>
      <c r="OP108" s="631"/>
      <c r="OQ108" s="631"/>
      <c r="OR108" s="612"/>
      <c r="OS108" s="626"/>
      <c r="OT108" s="631"/>
      <c r="OU108" s="631"/>
      <c r="OV108" s="631"/>
      <c r="OW108" s="631"/>
      <c r="OX108" s="631"/>
      <c r="OY108" s="612"/>
      <c r="OZ108" s="626"/>
      <c r="PA108" s="631"/>
      <c r="PB108" s="631"/>
      <c r="PC108" s="631"/>
      <c r="PD108" s="631"/>
      <c r="PE108" s="631"/>
      <c r="PF108" s="612"/>
      <c r="PG108" s="626"/>
      <c r="PH108" s="631"/>
      <c r="PI108" s="631"/>
      <c r="PJ108" s="631"/>
      <c r="PK108" s="631"/>
      <c r="PL108" s="631"/>
      <c r="PM108" s="612"/>
      <c r="PN108" s="626"/>
      <c r="PO108" s="631"/>
      <c r="PP108" s="631"/>
      <c r="PQ108" s="631"/>
      <c r="PR108" s="631"/>
      <c r="PS108" s="631"/>
      <c r="PT108" s="612"/>
      <c r="PU108" s="626"/>
      <c r="PV108" s="631"/>
      <c r="PW108" s="631"/>
      <c r="PX108" s="631"/>
      <c r="PY108" s="631"/>
      <c r="PZ108" s="631"/>
      <c r="QA108" s="612"/>
      <c r="QB108" s="626"/>
      <c r="QC108" s="631"/>
      <c r="QD108" s="631"/>
      <c r="QE108" s="631"/>
      <c r="QF108" s="631"/>
      <c r="QG108" s="631"/>
      <c r="QH108" s="612"/>
      <c r="QI108" s="626"/>
      <c r="QJ108" s="631"/>
      <c r="QK108" s="631"/>
      <c r="QL108" s="631"/>
      <c r="QM108" s="631"/>
      <c r="QN108" s="631"/>
      <c r="QO108" s="612"/>
      <c r="QP108" s="626"/>
      <c r="QQ108" s="631"/>
      <c r="QR108" s="631"/>
      <c r="QS108" s="631"/>
      <c r="QT108" s="631"/>
      <c r="QU108" s="631"/>
      <c r="QV108" s="612"/>
      <c r="QW108" s="626"/>
      <c r="QX108" s="631"/>
      <c r="QY108" s="631"/>
      <c r="QZ108" s="631"/>
      <c r="RA108" s="631"/>
      <c r="RB108" s="631"/>
      <c r="RC108" s="612"/>
      <c r="RD108" s="626"/>
      <c r="RE108" s="631"/>
      <c r="RF108" s="631"/>
      <c r="RG108" s="631"/>
      <c r="RH108" s="631"/>
      <c r="RI108" s="631"/>
      <c r="RJ108" s="612"/>
      <c r="RK108" s="626"/>
      <c r="RL108" s="631"/>
      <c r="RM108" s="631"/>
      <c r="RN108" s="631"/>
      <c r="RO108" s="631"/>
      <c r="RP108" s="631"/>
      <c r="RQ108" s="612"/>
      <c r="RR108" s="626"/>
      <c r="RS108" s="631"/>
      <c r="RT108" s="631"/>
      <c r="RU108" s="631"/>
      <c r="RV108" s="631"/>
      <c r="RW108" s="631"/>
      <c r="RX108" s="612"/>
      <c r="RY108" s="626"/>
      <c r="RZ108" s="631"/>
      <c r="SA108" s="631"/>
      <c r="SB108" s="631"/>
      <c r="SC108" s="631"/>
      <c r="SD108" s="631"/>
      <c r="SE108" s="612"/>
      <c r="SF108" s="626"/>
      <c r="SG108" s="631"/>
      <c r="SH108" s="631"/>
      <c r="SI108" s="631"/>
      <c r="SJ108" s="631"/>
      <c r="SK108" s="631"/>
      <c r="SL108" s="612"/>
      <c r="SM108" s="626"/>
      <c r="SN108" s="631"/>
      <c r="SO108" s="631"/>
      <c r="SP108" s="631"/>
      <c r="SQ108" s="631"/>
      <c r="SR108" s="631"/>
      <c r="SS108" s="612"/>
      <c r="ST108" s="626"/>
      <c r="SU108" s="631"/>
      <c r="SV108" s="631"/>
      <c r="SW108" s="631"/>
      <c r="SX108" s="631"/>
      <c r="SY108" s="631"/>
      <c r="SZ108" s="612"/>
      <c r="TA108" s="626"/>
      <c r="TB108" s="631"/>
      <c r="TC108" s="631"/>
      <c r="TD108" s="631"/>
      <c r="TE108" s="631"/>
      <c r="TF108" s="631"/>
      <c r="TG108" s="612"/>
      <c r="TH108" s="626"/>
      <c r="TI108" s="631"/>
      <c r="TJ108" s="631"/>
      <c r="TK108" s="631"/>
      <c r="TL108" s="631"/>
      <c r="TM108" s="631"/>
      <c r="TN108" s="612"/>
      <c r="TO108" s="626"/>
      <c r="TP108" s="631"/>
      <c r="TQ108" s="631"/>
      <c r="TR108" s="631"/>
      <c r="TS108" s="631"/>
      <c r="TT108" s="631"/>
      <c r="TU108" s="612"/>
      <c r="TV108" s="626"/>
      <c r="TW108" s="631"/>
      <c r="TX108" s="631"/>
      <c r="TY108" s="631"/>
      <c r="TZ108" s="631"/>
      <c r="UA108" s="631"/>
      <c r="UB108" s="612"/>
      <c r="UC108" s="626"/>
      <c r="UD108" s="631"/>
      <c r="UE108" s="631"/>
      <c r="UF108" s="631"/>
      <c r="UG108" s="631"/>
      <c r="UH108" s="631"/>
      <c r="UI108" s="612"/>
      <c r="UJ108" s="626"/>
      <c r="UK108" s="631"/>
      <c r="UL108" s="631"/>
      <c r="UM108" s="631"/>
      <c r="UN108" s="631"/>
      <c r="UO108" s="631"/>
      <c r="UP108" s="612"/>
      <c r="UQ108" s="626"/>
      <c r="UR108" s="631"/>
      <c r="US108" s="631"/>
      <c r="UT108" s="631"/>
      <c r="UU108" s="631"/>
      <c r="UV108" s="631"/>
      <c r="UW108" s="612"/>
      <c r="UX108" s="626"/>
      <c r="UY108" s="631"/>
      <c r="UZ108" s="631"/>
      <c r="VA108" s="631"/>
      <c r="VB108" s="631"/>
      <c r="VC108" s="631"/>
      <c r="VD108" s="612"/>
      <c r="VE108" s="626"/>
      <c r="VF108" s="631"/>
      <c r="VG108" s="631"/>
      <c r="VH108" s="631"/>
      <c r="VI108" s="631"/>
      <c r="VJ108" s="631"/>
      <c r="VK108" s="612"/>
      <c r="VL108" s="626"/>
      <c r="VM108" s="631"/>
      <c r="VN108" s="631"/>
      <c r="VO108" s="631"/>
      <c r="VP108" s="631"/>
      <c r="VQ108" s="631"/>
      <c r="VR108" s="612"/>
      <c r="VS108" s="626"/>
      <c r="VT108" s="631"/>
      <c r="VU108" s="631"/>
      <c r="VV108" s="631"/>
      <c r="VW108" s="631"/>
      <c r="VX108" s="631"/>
      <c r="VY108" s="612"/>
      <c r="VZ108" s="626"/>
      <c r="WA108" s="631"/>
      <c r="WB108" s="631"/>
      <c r="WC108" s="631"/>
      <c r="WD108" s="631"/>
      <c r="WE108" s="631"/>
      <c r="WF108" s="612"/>
      <c r="WG108" s="626"/>
      <c r="WH108" s="631"/>
      <c r="WI108" s="631"/>
      <c r="WJ108" s="631"/>
      <c r="WK108" s="631"/>
      <c r="WL108" s="631"/>
      <c r="WM108" s="612"/>
      <c r="WN108" s="626"/>
      <c r="WO108" s="631"/>
      <c r="WP108" s="631"/>
      <c r="WQ108" s="631"/>
      <c r="WR108" s="631"/>
      <c r="WS108" s="631"/>
      <c r="WT108" s="612"/>
      <c r="WU108" s="626"/>
      <c r="WV108" s="631"/>
      <c r="WW108" s="631"/>
      <c r="WX108" s="631"/>
      <c r="WY108" s="631"/>
      <c r="WZ108" s="631"/>
      <c r="XA108" s="612"/>
      <c r="XB108" s="626"/>
      <c r="XC108" s="631"/>
      <c r="XD108" s="631"/>
      <c r="XE108" s="631"/>
      <c r="XF108" s="631"/>
      <c r="XG108" s="631"/>
      <c r="XH108" s="612"/>
      <c r="XI108" s="626"/>
      <c r="XJ108" s="631"/>
      <c r="XK108" s="631"/>
      <c r="XL108" s="631"/>
      <c r="XM108" s="631"/>
      <c r="XN108" s="631"/>
      <c r="XO108" s="612"/>
      <c r="XP108" s="626"/>
      <c r="XQ108" s="631"/>
      <c r="XR108" s="631"/>
      <c r="XS108" s="631"/>
      <c r="XT108" s="631"/>
      <c r="XU108" s="631"/>
      <c r="XV108" s="612"/>
      <c r="XW108" s="626"/>
      <c r="XX108" s="631"/>
      <c r="XY108" s="631"/>
      <c r="XZ108" s="631"/>
      <c r="YA108" s="631"/>
      <c r="YB108" s="631"/>
      <c r="YC108" s="612"/>
      <c r="YD108" s="626"/>
      <c r="YE108" s="631"/>
      <c r="YF108" s="631"/>
      <c r="YG108" s="631"/>
      <c r="YH108" s="631"/>
      <c r="YI108" s="631"/>
      <c r="YJ108" s="612"/>
      <c r="YK108" s="626"/>
      <c r="YL108" s="631"/>
      <c r="YM108" s="631"/>
      <c r="YN108" s="631"/>
      <c r="YO108" s="631"/>
      <c r="YP108" s="631"/>
      <c r="YQ108" s="612"/>
      <c r="YR108" s="626"/>
      <c r="YS108" s="631"/>
      <c r="YT108" s="631"/>
      <c r="YU108" s="631"/>
      <c r="YV108" s="631"/>
      <c r="YW108" s="631"/>
      <c r="YX108" s="612"/>
      <c r="YY108" s="626"/>
      <c r="YZ108" s="631"/>
      <c r="ZA108" s="631"/>
      <c r="ZB108" s="631"/>
      <c r="ZC108" s="631"/>
      <c r="ZD108" s="631"/>
      <c r="ZE108" s="612"/>
      <c r="ZF108" s="626"/>
      <c r="ZG108" s="631"/>
      <c r="ZH108" s="631"/>
      <c r="ZI108" s="631"/>
      <c r="ZJ108" s="631"/>
      <c r="ZK108" s="631"/>
      <c r="ZL108" s="612"/>
      <c r="ZM108" s="626"/>
      <c r="ZN108" s="631"/>
      <c r="ZO108" s="631"/>
      <c r="ZP108" s="631"/>
      <c r="ZQ108" s="631"/>
      <c r="ZR108" s="631"/>
      <c r="ZS108" s="612"/>
      <c r="ZT108" s="626"/>
      <c r="ZU108" s="631"/>
      <c r="ZV108" s="631"/>
      <c r="ZW108" s="631"/>
      <c r="ZX108" s="631"/>
      <c r="ZY108" s="631"/>
      <c r="ZZ108" s="612"/>
      <c r="AAA108" s="626"/>
      <c r="AAB108" s="631"/>
      <c r="AAC108" s="631"/>
      <c r="AAD108" s="631"/>
      <c r="AAE108" s="631"/>
      <c r="AAF108" s="631"/>
      <c r="AAG108" s="612"/>
      <c r="AAH108" s="626"/>
      <c r="AAI108" s="631"/>
      <c r="AAJ108" s="631"/>
      <c r="AAK108" s="631"/>
      <c r="AAL108" s="631"/>
      <c r="AAM108" s="631"/>
      <c r="AAN108" s="612"/>
      <c r="AAO108" s="626"/>
      <c r="AAP108" s="631"/>
      <c r="AAQ108" s="631"/>
      <c r="AAR108" s="631"/>
      <c r="AAS108" s="631"/>
      <c r="AAT108" s="631"/>
      <c r="AAU108" s="612"/>
      <c r="AAV108" s="626"/>
      <c r="AAW108" s="631"/>
      <c r="AAX108" s="631"/>
      <c r="AAY108" s="631"/>
      <c r="AAZ108" s="631"/>
      <c r="ABA108" s="631"/>
      <c r="ABB108" s="612"/>
      <c r="ABC108" s="626"/>
      <c r="ABD108" s="631"/>
      <c r="ABE108" s="631"/>
      <c r="ABF108" s="631"/>
      <c r="ABG108" s="631"/>
      <c r="ABH108" s="631"/>
      <c r="ABI108" s="612"/>
      <c r="ABJ108" s="626"/>
      <c r="ABK108" s="631"/>
      <c r="ABL108" s="631"/>
      <c r="ABM108" s="631"/>
      <c r="ABN108" s="631"/>
      <c r="ABO108" s="631"/>
      <c r="ABP108" s="612"/>
      <c r="ABQ108" s="626"/>
      <c r="ABR108" s="631"/>
      <c r="ABS108" s="631"/>
      <c r="ABT108" s="631"/>
      <c r="ABU108" s="631"/>
      <c r="ABV108" s="631"/>
      <c r="ABW108" s="612"/>
      <c r="ABX108" s="626"/>
      <c r="ABY108" s="631"/>
      <c r="ABZ108" s="631"/>
      <c r="ACA108" s="631"/>
      <c r="ACB108" s="631"/>
      <c r="ACC108" s="631"/>
      <c r="ACD108" s="612"/>
      <c r="ACE108" s="626"/>
      <c r="ACF108" s="631"/>
      <c r="ACG108" s="631"/>
      <c r="ACH108" s="631"/>
      <c r="ACI108" s="631"/>
      <c r="ACJ108" s="631"/>
      <c r="ACK108" s="612"/>
      <c r="ACL108" s="626"/>
      <c r="ACM108" s="631"/>
      <c r="ACN108" s="631"/>
      <c r="ACO108" s="631"/>
      <c r="ACP108" s="631"/>
      <c r="ACQ108" s="631"/>
      <c r="ACR108" s="612"/>
      <c r="ACS108" s="626"/>
      <c r="ACT108" s="631"/>
      <c r="ACU108" s="631"/>
      <c r="ACV108" s="631"/>
      <c r="ACW108" s="631"/>
      <c r="ACX108" s="631"/>
      <c r="ACY108" s="612"/>
      <c r="ACZ108" s="626"/>
      <c r="ADA108" s="631"/>
      <c r="ADB108" s="631"/>
      <c r="ADC108" s="631"/>
      <c r="ADD108" s="631"/>
      <c r="ADE108" s="631"/>
      <c r="ADF108" s="612"/>
      <c r="ADG108" s="626"/>
      <c r="ADH108" s="631"/>
      <c r="ADI108" s="631"/>
      <c r="ADJ108" s="631"/>
      <c r="ADK108" s="631"/>
      <c r="ADL108" s="631"/>
      <c r="ADM108" s="612"/>
      <c r="ADN108" s="626"/>
      <c r="ADO108" s="631"/>
      <c r="ADP108" s="631"/>
      <c r="ADQ108" s="631"/>
      <c r="ADR108" s="631"/>
      <c r="ADS108" s="631"/>
      <c r="ADT108" s="612"/>
      <c r="ADU108" s="626"/>
      <c r="ADV108" s="631"/>
      <c r="ADW108" s="631"/>
      <c r="ADX108" s="631"/>
      <c r="ADY108" s="631"/>
      <c r="ADZ108" s="631"/>
      <c r="AEA108" s="612"/>
      <c r="AEB108" s="626"/>
      <c r="AEC108" s="631"/>
      <c r="AED108" s="631"/>
      <c r="AEE108" s="631"/>
      <c r="AEF108" s="631"/>
      <c r="AEG108" s="631"/>
      <c r="AEH108" s="612"/>
      <c r="AEI108" s="626"/>
      <c r="AEJ108" s="631"/>
      <c r="AEK108" s="631"/>
      <c r="AEL108" s="631"/>
      <c r="AEM108" s="631"/>
      <c r="AEN108" s="631"/>
      <c r="AEO108" s="612"/>
      <c r="AEP108" s="626"/>
      <c r="AEQ108" s="631"/>
      <c r="AER108" s="631"/>
      <c r="AES108" s="631"/>
      <c r="AET108" s="631"/>
      <c r="AEU108" s="631"/>
      <c r="AEV108" s="612"/>
      <c r="AEW108" s="626"/>
      <c r="AEX108" s="631"/>
      <c r="AEY108" s="631"/>
      <c r="AEZ108" s="631"/>
      <c r="AFA108" s="631"/>
      <c r="AFB108" s="631"/>
      <c r="AFC108" s="612"/>
      <c r="AFD108" s="626"/>
      <c r="AFE108" s="631"/>
      <c r="AFF108" s="631"/>
      <c r="AFG108" s="631"/>
      <c r="AFH108" s="631"/>
      <c r="AFI108" s="631"/>
      <c r="AFJ108" s="612"/>
      <c r="AFK108" s="626"/>
      <c r="AFL108" s="631"/>
      <c r="AFM108" s="631"/>
      <c r="AFN108" s="631"/>
      <c r="AFO108" s="631"/>
      <c r="AFP108" s="631"/>
      <c r="AFQ108" s="612"/>
      <c r="AFR108" s="626"/>
      <c r="AFS108" s="631"/>
      <c r="AFT108" s="631"/>
      <c r="AFU108" s="631"/>
      <c r="AFV108" s="631"/>
      <c r="AFW108" s="631"/>
      <c r="AFX108" s="612"/>
      <c r="AFY108" s="626"/>
      <c r="AFZ108" s="631"/>
      <c r="AGA108" s="631"/>
      <c r="AGB108" s="631"/>
      <c r="AGC108" s="631"/>
      <c r="AGD108" s="631"/>
      <c r="AGE108" s="612"/>
      <c r="AGF108" s="626"/>
      <c r="AGG108" s="631"/>
      <c r="AGH108" s="631"/>
      <c r="AGI108" s="631"/>
      <c r="AGJ108" s="631"/>
      <c r="AGK108" s="631"/>
      <c r="AGL108" s="612"/>
      <c r="AGM108" s="626"/>
      <c r="AGN108" s="631"/>
      <c r="AGO108" s="631"/>
      <c r="AGP108" s="631"/>
      <c r="AGQ108" s="631"/>
      <c r="AGR108" s="631"/>
      <c r="AGS108" s="612"/>
      <c r="AGT108" s="626"/>
      <c r="AGU108" s="631"/>
      <c r="AGV108" s="631"/>
      <c r="AGW108" s="631"/>
      <c r="AGX108" s="631"/>
      <c r="AGY108" s="631"/>
      <c r="AGZ108" s="612"/>
      <c r="AHA108" s="626"/>
      <c r="AHB108" s="631"/>
      <c r="AHC108" s="631"/>
      <c r="AHD108" s="631"/>
      <c r="AHE108" s="631"/>
      <c r="AHF108" s="631"/>
      <c r="AHG108" s="612"/>
      <c r="AHH108" s="626"/>
      <c r="AHI108" s="631"/>
      <c r="AHJ108" s="631"/>
      <c r="AHK108" s="631"/>
      <c r="AHL108" s="631"/>
      <c r="AHM108" s="631"/>
      <c r="AHN108" s="612"/>
      <c r="AHO108" s="626"/>
      <c r="AHP108" s="631"/>
      <c r="AHQ108" s="631"/>
      <c r="AHR108" s="631"/>
      <c r="AHS108" s="631"/>
      <c r="AHT108" s="631"/>
      <c r="AHU108" s="612"/>
      <c r="AHV108" s="626"/>
      <c r="AHW108" s="631"/>
      <c r="AHX108" s="631"/>
      <c r="AHY108" s="631"/>
      <c r="AHZ108" s="631"/>
      <c r="AIA108" s="631"/>
      <c r="AIB108" s="612"/>
      <c r="AIC108" s="626"/>
      <c r="AID108" s="631"/>
      <c r="AIE108" s="631"/>
      <c r="AIF108" s="631"/>
      <c r="AIG108" s="631"/>
      <c r="AIH108" s="631"/>
      <c r="AII108" s="612"/>
      <c r="AIJ108" s="626"/>
      <c r="AIK108" s="631"/>
      <c r="AIL108" s="631"/>
      <c r="AIM108" s="631"/>
      <c r="AIN108" s="631"/>
      <c r="AIO108" s="631"/>
      <c r="AIP108" s="612"/>
      <c r="AIQ108" s="626"/>
      <c r="AIR108" s="631"/>
      <c r="AIS108" s="631"/>
      <c r="AIT108" s="631"/>
      <c r="AIU108" s="631"/>
      <c r="AIV108" s="631"/>
      <c r="AIW108" s="612"/>
      <c r="AIX108" s="626"/>
      <c r="AIY108" s="631"/>
      <c r="AIZ108" s="631"/>
      <c r="AJA108" s="631"/>
      <c r="AJB108" s="631"/>
      <c r="AJC108" s="631"/>
      <c r="AJD108" s="612"/>
      <c r="AJE108" s="626"/>
      <c r="AJF108" s="631"/>
      <c r="AJG108" s="631"/>
      <c r="AJH108" s="631"/>
      <c r="AJI108" s="631"/>
      <c r="AJJ108" s="631"/>
      <c r="AJK108" s="612"/>
      <c r="AJL108" s="626"/>
      <c r="AJM108" s="631"/>
      <c r="AJN108" s="631"/>
      <c r="AJO108" s="631"/>
      <c r="AJP108" s="631"/>
      <c r="AJQ108" s="631"/>
      <c r="AJR108" s="612"/>
      <c r="AJS108" s="626"/>
      <c r="AJT108" s="631"/>
      <c r="AJU108" s="631"/>
      <c r="AJV108" s="631"/>
      <c r="AJW108" s="631"/>
      <c r="AJX108" s="631"/>
      <c r="AJY108" s="612"/>
      <c r="AJZ108" s="626"/>
      <c r="AKA108" s="631"/>
      <c r="AKB108" s="631"/>
      <c r="AKC108" s="631"/>
      <c r="AKD108" s="631"/>
      <c r="AKE108" s="631"/>
      <c r="AKF108" s="612"/>
      <c r="AKG108" s="626"/>
      <c r="AKH108" s="631"/>
      <c r="AKI108" s="631"/>
      <c r="AKJ108" s="631"/>
      <c r="AKK108" s="631"/>
      <c r="AKL108" s="631"/>
      <c r="AKM108" s="612"/>
      <c r="AKN108" s="626"/>
      <c r="AKO108" s="631"/>
      <c r="AKP108" s="631"/>
      <c r="AKQ108" s="631"/>
      <c r="AKR108" s="631"/>
      <c r="AKS108" s="631"/>
      <c r="AKT108" s="612"/>
      <c r="AKU108" s="626"/>
      <c r="AKV108" s="631"/>
      <c r="AKW108" s="631"/>
      <c r="AKX108" s="631"/>
      <c r="AKY108" s="631"/>
      <c r="AKZ108" s="631"/>
      <c r="ALA108" s="612"/>
      <c r="ALB108" s="626"/>
      <c r="ALC108" s="631"/>
      <c r="ALD108" s="631"/>
      <c r="ALE108" s="631"/>
      <c r="ALF108" s="631"/>
      <c r="ALG108" s="631"/>
      <c r="ALH108" s="612"/>
      <c r="ALI108" s="626"/>
      <c r="ALJ108" s="631"/>
      <c r="ALK108" s="631"/>
      <c r="ALL108" s="631"/>
      <c r="ALM108" s="631"/>
      <c r="ALN108" s="631"/>
      <c r="ALO108" s="612"/>
      <c r="ALP108" s="626"/>
      <c r="ALQ108" s="631"/>
      <c r="ALR108" s="631"/>
      <c r="ALS108" s="631"/>
      <c r="ALT108" s="631"/>
      <c r="ALU108" s="631"/>
      <c r="ALV108" s="612"/>
      <c r="ALW108" s="626"/>
      <c r="ALX108" s="631"/>
      <c r="ALY108" s="631"/>
      <c r="ALZ108" s="631"/>
      <c r="AMA108" s="631"/>
      <c r="AMB108" s="631"/>
      <c r="AMC108" s="612"/>
      <c r="AMD108" s="626"/>
      <c r="AME108" s="631"/>
      <c r="AMF108" s="631"/>
      <c r="AMG108" s="631"/>
      <c r="AMH108" s="631"/>
      <c r="AMI108" s="631"/>
      <c r="AMJ108" s="612"/>
      <c r="AMK108" s="626"/>
      <c r="AML108" s="631"/>
      <c r="AMM108" s="631"/>
      <c r="AMN108" s="631"/>
      <c r="AMO108" s="631"/>
      <c r="AMP108" s="631"/>
      <c r="AMQ108" s="612"/>
      <c r="AMR108" s="626"/>
      <c r="AMS108" s="631"/>
      <c r="AMT108" s="631"/>
      <c r="AMU108" s="631"/>
      <c r="AMV108" s="631"/>
      <c r="AMW108" s="631"/>
      <c r="AMX108" s="612"/>
      <c r="AMY108" s="626"/>
      <c r="AMZ108" s="631"/>
      <c r="ANA108" s="631"/>
      <c r="ANB108" s="631"/>
      <c r="ANC108" s="631"/>
      <c r="AND108" s="631"/>
      <c r="ANE108" s="612"/>
      <c r="ANF108" s="626"/>
      <c r="ANG108" s="631"/>
      <c r="ANH108" s="631"/>
      <c r="ANI108" s="631"/>
      <c r="ANJ108" s="631"/>
      <c r="ANK108" s="631"/>
      <c r="ANL108" s="612"/>
      <c r="ANM108" s="626"/>
      <c r="ANN108" s="631"/>
      <c r="ANO108" s="631"/>
      <c r="ANP108" s="631"/>
      <c r="ANQ108" s="631"/>
      <c r="ANR108" s="631"/>
      <c r="ANS108" s="612"/>
      <c r="ANT108" s="626"/>
      <c r="ANU108" s="631"/>
      <c r="ANV108" s="631"/>
      <c r="ANW108" s="631"/>
      <c r="ANX108" s="631"/>
      <c r="ANY108" s="631"/>
      <c r="ANZ108" s="612"/>
      <c r="AOA108" s="626"/>
      <c r="AOB108" s="631"/>
      <c r="AOC108" s="631"/>
      <c r="AOD108" s="631"/>
      <c r="AOE108" s="631"/>
      <c r="AOF108" s="631"/>
      <c r="AOG108" s="612"/>
      <c r="AOH108" s="626"/>
      <c r="AOI108" s="631"/>
      <c r="AOJ108" s="631"/>
      <c r="AOK108" s="631"/>
      <c r="AOL108" s="631"/>
      <c r="AOM108" s="631"/>
      <c r="AON108" s="612"/>
      <c r="AOO108" s="626"/>
      <c r="AOP108" s="631"/>
      <c r="AOQ108" s="631"/>
      <c r="AOR108" s="631"/>
      <c r="AOS108" s="631"/>
      <c r="AOT108" s="631"/>
      <c r="AOU108" s="612"/>
      <c r="AOV108" s="626"/>
      <c r="AOW108" s="631"/>
      <c r="AOX108" s="631"/>
      <c r="AOY108" s="631"/>
      <c r="AOZ108" s="631"/>
      <c r="APA108" s="631"/>
      <c r="APB108" s="612"/>
      <c r="APC108" s="626"/>
      <c r="APD108" s="631"/>
      <c r="APE108" s="631"/>
      <c r="APF108" s="631"/>
      <c r="APG108" s="631"/>
      <c r="APH108" s="631"/>
      <c r="API108" s="612"/>
      <c r="APJ108" s="626"/>
      <c r="APK108" s="631"/>
      <c r="APL108" s="631"/>
      <c r="APM108" s="631"/>
      <c r="APN108" s="631"/>
      <c r="APO108" s="631"/>
      <c r="APP108" s="612"/>
      <c r="APQ108" s="626"/>
      <c r="APR108" s="631"/>
      <c r="APS108" s="631"/>
      <c r="APT108" s="631"/>
      <c r="APU108" s="631"/>
      <c r="APV108" s="631"/>
      <c r="APW108" s="612"/>
      <c r="APX108" s="626"/>
      <c r="APY108" s="631"/>
      <c r="APZ108" s="631"/>
      <c r="AQA108" s="631"/>
      <c r="AQB108" s="631"/>
      <c r="AQC108" s="631"/>
      <c r="AQD108" s="612"/>
      <c r="AQE108" s="626"/>
      <c r="AQF108" s="631"/>
      <c r="AQG108" s="631"/>
      <c r="AQH108" s="631"/>
      <c r="AQI108" s="631"/>
      <c r="AQJ108" s="631"/>
      <c r="AQK108" s="612"/>
      <c r="AQL108" s="626"/>
      <c r="AQM108" s="631"/>
      <c r="AQN108" s="631"/>
      <c r="AQO108" s="631"/>
      <c r="AQP108" s="631"/>
      <c r="AQQ108" s="631"/>
      <c r="AQR108" s="612"/>
      <c r="AQS108" s="626"/>
      <c r="AQT108" s="631"/>
      <c r="AQU108" s="631"/>
      <c r="AQV108" s="631"/>
      <c r="AQW108" s="631"/>
      <c r="AQX108" s="631"/>
      <c r="AQY108" s="612"/>
      <c r="AQZ108" s="626"/>
      <c r="ARA108" s="631"/>
      <c r="ARB108" s="631"/>
      <c r="ARC108" s="631"/>
      <c r="ARD108" s="631"/>
      <c r="ARE108" s="631"/>
      <c r="ARF108" s="612"/>
      <c r="ARG108" s="626"/>
      <c r="ARH108" s="631"/>
      <c r="ARI108" s="631"/>
      <c r="ARJ108" s="631"/>
      <c r="ARK108" s="631"/>
      <c r="ARL108" s="631"/>
      <c r="ARM108" s="612"/>
      <c r="ARN108" s="626"/>
      <c r="ARO108" s="631"/>
      <c r="ARP108" s="631"/>
      <c r="ARQ108" s="631"/>
      <c r="ARR108" s="631"/>
      <c r="ARS108" s="631"/>
      <c r="ART108" s="612"/>
      <c r="ARU108" s="626"/>
      <c r="ARV108" s="631"/>
      <c r="ARW108" s="631"/>
      <c r="ARX108" s="631"/>
      <c r="ARY108" s="631"/>
      <c r="ARZ108" s="631"/>
      <c r="ASA108" s="612"/>
      <c r="ASB108" s="626"/>
      <c r="ASC108" s="631"/>
      <c r="ASD108" s="631"/>
      <c r="ASE108" s="631"/>
      <c r="ASF108" s="631"/>
      <c r="ASG108" s="631"/>
      <c r="ASH108" s="612"/>
      <c r="ASI108" s="626"/>
      <c r="ASJ108" s="631"/>
      <c r="ASK108" s="631"/>
      <c r="ASL108" s="631"/>
      <c r="ASM108" s="631"/>
      <c r="ASN108" s="631"/>
      <c r="ASO108" s="612"/>
      <c r="ASP108" s="626"/>
      <c r="ASQ108" s="631"/>
      <c r="ASR108" s="631"/>
      <c r="ASS108" s="631"/>
      <c r="AST108" s="631"/>
      <c r="ASU108" s="631"/>
      <c r="ASV108" s="612"/>
      <c r="ASW108" s="626"/>
      <c r="ASX108" s="631"/>
      <c r="ASY108" s="631"/>
      <c r="ASZ108" s="631"/>
      <c r="ATA108" s="631"/>
      <c r="ATB108" s="631"/>
      <c r="ATC108" s="612"/>
      <c r="ATD108" s="626"/>
      <c r="ATE108" s="631"/>
      <c r="ATF108" s="631"/>
      <c r="ATG108" s="631"/>
      <c r="ATH108" s="631"/>
      <c r="ATI108" s="631"/>
      <c r="ATJ108" s="612"/>
      <c r="ATK108" s="626"/>
      <c r="ATL108" s="631"/>
      <c r="ATM108" s="631"/>
      <c r="ATN108" s="631"/>
      <c r="ATO108" s="631"/>
      <c r="ATP108" s="631"/>
      <c r="ATQ108" s="612"/>
      <c r="ATR108" s="626"/>
      <c r="ATS108" s="631"/>
      <c r="ATT108" s="631"/>
      <c r="ATU108" s="631"/>
      <c r="ATV108" s="631"/>
      <c r="ATW108" s="631"/>
      <c r="ATX108" s="612"/>
      <c r="ATY108" s="626"/>
      <c r="ATZ108" s="631"/>
      <c r="AUA108" s="631"/>
      <c r="AUB108" s="631"/>
      <c r="AUC108" s="631"/>
      <c r="AUD108" s="631"/>
      <c r="AUE108" s="612"/>
      <c r="AUF108" s="626"/>
      <c r="AUG108" s="631"/>
      <c r="AUH108" s="631"/>
      <c r="AUI108" s="631"/>
      <c r="AUJ108" s="631"/>
      <c r="AUK108" s="631"/>
      <c r="AUL108" s="612"/>
      <c r="AUM108" s="626"/>
      <c r="AUN108" s="631"/>
      <c r="AUO108" s="631"/>
      <c r="AUP108" s="631"/>
      <c r="AUQ108" s="631"/>
      <c r="AUR108" s="631"/>
      <c r="AUS108" s="612"/>
      <c r="AUT108" s="626"/>
      <c r="AUU108" s="631"/>
      <c r="AUV108" s="631"/>
      <c r="AUW108" s="631"/>
      <c r="AUX108" s="631"/>
      <c r="AUY108" s="631"/>
      <c r="AUZ108" s="612"/>
      <c r="AVA108" s="626"/>
      <c r="AVB108" s="631"/>
      <c r="AVC108" s="631"/>
      <c r="AVD108" s="631"/>
      <c r="AVE108" s="631"/>
      <c r="AVF108" s="631"/>
      <c r="AVG108" s="612"/>
      <c r="AVH108" s="626"/>
      <c r="AVI108" s="631"/>
      <c r="AVJ108" s="631"/>
      <c r="AVK108" s="631"/>
      <c r="AVL108" s="631"/>
      <c r="AVM108" s="631"/>
      <c r="AVN108" s="612"/>
      <c r="AVO108" s="626"/>
      <c r="AVP108" s="631"/>
      <c r="AVQ108" s="631"/>
      <c r="AVR108" s="631"/>
      <c r="AVS108" s="631"/>
      <c r="AVT108" s="631"/>
      <c r="AVU108" s="612"/>
      <c r="AVV108" s="626"/>
      <c r="AVW108" s="631"/>
      <c r="AVX108" s="631"/>
      <c r="AVY108" s="631"/>
      <c r="AVZ108" s="631"/>
      <c r="AWA108" s="631"/>
      <c r="AWB108" s="612"/>
      <c r="AWC108" s="626"/>
      <c r="AWD108" s="631"/>
      <c r="AWE108" s="631"/>
      <c r="AWF108" s="631"/>
      <c r="AWG108" s="631"/>
      <c r="AWH108" s="631"/>
      <c r="AWI108" s="612"/>
      <c r="AWJ108" s="626"/>
      <c r="AWK108" s="631"/>
      <c r="AWL108" s="631"/>
      <c r="AWM108" s="631"/>
      <c r="AWN108" s="631"/>
      <c r="AWO108" s="631"/>
      <c r="AWP108" s="612"/>
      <c r="AWQ108" s="626"/>
      <c r="AWR108" s="631"/>
      <c r="AWS108" s="631"/>
      <c r="AWT108" s="631"/>
      <c r="AWU108" s="631"/>
      <c r="AWV108" s="631"/>
      <c r="AWW108" s="612"/>
      <c r="AWX108" s="626"/>
      <c r="AWY108" s="631"/>
      <c r="AWZ108" s="631"/>
      <c r="AXA108" s="631"/>
      <c r="AXB108" s="631"/>
      <c r="AXC108" s="631"/>
      <c r="AXD108" s="612"/>
      <c r="AXE108" s="626"/>
      <c r="AXF108" s="631"/>
      <c r="AXG108" s="631"/>
      <c r="AXH108" s="631"/>
      <c r="AXI108" s="631"/>
      <c r="AXJ108" s="631"/>
      <c r="AXK108" s="612"/>
      <c r="AXL108" s="626"/>
      <c r="AXM108" s="631"/>
      <c r="AXN108" s="631"/>
      <c r="AXO108" s="631"/>
      <c r="AXP108" s="631"/>
      <c r="AXQ108" s="631"/>
      <c r="AXR108" s="612"/>
      <c r="AXS108" s="626"/>
      <c r="AXT108" s="631"/>
      <c r="AXU108" s="631"/>
      <c r="AXV108" s="631"/>
      <c r="AXW108" s="631"/>
      <c r="AXX108" s="631"/>
      <c r="AXY108" s="612"/>
      <c r="AXZ108" s="626"/>
      <c r="AYA108" s="631"/>
      <c r="AYB108" s="631"/>
      <c r="AYC108" s="631"/>
      <c r="AYD108" s="631"/>
      <c r="AYE108" s="631"/>
      <c r="AYF108" s="612"/>
      <c r="AYG108" s="626"/>
      <c r="AYH108" s="631"/>
      <c r="AYI108" s="631"/>
      <c r="AYJ108" s="631"/>
      <c r="AYK108" s="631"/>
      <c r="AYL108" s="631"/>
      <c r="AYM108" s="612"/>
      <c r="AYN108" s="626"/>
      <c r="AYO108" s="631"/>
      <c r="AYP108" s="631"/>
      <c r="AYQ108" s="631"/>
      <c r="AYR108" s="631"/>
      <c r="AYS108" s="631"/>
      <c r="AYT108" s="612"/>
      <c r="AYU108" s="626"/>
      <c r="AYV108" s="631"/>
      <c r="AYW108" s="631"/>
      <c r="AYX108" s="631"/>
      <c r="AYY108" s="631"/>
      <c r="AYZ108" s="631"/>
      <c r="AZA108" s="612"/>
      <c r="AZB108" s="626"/>
      <c r="AZC108" s="631"/>
      <c r="AZD108" s="631"/>
      <c r="AZE108" s="631"/>
      <c r="AZF108" s="631"/>
      <c r="AZG108" s="631"/>
      <c r="AZH108" s="612"/>
      <c r="AZI108" s="626"/>
      <c r="AZJ108" s="631"/>
      <c r="AZK108" s="631"/>
      <c r="AZL108" s="631"/>
      <c r="AZM108" s="631"/>
      <c r="AZN108" s="631"/>
      <c r="AZO108" s="612"/>
      <c r="AZP108" s="626"/>
      <c r="AZQ108" s="631"/>
      <c r="AZR108" s="631"/>
      <c r="AZS108" s="631"/>
      <c r="AZT108" s="631"/>
      <c r="AZU108" s="631"/>
      <c r="AZV108" s="612"/>
      <c r="AZW108" s="626"/>
      <c r="AZX108" s="631"/>
      <c r="AZY108" s="631"/>
      <c r="AZZ108" s="631"/>
      <c r="BAA108" s="631"/>
      <c r="BAB108" s="631"/>
      <c r="BAC108" s="612"/>
      <c r="BAD108" s="626"/>
      <c r="BAE108" s="631"/>
      <c r="BAF108" s="631"/>
      <c r="BAG108" s="631"/>
      <c r="BAH108" s="631"/>
      <c r="BAI108" s="631"/>
      <c r="BAJ108" s="612"/>
      <c r="BAK108" s="626"/>
      <c r="BAL108" s="631"/>
      <c r="BAM108" s="631"/>
      <c r="BAN108" s="631"/>
      <c r="BAO108" s="631"/>
      <c r="BAP108" s="631"/>
      <c r="BAQ108" s="612"/>
      <c r="BAR108" s="626"/>
      <c r="BAS108" s="631"/>
      <c r="BAT108" s="631"/>
      <c r="BAU108" s="631"/>
      <c r="BAV108" s="631"/>
      <c r="BAW108" s="631"/>
      <c r="BAX108" s="612"/>
      <c r="BAY108" s="626"/>
      <c r="BAZ108" s="631"/>
      <c r="BBA108" s="631"/>
      <c r="BBB108" s="631"/>
      <c r="BBC108" s="631"/>
      <c r="BBD108" s="631"/>
      <c r="BBE108" s="612"/>
      <c r="BBF108" s="626"/>
      <c r="BBG108" s="631"/>
      <c r="BBH108" s="631"/>
      <c r="BBI108" s="631"/>
      <c r="BBJ108" s="631"/>
      <c r="BBK108" s="631"/>
      <c r="BBL108" s="612"/>
      <c r="BBM108" s="626"/>
      <c r="BBN108" s="631"/>
      <c r="BBO108" s="631"/>
      <c r="BBP108" s="631"/>
      <c r="BBQ108" s="631"/>
      <c r="BBR108" s="631"/>
      <c r="BBS108" s="612"/>
      <c r="BBT108" s="626"/>
      <c r="BBU108" s="631"/>
      <c r="BBV108" s="631"/>
      <c r="BBW108" s="631"/>
      <c r="BBX108" s="631"/>
      <c r="BBY108" s="631"/>
      <c r="BBZ108" s="612"/>
      <c r="BCA108" s="626"/>
      <c r="BCB108" s="631"/>
      <c r="BCC108" s="631"/>
      <c r="BCD108" s="631"/>
      <c r="BCE108" s="631"/>
      <c r="BCF108" s="631"/>
      <c r="BCG108" s="612"/>
      <c r="BCH108" s="626"/>
      <c r="BCI108" s="631"/>
      <c r="BCJ108" s="631"/>
      <c r="BCK108" s="631"/>
      <c r="BCL108" s="631"/>
      <c r="BCM108" s="631"/>
      <c r="BCN108" s="612"/>
      <c r="BCO108" s="626"/>
      <c r="BCP108" s="631"/>
      <c r="BCQ108" s="631"/>
      <c r="BCR108" s="631"/>
      <c r="BCS108" s="631"/>
      <c r="BCT108" s="631"/>
      <c r="BCU108" s="612"/>
      <c r="BCV108" s="626"/>
      <c r="BCW108" s="631"/>
      <c r="BCX108" s="631"/>
      <c r="BCY108" s="631"/>
      <c r="BCZ108" s="631"/>
      <c r="BDA108" s="631"/>
      <c r="BDB108" s="612"/>
      <c r="BDC108" s="626"/>
      <c r="BDD108" s="631"/>
      <c r="BDE108" s="631"/>
      <c r="BDF108" s="631"/>
      <c r="BDG108" s="631"/>
      <c r="BDH108" s="631"/>
      <c r="BDI108" s="612"/>
      <c r="BDJ108" s="626"/>
      <c r="BDK108" s="631"/>
      <c r="BDL108" s="631"/>
      <c r="BDM108" s="631"/>
      <c r="BDN108" s="631"/>
      <c r="BDO108" s="631"/>
      <c r="BDP108" s="612"/>
      <c r="BDQ108" s="626"/>
      <c r="BDR108" s="631"/>
      <c r="BDS108" s="631"/>
      <c r="BDT108" s="631"/>
      <c r="BDU108" s="631"/>
      <c r="BDV108" s="631"/>
      <c r="BDW108" s="612"/>
      <c r="BDX108" s="626"/>
      <c r="BDY108" s="631"/>
      <c r="BDZ108" s="631"/>
      <c r="BEA108" s="631"/>
      <c r="BEB108" s="631"/>
      <c r="BEC108" s="631"/>
      <c r="BED108" s="612"/>
      <c r="BEE108" s="626"/>
      <c r="BEF108" s="631"/>
      <c r="BEG108" s="631"/>
      <c r="BEH108" s="631"/>
      <c r="BEI108" s="631"/>
      <c r="BEJ108" s="631"/>
      <c r="BEK108" s="612"/>
      <c r="BEL108" s="626"/>
      <c r="BEM108" s="631"/>
      <c r="BEN108" s="631"/>
      <c r="BEO108" s="631"/>
      <c r="BEP108" s="631"/>
      <c r="BEQ108" s="631"/>
      <c r="BER108" s="612"/>
      <c r="BES108" s="626"/>
      <c r="BET108" s="631"/>
      <c r="BEU108" s="631"/>
      <c r="BEV108" s="631"/>
      <c r="BEW108" s="631"/>
      <c r="BEX108" s="631"/>
      <c r="BEY108" s="612"/>
      <c r="BEZ108" s="626"/>
      <c r="BFA108" s="631"/>
      <c r="BFB108" s="631"/>
      <c r="BFC108" s="631"/>
      <c r="BFD108" s="631"/>
      <c r="BFE108" s="631"/>
      <c r="BFF108" s="612"/>
      <c r="BFG108" s="626"/>
      <c r="BFH108" s="631"/>
      <c r="BFI108" s="631"/>
      <c r="BFJ108" s="631"/>
      <c r="BFK108" s="631"/>
      <c r="BFL108" s="631"/>
      <c r="BFM108" s="612"/>
      <c r="BFN108" s="626"/>
      <c r="BFO108" s="631"/>
      <c r="BFP108" s="631"/>
      <c r="BFQ108" s="631"/>
      <c r="BFR108" s="631"/>
      <c r="BFS108" s="631"/>
      <c r="BFT108" s="612"/>
      <c r="BFU108" s="626"/>
      <c r="BFV108" s="631"/>
      <c r="BFW108" s="631"/>
      <c r="BFX108" s="631"/>
      <c r="BFY108" s="631"/>
      <c r="BFZ108" s="631"/>
      <c r="BGA108" s="612"/>
      <c r="BGB108" s="626"/>
      <c r="BGC108" s="631"/>
      <c r="BGD108" s="631"/>
      <c r="BGE108" s="631"/>
      <c r="BGF108" s="631"/>
      <c r="BGG108" s="631"/>
      <c r="BGH108" s="612"/>
      <c r="BGI108" s="626"/>
      <c r="BGJ108" s="631"/>
      <c r="BGK108" s="631"/>
      <c r="BGL108" s="631"/>
      <c r="BGM108" s="631"/>
      <c r="BGN108" s="631"/>
      <c r="BGO108" s="612"/>
      <c r="BGP108" s="626"/>
      <c r="BGQ108" s="631"/>
      <c r="BGR108" s="631"/>
      <c r="BGS108" s="631"/>
      <c r="BGT108" s="631"/>
      <c r="BGU108" s="631"/>
      <c r="BGV108" s="612"/>
      <c r="BGW108" s="626"/>
      <c r="BGX108" s="631"/>
      <c r="BGY108" s="631"/>
      <c r="BGZ108" s="631"/>
      <c r="BHA108" s="631"/>
      <c r="BHB108" s="631"/>
      <c r="BHC108" s="612"/>
      <c r="BHD108" s="626"/>
      <c r="BHE108" s="631"/>
      <c r="BHF108" s="631"/>
      <c r="BHG108" s="631"/>
      <c r="BHH108" s="631"/>
      <c r="BHI108" s="631"/>
      <c r="BHJ108" s="612"/>
      <c r="BHK108" s="626"/>
      <c r="BHL108" s="631"/>
      <c r="BHM108" s="631"/>
      <c r="BHN108" s="631"/>
      <c r="BHO108" s="631"/>
      <c r="BHP108" s="631"/>
      <c r="BHQ108" s="612"/>
      <c r="BHR108" s="626"/>
      <c r="BHS108" s="631"/>
      <c r="BHT108" s="631"/>
      <c r="BHU108" s="631"/>
      <c r="BHV108" s="631"/>
      <c r="BHW108" s="631"/>
      <c r="BHX108" s="612"/>
      <c r="BHY108" s="626"/>
      <c r="BHZ108" s="631"/>
      <c r="BIA108" s="631"/>
      <c r="BIB108" s="631"/>
      <c r="BIC108" s="631"/>
      <c r="BID108" s="631"/>
      <c r="BIE108" s="612"/>
      <c r="BIF108" s="626"/>
      <c r="BIG108" s="631"/>
      <c r="BIH108" s="631"/>
      <c r="BII108" s="631"/>
      <c r="BIJ108" s="631"/>
      <c r="BIK108" s="631"/>
      <c r="BIL108" s="612"/>
      <c r="BIM108" s="626"/>
      <c r="BIN108" s="631"/>
      <c r="BIO108" s="631"/>
      <c r="BIP108" s="631"/>
      <c r="BIQ108" s="631"/>
      <c r="BIR108" s="631"/>
      <c r="BIS108" s="612"/>
      <c r="BIT108" s="626"/>
      <c r="BIU108" s="631"/>
      <c r="BIV108" s="631"/>
      <c r="BIW108" s="631"/>
      <c r="BIX108" s="631"/>
      <c r="BIY108" s="631"/>
      <c r="BIZ108" s="612"/>
      <c r="BJA108" s="626"/>
      <c r="BJB108" s="631"/>
      <c r="BJC108" s="631"/>
      <c r="BJD108" s="631"/>
      <c r="BJE108" s="631"/>
      <c r="BJF108" s="631"/>
      <c r="BJG108" s="612"/>
      <c r="BJH108" s="626"/>
      <c r="BJI108" s="631"/>
      <c r="BJJ108" s="631"/>
      <c r="BJK108" s="631"/>
      <c r="BJL108" s="631"/>
      <c r="BJM108" s="631"/>
      <c r="BJN108" s="612"/>
      <c r="BJO108" s="626"/>
      <c r="BJP108" s="631"/>
      <c r="BJQ108" s="631"/>
      <c r="BJR108" s="631"/>
      <c r="BJS108" s="631"/>
      <c r="BJT108" s="631"/>
      <c r="BJU108" s="612"/>
      <c r="BJV108" s="626"/>
      <c r="BJW108" s="631"/>
      <c r="BJX108" s="631"/>
      <c r="BJY108" s="631"/>
      <c r="BJZ108" s="631"/>
      <c r="BKA108" s="631"/>
      <c r="BKB108" s="612"/>
      <c r="BKC108" s="626"/>
      <c r="BKD108" s="631"/>
      <c r="BKE108" s="631"/>
      <c r="BKF108" s="631"/>
      <c r="BKG108" s="631"/>
      <c r="BKH108" s="631"/>
      <c r="BKI108" s="612"/>
      <c r="BKJ108" s="626"/>
      <c r="BKK108" s="631"/>
      <c r="BKL108" s="631"/>
      <c r="BKM108" s="631"/>
      <c r="BKN108" s="631"/>
      <c r="BKO108" s="631"/>
      <c r="BKP108" s="612"/>
      <c r="BKQ108" s="626"/>
      <c r="BKR108" s="631"/>
      <c r="BKS108" s="631"/>
      <c r="BKT108" s="631"/>
      <c r="BKU108" s="631"/>
      <c r="BKV108" s="631"/>
      <c r="BKW108" s="612"/>
      <c r="BKX108" s="626"/>
      <c r="BKY108" s="631"/>
      <c r="BKZ108" s="631"/>
      <c r="BLA108" s="631"/>
      <c r="BLB108" s="631"/>
      <c r="BLC108" s="631"/>
      <c r="BLD108" s="612"/>
      <c r="BLE108" s="626"/>
      <c r="BLF108" s="631"/>
      <c r="BLG108" s="631"/>
      <c r="BLH108" s="631"/>
      <c r="BLI108" s="631"/>
      <c r="BLJ108" s="631"/>
      <c r="BLK108" s="612"/>
      <c r="BLL108" s="626"/>
      <c r="BLM108" s="631"/>
      <c r="BLN108" s="631"/>
      <c r="BLO108" s="631"/>
      <c r="BLP108" s="631"/>
      <c r="BLQ108" s="631"/>
      <c r="BLR108" s="612"/>
      <c r="BLS108" s="626"/>
      <c r="BLT108" s="631"/>
      <c r="BLU108" s="631"/>
      <c r="BLV108" s="631"/>
      <c r="BLW108" s="631"/>
      <c r="BLX108" s="631"/>
      <c r="BLY108" s="612"/>
      <c r="BLZ108" s="626"/>
      <c r="BMA108" s="631"/>
      <c r="BMB108" s="631"/>
      <c r="BMC108" s="631"/>
      <c r="BMD108" s="631"/>
      <c r="BME108" s="631"/>
      <c r="BMF108" s="612"/>
      <c r="BMG108" s="626"/>
      <c r="BMH108" s="631"/>
      <c r="BMI108" s="631"/>
      <c r="BMJ108" s="631"/>
      <c r="BMK108" s="631"/>
      <c r="BML108" s="631"/>
      <c r="BMM108" s="612"/>
      <c r="BMN108" s="626"/>
      <c r="BMO108" s="631"/>
      <c r="BMP108" s="631"/>
      <c r="BMQ108" s="631"/>
      <c r="BMR108" s="631"/>
      <c r="BMS108" s="631"/>
      <c r="BMT108" s="612"/>
      <c r="BMU108" s="626"/>
      <c r="BMV108" s="631"/>
      <c r="BMW108" s="631"/>
      <c r="BMX108" s="631"/>
      <c r="BMY108" s="631"/>
      <c r="BMZ108" s="631"/>
      <c r="BNA108" s="612"/>
      <c r="BNB108" s="626"/>
      <c r="BNC108" s="631"/>
      <c r="BND108" s="631"/>
      <c r="BNE108" s="631"/>
      <c r="BNF108" s="631"/>
      <c r="BNG108" s="631"/>
      <c r="BNH108" s="612"/>
      <c r="BNI108" s="626"/>
      <c r="BNJ108" s="631"/>
      <c r="BNK108" s="631"/>
      <c r="BNL108" s="631"/>
      <c r="BNM108" s="631"/>
      <c r="BNN108" s="631"/>
      <c r="BNO108" s="612"/>
      <c r="BNP108" s="626"/>
      <c r="BNQ108" s="631"/>
      <c r="BNR108" s="631"/>
      <c r="BNS108" s="631"/>
      <c r="BNT108" s="631"/>
      <c r="BNU108" s="631"/>
      <c r="BNV108" s="612"/>
      <c r="BNW108" s="626"/>
      <c r="BNX108" s="631"/>
      <c r="BNY108" s="631"/>
      <c r="BNZ108" s="631"/>
      <c r="BOA108" s="631"/>
      <c r="BOB108" s="631"/>
      <c r="BOC108" s="612"/>
      <c r="BOD108" s="626"/>
      <c r="BOE108" s="631"/>
      <c r="BOF108" s="631"/>
      <c r="BOG108" s="631"/>
      <c r="BOH108" s="631"/>
      <c r="BOI108" s="631"/>
      <c r="BOJ108" s="612"/>
      <c r="BOK108" s="626"/>
      <c r="BOL108" s="631"/>
      <c r="BOM108" s="631"/>
      <c r="BON108" s="631"/>
      <c r="BOO108" s="631"/>
      <c r="BOP108" s="631"/>
      <c r="BOQ108" s="612"/>
      <c r="BOR108" s="626"/>
      <c r="BOS108" s="631"/>
      <c r="BOT108" s="631"/>
      <c r="BOU108" s="631"/>
      <c r="BOV108" s="631"/>
      <c r="BOW108" s="631"/>
      <c r="BOX108" s="612"/>
      <c r="BOY108" s="626"/>
      <c r="BOZ108" s="631"/>
      <c r="BPA108" s="631"/>
      <c r="BPB108" s="631"/>
      <c r="BPC108" s="631"/>
      <c r="BPD108" s="631"/>
      <c r="BPE108" s="612"/>
      <c r="BPF108" s="626"/>
      <c r="BPG108" s="631"/>
      <c r="BPH108" s="631"/>
      <c r="BPI108" s="631"/>
      <c r="BPJ108" s="631"/>
      <c r="BPK108" s="631"/>
      <c r="BPL108" s="612"/>
      <c r="BPM108" s="626"/>
      <c r="BPN108" s="631"/>
      <c r="BPO108" s="631"/>
      <c r="BPP108" s="631"/>
      <c r="BPQ108" s="631"/>
      <c r="BPR108" s="631"/>
      <c r="BPS108" s="612"/>
      <c r="BPT108" s="626"/>
      <c r="BPU108" s="631"/>
      <c r="BPV108" s="631"/>
      <c r="BPW108" s="631"/>
      <c r="BPX108" s="631"/>
      <c r="BPY108" s="631"/>
      <c r="BPZ108" s="612"/>
      <c r="BQA108" s="626"/>
      <c r="BQB108" s="631"/>
      <c r="BQC108" s="631"/>
      <c r="BQD108" s="631"/>
      <c r="BQE108" s="631"/>
      <c r="BQF108" s="631"/>
      <c r="BQG108" s="612"/>
      <c r="BQH108" s="626"/>
      <c r="BQI108" s="631"/>
      <c r="BQJ108" s="631"/>
      <c r="BQK108" s="631"/>
      <c r="BQL108" s="631"/>
      <c r="BQM108" s="631"/>
      <c r="BQN108" s="612"/>
      <c r="BQO108" s="626"/>
      <c r="BQP108" s="631"/>
      <c r="BQQ108" s="631"/>
      <c r="BQR108" s="631"/>
      <c r="BQS108" s="631"/>
      <c r="BQT108" s="631"/>
      <c r="BQU108" s="612"/>
      <c r="BQV108" s="626"/>
      <c r="BQW108" s="631"/>
      <c r="BQX108" s="631"/>
      <c r="BQY108" s="631"/>
      <c r="BQZ108" s="631"/>
      <c r="BRA108" s="631"/>
      <c r="BRB108" s="612"/>
      <c r="BRC108" s="626"/>
      <c r="BRD108" s="631"/>
      <c r="BRE108" s="631"/>
      <c r="BRF108" s="631"/>
      <c r="BRG108" s="631"/>
      <c r="BRH108" s="631"/>
      <c r="BRI108" s="612"/>
      <c r="BRJ108" s="626"/>
      <c r="BRK108" s="631"/>
      <c r="BRL108" s="631"/>
      <c r="BRM108" s="631"/>
      <c r="BRN108" s="631"/>
      <c r="BRO108" s="631"/>
      <c r="BRP108" s="612"/>
      <c r="BRQ108" s="626"/>
      <c r="BRR108" s="631"/>
      <c r="BRS108" s="631"/>
      <c r="BRT108" s="631"/>
      <c r="BRU108" s="631"/>
      <c r="BRV108" s="631"/>
      <c r="BRW108" s="612"/>
      <c r="BRX108" s="626"/>
      <c r="BRY108" s="631"/>
      <c r="BRZ108" s="631"/>
      <c r="BSA108" s="631"/>
      <c r="BSB108" s="631"/>
      <c r="BSC108" s="631"/>
      <c r="BSD108" s="612"/>
      <c r="BSE108" s="626"/>
      <c r="BSF108" s="631"/>
      <c r="BSG108" s="631"/>
      <c r="BSH108" s="631"/>
      <c r="BSI108" s="631"/>
      <c r="BSJ108" s="631"/>
      <c r="BSK108" s="612"/>
      <c r="BSL108" s="626"/>
      <c r="BSM108" s="631"/>
      <c r="BSN108" s="631"/>
      <c r="BSO108" s="631"/>
      <c r="BSP108" s="631"/>
      <c r="BSQ108" s="631"/>
      <c r="BSR108" s="612"/>
      <c r="BSS108" s="626"/>
      <c r="BST108" s="631"/>
      <c r="BSU108" s="631"/>
      <c r="BSV108" s="631"/>
      <c r="BSW108" s="631"/>
      <c r="BSX108" s="631"/>
      <c r="BSY108" s="612"/>
      <c r="BSZ108" s="626"/>
      <c r="BTA108" s="631"/>
      <c r="BTB108" s="631"/>
      <c r="BTC108" s="631"/>
      <c r="BTD108" s="631"/>
      <c r="BTE108" s="631"/>
      <c r="BTF108" s="612"/>
      <c r="BTG108" s="626"/>
      <c r="BTH108" s="631"/>
      <c r="BTI108" s="631"/>
      <c r="BTJ108" s="631"/>
      <c r="BTK108" s="631"/>
      <c r="BTL108" s="631"/>
      <c r="BTM108" s="612"/>
      <c r="BTN108" s="626"/>
      <c r="BTO108" s="631"/>
      <c r="BTP108" s="631"/>
      <c r="BTQ108" s="631"/>
      <c r="BTR108" s="631"/>
      <c r="BTS108" s="631"/>
      <c r="BTT108" s="612"/>
      <c r="BTU108" s="626"/>
      <c r="BTV108" s="631"/>
      <c r="BTW108" s="631"/>
      <c r="BTX108" s="631"/>
      <c r="BTY108" s="631"/>
      <c r="BTZ108" s="631"/>
      <c r="BUA108" s="612"/>
      <c r="BUB108" s="626"/>
      <c r="BUC108" s="631"/>
      <c r="BUD108" s="631"/>
      <c r="BUE108" s="631"/>
      <c r="BUF108" s="631"/>
      <c r="BUG108" s="631"/>
      <c r="BUH108" s="612"/>
      <c r="BUI108" s="626"/>
      <c r="BUJ108" s="631"/>
      <c r="BUK108" s="631"/>
      <c r="BUL108" s="631"/>
      <c r="BUM108" s="631"/>
      <c r="BUN108" s="631"/>
      <c r="BUO108" s="612"/>
      <c r="BUP108" s="626"/>
      <c r="BUQ108" s="631"/>
      <c r="BUR108" s="631"/>
      <c r="BUS108" s="631"/>
      <c r="BUT108" s="631"/>
      <c r="BUU108" s="631"/>
      <c r="BUV108" s="612"/>
      <c r="BUW108" s="626"/>
      <c r="BUX108" s="631"/>
      <c r="BUY108" s="631"/>
      <c r="BUZ108" s="631"/>
      <c r="BVA108" s="631"/>
      <c r="BVB108" s="631"/>
      <c r="BVC108" s="612"/>
      <c r="BVD108" s="626"/>
      <c r="BVE108" s="631"/>
      <c r="BVF108" s="631"/>
      <c r="BVG108" s="631"/>
      <c r="BVH108" s="631"/>
      <c r="BVI108" s="631"/>
      <c r="BVJ108" s="612"/>
      <c r="BVK108" s="626"/>
      <c r="BVL108" s="631"/>
      <c r="BVM108" s="631"/>
      <c r="BVN108" s="631"/>
      <c r="BVO108" s="631"/>
      <c r="BVP108" s="631"/>
      <c r="BVQ108" s="612"/>
      <c r="BVR108" s="626"/>
      <c r="BVS108" s="631"/>
      <c r="BVT108" s="631"/>
      <c r="BVU108" s="631"/>
      <c r="BVV108" s="631"/>
      <c r="BVW108" s="631"/>
      <c r="BVX108" s="612"/>
      <c r="BVY108" s="626"/>
      <c r="BVZ108" s="631"/>
      <c r="BWA108" s="631"/>
      <c r="BWB108" s="631"/>
      <c r="BWC108" s="631"/>
      <c r="BWD108" s="631"/>
      <c r="BWE108" s="612"/>
      <c r="BWF108" s="626"/>
      <c r="BWG108" s="631"/>
      <c r="BWH108" s="631"/>
      <c r="BWI108" s="631"/>
      <c r="BWJ108" s="631"/>
      <c r="BWK108" s="631"/>
      <c r="BWL108" s="612"/>
      <c r="BWM108" s="626"/>
      <c r="BWN108" s="631"/>
      <c r="BWO108" s="631"/>
      <c r="BWP108" s="631"/>
      <c r="BWQ108" s="631"/>
      <c r="BWR108" s="631"/>
      <c r="BWS108" s="612"/>
      <c r="BWT108" s="626"/>
      <c r="BWU108" s="631"/>
      <c r="BWV108" s="631"/>
      <c r="BWW108" s="631"/>
      <c r="BWX108" s="631"/>
      <c r="BWY108" s="631"/>
      <c r="BWZ108" s="612"/>
      <c r="BXA108" s="626"/>
      <c r="BXB108" s="631"/>
      <c r="BXC108" s="631"/>
      <c r="BXD108" s="631"/>
      <c r="BXE108" s="631"/>
      <c r="BXF108" s="631"/>
      <c r="BXG108" s="612"/>
      <c r="BXH108" s="626"/>
      <c r="BXI108" s="631"/>
      <c r="BXJ108" s="631"/>
      <c r="BXK108" s="631"/>
      <c r="BXL108" s="631"/>
      <c r="BXM108" s="631"/>
      <c r="BXN108" s="612"/>
      <c r="BXO108" s="626"/>
      <c r="BXP108" s="631"/>
      <c r="BXQ108" s="631"/>
      <c r="BXR108" s="631"/>
      <c r="BXS108" s="631"/>
      <c r="BXT108" s="631"/>
      <c r="BXU108" s="612"/>
      <c r="BXV108" s="626"/>
      <c r="BXW108" s="631"/>
      <c r="BXX108" s="631"/>
      <c r="BXY108" s="631"/>
      <c r="BXZ108" s="631"/>
      <c r="BYA108" s="631"/>
      <c r="BYB108" s="612"/>
      <c r="BYC108" s="626"/>
      <c r="BYD108" s="631"/>
      <c r="BYE108" s="631"/>
      <c r="BYF108" s="631"/>
      <c r="BYG108" s="631"/>
      <c r="BYH108" s="631"/>
      <c r="BYI108" s="612"/>
      <c r="BYJ108" s="626"/>
      <c r="BYK108" s="631"/>
      <c r="BYL108" s="631"/>
      <c r="BYM108" s="631"/>
      <c r="BYN108" s="631"/>
      <c r="BYO108" s="631"/>
      <c r="BYP108" s="612"/>
      <c r="BYQ108" s="626"/>
      <c r="BYR108" s="631"/>
      <c r="BYS108" s="631"/>
      <c r="BYT108" s="631"/>
      <c r="BYU108" s="631"/>
      <c r="BYV108" s="631"/>
      <c r="BYW108" s="612"/>
      <c r="BYX108" s="626"/>
      <c r="BYY108" s="631"/>
      <c r="BYZ108" s="631"/>
      <c r="BZA108" s="631"/>
      <c r="BZB108" s="631"/>
      <c r="BZC108" s="631"/>
      <c r="BZD108" s="612"/>
      <c r="BZE108" s="626"/>
      <c r="BZF108" s="631"/>
      <c r="BZG108" s="631"/>
      <c r="BZH108" s="631"/>
      <c r="BZI108" s="631"/>
      <c r="BZJ108" s="631"/>
      <c r="BZK108" s="612"/>
      <c r="BZL108" s="626"/>
      <c r="BZM108" s="631"/>
      <c r="BZN108" s="631"/>
      <c r="BZO108" s="631"/>
      <c r="BZP108" s="631"/>
      <c r="BZQ108" s="631"/>
      <c r="BZR108" s="612"/>
      <c r="BZS108" s="626"/>
      <c r="BZT108" s="631"/>
      <c r="BZU108" s="631"/>
      <c r="BZV108" s="631"/>
      <c r="BZW108" s="631"/>
      <c r="BZX108" s="631"/>
      <c r="BZY108" s="612"/>
      <c r="BZZ108" s="626"/>
      <c r="CAA108" s="631"/>
      <c r="CAB108" s="631"/>
      <c r="CAC108" s="631"/>
      <c r="CAD108" s="631"/>
      <c r="CAE108" s="631"/>
      <c r="CAF108" s="612"/>
      <c r="CAG108" s="626"/>
      <c r="CAH108" s="631"/>
      <c r="CAI108" s="631"/>
      <c r="CAJ108" s="631"/>
      <c r="CAK108" s="631"/>
      <c r="CAL108" s="631"/>
      <c r="CAM108" s="612"/>
      <c r="CAN108" s="626"/>
      <c r="CAO108" s="631"/>
      <c r="CAP108" s="631"/>
      <c r="CAQ108" s="631"/>
      <c r="CAR108" s="631"/>
      <c r="CAS108" s="631"/>
      <c r="CAT108" s="612"/>
      <c r="CAU108" s="626"/>
      <c r="CAV108" s="631"/>
      <c r="CAW108" s="631"/>
      <c r="CAX108" s="631"/>
      <c r="CAY108" s="631"/>
      <c r="CAZ108" s="631"/>
      <c r="CBA108" s="612"/>
      <c r="CBB108" s="626"/>
      <c r="CBC108" s="631"/>
      <c r="CBD108" s="631"/>
      <c r="CBE108" s="631"/>
      <c r="CBF108" s="631"/>
      <c r="CBG108" s="631"/>
      <c r="CBH108" s="612"/>
      <c r="CBI108" s="626"/>
      <c r="CBJ108" s="631"/>
      <c r="CBK108" s="631"/>
      <c r="CBL108" s="631"/>
      <c r="CBM108" s="631"/>
      <c r="CBN108" s="631"/>
      <c r="CBO108" s="612"/>
      <c r="CBP108" s="626"/>
      <c r="CBQ108" s="631"/>
      <c r="CBR108" s="631"/>
      <c r="CBS108" s="631"/>
      <c r="CBT108" s="631"/>
      <c r="CBU108" s="631"/>
      <c r="CBV108" s="612"/>
      <c r="CBW108" s="626"/>
      <c r="CBX108" s="631"/>
      <c r="CBY108" s="631"/>
      <c r="CBZ108" s="631"/>
      <c r="CCA108" s="631"/>
      <c r="CCB108" s="631"/>
      <c r="CCC108" s="612"/>
      <c r="CCD108" s="626"/>
      <c r="CCE108" s="631"/>
      <c r="CCF108" s="631"/>
      <c r="CCG108" s="631"/>
      <c r="CCH108" s="631"/>
      <c r="CCI108" s="631"/>
      <c r="CCJ108" s="612"/>
      <c r="CCK108" s="626"/>
      <c r="CCL108" s="631"/>
      <c r="CCM108" s="631"/>
      <c r="CCN108" s="631"/>
      <c r="CCO108" s="631"/>
      <c r="CCP108" s="631"/>
      <c r="CCQ108" s="612"/>
      <c r="CCR108" s="626"/>
      <c r="CCS108" s="631"/>
      <c r="CCT108" s="631"/>
      <c r="CCU108" s="631"/>
      <c r="CCV108" s="631"/>
      <c r="CCW108" s="631"/>
      <c r="CCX108" s="612"/>
      <c r="CCY108" s="626"/>
      <c r="CCZ108" s="631"/>
      <c r="CDA108" s="631"/>
      <c r="CDB108" s="631"/>
      <c r="CDC108" s="631"/>
      <c r="CDD108" s="631"/>
      <c r="CDE108" s="612"/>
      <c r="CDF108" s="626"/>
      <c r="CDG108" s="631"/>
      <c r="CDH108" s="631"/>
      <c r="CDI108" s="631"/>
      <c r="CDJ108" s="631"/>
      <c r="CDK108" s="631"/>
      <c r="CDL108" s="612"/>
      <c r="CDM108" s="626"/>
      <c r="CDN108" s="631"/>
      <c r="CDO108" s="631"/>
      <c r="CDP108" s="631"/>
      <c r="CDQ108" s="631"/>
      <c r="CDR108" s="631"/>
      <c r="CDS108" s="612"/>
      <c r="CDT108" s="626"/>
      <c r="CDU108" s="631"/>
      <c r="CDV108" s="631"/>
      <c r="CDW108" s="631"/>
      <c r="CDX108" s="631"/>
      <c r="CDY108" s="631"/>
      <c r="CDZ108" s="612"/>
      <c r="CEA108" s="626"/>
      <c r="CEB108" s="631"/>
      <c r="CEC108" s="631"/>
      <c r="CED108" s="631"/>
      <c r="CEE108" s="631"/>
      <c r="CEF108" s="631"/>
      <c r="CEG108" s="612"/>
      <c r="CEH108" s="626"/>
      <c r="CEI108" s="631"/>
      <c r="CEJ108" s="631"/>
      <c r="CEK108" s="631"/>
      <c r="CEL108" s="631"/>
      <c r="CEM108" s="631"/>
      <c r="CEN108" s="612"/>
      <c r="CEO108" s="626"/>
      <c r="CEP108" s="631"/>
      <c r="CEQ108" s="631"/>
      <c r="CER108" s="631"/>
      <c r="CES108" s="631"/>
      <c r="CET108" s="631"/>
      <c r="CEU108" s="612"/>
      <c r="CEV108" s="626"/>
      <c r="CEW108" s="631"/>
      <c r="CEX108" s="631"/>
      <c r="CEY108" s="631"/>
      <c r="CEZ108" s="631"/>
      <c r="CFA108" s="631"/>
      <c r="CFB108" s="612"/>
      <c r="CFC108" s="626"/>
      <c r="CFD108" s="631"/>
      <c r="CFE108" s="631"/>
      <c r="CFF108" s="631"/>
      <c r="CFG108" s="631"/>
      <c r="CFH108" s="631"/>
      <c r="CFI108" s="612"/>
      <c r="CFJ108" s="626"/>
      <c r="CFK108" s="631"/>
      <c r="CFL108" s="631"/>
      <c r="CFM108" s="631"/>
      <c r="CFN108" s="631"/>
      <c r="CFO108" s="631"/>
      <c r="CFP108" s="612"/>
      <c r="CFQ108" s="626"/>
      <c r="CFR108" s="631"/>
      <c r="CFS108" s="631"/>
      <c r="CFT108" s="631"/>
      <c r="CFU108" s="631"/>
      <c r="CFV108" s="631"/>
      <c r="CFW108" s="612"/>
      <c r="CFX108" s="626"/>
      <c r="CFY108" s="631"/>
      <c r="CFZ108" s="631"/>
      <c r="CGA108" s="631"/>
      <c r="CGB108" s="631"/>
      <c r="CGC108" s="631"/>
      <c r="CGD108" s="612"/>
      <c r="CGE108" s="626"/>
      <c r="CGF108" s="631"/>
      <c r="CGG108" s="631"/>
      <c r="CGH108" s="631"/>
      <c r="CGI108" s="631"/>
      <c r="CGJ108" s="631"/>
      <c r="CGK108" s="612"/>
      <c r="CGL108" s="626"/>
      <c r="CGM108" s="631"/>
      <c r="CGN108" s="631"/>
      <c r="CGO108" s="631"/>
      <c r="CGP108" s="631"/>
      <c r="CGQ108" s="631"/>
      <c r="CGR108" s="612"/>
      <c r="CGS108" s="626"/>
      <c r="CGT108" s="631"/>
      <c r="CGU108" s="631"/>
      <c r="CGV108" s="631"/>
      <c r="CGW108" s="631"/>
      <c r="CGX108" s="631"/>
      <c r="CGY108" s="612"/>
      <c r="CGZ108" s="626"/>
      <c r="CHA108" s="631"/>
      <c r="CHB108" s="631"/>
      <c r="CHC108" s="631"/>
      <c r="CHD108" s="631"/>
      <c r="CHE108" s="631"/>
      <c r="CHF108" s="612"/>
      <c r="CHG108" s="626"/>
      <c r="CHH108" s="631"/>
      <c r="CHI108" s="631"/>
      <c r="CHJ108" s="631"/>
      <c r="CHK108" s="631"/>
      <c r="CHL108" s="631"/>
      <c r="CHM108" s="612"/>
      <c r="CHN108" s="626"/>
      <c r="CHO108" s="631"/>
      <c r="CHP108" s="631"/>
      <c r="CHQ108" s="631"/>
      <c r="CHR108" s="631"/>
      <c r="CHS108" s="631"/>
      <c r="CHT108" s="612"/>
      <c r="CHU108" s="626"/>
      <c r="CHV108" s="631"/>
      <c r="CHW108" s="631"/>
      <c r="CHX108" s="631"/>
      <c r="CHY108" s="631"/>
      <c r="CHZ108" s="631"/>
      <c r="CIA108" s="612"/>
      <c r="CIB108" s="626"/>
      <c r="CIC108" s="631"/>
      <c r="CID108" s="631"/>
      <c r="CIE108" s="631"/>
      <c r="CIF108" s="631"/>
      <c r="CIG108" s="631"/>
      <c r="CIH108" s="612"/>
      <c r="CII108" s="626"/>
      <c r="CIJ108" s="631"/>
      <c r="CIK108" s="631"/>
      <c r="CIL108" s="631"/>
      <c r="CIM108" s="631"/>
      <c r="CIN108" s="631"/>
      <c r="CIO108" s="612"/>
      <c r="CIP108" s="626"/>
      <c r="CIQ108" s="631"/>
      <c r="CIR108" s="631"/>
      <c r="CIS108" s="631"/>
      <c r="CIT108" s="631"/>
      <c r="CIU108" s="631"/>
      <c r="CIV108" s="612"/>
      <c r="CIW108" s="626"/>
      <c r="CIX108" s="631"/>
      <c r="CIY108" s="631"/>
      <c r="CIZ108" s="631"/>
      <c r="CJA108" s="631"/>
      <c r="CJB108" s="631"/>
      <c r="CJC108" s="612"/>
      <c r="CJD108" s="626"/>
      <c r="CJE108" s="631"/>
      <c r="CJF108" s="631"/>
      <c r="CJG108" s="631"/>
      <c r="CJH108" s="631"/>
      <c r="CJI108" s="631"/>
      <c r="CJJ108" s="612"/>
      <c r="CJK108" s="626"/>
      <c r="CJL108" s="631"/>
      <c r="CJM108" s="631"/>
      <c r="CJN108" s="631"/>
      <c r="CJO108" s="631"/>
      <c r="CJP108" s="631"/>
      <c r="CJQ108" s="612"/>
      <c r="CJR108" s="626"/>
      <c r="CJS108" s="631"/>
      <c r="CJT108" s="631"/>
      <c r="CJU108" s="631"/>
      <c r="CJV108" s="631"/>
      <c r="CJW108" s="631"/>
      <c r="CJX108" s="612"/>
      <c r="CJY108" s="626"/>
      <c r="CJZ108" s="631"/>
      <c r="CKA108" s="631"/>
      <c r="CKB108" s="631"/>
      <c r="CKC108" s="631"/>
      <c r="CKD108" s="631"/>
      <c r="CKE108" s="612"/>
      <c r="CKF108" s="626"/>
      <c r="CKG108" s="631"/>
      <c r="CKH108" s="631"/>
      <c r="CKI108" s="631"/>
      <c r="CKJ108" s="631"/>
      <c r="CKK108" s="631"/>
      <c r="CKL108" s="612"/>
      <c r="CKM108" s="626"/>
      <c r="CKN108" s="631"/>
      <c r="CKO108" s="631"/>
      <c r="CKP108" s="631"/>
      <c r="CKQ108" s="631"/>
      <c r="CKR108" s="631"/>
      <c r="CKS108" s="612"/>
      <c r="CKT108" s="626"/>
      <c r="CKU108" s="631"/>
      <c r="CKV108" s="631"/>
      <c r="CKW108" s="631"/>
      <c r="CKX108" s="631"/>
      <c r="CKY108" s="631"/>
      <c r="CKZ108" s="612"/>
      <c r="CLA108" s="626"/>
      <c r="CLB108" s="631"/>
      <c r="CLC108" s="631"/>
      <c r="CLD108" s="631"/>
      <c r="CLE108" s="631"/>
      <c r="CLF108" s="631"/>
      <c r="CLG108" s="612"/>
      <c r="CLH108" s="626"/>
      <c r="CLI108" s="631"/>
      <c r="CLJ108" s="631"/>
      <c r="CLK108" s="631"/>
      <c r="CLL108" s="631"/>
      <c r="CLM108" s="631"/>
      <c r="CLN108" s="612"/>
      <c r="CLO108" s="626"/>
      <c r="CLP108" s="631"/>
      <c r="CLQ108" s="631"/>
      <c r="CLR108" s="631"/>
      <c r="CLS108" s="631"/>
      <c r="CLT108" s="631"/>
      <c r="CLU108" s="612"/>
      <c r="CLV108" s="626"/>
      <c r="CLW108" s="631"/>
      <c r="CLX108" s="631"/>
      <c r="CLY108" s="631"/>
      <c r="CLZ108" s="631"/>
      <c r="CMA108" s="631"/>
      <c r="CMB108" s="612"/>
      <c r="CMC108" s="626"/>
      <c r="CMD108" s="631"/>
      <c r="CME108" s="631"/>
      <c r="CMF108" s="631"/>
      <c r="CMG108" s="631"/>
      <c r="CMH108" s="631"/>
      <c r="CMI108" s="612"/>
      <c r="CMJ108" s="626"/>
      <c r="CMK108" s="631"/>
      <c r="CML108" s="631"/>
      <c r="CMM108" s="631"/>
      <c r="CMN108" s="631"/>
      <c r="CMO108" s="631"/>
      <c r="CMP108" s="612"/>
      <c r="CMQ108" s="626"/>
      <c r="CMR108" s="631"/>
      <c r="CMS108" s="631"/>
      <c r="CMT108" s="631"/>
      <c r="CMU108" s="631"/>
      <c r="CMV108" s="631"/>
      <c r="CMW108" s="612"/>
      <c r="CMX108" s="626"/>
      <c r="CMY108" s="631"/>
      <c r="CMZ108" s="631"/>
      <c r="CNA108" s="631"/>
      <c r="CNB108" s="631"/>
      <c r="CNC108" s="631"/>
      <c r="CND108" s="612"/>
      <c r="CNE108" s="626"/>
      <c r="CNF108" s="631"/>
      <c r="CNG108" s="631"/>
      <c r="CNH108" s="631"/>
      <c r="CNI108" s="631"/>
      <c r="CNJ108" s="631"/>
      <c r="CNK108" s="612"/>
      <c r="CNL108" s="626"/>
      <c r="CNM108" s="631"/>
      <c r="CNN108" s="631"/>
      <c r="CNO108" s="631"/>
      <c r="CNP108" s="631"/>
      <c r="CNQ108" s="631"/>
      <c r="CNR108" s="612"/>
      <c r="CNS108" s="626"/>
      <c r="CNT108" s="631"/>
      <c r="CNU108" s="631"/>
      <c r="CNV108" s="631"/>
      <c r="CNW108" s="631"/>
      <c r="CNX108" s="631"/>
      <c r="CNY108" s="612"/>
      <c r="CNZ108" s="626"/>
      <c r="COA108" s="631"/>
      <c r="COB108" s="631"/>
      <c r="COC108" s="631"/>
      <c r="COD108" s="631"/>
      <c r="COE108" s="631"/>
      <c r="COF108" s="612"/>
      <c r="COG108" s="626"/>
      <c r="COH108" s="631"/>
      <c r="COI108" s="631"/>
      <c r="COJ108" s="631"/>
      <c r="COK108" s="631"/>
      <c r="COL108" s="631"/>
      <c r="COM108" s="612"/>
      <c r="CON108" s="626"/>
      <c r="COO108" s="631"/>
      <c r="COP108" s="631"/>
      <c r="COQ108" s="631"/>
      <c r="COR108" s="631"/>
      <c r="COS108" s="631"/>
      <c r="COT108" s="612"/>
      <c r="COU108" s="626"/>
      <c r="COV108" s="631"/>
      <c r="COW108" s="631"/>
      <c r="COX108" s="631"/>
      <c r="COY108" s="631"/>
      <c r="COZ108" s="631"/>
      <c r="CPA108" s="612"/>
      <c r="CPB108" s="626"/>
      <c r="CPC108" s="631"/>
      <c r="CPD108" s="631"/>
      <c r="CPE108" s="631"/>
      <c r="CPF108" s="631"/>
      <c r="CPG108" s="631"/>
      <c r="CPH108" s="612"/>
      <c r="CPI108" s="626"/>
      <c r="CPJ108" s="631"/>
      <c r="CPK108" s="631"/>
      <c r="CPL108" s="631"/>
      <c r="CPM108" s="631"/>
      <c r="CPN108" s="631"/>
      <c r="CPO108" s="612"/>
      <c r="CPP108" s="626"/>
      <c r="CPQ108" s="631"/>
      <c r="CPR108" s="631"/>
      <c r="CPS108" s="631"/>
      <c r="CPT108" s="631"/>
      <c r="CPU108" s="631"/>
      <c r="CPV108" s="612"/>
      <c r="CPW108" s="626"/>
      <c r="CPX108" s="631"/>
      <c r="CPY108" s="631"/>
      <c r="CPZ108" s="631"/>
      <c r="CQA108" s="631"/>
      <c r="CQB108" s="631"/>
      <c r="CQC108" s="612"/>
      <c r="CQD108" s="626"/>
      <c r="CQE108" s="631"/>
      <c r="CQF108" s="631"/>
      <c r="CQG108" s="631"/>
      <c r="CQH108" s="631"/>
      <c r="CQI108" s="631"/>
      <c r="CQJ108" s="612"/>
      <c r="CQK108" s="626"/>
      <c r="CQL108" s="631"/>
      <c r="CQM108" s="631"/>
      <c r="CQN108" s="631"/>
      <c r="CQO108" s="631"/>
      <c r="CQP108" s="631"/>
      <c r="CQQ108" s="612"/>
      <c r="CQR108" s="626"/>
      <c r="CQS108" s="631"/>
      <c r="CQT108" s="631"/>
      <c r="CQU108" s="631"/>
      <c r="CQV108" s="631"/>
      <c r="CQW108" s="631"/>
      <c r="CQX108" s="612"/>
      <c r="CQY108" s="626"/>
      <c r="CQZ108" s="631"/>
      <c r="CRA108" s="631"/>
      <c r="CRB108" s="631"/>
      <c r="CRC108" s="631"/>
      <c r="CRD108" s="631"/>
      <c r="CRE108" s="612"/>
      <c r="CRF108" s="626"/>
      <c r="CRG108" s="631"/>
      <c r="CRH108" s="631"/>
      <c r="CRI108" s="631"/>
      <c r="CRJ108" s="631"/>
      <c r="CRK108" s="631"/>
      <c r="CRL108" s="612"/>
      <c r="CRM108" s="626"/>
      <c r="CRN108" s="631"/>
      <c r="CRO108" s="631"/>
      <c r="CRP108" s="631"/>
      <c r="CRQ108" s="631"/>
      <c r="CRR108" s="631"/>
      <c r="CRS108" s="612"/>
      <c r="CRT108" s="626"/>
      <c r="CRU108" s="631"/>
      <c r="CRV108" s="631"/>
      <c r="CRW108" s="631"/>
      <c r="CRX108" s="631"/>
      <c r="CRY108" s="631"/>
      <c r="CRZ108" s="612"/>
      <c r="CSA108" s="626"/>
      <c r="CSB108" s="631"/>
      <c r="CSC108" s="631"/>
      <c r="CSD108" s="631"/>
      <c r="CSE108" s="631"/>
      <c r="CSF108" s="631"/>
      <c r="CSG108" s="612"/>
      <c r="CSH108" s="626"/>
      <c r="CSI108" s="631"/>
      <c r="CSJ108" s="631"/>
      <c r="CSK108" s="631"/>
      <c r="CSL108" s="631"/>
      <c r="CSM108" s="631"/>
      <c r="CSN108" s="612"/>
      <c r="CSO108" s="626"/>
      <c r="CSP108" s="631"/>
      <c r="CSQ108" s="631"/>
      <c r="CSR108" s="631"/>
      <c r="CSS108" s="631"/>
      <c r="CST108" s="631"/>
      <c r="CSU108" s="612"/>
      <c r="CSV108" s="626"/>
      <c r="CSW108" s="631"/>
      <c r="CSX108" s="631"/>
      <c r="CSY108" s="631"/>
      <c r="CSZ108" s="631"/>
      <c r="CTA108" s="631"/>
      <c r="CTB108" s="612"/>
      <c r="CTC108" s="626"/>
      <c r="CTD108" s="631"/>
      <c r="CTE108" s="631"/>
      <c r="CTF108" s="631"/>
      <c r="CTG108" s="631"/>
      <c r="CTH108" s="631"/>
      <c r="CTI108" s="612"/>
      <c r="CTJ108" s="626"/>
      <c r="CTK108" s="631"/>
      <c r="CTL108" s="631"/>
      <c r="CTM108" s="631"/>
      <c r="CTN108" s="631"/>
      <c r="CTO108" s="631"/>
      <c r="CTP108" s="612"/>
      <c r="CTQ108" s="626"/>
      <c r="CTR108" s="631"/>
      <c r="CTS108" s="631"/>
      <c r="CTT108" s="631"/>
      <c r="CTU108" s="631"/>
      <c r="CTV108" s="631"/>
      <c r="CTW108" s="612"/>
      <c r="CTX108" s="626"/>
      <c r="CTY108" s="631"/>
      <c r="CTZ108" s="631"/>
      <c r="CUA108" s="631"/>
      <c r="CUB108" s="631"/>
      <c r="CUC108" s="631"/>
      <c r="CUD108" s="612"/>
      <c r="CUE108" s="626"/>
      <c r="CUF108" s="631"/>
      <c r="CUG108" s="631"/>
      <c r="CUH108" s="631"/>
      <c r="CUI108" s="631"/>
      <c r="CUJ108" s="631"/>
      <c r="CUK108" s="612"/>
      <c r="CUL108" s="626"/>
      <c r="CUM108" s="631"/>
      <c r="CUN108" s="631"/>
      <c r="CUO108" s="631"/>
      <c r="CUP108" s="631"/>
      <c r="CUQ108" s="631"/>
      <c r="CUR108" s="612"/>
      <c r="CUS108" s="626"/>
      <c r="CUT108" s="631"/>
      <c r="CUU108" s="631"/>
      <c r="CUV108" s="631"/>
      <c r="CUW108" s="631"/>
      <c r="CUX108" s="631"/>
      <c r="CUY108" s="612"/>
      <c r="CUZ108" s="626"/>
      <c r="CVA108" s="631"/>
      <c r="CVB108" s="631"/>
      <c r="CVC108" s="631"/>
      <c r="CVD108" s="631"/>
      <c r="CVE108" s="631"/>
      <c r="CVF108" s="612"/>
      <c r="CVG108" s="626"/>
      <c r="CVH108" s="631"/>
      <c r="CVI108" s="631"/>
      <c r="CVJ108" s="631"/>
      <c r="CVK108" s="631"/>
      <c r="CVL108" s="631"/>
      <c r="CVM108" s="612"/>
      <c r="CVN108" s="626"/>
      <c r="CVO108" s="631"/>
      <c r="CVP108" s="631"/>
      <c r="CVQ108" s="631"/>
      <c r="CVR108" s="631"/>
      <c r="CVS108" s="631"/>
      <c r="CVT108" s="612"/>
      <c r="CVU108" s="626"/>
      <c r="CVV108" s="631"/>
      <c r="CVW108" s="631"/>
      <c r="CVX108" s="631"/>
      <c r="CVY108" s="631"/>
      <c r="CVZ108" s="631"/>
      <c r="CWA108" s="612"/>
      <c r="CWB108" s="626"/>
      <c r="CWC108" s="631"/>
      <c r="CWD108" s="631"/>
      <c r="CWE108" s="631"/>
      <c r="CWF108" s="631"/>
      <c r="CWG108" s="631"/>
      <c r="CWH108" s="612"/>
      <c r="CWI108" s="626"/>
      <c r="CWJ108" s="631"/>
      <c r="CWK108" s="631"/>
      <c r="CWL108" s="631"/>
      <c r="CWM108" s="631"/>
      <c r="CWN108" s="631"/>
      <c r="CWO108" s="612"/>
      <c r="CWP108" s="626"/>
      <c r="CWQ108" s="631"/>
      <c r="CWR108" s="631"/>
      <c r="CWS108" s="631"/>
      <c r="CWT108" s="631"/>
      <c r="CWU108" s="631"/>
      <c r="CWV108" s="612"/>
      <c r="CWW108" s="626"/>
      <c r="CWX108" s="631"/>
      <c r="CWY108" s="631"/>
      <c r="CWZ108" s="631"/>
      <c r="CXA108" s="631"/>
      <c r="CXB108" s="631"/>
      <c r="CXC108" s="612"/>
      <c r="CXD108" s="626"/>
      <c r="CXE108" s="631"/>
      <c r="CXF108" s="631"/>
      <c r="CXG108" s="631"/>
      <c r="CXH108" s="631"/>
      <c r="CXI108" s="631"/>
      <c r="CXJ108" s="612"/>
      <c r="CXK108" s="626"/>
      <c r="CXL108" s="631"/>
      <c r="CXM108" s="631"/>
      <c r="CXN108" s="631"/>
      <c r="CXO108" s="631"/>
      <c r="CXP108" s="631"/>
      <c r="CXQ108" s="612"/>
      <c r="CXR108" s="626"/>
      <c r="CXS108" s="631"/>
      <c r="CXT108" s="631"/>
      <c r="CXU108" s="631"/>
      <c r="CXV108" s="631"/>
      <c r="CXW108" s="631"/>
      <c r="CXX108" s="612"/>
      <c r="CXY108" s="626"/>
      <c r="CXZ108" s="631"/>
      <c r="CYA108" s="631"/>
      <c r="CYB108" s="631"/>
      <c r="CYC108" s="631"/>
      <c r="CYD108" s="631"/>
      <c r="CYE108" s="612"/>
      <c r="CYF108" s="626"/>
      <c r="CYG108" s="631"/>
      <c r="CYH108" s="631"/>
      <c r="CYI108" s="631"/>
      <c r="CYJ108" s="631"/>
      <c r="CYK108" s="631"/>
      <c r="CYL108" s="612"/>
      <c r="CYM108" s="626"/>
      <c r="CYN108" s="631"/>
      <c r="CYO108" s="631"/>
      <c r="CYP108" s="631"/>
      <c r="CYQ108" s="631"/>
      <c r="CYR108" s="631"/>
      <c r="CYS108" s="612"/>
      <c r="CYT108" s="626"/>
      <c r="CYU108" s="631"/>
      <c r="CYV108" s="631"/>
      <c r="CYW108" s="631"/>
      <c r="CYX108" s="631"/>
      <c r="CYY108" s="631"/>
      <c r="CYZ108" s="612"/>
      <c r="CZA108" s="626"/>
      <c r="CZB108" s="631"/>
      <c r="CZC108" s="631"/>
      <c r="CZD108" s="631"/>
      <c r="CZE108" s="631"/>
      <c r="CZF108" s="631"/>
      <c r="CZG108" s="612"/>
      <c r="CZH108" s="626"/>
      <c r="CZI108" s="631"/>
      <c r="CZJ108" s="631"/>
      <c r="CZK108" s="631"/>
      <c r="CZL108" s="631"/>
      <c r="CZM108" s="631"/>
      <c r="CZN108" s="612"/>
      <c r="CZO108" s="626"/>
      <c r="CZP108" s="631"/>
      <c r="CZQ108" s="631"/>
      <c r="CZR108" s="631"/>
      <c r="CZS108" s="631"/>
      <c r="CZT108" s="631"/>
      <c r="CZU108" s="612"/>
      <c r="CZV108" s="626"/>
      <c r="CZW108" s="631"/>
      <c r="CZX108" s="631"/>
      <c r="CZY108" s="631"/>
      <c r="CZZ108" s="631"/>
      <c r="DAA108" s="631"/>
      <c r="DAB108" s="612"/>
      <c r="DAC108" s="626"/>
      <c r="DAD108" s="631"/>
      <c r="DAE108" s="631"/>
      <c r="DAF108" s="631"/>
      <c r="DAG108" s="631"/>
      <c r="DAH108" s="631"/>
      <c r="DAI108" s="612"/>
      <c r="DAJ108" s="626"/>
      <c r="DAK108" s="631"/>
      <c r="DAL108" s="631"/>
      <c r="DAM108" s="631"/>
      <c r="DAN108" s="631"/>
      <c r="DAO108" s="631"/>
      <c r="DAP108" s="612"/>
      <c r="DAQ108" s="626"/>
      <c r="DAR108" s="631"/>
      <c r="DAS108" s="631"/>
      <c r="DAT108" s="631"/>
      <c r="DAU108" s="631"/>
      <c r="DAV108" s="631"/>
      <c r="DAW108" s="612"/>
      <c r="DAX108" s="626"/>
      <c r="DAY108" s="631"/>
      <c r="DAZ108" s="631"/>
      <c r="DBA108" s="631"/>
      <c r="DBB108" s="631"/>
      <c r="DBC108" s="631"/>
      <c r="DBD108" s="612"/>
      <c r="DBE108" s="626"/>
      <c r="DBF108" s="631"/>
      <c r="DBG108" s="631"/>
      <c r="DBH108" s="631"/>
      <c r="DBI108" s="631"/>
      <c r="DBJ108" s="631"/>
      <c r="DBK108" s="612"/>
      <c r="DBL108" s="626"/>
      <c r="DBM108" s="631"/>
      <c r="DBN108" s="631"/>
      <c r="DBO108" s="631"/>
      <c r="DBP108" s="631"/>
      <c r="DBQ108" s="631"/>
      <c r="DBR108" s="612"/>
      <c r="DBS108" s="626"/>
      <c r="DBT108" s="631"/>
      <c r="DBU108" s="631"/>
      <c r="DBV108" s="631"/>
      <c r="DBW108" s="631"/>
      <c r="DBX108" s="631"/>
      <c r="DBY108" s="612"/>
      <c r="DBZ108" s="626"/>
      <c r="DCA108" s="631"/>
      <c r="DCB108" s="631"/>
      <c r="DCC108" s="631"/>
      <c r="DCD108" s="631"/>
      <c r="DCE108" s="631"/>
      <c r="DCF108" s="612"/>
      <c r="DCG108" s="626"/>
      <c r="DCH108" s="631"/>
      <c r="DCI108" s="631"/>
      <c r="DCJ108" s="631"/>
      <c r="DCK108" s="631"/>
      <c r="DCL108" s="631"/>
      <c r="DCM108" s="612"/>
      <c r="DCN108" s="626"/>
      <c r="DCO108" s="631"/>
      <c r="DCP108" s="631"/>
      <c r="DCQ108" s="631"/>
      <c r="DCR108" s="631"/>
      <c r="DCS108" s="631"/>
      <c r="DCT108" s="612"/>
      <c r="DCU108" s="626"/>
      <c r="DCV108" s="631"/>
      <c r="DCW108" s="631"/>
      <c r="DCX108" s="631"/>
      <c r="DCY108" s="631"/>
      <c r="DCZ108" s="631"/>
      <c r="DDA108" s="612"/>
      <c r="DDB108" s="626"/>
      <c r="DDC108" s="631"/>
      <c r="DDD108" s="631"/>
      <c r="DDE108" s="631"/>
      <c r="DDF108" s="631"/>
      <c r="DDG108" s="631"/>
      <c r="DDH108" s="612"/>
      <c r="DDI108" s="626"/>
      <c r="DDJ108" s="631"/>
      <c r="DDK108" s="631"/>
      <c r="DDL108" s="631"/>
      <c r="DDM108" s="631"/>
      <c r="DDN108" s="631"/>
      <c r="DDO108" s="612"/>
      <c r="DDP108" s="626"/>
      <c r="DDQ108" s="631"/>
      <c r="DDR108" s="631"/>
      <c r="DDS108" s="631"/>
      <c r="DDT108" s="631"/>
      <c r="DDU108" s="631"/>
      <c r="DDV108" s="612"/>
      <c r="DDW108" s="626"/>
      <c r="DDX108" s="631"/>
      <c r="DDY108" s="631"/>
      <c r="DDZ108" s="631"/>
      <c r="DEA108" s="631"/>
      <c r="DEB108" s="631"/>
      <c r="DEC108" s="612"/>
      <c r="DED108" s="626"/>
      <c r="DEE108" s="631"/>
      <c r="DEF108" s="631"/>
      <c r="DEG108" s="631"/>
      <c r="DEH108" s="631"/>
      <c r="DEI108" s="631"/>
      <c r="DEJ108" s="612"/>
      <c r="DEK108" s="626"/>
      <c r="DEL108" s="631"/>
      <c r="DEM108" s="631"/>
      <c r="DEN108" s="631"/>
      <c r="DEO108" s="631"/>
      <c r="DEP108" s="631"/>
      <c r="DEQ108" s="612"/>
      <c r="DER108" s="626"/>
      <c r="DES108" s="631"/>
      <c r="DET108" s="631"/>
      <c r="DEU108" s="631"/>
      <c r="DEV108" s="631"/>
      <c r="DEW108" s="631"/>
      <c r="DEX108" s="612"/>
      <c r="DEY108" s="626"/>
      <c r="DEZ108" s="631"/>
      <c r="DFA108" s="631"/>
      <c r="DFB108" s="631"/>
      <c r="DFC108" s="631"/>
      <c r="DFD108" s="631"/>
      <c r="DFE108" s="612"/>
      <c r="DFF108" s="626"/>
      <c r="DFG108" s="631"/>
      <c r="DFH108" s="631"/>
      <c r="DFI108" s="631"/>
      <c r="DFJ108" s="631"/>
      <c r="DFK108" s="631"/>
      <c r="DFL108" s="612"/>
      <c r="DFM108" s="626"/>
      <c r="DFN108" s="631"/>
      <c r="DFO108" s="631"/>
      <c r="DFP108" s="631"/>
      <c r="DFQ108" s="631"/>
      <c r="DFR108" s="631"/>
      <c r="DFS108" s="612"/>
      <c r="DFT108" s="626"/>
      <c r="DFU108" s="631"/>
      <c r="DFV108" s="631"/>
      <c r="DFW108" s="631"/>
      <c r="DFX108" s="631"/>
      <c r="DFY108" s="631"/>
      <c r="DFZ108" s="612"/>
      <c r="DGA108" s="626"/>
      <c r="DGB108" s="631"/>
      <c r="DGC108" s="631"/>
      <c r="DGD108" s="631"/>
      <c r="DGE108" s="631"/>
      <c r="DGF108" s="631"/>
      <c r="DGG108" s="612"/>
      <c r="DGH108" s="626"/>
      <c r="DGI108" s="631"/>
      <c r="DGJ108" s="631"/>
      <c r="DGK108" s="631"/>
      <c r="DGL108" s="631"/>
      <c r="DGM108" s="631"/>
      <c r="DGN108" s="612"/>
      <c r="DGO108" s="626"/>
      <c r="DGP108" s="631"/>
      <c r="DGQ108" s="631"/>
      <c r="DGR108" s="631"/>
      <c r="DGS108" s="631"/>
      <c r="DGT108" s="631"/>
      <c r="DGU108" s="612"/>
      <c r="DGV108" s="626"/>
      <c r="DGW108" s="631"/>
      <c r="DGX108" s="631"/>
      <c r="DGY108" s="631"/>
      <c r="DGZ108" s="631"/>
      <c r="DHA108" s="631"/>
      <c r="DHB108" s="612"/>
      <c r="DHC108" s="626"/>
      <c r="DHD108" s="631"/>
      <c r="DHE108" s="631"/>
      <c r="DHF108" s="631"/>
      <c r="DHG108" s="631"/>
      <c r="DHH108" s="631"/>
      <c r="DHI108" s="612"/>
      <c r="DHJ108" s="626"/>
      <c r="DHK108" s="631"/>
      <c r="DHL108" s="631"/>
      <c r="DHM108" s="631"/>
      <c r="DHN108" s="631"/>
      <c r="DHO108" s="631"/>
      <c r="DHP108" s="612"/>
      <c r="DHQ108" s="626"/>
      <c r="DHR108" s="631"/>
      <c r="DHS108" s="631"/>
      <c r="DHT108" s="631"/>
      <c r="DHU108" s="631"/>
      <c r="DHV108" s="631"/>
      <c r="DHW108" s="612"/>
      <c r="DHX108" s="626"/>
      <c r="DHY108" s="631"/>
      <c r="DHZ108" s="631"/>
      <c r="DIA108" s="631"/>
      <c r="DIB108" s="631"/>
      <c r="DIC108" s="631"/>
      <c r="DID108" s="612"/>
      <c r="DIE108" s="626"/>
      <c r="DIF108" s="631"/>
      <c r="DIG108" s="631"/>
      <c r="DIH108" s="631"/>
      <c r="DII108" s="631"/>
      <c r="DIJ108" s="631"/>
      <c r="DIK108" s="612"/>
      <c r="DIL108" s="626"/>
      <c r="DIM108" s="631"/>
      <c r="DIN108" s="631"/>
      <c r="DIO108" s="631"/>
      <c r="DIP108" s="631"/>
      <c r="DIQ108" s="631"/>
      <c r="DIR108" s="612"/>
      <c r="DIS108" s="626"/>
      <c r="DIT108" s="631"/>
      <c r="DIU108" s="631"/>
      <c r="DIV108" s="631"/>
      <c r="DIW108" s="631"/>
      <c r="DIX108" s="631"/>
      <c r="DIY108" s="612"/>
      <c r="DIZ108" s="626"/>
      <c r="DJA108" s="631"/>
      <c r="DJB108" s="631"/>
      <c r="DJC108" s="631"/>
      <c r="DJD108" s="631"/>
      <c r="DJE108" s="631"/>
      <c r="DJF108" s="612"/>
      <c r="DJG108" s="626"/>
      <c r="DJH108" s="631"/>
      <c r="DJI108" s="631"/>
      <c r="DJJ108" s="631"/>
      <c r="DJK108" s="631"/>
      <c r="DJL108" s="631"/>
      <c r="DJM108" s="612"/>
      <c r="DJN108" s="626"/>
      <c r="DJO108" s="631"/>
      <c r="DJP108" s="631"/>
      <c r="DJQ108" s="631"/>
      <c r="DJR108" s="631"/>
      <c r="DJS108" s="631"/>
      <c r="DJT108" s="612"/>
      <c r="DJU108" s="626"/>
      <c r="DJV108" s="631"/>
      <c r="DJW108" s="631"/>
      <c r="DJX108" s="631"/>
      <c r="DJY108" s="631"/>
      <c r="DJZ108" s="631"/>
      <c r="DKA108" s="612"/>
      <c r="DKB108" s="626"/>
      <c r="DKC108" s="631"/>
      <c r="DKD108" s="631"/>
      <c r="DKE108" s="631"/>
      <c r="DKF108" s="631"/>
      <c r="DKG108" s="631"/>
      <c r="DKH108" s="612"/>
      <c r="DKI108" s="626"/>
      <c r="DKJ108" s="631"/>
      <c r="DKK108" s="631"/>
      <c r="DKL108" s="631"/>
      <c r="DKM108" s="631"/>
      <c r="DKN108" s="631"/>
      <c r="DKO108" s="612"/>
      <c r="DKP108" s="626"/>
      <c r="DKQ108" s="631"/>
      <c r="DKR108" s="631"/>
      <c r="DKS108" s="631"/>
      <c r="DKT108" s="631"/>
      <c r="DKU108" s="631"/>
      <c r="DKV108" s="612"/>
      <c r="DKW108" s="626"/>
      <c r="DKX108" s="631"/>
      <c r="DKY108" s="631"/>
      <c r="DKZ108" s="631"/>
      <c r="DLA108" s="631"/>
      <c r="DLB108" s="631"/>
      <c r="DLC108" s="612"/>
      <c r="DLD108" s="626"/>
      <c r="DLE108" s="631"/>
      <c r="DLF108" s="631"/>
      <c r="DLG108" s="631"/>
      <c r="DLH108" s="631"/>
      <c r="DLI108" s="631"/>
      <c r="DLJ108" s="612"/>
      <c r="DLK108" s="626"/>
      <c r="DLL108" s="631"/>
      <c r="DLM108" s="631"/>
      <c r="DLN108" s="631"/>
      <c r="DLO108" s="631"/>
      <c r="DLP108" s="631"/>
      <c r="DLQ108" s="612"/>
      <c r="DLR108" s="626"/>
      <c r="DLS108" s="631"/>
      <c r="DLT108" s="631"/>
      <c r="DLU108" s="631"/>
      <c r="DLV108" s="631"/>
      <c r="DLW108" s="631"/>
      <c r="DLX108" s="612"/>
      <c r="DLY108" s="626"/>
      <c r="DLZ108" s="631"/>
      <c r="DMA108" s="631"/>
      <c r="DMB108" s="631"/>
      <c r="DMC108" s="631"/>
      <c r="DMD108" s="631"/>
      <c r="DME108" s="612"/>
      <c r="DMF108" s="626"/>
      <c r="DMG108" s="631"/>
      <c r="DMH108" s="631"/>
      <c r="DMI108" s="631"/>
      <c r="DMJ108" s="631"/>
      <c r="DMK108" s="631"/>
      <c r="DML108" s="612"/>
      <c r="DMM108" s="626"/>
      <c r="DMN108" s="631"/>
      <c r="DMO108" s="631"/>
      <c r="DMP108" s="631"/>
      <c r="DMQ108" s="631"/>
      <c r="DMR108" s="631"/>
      <c r="DMS108" s="612"/>
      <c r="DMT108" s="626"/>
      <c r="DMU108" s="631"/>
      <c r="DMV108" s="631"/>
      <c r="DMW108" s="631"/>
      <c r="DMX108" s="631"/>
      <c r="DMY108" s="631"/>
      <c r="DMZ108" s="612"/>
      <c r="DNA108" s="626"/>
      <c r="DNB108" s="631"/>
      <c r="DNC108" s="631"/>
      <c r="DND108" s="631"/>
      <c r="DNE108" s="631"/>
      <c r="DNF108" s="631"/>
      <c r="DNG108" s="612"/>
      <c r="DNH108" s="626"/>
      <c r="DNI108" s="631"/>
      <c r="DNJ108" s="631"/>
      <c r="DNK108" s="631"/>
      <c r="DNL108" s="631"/>
      <c r="DNM108" s="631"/>
      <c r="DNN108" s="612"/>
      <c r="DNO108" s="626"/>
      <c r="DNP108" s="631"/>
      <c r="DNQ108" s="631"/>
      <c r="DNR108" s="631"/>
      <c r="DNS108" s="631"/>
      <c r="DNT108" s="631"/>
      <c r="DNU108" s="612"/>
      <c r="DNV108" s="626"/>
      <c r="DNW108" s="631"/>
      <c r="DNX108" s="631"/>
      <c r="DNY108" s="631"/>
      <c r="DNZ108" s="631"/>
      <c r="DOA108" s="631"/>
      <c r="DOB108" s="612"/>
      <c r="DOC108" s="626"/>
      <c r="DOD108" s="631"/>
      <c r="DOE108" s="631"/>
      <c r="DOF108" s="631"/>
      <c r="DOG108" s="631"/>
      <c r="DOH108" s="631"/>
      <c r="DOI108" s="612"/>
      <c r="DOJ108" s="626"/>
      <c r="DOK108" s="631"/>
      <c r="DOL108" s="631"/>
      <c r="DOM108" s="631"/>
      <c r="DON108" s="631"/>
      <c r="DOO108" s="631"/>
      <c r="DOP108" s="612"/>
      <c r="DOQ108" s="626"/>
      <c r="DOR108" s="631"/>
      <c r="DOS108" s="631"/>
      <c r="DOT108" s="631"/>
      <c r="DOU108" s="631"/>
      <c r="DOV108" s="631"/>
      <c r="DOW108" s="612"/>
      <c r="DOX108" s="626"/>
      <c r="DOY108" s="631"/>
      <c r="DOZ108" s="631"/>
      <c r="DPA108" s="631"/>
      <c r="DPB108" s="631"/>
      <c r="DPC108" s="631"/>
      <c r="DPD108" s="612"/>
      <c r="DPE108" s="626"/>
      <c r="DPF108" s="631"/>
      <c r="DPG108" s="631"/>
      <c r="DPH108" s="631"/>
      <c r="DPI108" s="631"/>
      <c r="DPJ108" s="631"/>
      <c r="DPK108" s="612"/>
      <c r="DPL108" s="626"/>
      <c r="DPM108" s="631"/>
      <c r="DPN108" s="631"/>
      <c r="DPO108" s="631"/>
      <c r="DPP108" s="631"/>
      <c r="DPQ108" s="631"/>
      <c r="DPR108" s="612"/>
      <c r="DPS108" s="626"/>
      <c r="DPT108" s="631"/>
      <c r="DPU108" s="631"/>
      <c r="DPV108" s="631"/>
      <c r="DPW108" s="631"/>
      <c r="DPX108" s="631"/>
      <c r="DPY108" s="612"/>
      <c r="DPZ108" s="626"/>
      <c r="DQA108" s="631"/>
      <c r="DQB108" s="631"/>
      <c r="DQC108" s="631"/>
      <c r="DQD108" s="631"/>
      <c r="DQE108" s="631"/>
      <c r="DQF108" s="612"/>
      <c r="DQG108" s="626"/>
      <c r="DQH108" s="631"/>
      <c r="DQI108" s="631"/>
      <c r="DQJ108" s="631"/>
      <c r="DQK108" s="631"/>
      <c r="DQL108" s="631"/>
      <c r="DQM108" s="612"/>
      <c r="DQN108" s="626"/>
      <c r="DQO108" s="631"/>
      <c r="DQP108" s="631"/>
      <c r="DQQ108" s="631"/>
      <c r="DQR108" s="631"/>
      <c r="DQS108" s="631"/>
      <c r="DQT108" s="612"/>
      <c r="DQU108" s="626"/>
      <c r="DQV108" s="631"/>
      <c r="DQW108" s="631"/>
      <c r="DQX108" s="631"/>
      <c r="DQY108" s="631"/>
      <c r="DQZ108" s="631"/>
      <c r="DRA108" s="612"/>
      <c r="DRB108" s="626"/>
      <c r="DRC108" s="631"/>
      <c r="DRD108" s="631"/>
      <c r="DRE108" s="631"/>
      <c r="DRF108" s="631"/>
      <c r="DRG108" s="631"/>
      <c r="DRH108" s="612"/>
      <c r="DRI108" s="626"/>
      <c r="DRJ108" s="631"/>
      <c r="DRK108" s="631"/>
      <c r="DRL108" s="631"/>
      <c r="DRM108" s="631"/>
      <c r="DRN108" s="631"/>
      <c r="DRO108" s="612"/>
      <c r="DRP108" s="626"/>
      <c r="DRQ108" s="631"/>
      <c r="DRR108" s="631"/>
      <c r="DRS108" s="631"/>
      <c r="DRT108" s="631"/>
      <c r="DRU108" s="631"/>
      <c r="DRV108" s="612"/>
      <c r="DRW108" s="626"/>
      <c r="DRX108" s="631"/>
      <c r="DRY108" s="631"/>
      <c r="DRZ108" s="631"/>
      <c r="DSA108" s="631"/>
      <c r="DSB108" s="631"/>
      <c r="DSC108" s="612"/>
      <c r="DSD108" s="626"/>
      <c r="DSE108" s="631"/>
      <c r="DSF108" s="631"/>
      <c r="DSG108" s="631"/>
      <c r="DSH108" s="631"/>
      <c r="DSI108" s="631"/>
      <c r="DSJ108" s="612"/>
      <c r="DSK108" s="626"/>
      <c r="DSL108" s="631"/>
      <c r="DSM108" s="631"/>
      <c r="DSN108" s="631"/>
      <c r="DSO108" s="631"/>
      <c r="DSP108" s="631"/>
      <c r="DSQ108" s="612"/>
      <c r="DSR108" s="626"/>
      <c r="DSS108" s="631"/>
      <c r="DST108" s="631"/>
      <c r="DSU108" s="631"/>
      <c r="DSV108" s="631"/>
      <c r="DSW108" s="631"/>
      <c r="DSX108" s="612"/>
      <c r="DSY108" s="626"/>
      <c r="DSZ108" s="631"/>
      <c r="DTA108" s="631"/>
      <c r="DTB108" s="631"/>
      <c r="DTC108" s="631"/>
      <c r="DTD108" s="631"/>
      <c r="DTE108" s="612"/>
      <c r="DTF108" s="626"/>
      <c r="DTG108" s="631"/>
      <c r="DTH108" s="631"/>
      <c r="DTI108" s="631"/>
      <c r="DTJ108" s="631"/>
      <c r="DTK108" s="631"/>
      <c r="DTL108" s="612"/>
      <c r="DTM108" s="626"/>
      <c r="DTN108" s="631"/>
      <c r="DTO108" s="631"/>
      <c r="DTP108" s="631"/>
      <c r="DTQ108" s="631"/>
      <c r="DTR108" s="631"/>
      <c r="DTS108" s="612"/>
      <c r="DTT108" s="626"/>
      <c r="DTU108" s="631"/>
      <c r="DTV108" s="631"/>
      <c r="DTW108" s="631"/>
      <c r="DTX108" s="631"/>
      <c r="DTY108" s="631"/>
      <c r="DTZ108" s="612"/>
      <c r="DUA108" s="626"/>
      <c r="DUB108" s="631"/>
      <c r="DUC108" s="631"/>
      <c r="DUD108" s="631"/>
      <c r="DUE108" s="631"/>
      <c r="DUF108" s="631"/>
      <c r="DUG108" s="612"/>
      <c r="DUH108" s="626"/>
      <c r="DUI108" s="631"/>
      <c r="DUJ108" s="631"/>
      <c r="DUK108" s="631"/>
      <c r="DUL108" s="631"/>
      <c r="DUM108" s="631"/>
      <c r="DUN108" s="612"/>
      <c r="DUO108" s="626"/>
      <c r="DUP108" s="631"/>
      <c r="DUQ108" s="631"/>
      <c r="DUR108" s="631"/>
      <c r="DUS108" s="631"/>
      <c r="DUT108" s="631"/>
      <c r="DUU108" s="612"/>
      <c r="DUV108" s="626"/>
      <c r="DUW108" s="631"/>
      <c r="DUX108" s="631"/>
      <c r="DUY108" s="631"/>
      <c r="DUZ108" s="631"/>
      <c r="DVA108" s="631"/>
      <c r="DVB108" s="612"/>
      <c r="DVC108" s="626"/>
      <c r="DVD108" s="631"/>
      <c r="DVE108" s="631"/>
      <c r="DVF108" s="631"/>
      <c r="DVG108" s="631"/>
      <c r="DVH108" s="631"/>
      <c r="DVI108" s="612"/>
      <c r="DVJ108" s="626"/>
      <c r="DVK108" s="631"/>
      <c r="DVL108" s="631"/>
      <c r="DVM108" s="631"/>
      <c r="DVN108" s="631"/>
      <c r="DVO108" s="631"/>
      <c r="DVP108" s="612"/>
      <c r="DVQ108" s="626"/>
      <c r="DVR108" s="631"/>
      <c r="DVS108" s="631"/>
      <c r="DVT108" s="631"/>
      <c r="DVU108" s="631"/>
      <c r="DVV108" s="631"/>
      <c r="DVW108" s="612"/>
      <c r="DVX108" s="626"/>
      <c r="DVY108" s="631"/>
      <c r="DVZ108" s="631"/>
      <c r="DWA108" s="631"/>
      <c r="DWB108" s="631"/>
      <c r="DWC108" s="631"/>
      <c r="DWD108" s="612"/>
      <c r="DWE108" s="626"/>
      <c r="DWF108" s="631"/>
      <c r="DWG108" s="631"/>
      <c r="DWH108" s="631"/>
      <c r="DWI108" s="631"/>
      <c r="DWJ108" s="631"/>
      <c r="DWK108" s="612"/>
      <c r="DWL108" s="626"/>
      <c r="DWM108" s="631"/>
      <c r="DWN108" s="631"/>
      <c r="DWO108" s="631"/>
      <c r="DWP108" s="631"/>
      <c r="DWQ108" s="631"/>
      <c r="DWR108" s="612"/>
      <c r="DWS108" s="626"/>
      <c r="DWT108" s="631"/>
      <c r="DWU108" s="631"/>
      <c r="DWV108" s="631"/>
      <c r="DWW108" s="631"/>
      <c r="DWX108" s="631"/>
      <c r="DWY108" s="612"/>
      <c r="DWZ108" s="626"/>
      <c r="DXA108" s="631"/>
      <c r="DXB108" s="631"/>
      <c r="DXC108" s="631"/>
      <c r="DXD108" s="631"/>
      <c r="DXE108" s="631"/>
      <c r="DXF108" s="612"/>
      <c r="DXG108" s="626"/>
      <c r="DXH108" s="631"/>
      <c r="DXI108" s="631"/>
      <c r="DXJ108" s="631"/>
      <c r="DXK108" s="631"/>
      <c r="DXL108" s="631"/>
      <c r="DXM108" s="612"/>
      <c r="DXN108" s="626"/>
      <c r="DXO108" s="631"/>
      <c r="DXP108" s="631"/>
      <c r="DXQ108" s="631"/>
      <c r="DXR108" s="631"/>
      <c r="DXS108" s="631"/>
      <c r="DXT108" s="612"/>
      <c r="DXU108" s="626"/>
      <c r="DXV108" s="631"/>
      <c r="DXW108" s="631"/>
      <c r="DXX108" s="631"/>
      <c r="DXY108" s="631"/>
      <c r="DXZ108" s="631"/>
      <c r="DYA108" s="612"/>
      <c r="DYB108" s="626"/>
      <c r="DYC108" s="631"/>
      <c r="DYD108" s="631"/>
      <c r="DYE108" s="631"/>
      <c r="DYF108" s="631"/>
      <c r="DYG108" s="631"/>
      <c r="DYH108" s="612"/>
      <c r="DYI108" s="626"/>
      <c r="DYJ108" s="631"/>
      <c r="DYK108" s="631"/>
      <c r="DYL108" s="631"/>
      <c r="DYM108" s="631"/>
      <c r="DYN108" s="631"/>
      <c r="DYO108" s="612"/>
      <c r="DYP108" s="626"/>
      <c r="DYQ108" s="631"/>
      <c r="DYR108" s="631"/>
      <c r="DYS108" s="631"/>
      <c r="DYT108" s="631"/>
      <c r="DYU108" s="631"/>
      <c r="DYV108" s="612"/>
      <c r="DYW108" s="626"/>
      <c r="DYX108" s="631"/>
      <c r="DYY108" s="631"/>
      <c r="DYZ108" s="631"/>
      <c r="DZA108" s="631"/>
      <c r="DZB108" s="631"/>
      <c r="DZC108" s="612"/>
      <c r="DZD108" s="626"/>
      <c r="DZE108" s="631"/>
      <c r="DZF108" s="631"/>
      <c r="DZG108" s="631"/>
      <c r="DZH108" s="631"/>
      <c r="DZI108" s="631"/>
      <c r="DZJ108" s="612"/>
      <c r="DZK108" s="626"/>
      <c r="DZL108" s="631"/>
      <c r="DZM108" s="631"/>
      <c r="DZN108" s="631"/>
      <c r="DZO108" s="631"/>
      <c r="DZP108" s="631"/>
      <c r="DZQ108" s="612"/>
      <c r="DZR108" s="626"/>
      <c r="DZS108" s="631"/>
      <c r="DZT108" s="631"/>
      <c r="DZU108" s="631"/>
      <c r="DZV108" s="631"/>
      <c r="DZW108" s="631"/>
      <c r="DZX108" s="612"/>
      <c r="DZY108" s="626"/>
      <c r="DZZ108" s="631"/>
      <c r="EAA108" s="631"/>
      <c r="EAB108" s="631"/>
      <c r="EAC108" s="631"/>
      <c r="EAD108" s="631"/>
      <c r="EAE108" s="612"/>
      <c r="EAF108" s="626"/>
      <c r="EAG108" s="631"/>
      <c r="EAH108" s="631"/>
      <c r="EAI108" s="631"/>
      <c r="EAJ108" s="631"/>
      <c r="EAK108" s="631"/>
      <c r="EAL108" s="612"/>
      <c r="EAM108" s="626"/>
      <c r="EAN108" s="631"/>
      <c r="EAO108" s="631"/>
      <c r="EAP108" s="631"/>
      <c r="EAQ108" s="631"/>
      <c r="EAR108" s="631"/>
      <c r="EAS108" s="612"/>
      <c r="EAT108" s="626"/>
      <c r="EAU108" s="631"/>
      <c r="EAV108" s="631"/>
      <c r="EAW108" s="631"/>
      <c r="EAX108" s="631"/>
      <c r="EAY108" s="631"/>
      <c r="EAZ108" s="612"/>
      <c r="EBA108" s="626"/>
      <c r="EBB108" s="631"/>
      <c r="EBC108" s="631"/>
      <c r="EBD108" s="631"/>
      <c r="EBE108" s="631"/>
      <c r="EBF108" s="631"/>
      <c r="EBG108" s="612"/>
      <c r="EBH108" s="626"/>
      <c r="EBI108" s="631"/>
      <c r="EBJ108" s="631"/>
      <c r="EBK108" s="631"/>
      <c r="EBL108" s="631"/>
      <c r="EBM108" s="631"/>
      <c r="EBN108" s="612"/>
      <c r="EBO108" s="626"/>
      <c r="EBP108" s="631"/>
      <c r="EBQ108" s="631"/>
      <c r="EBR108" s="631"/>
      <c r="EBS108" s="631"/>
      <c r="EBT108" s="631"/>
      <c r="EBU108" s="612"/>
      <c r="EBV108" s="626"/>
      <c r="EBW108" s="631"/>
      <c r="EBX108" s="631"/>
      <c r="EBY108" s="631"/>
      <c r="EBZ108" s="631"/>
      <c r="ECA108" s="631"/>
      <c r="ECB108" s="612"/>
      <c r="ECC108" s="626"/>
      <c r="ECD108" s="631"/>
      <c r="ECE108" s="631"/>
      <c r="ECF108" s="631"/>
      <c r="ECG108" s="631"/>
      <c r="ECH108" s="631"/>
      <c r="ECI108" s="612"/>
      <c r="ECJ108" s="626"/>
      <c r="ECK108" s="631"/>
      <c r="ECL108" s="631"/>
      <c r="ECM108" s="631"/>
      <c r="ECN108" s="631"/>
      <c r="ECO108" s="631"/>
      <c r="ECP108" s="612"/>
      <c r="ECQ108" s="626"/>
      <c r="ECR108" s="631"/>
      <c r="ECS108" s="631"/>
      <c r="ECT108" s="631"/>
      <c r="ECU108" s="631"/>
      <c r="ECV108" s="631"/>
      <c r="ECW108" s="612"/>
      <c r="ECX108" s="626"/>
      <c r="ECY108" s="631"/>
      <c r="ECZ108" s="631"/>
      <c r="EDA108" s="631"/>
      <c r="EDB108" s="631"/>
      <c r="EDC108" s="631"/>
      <c r="EDD108" s="612"/>
      <c r="EDE108" s="626"/>
      <c r="EDF108" s="631"/>
      <c r="EDG108" s="631"/>
      <c r="EDH108" s="631"/>
      <c r="EDI108" s="631"/>
      <c r="EDJ108" s="631"/>
      <c r="EDK108" s="612"/>
      <c r="EDL108" s="626"/>
      <c r="EDM108" s="631"/>
      <c r="EDN108" s="631"/>
      <c r="EDO108" s="631"/>
      <c r="EDP108" s="631"/>
      <c r="EDQ108" s="631"/>
      <c r="EDR108" s="612"/>
      <c r="EDS108" s="626"/>
      <c r="EDT108" s="631"/>
      <c r="EDU108" s="631"/>
      <c r="EDV108" s="631"/>
      <c r="EDW108" s="631"/>
      <c r="EDX108" s="631"/>
      <c r="EDY108" s="612"/>
      <c r="EDZ108" s="626"/>
      <c r="EEA108" s="631"/>
      <c r="EEB108" s="631"/>
      <c r="EEC108" s="631"/>
      <c r="EED108" s="631"/>
      <c r="EEE108" s="631"/>
      <c r="EEF108" s="612"/>
      <c r="EEG108" s="626"/>
      <c r="EEH108" s="631"/>
      <c r="EEI108" s="631"/>
      <c r="EEJ108" s="631"/>
      <c r="EEK108" s="631"/>
      <c r="EEL108" s="631"/>
      <c r="EEM108" s="612"/>
      <c r="EEN108" s="626"/>
      <c r="EEO108" s="631"/>
      <c r="EEP108" s="631"/>
      <c r="EEQ108" s="631"/>
      <c r="EER108" s="631"/>
      <c r="EES108" s="631"/>
      <c r="EET108" s="612"/>
      <c r="EEU108" s="626"/>
      <c r="EEV108" s="631"/>
      <c r="EEW108" s="631"/>
      <c r="EEX108" s="631"/>
      <c r="EEY108" s="631"/>
      <c r="EEZ108" s="631"/>
      <c r="EFA108" s="612"/>
      <c r="EFB108" s="626"/>
      <c r="EFC108" s="631"/>
      <c r="EFD108" s="631"/>
      <c r="EFE108" s="631"/>
      <c r="EFF108" s="631"/>
      <c r="EFG108" s="631"/>
      <c r="EFH108" s="612"/>
      <c r="EFI108" s="626"/>
      <c r="EFJ108" s="631"/>
      <c r="EFK108" s="631"/>
      <c r="EFL108" s="631"/>
      <c r="EFM108" s="631"/>
      <c r="EFN108" s="631"/>
      <c r="EFO108" s="612"/>
      <c r="EFP108" s="626"/>
      <c r="EFQ108" s="631"/>
      <c r="EFR108" s="631"/>
      <c r="EFS108" s="631"/>
      <c r="EFT108" s="631"/>
      <c r="EFU108" s="631"/>
      <c r="EFV108" s="612"/>
      <c r="EFW108" s="626"/>
      <c r="EFX108" s="631"/>
      <c r="EFY108" s="631"/>
      <c r="EFZ108" s="631"/>
      <c r="EGA108" s="631"/>
      <c r="EGB108" s="631"/>
      <c r="EGC108" s="612"/>
      <c r="EGD108" s="626"/>
      <c r="EGE108" s="631"/>
      <c r="EGF108" s="631"/>
      <c r="EGG108" s="631"/>
      <c r="EGH108" s="631"/>
      <c r="EGI108" s="631"/>
      <c r="EGJ108" s="612"/>
      <c r="EGK108" s="626"/>
      <c r="EGL108" s="631"/>
      <c r="EGM108" s="631"/>
      <c r="EGN108" s="631"/>
      <c r="EGO108" s="631"/>
      <c r="EGP108" s="631"/>
      <c r="EGQ108" s="612"/>
      <c r="EGR108" s="626"/>
      <c r="EGS108" s="631"/>
      <c r="EGT108" s="631"/>
      <c r="EGU108" s="631"/>
      <c r="EGV108" s="631"/>
      <c r="EGW108" s="631"/>
      <c r="EGX108" s="612"/>
      <c r="EGY108" s="626"/>
      <c r="EGZ108" s="631"/>
      <c r="EHA108" s="631"/>
      <c r="EHB108" s="631"/>
      <c r="EHC108" s="631"/>
      <c r="EHD108" s="631"/>
      <c r="EHE108" s="612"/>
      <c r="EHF108" s="626"/>
      <c r="EHG108" s="631"/>
      <c r="EHH108" s="631"/>
      <c r="EHI108" s="631"/>
      <c r="EHJ108" s="631"/>
      <c r="EHK108" s="631"/>
      <c r="EHL108" s="612"/>
      <c r="EHM108" s="626"/>
      <c r="EHN108" s="631"/>
      <c r="EHO108" s="631"/>
      <c r="EHP108" s="631"/>
      <c r="EHQ108" s="631"/>
      <c r="EHR108" s="631"/>
      <c r="EHS108" s="612"/>
      <c r="EHT108" s="626"/>
      <c r="EHU108" s="631"/>
      <c r="EHV108" s="631"/>
      <c r="EHW108" s="631"/>
      <c r="EHX108" s="631"/>
      <c r="EHY108" s="631"/>
      <c r="EHZ108" s="612"/>
      <c r="EIA108" s="626"/>
      <c r="EIB108" s="631"/>
      <c r="EIC108" s="631"/>
      <c r="EID108" s="631"/>
      <c r="EIE108" s="631"/>
      <c r="EIF108" s="631"/>
      <c r="EIG108" s="612"/>
      <c r="EIH108" s="626"/>
      <c r="EII108" s="631"/>
      <c r="EIJ108" s="631"/>
      <c r="EIK108" s="631"/>
      <c r="EIL108" s="631"/>
      <c r="EIM108" s="631"/>
      <c r="EIN108" s="612"/>
      <c r="EIO108" s="626"/>
      <c r="EIP108" s="631"/>
      <c r="EIQ108" s="631"/>
      <c r="EIR108" s="631"/>
      <c r="EIS108" s="631"/>
      <c r="EIT108" s="631"/>
      <c r="EIU108" s="612"/>
      <c r="EIV108" s="626"/>
      <c r="EIW108" s="631"/>
      <c r="EIX108" s="631"/>
      <c r="EIY108" s="631"/>
      <c r="EIZ108" s="631"/>
      <c r="EJA108" s="631"/>
      <c r="EJB108" s="612"/>
      <c r="EJC108" s="626"/>
      <c r="EJD108" s="631"/>
      <c r="EJE108" s="631"/>
      <c r="EJF108" s="631"/>
      <c r="EJG108" s="631"/>
      <c r="EJH108" s="631"/>
      <c r="EJI108" s="612"/>
      <c r="EJJ108" s="626"/>
      <c r="EJK108" s="631"/>
      <c r="EJL108" s="631"/>
      <c r="EJM108" s="631"/>
      <c r="EJN108" s="631"/>
      <c r="EJO108" s="631"/>
      <c r="EJP108" s="612"/>
      <c r="EJQ108" s="626"/>
      <c r="EJR108" s="631"/>
      <c r="EJS108" s="631"/>
      <c r="EJT108" s="631"/>
      <c r="EJU108" s="631"/>
      <c r="EJV108" s="631"/>
      <c r="EJW108" s="612"/>
      <c r="EJX108" s="626"/>
      <c r="EJY108" s="631"/>
      <c r="EJZ108" s="631"/>
      <c r="EKA108" s="631"/>
      <c r="EKB108" s="631"/>
      <c r="EKC108" s="631"/>
      <c r="EKD108" s="612"/>
      <c r="EKE108" s="626"/>
      <c r="EKF108" s="631"/>
      <c r="EKG108" s="631"/>
      <c r="EKH108" s="631"/>
      <c r="EKI108" s="631"/>
      <c r="EKJ108" s="631"/>
      <c r="EKK108" s="612"/>
      <c r="EKL108" s="626"/>
      <c r="EKM108" s="631"/>
      <c r="EKN108" s="631"/>
      <c r="EKO108" s="631"/>
      <c r="EKP108" s="631"/>
      <c r="EKQ108" s="631"/>
      <c r="EKR108" s="612"/>
      <c r="EKS108" s="626"/>
      <c r="EKT108" s="631"/>
      <c r="EKU108" s="631"/>
      <c r="EKV108" s="631"/>
      <c r="EKW108" s="631"/>
      <c r="EKX108" s="631"/>
      <c r="EKY108" s="612"/>
      <c r="EKZ108" s="626"/>
      <c r="ELA108" s="631"/>
      <c r="ELB108" s="631"/>
      <c r="ELC108" s="631"/>
      <c r="ELD108" s="631"/>
      <c r="ELE108" s="631"/>
      <c r="ELF108" s="612"/>
      <c r="ELG108" s="626"/>
      <c r="ELH108" s="631"/>
      <c r="ELI108" s="631"/>
      <c r="ELJ108" s="631"/>
      <c r="ELK108" s="631"/>
      <c r="ELL108" s="631"/>
      <c r="ELM108" s="612"/>
      <c r="ELN108" s="626"/>
      <c r="ELO108" s="631"/>
      <c r="ELP108" s="631"/>
      <c r="ELQ108" s="631"/>
      <c r="ELR108" s="631"/>
      <c r="ELS108" s="631"/>
      <c r="ELT108" s="612"/>
      <c r="ELU108" s="626"/>
      <c r="ELV108" s="631"/>
      <c r="ELW108" s="631"/>
      <c r="ELX108" s="631"/>
      <c r="ELY108" s="631"/>
      <c r="ELZ108" s="631"/>
      <c r="EMA108" s="612"/>
      <c r="EMB108" s="626"/>
      <c r="EMC108" s="631"/>
      <c r="EMD108" s="631"/>
      <c r="EME108" s="631"/>
      <c r="EMF108" s="631"/>
      <c r="EMG108" s="631"/>
      <c r="EMH108" s="612"/>
      <c r="EMI108" s="626"/>
      <c r="EMJ108" s="631"/>
      <c r="EMK108" s="631"/>
      <c r="EML108" s="631"/>
      <c r="EMM108" s="631"/>
      <c r="EMN108" s="631"/>
      <c r="EMO108" s="612"/>
      <c r="EMP108" s="626"/>
      <c r="EMQ108" s="631"/>
      <c r="EMR108" s="631"/>
      <c r="EMS108" s="631"/>
      <c r="EMT108" s="631"/>
      <c r="EMU108" s="631"/>
      <c r="EMV108" s="612"/>
      <c r="EMW108" s="626"/>
      <c r="EMX108" s="631"/>
      <c r="EMY108" s="631"/>
      <c r="EMZ108" s="631"/>
      <c r="ENA108" s="631"/>
      <c r="ENB108" s="631"/>
      <c r="ENC108" s="612"/>
      <c r="END108" s="626"/>
      <c r="ENE108" s="631"/>
      <c r="ENF108" s="631"/>
      <c r="ENG108" s="631"/>
      <c r="ENH108" s="631"/>
      <c r="ENI108" s="631"/>
      <c r="ENJ108" s="612"/>
      <c r="ENK108" s="626"/>
      <c r="ENL108" s="631"/>
      <c r="ENM108" s="631"/>
      <c r="ENN108" s="631"/>
      <c r="ENO108" s="631"/>
      <c r="ENP108" s="631"/>
      <c r="ENQ108" s="612"/>
      <c r="ENR108" s="626"/>
      <c r="ENS108" s="631"/>
      <c r="ENT108" s="631"/>
      <c r="ENU108" s="631"/>
      <c r="ENV108" s="631"/>
      <c r="ENW108" s="631"/>
      <c r="ENX108" s="612"/>
      <c r="ENY108" s="626"/>
      <c r="ENZ108" s="631"/>
      <c r="EOA108" s="631"/>
      <c r="EOB108" s="631"/>
      <c r="EOC108" s="631"/>
      <c r="EOD108" s="631"/>
      <c r="EOE108" s="612"/>
      <c r="EOF108" s="626"/>
      <c r="EOG108" s="631"/>
      <c r="EOH108" s="631"/>
      <c r="EOI108" s="631"/>
      <c r="EOJ108" s="631"/>
      <c r="EOK108" s="631"/>
      <c r="EOL108" s="612"/>
      <c r="EOM108" s="626"/>
      <c r="EON108" s="631"/>
      <c r="EOO108" s="631"/>
      <c r="EOP108" s="631"/>
      <c r="EOQ108" s="631"/>
      <c r="EOR108" s="631"/>
      <c r="EOS108" s="612"/>
      <c r="EOT108" s="626"/>
      <c r="EOU108" s="631"/>
      <c r="EOV108" s="631"/>
      <c r="EOW108" s="631"/>
      <c r="EOX108" s="631"/>
      <c r="EOY108" s="631"/>
      <c r="EOZ108" s="612"/>
      <c r="EPA108" s="626"/>
      <c r="EPB108" s="631"/>
      <c r="EPC108" s="631"/>
      <c r="EPD108" s="631"/>
      <c r="EPE108" s="631"/>
      <c r="EPF108" s="631"/>
      <c r="EPG108" s="612"/>
      <c r="EPH108" s="626"/>
      <c r="EPI108" s="631"/>
      <c r="EPJ108" s="631"/>
      <c r="EPK108" s="631"/>
      <c r="EPL108" s="631"/>
      <c r="EPM108" s="631"/>
      <c r="EPN108" s="612"/>
      <c r="EPO108" s="626"/>
      <c r="EPP108" s="631"/>
      <c r="EPQ108" s="631"/>
      <c r="EPR108" s="631"/>
      <c r="EPS108" s="631"/>
      <c r="EPT108" s="631"/>
      <c r="EPU108" s="612"/>
      <c r="EPV108" s="626"/>
      <c r="EPW108" s="631"/>
      <c r="EPX108" s="631"/>
      <c r="EPY108" s="631"/>
      <c r="EPZ108" s="631"/>
      <c r="EQA108" s="631"/>
      <c r="EQB108" s="612"/>
      <c r="EQC108" s="626"/>
      <c r="EQD108" s="631"/>
      <c r="EQE108" s="631"/>
      <c r="EQF108" s="631"/>
      <c r="EQG108" s="631"/>
      <c r="EQH108" s="631"/>
      <c r="EQI108" s="612"/>
      <c r="EQJ108" s="626"/>
      <c r="EQK108" s="631"/>
      <c r="EQL108" s="631"/>
      <c r="EQM108" s="631"/>
      <c r="EQN108" s="631"/>
      <c r="EQO108" s="631"/>
      <c r="EQP108" s="612"/>
      <c r="EQQ108" s="626"/>
      <c r="EQR108" s="631"/>
      <c r="EQS108" s="631"/>
      <c r="EQT108" s="631"/>
      <c r="EQU108" s="631"/>
      <c r="EQV108" s="631"/>
      <c r="EQW108" s="612"/>
      <c r="EQX108" s="626"/>
      <c r="EQY108" s="631"/>
      <c r="EQZ108" s="631"/>
      <c r="ERA108" s="631"/>
      <c r="ERB108" s="631"/>
      <c r="ERC108" s="631"/>
      <c r="ERD108" s="612"/>
      <c r="ERE108" s="626"/>
      <c r="ERF108" s="631"/>
      <c r="ERG108" s="631"/>
      <c r="ERH108" s="631"/>
      <c r="ERI108" s="631"/>
      <c r="ERJ108" s="631"/>
      <c r="ERK108" s="612"/>
      <c r="ERL108" s="626"/>
      <c r="ERM108" s="631"/>
      <c r="ERN108" s="631"/>
      <c r="ERO108" s="631"/>
      <c r="ERP108" s="631"/>
      <c r="ERQ108" s="631"/>
      <c r="ERR108" s="612"/>
      <c r="ERS108" s="626"/>
      <c r="ERT108" s="631"/>
      <c r="ERU108" s="631"/>
      <c r="ERV108" s="631"/>
      <c r="ERW108" s="631"/>
      <c r="ERX108" s="631"/>
      <c r="ERY108" s="612"/>
      <c r="ERZ108" s="626"/>
      <c r="ESA108" s="631"/>
      <c r="ESB108" s="631"/>
      <c r="ESC108" s="631"/>
      <c r="ESD108" s="631"/>
      <c r="ESE108" s="631"/>
      <c r="ESF108" s="612"/>
      <c r="ESG108" s="626"/>
      <c r="ESH108" s="631"/>
      <c r="ESI108" s="631"/>
      <c r="ESJ108" s="631"/>
      <c r="ESK108" s="631"/>
      <c r="ESL108" s="631"/>
      <c r="ESM108" s="612"/>
      <c r="ESN108" s="626"/>
      <c r="ESO108" s="631"/>
      <c r="ESP108" s="631"/>
      <c r="ESQ108" s="631"/>
      <c r="ESR108" s="631"/>
      <c r="ESS108" s="631"/>
      <c r="EST108" s="612"/>
      <c r="ESU108" s="626"/>
      <c r="ESV108" s="631"/>
      <c r="ESW108" s="631"/>
      <c r="ESX108" s="631"/>
      <c r="ESY108" s="631"/>
      <c r="ESZ108" s="631"/>
      <c r="ETA108" s="612"/>
      <c r="ETB108" s="626"/>
      <c r="ETC108" s="631"/>
      <c r="ETD108" s="631"/>
      <c r="ETE108" s="631"/>
      <c r="ETF108" s="631"/>
      <c r="ETG108" s="631"/>
      <c r="ETH108" s="612"/>
      <c r="ETI108" s="626"/>
      <c r="ETJ108" s="631"/>
      <c r="ETK108" s="631"/>
      <c r="ETL108" s="631"/>
      <c r="ETM108" s="631"/>
      <c r="ETN108" s="631"/>
      <c r="ETO108" s="612"/>
      <c r="ETP108" s="626"/>
      <c r="ETQ108" s="631"/>
      <c r="ETR108" s="631"/>
      <c r="ETS108" s="631"/>
      <c r="ETT108" s="631"/>
      <c r="ETU108" s="631"/>
      <c r="ETV108" s="612"/>
      <c r="ETW108" s="626"/>
      <c r="ETX108" s="631"/>
      <c r="ETY108" s="631"/>
      <c r="ETZ108" s="631"/>
      <c r="EUA108" s="631"/>
      <c r="EUB108" s="631"/>
      <c r="EUC108" s="612"/>
      <c r="EUD108" s="626"/>
      <c r="EUE108" s="631"/>
      <c r="EUF108" s="631"/>
      <c r="EUG108" s="631"/>
      <c r="EUH108" s="631"/>
      <c r="EUI108" s="631"/>
      <c r="EUJ108" s="612"/>
      <c r="EUK108" s="626"/>
      <c r="EUL108" s="631"/>
      <c r="EUM108" s="631"/>
      <c r="EUN108" s="631"/>
      <c r="EUO108" s="631"/>
      <c r="EUP108" s="631"/>
      <c r="EUQ108" s="612"/>
      <c r="EUR108" s="626"/>
      <c r="EUS108" s="631"/>
      <c r="EUT108" s="631"/>
      <c r="EUU108" s="631"/>
      <c r="EUV108" s="631"/>
      <c r="EUW108" s="631"/>
      <c r="EUX108" s="612"/>
      <c r="EUY108" s="626"/>
      <c r="EUZ108" s="631"/>
      <c r="EVA108" s="631"/>
      <c r="EVB108" s="631"/>
      <c r="EVC108" s="631"/>
      <c r="EVD108" s="631"/>
      <c r="EVE108" s="612"/>
      <c r="EVF108" s="626"/>
      <c r="EVG108" s="631"/>
      <c r="EVH108" s="631"/>
      <c r="EVI108" s="631"/>
      <c r="EVJ108" s="631"/>
      <c r="EVK108" s="631"/>
      <c r="EVL108" s="612"/>
      <c r="EVM108" s="626"/>
      <c r="EVN108" s="631"/>
      <c r="EVO108" s="631"/>
      <c r="EVP108" s="631"/>
      <c r="EVQ108" s="631"/>
      <c r="EVR108" s="631"/>
      <c r="EVS108" s="612"/>
      <c r="EVT108" s="626"/>
      <c r="EVU108" s="631"/>
      <c r="EVV108" s="631"/>
      <c r="EVW108" s="631"/>
      <c r="EVX108" s="631"/>
      <c r="EVY108" s="631"/>
      <c r="EVZ108" s="612"/>
      <c r="EWA108" s="626"/>
      <c r="EWB108" s="631"/>
      <c r="EWC108" s="631"/>
      <c r="EWD108" s="631"/>
      <c r="EWE108" s="631"/>
      <c r="EWF108" s="631"/>
      <c r="EWG108" s="612"/>
      <c r="EWH108" s="626"/>
      <c r="EWI108" s="631"/>
      <c r="EWJ108" s="631"/>
      <c r="EWK108" s="631"/>
      <c r="EWL108" s="631"/>
      <c r="EWM108" s="631"/>
      <c r="EWN108" s="612"/>
      <c r="EWO108" s="626"/>
      <c r="EWP108" s="631"/>
      <c r="EWQ108" s="631"/>
      <c r="EWR108" s="631"/>
      <c r="EWS108" s="631"/>
      <c r="EWT108" s="631"/>
      <c r="EWU108" s="612"/>
      <c r="EWV108" s="626"/>
      <c r="EWW108" s="631"/>
      <c r="EWX108" s="631"/>
      <c r="EWY108" s="631"/>
      <c r="EWZ108" s="631"/>
      <c r="EXA108" s="631"/>
      <c r="EXB108" s="612"/>
      <c r="EXC108" s="626"/>
      <c r="EXD108" s="631"/>
      <c r="EXE108" s="631"/>
      <c r="EXF108" s="631"/>
      <c r="EXG108" s="631"/>
      <c r="EXH108" s="631"/>
      <c r="EXI108" s="612"/>
      <c r="EXJ108" s="626"/>
      <c r="EXK108" s="631"/>
      <c r="EXL108" s="631"/>
      <c r="EXM108" s="631"/>
      <c r="EXN108" s="631"/>
      <c r="EXO108" s="631"/>
      <c r="EXP108" s="612"/>
      <c r="EXQ108" s="626"/>
      <c r="EXR108" s="631"/>
      <c r="EXS108" s="631"/>
      <c r="EXT108" s="631"/>
      <c r="EXU108" s="631"/>
      <c r="EXV108" s="631"/>
      <c r="EXW108" s="612"/>
      <c r="EXX108" s="626"/>
      <c r="EXY108" s="631"/>
      <c r="EXZ108" s="631"/>
      <c r="EYA108" s="631"/>
      <c r="EYB108" s="631"/>
      <c r="EYC108" s="631"/>
      <c r="EYD108" s="612"/>
      <c r="EYE108" s="626"/>
      <c r="EYF108" s="631"/>
      <c r="EYG108" s="631"/>
      <c r="EYH108" s="631"/>
      <c r="EYI108" s="631"/>
      <c r="EYJ108" s="631"/>
      <c r="EYK108" s="612"/>
      <c r="EYL108" s="626"/>
      <c r="EYM108" s="631"/>
      <c r="EYN108" s="631"/>
      <c r="EYO108" s="631"/>
      <c r="EYP108" s="631"/>
      <c r="EYQ108" s="631"/>
      <c r="EYR108" s="612"/>
      <c r="EYS108" s="626"/>
      <c r="EYT108" s="631"/>
      <c r="EYU108" s="631"/>
      <c r="EYV108" s="631"/>
      <c r="EYW108" s="631"/>
      <c r="EYX108" s="631"/>
      <c r="EYY108" s="612"/>
      <c r="EYZ108" s="626"/>
      <c r="EZA108" s="631"/>
      <c r="EZB108" s="631"/>
      <c r="EZC108" s="631"/>
      <c r="EZD108" s="631"/>
      <c r="EZE108" s="631"/>
      <c r="EZF108" s="612"/>
      <c r="EZG108" s="626"/>
      <c r="EZH108" s="631"/>
      <c r="EZI108" s="631"/>
      <c r="EZJ108" s="631"/>
      <c r="EZK108" s="631"/>
      <c r="EZL108" s="631"/>
      <c r="EZM108" s="612"/>
      <c r="EZN108" s="626"/>
      <c r="EZO108" s="631"/>
      <c r="EZP108" s="631"/>
      <c r="EZQ108" s="631"/>
      <c r="EZR108" s="631"/>
      <c r="EZS108" s="631"/>
      <c r="EZT108" s="612"/>
      <c r="EZU108" s="626"/>
      <c r="EZV108" s="631"/>
      <c r="EZW108" s="631"/>
      <c r="EZX108" s="631"/>
      <c r="EZY108" s="631"/>
      <c r="EZZ108" s="631"/>
      <c r="FAA108" s="612"/>
      <c r="FAB108" s="626"/>
      <c r="FAC108" s="631"/>
      <c r="FAD108" s="631"/>
      <c r="FAE108" s="631"/>
      <c r="FAF108" s="631"/>
      <c r="FAG108" s="631"/>
      <c r="FAH108" s="612"/>
      <c r="FAI108" s="626"/>
      <c r="FAJ108" s="631"/>
      <c r="FAK108" s="631"/>
      <c r="FAL108" s="631"/>
      <c r="FAM108" s="631"/>
      <c r="FAN108" s="631"/>
      <c r="FAO108" s="612"/>
      <c r="FAP108" s="626"/>
      <c r="FAQ108" s="631"/>
      <c r="FAR108" s="631"/>
      <c r="FAS108" s="631"/>
      <c r="FAT108" s="631"/>
      <c r="FAU108" s="631"/>
      <c r="FAV108" s="612"/>
      <c r="FAW108" s="626"/>
      <c r="FAX108" s="631"/>
      <c r="FAY108" s="631"/>
      <c r="FAZ108" s="631"/>
      <c r="FBA108" s="631"/>
      <c r="FBB108" s="631"/>
      <c r="FBC108" s="612"/>
      <c r="FBD108" s="626"/>
      <c r="FBE108" s="631"/>
      <c r="FBF108" s="631"/>
      <c r="FBG108" s="631"/>
      <c r="FBH108" s="631"/>
      <c r="FBI108" s="631"/>
      <c r="FBJ108" s="612"/>
      <c r="FBK108" s="626"/>
      <c r="FBL108" s="631"/>
      <c r="FBM108" s="631"/>
      <c r="FBN108" s="631"/>
      <c r="FBO108" s="631"/>
      <c r="FBP108" s="631"/>
      <c r="FBQ108" s="612"/>
      <c r="FBR108" s="626"/>
      <c r="FBS108" s="631"/>
      <c r="FBT108" s="631"/>
      <c r="FBU108" s="631"/>
      <c r="FBV108" s="631"/>
      <c r="FBW108" s="631"/>
      <c r="FBX108" s="612"/>
      <c r="FBY108" s="626"/>
      <c r="FBZ108" s="631"/>
      <c r="FCA108" s="631"/>
      <c r="FCB108" s="631"/>
      <c r="FCC108" s="631"/>
      <c r="FCD108" s="631"/>
      <c r="FCE108" s="612"/>
      <c r="FCF108" s="626"/>
      <c r="FCG108" s="631"/>
      <c r="FCH108" s="631"/>
      <c r="FCI108" s="631"/>
      <c r="FCJ108" s="631"/>
      <c r="FCK108" s="631"/>
      <c r="FCL108" s="612"/>
      <c r="FCM108" s="626"/>
      <c r="FCN108" s="631"/>
      <c r="FCO108" s="631"/>
      <c r="FCP108" s="631"/>
      <c r="FCQ108" s="631"/>
      <c r="FCR108" s="631"/>
      <c r="FCS108" s="612"/>
      <c r="FCT108" s="626"/>
      <c r="FCU108" s="631"/>
      <c r="FCV108" s="631"/>
      <c r="FCW108" s="631"/>
      <c r="FCX108" s="631"/>
      <c r="FCY108" s="631"/>
      <c r="FCZ108" s="612"/>
      <c r="FDA108" s="626"/>
      <c r="FDB108" s="631"/>
      <c r="FDC108" s="631"/>
      <c r="FDD108" s="631"/>
      <c r="FDE108" s="631"/>
      <c r="FDF108" s="631"/>
      <c r="FDG108" s="612"/>
      <c r="FDH108" s="626"/>
      <c r="FDI108" s="631"/>
      <c r="FDJ108" s="631"/>
      <c r="FDK108" s="631"/>
      <c r="FDL108" s="631"/>
      <c r="FDM108" s="631"/>
      <c r="FDN108" s="612"/>
      <c r="FDO108" s="626"/>
      <c r="FDP108" s="631"/>
      <c r="FDQ108" s="631"/>
      <c r="FDR108" s="631"/>
      <c r="FDS108" s="631"/>
      <c r="FDT108" s="631"/>
      <c r="FDU108" s="612"/>
      <c r="FDV108" s="626"/>
      <c r="FDW108" s="631"/>
      <c r="FDX108" s="631"/>
      <c r="FDY108" s="631"/>
      <c r="FDZ108" s="631"/>
      <c r="FEA108" s="631"/>
      <c r="FEB108" s="612"/>
      <c r="FEC108" s="626"/>
      <c r="FED108" s="631"/>
      <c r="FEE108" s="631"/>
      <c r="FEF108" s="631"/>
      <c r="FEG108" s="631"/>
      <c r="FEH108" s="631"/>
      <c r="FEI108" s="612"/>
      <c r="FEJ108" s="626"/>
      <c r="FEK108" s="631"/>
      <c r="FEL108" s="631"/>
      <c r="FEM108" s="631"/>
      <c r="FEN108" s="631"/>
      <c r="FEO108" s="631"/>
      <c r="FEP108" s="612"/>
      <c r="FEQ108" s="626"/>
      <c r="FER108" s="631"/>
      <c r="FES108" s="631"/>
      <c r="FET108" s="631"/>
      <c r="FEU108" s="631"/>
      <c r="FEV108" s="631"/>
      <c r="FEW108" s="612"/>
      <c r="FEX108" s="626"/>
      <c r="FEY108" s="631"/>
      <c r="FEZ108" s="631"/>
      <c r="FFA108" s="631"/>
      <c r="FFB108" s="631"/>
      <c r="FFC108" s="631"/>
      <c r="FFD108" s="612"/>
      <c r="FFE108" s="626"/>
      <c r="FFF108" s="631"/>
      <c r="FFG108" s="631"/>
      <c r="FFH108" s="631"/>
      <c r="FFI108" s="631"/>
      <c r="FFJ108" s="631"/>
      <c r="FFK108" s="612"/>
      <c r="FFL108" s="626"/>
      <c r="FFM108" s="631"/>
      <c r="FFN108" s="631"/>
      <c r="FFO108" s="631"/>
      <c r="FFP108" s="631"/>
      <c r="FFQ108" s="631"/>
      <c r="FFR108" s="612"/>
      <c r="FFS108" s="626"/>
      <c r="FFT108" s="631"/>
      <c r="FFU108" s="631"/>
      <c r="FFV108" s="631"/>
      <c r="FFW108" s="631"/>
      <c r="FFX108" s="631"/>
      <c r="FFY108" s="612"/>
      <c r="FFZ108" s="626"/>
      <c r="FGA108" s="631"/>
      <c r="FGB108" s="631"/>
      <c r="FGC108" s="631"/>
      <c r="FGD108" s="631"/>
      <c r="FGE108" s="631"/>
      <c r="FGF108" s="612"/>
      <c r="FGG108" s="626"/>
      <c r="FGH108" s="631"/>
      <c r="FGI108" s="631"/>
      <c r="FGJ108" s="631"/>
      <c r="FGK108" s="631"/>
      <c r="FGL108" s="631"/>
      <c r="FGM108" s="612"/>
      <c r="FGN108" s="626"/>
      <c r="FGO108" s="631"/>
      <c r="FGP108" s="631"/>
      <c r="FGQ108" s="631"/>
      <c r="FGR108" s="631"/>
      <c r="FGS108" s="631"/>
      <c r="FGT108" s="612"/>
      <c r="FGU108" s="626"/>
      <c r="FGV108" s="631"/>
      <c r="FGW108" s="631"/>
      <c r="FGX108" s="631"/>
      <c r="FGY108" s="631"/>
      <c r="FGZ108" s="631"/>
      <c r="FHA108" s="612"/>
      <c r="FHB108" s="626"/>
      <c r="FHC108" s="631"/>
      <c r="FHD108" s="631"/>
      <c r="FHE108" s="631"/>
      <c r="FHF108" s="631"/>
      <c r="FHG108" s="631"/>
      <c r="FHH108" s="612"/>
      <c r="FHI108" s="626"/>
      <c r="FHJ108" s="631"/>
      <c r="FHK108" s="631"/>
      <c r="FHL108" s="631"/>
      <c r="FHM108" s="631"/>
      <c r="FHN108" s="631"/>
      <c r="FHO108" s="612"/>
      <c r="FHP108" s="626"/>
      <c r="FHQ108" s="631"/>
      <c r="FHR108" s="631"/>
      <c r="FHS108" s="631"/>
      <c r="FHT108" s="631"/>
      <c r="FHU108" s="631"/>
      <c r="FHV108" s="612"/>
      <c r="FHW108" s="626"/>
      <c r="FHX108" s="631"/>
      <c r="FHY108" s="631"/>
      <c r="FHZ108" s="631"/>
      <c r="FIA108" s="631"/>
      <c r="FIB108" s="631"/>
      <c r="FIC108" s="612"/>
      <c r="FID108" s="626"/>
      <c r="FIE108" s="631"/>
      <c r="FIF108" s="631"/>
      <c r="FIG108" s="631"/>
      <c r="FIH108" s="631"/>
      <c r="FII108" s="631"/>
      <c r="FIJ108" s="612"/>
      <c r="FIK108" s="626"/>
      <c r="FIL108" s="631"/>
      <c r="FIM108" s="631"/>
      <c r="FIN108" s="631"/>
      <c r="FIO108" s="631"/>
      <c r="FIP108" s="631"/>
      <c r="FIQ108" s="612"/>
      <c r="FIR108" s="626"/>
      <c r="FIS108" s="631"/>
      <c r="FIT108" s="631"/>
      <c r="FIU108" s="631"/>
      <c r="FIV108" s="631"/>
      <c r="FIW108" s="631"/>
      <c r="FIX108" s="612"/>
      <c r="FIY108" s="626"/>
      <c r="FIZ108" s="631"/>
      <c r="FJA108" s="631"/>
      <c r="FJB108" s="631"/>
      <c r="FJC108" s="631"/>
      <c r="FJD108" s="631"/>
      <c r="FJE108" s="612"/>
      <c r="FJF108" s="626"/>
      <c r="FJG108" s="631"/>
      <c r="FJH108" s="631"/>
      <c r="FJI108" s="631"/>
      <c r="FJJ108" s="631"/>
      <c r="FJK108" s="631"/>
      <c r="FJL108" s="612"/>
      <c r="FJM108" s="626"/>
      <c r="FJN108" s="631"/>
      <c r="FJO108" s="631"/>
      <c r="FJP108" s="631"/>
      <c r="FJQ108" s="631"/>
      <c r="FJR108" s="631"/>
      <c r="FJS108" s="612"/>
      <c r="FJT108" s="626"/>
      <c r="FJU108" s="631"/>
      <c r="FJV108" s="631"/>
      <c r="FJW108" s="631"/>
      <c r="FJX108" s="631"/>
      <c r="FJY108" s="631"/>
      <c r="FJZ108" s="612"/>
      <c r="FKA108" s="626"/>
      <c r="FKB108" s="631"/>
      <c r="FKC108" s="631"/>
      <c r="FKD108" s="631"/>
      <c r="FKE108" s="631"/>
      <c r="FKF108" s="631"/>
      <c r="FKG108" s="612"/>
      <c r="FKH108" s="626"/>
      <c r="FKI108" s="631"/>
      <c r="FKJ108" s="631"/>
      <c r="FKK108" s="631"/>
      <c r="FKL108" s="631"/>
      <c r="FKM108" s="631"/>
      <c r="FKN108" s="612"/>
      <c r="FKO108" s="626"/>
      <c r="FKP108" s="631"/>
      <c r="FKQ108" s="631"/>
      <c r="FKR108" s="631"/>
      <c r="FKS108" s="631"/>
      <c r="FKT108" s="631"/>
      <c r="FKU108" s="612"/>
      <c r="FKV108" s="626"/>
      <c r="FKW108" s="631"/>
      <c r="FKX108" s="631"/>
      <c r="FKY108" s="631"/>
      <c r="FKZ108" s="631"/>
      <c r="FLA108" s="631"/>
      <c r="FLB108" s="612"/>
      <c r="FLC108" s="626"/>
      <c r="FLD108" s="631"/>
      <c r="FLE108" s="631"/>
      <c r="FLF108" s="631"/>
      <c r="FLG108" s="631"/>
      <c r="FLH108" s="631"/>
      <c r="FLI108" s="612"/>
      <c r="FLJ108" s="626"/>
      <c r="FLK108" s="631"/>
      <c r="FLL108" s="631"/>
      <c r="FLM108" s="631"/>
      <c r="FLN108" s="631"/>
      <c r="FLO108" s="631"/>
      <c r="FLP108" s="612"/>
      <c r="FLQ108" s="626"/>
      <c r="FLR108" s="631"/>
      <c r="FLS108" s="631"/>
      <c r="FLT108" s="631"/>
      <c r="FLU108" s="631"/>
      <c r="FLV108" s="631"/>
      <c r="FLW108" s="612"/>
      <c r="FLX108" s="626"/>
      <c r="FLY108" s="631"/>
      <c r="FLZ108" s="631"/>
      <c r="FMA108" s="631"/>
      <c r="FMB108" s="631"/>
      <c r="FMC108" s="631"/>
      <c r="FMD108" s="612"/>
      <c r="FME108" s="626"/>
      <c r="FMF108" s="631"/>
      <c r="FMG108" s="631"/>
      <c r="FMH108" s="631"/>
      <c r="FMI108" s="631"/>
      <c r="FMJ108" s="631"/>
      <c r="FMK108" s="612"/>
      <c r="FML108" s="626"/>
      <c r="FMM108" s="631"/>
      <c r="FMN108" s="631"/>
      <c r="FMO108" s="631"/>
      <c r="FMP108" s="631"/>
      <c r="FMQ108" s="631"/>
      <c r="FMR108" s="612"/>
      <c r="FMS108" s="626"/>
      <c r="FMT108" s="631"/>
      <c r="FMU108" s="631"/>
      <c r="FMV108" s="631"/>
      <c r="FMW108" s="631"/>
      <c r="FMX108" s="631"/>
      <c r="FMY108" s="612"/>
      <c r="FMZ108" s="626"/>
      <c r="FNA108" s="631"/>
      <c r="FNB108" s="631"/>
      <c r="FNC108" s="631"/>
      <c r="FND108" s="631"/>
      <c r="FNE108" s="631"/>
      <c r="FNF108" s="612"/>
      <c r="FNG108" s="626"/>
      <c r="FNH108" s="631"/>
      <c r="FNI108" s="631"/>
      <c r="FNJ108" s="631"/>
      <c r="FNK108" s="631"/>
      <c r="FNL108" s="631"/>
      <c r="FNM108" s="612"/>
      <c r="FNN108" s="626"/>
      <c r="FNO108" s="631"/>
      <c r="FNP108" s="631"/>
      <c r="FNQ108" s="631"/>
      <c r="FNR108" s="631"/>
      <c r="FNS108" s="631"/>
      <c r="FNT108" s="612"/>
      <c r="FNU108" s="626"/>
      <c r="FNV108" s="631"/>
      <c r="FNW108" s="631"/>
      <c r="FNX108" s="631"/>
      <c r="FNY108" s="631"/>
      <c r="FNZ108" s="631"/>
      <c r="FOA108" s="612"/>
      <c r="FOB108" s="626"/>
      <c r="FOC108" s="631"/>
      <c r="FOD108" s="631"/>
      <c r="FOE108" s="631"/>
      <c r="FOF108" s="631"/>
      <c r="FOG108" s="631"/>
      <c r="FOH108" s="612"/>
      <c r="FOI108" s="626"/>
      <c r="FOJ108" s="631"/>
      <c r="FOK108" s="631"/>
      <c r="FOL108" s="631"/>
      <c r="FOM108" s="631"/>
      <c r="FON108" s="631"/>
      <c r="FOO108" s="612"/>
      <c r="FOP108" s="626"/>
      <c r="FOQ108" s="631"/>
      <c r="FOR108" s="631"/>
      <c r="FOS108" s="631"/>
      <c r="FOT108" s="631"/>
      <c r="FOU108" s="631"/>
      <c r="FOV108" s="612"/>
      <c r="FOW108" s="626"/>
      <c r="FOX108" s="631"/>
      <c r="FOY108" s="631"/>
      <c r="FOZ108" s="631"/>
      <c r="FPA108" s="631"/>
      <c r="FPB108" s="631"/>
      <c r="FPC108" s="612"/>
      <c r="FPD108" s="626"/>
      <c r="FPE108" s="631"/>
      <c r="FPF108" s="631"/>
      <c r="FPG108" s="631"/>
      <c r="FPH108" s="631"/>
      <c r="FPI108" s="631"/>
      <c r="FPJ108" s="612"/>
      <c r="FPK108" s="626"/>
      <c r="FPL108" s="631"/>
      <c r="FPM108" s="631"/>
      <c r="FPN108" s="631"/>
      <c r="FPO108" s="631"/>
      <c r="FPP108" s="631"/>
      <c r="FPQ108" s="612"/>
      <c r="FPR108" s="626"/>
      <c r="FPS108" s="631"/>
      <c r="FPT108" s="631"/>
      <c r="FPU108" s="631"/>
      <c r="FPV108" s="631"/>
      <c r="FPW108" s="631"/>
      <c r="FPX108" s="612"/>
      <c r="FPY108" s="626"/>
      <c r="FPZ108" s="631"/>
      <c r="FQA108" s="631"/>
      <c r="FQB108" s="631"/>
      <c r="FQC108" s="631"/>
      <c r="FQD108" s="631"/>
      <c r="FQE108" s="612"/>
      <c r="FQF108" s="626"/>
      <c r="FQG108" s="631"/>
      <c r="FQH108" s="631"/>
      <c r="FQI108" s="631"/>
      <c r="FQJ108" s="631"/>
      <c r="FQK108" s="631"/>
      <c r="FQL108" s="612"/>
      <c r="FQM108" s="626"/>
      <c r="FQN108" s="631"/>
      <c r="FQO108" s="631"/>
      <c r="FQP108" s="631"/>
      <c r="FQQ108" s="631"/>
      <c r="FQR108" s="631"/>
      <c r="FQS108" s="612"/>
      <c r="FQT108" s="626"/>
      <c r="FQU108" s="631"/>
      <c r="FQV108" s="631"/>
      <c r="FQW108" s="631"/>
      <c r="FQX108" s="631"/>
      <c r="FQY108" s="631"/>
      <c r="FQZ108" s="612"/>
      <c r="FRA108" s="626"/>
      <c r="FRB108" s="631"/>
      <c r="FRC108" s="631"/>
      <c r="FRD108" s="631"/>
      <c r="FRE108" s="631"/>
      <c r="FRF108" s="631"/>
      <c r="FRG108" s="612"/>
      <c r="FRH108" s="626"/>
      <c r="FRI108" s="631"/>
      <c r="FRJ108" s="631"/>
      <c r="FRK108" s="631"/>
      <c r="FRL108" s="631"/>
      <c r="FRM108" s="631"/>
      <c r="FRN108" s="612"/>
      <c r="FRO108" s="626"/>
      <c r="FRP108" s="631"/>
      <c r="FRQ108" s="631"/>
      <c r="FRR108" s="631"/>
      <c r="FRS108" s="631"/>
      <c r="FRT108" s="631"/>
      <c r="FRU108" s="612"/>
      <c r="FRV108" s="626"/>
      <c r="FRW108" s="631"/>
      <c r="FRX108" s="631"/>
      <c r="FRY108" s="631"/>
      <c r="FRZ108" s="631"/>
      <c r="FSA108" s="631"/>
      <c r="FSB108" s="612"/>
      <c r="FSC108" s="626"/>
      <c r="FSD108" s="631"/>
      <c r="FSE108" s="631"/>
      <c r="FSF108" s="631"/>
      <c r="FSG108" s="631"/>
      <c r="FSH108" s="631"/>
      <c r="FSI108" s="612"/>
      <c r="FSJ108" s="626"/>
      <c r="FSK108" s="631"/>
      <c r="FSL108" s="631"/>
      <c r="FSM108" s="631"/>
      <c r="FSN108" s="631"/>
      <c r="FSO108" s="631"/>
      <c r="FSP108" s="612"/>
      <c r="FSQ108" s="626"/>
      <c r="FSR108" s="631"/>
      <c r="FSS108" s="631"/>
      <c r="FST108" s="631"/>
      <c r="FSU108" s="631"/>
      <c r="FSV108" s="631"/>
      <c r="FSW108" s="612"/>
      <c r="FSX108" s="626"/>
      <c r="FSY108" s="631"/>
      <c r="FSZ108" s="631"/>
      <c r="FTA108" s="631"/>
      <c r="FTB108" s="631"/>
      <c r="FTC108" s="631"/>
      <c r="FTD108" s="612"/>
      <c r="FTE108" s="626"/>
      <c r="FTF108" s="631"/>
      <c r="FTG108" s="631"/>
      <c r="FTH108" s="631"/>
      <c r="FTI108" s="631"/>
      <c r="FTJ108" s="631"/>
      <c r="FTK108" s="612"/>
      <c r="FTL108" s="626"/>
      <c r="FTM108" s="631"/>
      <c r="FTN108" s="631"/>
      <c r="FTO108" s="631"/>
      <c r="FTP108" s="631"/>
      <c r="FTQ108" s="631"/>
      <c r="FTR108" s="612"/>
      <c r="FTS108" s="626"/>
      <c r="FTT108" s="631"/>
      <c r="FTU108" s="631"/>
      <c r="FTV108" s="631"/>
      <c r="FTW108" s="631"/>
      <c r="FTX108" s="631"/>
      <c r="FTY108" s="612"/>
      <c r="FTZ108" s="626"/>
      <c r="FUA108" s="631"/>
      <c r="FUB108" s="631"/>
      <c r="FUC108" s="631"/>
      <c r="FUD108" s="631"/>
      <c r="FUE108" s="631"/>
      <c r="FUF108" s="612"/>
      <c r="FUG108" s="626"/>
      <c r="FUH108" s="631"/>
      <c r="FUI108" s="631"/>
      <c r="FUJ108" s="631"/>
      <c r="FUK108" s="631"/>
      <c r="FUL108" s="631"/>
      <c r="FUM108" s="612"/>
      <c r="FUN108" s="626"/>
      <c r="FUO108" s="631"/>
      <c r="FUP108" s="631"/>
      <c r="FUQ108" s="631"/>
      <c r="FUR108" s="631"/>
      <c r="FUS108" s="631"/>
      <c r="FUT108" s="612"/>
      <c r="FUU108" s="626"/>
      <c r="FUV108" s="631"/>
      <c r="FUW108" s="631"/>
      <c r="FUX108" s="631"/>
      <c r="FUY108" s="631"/>
      <c r="FUZ108" s="631"/>
      <c r="FVA108" s="612"/>
      <c r="FVB108" s="626"/>
      <c r="FVC108" s="631"/>
      <c r="FVD108" s="631"/>
      <c r="FVE108" s="631"/>
      <c r="FVF108" s="631"/>
      <c r="FVG108" s="631"/>
      <c r="FVH108" s="612"/>
      <c r="FVI108" s="626"/>
      <c r="FVJ108" s="631"/>
      <c r="FVK108" s="631"/>
      <c r="FVL108" s="631"/>
      <c r="FVM108" s="631"/>
      <c r="FVN108" s="631"/>
      <c r="FVO108" s="612"/>
      <c r="FVP108" s="626"/>
      <c r="FVQ108" s="631"/>
      <c r="FVR108" s="631"/>
      <c r="FVS108" s="631"/>
      <c r="FVT108" s="631"/>
      <c r="FVU108" s="631"/>
      <c r="FVV108" s="612"/>
      <c r="FVW108" s="626"/>
      <c r="FVX108" s="631"/>
      <c r="FVY108" s="631"/>
      <c r="FVZ108" s="631"/>
      <c r="FWA108" s="631"/>
      <c r="FWB108" s="631"/>
      <c r="FWC108" s="612"/>
      <c r="FWD108" s="626"/>
      <c r="FWE108" s="631"/>
      <c r="FWF108" s="631"/>
      <c r="FWG108" s="631"/>
      <c r="FWH108" s="631"/>
      <c r="FWI108" s="631"/>
      <c r="FWJ108" s="612"/>
      <c r="FWK108" s="626"/>
      <c r="FWL108" s="631"/>
      <c r="FWM108" s="631"/>
      <c r="FWN108" s="631"/>
      <c r="FWO108" s="631"/>
      <c r="FWP108" s="631"/>
      <c r="FWQ108" s="612"/>
      <c r="FWR108" s="626"/>
      <c r="FWS108" s="631"/>
      <c r="FWT108" s="631"/>
      <c r="FWU108" s="631"/>
      <c r="FWV108" s="631"/>
      <c r="FWW108" s="631"/>
      <c r="FWX108" s="612"/>
      <c r="FWY108" s="626"/>
      <c r="FWZ108" s="631"/>
      <c r="FXA108" s="631"/>
      <c r="FXB108" s="631"/>
      <c r="FXC108" s="631"/>
      <c r="FXD108" s="631"/>
      <c r="FXE108" s="612"/>
      <c r="FXF108" s="626"/>
      <c r="FXG108" s="631"/>
      <c r="FXH108" s="631"/>
      <c r="FXI108" s="631"/>
      <c r="FXJ108" s="631"/>
      <c r="FXK108" s="631"/>
      <c r="FXL108" s="612"/>
      <c r="FXM108" s="626"/>
      <c r="FXN108" s="631"/>
      <c r="FXO108" s="631"/>
      <c r="FXP108" s="631"/>
      <c r="FXQ108" s="631"/>
      <c r="FXR108" s="631"/>
      <c r="FXS108" s="612"/>
      <c r="FXT108" s="626"/>
      <c r="FXU108" s="631"/>
      <c r="FXV108" s="631"/>
      <c r="FXW108" s="631"/>
      <c r="FXX108" s="631"/>
      <c r="FXY108" s="631"/>
      <c r="FXZ108" s="612"/>
      <c r="FYA108" s="626"/>
      <c r="FYB108" s="631"/>
      <c r="FYC108" s="631"/>
      <c r="FYD108" s="631"/>
      <c r="FYE108" s="631"/>
      <c r="FYF108" s="631"/>
      <c r="FYG108" s="612"/>
      <c r="FYH108" s="626"/>
      <c r="FYI108" s="631"/>
      <c r="FYJ108" s="631"/>
      <c r="FYK108" s="631"/>
      <c r="FYL108" s="631"/>
      <c r="FYM108" s="631"/>
      <c r="FYN108" s="612"/>
      <c r="FYO108" s="626"/>
      <c r="FYP108" s="631"/>
      <c r="FYQ108" s="631"/>
      <c r="FYR108" s="631"/>
      <c r="FYS108" s="631"/>
      <c r="FYT108" s="631"/>
      <c r="FYU108" s="612"/>
      <c r="FYV108" s="626"/>
      <c r="FYW108" s="631"/>
      <c r="FYX108" s="631"/>
      <c r="FYY108" s="631"/>
      <c r="FYZ108" s="631"/>
      <c r="FZA108" s="631"/>
      <c r="FZB108" s="612"/>
      <c r="FZC108" s="626"/>
      <c r="FZD108" s="631"/>
      <c r="FZE108" s="631"/>
      <c r="FZF108" s="631"/>
      <c r="FZG108" s="631"/>
      <c r="FZH108" s="631"/>
      <c r="FZI108" s="612"/>
      <c r="FZJ108" s="626"/>
      <c r="FZK108" s="631"/>
      <c r="FZL108" s="631"/>
      <c r="FZM108" s="631"/>
      <c r="FZN108" s="631"/>
      <c r="FZO108" s="631"/>
      <c r="FZP108" s="612"/>
      <c r="FZQ108" s="626"/>
      <c r="FZR108" s="631"/>
      <c r="FZS108" s="631"/>
      <c r="FZT108" s="631"/>
      <c r="FZU108" s="631"/>
      <c r="FZV108" s="631"/>
      <c r="FZW108" s="612"/>
      <c r="FZX108" s="626"/>
      <c r="FZY108" s="631"/>
      <c r="FZZ108" s="631"/>
      <c r="GAA108" s="631"/>
      <c r="GAB108" s="631"/>
      <c r="GAC108" s="631"/>
      <c r="GAD108" s="612"/>
      <c r="GAE108" s="626"/>
      <c r="GAF108" s="631"/>
      <c r="GAG108" s="631"/>
      <c r="GAH108" s="631"/>
      <c r="GAI108" s="631"/>
      <c r="GAJ108" s="631"/>
      <c r="GAK108" s="612"/>
      <c r="GAL108" s="626"/>
      <c r="GAM108" s="631"/>
      <c r="GAN108" s="631"/>
      <c r="GAO108" s="631"/>
      <c r="GAP108" s="631"/>
      <c r="GAQ108" s="631"/>
      <c r="GAR108" s="612"/>
      <c r="GAS108" s="626"/>
      <c r="GAT108" s="631"/>
      <c r="GAU108" s="631"/>
      <c r="GAV108" s="631"/>
      <c r="GAW108" s="631"/>
      <c r="GAX108" s="631"/>
      <c r="GAY108" s="612"/>
      <c r="GAZ108" s="626"/>
      <c r="GBA108" s="631"/>
      <c r="GBB108" s="631"/>
      <c r="GBC108" s="631"/>
      <c r="GBD108" s="631"/>
      <c r="GBE108" s="631"/>
      <c r="GBF108" s="612"/>
      <c r="GBG108" s="626"/>
      <c r="GBH108" s="631"/>
      <c r="GBI108" s="631"/>
      <c r="GBJ108" s="631"/>
      <c r="GBK108" s="631"/>
      <c r="GBL108" s="631"/>
      <c r="GBM108" s="612"/>
      <c r="GBN108" s="626"/>
      <c r="GBO108" s="631"/>
      <c r="GBP108" s="631"/>
      <c r="GBQ108" s="631"/>
      <c r="GBR108" s="631"/>
      <c r="GBS108" s="631"/>
      <c r="GBT108" s="612"/>
      <c r="GBU108" s="626"/>
      <c r="GBV108" s="631"/>
      <c r="GBW108" s="631"/>
      <c r="GBX108" s="631"/>
      <c r="GBY108" s="631"/>
      <c r="GBZ108" s="631"/>
      <c r="GCA108" s="612"/>
      <c r="GCB108" s="626"/>
      <c r="GCC108" s="631"/>
      <c r="GCD108" s="631"/>
      <c r="GCE108" s="631"/>
      <c r="GCF108" s="631"/>
      <c r="GCG108" s="631"/>
      <c r="GCH108" s="612"/>
      <c r="GCI108" s="626"/>
      <c r="GCJ108" s="631"/>
      <c r="GCK108" s="631"/>
      <c r="GCL108" s="631"/>
      <c r="GCM108" s="631"/>
      <c r="GCN108" s="631"/>
      <c r="GCO108" s="612"/>
      <c r="GCP108" s="626"/>
      <c r="GCQ108" s="631"/>
      <c r="GCR108" s="631"/>
      <c r="GCS108" s="631"/>
      <c r="GCT108" s="631"/>
      <c r="GCU108" s="631"/>
      <c r="GCV108" s="612"/>
      <c r="GCW108" s="626"/>
      <c r="GCX108" s="631"/>
      <c r="GCY108" s="631"/>
      <c r="GCZ108" s="631"/>
      <c r="GDA108" s="631"/>
      <c r="GDB108" s="631"/>
      <c r="GDC108" s="612"/>
      <c r="GDD108" s="626"/>
      <c r="GDE108" s="631"/>
      <c r="GDF108" s="631"/>
      <c r="GDG108" s="631"/>
      <c r="GDH108" s="631"/>
      <c r="GDI108" s="631"/>
      <c r="GDJ108" s="612"/>
      <c r="GDK108" s="626"/>
      <c r="GDL108" s="631"/>
      <c r="GDM108" s="631"/>
      <c r="GDN108" s="631"/>
      <c r="GDO108" s="631"/>
      <c r="GDP108" s="631"/>
      <c r="GDQ108" s="612"/>
      <c r="GDR108" s="626"/>
      <c r="GDS108" s="631"/>
      <c r="GDT108" s="631"/>
      <c r="GDU108" s="631"/>
      <c r="GDV108" s="631"/>
      <c r="GDW108" s="631"/>
      <c r="GDX108" s="612"/>
      <c r="GDY108" s="626"/>
      <c r="GDZ108" s="631"/>
      <c r="GEA108" s="631"/>
      <c r="GEB108" s="631"/>
      <c r="GEC108" s="631"/>
      <c r="GED108" s="631"/>
      <c r="GEE108" s="612"/>
      <c r="GEF108" s="626"/>
      <c r="GEG108" s="631"/>
      <c r="GEH108" s="631"/>
      <c r="GEI108" s="631"/>
      <c r="GEJ108" s="631"/>
      <c r="GEK108" s="631"/>
      <c r="GEL108" s="612"/>
      <c r="GEM108" s="626"/>
      <c r="GEN108" s="631"/>
      <c r="GEO108" s="631"/>
      <c r="GEP108" s="631"/>
      <c r="GEQ108" s="631"/>
      <c r="GER108" s="631"/>
      <c r="GES108" s="612"/>
      <c r="GET108" s="626"/>
      <c r="GEU108" s="631"/>
      <c r="GEV108" s="631"/>
      <c r="GEW108" s="631"/>
      <c r="GEX108" s="631"/>
      <c r="GEY108" s="631"/>
      <c r="GEZ108" s="612"/>
      <c r="GFA108" s="626"/>
      <c r="GFB108" s="631"/>
      <c r="GFC108" s="631"/>
      <c r="GFD108" s="631"/>
      <c r="GFE108" s="631"/>
      <c r="GFF108" s="631"/>
      <c r="GFG108" s="612"/>
      <c r="GFH108" s="626"/>
      <c r="GFI108" s="631"/>
      <c r="GFJ108" s="631"/>
      <c r="GFK108" s="631"/>
      <c r="GFL108" s="631"/>
      <c r="GFM108" s="631"/>
      <c r="GFN108" s="612"/>
      <c r="GFO108" s="626"/>
      <c r="GFP108" s="631"/>
      <c r="GFQ108" s="631"/>
      <c r="GFR108" s="631"/>
      <c r="GFS108" s="631"/>
      <c r="GFT108" s="631"/>
      <c r="GFU108" s="612"/>
      <c r="GFV108" s="626"/>
      <c r="GFW108" s="631"/>
      <c r="GFX108" s="631"/>
      <c r="GFY108" s="631"/>
      <c r="GFZ108" s="631"/>
      <c r="GGA108" s="631"/>
      <c r="GGB108" s="612"/>
      <c r="GGC108" s="626"/>
      <c r="GGD108" s="631"/>
      <c r="GGE108" s="631"/>
      <c r="GGF108" s="631"/>
      <c r="GGG108" s="631"/>
      <c r="GGH108" s="631"/>
      <c r="GGI108" s="612"/>
      <c r="GGJ108" s="626"/>
      <c r="GGK108" s="631"/>
      <c r="GGL108" s="631"/>
      <c r="GGM108" s="631"/>
      <c r="GGN108" s="631"/>
      <c r="GGO108" s="631"/>
      <c r="GGP108" s="612"/>
      <c r="GGQ108" s="626"/>
      <c r="GGR108" s="631"/>
      <c r="GGS108" s="631"/>
      <c r="GGT108" s="631"/>
      <c r="GGU108" s="631"/>
      <c r="GGV108" s="631"/>
      <c r="GGW108" s="612"/>
      <c r="GGX108" s="626"/>
      <c r="GGY108" s="631"/>
      <c r="GGZ108" s="631"/>
      <c r="GHA108" s="631"/>
      <c r="GHB108" s="631"/>
      <c r="GHC108" s="631"/>
      <c r="GHD108" s="612"/>
      <c r="GHE108" s="626"/>
      <c r="GHF108" s="631"/>
      <c r="GHG108" s="631"/>
      <c r="GHH108" s="631"/>
      <c r="GHI108" s="631"/>
      <c r="GHJ108" s="631"/>
      <c r="GHK108" s="612"/>
      <c r="GHL108" s="626"/>
      <c r="GHM108" s="631"/>
      <c r="GHN108" s="631"/>
      <c r="GHO108" s="631"/>
      <c r="GHP108" s="631"/>
      <c r="GHQ108" s="631"/>
      <c r="GHR108" s="612"/>
      <c r="GHS108" s="626"/>
      <c r="GHT108" s="631"/>
      <c r="GHU108" s="631"/>
      <c r="GHV108" s="631"/>
      <c r="GHW108" s="631"/>
      <c r="GHX108" s="631"/>
      <c r="GHY108" s="612"/>
      <c r="GHZ108" s="626"/>
      <c r="GIA108" s="631"/>
      <c r="GIB108" s="631"/>
      <c r="GIC108" s="631"/>
      <c r="GID108" s="631"/>
      <c r="GIE108" s="631"/>
      <c r="GIF108" s="612"/>
      <c r="GIG108" s="626"/>
      <c r="GIH108" s="631"/>
      <c r="GII108" s="631"/>
      <c r="GIJ108" s="631"/>
      <c r="GIK108" s="631"/>
      <c r="GIL108" s="631"/>
      <c r="GIM108" s="612"/>
      <c r="GIN108" s="626"/>
      <c r="GIO108" s="631"/>
      <c r="GIP108" s="631"/>
      <c r="GIQ108" s="631"/>
      <c r="GIR108" s="631"/>
      <c r="GIS108" s="631"/>
      <c r="GIT108" s="612"/>
      <c r="GIU108" s="626"/>
      <c r="GIV108" s="631"/>
      <c r="GIW108" s="631"/>
      <c r="GIX108" s="631"/>
      <c r="GIY108" s="631"/>
      <c r="GIZ108" s="631"/>
      <c r="GJA108" s="612"/>
      <c r="GJB108" s="626"/>
      <c r="GJC108" s="631"/>
      <c r="GJD108" s="631"/>
      <c r="GJE108" s="631"/>
      <c r="GJF108" s="631"/>
      <c r="GJG108" s="631"/>
      <c r="GJH108" s="612"/>
      <c r="GJI108" s="626"/>
      <c r="GJJ108" s="631"/>
      <c r="GJK108" s="631"/>
      <c r="GJL108" s="631"/>
      <c r="GJM108" s="631"/>
      <c r="GJN108" s="631"/>
      <c r="GJO108" s="612"/>
      <c r="GJP108" s="626"/>
      <c r="GJQ108" s="631"/>
      <c r="GJR108" s="631"/>
      <c r="GJS108" s="631"/>
      <c r="GJT108" s="631"/>
      <c r="GJU108" s="631"/>
      <c r="GJV108" s="612"/>
      <c r="GJW108" s="626"/>
      <c r="GJX108" s="631"/>
      <c r="GJY108" s="631"/>
      <c r="GJZ108" s="631"/>
      <c r="GKA108" s="631"/>
      <c r="GKB108" s="631"/>
      <c r="GKC108" s="612"/>
      <c r="GKD108" s="626"/>
      <c r="GKE108" s="631"/>
      <c r="GKF108" s="631"/>
      <c r="GKG108" s="631"/>
      <c r="GKH108" s="631"/>
      <c r="GKI108" s="631"/>
      <c r="GKJ108" s="612"/>
      <c r="GKK108" s="626"/>
      <c r="GKL108" s="631"/>
      <c r="GKM108" s="631"/>
      <c r="GKN108" s="631"/>
      <c r="GKO108" s="631"/>
      <c r="GKP108" s="631"/>
      <c r="GKQ108" s="612"/>
      <c r="GKR108" s="626"/>
      <c r="GKS108" s="631"/>
      <c r="GKT108" s="631"/>
      <c r="GKU108" s="631"/>
      <c r="GKV108" s="631"/>
      <c r="GKW108" s="631"/>
      <c r="GKX108" s="612"/>
      <c r="GKY108" s="626"/>
      <c r="GKZ108" s="631"/>
      <c r="GLA108" s="631"/>
      <c r="GLB108" s="631"/>
      <c r="GLC108" s="631"/>
      <c r="GLD108" s="631"/>
      <c r="GLE108" s="612"/>
      <c r="GLF108" s="626"/>
      <c r="GLG108" s="631"/>
      <c r="GLH108" s="631"/>
      <c r="GLI108" s="631"/>
      <c r="GLJ108" s="631"/>
      <c r="GLK108" s="631"/>
      <c r="GLL108" s="612"/>
      <c r="GLM108" s="626"/>
      <c r="GLN108" s="631"/>
      <c r="GLO108" s="631"/>
      <c r="GLP108" s="631"/>
      <c r="GLQ108" s="631"/>
      <c r="GLR108" s="631"/>
      <c r="GLS108" s="612"/>
      <c r="GLT108" s="626"/>
      <c r="GLU108" s="631"/>
      <c r="GLV108" s="631"/>
      <c r="GLW108" s="631"/>
      <c r="GLX108" s="631"/>
      <c r="GLY108" s="631"/>
      <c r="GLZ108" s="612"/>
      <c r="GMA108" s="626"/>
      <c r="GMB108" s="631"/>
      <c r="GMC108" s="631"/>
      <c r="GMD108" s="631"/>
      <c r="GME108" s="631"/>
      <c r="GMF108" s="631"/>
      <c r="GMG108" s="612"/>
      <c r="GMH108" s="626"/>
      <c r="GMI108" s="631"/>
      <c r="GMJ108" s="631"/>
      <c r="GMK108" s="631"/>
      <c r="GML108" s="631"/>
      <c r="GMM108" s="631"/>
      <c r="GMN108" s="612"/>
      <c r="GMO108" s="626"/>
      <c r="GMP108" s="631"/>
      <c r="GMQ108" s="631"/>
      <c r="GMR108" s="631"/>
      <c r="GMS108" s="631"/>
      <c r="GMT108" s="631"/>
      <c r="GMU108" s="612"/>
      <c r="GMV108" s="626"/>
      <c r="GMW108" s="631"/>
      <c r="GMX108" s="631"/>
      <c r="GMY108" s="631"/>
      <c r="GMZ108" s="631"/>
      <c r="GNA108" s="631"/>
      <c r="GNB108" s="612"/>
      <c r="GNC108" s="626"/>
      <c r="GND108" s="631"/>
      <c r="GNE108" s="631"/>
      <c r="GNF108" s="631"/>
      <c r="GNG108" s="631"/>
      <c r="GNH108" s="631"/>
      <c r="GNI108" s="612"/>
      <c r="GNJ108" s="626"/>
      <c r="GNK108" s="631"/>
      <c r="GNL108" s="631"/>
      <c r="GNM108" s="631"/>
      <c r="GNN108" s="631"/>
      <c r="GNO108" s="631"/>
      <c r="GNP108" s="612"/>
      <c r="GNQ108" s="626"/>
      <c r="GNR108" s="631"/>
      <c r="GNS108" s="631"/>
      <c r="GNT108" s="631"/>
      <c r="GNU108" s="631"/>
      <c r="GNV108" s="631"/>
      <c r="GNW108" s="612"/>
      <c r="GNX108" s="626"/>
      <c r="GNY108" s="631"/>
      <c r="GNZ108" s="631"/>
      <c r="GOA108" s="631"/>
      <c r="GOB108" s="631"/>
      <c r="GOC108" s="631"/>
      <c r="GOD108" s="612"/>
      <c r="GOE108" s="626"/>
      <c r="GOF108" s="631"/>
      <c r="GOG108" s="631"/>
      <c r="GOH108" s="631"/>
      <c r="GOI108" s="631"/>
      <c r="GOJ108" s="631"/>
      <c r="GOK108" s="612"/>
      <c r="GOL108" s="626"/>
      <c r="GOM108" s="631"/>
      <c r="GON108" s="631"/>
      <c r="GOO108" s="631"/>
      <c r="GOP108" s="631"/>
      <c r="GOQ108" s="631"/>
      <c r="GOR108" s="612"/>
      <c r="GOS108" s="626"/>
      <c r="GOT108" s="631"/>
      <c r="GOU108" s="631"/>
      <c r="GOV108" s="631"/>
      <c r="GOW108" s="631"/>
      <c r="GOX108" s="631"/>
      <c r="GOY108" s="612"/>
      <c r="GOZ108" s="626"/>
      <c r="GPA108" s="631"/>
      <c r="GPB108" s="631"/>
      <c r="GPC108" s="631"/>
      <c r="GPD108" s="631"/>
      <c r="GPE108" s="631"/>
      <c r="GPF108" s="612"/>
      <c r="GPG108" s="626"/>
      <c r="GPH108" s="631"/>
      <c r="GPI108" s="631"/>
      <c r="GPJ108" s="631"/>
      <c r="GPK108" s="631"/>
      <c r="GPL108" s="631"/>
      <c r="GPM108" s="612"/>
      <c r="GPN108" s="626"/>
      <c r="GPO108" s="631"/>
      <c r="GPP108" s="631"/>
      <c r="GPQ108" s="631"/>
      <c r="GPR108" s="631"/>
      <c r="GPS108" s="631"/>
      <c r="GPT108" s="612"/>
      <c r="GPU108" s="626"/>
      <c r="GPV108" s="631"/>
      <c r="GPW108" s="631"/>
      <c r="GPX108" s="631"/>
      <c r="GPY108" s="631"/>
      <c r="GPZ108" s="631"/>
      <c r="GQA108" s="612"/>
      <c r="GQB108" s="626"/>
      <c r="GQC108" s="631"/>
      <c r="GQD108" s="631"/>
      <c r="GQE108" s="631"/>
      <c r="GQF108" s="631"/>
      <c r="GQG108" s="631"/>
      <c r="GQH108" s="612"/>
      <c r="GQI108" s="626"/>
      <c r="GQJ108" s="631"/>
      <c r="GQK108" s="631"/>
      <c r="GQL108" s="631"/>
      <c r="GQM108" s="631"/>
      <c r="GQN108" s="631"/>
      <c r="GQO108" s="612"/>
      <c r="GQP108" s="626"/>
      <c r="GQQ108" s="631"/>
      <c r="GQR108" s="631"/>
      <c r="GQS108" s="631"/>
      <c r="GQT108" s="631"/>
      <c r="GQU108" s="631"/>
      <c r="GQV108" s="612"/>
      <c r="GQW108" s="626"/>
      <c r="GQX108" s="631"/>
      <c r="GQY108" s="631"/>
      <c r="GQZ108" s="631"/>
      <c r="GRA108" s="631"/>
      <c r="GRB108" s="631"/>
      <c r="GRC108" s="612"/>
      <c r="GRD108" s="626"/>
      <c r="GRE108" s="631"/>
      <c r="GRF108" s="631"/>
      <c r="GRG108" s="631"/>
      <c r="GRH108" s="631"/>
      <c r="GRI108" s="631"/>
      <c r="GRJ108" s="612"/>
      <c r="GRK108" s="626"/>
      <c r="GRL108" s="631"/>
      <c r="GRM108" s="631"/>
      <c r="GRN108" s="631"/>
      <c r="GRO108" s="631"/>
      <c r="GRP108" s="631"/>
      <c r="GRQ108" s="612"/>
      <c r="GRR108" s="626"/>
      <c r="GRS108" s="631"/>
      <c r="GRT108" s="631"/>
      <c r="GRU108" s="631"/>
      <c r="GRV108" s="631"/>
      <c r="GRW108" s="631"/>
      <c r="GRX108" s="612"/>
      <c r="GRY108" s="626"/>
      <c r="GRZ108" s="631"/>
      <c r="GSA108" s="631"/>
      <c r="GSB108" s="631"/>
      <c r="GSC108" s="631"/>
      <c r="GSD108" s="631"/>
      <c r="GSE108" s="612"/>
      <c r="GSF108" s="626"/>
      <c r="GSG108" s="631"/>
      <c r="GSH108" s="631"/>
      <c r="GSI108" s="631"/>
      <c r="GSJ108" s="631"/>
      <c r="GSK108" s="631"/>
      <c r="GSL108" s="612"/>
      <c r="GSM108" s="626"/>
      <c r="GSN108" s="631"/>
      <c r="GSO108" s="631"/>
      <c r="GSP108" s="631"/>
      <c r="GSQ108" s="631"/>
      <c r="GSR108" s="631"/>
      <c r="GSS108" s="612"/>
      <c r="GST108" s="626"/>
      <c r="GSU108" s="631"/>
      <c r="GSV108" s="631"/>
      <c r="GSW108" s="631"/>
      <c r="GSX108" s="631"/>
      <c r="GSY108" s="631"/>
      <c r="GSZ108" s="612"/>
      <c r="GTA108" s="626"/>
      <c r="GTB108" s="631"/>
      <c r="GTC108" s="631"/>
      <c r="GTD108" s="631"/>
      <c r="GTE108" s="631"/>
      <c r="GTF108" s="631"/>
      <c r="GTG108" s="612"/>
      <c r="GTH108" s="626"/>
      <c r="GTI108" s="631"/>
      <c r="GTJ108" s="631"/>
      <c r="GTK108" s="631"/>
      <c r="GTL108" s="631"/>
      <c r="GTM108" s="631"/>
      <c r="GTN108" s="612"/>
      <c r="GTO108" s="626"/>
      <c r="GTP108" s="631"/>
      <c r="GTQ108" s="631"/>
      <c r="GTR108" s="631"/>
      <c r="GTS108" s="631"/>
      <c r="GTT108" s="631"/>
      <c r="GTU108" s="612"/>
      <c r="GTV108" s="626"/>
      <c r="GTW108" s="631"/>
      <c r="GTX108" s="631"/>
      <c r="GTY108" s="631"/>
      <c r="GTZ108" s="631"/>
      <c r="GUA108" s="631"/>
      <c r="GUB108" s="612"/>
      <c r="GUC108" s="626"/>
      <c r="GUD108" s="631"/>
      <c r="GUE108" s="631"/>
      <c r="GUF108" s="631"/>
      <c r="GUG108" s="631"/>
      <c r="GUH108" s="631"/>
      <c r="GUI108" s="612"/>
      <c r="GUJ108" s="626"/>
      <c r="GUK108" s="631"/>
      <c r="GUL108" s="631"/>
      <c r="GUM108" s="631"/>
      <c r="GUN108" s="631"/>
      <c r="GUO108" s="631"/>
      <c r="GUP108" s="612"/>
      <c r="GUQ108" s="626"/>
      <c r="GUR108" s="631"/>
      <c r="GUS108" s="631"/>
      <c r="GUT108" s="631"/>
      <c r="GUU108" s="631"/>
      <c r="GUV108" s="631"/>
      <c r="GUW108" s="612"/>
      <c r="GUX108" s="626"/>
      <c r="GUY108" s="631"/>
      <c r="GUZ108" s="631"/>
      <c r="GVA108" s="631"/>
      <c r="GVB108" s="631"/>
      <c r="GVC108" s="631"/>
      <c r="GVD108" s="612"/>
      <c r="GVE108" s="626"/>
      <c r="GVF108" s="631"/>
      <c r="GVG108" s="631"/>
      <c r="GVH108" s="631"/>
      <c r="GVI108" s="631"/>
      <c r="GVJ108" s="631"/>
      <c r="GVK108" s="612"/>
      <c r="GVL108" s="626"/>
      <c r="GVM108" s="631"/>
      <c r="GVN108" s="631"/>
      <c r="GVO108" s="631"/>
      <c r="GVP108" s="631"/>
      <c r="GVQ108" s="631"/>
      <c r="GVR108" s="612"/>
      <c r="GVS108" s="626"/>
      <c r="GVT108" s="631"/>
      <c r="GVU108" s="631"/>
      <c r="GVV108" s="631"/>
      <c r="GVW108" s="631"/>
      <c r="GVX108" s="631"/>
      <c r="GVY108" s="612"/>
      <c r="GVZ108" s="626"/>
      <c r="GWA108" s="631"/>
      <c r="GWB108" s="631"/>
      <c r="GWC108" s="631"/>
      <c r="GWD108" s="631"/>
      <c r="GWE108" s="631"/>
      <c r="GWF108" s="612"/>
      <c r="GWG108" s="626"/>
      <c r="GWH108" s="631"/>
      <c r="GWI108" s="631"/>
      <c r="GWJ108" s="631"/>
      <c r="GWK108" s="631"/>
      <c r="GWL108" s="631"/>
      <c r="GWM108" s="612"/>
      <c r="GWN108" s="626"/>
      <c r="GWO108" s="631"/>
      <c r="GWP108" s="631"/>
      <c r="GWQ108" s="631"/>
      <c r="GWR108" s="631"/>
      <c r="GWS108" s="631"/>
      <c r="GWT108" s="612"/>
      <c r="GWU108" s="626"/>
      <c r="GWV108" s="631"/>
      <c r="GWW108" s="631"/>
      <c r="GWX108" s="631"/>
      <c r="GWY108" s="631"/>
      <c r="GWZ108" s="631"/>
      <c r="GXA108" s="612"/>
      <c r="GXB108" s="626"/>
      <c r="GXC108" s="631"/>
      <c r="GXD108" s="631"/>
      <c r="GXE108" s="631"/>
      <c r="GXF108" s="631"/>
      <c r="GXG108" s="631"/>
      <c r="GXH108" s="612"/>
      <c r="GXI108" s="626"/>
      <c r="GXJ108" s="631"/>
      <c r="GXK108" s="631"/>
      <c r="GXL108" s="631"/>
      <c r="GXM108" s="631"/>
      <c r="GXN108" s="631"/>
      <c r="GXO108" s="612"/>
      <c r="GXP108" s="626"/>
      <c r="GXQ108" s="631"/>
      <c r="GXR108" s="631"/>
      <c r="GXS108" s="631"/>
      <c r="GXT108" s="631"/>
      <c r="GXU108" s="631"/>
      <c r="GXV108" s="612"/>
      <c r="GXW108" s="626"/>
      <c r="GXX108" s="631"/>
      <c r="GXY108" s="631"/>
      <c r="GXZ108" s="631"/>
      <c r="GYA108" s="631"/>
      <c r="GYB108" s="631"/>
      <c r="GYC108" s="612"/>
      <c r="GYD108" s="626"/>
      <c r="GYE108" s="631"/>
      <c r="GYF108" s="631"/>
      <c r="GYG108" s="631"/>
      <c r="GYH108" s="631"/>
      <c r="GYI108" s="631"/>
      <c r="GYJ108" s="612"/>
      <c r="GYK108" s="626"/>
      <c r="GYL108" s="631"/>
      <c r="GYM108" s="631"/>
      <c r="GYN108" s="631"/>
      <c r="GYO108" s="631"/>
      <c r="GYP108" s="631"/>
      <c r="GYQ108" s="612"/>
      <c r="GYR108" s="626"/>
      <c r="GYS108" s="631"/>
      <c r="GYT108" s="631"/>
      <c r="GYU108" s="631"/>
      <c r="GYV108" s="631"/>
      <c r="GYW108" s="631"/>
      <c r="GYX108" s="612"/>
      <c r="GYY108" s="626"/>
      <c r="GYZ108" s="631"/>
      <c r="GZA108" s="631"/>
      <c r="GZB108" s="631"/>
      <c r="GZC108" s="631"/>
      <c r="GZD108" s="631"/>
      <c r="GZE108" s="612"/>
      <c r="GZF108" s="626"/>
      <c r="GZG108" s="631"/>
      <c r="GZH108" s="631"/>
      <c r="GZI108" s="631"/>
      <c r="GZJ108" s="631"/>
      <c r="GZK108" s="631"/>
      <c r="GZL108" s="612"/>
      <c r="GZM108" s="626"/>
      <c r="GZN108" s="631"/>
      <c r="GZO108" s="631"/>
      <c r="GZP108" s="631"/>
      <c r="GZQ108" s="631"/>
      <c r="GZR108" s="631"/>
      <c r="GZS108" s="612"/>
      <c r="GZT108" s="626"/>
      <c r="GZU108" s="631"/>
      <c r="GZV108" s="631"/>
      <c r="GZW108" s="631"/>
      <c r="GZX108" s="631"/>
      <c r="GZY108" s="631"/>
      <c r="GZZ108" s="612"/>
      <c r="HAA108" s="626"/>
      <c r="HAB108" s="631"/>
      <c r="HAC108" s="631"/>
      <c r="HAD108" s="631"/>
      <c r="HAE108" s="631"/>
      <c r="HAF108" s="631"/>
      <c r="HAG108" s="612"/>
      <c r="HAH108" s="626"/>
      <c r="HAI108" s="631"/>
      <c r="HAJ108" s="631"/>
      <c r="HAK108" s="631"/>
      <c r="HAL108" s="631"/>
      <c r="HAM108" s="631"/>
      <c r="HAN108" s="612"/>
      <c r="HAO108" s="626"/>
      <c r="HAP108" s="631"/>
      <c r="HAQ108" s="631"/>
      <c r="HAR108" s="631"/>
      <c r="HAS108" s="631"/>
      <c r="HAT108" s="631"/>
      <c r="HAU108" s="612"/>
      <c r="HAV108" s="626"/>
      <c r="HAW108" s="631"/>
      <c r="HAX108" s="631"/>
      <c r="HAY108" s="631"/>
      <c r="HAZ108" s="631"/>
      <c r="HBA108" s="631"/>
      <c r="HBB108" s="612"/>
      <c r="HBC108" s="626"/>
      <c r="HBD108" s="631"/>
      <c r="HBE108" s="631"/>
      <c r="HBF108" s="631"/>
      <c r="HBG108" s="631"/>
      <c r="HBH108" s="631"/>
      <c r="HBI108" s="612"/>
      <c r="HBJ108" s="626"/>
      <c r="HBK108" s="631"/>
      <c r="HBL108" s="631"/>
      <c r="HBM108" s="631"/>
      <c r="HBN108" s="631"/>
      <c r="HBO108" s="631"/>
      <c r="HBP108" s="612"/>
      <c r="HBQ108" s="626"/>
      <c r="HBR108" s="631"/>
      <c r="HBS108" s="631"/>
      <c r="HBT108" s="631"/>
      <c r="HBU108" s="631"/>
      <c r="HBV108" s="631"/>
      <c r="HBW108" s="612"/>
      <c r="HBX108" s="626"/>
      <c r="HBY108" s="631"/>
      <c r="HBZ108" s="631"/>
      <c r="HCA108" s="631"/>
      <c r="HCB108" s="631"/>
      <c r="HCC108" s="631"/>
      <c r="HCD108" s="612"/>
      <c r="HCE108" s="626"/>
      <c r="HCF108" s="631"/>
      <c r="HCG108" s="631"/>
      <c r="HCH108" s="631"/>
      <c r="HCI108" s="631"/>
      <c r="HCJ108" s="631"/>
      <c r="HCK108" s="612"/>
      <c r="HCL108" s="626"/>
      <c r="HCM108" s="631"/>
      <c r="HCN108" s="631"/>
      <c r="HCO108" s="631"/>
      <c r="HCP108" s="631"/>
      <c r="HCQ108" s="631"/>
      <c r="HCR108" s="612"/>
      <c r="HCS108" s="626"/>
      <c r="HCT108" s="631"/>
      <c r="HCU108" s="631"/>
      <c r="HCV108" s="631"/>
      <c r="HCW108" s="631"/>
      <c r="HCX108" s="631"/>
      <c r="HCY108" s="612"/>
      <c r="HCZ108" s="626"/>
      <c r="HDA108" s="631"/>
      <c r="HDB108" s="631"/>
      <c r="HDC108" s="631"/>
      <c r="HDD108" s="631"/>
      <c r="HDE108" s="631"/>
      <c r="HDF108" s="612"/>
      <c r="HDG108" s="626"/>
      <c r="HDH108" s="631"/>
      <c r="HDI108" s="631"/>
      <c r="HDJ108" s="631"/>
      <c r="HDK108" s="631"/>
      <c r="HDL108" s="631"/>
      <c r="HDM108" s="612"/>
      <c r="HDN108" s="626"/>
      <c r="HDO108" s="631"/>
      <c r="HDP108" s="631"/>
      <c r="HDQ108" s="631"/>
      <c r="HDR108" s="631"/>
      <c r="HDS108" s="631"/>
      <c r="HDT108" s="612"/>
      <c r="HDU108" s="626"/>
      <c r="HDV108" s="631"/>
      <c r="HDW108" s="631"/>
      <c r="HDX108" s="631"/>
      <c r="HDY108" s="631"/>
      <c r="HDZ108" s="631"/>
      <c r="HEA108" s="612"/>
      <c r="HEB108" s="626"/>
      <c r="HEC108" s="631"/>
      <c r="HED108" s="631"/>
      <c r="HEE108" s="631"/>
      <c r="HEF108" s="631"/>
      <c r="HEG108" s="631"/>
      <c r="HEH108" s="612"/>
      <c r="HEI108" s="626"/>
      <c r="HEJ108" s="631"/>
      <c r="HEK108" s="631"/>
      <c r="HEL108" s="631"/>
      <c r="HEM108" s="631"/>
      <c r="HEN108" s="631"/>
      <c r="HEO108" s="612"/>
      <c r="HEP108" s="626"/>
      <c r="HEQ108" s="631"/>
      <c r="HER108" s="631"/>
      <c r="HES108" s="631"/>
      <c r="HET108" s="631"/>
      <c r="HEU108" s="631"/>
      <c r="HEV108" s="612"/>
      <c r="HEW108" s="626"/>
      <c r="HEX108" s="631"/>
      <c r="HEY108" s="631"/>
      <c r="HEZ108" s="631"/>
      <c r="HFA108" s="631"/>
      <c r="HFB108" s="631"/>
      <c r="HFC108" s="612"/>
      <c r="HFD108" s="626"/>
      <c r="HFE108" s="631"/>
      <c r="HFF108" s="631"/>
      <c r="HFG108" s="631"/>
      <c r="HFH108" s="631"/>
      <c r="HFI108" s="631"/>
      <c r="HFJ108" s="612"/>
      <c r="HFK108" s="626"/>
      <c r="HFL108" s="631"/>
      <c r="HFM108" s="631"/>
      <c r="HFN108" s="631"/>
      <c r="HFO108" s="631"/>
      <c r="HFP108" s="631"/>
      <c r="HFQ108" s="612"/>
      <c r="HFR108" s="626"/>
      <c r="HFS108" s="631"/>
      <c r="HFT108" s="631"/>
      <c r="HFU108" s="631"/>
      <c r="HFV108" s="631"/>
      <c r="HFW108" s="631"/>
      <c r="HFX108" s="612"/>
      <c r="HFY108" s="626"/>
      <c r="HFZ108" s="631"/>
      <c r="HGA108" s="631"/>
      <c r="HGB108" s="631"/>
      <c r="HGC108" s="631"/>
      <c r="HGD108" s="631"/>
      <c r="HGE108" s="612"/>
      <c r="HGF108" s="626"/>
      <c r="HGG108" s="631"/>
      <c r="HGH108" s="631"/>
      <c r="HGI108" s="631"/>
      <c r="HGJ108" s="631"/>
      <c r="HGK108" s="631"/>
      <c r="HGL108" s="612"/>
      <c r="HGM108" s="626"/>
      <c r="HGN108" s="631"/>
      <c r="HGO108" s="631"/>
      <c r="HGP108" s="631"/>
      <c r="HGQ108" s="631"/>
      <c r="HGR108" s="631"/>
      <c r="HGS108" s="612"/>
      <c r="HGT108" s="626"/>
      <c r="HGU108" s="631"/>
      <c r="HGV108" s="631"/>
      <c r="HGW108" s="631"/>
      <c r="HGX108" s="631"/>
      <c r="HGY108" s="631"/>
      <c r="HGZ108" s="612"/>
      <c r="HHA108" s="626"/>
      <c r="HHB108" s="631"/>
      <c r="HHC108" s="631"/>
      <c r="HHD108" s="631"/>
      <c r="HHE108" s="631"/>
      <c r="HHF108" s="631"/>
      <c r="HHG108" s="612"/>
      <c r="HHH108" s="626"/>
      <c r="HHI108" s="631"/>
      <c r="HHJ108" s="631"/>
      <c r="HHK108" s="631"/>
      <c r="HHL108" s="631"/>
      <c r="HHM108" s="631"/>
      <c r="HHN108" s="612"/>
      <c r="HHO108" s="626"/>
      <c r="HHP108" s="631"/>
      <c r="HHQ108" s="631"/>
      <c r="HHR108" s="631"/>
      <c r="HHS108" s="631"/>
      <c r="HHT108" s="631"/>
      <c r="HHU108" s="612"/>
      <c r="HHV108" s="626"/>
      <c r="HHW108" s="631"/>
      <c r="HHX108" s="631"/>
      <c r="HHY108" s="631"/>
      <c r="HHZ108" s="631"/>
      <c r="HIA108" s="631"/>
      <c r="HIB108" s="612"/>
      <c r="HIC108" s="626"/>
      <c r="HID108" s="631"/>
      <c r="HIE108" s="631"/>
      <c r="HIF108" s="631"/>
      <c r="HIG108" s="631"/>
      <c r="HIH108" s="631"/>
      <c r="HII108" s="612"/>
      <c r="HIJ108" s="626"/>
      <c r="HIK108" s="631"/>
      <c r="HIL108" s="631"/>
      <c r="HIM108" s="631"/>
      <c r="HIN108" s="631"/>
      <c r="HIO108" s="631"/>
      <c r="HIP108" s="612"/>
      <c r="HIQ108" s="626"/>
      <c r="HIR108" s="631"/>
      <c r="HIS108" s="631"/>
      <c r="HIT108" s="631"/>
      <c r="HIU108" s="631"/>
      <c r="HIV108" s="631"/>
      <c r="HIW108" s="612"/>
      <c r="HIX108" s="626"/>
      <c r="HIY108" s="631"/>
      <c r="HIZ108" s="631"/>
      <c r="HJA108" s="631"/>
      <c r="HJB108" s="631"/>
      <c r="HJC108" s="631"/>
      <c r="HJD108" s="612"/>
      <c r="HJE108" s="626"/>
      <c r="HJF108" s="631"/>
      <c r="HJG108" s="631"/>
      <c r="HJH108" s="631"/>
      <c r="HJI108" s="631"/>
      <c r="HJJ108" s="631"/>
      <c r="HJK108" s="612"/>
      <c r="HJL108" s="626"/>
      <c r="HJM108" s="631"/>
      <c r="HJN108" s="631"/>
      <c r="HJO108" s="631"/>
      <c r="HJP108" s="631"/>
      <c r="HJQ108" s="631"/>
      <c r="HJR108" s="612"/>
      <c r="HJS108" s="626"/>
      <c r="HJT108" s="631"/>
      <c r="HJU108" s="631"/>
      <c r="HJV108" s="631"/>
      <c r="HJW108" s="631"/>
      <c r="HJX108" s="631"/>
      <c r="HJY108" s="612"/>
      <c r="HJZ108" s="626"/>
      <c r="HKA108" s="631"/>
      <c r="HKB108" s="631"/>
      <c r="HKC108" s="631"/>
      <c r="HKD108" s="631"/>
      <c r="HKE108" s="631"/>
      <c r="HKF108" s="612"/>
      <c r="HKG108" s="626"/>
      <c r="HKH108" s="631"/>
      <c r="HKI108" s="631"/>
      <c r="HKJ108" s="631"/>
      <c r="HKK108" s="631"/>
      <c r="HKL108" s="631"/>
      <c r="HKM108" s="612"/>
      <c r="HKN108" s="626"/>
      <c r="HKO108" s="631"/>
      <c r="HKP108" s="631"/>
      <c r="HKQ108" s="631"/>
      <c r="HKR108" s="631"/>
      <c r="HKS108" s="631"/>
      <c r="HKT108" s="612"/>
      <c r="HKU108" s="626"/>
      <c r="HKV108" s="631"/>
      <c r="HKW108" s="631"/>
      <c r="HKX108" s="631"/>
      <c r="HKY108" s="631"/>
      <c r="HKZ108" s="631"/>
      <c r="HLA108" s="612"/>
      <c r="HLB108" s="626"/>
      <c r="HLC108" s="631"/>
      <c r="HLD108" s="631"/>
      <c r="HLE108" s="631"/>
      <c r="HLF108" s="631"/>
      <c r="HLG108" s="631"/>
      <c r="HLH108" s="612"/>
      <c r="HLI108" s="626"/>
      <c r="HLJ108" s="631"/>
      <c r="HLK108" s="631"/>
      <c r="HLL108" s="631"/>
      <c r="HLM108" s="631"/>
      <c r="HLN108" s="631"/>
      <c r="HLO108" s="612"/>
      <c r="HLP108" s="626"/>
      <c r="HLQ108" s="631"/>
      <c r="HLR108" s="631"/>
      <c r="HLS108" s="631"/>
      <c r="HLT108" s="631"/>
      <c r="HLU108" s="631"/>
      <c r="HLV108" s="612"/>
      <c r="HLW108" s="626"/>
      <c r="HLX108" s="631"/>
      <c r="HLY108" s="631"/>
      <c r="HLZ108" s="631"/>
      <c r="HMA108" s="631"/>
      <c r="HMB108" s="631"/>
      <c r="HMC108" s="612"/>
      <c r="HMD108" s="626"/>
      <c r="HME108" s="631"/>
      <c r="HMF108" s="631"/>
      <c r="HMG108" s="631"/>
      <c r="HMH108" s="631"/>
      <c r="HMI108" s="631"/>
      <c r="HMJ108" s="612"/>
      <c r="HMK108" s="626"/>
      <c r="HML108" s="631"/>
      <c r="HMM108" s="631"/>
      <c r="HMN108" s="631"/>
      <c r="HMO108" s="631"/>
      <c r="HMP108" s="631"/>
      <c r="HMQ108" s="612"/>
      <c r="HMR108" s="626"/>
      <c r="HMS108" s="631"/>
      <c r="HMT108" s="631"/>
      <c r="HMU108" s="631"/>
      <c r="HMV108" s="631"/>
      <c r="HMW108" s="631"/>
      <c r="HMX108" s="612"/>
      <c r="HMY108" s="626"/>
      <c r="HMZ108" s="631"/>
      <c r="HNA108" s="631"/>
      <c r="HNB108" s="631"/>
      <c r="HNC108" s="631"/>
      <c r="HND108" s="631"/>
      <c r="HNE108" s="612"/>
      <c r="HNF108" s="626"/>
      <c r="HNG108" s="631"/>
      <c r="HNH108" s="631"/>
      <c r="HNI108" s="631"/>
      <c r="HNJ108" s="631"/>
      <c r="HNK108" s="631"/>
      <c r="HNL108" s="612"/>
      <c r="HNM108" s="626"/>
      <c r="HNN108" s="631"/>
      <c r="HNO108" s="631"/>
      <c r="HNP108" s="631"/>
      <c r="HNQ108" s="631"/>
      <c r="HNR108" s="631"/>
      <c r="HNS108" s="612"/>
      <c r="HNT108" s="626"/>
      <c r="HNU108" s="631"/>
      <c r="HNV108" s="631"/>
      <c r="HNW108" s="631"/>
      <c r="HNX108" s="631"/>
      <c r="HNY108" s="631"/>
      <c r="HNZ108" s="612"/>
      <c r="HOA108" s="626"/>
      <c r="HOB108" s="631"/>
      <c r="HOC108" s="631"/>
      <c r="HOD108" s="631"/>
      <c r="HOE108" s="631"/>
      <c r="HOF108" s="631"/>
      <c r="HOG108" s="612"/>
      <c r="HOH108" s="626"/>
      <c r="HOI108" s="631"/>
      <c r="HOJ108" s="631"/>
      <c r="HOK108" s="631"/>
      <c r="HOL108" s="631"/>
      <c r="HOM108" s="631"/>
      <c r="HON108" s="612"/>
      <c r="HOO108" s="626"/>
      <c r="HOP108" s="631"/>
      <c r="HOQ108" s="631"/>
      <c r="HOR108" s="631"/>
      <c r="HOS108" s="631"/>
      <c r="HOT108" s="631"/>
      <c r="HOU108" s="612"/>
      <c r="HOV108" s="626"/>
      <c r="HOW108" s="631"/>
      <c r="HOX108" s="631"/>
      <c r="HOY108" s="631"/>
      <c r="HOZ108" s="631"/>
      <c r="HPA108" s="631"/>
      <c r="HPB108" s="612"/>
      <c r="HPC108" s="626"/>
      <c r="HPD108" s="631"/>
      <c r="HPE108" s="631"/>
      <c r="HPF108" s="631"/>
      <c r="HPG108" s="631"/>
      <c r="HPH108" s="631"/>
      <c r="HPI108" s="612"/>
      <c r="HPJ108" s="626"/>
      <c r="HPK108" s="631"/>
      <c r="HPL108" s="631"/>
      <c r="HPM108" s="631"/>
      <c r="HPN108" s="631"/>
      <c r="HPO108" s="631"/>
      <c r="HPP108" s="612"/>
      <c r="HPQ108" s="626"/>
      <c r="HPR108" s="631"/>
      <c r="HPS108" s="631"/>
      <c r="HPT108" s="631"/>
      <c r="HPU108" s="631"/>
      <c r="HPV108" s="631"/>
      <c r="HPW108" s="612"/>
      <c r="HPX108" s="626"/>
      <c r="HPY108" s="631"/>
      <c r="HPZ108" s="631"/>
      <c r="HQA108" s="631"/>
      <c r="HQB108" s="631"/>
      <c r="HQC108" s="631"/>
      <c r="HQD108" s="612"/>
      <c r="HQE108" s="626"/>
      <c r="HQF108" s="631"/>
      <c r="HQG108" s="631"/>
      <c r="HQH108" s="631"/>
      <c r="HQI108" s="631"/>
      <c r="HQJ108" s="631"/>
      <c r="HQK108" s="612"/>
      <c r="HQL108" s="626"/>
      <c r="HQM108" s="631"/>
      <c r="HQN108" s="631"/>
      <c r="HQO108" s="631"/>
      <c r="HQP108" s="631"/>
      <c r="HQQ108" s="631"/>
      <c r="HQR108" s="612"/>
      <c r="HQS108" s="626"/>
      <c r="HQT108" s="631"/>
      <c r="HQU108" s="631"/>
      <c r="HQV108" s="631"/>
      <c r="HQW108" s="631"/>
      <c r="HQX108" s="631"/>
      <c r="HQY108" s="612"/>
      <c r="HQZ108" s="626"/>
      <c r="HRA108" s="631"/>
      <c r="HRB108" s="631"/>
      <c r="HRC108" s="631"/>
      <c r="HRD108" s="631"/>
      <c r="HRE108" s="631"/>
      <c r="HRF108" s="612"/>
      <c r="HRG108" s="626"/>
      <c r="HRH108" s="631"/>
      <c r="HRI108" s="631"/>
      <c r="HRJ108" s="631"/>
      <c r="HRK108" s="631"/>
      <c r="HRL108" s="631"/>
      <c r="HRM108" s="612"/>
      <c r="HRN108" s="626"/>
      <c r="HRO108" s="631"/>
      <c r="HRP108" s="631"/>
      <c r="HRQ108" s="631"/>
      <c r="HRR108" s="631"/>
      <c r="HRS108" s="631"/>
      <c r="HRT108" s="612"/>
      <c r="HRU108" s="626"/>
      <c r="HRV108" s="631"/>
      <c r="HRW108" s="631"/>
      <c r="HRX108" s="631"/>
      <c r="HRY108" s="631"/>
      <c r="HRZ108" s="631"/>
      <c r="HSA108" s="612"/>
      <c r="HSB108" s="626"/>
      <c r="HSC108" s="631"/>
      <c r="HSD108" s="631"/>
      <c r="HSE108" s="631"/>
      <c r="HSF108" s="631"/>
      <c r="HSG108" s="631"/>
      <c r="HSH108" s="612"/>
      <c r="HSI108" s="626"/>
      <c r="HSJ108" s="631"/>
      <c r="HSK108" s="631"/>
      <c r="HSL108" s="631"/>
      <c r="HSM108" s="631"/>
      <c r="HSN108" s="631"/>
      <c r="HSO108" s="612"/>
      <c r="HSP108" s="626"/>
      <c r="HSQ108" s="631"/>
      <c r="HSR108" s="631"/>
      <c r="HSS108" s="631"/>
      <c r="HST108" s="631"/>
      <c r="HSU108" s="631"/>
      <c r="HSV108" s="612"/>
      <c r="HSW108" s="626"/>
      <c r="HSX108" s="631"/>
      <c r="HSY108" s="631"/>
      <c r="HSZ108" s="631"/>
      <c r="HTA108" s="631"/>
      <c r="HTB108" s="631"/>
      <c r="HTC108" s="612"/>
      <c r="HTD108" s="626"/>
      <c r="HTE108" s="631"/>
      <c r="HTF108" s="631"/>
      <c r="HTG108" s="631"/>
      <c r="HTH108" s="631"/>
      <c r="HTI108" s="631"/>
      <c r="HTJ108" s="612"/>
      <c r="HTK108" s="626"/>
      <c r="HTL108" s="631"/>
      <c r="HTM108" s="631"/>
      <c r="HTN108" s="631"/>
      <c r="HTO108" s="631"/>
      <c r="HTP108" s="631"/>
      <c r="HTQ108" s="612"/>
      <c r="HTR108" s="626"/>
      <c r="HTS108" s="631"/>
      <c r="HTT108" s="631"/>
      <c r="HTU108" s="631"/>
      <c r="HTV108" s="631"/>
      <c r="HTW108" s="631"/>
      <c r="HTX108" s="612"/>
      <c r="HTY108" s="626"/>
      <c r="HTZ108" s="631"/>
      <c r="HUA108" s="631"/>
      <c r="HUB108" s="631"/>
      <c r="HUC108" s="631"/>
      <c r="HUD108" s="631"/>
      <c r="HUE108" s="612"/>
      <c r="HUF108" s="626"/>
      <c r="HUG108" s="631"/>
      <c r="HUH108" s="631"/>
      <c r="HUI108" s="631"/>
      <c r="HUJ108" s="631"/>
      <c r="HUK108" s="631"/>
      <c r="HUL108" s="612"/>
      <c r="HUM108" s="626"/>
      <c r="HUN108" s="631"/>
      <c r="HUO108" s="631"/>
      <c r="HUP108" s="631"/>
      <c r="HUQ108" s="631"/>
      <c r="HUR108" s="631"/>
      <c r="HUS108" s="612"/>
      <c r="HUT108" s="626"/>
      <c r="HUU108" s="631"/>
      <c r="HUV108" s="631"/>
      <c r="HUW108" s="631"/>
      <c r="HUX108" s="631"/>
      <c r="HUY108" s="631"/>
      <c r="HUZ108" s="612"/>
      <c r="HVA108" s="626"/>
      <c r="HVB108" s="631"/>
      <c r="HVC108" s="631"/>
      <c r="HVD108" s="631"/>
      <c r="HVE108" s="631"/>
      <c r="HVF108" s="631"/>
      <c r="HVG108" s="612"/>
      <c r="HVH108" s="626"/>
      <c r="HVI108" s="631"/>
      <c r="HVJ108" s="631"/>
      <c r="HVK108" s="631"/>
      <c r="HVL108" s="631"/>
      <c r="HVM108" s="631"/>
      <c r="HVN108" s="612"/>
      <c r="HVO108" s="626"/>
      <c r="HVP108" s="631"/>
      <c r="HVQ108" s="631"/>
      <c r="HVR108" s="631"/>
      <c r="HVS108" s="631"/>
      <c r="HVT108" s="631"/>
      <c r="HVU108" s="612"/>
      <c r="HVV108" s="626"/>
      <c r="HVW108" s="631"/>
      <c r="HVX108" s="631"/>
      <c r="HVY108" s="631"/>
      <c r="HVZ108" s="631"/>
      <c r="HWA108" s="631"/>
      <c r="HWB108" s="612"/>
      <c r="HWC108" s="626"/>
      <c r="HWD108" s="631"/>
      <c r="HWE108" s="631"/>
      <c r="HWF108" s="631"/>
      <c r="HWG108" s="631"/>
      <c r="HWH108" s="631"/>
      <c r="HWI108" s="612"/>
      <c r="HWJ108" s="626"/>
      <c r="HWK108" s="631"/>
      <c r="HWL108" s="631"/>
      <c r="HWM108" s="631"/>
      <c r="HWN108" s="631"/>
      <c r="HWO108" s="631"/>
      <c r="HWP108" s="612"/>
      <c r="HWQ108" s="626"/>
      <c r="HWR108" s="631"/>
      <c r="HWS108" s="631"/>
      <c r="HWT108" s="631"/>
      <c r="HWU108" s="631"/>
      <c r="HWV108" s="631"/>
      <c r="HWW108" s="612"/>
      <c r="HWX108" s="626"/>
      <c r="HWY108" s="631"/>
      <c r="HWZ108" s="631"/>
      <c r="HXA108" s="631"/>
      <c r="HXB108" s="631"/>
      <c r="HXC108" s="631"/>
      <c r="HXD108" s="612"/>
      <c r="HXE108" s="626"/>
      <c r="HXF108" s="631"/>
      <c r="HXG108" s="631"/>
      <c r="HXH108" s="631"/>
      <c r="HXI108" s="631"/>
      <c r="HXJ108" s="631"/>
      <c r="HXK108" s="612"/>
      <c r="HXL108" s="626"/>
      <c r="HXM108" s="631"/>
      <c r="HXN108" s="631"/>
      <c r="HXO108" s="631"/>
      <c r="HXP108" s="631"/>
      <c r="HXQ108" s="631"/>
      <c r="HXR108" s="612"/>
      <c r="HXS108" s="626"/>
      <c r="HXT108" s="631"/>
      <c r="HXU108" s="631"/>
      <c r="HXV108" s="631"/>
      <c r="HXW108" s="631"/>
      <c r="HXX108" s="631"/>
      <c r="HXY108" s="612"/>
      <c r="HXZ108" s="626"/>
      <c r="HYA108" s="631"/>
      <c r="HYB108" s="631"/>
      <c r="HYC108" s="631"/>
      <c r="HYD108" s="631"/>
      <c r="HYE108" s="631"/>
      <c r="HYF108" s="612"/>
      <c r="HYG108" s="626"/>
      <c r="HYH108" s="631"/>
      <c r="HYI108" s="631"/>
      <c r="HYJ108" s="631"/>
      <c r="HYK108" s="631"/>
      <c r="HYL108" s="631"/>
      <c r="HYM108" s="612"/>
      <c r="HYN108" s="626"/>
      <c r="HYO108" s="631"/>
      <c r="HYP108" s="631"/>
      <c r="HYQ108" s="631"/>
      <c r="HYR108" s="631"/>
      <c r="HYS108" s="631"/>
      <c r="HYT108" s="612"/>
      <c r="HYU108" s="626"/>
      <c r="HYV108" s="631"/>
      <c r="HYW108" s="631"/>
      <c r="HYX108" s="631"/>
      <c r="HYY108" s="631"/>
      <c r="HYZ108" s="631"/>
      <c r="HZA108" s="612"/>
      <c r="HZB108" s="626"/>
      <c r="HZC108" s="631"/>
      <c r="HZD108" s="631"/>
      <c r="HZE108" s="631"/>
      <c r="HZF108" s="631"/>
      <c r="HZG108" s="631"/>
      <c r="HZH108" s="612"/>
      <c r="HZI108" s="626"/>
      <c r="HZJ108" s="631"/>
      <c r="HZK108" s="631"/>
      <c r="HZL108" s="631"/>
      <c r="HZM108" s="631"/>
      <c r="HZN108" s="631"/>
      <c r="HZO108" s="612"/>
      <c r="HZP108" s="626"/>
      <c r="HZQ108" s="631"/>
      <c r="HZR108" s="631"/>
      <c r="HZS108" s="631"/>
      <c r="HZT108" s="631"/>
      <c r="HZU108" s="631"/>
      <c r="HZV108" s="612"/>
      <c r="HZW108" s="626"/>
      <c r="HZX108" s="631"/>
      <c r="HZY108" s="631"/>
      <c r="HZZ108" s="631"/>
      <c r="IAA108" s="631"/>
      <c r="IAB108" s="631"/>
      <c r="IAC108" s="612"/>
      <c r="IAD108" s="626"/>
      <c r="IAE108" s="631"/>
      <c r="IAF108" s="631"/>
      <c r="IAG108" s="631"/>
      <c r="IAH108" s="631"/>
      <c r="IAI108" s="631"/>
      <c r="IAJ108" s="612"/>
      <c r="IAK108" s="626"/>
      <c r="IAL108" s="631"/>
      <c r="IAM108" s="631"/>
      <c r="IAN108" s="631"/>
      <c r="IAO108" s="631"/>
      <c r="IAP108" s="631"/>
      <c r="IAQ108" s="612"/>
      <c r="IAR108" s="626"/>
      <c r="IAS108" s="631"/>
      <c r="IAT108" s="631"/>
      <c r="IAU108" s="631"/>
      <c r="IAV108" s="631"/>
      <c r="IAW108" s="631"/>
      <c r="IAX108" s="612"/>
      <c r="IAY108" s="626"/>
      <c r="IAZ108" s="631"/>
      <c r="IBA108" s="631"/>
      <c r="IBB108" s="631"/>
      <c r="IBC108" s="631"/>
      <c r="IBD108" s="631"/>
      <c r="IBE108" s="612"/>
      <c r="IBF108" s="626"/>
      <c r="IBG108" s="631"/>
      <c r="IBH108" s="631"/>
      <c r="IBI108" s="631"/>
      <c r="IBJ108" s="631"/>
      <c r="IBK108" s="631"/>
      <c r="IBL108" s="612"/>
      <c r="IBM108" s="626"/>
      <c r="IBN108" s="631"/>
      <c r="IBO108" s="631"/>
      <c r="IBP108" s="631"/>
      <c r="IBQ108" s="631"/>
      <c r="IBR108" s="631"/>
      <c r="IBS108" s="612"/>
      <c r="IBT108" s="626"/>
      <c r="IBU108" s="631"/>
      <c r="IBV108" s="631"/>
      <c r="IBW108" s="631"/>
      <c r="IBX108" s="631"/>
      <c r="IBY108" s="631"/>
      <c r="IBZ108" s="612"/>
      <c r="ICA108" s="626"/>
      <c r="ICB108" s="631"/>
      <c r="ICC108" s="631"/>
      <c r="ICD108" s="631"/>
      <c r="ICE108" s="631"/>
      <c r="ICF108" s="631"/>
      <c r="ICG108" s="612"/>
      <c r="ICH108" s="626"/>
      <c r="ICI108" s="631"/>
      <c r="ICJ108" s="631"/>
      <c r="ICK108" s="631"/>
      <c r="ICL108" s="631"/>
      <c r="ICM108" s="631"/>
      <c r="ICN108" s="612"/>
      <c r="ICO108" s="626"/>
      <c r="ICP108" s="631"/>
      <c r="ICQ108" s="631"/>
      <c r="ICR108" s="631"/>
      <c r="ICS108" s="631"/>
      <c r="ICT108" s="631"/>
      <c r="ICU108" s="612"/>
      <c r="ICV108" s="626"/>
      <c r="ICW108" s="631"/>
      <c r="ICX108" s="631"/>
      <c r="ICY108" s="631"/>
      <c r="ICZ108" s="631"/>
      <c r="IDA108" s="631"/>
      <c r="IDB108" s="612"/>
      <c r="IDC108" s="626"/>
      <c r="IDD108" s="631"/>
      <c r="IDE108" s="631"/>
      <c r="IDF108" s="631"/>
      <c r="IDG108" s="631"/>
      <c r="IDH108" s="631"/>
      <c r="IDI108" s="612"/>
      <c r="IDJ108" s="626"/>
      <c r="IDK108" s="631"/>
      <c r="IDL108" s="631"/>
      <c r="IDM108" s="631"/>
      <c r="IDN108" s="631"/>
      <c r="IDO108" s="631"/>
      <c r="IDP108" s="612"/>
      <c r="IDQ108" s="626"/>
      <c r="IDR108" s="631"/>
      <c r="IDS108" s="631"/>
      <c r="IDT108" s="631"/>
      <c r="IDU108" s="631"/>
      <c r="IDV108" s="631"/>
      <c r="IDW108" s="612"/>
      <c r="IDX108" s="626"/>
      <c r="IDY108" s="631"/>
      <c r="IDZ108" s="631"/>
      <c r="IEA108" s="631"/>
      <c r="IEB108" s="631"/>
      <c r="IEC108" s="631"/>
      <c r="IED108" s="612"/>
      <c r="IEE108" s="626"/>
      <c r="IEF108" s="631"/>
      <c r="IEG108" s="631"/>
      <c r="IEH108" s="631"/>
      <c r="IEI108" s="631"/>
      <c r="IEJ108" s="631"/>
      <c r="IEK108" s="612"/>
      <c r="IEL108" s="626"/>
      <c r="IEM108" s="631"/>
      <c r="IEN108" s="631"/>
      <c r="IEO108" s="631"/>
      <c r="IEP108" s="631"/>
      <c r="IEQ108" s="631"/>
      <c r="IER108" s="612"/>
      <c r="IES108" s="626"/>
      <c r="IET108" s="631"/>
      <c r="IEU108" s="631"/>
      <c r="IEV108" s="631"/>
      <c r="IEW108" s="631"/>
      <c r="IEX108" s="631"/>
      <c r="IEY108" s="612"/>
      <c r="IEZ108" s="626"/>
      <c r="IFA108" s="631"/>
      <c r="IFB108" s="631"/>
      <c r="IFC108" s="631"/>
      <c r="IFD108" s="631"/>
      <c r="IFE108" s="631"/>
      <c r="IFF108" s="612"/>
      <c r="IFG108" s="626"/>
      <c r="IFH108" s="631"/>
      <c r="IFI108" s="631"/>
      <c r="IFJ108" s="631"/>
      <c r="IFK108" s="631"/>
      <c r="IFL108" s="631"/>
      <c r="IFM108" s="612"/>
      <c r="IFN108" s="626"/>
      <c r="IFO108" s="631"/>
      <c r="IFP108" s="631"/>
      <c r="IFQ108" s="631"/>
      <c r="IFR108" s="631"/>
      <c r="IFS108" s="631"/>
      <c r="IFT108" s="612"/>
      <c r="IFU108" s="626"/>
      <c r="IFV108" s="631"/>
      <c r="IFW108" s="631"/>
      <c r="IFX108" s="631"/>
      <c r="IFY108" s="631"/>
      <c r="IFZ108" s="631"/>
      <c r="IGA108" s="612"/>
      <c r="IGB108" s="626"/>
      <c r="IGC108" s="631"/>
      <c r="IGD108" s="631"/>
      <c r="IGE108" s="631"/>
      <c r="IGF108" s="631"/>
      <c r="IGG108" s="631"/>
      <c r="IGH108" s="612"/>
      <c r="IGI108" s="626"/>
      <c r="IGJ108" s="631"/>
      <c r="IGK108" s="631"/>
      <c r="IGL108" s="631"/>
      <c r="IGM108" s="631"/>
      <c r="IGN108" s="631"/>
      <c r="IGO108" s="612"/>
      <c r="IGP108" s="626"/>
      <c r="IGQ108" s="631"/>
      <c r="IGR108" s="631"/>
      <c r="IGS108" s="631"/>
      <c r="IGT108" s="631"/>
      <c r="IGU108" s="631"/>
      <c r="IGV108" s="612"/>
      <c r="IGW108" s="626"/>
      <c r="IGX108" s="631"/>
      <c r="IGY108" s="631"/>
      <c r="IGZ108" s="631"/>
      <c r="IHA108" s="631"/>
      <c r="IHB108" s="631"/>
      <c r="IHC108" s="612"/>
      <c r="IHD108" s="626"/>
      <c r="IHE108" s="631"/>
      <c r="IHF108" s="631"/>
      <c r="IHG108" s="631"/>
      <c r="IHH108" s="631"/>
      <c r="IHI108" s="631"/>
      <c r="IHJ108" s="612"/>
      <c r="IHK108" s="626"/>
      <c r="IHL108" s="631"/>
      <c r="IHM108" s="631"/>
      <c r="IHN108" s="631"/>
      <c r="IHO108" s="631"/>
      <c r="IHP108" s="631"/>
      <c r="IHQ108" s="612"/>
      <c r="IHR108" s="626"/>
      <c r="IHS108" s="631"/>
      <c r="IHT108" s="631"/>
      <c r="IHU108" s="631"/>
      <c r="IHV108" s="631"/>
      <c r="IHW108" s="631"/>
      <c r="IHX108" s="612"/>
      <c r="IHY108" s="626"/>
      <c r="IHZ108" s="631"/>
      <c r="IIA108" s="631"/>
      <c r="IIB108" s="631"/>
      <c r="IIC108" s="631"/>
      <c r="IID108" s="631"/>
      <c r="IIE108" s="612"/>
      <c r="IIF108" s="626"/>
      <c r="IIG108" s="631"/>
      <c r="IIH108" s="631"/>
      <c r="III108" s="631"/>
      <c r="IIJ108" s="631"/>
      <c r="IIK108" s="631"/>
      <c r="IIL108" s="612"/>
      <c r="IIM108" s="626"/>
      <c r="IIN108" s="631"/>
      <c r="IIO108" s="631"/>
      <c r="IIP108" s="631"/>
      <c r="IIQ108" s="631"/>
      <c r="IIR108" s="631"/>
      <c r="IIS108" s="612"/>
      <c r="IIT108" s="626"/>
      <c r="IIU108" s="631"/>
      <c r="IIV108" s="631"/>
      <c r="IIW108" s="631"/>
      <c r="IIX108" s="631"/>
      <c r="IIY108" s="631"/>
      <c r="IIZ108" s="612"/>
      <c r="IJA108" s="626"/>
      <c r="IJB108" s="631"/>
      <c r="IJC108" s="631"/>
      <c r="IJD108" s="631"/>
      <c r="IJE108" s="631"/>
      <c r="IJF108" s="631"/>
      <c r="IJG108" s="612"/>
      <c r="IJH108" s="626"/>
      <c r="IJI108" s="631"/>
      <c r="IJJ108" s="631"/>
      <c r="IJK108" s="631"/>
      <c r="IJL108" s="631"/>
      <c r="IJM108" s="631"/>
      <c r="IJN108" s="612"/>
      <c r="IJO108" s="626"/>
      <c r="IJP108" s="631"/>
      <c r="IJQ108" s="631"/>
      <c r="IJR108" s="631"/>
      <c r="IJS108" s="631"/>
      <c r="IJT108" s="631"/>
      <c r="IJU108" s="612"/>
      <c r="IJV108" s="626"/>
      <c r="IJW108" s="631"/>
      <c r="IJX108" s="631"/>
      <c r="IJY108" s="631"/>
      <c r="IJZ108" s="631"/>
      <c r="IKA108" s="631"/>
      <c r="IKB108" s="612"/>
      <c r="IKC108" s="626"/>
      <c r="IKD108" s="631"/>
      <c r="IKE108" s="631"/>
      <c r="IKF108" s="631"/>
      <c r="IKG108" s="631"/>
      <c r="IKH108" s="631"/>
      <c r="IKI108" s="612"/>
      <c r="IKJ108" s="626"/>
      <c r="IKK108" s="631"/>
      <c r="IKL108" s="631"/>
      <c r="IKM108" s="631"/>
      <c r="IKN108" s="631"/>
      <c r="IKO108" s="631"/>
      <c r="IKP108" s="612"/>
      <c r="IKQ108" s="626"/>
      <c r="IKR108" s="631"/>
      <c r="IKS108" s="631"/>
      <c r="IKT108" s="631"/>
      <c r="IKU108" s="631"/>
      <c r="IKV108" s="631"/>
      <c r="IKW108" s="612"/>
      <c r="IKX108" s="626"/>
      <c r="IKY108" s="631"/>
      <c r="IKZ108" s="631"/>
      <c r="ILA108" s="631"/>
      <c r="ILB108" s="631"/>
      <c r="ILC108" s="631"/>
      <c r="ILD108" s="612"/>
      <c r="ILE108" s="626"/>
      <c r="ILF108" s="631"/>
      <c r="ILG108" s="631"/>
      <c r="ILH108" s="631"/>
      <c r="ILI108" s="631"/>
      <c r="ILJ108" s="631"/>
      <c r="ILK108" s="612"/>
      <c r="ILL108" s="626"/>
      <c r="ILM108" s="631"/>
      <c r="ILN108" s="631"/>
      <c r="ILO108" s="631"/>
      <c r="ILP108" s="631"/>
      <c r="ILQ108" s="631"/>
      <c r="ILR108" s="612"/>
      <c r="ILS108" s="626"/>
      <c r="ILT108" s="631"/>
      <c r="ILU108" s="631"/>
      <c r="ILV108" s="631"/>
      <c r="ILW108" s="631"/>
      <c r="ILX108" s="631"/>
      <c r="ILY108" s="612"/>
      <c r="ILZ108" s="626"/>
      <c r="IMA108" s="631"/>
      <c r="IMB108" s="631"/>
      <c r="IMC108" s="631"/>
      <c r="IMD108" s="631"/>
      <c r="IME108" s="631"/>
      <c r="IMF108" s="612"/>
      <c r="IMG108" s="626"/>
      <c r="IMH108" s="631"/>
      <c r="IMI108" s="631"/>
      <c r="IMJ108" s="631"/>
      <c r="IMK108" s="631"/>
      <c r="IML108" s="631"/>
      <c r="IMM108" s="612"/>
      <c r="IMN108" s="626"/>
      <c r="IMO108" s="631"/>
      <c r="IMP108" s="631"/>
      <c r="IMQ108" s="631"/>
      <c r="IMR108" s="631"/>
      <c r="IMS108" s="631"/>
      <c r="IMT108" s="612"/>
      <c r="IMU108" s="626"/>
      <c r="IMV108" s="631"/>
      <c r="IMW108" s="631"/>
      <c r="IMX108" s="631"/>
      <c r="IMY108" s="631"/>
      <c r="IMZ108" s="631"/>
      <c r="INA108" s="612"/>
      <c r="INB108" s="626"/>
      <c r="INC108" s="631"/>
      <c r="IND108" s="631"/>
      <c r="INE108" s="631"/>
      <c r="INF108" s="631"/>
      <c r="ING108" s="631"/>
      <c r="INH108" s="612"/>
      <c r="INI108" s="626"/>
      <c r="INJ108" s="631"/>
      <c r="INK108" s="631"/>
      <c r="INL108" s="631"/>
      <c r="INM108" s="631"/>
      <c r="INN108" s="631"/>
      <c r="INO108" s="612"/>
      <c r="INP108" s="626"/>
      <c r="INQ108" s="631"/>
      <c r="INR108" s="631"/>
      <c r="INS108" s="631"/>
      <c r="INT108" s="631"/>
      <c r="INU108" s="631"/>
      <c r="INV108" s="612"/>
      <c r="INW108" s="626"/>
      <c r="INX108" s="631"/>
      <c r="INY108" s="631"/>
      <c r="INZ108" s="631"/>
      <c r="IOA108" s="631"/>
      <c r="IOB108" s="631"/>
      <c r="IOC108" s="612"/>
      <c r="IOD108" s="626"/>
      <c r="IOE108" s="631"/>
      <c r="IOF108" s="631"/>
      <c r="IOG108" s="631"/>
      <c r="IOH108" s="631"/>
      <c r="IOI108" s="631"/>
      <c r="IOJ108" s="612"/>
      <c r="IOK108" s="626"/>
      <c r="IOL108" s="631"/>
      <c r="IOM108" s="631"/>
      <c r="ION108" s="631"/>
      <c r="IOO108" s="631"/>
      <c r="IOP108" s="631"/>
      <c r="IOQ108" s="612"/>
      <c r="IOR108" s="626"/>
      <c r="IOS108" s="631"/>
      <c r="IOT108" s="631"/>
      <c r="IOU108" s="631"/>
      <c r="IOV108" s="631"/>
      <c r="IOW108" s="631"/>
      <c r="IOX108" s="612"/>
      <c r="IOY108" s="626"/>
      <c r="IOZ108" s="631"/>
      <c r="IPA108" s="631"/>
      <c r="IPB108" s="631"/>
      <c r="IPC108" s="631"/>
      <c r="IPD108" s="631"/>
      <c r="IPE108" s="612"/>
      <c r="IPF108" s="626"/>
      <c r="IPG108" s="631"/>
      <c r="IPH108" s="631"/>
      <c r="IPI108" s="631"/>
      <c r="IPJ108" s="631"/>
      <c r="IPK108" s="631"/>
      <c r="IPL108" s="612"/>
      <c r="IPM108" s="626"/>
      <c r="IPN108" s="631"/>
      <c r="IPO108" s="631"/>
      <c r="IPP108" s="631"/>
      <c r="IPQ108" s="631"/>
      <c r="IPR108" s="631"/>
      <c r="IPS108" s="612"/>
      <c r="IPT108" s="626"/>
      <c r="IPU108" s="631"/>
      <c r="IPV108" s="631"/>
      <c r="IPW108" s="631"/>
      <c r="IPX108" s="631"/>
      <c r="IPY108" s="631"/>
      <c r="IPZ108" s="612"/>
      <c r="IQA108" s="626"/>
      <c r="IQB108" s="631"/>
      <c r="IQC108" s="631"/>
      <c r="IQD108" s="631"/>
      <c r="IQE108" s="631"/>
      <c r="IQF108" s="631"/>
      <c r="IQG108" s="612"/>
      <c r="IQH108" s="626"/>
      <c r="IQI108" s="631"/>
      <c r="IQJ108" s="631"/>
      <c r="IQK108" s="631"/>
      <c r="IQL108" s="631"/>
      <c r="IQM108" s="631"/>
      <c r="IQN108" s="612"/>
      <c r="IQO108" s="626"/>
      <c r="IQP108" s="631"/>
      <c r="IQQ108" s="631"/>
      <c r="IQR108" s="631"/>
      <c r="IQS108" s="631"/>
      <c r="IQT108" s="631"/>
      <c r="IQU108" s="612"/>
      <c r="IQV108" s="626"/>
      <c r="IQW108" s="631"/>
      <c r="IQX108" s="631"/>
      <c r="IQY108" s="631"/>
      <c r="IQZ108" s="631"/>
      <c r="IRA108" s="631"/>
      <c r="IRB108" s="612"/>
      <c r="IRC108" s="626"/>
      <c r="IRD108" s="631"/>
      <c r="IRE108" s="631"/>
      <c r="IRF108" s="631"/>
      <c r="IRG108" s="631"/>
      <c r="IRH108" s="631"/>
      <c r="IRI108" s="612"/>
      <c r="IRJ108" s="626"/>
      <c r="IRK108" s="631"/>
      <c r="IRL108" s="631"/>
      <c r="IRM108" s="631"/>
      <c r="IRN108" s="631"/>
      <c r="IRO108" s="631"/>
      <c r="IRP108" s="612"/>
      <c r="IRQ108" s="626"/>
      <c r="IRR108" s="631"/>
      <c r="IRS108" s="631"/>
      <c r="IRT108" s="631"/>
      <c r="IRU108" s="631"/>
      <c r="IRV108" s="631"/>
      <c r="IRW108" s="612"/>
      <c r="IRX108" s="626"/>
      <c r="IRY108" s="631"/>
      <c r="IRZ108" s="631"/>
      <c r="ISA108" s="631"/>
      <c r="ISB108" s="631"/>
      <c r="ISC108" s="631"/>
      <c r="ISD108" s="612"/>
      <c r="ISE108" s="626"/>
      <c r="ISF108" s="631"/>
      <c r="ISG108" s="631"/>
      <c r="ISH108" s="631"/>
      <c r="ISI108" s="631"/>
      <c r="ISJ108" s="631"/>
      <c r="ISK108" s="612"/>
      <c r="ISL108" s="626"/>
      <c r="ISM108" s="631"/>
      <c r="ISN108" s="631"/>
      <c r="ISO108" s="631"/>
      <c r="ISP108" s="631"/>
      <c r="ISQ108" s="631"/>
      <c r="ISR108" s="612"/>
      <c r="ISS108" s="626"/>
      <c r="IST108" s="631"/>
      <c r="ISU108" s="631"/>
      <c r="ISV108" s="631"/>
      <c r="ISW108" s="631"/>
      <c r="ISX108" s="631"/>
      <c r="ISY108" s="612"/>
      <c r="ISZ108" s="626"/>
      <c r="ITA108" s="631"/>
      <c r="ITB108" s="631"/>
      <c r="ITC108" s="631"/>
      <c r="ITD108" s="631"/>
      <c r="ITE108" s="631"/>
      <c r="ITF108" s="612"/>
      <c r="ITG108" s="626"/>
      <c r="ITH108" s="631"/>
      <c r="ITI108" s="631"/>
      <c r="ITJ108" s="631"/>
      <c r="ITK108" s="631"/>
      <c r="ITL108" s="631"/>
      <c r="ITM108" s="612"/>
      <c r="ITN108" s="626"/>
      <c r="ITO108" s="631"/>
      <c r="ITP108" s="631"/>
      <c r="ITQ108" s="631"/>
      <c r="ITR108" s="631"/>
      <c r="ITS108" s="631"/>
      <c r="ITT108" s="612"/>
      <c r="ITU108" s="626"/>
      <c r="ITV108" s="631"/>
      <c r="ITW108" s="631"/>
      <c r="ITX108" s="631"/>
      <c r="ITY108" s="631"/>
      <c r="ITZ108" s="631"/>
      <c r="IUA108" s="612"/>
      <c r="IUB108" s="626"/>
      <c r="IUC108" s="631"/>
      <c r="IUD108" s="631"/>
      <c r="IUE108" s="631"/>
      <c r="IUF108" s="631"/>
      <c r="IUG108" s="631"/>
      <c r="IUH108" s="612"/>
      <c r="IUI108" s="626"/>
      <c r="IUJ108" s="631"/>
      <c r="IUK108" s="631"/>
      <c r="IUL108" s="631"/>
      <c r="IUM108" s="631"/>
      <c r="IUN108" s="631"/>
      <c r="IUO108" s="612"/>
      <c r="IUP108" s="626"/>
      <c r="IUQ108" s="631"/>
      <c r="IUR108" s="631"/>
      <c r="IUS108" s="631"/>
      <c r="IUT108" s="631"/>
      <c r="IUU108" s="631"/>
      <c r="IUV108" s="612"/>
      <c r="IUW108" s="626"/>
      <c r="IUX108" s="631"/>
      <c r="IUY108" s="631"/>
      <c r="IUZ108" s="631"/>
      <c r="IVA108" s="631"/>
      <c r="IVB108" s="631"/>
      <c r="IVC108" s="612"/>
      <c r="IVD108" s="626"/>
      <c r="IVE108" s="631"/>
      <c r="IVF108" s="631"/>
      <c r="IVG108" s="631"/>
      <c r="IVH108" s="631"/>
      <c r="IVI108" s="631"/>
      <c r="IVJ108" s="612"/>
      <c r="IVK108" s="626"/>
      <c r="IVL108" s="631"/>
      <c r="IVM108" s="631"/>
      <c r="IVN108" s="631"/>
      <c r="IVO108" s="631"/>
      <c r="IVP108" s="631"/>
      <c r="IVQ108" s="612"/>
      <c r="IVR108" s="626"/>
      <c r="IVS108" s="631"/>
      <c r="IVT108" s="631"/>
      <c r="IVU108" s="631"/>
      <c r="IVV108" s="631"/>
      <c r="IVW108" s="631"/>
      <c r="IVX108" s="612"/>
      <c r="IVY108" s="626"/>
      <c r="IVZ108" s="631"/>
      <c r="IWA108" s="631"/>
      <c r="IWB108" s="631"/>
      <c r="IWC108" s="631"/>
      <c r="IWD108" s="631"/>
      <c r="IWE108" s="612"/>
      <c r="IWF108" s="626"/>
      <c r="IWG108" s="631"/>
      <c r="IWH108" s="631"/>
      <c r="IWI108" s="631"/>
      <c r="IWJ108" s="631"/>
      <c r="IWK108" s="631"/>
      <c r="IWL108" s="612"/>
      <c r="IWM108" s="626"/>
      <c r="IWN108" s="631"/>
      <c r="IWO108" s="631"/>
      <c r="IWP108" s="631"/>
      <c r="IWQ108" s="631"/>
      <c r="IWR108" s="631"/>
      <c r="IWS108" s="612"/>
      <c r="IWT108" s="626"/>
      <c r="IWU108" s="631"/>
      <c r="IWV108" s="631"/>
      <c r="IWW108" s="631"/>
      <c r="IWX108" s="631"/>
      <c r="IWY108" s="631"/>
      <c r="IWZ108" s="612"/>
      <c r="IXA108" s="626"/>
      <c r="IXB108" s="631"/>
      <c r="IXC108" s="631"/>
      <c r="IXD108" s="631"/>
      <c r="IXE108" s="631"/>
      <c r="IXF108" s="631"/>
      <c r="IXG108" s="612"/>
      <c r="IXH108" s="626"/>
      <c r="IXI108" s="631"/>
      <c r="IXJ108" s="631"/>
      <c r="IXK108" s="631"/>
      <c r="IXL108" s="631"/>
      <c r="IXM108" s="631"/>
      <c r="IXN108" s="612"/>
      <c r="IXO108" s="626"/>
      <c r="IXP108" s="631"/>
      <c r="IXQ108" s="631"/>
      <c r="IXR108" s="631"/>
      <c r="IXS108" s="631"/>
      <c r="IXT108" s="631"/>
      <c r="IXU108" s="612"/>
      <c r="IXV108" s="626"/>
      <c r="IXW108" s="631"/>
      <c r="IXX108" s="631"/>
      <c r="IXY108" s="631"/>
      <c r="IXZ108" s="631"/>
      <c r="IYA108" s="631"/>
      <c r="IYB108" s="612"/>
      <c r="IYC108" s="626"/>
      <c r="IYD108" s="631"/>
      <c r="IYE108" s="631"/>
      <c r="IYF108" s="631"/>
      <c r="IYG108" s="631"/>
      <c r="IYH108" s="631"/>
      <c r="IYI108" s="612"/>
      <c r="IYJ108" s="626"/>
      <c r="IYK108" s="631"/>
      <c r="IYL108" s="631"/>
      <c r="IYM108" s="631"/>
      <c r="IYN108" s="631"/>
      <c r="IYO108" s="631"/>
      <c r="IYP108" s="612"/>
      <c r="IYQ108" s="626"/>
      <c r="IYR108" s="631"/>
      <c r="IYS108" s="631"/>
      <c r="IYT108" s="631"/>
      <c r="IYU108" s="631"/>
      <c r="IYV108" s="631"/>
      <c r="IYW108" s="612"/>
      <c r="IYX108" s="626"/>
      <c r="IYY108" s="631"/>
      <c r="IYZ108" s="631"/>
      <c r="IZA108" s="631"/>
      <c r="IZB108" s="631"/>
      <c r="IZC108" s="631"/>
      <c r="IZD108" s="612"/>
      <c r="IZE108" s="626"/>
      <c r="IZF108" s="631"/>
      <c r="IZG108" s="631"/>
      <c r="IZH108" s="631"/>
      <c r="IZI108" s="631"/>
      <c r="IZJ108" s="631"/>
      <c r="IZK108" s="612"/>
      <c r="IZL108" s="626"/>
      <c r="IZM108" s="631"/>
      <c r="IZN108" s="631"/>
      <c r="IZO108" s="631"/>
      <c r="IZP108" s="631"/>
      <c r="IZQ108" s="631"/>
      <c r="IZR108" s="612"/>
      <c r="IZS108" s="626"/>
      <c r="IZT108" s="631"/>
      <c r="IZU108" s="631"/>
      <c r="IZV108" s="631"/>
      <c r="IZW108" s="631"/>
      <c r="IZX108" s="631"/>
      <c r="IZY108" s="612"/>
      <c r="IZZ108" s="626"/>
      <c r="JAA108" s="631"/>
      <c r="JAB108" s="631"/>
      <c r="JAC108" s="631"/>
      <c r="JAD108" s="631"/>
      <c r="JAE108" s="631"/>
      <c r="JAF108" s="612"/>
      <c r="JAG108" s="626"/>
      <c r="JAH108" s="631"/>
      <c r="JAI108" s="631"/>
      <c r="JAJ108" s="631"/>
      <c r="JAK108" s="631"/>
      <c r="JAL108" s="631"/>
      <c r="JAM108" s="612"/>
      <c r="JAN108" s="626"/>
      <c r="JAO108" s="631"/>
      <c r="JAP108" s="631"/>
      <c r="JAQ108" s="631"/>
      <c r="JAR108" s="631"/>
      <c r="JAS108" s="631"/>
      <c r="JAT108" s="612"/>
      <c r="JAU108" s="626"/>
      <c r="JAV108" s="631"/>
      <c r="JAW108" s="631"/>
      <c r="JAX108" s="631"/>
      <c r="JAY108" s="631"/>
      <c r="JAZ108" s="631"/>
      <c r="JBA108" s="612"/>
      <c r="JBB108" s="626"/>
      <c r="JBC108" s="631"/>
      <c r="JBD108" s="631"/>
      <c r="JBE108" s="631"/>
      <c r="JBF108" s="631"/>
      <c r="JBG108" s="631"/>
      <c r="JBH108" s="612"/>
      <c r="JBI108" s="626"/>
      <c r="JBJ108" s="631"/>
      <c r="JBK108" s="631"/>
      <c r="JBL108" s="631"/>
      <c r="JBM108" s="631"/>
      <c r="JBN108" s="631"/>
      <c r="JBO108" s="612"/>
      <c r="JBP108" s="626"/>
      <c r="JBQ108" s="631"/>
      <c r="JBR108" s="631"/>
      <c r="JBS108" s="631"/>
      <c r="JBT108" s="631"/>
      <c r="JBU108" s="631"/>
      <c r="JBV108" s="612"/>
      <c r="JBW108" s="626"/>
      <c r="JBX108" s="631"/>
      <c r="JBY108" s="631"/>
      <c r="JBZ108" s="631"/>
      <c r="JCA108" s="631"/>
      <c r="JCB108" s="631"/>
      <c r="JCC108" s="612"/>
      <c r="JCD108" s="626"/>
      <c r="JCE108" s="631"/>
      <c r="JCF108" s="631"/>
      <c r="JCG108" s="631"/>
      <c r="JCH108" s="631"/>
      <c r="JCI108" s="631"/>
      <c r="JCJ108" s="612"/>
      <c r="JCK108" s="626"/>
      <c r="JCL108" s="631"/>
      <c r="JCM108" s="631"/>
      <c r="JCN108" s="631"/>
      <c r="JCO108" s="631"/>
      <c r="JCP108" s="631"/>
      <c r="JCQ108" s="612"/>
      <c r="JCR108" s="626"/>
      <c r="JCS108" s="631"/>
      <c r="JCT108" s="631"/>
      <c r="JCU108" s="631"/>
      <c r="JCV108" s="631"/>
      <c r="JCW108" s="631"/>
      <c r="JCX108" s="612"/>
      <c r="JCY108" s="626"/>
      <c r="JCZ108" s="631"/>
      <c r="JDA108" s="631"/>
      <c r="JDB108" s="631"/>
      <c r="JDC108" s="631"/>
      <c r="JDD108" s="631"/>
      <c r="JDE108" s="612"/>
      <c r="JDF108" s="626"/>
      <c r="JDG108" s="631"/>
      <c r="JDH108" s="631"/>
      <c r="JDI108" s="631"/>
      <c r="JDJ108" s="631"/>
      <c r="JDK108" s="631"/>
      <c r="JDL108" s="612"/>
      <c r="JDM108" s="626"/>
      <c r="JDN108" s="631"/>
      <c r="JDO108" s="631"/>
      <c r="JDP108" s="631"/>
      <c r="JDQ108" s="631"/>
      <c r="JDR108" s="631"/>
      <c r="JDS108" s="612"/>
      <c r="JDT108" s="626"/>
      <c r="JDU108" s="631"/>
      <c r="JDV108" s="631"/>
      <c r="JDW108" s="631"/>
      <c r="JDX108" s="631"/>
      <c r="JDY108" s="631"/>
      <c r="JDZ108" s="612"/>
      <c r="JEA108" s="626"/>
      <c r="JEB108" s="631"/>
      <c r="JEC108" s="631"/>
      <c r="JED108" s="631"/>
      <c r="JEE108" s="631"/>
      <c r="JEF108" s="631"/>
      <c r="JEG108" s="612"/>
      <c r="JEH108" s="626"/>
      <c r="JEI108" s="631"/>
      <c r="JEJ108" s="631"/>
      <c r="JEK108" s="631"/>
      <c r="JEL108" s="631"/>
      <c r="JEM108" s="631"/>
      <c r="JEN108" s="612"/>
      <c r="JEO108" s="626"/>
      <c r="JEP108" s="631"/>
      <c r="JEQ108" s="631"/>
      <c r="JER108" s="631"/>
      <c r="JES108" s="631"/>
      <c r="JET108" s="631"/>
      <c r="JEU108" s="612"/>
      <c r="JEV108" s="626"/>
      <c r="JEW108" s="631"/>
      <c r="JEX108" s="631"/>
      <c r="JEY108" s="631"/>
      <c r="JEZ108" s="631"/>
      <c r="JFA108" s="631"/>
      <c r="JFB108" s="612"/>
      <c r="JFC108" s="626"/>
      <c r="JFD108" s="631"/>
      <c r="JFE108" s="631"/>
      <c r="JFF108" s="631"/>
      <c r="JFG108" s="631"/>
      <c r="JFH108" s="631"/>
      <c r="JFI108" s="612"/>
      <c r="JFJ108" s="626"/>
      <c r="JFK108" s="631"/>
      <c r="JFL108" s="631"/>
      <c r="JFM108" s="631"/>
      <c r="JFN108" s="631"/>
      <c r="JFO108" s="631"/>
      <c r="JFP108" s="612"/>
      <c r="JFQ108" s="626"/>
      <c r="JFR108" s="631"/>
      <c r="JFS108" s="631"/>
      <c r="JFT108" s="631"/>
      <c r="JFU108" s="631"/>
      <c r="JFV108" s="631"/>
      <c r="JFW108" s="612"/>
      <c r="JFX108" s="626"/>
      <c r="JFY108" s="631"/>
      <c r="JFZ108" s="631"/>
      <c r="JGA108" s="631"/>
      <c r="JGB108" s="631"/>
      <c r="JGC108" s="631"/>
      <c r="JGD108" s="612"/>
      <c r="JGE108" s="626"/>
      <c r="JGF108" s="631"/>
      <c r="JGG108" s="631"/>
      <c r="JGH108" s="631"/>
      <c r="JGI108" s="631"/>
      <c r="JGJ108" s="631"/>
      <c r="JGK108" s="612"/>
      <c r="JGL108" s="626"/>
      <c r="JGM108" s="631"/>
      <c r="JGN108" s="631"/>
      <c r="JGO108" s="631"/>
      <c r="JGP108" s="631"/>
      <c r="JGQ108" s="631"/>
      <c r="JGR108" s="612"/>
      <c r="JGS108" s="626"/>
      <c r="JGT108" s="631"/>
      <c r="JGU108" s="631"/>
      <c r="JGV108" s="631"/>
      <c r="JGW108" s="631"/>
      <c r="JGX108" s="631"/>
      <c r="JGY108" s="612"/>
      <c r="JGZ108" s="626"/>
      <c r="JHA108" s="631"/>
      <c r="JHB108" s="631"/>
      <c r="JHC108" s="631"/>
      <c r="JHD108" s="631"/>
      <c r="JHE108" s="631"/>
      <c r="JHF108" s="612"/>
      <c r="JHG108" s="626"/>
      <c r="JHH108" s="631"/>
      <c r="JHI108" s="631"/>
      <c r="JHJ108" s="631"/>
      <c r="JHK108" s="631"/>
      <c r="JHL108" s="631"/>
      <c r="JHM108" s="612"/>
      <c r="JHN108" s="626"/>
      <c r="JHO108" s="631"/>
      <c r="JHP108" s="631"/>
      <c r="JHQ108" s="631"/>
      <c r="JHR108" s="631"/>
      <c r="JHS108" s="631"/>
      <c r="JHT108" s="612"/>
      <c r="JHU108" s="626"/>
      <c r="JHV108" s="631"/>
      <c r="JHW108" s="631"/>
      <c r="JHX108" s="631"/>
      <c r="JHY108" s="631"/>
      <c r="JHZ108" s="631"/>
      <c r="JIA108" s="612"/>
      <c r="JIB108" s="626"/>
      <c r="JIC108" s="631"/>
      <c r="JID108" s="631"/>
      <c r="JIE108" s="631"/>
      <c r="JIF108" s="631"/>
      <c r="JIG108" s="631"/>
      <c r="JIH108" s="612"/>
      <c r="JII108" s="626"/>
      <c r="JIJ108" s="631"/>
      <c r="JIK108" s="631"/>
      <c r="JIL108" s="631"/>
      <c r="JIM108" s="631"/>
      <c r="JIN108" s="631"/>
      <c r="JIO108" s="612"/>
      <c r="JIP108" s="626"/>
      <c r="JIQ108" s="631"/>
      <c r="JIR108" s="631"/>
      <c r="JIS108" s="631"/>
      <c r="JIT108" s="631"/>
      <c r="JIU108" s="631"/>
      <c r="JIV108" s="612"/>
      <c r="JIW108" s="626"/>
      <c r="JIX108" s="631"/>
      <c r="JIY108" s="631"/>
      <c r="JIZ108" s="631"/>
      <c r="JJA108" s="631"/>
      <c r="JJB108" s="631"/>
      <c r="JJC108" s="612"/>
      <c r="JJD108" s="626"/>
      <c r="JJE108" s="631"/>
      <c r="JJF108" s="631"/>
      <c r="JJG108" s="631"/>
      <c r="JJH108" s="631"/>
      <c r="JJI108" s="631"/>
      <c r="JJJ108" s="612"/>
      <c r="JJK108" s="626"/>
      <c r="JJL108" s="631"/>
      <c r="JJM108" s="631"/>
      <c r="JJN108" s="631"/>
      <c r="JJO108" s="631"/>
      <c r="JJP108" s="631"/>
      <c r="JJQ108" s="612"/>
      <c r="JJR108" s="626"/>
      <c r="JJS108" s="631"/>
      <c r="JJT108" s="631"/>
      <c r="JJU108" s="631"/>
      <c r="JJV108" s="631"/>
      <c r="JJW108" s="631"/>
      <c r="JJX108" s="612"/>
      <c r="JJY108" s="626"/>
      <c r="JJZ108" s="631"/>
      <c r="JKA108" s="631"/>
      <c r="JKB108" s="631"/>
      <c r="JKC108" s="631"/>
      <c r="JKD108" s="631"/>
      <c r="JKE108" s="612"/>
      <c r="JKF108" s="626"/>
      <c r="JKG108" s="631"/>
      <c r="JKH108" s="631"/>
      <c r="JKI108" s="631"/>
      <c r="JKJ108" s="631"/>
      <c r="JKK108" s="631"/>
      <c r="JKL108" s="612"/>
      <c r="JKM108" s="626"/>
      <c r="JKN108" s="631"/>
      <c r="JKO108" s="631"/>
      <c r="JKP108" s="631"/>
      <c r="JKQ108" s="631"/>
      <c r="JKR108" s="631"/>
      <c r="JKS108" s="612"/>
      <c r="JKT108" s="626"/>
      <c r="JKU108" s="631"/>
      <c r="JKV108" s="631"/>
      <c r="JKW108" s="631"/>
      <c r="JKX108" s="631"/>
      <c r="JKY108" s="631"/>
      <c r="JKZ108" s="612"/>
      <c r="JLA108" s="626"/>
      <c r="JLB108" s="631"/>
      <c r="JLC108" s="631"/>
      <c r="JLD108" s="631"/>
      <c r="JLE108" s="631"/>
      <c r="JLF108" s="631"/>
      <c r="JLG108" s="612"/>
      <c r="JLH108" s="626"/>
      <c r="JLI108" s="631"/>
      <c r="JLJ108" s="631"/>
      <c r="JLK108" s="631"/>
      <c r="JLL108" s="631"/>
      <c r="JLM108" s="631"/>
      <c r="JLN108" s="612"/>
      <c r="JLO108" s="626"/>
      <c r="JLP108" s="631"/>
      <c r="JLQ108" s="631"/>
      <c r="JLR108" s="631"/>
      <c r="JLS108" s="631"/>
      <c r="JLT108" s="631"/>
      <c r="JLU108" s="612"/>
      <c r="JLV108" s="626"/>
      <c r="JLW108" s="631"/>
      <c r="JLX108" s="631"/>
      <c r="JLY108" s="631"/>
      <c r="JLZ108" s="631"/>
      <c r="JMA108" s="631"/>
      <c r="JMB108" s="612"/>
      <c r="JMC108" s="626"/>
      <c r="JMD108" s="631"/>
      <c r="JME108" s="631"/>
      <c r="JMF108" s="631"/>
      <c r="JMG108" s="631"/>
      <c r="JMH108" s="631"/>
      <c r="JMI108" s="612"/>
      <c r="JMJ108" s="626"/>
      <c r="JMK108" s="631"/>
      <c r="JML108" s="631"/>
      <c r="JMM108" s="631"/>
      <c r="JMN108" s="631"/>
      <c r="JMO108" s="631"/>
      <c r="JMP108" s="612"/>
      <c r="JMQ108" s="626"/>
      <c r="JMR108" s="631"/>
      <c r="JMS108" s="631"/>
      <c r="JMT108" s="631"/>
      <c r="JMU108" s="631"/>
      <c r="JMV108" s="631"/>
      <c r="JMW108" s="612"/>
      <c r="JMX108" s="626"/>
      <c r="JMY108" s="631"/>
      <c r="JMZ108" s="631"/>
      <c r="JNA108" s="631"/>
      <c r="JNB108" s="631"/>
      <c r="JNC108" s="631"/>
      <c r="JND108" s="612"/>
      <c r="JNE108" s="626"/>
      <c r="JNF108" s="631"/>
      <c r="JNG108" s="631"/>
      <c r="JNH108" s="631"/>
      <c r="JNI108" s="631"/>
      <c r="JNJ108" s="631"/>
      <c r="JNK108" s="612"/>
      <c r="JNL108" s="626"/>
      <c r="JNM108" s="631"/>
      <c r="JNN108" s="631"/>
      <c r="JNO108" s="631"/>
      <c r="JNP108" s="631"/>
      <c r="JNQ108" s="631"/>
      <c r="JNR108" s="612"/>
      <c r="JNS108" s="626"/>
      <c r="JNT108" s="631"/>
      <c r="JNU108" s="631"/>
      <c r="JNV108" s="631"/>
      <c r="JNW108" s="631"/>
      <c r="JNX108" s="631"/>
      <c r="JNY108" s="612"/>
      <c r="JNZ108" s="626"/>
      <c r="JOA108" s="631"/>
      <c r="JOB108" s="631"/>
      <c r="JOC108" s="631"/>
      <c r="JOD108" s="631"/>
      <c r="JOE108" s="631"/>
      <c r="JOF108" s="612"/>
      <c r="JOG108" s="626"/>
      <c r="JOH108" s="631"/>
      <c r="JOI108" s="631"/>
      <c r="JOJ108" s="631"/>
      <c r="JOK108" s="631"/>
      <c r="JOL108" s="631"/>
      <c r="JOM108" s="612"/>
      <c r="JON108" s="626"/>
      <c r="JOO108" s="631"/>
      <c r="JOP108" s="631"/>
      <c r="JOQ108" s="631"/>
      <c r="JOR108" s="631"/>
      <c r="JOS108" s="631"/>
      <c r="JOT108" s="612"/>
      <c r="JOU108" s="626"/>
      <c r="JOV108" s="631"/>
      <c r="JOW108" s="631"/>
      <c r="JOX108" s="631"/>
      <c r="JOY108" s="631"/>
      <c r="JOZ108" s="631"/>
      <c r="JPA108" s="612"/>
      <c r="JPB108" s="626"/>
      <c r="JPC108" s="631"/>
      <c r="JPD108" s="631"/>
      <c r="JPE108" s="631"/>
      <c r="JPF108" s="631"/>
      <c r="JPG108" s="631"/>
      <c r="JPH108" s="612"/>
      <c r="JPI108" s="626"/>
      <c r="JPJ108" s="631"/>
      <c r="JPK108" s="631"/>
      <c r="JPL108" s="631"/>
      <c r="JPM108" s="631"/>
      <c r="JPN108" s="631"/>
      <c r="JPO108" s="612"/>
      <c r="JPP108" s="626"/>
      <c r="JPQ108" s="631"/>
      <c r="JPR108" s="631"/>
      <c r="JPS108" s="631"/>
      <c r="JPT108" s="631"/>
      <c r="JPU108" s="631"/>
      <c r="JPV108" s="612"/>
      <c r="JPW108" s="626"/>
      <c r="JPX108" s="631"/>
      <c r="JPY108" s="631"/>
      <c r="JPZ108" s="631"/>
      <c r="JQA108" s="631"/>
      <c r="JQB108" s="631"/>
      <c r="JQC108" s="612"/>
      <c r="JQD108" s="626"/>
      <c r="JQE108" s="631"/>
      <c r="JQF108" s="631"/>
      <c r="JQG108" s="631"/>
      <c r="JQH108" s="631"/>
      <c r="JQI108" s="631"/>
      <c r="JQJ108" s="612"/>
      <c r="JQK108" s="626"/>
      <c r="JQL108" s="631"/>
      <c r="JQM108" s="631"/>
      <c r="JQN108" s="631"/>
      <c r="JQO108" s="631"/>
      <c r="JQP108" s="631"/>
      <c r="JQQ108" s="612"/>
      <c r="JQR108" s="626"/>
      <c r="JQS108" s="631"/>
      <c r="JQT108" s="631"/>
      <c r="JQU108" s="631"/>
      <c r="JQV108" s="631"/>
      <c r="JQW108" s="631"/>
      <c r="JQX108" s="612"/>
      <c r="JQY108" s="626"/>
      <c r="JQZ108" s="631"/>
      <c r="JRA108" s="631"/>
      <c r="JRB108" s="631"/>
      <c r="JRC108" s="631"/>
      <c r="JRD108" s="631"/>
      <c r="JRE108" s="612"/>
      <c r="JRF108" s="626"/>
      <c r="JRG108" s="631"/>
      <c r="JRH108" s="631"/>
      <c r="JRI108" s="631"/>
      <c r="JRJ108" s="631"/>
      <c r="JRK108" s="631"/>
      <c r="JRL108" s="612"/>
      <c r="JRM108" s="626"/>
      <c r="JRN108" s="631"/>
      <c r="JRO108" s="631"/>
      <c r="JRP108" s="631"/>
      <c r="JRQ108" s="631"/>
      <c r="JRR108" s="631"/>
      <c r="JRS108" s="612"/>
      <c r="JRT108" s="626"/>
      <c r="JRU108" s="631"/>
      <c r="JRV108" s="631"/>
      <c r="JRW108" s="631"/>
      <c r="JRX108" s="631"/>
      <c r="JRY108" s="631"/>
      <c r="JRZ108" s="612"/>
      <c r="JSA108" s="626"/>
      <c r="JSB108" s="631"/>
      <c r="JSC108" s="631"/>
      <c r="JSD108" s="631"/>
      <c r="JSE108" s="631"/>
      <c r="JSF108" s="631"/>
      <c r="JSG108" s="612"/>
      <c r="JSH108" s="626"/>
      <c r="JSI108" s="631"/>
      <c r="JSJ108" s="631"/>
      <c r="JSK108" s="631"/>
      <c r="JSL108" s="631"/>
      <c r="JSM108" s="631"/>
      <c r="JSN108" s="612"/>
      <c r="JSO108" s="626"/>
      <c r="JSP108" s="631"/>
      <c r="JSQ108" s="631"/>
      <c r="JSR108" s="631"/>
      <c r="JSS108" s="631"/>
      <c r="JST108" s="631"/>
      <c r="JSU108" s="612"/>
      <c r="JSV108" s="626"/>
      <c r="JSW108" s="631"/>
      <c r="JSX108" s="631"/>
      <c r="JSY108" s="631"/>
      <c r="JSZ108" s="631"/>
      <c r="JTA108" s="631"/>
      <c r="JTB108" s="612"/>
      <c r="JTC108" s="626"/>
      <c r="JTD108" s="631"/>
      <c r="JTE108" s="631"/>
      <c r="JTF108" s="631"/>
      <c r="JTG108" s="631"/>
      <c r="JTH108" s="631"/>
      <c r="JTI108" s="612"/>
      <c r="JTJ108" s="626"/>
      <c r="JTK108" s="631"/>
      <c r="JTL108" s="631"/>
      <c r="JTM108" s="631"/>
      <c r="JTN108" s="631"/>
      <c r="JTO108" s="631"/>
      <c r="JTP108" s="612"/>
      <c r="JTQ108" s="626"/>
      <c r="JTR108" s="631"/>
      <c r="JTS108" s="631"/>
      <c r="JTT108" s="631"/>
      <c r="JTU108" s="631"/>
      <c r="JTV108" s="631"/>
      <c r="JTW108" s="612"/>
      <c r="JTX108" s="626"/>
      <c r="JTY108" s="631"/>
      <c r="JTZ108" s="631"/>
      <c r="JUA108" s="631"/>
      <c r="JUB108" s="631"/>
      <c r="JUC108" s="631"/>
      <c r="JUD108" s="612"/>
      <c r="JUE108" s="626"/>
      <c r="JUF108" s="631"/>
      <c r="JUG108" s="631"/>
      <c r="JUH108" s="631"/>
      <c r="JUI108" s="631"/>
      <c r="JUJ108" s="631"/>
      <c r="JUK108" s="612"/>
      <c r="JUL108" s="626"/>
      <c r="JUM108" s="631"/>
      <c r="JUN108" s="631"/>
      <c r="JUO108" s="631"/>
      <c r="JUP108" s="631"/>
      <c r="JUQ108" s="631"/>
      <c r="JUR108" s="612"/>
      <c r="JUS108" s="626"/>
      <c r="JUT108" s="631"/>
      <c r="JUU108" s="631"/>
      <c r="JUV108" s="631"/>
      <c r="JUW108" s="631"/>
      <c r="JUX108" s="631"/>
      <c r="JUY108" s="612"/>
      <c r="JUZ108" s="626"/>
      <c r="JVA108" s="631"/>
      <c r="JVB108" s="631"/>
      <c r="JVC108" s="631"/>
      <c r="JVD108" s="631"/>
      <c r="JVE108" s="631"/>
      <c r="JVF108" s="612"/>
      <c r="JVG108" s="626"/>
      <c r="JVH108" s="631"/>
      <c r="JVI108" s="631"/>
      <c r="JVJ108" s="631"/>
      <c r="JVK108" s="631"/>
      <c r="JVL108" s="631"/>
      <c r="JVM108" s="612"/>
      <c r="JVN108" s="626"/>
      <c r="JVO108" s="631"/>
      <c r="JVP108" s="631"/>
      <c r="JVQ108" s="631"/>
      <c r="JVR108" s="631"/>
      <c r="JVS108" s="631"/>
      <c r="JVT108" s="612"/>
      <c r="JVU108" s="626"/>
      <c r="JVV108" s="631"/>
      <c r="JVW108" s="631"/>
      <c r="JVX108" s="631"/>
      <c r="JVY108" s="631"/>
      <c r="JVZ108" s="631"/>
      <c r="JWA108" s="612"/>
      <c r="JWB108" s="626"/>
      <c r="JWC108" s="631"/>
      <c r="JWD108" s="631"/>
      <c r="JWE108" s="631"/>
      <c r="JWF108" s="631"/>
      <c r="JWG108" s="631"/>
      <c r="JWH108" s="612"/>
      <c r="JWI108" s="626"/>
      <c r="JWJ108" s="631"/>
      <c r="JWK108" s="631"/>
      <c r="JWL108" s="631"/>
      <c r="JWM108" s="631"/>
      <c r="JWN108" s="631"/>
      <c r="JWO108" s="612"/>
      <c r="JWP108" s="626"/>
      <c r="JWQ108" s="631"/>
      <c r="JWR108" s="631"/>
      <c r="JWS108" s="631"/>
      <c r="JWT108" s="631"/>
      <c r="JWU108" s="631"/>
      <c r="JWV108" s="612"/>
      <c r="JWW108" s="626"/>
      <c r="JWX108" s="631"/>
      <c r="JWY108" s="631"/>
      <c r="JWZ108" s="631"/>
      <c r="JXA108" s="631"/>
      <c r="JXB108" s="631"/>
      <c r="JXC108" s="612"/>
      <c r="JXD108" s="626"/>
      <c r="JXE108" s="631"/>
      <c r="JXF108" s="631"/>
      <c r="JXG108" s="631"/>
      <c r="JXH108" s="631"/>
      <c r="JXI108" s="631"/>
      <c r="JXJ108" s="612"/>
      <c r="JXK108" s="626"/>
      <c r="JXL108" s="631"/>
      <c r="JXM108" s="631"/>
      <c r="JXN108" s="631"/>
      <c r="JXO108" s="631"/>
      <c r="JXP108" s="631"/>
      <c r="JXQ108" s="612"/>
      <c r="JXR108" s="626"/>
      <c r="JXS108" s="631"/>
      <c r="JXT108" s="631"/>
      <c r="JXU108" s="631"/>
      <c r="JXV108" s="631"/>
      <c r="JXW108" s="631"/>
      <c r="JXX108" s="612"/>
      <c r="JXY108" s="626"/>
      <c r="JXZ108" s="631"/>
      <c r="JYA108" s="631"/>
      <c r="JYB108" s="631"/>
      <c r="JYC108" s="631"/>
      <c r="JYD108" s="631"/>
      <c r="JYE108" s="612"/>
      <c r="JYF108" s="626"/>
      <c r="JYG108" s="631"/>
      <c r="JYH108" s="631"/>
      <c r="JYI108" s="631"/>
      <c r="JYJ108" s="631"/>
      <c r="JYK108" s="631"/>
      <c r="JYL108" s="612"/>
      <c r="JYM108" s="626"/>
      <c r="JYN108" s="631"/>
      <c r="JYO108" s="631"/>
      <c r="JYP108" s="631"/>
      <c r="JYQ108" s="631"/>
      <c r="JYR108" s="631"/>
      <c r="JYS108" s="612"/>
      <c r="JYT108" s="626"/>
      <c r="JYU108" s="631"/>
      <c r="JYV108" s="631"/>
      <c r="JYW108" s="631"/>
      <c r="JYX108" s="631"/>
      <c r="JYY108" s="631"/>
      <c r="JYZ108" s="612"/>
      <c r="JZA108" s="626"/>
      <c r="JZB108" s="631"/>
      <c r="JZC108" s="631"/>
      <c r="JZD108" s="631"/>
      <c r="JZE108" s="631"/>
      <c r="JZF108" s="631"/>
      <c r="JZG108" s="612"/>
      <c r="JZH108" s="626"/>
      <c r="JZI108" s="631"/>
      <c r="JZJ108" s="631"/>
      <c r="JZK108" s="631"/>
      <c r="JZL108" s="631"/>
      <c r="JZM108" s="631"/>
      <c r="JZN108" s="612"/>
      <c r="JZO108" s="626"/>
      <c r="JZP108" s="631"/>
      <c r="JZQ108" s="631"/>
      <c r="JZR108" s="631"/>
      <c r="JZS108" s="631"/>
      <c r="JZT108" s="631"/>
      <c r="JZU108" s="612"/>
      <c r="JZV108" s="626"/>
      <c r="JZW108" s="631"/>
      <c r="JZX108" s="631"/>
      <c r="JZY108" s="631"/>
      <c r="JZZ108" s="631"/>
      <c r="KAA108" s="631"/>
      <c r="KAB108" s="612"/>
      <c r="KAC108" s="626"/>
      <c r="KAD108" s="631"/>
      <c r="KAE108" s="631"/>
      <c r="KAF108" s="631"/>
      <c r="KAG108" s="631"/>
      <c r="KAH108" s="631"/>
      <c r="KAI108" s="612"/>
      <c r="KAJ108" s="626"/>
      <c r="KAK108" s="631"/>
      <c r="KAL108" s="631"/>
      <c r="KAM108" s="631"/>
      <c r="KAN108" s="631"/>
      <c r="KAO108" s="631"/>
      <c r="KAP108" s="612"/>
      <c r="KAQ108" s="626"/>
      <c r="KAR108" s="631"/>
      <c r="KAS108" s="631"/>
      <c r="KAT108" s="631"/>
      <c r="KAU108" s="631"/>
      <c r="KAV108" s="631"/>
      <c r="KAW108" s="612"/>
      <c r="KAX108" s="626"/>
      <c r="KAY108" s="631"/>
      <c r="KAZ108" s="631"/>
      <c r="KBA108" s="631"/>
      <c r="KBB108" s="631"/>
      <c r="KBC108" s="631"/>
      <c r="KBD108" s="612"/>
      <c r="KBE108" s="626"/>
      <c r="KBF108" s="631"/>
      <c r="KBG108" s="631"/>
      <c r="KBH108" s="631"/>
      <c r="KBI108" s="631"/>
      <c r="KBJ108" s="631"/>
      <c r="KBK108" s="612"/>
      <c r="KBL108" s="626"/>
      <c r="KBM108" s="631"/>
      <c r="KBN108" s="631"/>
      <c r="KBO108" s="631"/>
      <c r="KBP108" s="631"/>
      <c r="KBQ108" s="631"/>
      <c r="KBR108" s="612"/>
      <c r="KBS108" s="626"/>
      <c r="KBT108" s="631"/>
      <c r="KBU108" s="631"/>
      <c r="KBV108" s="631"/>
      <c r="KBW108" s="631"/>
      <c r="KBX108" s="631"/>
      <c r="KBY108" s="612"/>
      <c r="KBZ108" s="626"/>
      <c r="KCA108" s="631"/>
      <c r="KCB108" s="631"/>
      <c r="KCC108" s="631"/>
      <c r="KCD108" s="631"/>
      <c r="KCE108" s="631"/>
      <c r="KCF108" s="612"/>
      <c r="KCG108" s="626"/>
      <c r="KCH108" s="631"/>
      <c r="KCI108" s="631"/>
      <c r="KCJ108" s="631"/>
      <c r="KCK108" s="631"/>
      <c r="KCL108" s="631"/>
      <c r="KCM108" s="612"/>
      <c r="KCN108" s="626"/>
      <c r="KCO108" s="631"/>
      <c r="KCP108" s="631"/>
      <c r="KCQ108" s="631"/>
      <c r="KCR108" s="631"/>
      <c r="KCS108" s="631"/>
      <c r="KCT108" s="612"/>
      <c r="KCU108" s="626"/>
      <c r="KCV108" s="631"/>
      <c r="KCW108" s="631"/>
      <c r="KCX108" s="631"/>
      <c r="KCY108" s="631"/>
      <c r="KCZ108" s="631"/>
      <c r="KDA108" s="612"/>
      <c r="KDB108" s="626"/>
      <c r="KDC108" s="631"/>
      <c r="KDD108" s="631"/>
      <c r="KDE108" s="631"/>
      <c r="KDF108" s="631"/>
      <c r="KDG108" s="631"/>
      <c r="KDH108" s="612"/>
      <c r="KDI108" s="626"/>
      <c r="KDJ108" s="631"/>
      <c r="KDK108" s="631"/>
      <c r="KDL108" s="631"/>
      <c r="KDM108" s="631"/>
      <c r="KDN108" s="631"/>
      <c r="KDO108" s="612"/>
      <c r="KDP108" s="626"/>
      <c r="KDQ108" s="631"/>
      <c r="KDR108" s="631"/>
      <c r="KDS108" s="631"/>
      <c r="KDT108" s="631"/>
      <c r="KDU108" s="631"/>
      <c r="KDV108" s="612"/>
      <c r="KDW108" s="626"/>
      <c r="KDX108" s="631"/>
      <c r="KDY108" s="631"/>
      <c r="KDZ108" s="631"/>
      <c r="KEA108" s="631"/>
      <c r="KEB108" s="631"/>
      <c r="KEC108" s="612"/>
      <c r="KED108" s="626"/>
      <c r="KEE108" s="631"/>
      <c r="KEF108" s="631"/>
      <c r="KEG108" s="631"/>
      <c r="KEH108" s="631"/>
      <c r="KEI108" s="631"/>
      <c r="KEJ108" s="612"/>
      <c r="KEK108" s="626"/>
      <c r="KEL108" s="631"/>
      <c r="KEM108" s="631"/>
      <c r="KEN108" s="631"/>
      <c r="KEO108" s="631"/>
      <c r="KEP108" s="631"/>
      <c r="KEQ108" s="612"/>
      <c r="KER108" s="626"/>
      <c r="KES108" s="631"/>
      <c r="KET108" s="631"/>
      <c r="KEU108" s="631"/>
      <c r="KEV108" s="631"/>
      <c r="KEW108" s="631"/>
      <c r="KEX108" s="612"/>
      <c r="KEY108" s="626"/>
      <c r="KEZ108" s="631"/>
      <c r="KFA108" s="631"/>
      <c r="KFB108" s="631"/>
      <c r="KFC108" s="631"/>
      <c r="KFD108" s="631"/>
      <c r="KFE108" s="612"/>
      <c r="KFF108" s="626"/>
      <c r="KFG108" s="631"/>
      <c r="KFH108" s="631"/>
      <c r="KFI108" s="631"/>
      <c r="KFJ108" s="631"/>
      <c r="KFK108" s="631"/>
      <c r="KFL108" s="612"/>
      <c r="KFM108" s="626"/>
      <c r="KFN108" s="631"/>
      <c r="KFO108" s="631"/>
      <c r="KFP108" s="631"/>
      <c r="KFQ108" s="631"/>
      <c r="KFR108" s="631"/>
      <c r="KFS108" s="612"/>
      <c r="KFT108" s="626"/>
      <c r="KFU108" s="631"/>
      <c r="KFV108" s="631"/>
      <c r="KFW108" s="631"/>
      <c r="KFX108" s="631"/>
      <c r="KFY108" s="631"/>
      <c r="KFZ108" s="612"/>
      <c r="KGA108" s="626"/>
      <c r="KGB108" s="631"/>
      <c r="KGC108" s="631"/>
      <c r="KGD108" s="631"/>
      <c r="KGE108" s="631"/>
      <c r="KGF108" s="631"/>
      <c r="KGG108" s="612"/>
      <c r="KGH108" s="626"/>
      <c r="KGI108" s="631"/>
      <c r="KGJ108" s="631"/>
      <c r="KGK108" s="631"/>
      <c r="KGL108" s="631"/>
      <c r="KGM108" s="631"/>
      <c r="KGN108" s="612"/>
      <c r="KGO108" s="626"/>
      <c r="KGP108" s="631"/>
      <c r="KGQ108" s="631"/>
      <c r="KGR108" s="631"/>
      <c r="KGS108" s="631"/>
      <c r="KGT108" s="631"/>
      <c r="KGU108" s="612"/>
      <c r="KGV108" s="626"/>
      <c r="KGW108" s="631"/>
      <c r="KGX108" s="631"/>
      <c r="KGY108" s="631"/>
      <c r="KGZ108" s="631"/>
      <c r="KHA108" s="631"/>
      <c r="KHB108" s="612"/>
      <c r="KHC108" s="626"/>
      <c r="KHD108" s="631"/>
      <c r="KHE108" s="631"/>
      <c r="KHF108" s="631"/>
      <c r="KHG108" s="631"/>
      <c r="KHH108" s="631"/>
      <c r="KHI108" s="612"/>
      <c r="KHJ108" s="626"/>
      <c r="KHK108" s="631"/>
      <c r="KHL108" s="631"/>
      <c r="KHM108" s="631"/>
      <c r="KHN108" s="631"/>
      <c r="KHO108" s="631"/>
      <c r="KHP108" s="612"/>
      <c r="KHQ108" s="626"/>
      <c r="KHR108" s="631"/>
      <c r="KHS108" s="631"/>
      <c r="KHT108" s="631"/>
      <c r="KHU108" s="631"/>
      <c r="KHV108" s="631"/>
      <c r="KHW108" s="612"/>
      <c r="KHX108" s="626"/>
      <c r="KHY108" s="631"/>
      <c r="KHZ108" s="631"/>
      <c r="KIA108" s="631"/>
      <c r="KIB108" s="631"/>
      <c r="KIC108" s="631"/>
      <c r="KID108" s="612"/>
      <c r="KIE108" s="626"/>
      <c r="KIF108" s="631"/>
      <c r="KIG108" s="631"/>
      <c r="KIH108" s="631"/>
      <c r="KII108" s="631"/>
      <c r="KIJ108" s="631"/>
      <c r="KIK108" s="612"/>
      <c r="KIL108" s="626"/>
      <c r="KIM108" s="631"/>
      <c r="KIN108" s="631"/>
      <c r="KIO108" s="631"/>
      <c r="KIP108" s="631"/>
      <c r="KIQ108" s="631"/>
      <c r="KIR108" s="612"/>
      <c r="KIS108" s="626"/>
      <c r="KIT108" s="631"/>
      <c r="KIU108" s="631"/>
      <c r="KIV108" s="631"/>
      <c r="KIW108" s="631"/>
      <c r="KIX108" s="631"/>
      <c r="KIY108" s="612"/>
      <c r="KIZ108" s="626"/>
      <c r="KJA108" s="631"/>
      <c r="KJB108" s="631"/>
      <c r="KJC108" s="631"/>
      <c r="KJD108" s="631"/>
      <c r="KJE108" s="631"/>
      <c r="KJF108" s="612"/>
      <c r="KJG108" s="626"/>
      <c r="KJH108" s="631"/>
      <c r="KJI108" s="631"/>
      <c r="KJJ108" s="631"/>
      <c r="KJK108" s="631"/>
      <c r="KJL108" s="631"/>
      <c r="KJM108" s="612"/>
      <c r="KJN108" s="626"/>
      <c r="KJO108" s="631"/>
      <c r="KJP108" s="631"/>
      <c r="KJQ108" s="631"/>
      <c r="KJR108" s="631"/>
      <c r="KJS108" s="631"/>
      <c r="KJT108" s="612"/>
      <c r="KJU108" s="626"/>
      <c r="KJV108" s="631"/>
      <c r="KJW108" s="631"/>
      <c r="KJX108" s="631"/>
      <c r="KJY108" s="631"/>
      <c r="KJZ108" s="631"/>
      <c r="KKA108" s="612"/>
      <c r="KKB108" s="626"/>
      <c r="KKC108" s="631"/>
      <c r="KKD108" s="631"/>
      <c r="KKE108" s="631"/>
      <c r="KKF108" s="631"/>
      <c r="KKG108" s="631"/>
      <c r="KKH108" s="612"/>
      <c r="KKI108" s="626"/>
      <c r="KKJ108" s="631"/>
      <c r="KKK108" s="631"/>
      <c r="KKL108" s="631"/>
      <c r="KKM108" s="631"/>
      <c r="KKN108" s="631"/>
      <c r="KKO108" s="612"/>
      <c r="KKP108" s="626"/>
      <c r="KKQ108" s="631"/>
      <c r="KKR108" s="631"/>
      <c r="KKS108" s="631"/>
      <c r="KKT108" s="631"/>
      <c r="KKU108" s="631"/>
      <c r="KKV108" s="612"/>
      <c r="KKW108" s="626"/>
      <c r="KKX108" s="631"/>
      <c r="KKY108" s="631"/>
      <c r="KKZ108" s="631"/>
      <c r="KLA108" s="631"/>
      <c r="KLB108" s="631"/>
      <c r="KLC108" s="612"/>
      <c r="KLD108" s="626"/>
      <c r="KLE108" s="631"/>
      <c r="KLF108" s="631"/>
      <c r="KLG108" s="631"/>
      <c r="KLH108" s="631"/>
      <c r="KLI108" s="631"/>
      <c r="KLJ108" s="612"/>
      <c r="KLK108" s="626"/>
      <c r="KLL108" s="631"/>
      <c r="KLM108" s="631"/>
      <c r="KLN108" s="631"/>
      <c r="KLO108" s="631"/>
      <c r="KLP108" s="631"/>
      <c r="KLQ108" s="612"/>
      <c r="KLR108" s="626"/>
      <c r="KLS108" s="631"/>
      <c r="KLT108" s="631"/>
      <c r="KLU108" s="631"/>
      <c r="KLV108" s="631"/>
      <c r="KLW108" s="631"/>
      <c r="KLX108" s="612"/>
      <c r="KLY108" s="626"/>
      <c r="KLZ108" s="631"/>
      <c r="KMA108" s="631"/>
      <c r="KMB108" s="631"/>
      <c r="KMC108" s="631"/>
      <c r="KMD108" s="631"/>
      <c r="KME108" s="612"/>
      <c r="KMF108" s="626"/>
      <c r="KMG108" s="631"/>
      <c r="KMH108" s="631"/>
      <c r="KMI108" s="631"/>
      <c r="KMJ108" s="631"/>
      <c r="KMK108" s="631"/>
      <c r="KML108" s="612"/>
      <c r="KMM108" s="626"/>
      <c r="KMN108" s="631"/>
      <c r="KMO108" s="631"/>
      <c r="KMP108" s="631"/>
      <c r="KMQ108" s="631"/>
      <c r="KMR108" s="631"/>
      <c r="KMS108" s="612"/>
      <c r="KMT108" s="626"/>
      <c r="KMU108" s="631"/>
      <c r="KMV108" s="631"/>
      <c r="KMW108" s="631"/>
      <c r="KMX108" s="631"/>
      <c r="KMY108" s="631"/>
      <c r="KMZ108" s="612"/>
      <c r="KNA108" s="626"/>
      <c r="KNB108" s="631"/>
      <c r="KNC108" s="631"/>
      <c r="KND108" s="631"/>
      <c r="KNE108" s="631"/>
      <c r="KNF108" s="631"/>
      <c r="KNG108" s="612"/>
      <c r="KNH108" s="626"/>
      <c r="KNI108" s="631"/>
      <c r="KNJ108" s="631"/>
      <c r="KNK108" s="631"/>
      <c r="KNL108" s="631"/>
      <c r="KNM108" s="631"/>
      <c r="KNN108" s="612"/>
      <c r="KNO108" s="626"/>
      <c r="KNP108" s="631"/>
      <c r="KNQ108" s="631"/>
      <c r="KNR108" s="631"/>
      <c r="KNS108" s="631"/>
      <c r="KNT108" s="631"/>
      <c r="KNU108" s="612"/>
      <c r="KNV108" s="626"/>
      <c r="KNW108" s="631"/>
      <c r="KNX108" s="631"/>
      <c r="KNY108" s="631"/>
      <c r="KNZ108" s="631"/>
      <c r="KOA108" s="631"/>
      <c r="KOB108" s="612"/>
      <c r="KOC108" s="626"/>
      <c r="KOD108" s="631"/>
      <c r="KOE108" s="631"/>
      <c r="KOF108" s="631"/>
      <c r="KOG108" s="631"/>
      <c r="KOH108" s="631"/>
      <c r="KOI108" s="612"/>
      <c r="KOJ108" s="626"/>
      <c r="KOK108" s="631"/>
      <c r="KOL108" s="631"/>
      <c r="KOM108" s="631"/>
      <c r="KON108" s="631"/>
      <c r="KOO108" s="631"/>
      <c r="KOP108" s="612"/>
      <c r="KOQ108" s="626"/>
      <c r="KOR108" s="631"/>
      <c r="KOS108" s="631"/>
      <c r="KOT108" s="631"/>
      <c r="KOU108" s="631"/>
      <c r="KOV108" s="631"/>
      <c r="KOW108" s="612"/>
      <c r="KOX108" s="626"/>
      <c r="KOY108" s="631"/>
      <c r="KOZ108" s="631"/>
      <c r="KPA108" s="631"/>
      <c r="KPB108" s="631"/>
      <c r="KPC108" s="631"/>
      <c r="KPD108" s="612"/>
      <c r="KPE108" s="626"/>
      <c r="KPF108" s="631"/>
      <c r="KPG108" s="631"/>
      <c r="KPH108" s="631"/>
      <c r="KPI108" s="631"/>
      <c r="KPJ108" s="631"/>
      <c r="KPK108" s="612"/>
      <c r="KPL108" s="626"/>
      <c r="KPM108" s="631"/>
      <c r="KPN108" s="631"/>
      <c r="KPO108" s="631"/>
      <c r="KPP108" s="631"/>
      <c r="KPQ108" s="631"/>
      <c r="KPR108" s="612"/>
      <c r="KPS108" s="626"/>
      <c r="KPT108" s="631"/>
      <c r="KPU108" s="631"/>
      <c r="KPV108" s="631"/>
      <c r="KPW108" s="631"/>
      <c r="KPX108" s="631"/>
      <c r="KPY108" s="612"/>
      <c r="KPZ108" s="626"/>
      <c r="KQA108" s="631"/>
      <c r="KQB108" s="631"/>
      <c r="KQC108" s="631"/>
      <c r="KQD108" s="631"/>
      <c r="KQE108" s="631"/>
      <c r="KQF108" s="612"/>
      <c r="KQG108" s="626"/>
      <c r="KQH108" s="631"/>
      <c r="KQI108" s="631"/>
      <c r="KQJ108" s="631"/>
      <c r="KQK108" s="631"/>
      <c r="KQL108" s="631"/>
      <c r="KQM108" s="612"/>
      <c r="KQN108" s="626"/>
      <c r="KQO108" s="631"/>
      <c r="KQP108" s="631"/>
      <c r="KQQ108" s="631"/>
      <c r="KQR108" s="631"/>
      <c r="KQS108" s="631"/>
      <c r="KQT108" s="612"/>
      <c r="KQU108" s="626"/>
      <c r="KQV108" s="631"/>
      <c r="KQW108" s="631"/>
      <c r="KQX108" s="631"/>
      <c r="KQY108" s="631"/>
      <c r="KQZ108" s="631"/>
      <c r="KRA108" s="612"/>
      <c r="KRB108" s="626"/>
      <c r="KRC108" s="631"/>
      <c r="KRD108" s="631"/>
      <c r="KRE108" s="631"/>
      <c r="KRF108" s="631"/>
      <c r="KRG108" s="631"/>
      <c r="KRH108" s="612"/>
      <c r="KRI108" s="626"/>
      <c r="KRJ108" s="631"/>
      <c r="KRK108" s="631"/>
      <c r="KRL108" s="631"/>
      <c r="KRM108" s="631"/>
      <c r="KRN108" s="631"/>
      <c r="KRO108" s="612"/>
      <c r="KRP108" s="626"/>
      <c r="KRQ108" s="631"/>
      <c r="KRR108" s="631"/>
      <c r="KRS108" s="631"/>
      <c r="KRT108" s="631"/>
      <c r="KRU108" s="631"/>
      <c r="KRV108" s="612"/>
      <c r="KRW108" s="626"/>
      <c r="KRX108" s="631"/>
      <c r="KRY108" s="631"/>
      <c r="KRZ108" s="631"/>
      <c r="KSA108" s="631"/>
      <c r="KSB108" s="631"/>
      <c r="KSC108" s="612"/>
      <c r="KSD108" s="626"/>
      <c r="KSE108" s="631"/>
      <c r="KSF108" s="631"/>
      <c r="KSG108" s="631"/>
      <c r="KSH108" s="631"/>
      <c r="KSI108" s="631"/>
      <c r="KSJ108" s="612"/>
      <c r="KSK108" s="626"/>
      <c r="KSL108" s="631"/>
      <c r="KSM108" s="631"/>
      <c r="KSN108" s="631"/>
      <c r="KSO108" s="631"/>
      <c r="KSP108" s="631"/>
      <c r="KSQ108" s="612"/>
      <c r="KSR108" s="626"/>
      <c r="KSS108" s="631"/>
      <c r="KST108" s="631"/>
      <c r="KSU108" s="631"/>
      <c r="KSV108" s="631"/>
      <c r="KSW108" s="631"/>
      <c r="KSX108" s="612"/>
      <c r="KSY108" s="626"/>
      <c r="KSZ108" s="631"/>
      <c r="KTA108" s="631"/>
      <c r="KTB108" s="631"/>
      <c r="KTC108" s="631"/>
      <c r="KTD108" s="631"/>
      <c r="KTE108" s="612"/>
      <c r="KTF108" s="626"/>
      <c r="KTG108" s="631"/>
      <c r="KTH108" s="631"/>
      <c r="KTI108" s="631"/>
      <c r="KTJ108" s="631"/>
      <c r="KTK108" s="631"/>
      <c r="KTL108" s="612"/>
      <c r="KTM108" s="626"/>
      <c r="KTN108" s="631"/>
      <c r="KTO108" s="631"/>
      <c r="KTP108" s="631"/>
      <c r="KTQ108" s="631"/>
      <c r="KTR108" s="631"/>
      <c r="KTS108" s="612"/>
      <c r="KTT108" s="626"/>
      <c r="KTU108" s="631"/>
      <c r="KTV108" s="631"/>
      <c r="KTW108" s="631"/>
      <c r="KTX108" s="631"/>
      <c r="KTY108" s="631"/>
      <c r="KTZ108" s="612"/>
      <c r="KUA108" s="626"/>
      <c r="KUB108" s="631"/>
      <c r="KUC108" s="631"/>
      <c r="KUD108" s="631"/>
      <c r="KUE108" s="631"/>
      <c r="KUF108" s="631"/>
      <c r="KUG108" s="612"/>
      <c r="KUH108" s="626"/>
      <c r="KUI108" s="631"/>
      <c r="KUJ108" s="631"/>
      <c r="KUK108" s="631"/>
      <c r="KUL108" s="631"/>
      <c r="KUM108" s="631"/>
      <c r="KUN108" s="612"/>
      <c r="KUO108" s="626"/>
      <c r="KUP108" s="631"/>
      <c r="KUQ108" s="631"/>
      <c r="KUR108" s="631"/>
      <c r="KUS108" s="631"/>
      <c r="KUT108" s="631"/>
      <c r="KUU108" s="612"/>
      <c r="KUV108" s="626"/>
      <c r="KUW108" s="631"/>
      <c r="KUX108" s="631"/>
      <c r="KUY108" s="631"/>
      <c r="KUZ108" s="631"/>
      <c r="KVA108" s="631"/>
      <c r="KVB108" s="612"/>
      <c r="KVC108" s="626"/>
      <c r="KVD108" s="631"/>
      <c r="KVE108" s="631"/>
      <c r="KVF108" s="631"/>
      <c r="KVG108" s="631"/>
      <c r="KVH108" s="631"/>
      <c r="KVI108" s="612"/>
      <c r="KVJ108" s="626"/>
      <c r="KVK108" s="631"/>
      <c r="KVL108" s="631"/>
      <c r="KVM108" s="631"/>
      <c r="KVN108" s="631"/>
      <c r="KVO108" s="631"/>
      <c r="KVP108" s="612"/>
      <c r="KVQ108" s="626"/>
      <c r="KVR108" s="631"/>
      <c r="KVS108" s="631"/>
      <c r="KVT108" s="631"/>
      <c r="KVU108" s="631"/>
      <c r="KVV108" s="631"/>
      <c r="KVW108" s="612"/>
      <c r="KVX108" s="626"/>
      <c r="KVY108" s="631"/>
      <c r="KVZ108" s="631"/>
      <c r="KWA108" s="631"/>
      <c r="KWB108" s="631"/>
      <c r="KWC108" s="631"/>
      <c r="KWD108" s="612"/>
      <c r="KWE108" s="626"/>
      <c r="KWF108" s="631"/>
      <c r="KWG108" s="631"/>
      <c r="KWH108" s="631"/>
      <c r="KWI108" s="631"/>
      <c r="KWJ108" s="631"/>
      <c r="KWK108" s="612"/>
      <c r="KWL108" s="626"/>
      <c r="KWM108" s="631"/>
      <c r="KWN108" s="631"/>
      <c r="KWO108" s="631"/>
      <c r="KWP108" s="631"/>
      <c r="KWQ108" s="631"/>
      <c r="KWR108" s="612"/>
      <c r="KWS108" s="626"/>
      <c r="KWT108" s="631"/>
      <c r="KWU108" s="631"/>
      <c r="KWV108" s="631"/>
      <c r="KWW108" s="631"/>
      <c r="KWX108" s="631"/>
      <c r="KWY108" s="612"/>
      <c r="KWZ108" s="626"/>
      <c r="KXA108" s="631"/>
      <c r="KXB108" s="631"/>
      <c r="KXC108" s="631"/>
      <c r="KXD108" s="631"/>
      <c r="KXE108" s="631"/>
      <c r="KXF108" s="612"/>
      <c r="KXG108" s="626"/>
      <c r="KXH108" s="631"/>
      <c r="KXI108" s="631"/>
      <c r="KXJ108" s="631"/>
      <c r="KXK108" s="631"/>
      <c r="KXL108" s="631"/>
      <c r="KXM108" s="612"/>
      <c r="KXN108" s="626"/>
      <c r="KXO108" s="631"/>
      <c r="KXP108" s="631"/>
      <c r="KXQ108" s="631"/>
      <c r="KXR108" s="631"/>
      <c r="KXS108" s="631"/>
      <c r="KXT108" s="612"/>
      <c r="KXU108" s="626"/>
      <c r="KXV108" s="631"/>
      <c r="KXW108" s="631"/>
      <c r="KXX108" s="631"/>
      <c r="KXY108" s="631"/>
      <c r="KXZ108" s="631"/>
      <c r="KYA108" s="612"/>
      <c r="KYB108" s="626"/>
      <c r="KYC108" s="631"/>
      <c r="KYD108" s="631"/>
      <c r="KYE108" s="631"/>
      <c r="KYF108" s="631"/>
      <c r="KYG108" s="631"/>
      <c r="KYH108" s="612"/>
      <c r="KYI108" s="626"/>
      <c r="KYJ108" s="631"/>
      <c r="KYK108" s="631"/>
      <c r="KYL108" s="631"/>
      <c r="KYM108" s="631"/>
      <c r="KYN108" s="631"/>
      <c r="KYO108" s="612"/>
      <c r="KYP108" s="626"/>
      <c r="KYQ108" s="631"/>
      <c r="KYR108" s="631"/>
      <c r="KYS108" s="631"/>
      <c r="KYT108" s="631"/>
      <c r="KYU108" s="631"/>
      <c r="KYV108" s="612"/>
      <c r="KYW108" s="626"/>
      <c r="KYX108" s="631"/>
      <c r="KYY108" s="631"/>
      <c r="KYZ108" s="631"/>
      <c r="KZA108" s="631"/>
      <c r="KZB108" s="631"/>
      <c r="KZC108" s="612"/>
      <c r="KZD108" s="626"/>
      <c r="KZE108" s="631"/>
      <c r="KZF108" s="631"/>
      <c r="KZG108" s="631"/>
      <c r="KZH108" s="631"/>
      <c r="KZI108" s="631"/>
      <c r="KZJ108" s="612"/>
      <c r="KZK108" s="626"/>
      <c r="KZL108" s="631"/>
      <c r="KZM108" s="631"/>
      <c r="KZN108" s="631"/>
      <c r="KZO108" s="631"/>
      <c r="KZP108" s="631"/>
      <c r="KZQ108" s="612"/>
      <c r="KZR108" s="626"/>
      <c r="KZS108" s="631"/>
      <c r="KZT108" s="631"/>
      <c r="KZU108" s="631"/>
      <c r="KZV108" s="631"/>
      <c r="KZW108" s="631"/>
      <c r="KZX108" s="612"/>
      <c r="KZY108" s="626"/>
      <c r="KZZ108" s="631"/>
      <c r="LAA108" s="631"/>
      <c r="LAB108" s="631"/>
      <c r="LAC108" s="631"/>
      <c r="LAD108" s="631"/>
      <c r="LAE108" s="612"/>
      <c r="LAF108" s="626"/>
      <c r="LAG108" s="631"/>
      <c r="LAH108" s="631"/>
      <c r="LAI108" s="631"/>
      <c r="LAJ108" s="631"/>
      <c r="LAK108" s="631"/>
      <c r="LAL108" s="612"/>
      <c r="LAM108" s="626"/>
      <c r="LAN108" s="631"/>
      <c r="LAO108" s="631"/>
      <c r="LAP108" s="631"/>
      <c r="LAQ108" s="631"/>
      <c r="LAR108" s="631"/>
      <c r="LAS108" s="612"/>
      <c r="LAT108" s="626"/>
      <c r="LAU108" s="631"/>
      <c r="LAV108" s="631"/>
      <c r="LAW108" s="631"/>
      <c r="LAX108" s="631"/>
      <c r="LAY108" s="631"/>
      <c r="LAZ108" s="612"/>
      <c r="LBA108" s="626"/>
      <c r="LBB108" s="631"/>
      <c r="LBC108" s="631"/>
      <c r="LBD108" s="631"/>
      <c r="LBE108" s="631"/>
      <c r="LBF108" s="631"/>
      <c r="LBG108" s="612"/>
      <c r="LBH108" s="626"/>
      <c r="LBI108" s="631"/>
      <c r="LBJ108" s="631"/>
      <c r="LBK108" s="631"/>
      <c r="LBL108" s="631"/>
      <c r="LBM108" s="631"/>
      <c r="LBN108" s="612"/>
      <c r="LBO108" s="626"/>
      <c r="LBP108" s="631"/>
      <c r="LBQ108" s="631"/>
      <c r="LBR108" s="631"/>
      <c r="LBS108" s="631"/>
      <c r="LBT108" s="631"/>
      <c r="LBU108" s="612"/>
      <c r="LBV108" s="626"/>
      <c r="LBW108" s="631"/>
      <c r="LBX108" s="631"/>
      <c r="LBY108" s="631"/>
      <c r="LBZ108" s="631"/>
      <c r="LCA108" s="631"/>
      <c r="LCB108" s="612"/>
      <c r="LCC108" s="626"/>
      <c r="LCD108" s="631"/>
      <c r="LCE108" s="631"/>
      <c r="LCF108" s="631"/>
      <c r="LCG108" s="631"/>
      <c r="LCH108" s="631"/>
      <c r="LCI108" s="612"/>
      <c r="LCJ108" s="626"/>
      <c r="LCK108" s="631"/>
      <c r="LCL108" s="631"/>
      <c r="LCM108" s="631"/>
      <c r="LCN108" s="631"/>
      <c r="LCO108" s="631"/>
      <c r="LCP108" s="612"/>
      <c r="LCQ108" s="626"/>
      <c r="LCR108" s="631"/>
      <c r="LCS108" s="631"/>
      <c r="LCT108" s="631"/>
      <c r="LCU108" s="631"/>
      <c r="LCV108" s="631"/>
      <c r="LCW108" s="612"/>
      <c r="LCX108" s="626"/>
      <c r="LCY108" s="631"/>
      <c r="LCZ108" s="631"/>
      <c r="LDA108" s="631"/>
      <c r="LDB108" s="631"/>
      <c r="LDC108" s="631"/>
      <c r="LDD108" s="612"/>
      <c r="LDE108" s="626"/>
      <c r="LDF108" s="631"/>
      <c r="LDG108" s="631"/>
      <c r="LDH108" s="631"/>
      <c r="LDI108" s="631"/>
      <c r="LDJ108" s="631"/>
      <c r="LDK108" s="612"/>
      <c r="LDL108" s="626"/>
      <c r="LDM108" s="631"/>
      <c r="LDN108" s="631"/>
      <c r="LDO108" s="631"/>
      <c r="LDP108" s="631"/>
      <c r="LDQ108" s="631"/>
      <c r="LDR108" s="612"/>
      <c r="LDS108" s="626"/>
      <c r="LDT108" s="631"/>
      <c r="LDU108" s="631"/>
      <c r="LDV108" s="631"/>
      <c r="LDW108" s="631"/>
      <c r="LDX108" s="631"/>
      <c r="LDY108" s="612"/>
      <c r="LDZ108" s="626"/>
      <c r="LEA108" s="631"/>
      <c r="LEB108" s="631"/>
      <c r="LEC108" s="631"/>
      <c r="LED108" s="631"/>
      <c r="LEE108" s="631"/>
      <c r="LEF108" s="612"/>
      <c r="LEG108" s="626"/>
      <c r="LEH108" s="631"/>
      <c r="LEI108" s="631"/>
      <c r="LEJ108" s="631"/>
      <c r="LEK108" s="631"/>
      <c r="LEL108" s="631"/>
      <c r="LEM108" s="612"/>
      <c r="LEN108" s="626"/>
      <c r="LEO108" s="631"/>
      <c r="LEP108" s="631"/>
      <c r="LEQ108" s="631"/>
      <c r="LER108" s="631"/>
      <c r="LES108" s="631"/>
      <c r="LET108" s="612"/>
      <c r="LEU108" s="626"/>
      <c r="LEV108" s="631"/>
      <c r="LEW108" s="631"/>
      <c r="LEX108" s="631"/>
      <c r="LEY108" s="631"/>
      <c r="LEZ108" s="631"/>
      <c r="LFA108" s="612"/>
      <c r="LFB108" s="626"/>
      <c r="LFC108" s="631"/>
      <c r="LFD108" s="631"/>
      <c r="LFE108" s="631"/>
      <c r="LFF108" s="631"/>
      <c r="LFG108" s="631"/>
      <c r="LFH108" s="612"/>
      <c r="LFI108" s="626"/>
      <c r="LFJ108" s="631"/>
      <c r="LFK108" s="631"/>
      <c r="LFL108" s="631"/>
      <c r="LFM108" s="631"/>
      <c r="LFN108" s="631"/>
      <c r="LFO108" s="612"/>
      <c r="LFP108" s="626"/>
      <c r="LFQ108" s="631"/>
      <c r="LFR108" s="631"/>
      <c r="LFS108" s="631"/>
      <c r="LFT108" s="631"/>
      <c r="LFU108" s="631"/>
      <c r="LFV108" s="612"/>
      <c r="LFW108" s="626"/>
      <c r="LFX108" s="631"/>
      <c r="LFY108" s="631"/>
      <c r="LFZ108" s="631"/>
      <c r="LGA108" s="631"/>
      <c r="LGB108" s="631"/>
      <c r="LGC108" s="612"/>
      <c r="LGD108" s="626"/>
      <c r="LGE108" s="631"/>
      <c r="LGF108" s="631"/>
      <c r="LGG108" s="631"/>
      <c r="LGH108" s="631"/>
      <c r="LGI108" s="631"/>
      <c r="LGJ108" s="612"/>
      <c r="LGK108" s="626"/>
      <c r="LGL108" s="631"/>
      <c r="LGM108" s="631"/>
      <c r="LGN108" s="631"/>
      <c r="LGO108" s="631"/>
      <c r="LGP108" s="631"/>
      <c r="LGQ108" s="612"/>
      <c r="LGR108" s="626"/>
      <c r="LGS108" s="631"/>
      <c r="LGT108" s="631"/>
      <c r="LGU108" s="631"/>
      <c r="LGV108" s="631"/>
      <c r="LGW108" s="631"/>
      <c r="LGX108" s="612"/>
      <c r="LGY108" s="626"/>
      <c r="LGZ108" s="631"/>
      <c r="LHA108" s="631"/>
      <c r="LHB108" s="631"/>
      <c r="LHC108" s="631"/>
      <c r="LHD108" s="631"/>
      <c r="LHE108" s="612"/>
      <c r="LHF108" s="626"/>
      <c r="LHG108" s="631"/>
      <c r="LHH108" s="631"/>
      <c r="LHI108" s="631"/>
      <c r="LHJ108" s="631"/>
      <c r="LHK108" s="631"/>
      <c r="LHL108" s="612"/>
      <c r="LHM108" s="626"/>
      <c r="LHN108" s="631"/>
      <c r="LHO108" s="631"/>
      <c r="LHP108" s="631"/>
      <c r="LHQ108" s="631"/>
      <c r="LHR108" s="631"/>
      <c r="LHS108" s="612"/>
      <c r="LHT108" s="626"/>
      <c r="LHU108" s="631"/>
      <c r="LHV108" s="631"/>
      <c r="LHW108" s="631"/>
      <c r="LHX108" s="631"/>
      <c r="LHY108" s="631"/>
      <c r="LHZ108" s="612"/>
      <c r="LIA108" s="626"/>
      <c r="LIB108" s="631"/>
      <c r="LIC108" s="631"/>
      <c r="LID108" s="631"/>
      <c r="LIE108" s="631"/>
      <c r="LIF108" s="631"/>
      <c r="LIG108" s="612"/>
      <c r="LIH108" s="626"/>
      <c r="LII108" s="631"/>
      <c r="LIJ108" s="631"/>
      <c r="LIK108" s="631"/>
      <c r="LIL108" s="631"/>
      <c r="LIM108" s="631"/>
      <c r="LIN108" s="612"/>
      <c r="LIO108" s="626"/>
      <c r="LIP108" s="631"/>
      <c r="LIQ108" s="631"/>
      <c r="LIR108" s="631"/>
      <c r="LIS108" s="631"/>
      <c r="LIT108" s="631"/>
      <c r="LIU108" s="612"/>
      <c r="LIV108" s="626"/>
      <c r="LIW108" s="631"/>
      <c r="LIX108" s="631"/>
      <c r="LIY108" s="631"/>
      <c r="LIZ108" s="631"/>
      <c r="LJA108" s="631"/>
      <c r="LJB108" s="612"/>
      <c r="LJC108" s="626"/>
      <c r="LJD108" s="631"/>
      <c r="LJE108" s="631"/>
      <c r="LJF108" s="631"/>
      <c r="LJG108" s="631"/>
      <c r="LJH108" s="631"/>
      <c r="LJI108" s="612"/>
      <c r="LJJ108" s="626"/>
      <c r="LJK108" s="631"/>
      <c r="LJL108" s="631"/>
      <c r="LJM108" s="631"/>
      <c r="LJN108" s="631"/>
      <c r="LJO108" s="631"/>
      <c r="LJP108" s="612"/>
      <c r="LJQ108" s="626"/>
      <c r="LJR108" s="631"/>
      <c r="LJS108" s="631"/>
      <c r="LJT108" s="631"/>
      <c r="LJU108" s="631"/>
      <c r="LJV108" s="631"/>
      <c r="LJW108" s="612"/>
      <c r="LJX108" s="626"/>
      <c r="LJY108" s="631"/>
      <c r="LJZ108" s="631"/>
      <c r="LKA108" s="631"/>
      <c r="LKB108" s="631"/>
      <c r="LKC108" s="631"/>
      <c r="LKD108" s="612"/>
      <c r="LKE108" s="626"/>
      <c r="LKF108" s="631"/>
      <c r="LKG108" s="631"/>
      <c r="LKH108" s="631"/>
      <c r="LKI108" s="631"/>
      <c r="LKJ108" s="631"/>
      <c r="LKK108" s="612"/>
      <c r="LKL108" s="626"/>
      <c r="LKM108" s="631"/>
      <c r="LKN108" s="631"/>
      <c r="LKO108" s="631"/>
      <c r="LKP108" s="631"/>
      <c r="LKQ108" s="631"/>
      <c r="LKR108" s="612"/>
      <c r="LKS108" s="626"/>
      <c r="LKT108" s="631"/>
      <c r="LKU108" s="631"/>
      <c r="LKV108" s="631"/>
      <c r="LKW108" s="631"/>
      <c r="LKX108" s="631"/>
      <c r="LKY108" s="612"/>
      <c r="LKZ108" s="626"/>
      <c r="LLA108" s="631"/>
      <c r="LLB108" s="631"/>
      <c r="LLC108" s="631"/>
      <c r="LLD108" s="631"/>
      <c r="LLE108" s="631"/>
      <c r="LLF108" s="612"/>
      <c r="LLG108" s="626"/>
      <c r="LLH108" s="631"/>
      <c r="LLI108" s="631"/>
      <c r="LLJ108" s="631"/>
      <c r="LLK108" s="631"/>
      <c r="LLL108" s="631"/>
      <c r="LLM108" s="612"/>
      <c r="LLN108" s="626"/>
      <c r="LLO108" s="631"/>
      <c r="LLP108" s="631"/>
      <c r="LLQ108" s="631"/>
      <c r="LLR108" s="631"/>
      <c r="LLS108" s="631"/>
      <c r="LLT108" s="612"/>
      <c r="LLU108" s="626"/>
      <c r="LLV108" s="631"/>
      <c r="LLW108" s="631"/>
      <c r="LLX108" s="631"/>
      <c r="LLY108" s="631"/>
      <c r="LLZ108" s="631"/>
      <c r="LMA108" s="612"/>
      <c r="LMB108" s="626"/>
      <c r="LMC108" s="631"/>
      <c r="LMD108" s="631"/>
      <c r="LME108" s="631"/>
      <c r="LMF108" s="631"/>
      <c r="LMG108" s="631"/>
      <c r="LMH108" s="612"/>
      <c r="LMI108" s="626"/>
      <c r="LMJ108" s="631"/>
      <c r="LMK108" s="631"/>
      <c r="LML108" s="631"/>
      <c r="LMM108" s="631"/>
      <c r="LMN108" s="631"/>
      <c r="LMO108" s="612"/>
      <c r="LMP108" s="626"/>
      <c r="LMQ108" s="631"/>
      <c r="LMR108" s="631"/>
      <c r="LMS108" s="631"/>
      <c r="LMT108" s="631"/>
      <c r="LMU108" s="631"/>
      <c r="LMV108" s="612"/>
      <c r="LMW108" s="626"/>
      <c r="LMX108" s="631"/>
      <c r="LMY108" s="631"/>
      <c r="LMZ108" s="631"/>
      <c r="LNA108" s="631"/>
      <c r="LNB108" s="631"/>
      <c r="LNC108" s="612"/>
      <c r="LND108" s="626"/>
      <c r="LNE108" s="631"/>
      <c r="LNF108" s="631"/>
      <c r="LNG108" s="631"/>
      <c r="LNH108" s="631"/>
      <c r="LNI108" s="631"/>
      <c r="LNJ108" s="612"/>
      <c r="LNK108" s="626"/>
      <c r="LNL108" s="631"/>
      <c r="LNM108" s="631"/>
      <c r="LNN108" s="631"/>
      <c r="LNO108" s="631"/>
      <c r="LNP108" s="631"/>
      <c r="LNQ108" s="612"/>
      <c r="LNR108" s="626"/>
      <c r="LNS108" s="631"/>
      <c r="LNT108" s="631"/>
      <c r="LNU108" s="631"/>
      <c r="LNV108" s="631"/>
      <c r="LNW108" s="631"/>
      <c r="LNX108" s="612"/>
      <c r="LNY108" s="626"/>
      <c r="LNZ108" s="631"/>
      <c r="LOA108" s="631"/>
      <c r="LOB108" s="631"/>
      <c r="LOC108" s="631"/>
      <c r="LOD108" s="631"/>
      <c r="LOE108" s="612"/>
      <c r="LOF108" s="626"/>
      <c r="LOG108" s="631"/>
      <c r="LOH108" s="631"/>
      <c r="LOI108" s="631"/>
      <c r="LOJ108" s="631"/>
      <c r="LOK108" s="631"/>
      <c r="LOL108" s="612"/>
      <c r="LOM108" s="626"/>
      <c r="LON108" s="631"/>
      <c r="LOO108" s="631"/>
      <c r="LOP108" s="631"/>
      <c r="LOQ108" s="631"/>
      <c r="LOR108" s="631"/>
      <c r="LOS108" s="612"/>
      <c r="LOT108" s="626"/>
      <c r="LOU108" s="631"/>
      <c r="LOV108" s="631"/>
      <c r="LOW108" s="631"/>
      <c r="LOX108" s="631"/>
      <c r="LOY108" s="631"/>
      <c r="LOZ108" s="612"/>
      <c r="LPA108" s="626"/>
      <c r="LPB108" s="631"/>
      <c r="LPC108" s="631"/>
      <c r="LPD108" s="631"/>
      <c r="LPE108" s="631"/>
      <c r="LPF108" s="631"/>
      <c r="LPG108" s="612"/>
      <c r="LPH108" s="626"/>
      <c r="LPI108" s="631"/>
      <c r="LPJ108" s="631"/>
      <c r="LPK108" s="631"/>
      <c r="LPL108" s="631"/>
      <c r="LPM108" s="631"/>
      <c r="LPN108" s="612"/>
      <c r="LPO108" s="626"/>
      <c r="LPP108" s="631"/>
      <c r="LPQ108" s="631"/>
      <c r="LPR108" s="631"/>
      <c r="LPS108" s="631"/>
      <c r="LPT108" s="631"/>
      <c r="LPU108" s="612"/>
      <c r="LPV108" s="626"/>
      <c r="LPW108" s="631"/>
      <c r="LPX108" s="631"/>
      <c r="LPY108" s="631"/>
      <c r="LPZ108" s="631"/>
      <c r="LQA108" s="631"/>
      <c r="LQB108" s="612"/>
      <c r="LQC108" s="626"/>
      <c r="LQD108" s="631"/>
      <c r="LQE108" s="631"/>
      <c r="LQF108" s="631"/>
      <c r="LQG108" s="631"/>
      <c r="LQH108" s="631"/>
      <c r="LQI108" s="612"/>
      <c r="LQJ108" s="626"/>
      <c r="LQK108" s="631"/>
      <c r="LQL108" s="631"/>
      <c r="LQM108" s="631"/>
      <c r="LQN108" s="631"/>
      <c r="LQO108" s="631"/>
      <c r="LQP108" s="612"/>
      <c r="LQQ108" s="626"/>
      <c r="LQR108" s="631"/>
      <c r="LQS108" s="631"/>
      <c r="LQT108" s="631"/>
      <c r="LQU108" s="631"/>
      <c r="LQV108" s="631"/>
      <c r="LQW108" s="612"/>
      <c r="LQX108" s="626"/>
      <c r="LQY108" s="631"/>
      <c r="LQZ108" s="631"/>
      <c r="LRA108" s="631"/>
      <c r="LRB108" s="631"/>
      <c r="LRC108" s="631"/>
      <c r="LRD108" s="612"/>
      <c r="LRE108" s="626"/>
      <c r="LRF108" s="631"/>
      <c r="LRG108" s="631"/>
      <c r="LRH108" s="631"/>
      <c r="LRI108" s="631"/>
      <c r="LRJ108" s="631"/>
      <c r="LRK108" s="612"/>
      <c r="LRL108" s="626"/>
      <c r="LRM108" s="631"/>
      <c r="LRN108" s="631"/>
      <c r="LRO108" s="631"/>
      <c r="LRP108" s="631"/>
      <c r="LRQ108" s="631"/>
      <c r="LRR108" s="612"/>
      <c r="LRS108" s="626"/>
      <c r="LRT108" s="631"/>
      <c r="LRU108" s="631"/>
      <c r="LRV108" s="631"/>
      <c r="LRW108" s="631"/>
      <c r="LRX108" s="631"/>
      <c r="LRY108" s="612"/>
      <c r="LRZ108" s="626"/>
      <c r="LSA108" s="631"/>
      <c r="LSB108" s="631"/>
      <c r="LSC108" s="631"/>
      <c r="LSD108" s="631"/>
      <c r="LSE108" s="631"/>
      <c r="LSF108" s="612"/>
      <c r="LSG108" s="626"/>
      <c r="LSH108" s="631"/>
      <c r="LSI108" s="631"/>
      <c r="LSJ108" s="631"/>
      <c r="LSK108" s="631"/>
      <c r="LSL108" s="631"/>
      <c r="LSM108" s="612"/>
      <c r="LSN108" s="626"/>
      <c r="LSO108" s="631"/>
      <c r="LSP108" s="631"/>
      <c r="LSQ108" s="631"/>
      <c r="LSR108" s="631"/>
      <c r="LSS108" s="631"/>
      <c r="LST108" s="612"/>
      <c r="LSU108" s="626"/>
      <c r="LSV108" s="631"/>
      <c r="LSW108" s="631"/>
      <c r="LSX108" s="631"/>
      <c r="LSY108" s="631"/>
      <c r="LSZ108" s="631"/>
      <c r="LTA108" s="612"/>
      <c r="LTB108" s="626"/>
      <c r="LTC108" s="631"/>
      <c r="LTD108" s="631"/>
      <c r="LTE108" s="631"/>
      <c r="LTF108" s="631"/>
      <c r="LTG108" s="631"/>
      <c r="LTH108" s="612"/>
      <c r="LTI108" s="626"/>
      <c r="LTJ108" s="631"/>
      <c r="LTK108" s="631"/>
      <c r="LTL108" s="631"/>
      <c r="LTM108" s="631"/>
      <c r="LTN108" s="631"/>
      <c r="LTO108" s="612"/>
      <c r="LTP108" s="626"/>
      <c r="LTQ108" s="631"/>
      <c r="LTR108" s="631"/>
      <c r="LTS108" s="631"/>
      <c r="LTT108" s="631"/>
      <c r="LTU108" s="631"/>
      <c r="LTV108" s="612"/>
      <c r="LTW108" s="626"/>
      <c r="LTX108" s="631"/>
      <c r="LTY108" s="631"/>
      <c r="LTZ108" s="631"/>
      <c r="LUA108" s="631"/>
      <c r="LUB108" s="631"/>
      <c r="LUC108" s="612"/>
      <c r="LUD108" s="626"/>
      <c r="LUE108" s="631"/>
      <c r="LUF108" s="631"/>
      <c r="LUG108" s="631"/>
      <c r="LUH108" s="631"/>
      <c r="LUI108" s="631"/>
      <c r="LUJ108" s="612"/>
      <c r="LUK108" s="626"/>
      <c r="LUL108" s="631"/>
      <c r="LUM108" s="631"/>
      <c r="LUN108" s="631"/>
      <c r="LUO108" s="631"/>
      <c r="LUP108" s="631"/>
      <c r="LUQ108" s="612"/>
      <c r="LUR108" s="626"/>
      <c r="LUS108" s="631"/>
      <c r="LUT108" s="631"/>
      <c r="LUU108" s="631"/>
      <c r="LUV108" s="631"/>
      <c r="LUW108" s="631"/>
      <c r="LUX108" s="612"/>
      <c r="LUY108" s="626"/>
      <c r="LUZ108" s="631"/>
      <c r="LVA108" s="631"/>
      <c r="LVB108" s="631"/>
      <c r="LVC108" s="631"/>
      <c r="LVD108" s="631"/>
      <c r="LVE108" s="612"/>
      <c r="LVF108" s="626"/>
      <c r="LVG108" s="631"/>
      <c r="LVH108" s="631"/>
      <c r="LVI108" s="631"/>
      <c r="LVJ108" s="631"/>
      <c r="LVK108" s="631"/>
      <c r="LVL108" s="612"/>
      <c r="LVM108" s="626"/>
      <c r="LVN108" s="631"/>
      <c r="LVO108" s="631"/>
      <c r="LVP108" s="631"/>
      <c r="LVQ108" s="631"/>
      <c r="LVR108" s="631"/>
      <c r="LVS108" s="612"/>
      <c r="LVT108" s="626"/>
      <c r="LVU108" s="631"/>
      <c r="LVV108" s="631"/>
      <c r="LVW108" s="631"/>
      <c r="LVX108" s="631"/>
      <c r="LVY108" s="631"/>
      <c r="LVZ108" s="612"/>
      <c r="LWA108" s="626"/>
      <c r="LWB108" s="631"/>
      <c r="LWC108" s="631"/>
      <c r="LWD108" s="631"/>
      <c r="LWE108" s="631"/>
      <c r="LWF108" s="631"/>
      <c r="LWG108" s="612"/>
      <c r="LWH108" s="626"/>
      <c r="LWI108" s="631"/>
      <c r="LWJ108" s="631"/>
      <c r="LWK108" s="631"/>
      <c r="LWL108" s="631"/>
      <c r="LWM108" s="631"/>
      <c r="LWN108" s="612"/>
      <c r="LWO108" s="626"/>
      <c r="LWP108" s="631"/>
      <c r="LWQ108" s="631"/>
      <c r="LWR108" s="631"/>
      <c r="LWS108" s="631"/>
      <c r="LWT108" s="631"/>
      <c r="LWU108" s="612"/>
      <c r="LWV108" s="626"/>
      <c r="LWW108" s="631"/>
      <c r="LWX108" s="631"/>
      <c r="LWY108" s="631"/>
      <c r="LWZ108" s="631"/>
      <c r="LXA108" s="631"/>
      <c r="LXB108" s="612"/>
      <c r="LXC108" s="626"/>
      <c r="LXD108" s="631"/>
      <c r="LXE108" s="631"/>
      <c r="LXF108" s="631"/>
      <c r="LXG108" s="631"/>
      <c r="LXH108" s="631"/>
      <c r="LXI108" s="612"/>
      <c r="LXJ108" s="626"/>
      <c r="LXK108" s="631"/>
      <c r="LXL108" s="631"/>
      <c r="LXM108" s="631"/>
      <c r="LXN108" s="631"/>
      <c r="LXO108" s="631"/>
      <c r="LXP108" s="612"/>
      <c r="LXQ108" s="626"/>
      <c r="LXR108" s="631"/>
      <c r="LXS108" s="631"/>
      <c r="LXT108" s="631"/>
      <c r="LXU108" s="631"/>
      <c r="LXV108" s="631"/>
      <c r="LXW108" s="612"/>
      <c r="LXX108" s="626"/>
      <c r="LXY108" s="631"/>
      <c r="LXZ108" s="631"/>
      <c r="LYA108" s="631"/>
      <c r="LYB108" s="631"/>
      <c r="LYC108" s="631"/>
      <c r="LYD108" s="612"/>
      <c r="LYE108" s="626"/>
      <c r="LYF108" s="631"/>
      <c r="LYG108" s="631"/>
      <c r="LYH108" s="631"/>
      <c r="LYI108" s="631"/>
      <c r="LYJ108" s="631"/>
      <c r="LYK108" s="612"/>
      <c r="LYL108" s="626"/>
      <c r="LYM108" s="631"/>
      <c r="LYN108" s="631"/>
      <c r="LYO108" s="631"/>
      <c r="LYP108" s="631"/>
      <c r="LYQ108" s="631"/>
      <c r="LYR108" s="612"/>
      <c r="LYS108" s="626"/>
      <c r="LYT108" s="631"/>
      <c r="LYU108" s="631"/>
      <c r="LYV108" s="631"/>
      <c r="LYW108" s="631"/>
      <c r="LYX108" s="631"/>
      <c r="LYY108" s="612"/>
      <c r="LYZ108" s="626"/>
      <c r="LZA108" s="631"/>
      <c r="LZB108" s="631"/>
      <c r="LZC108" s="631"/>
      <c r="LZD108" s="631"/>
      <c r="LZE108" s="631"/>
      <c r="LZF108" s="612"/>
      <c r="LZG108" s="626"/>
      <c r="LZH108" s="631"/>
      <c r="LZI108" s="631"/>
      <c r="LZJ108" s="631"/>
      <c r="LZK108" s="631"/>
      <c r="LZL108" s="631"/>
      <c r="LZM108" s="612"/>
      <c r="LZN108" s="626"/>
      <c r="LZO108" s="631"/>
      <c r="LZP108" s="631"/>
      <c r="LZQ108" s="631"/>
      <c r="LZR108" s="631"/>
      <c r="LZS108" s="631"/>
      <c r="LZT108" s="612"/>
      <c r="LZU108" s="626"/>
      <c r="LZV108" s="631"/>
      <c r="LZW108" s="631"/>
      <c r="LZX108" s="631"/>
      <c r="LZY108" s="631"/>
      <c r="LZZ108" s="631"/>
      <c r="MAA108" s="612"/>
      <c r="MAB108" s="626"/>
      <c r="MAC108" s="631"/>
      <c r="MAD108" s="631"/>
      <c r="MAE108" s="631"/>
      <c r="MAF108" s="631"/>
      <c r="MAG108" s="631"/>
      <c r="MAH108" s="612"/>
      <c r="MAI108" s="626"/>
      <c r="MAJ108" s="631"/>
      <c r="MAK108" s="631"/>
      <c r="MAL108" s="631"/>
      <c r="MAM108" s="631"/>
      <c r="MAN108" s="631"/>
      <c r="MAO108" s="612"/>
      <c r="MAP108" s="626"/>
      <c r="MAQ108" s="631"/>
      <c r="MAR108" s="631"/>
      <c r="MAS108" s="631"/>
      <c r="MAT108" s="631"/>
      <c r="MAU108" s="631"/>
      <c r="MAV108" s="612"/>
      <c r="MAW108" s="626"/>
      <c r="MAX108" s="631"/>
      <c r="MAY108" s="631"/>
      <c r="MAZ108" s="631"/>
      <c r="MBA108" s="631"/>
      <c r="MBB108" s="631"/>
      <c r="MBC108" s="612"/>
      <c r="MBD108" s="626"/>
      <c r="MBE108" s="631"/>
      <c r="MBF108" s="631"/>
      <c r="MBG108" s="631"/>
      <c r="MBH108" s="631"/>
      <c r="MBI108" s="631"/>
      <c r="MBJ108" s="612"/>
      <c r="MBK108" s="626"/>
      <c r="MBL108" s="631"/>
      <c r="MBM108" s="631"/>
      <c r="MBN108" s="631"/>
      <c r="MBO108" s="631"/>
      <c r="MBP108" s="631"/>
      <c r="MBQ108" s="612"/>
      <c r="MBR108" s="626"/>
      <c r="MBS108" s="631"/>
      <c r="MBT108" s="631"/>
      <c r="MBU108" s="631"/>
      <c r="MBV108" s="631"/>
      <c r="MBW108" s="631"/>
      <c r="MBX108" s="612"/>
      <c r="MBY108" s="626"/>
      <c r="MBZ108" s="631"/>
      <c r="MCA108" s="631"/>
      <c r="MCB108" s="631"/>
      <c r="MCC108" s="631"/>
      <c r="MCD108" s="631"/>
      <c r="MCE108" s="612"/>
      <c r="MCF108" s="626"/>
      <c r="MCG108" s="631"/>
      <c r="MCH108" s="631"/>
      <c r="MCI108" s="631"/>
      <c r="MCJ108" s="631"/>
      <c r="MCK108" s="631"/>
      <c r="MCL108" s="612"/>
      <c r="MCM108" s="626"/>
      <c r="MCN108" s="631"/>
      <c r="MCO108" s="631"/>
      <c r="MCP108" s="631"/>
      <c r="MCQ108" s="631"/>
      <c r="MCR108" s="631"/>
      <c r="MCS108" s="612"/>
      <c r="MCT108" s="626"/>
      <c r="MCU108" s="631"/>
      <c r="MCV108" s="631"/>
      <c r="MCW108" s="631"/>
      <c r="MCX108" s="631"/>
      <c r="MCY108" s="631"/>
      <c r="MCZ108" s="612"/>
      <c r="MDA108" s="626"/>
      <c r="MDB108" s="631"/>
      <c r="MDC108" s="631"/>
      <c r="MDD108" s="631"/>
      <c r="MDE108" s="631"/>
      <c r="MDF108" s="631"/>
      <c r="MDG108" s="612"/>
      <c r="MDH108" s="626"/>
      <c r="MDI108" s="631"/>
      <c r="MDJ108" s="631"/>
      <c r="MDK108" s="631"/>
      <c r="MDL108" s="631"/>
      <c r="MDM108" s="631"/>
      <c r="MDN108" s="612"/>
      <c r="MDO108" s="626"/>
      <c r="MDP108" s="631"/>
      <c r="MDQ108" s="631"/>
      <c r="MDR108" s="631"/>
      <c r="MDS108" s="631"/>
      <c r="MDT108" s="631"/>
      <c r="MDU108" s="612"/>
      <c r="MDV108" s="626"/>
      <c r="MDW108" s="631"/>
      <c r="MDX108" s="631"/>
      <c r="MDY108" s="631"/>
      <c r="MDZ108" s="631"/>
      <c r="MEA108" s="631"/>
      <c r="MEB108" s="612"/>
      <c r="MEC108" s="626"/>
      <c r="MED108" s="631"/>
      <c r="MEE108" s="631"/>
      <c r="MEF108" s="631"/>
      <c r="MEG108" s="631"/>
      <c r="MEH108" s="631"/>
      <c r="MEI108" s="612"/>
      <c r="MEJ108" s="626"/>
      <c r="MEK108" s="631"/>
      <c r="MEL108" s="631"/>
      <c r="MEM108" s="631"/>
      <c r="MEN108" s="631"/>
      <c r="MEO108" s="631"/>
      <c r="MEP108" s="612"/>
      <c r="MEQ108" s="626"/>
      <c r="MER108" s="631"/>
      <c r="MES108" s="631"/>
      <c r="MET108" s="631"/>
      <c r="MEU108" s="631"/>
      <c r="MEV108" s="631"/>
      <c r="MEW108" s="612"/>
      <c r="MEX108" s="626"/>
      <c r="MEY108" s="631"/>
      <c r="MEZ108" s="631"/>
      <c r="MFA108" s="631"/>
      <c r="MFB108" s="631"/>
      <c r="MFC108" s="631"/>
      <c r="MFD108" s="612"/>
      <c r="MFE108" s="626"/>
      <c r="MFF108" s="631"/>
      <c r="MFG108" s="631"/>
      <c r="MFH108" s="631"/>
      <c r="MFI108" s="631"/>
      <c r="MFJ108" s="631"/>
      <c r="MFK108" s="612"/>
      <c r="MFL108" s="626"/>
      <c r="MFM108" s="631"/>
      <c r="MFN108" s="631"/>
      <c r="MFO108" s="631"/>
      <c r="MFP108" s="631"/>
      <c r="MFQ108" s="631"/>
      <c r="MFR108" s="612"/>
      <c r="MFS108" s="626"/>
      <c r="MFT108" s="631"/>
      <c r="MFU108" s="631"/>
      <c r="MFV108" s="631"/>
      <c r="MFW108" s="631"/>
      <c r="MFX108" s="631"/>
      <c r="MFY108" s="612"/>
      <c r="MFZ108" s="626"/>
      <c r="MGA108" s="631"/>
      <c r="MGB108" s="631"/>
      <c r="MGC108" s="631"/>
      <c r="MGD108" s="631"/>
      <c r="MGE108" s="631"/>
      <c r="MGF108" s="612"/>
      <c r="MGG108" s="626"/>
      <c r="MGH108" s="631"/>
      <c r="MGI108" s="631"/>
      <c r="MGJ108" s="631"/>
      <c r="MGK108" s="631"/>
      <c r="MGL108" s="631"/>
      <c r="MGM108" s="612"/>
      <c r="MGN108" s="626"/>
      <c r="MGO108" s="631"/>
      <c r="MGP108" s="631"/>
      <c r="MGQ108" s="631"/>
      <c r="MGR108" s="631"/>
      <c r="MGS108" s="631"/>
      <c r="MGT108" s="612"/>
      <c r="MGU108" s="626"/>
      <c r="MGV108" s="631"/>
      <c r="MGW108" s="631"/>
      <c r="MGX108" s="631"/>
      <c r="MGY108" s="631"/>
      <c r="MGZ108" s="631"/>
      <c r="MHA108" s="612"/>
      <c r="MHB108" s="626"/>
      <c r="MHC108" s="631"/>
      <c r="MHD108" s="631"/>
      <c r="MHE108" s="631"/>
      <c r="MHF108" s="631"/>
      <c r="MHG108" s="631"/>
      <c r="MHH108" s="612"/>
      <c r="MHI108" s="626"/>
      <c r="MHJ108" s="631"/>
      <c r="MHK108" s="631"/>
      <c r="MHL108" s="631"/>
      <c r="MHM108" s="631"/>
      <c r="MHN108" s="631"/>
      <c r="MHO108" s="612"/>
      <c r="MHP108" s="626"/>
      <c r="MHQ108" s="631"/>
      <c r="MHR108" s="631"/>
      <c r="MHS108" s="631"/>
      <c r="MHT108" s="631"/>
      <c r="MHU108" s="631"/>
      <c r="MHV108" s="612"/>
      <c r="MHW108" s="626"/>
      <c r="MHX108" s="631"/>
      <c r="MHY108" s="631"/>
      <c r="MHZ108" s="631"/>
      <c r="MIA108" s="631"/>
      <c r="MIB108" s="631"/>
      <c r="MIC108" s="612"/>
      <c r="MID108" s="626"/>
      <c r="MIE108" s="631"/>
      <c r="MIF108" s="631"/>
      <c r="MIG108" s="631"/>
      <c r="MIH108" s="631"/>
      <c r="MII108" s="631"/>
      <c r="MIJ108" s="612"/>
      <c r="MIK108" s="626"/>
      <c r="MIL108" s="631"/>
      <c r="MIM108" s="631"/>
      <c r="MIN108" s="631"/>
      <c r="MIO108" s="631"/>
      <c r="MIP108" s="631"/>
      <c r="MIQ108" s="612"/>
      <c r="MIR108" s="626"/>
      <c r="MIS108" s="631"/>
      <c r="MIT108" s="631"/>
      <c r="MIU108" s="631"/>
      <c r="MIV108" s="631"/>
      <c r="MIW108" s="631"/>
      <c r="MIX108" s="612"/>
      <c r="MIY108" s="626"/>
      <c r="MIZ108" s="631"/>
      <c r="MJA108" s="631"/>
      <c r="MJB108" s="631"/>
      <c r="MJC108" s="631"/>
      <c r="MJD108" s="631"/>
      <c r="MJE108" s="612"/>
      <c r="MJF108" s="626"/>
      <c r="MJG108" s="631"/>
      <c r="MJH108" s="631"/>
      <c r="MJI108" s="631"/>
      <c r="MJJ108" s="631"/>
      <c r="MJK108" s="631"/>
      <c r="MJL108" s="612"/>
      <c r="MJM108" s="626"/>
      <c r="MJN108" s="631"/>
      <c r="MJO108" s="631"/>
      <c r="MJP108" s="631"/>
      <c r="MJQ108" s="631"/>
      <c r="MJR108" s="631"/>
      <c r="MJS108" s="612"/>
      <c r="MJT108" s="626"/>
      <c r="MJU108" s="631"/>
      <c r="MJV108" s="631"/>
      <c r="MJW108" s="631"/>
      <c r="MJX108" s="631"/>
      <c r="MJY108" s="631"/>
      <c r="MJZ108" s="612"/>
      <c r="MKA108" s="626"/>
      <c r="MKB108" s="631"/>
      <c r="MKC108" s="631"/>
      <c r="MKD108" s="631"/>
      <c r="MKE108" s="631"/>
      <c r="MKF108" s="631"/>
      <c r="MKG108" s="612"/>
      <c r="MKH108" s="626"/>
      <c r="MKI108" s="631"/>
      <c r="MKJ108" s="631"/>
      <c r="MKK108" s="631"/>
      <c r="MKL108" s="631"/>
      <c r="MKM108" s="631"/>
      <c r="MKN108" s="612"/>
      <c r="MKO108" s="626"/>
      <c r="MKP108" s="631"/>
      <c r="MKQ108" s="631"/>
      <c r="MKR108" s="631"/>
      <c r="MKS108" s="631"/>
      <c r="MKT108" s="631"/>
      <c r="MKU108" s="612"/>
      <c r="MKV108" s="626"/>
      <c r="MKW108" s="631"/>
      <c r="MKX108" s="631"/>
      <c r="MKY108" s="631"/>
      <c r="MKZ108" s="631"/>
      <c r="MLA108" s="631"/>
      <c r="MLB108" s="612"/>
      <c r="MLC108" s="626"/>
      <c r="MLD108" s="631"/>
      <c r="MLE108" s="631"/>
      <c r="MLF108" s="631"/>
      <c r="MLG108" s="631"/>
      <c r="MLH108" s="631"/>
      <c r="MLI108" s="612"/>
      <c r="MLJ108" s="626"/>
      <c r="MLK108" s="631"/>
      <c r="MLL108" s="631"/>
      <c r="MLM108" s="631"/>
      <c r="MLN108" s="631"/>
      <c r="MLO108" s="631"/>
      <c r="MLP108" s="612"/>
      <c r="MLQ108" s="626"/>
      <c r="MLR108" s="631"/>
      <c r="MLS108" s="631"/>
      <c r="MLT108" s="631"/>
      <c r="MLU108" s="631"/>
      <c r="MLV108" s="631"/>
      <c r="MLW108" s="612"/>
      <c r="MLX108" s="626"/>
      <c r="MLY108" s="631"/>
      <c r="MLZ108" s="631"/>
      <c r="MMA108" s="631"/>
      <c r="MMB108" s="631"/>
      <c r="MMC108" s="631"/>
      <c r="MMD108" s="612"/>
      <c r="MME108" s="626"/>
      <c r="MMF108" s="631"/>
      <c r="MMG108" s="631"/>
      <c r="MMH108" s="631"/>
      <c r="MMI108" s="631"/>
      <c r="MMJ108" s="631"/>
      <c r="MMK108" s="612"/>
      <c r="MML108" s="626"/>
      <c r="MMM108" s="631"/>
      <c r="MMN108" s="631"/>
      <c r="MMO108" s="631"/>
      <c r="MMP108" s="631"/>
      <c r="MMQ108" s="631"/>
      <c r="MMR108" s="612"/>
      <c r="MMS108" s="626"/>
      <c r="MMT108" s="631"/>
      <c r="MMU108" s="631"/>
      <c r="MMV108" s="631"/>
      <c r="MMW108" s="631"/>
      <c r="MMX108" s="631"/>
      <c r="MMY108" s="612"/>
      <c r="MMZ108" s="626"/>
      <c r="MNA108" s="631"/>
      <c r="MNB108" s="631"/>
      <c r="MNC108" s="631"/>
      <c r="MND108" s="631"/>
      <c r="MNE108" s="631"/>
      <c r="MNF108" s="612"/>
      <c r="MNG108" s="626"/>
      <c r="MNH108" s="631"/>
      <c r="MNI108" s="631"/>
      <c r="MNJ108" s="631"/>
      <c r="MNK108" s="631"/>
      <c r="MNL108" s="631"/>
      <c r="MNM108" s="612"/>
      <c r="MNN108" s="626"/>
      <c r="MNO108" s="631"/>
      <c r="MNP108" s="631"/>
      <c r="MNQ108" s="631"/>
      <c r="MNR108" s="631"/>
      <c r="MNS108" s="631"/>
      <c r="MNT108" s="612"/>
      <c r="MNU108" s="626"/>
      <c r="MNV108" s="631"/>
      <c r="MNW108" s="631"/>
      <c r="MNX108" s="631"/>
      <c r="MNY108" s="631"/>
      <c r="MNZ108" s="631"/>
      <c r="MOA108" s="612"/>
      <c r="MOB108" s="626"/>
      <c r="MOC108" s="631"/>
      <c r="MOD108" s="631"/>
      <c r="MOE108" s="631"/>
      <c r="MOF108" s="631"/>
      <c r="MOG108" s="631"/>
      <c r="MOH108" s="612"/>
      <c r="MOI108" s="626"/>
      <c r="MOJ108" s="631"/>
      <c r="MOK108" s="631"/>
      <c r="MOL108" s="631"/>
      <c r="MOM108" s="631"/>
      <c r="MON108" s="631"/>
      <c r="MOO108" s="612"/>
      <c r="MOP108" s="626"/>
      <c r="MOQ108" s="631"/>
      <c r="MOR108" s="631"/>
      <c r="MOS108" s="631"/>
      <c r="MOT108" s="631"/>
      <c r="MOU108" s="631"/>
      <c r="MOV108" s="612"/>
      <c r="MOW108" s="626"/>
      <c r="MOX108" s="631"/>
      <c r="MOY108" s="631"/>
      <c r="MOZ108" s="631"/>
      <c r="MPA108" s="631"/>
      <c r="MPB108" s="631"/>
      <c r="MPC108" s="612"/>
      <c r="MPD108" s="626"/>
      <c r="MPE108" s="631"/>
      <c r="MPF108" s="631"/>
      <c r="MPG108" s="631"/>
      <c r="MPH108" s="631"/>
      <c r="MPI108" s="631"/>
      <c r="MPJ108" s="612"/>
      <c r="MPK108" s="626"/>
      <c r="MPL108" s="631"/>
      <c r="MPM108" s="631"/>
      <c r="MPN108" s="631"/>
      <c r="MPO108" s="631"/>
      <c r="MPP108" s="631"/>
      <c r="MPQ108" s="612"/>
      <c r="MPR108" s="626"/>
      <c r="MPS108" s="631"/>
      <c r="MPT108" s="631"/>
      <c r="MPU108" s="631"/>
      <c r="MPV108" s="631"/>
      <c r="MPW108" s="631"/>
      <c r="MPX108" s="612"/>
      <c r="MPY108" s="626"/>
      <c r="MPZ108" s="631"/>
      <c r="MQA108" s="631"/>
      <c r="MQB108" s="631"/>
      <c r="MQC108" s="631"/>
      <c r="MQD108" s="631"/>
      <c r="MQE108" s="612"/>
      <c r="MQF108" s="626"/>
      <c r="MQG108" s="631"/>
      <c r="MQH108" s="631"/>
      <c r="MQI108" s="631"/>
      <c r="MQJ108" s="631"/>
      <c r="MQK108" s="631"/>
      <c r="MQL108" s="612"/>
      <c r="MQM108" s="626"/>
      <c r="MQN108" s="631"/>
      <c r="MQO108" s="631"/>
      <c r="MQP108" s="631"/>
      <c r="MQQ108" s="631"/>
      <c r="MQR108" s="631"/>
      <c r="MQS108" s="612"/>
      <c r="MQT108" s="626"/>
      <c r="MQU108" s="631"/>
      <c r="MQV108" s="631"/>
      <c r="MQW108" s="631"/>
      <c r="MQX108" s="631"/>
      <c r="MQY108" s="631"/>
      <c r="MQZ108" s="612"/>
      <c r="MRA108" s="626"/>
      <c r="MRB108" s="631"/>
      <c r="MRC108" s="631"/>
      <c r="MRD108" s="631"/>
      <c r="MRE108" s="631"/>
      <c r="MRF108" s="631"/>
      <c r="MRG108" s="612"/>
      <c r="MRH108" s="626"/>
      <c r="MRI108" s="631"/>
      <c r="MRJ108" s="631"/>
      <c r="MRK108" s="631"/>
      <c r="MRL108" s="631"/>
      <c r="MRM108" s="631"/>
      <c r="MRN108" s="612"/>
      <c r="MRO108" s="626"/>
      <c r="MRP108" s="631"/>
      <c r="MRQ108" s="631"/>
      <c r="MRR108" s="631"/>
      <c r="MRS108" s="631"/>
      <c r="MRT108" s="631"/>
      <c r="MRU108" s="612"/>
      <c r="MRV108" s="626"/>
      <c r="MRW108" s="631"/>
      <c r="MRX108" s="631"/>
      <c r="MRY108" s="631"/>
      <c r="MRZ108" s="631"/>
      <c r="MSA108" s="631"/>
      <c r="MSB108" s="612"/>
      <c r="MSC108" s="626"/>
      <c r="MSD108" s="631"/>
      <c r="MSE108" s="631"/>
      <c r="MSF108" s="631"/>
      <c r="MSG108" s="631"/>
      <c r="MSH108" s="631"/>
      <c r="MSI108" s="612"/>
      <c r="MSJ108" s="626"/>
      <c r="MSK108" s="631"/>
      <c r="MSL108" s="631"/>
      <c r="MSM108" s="631"/>
      <c r="MSN108" s="631"/>
      <c r="MSO108" s="631"/>
      <c r="MSP108" s="612"/>
      <c r="MSQ108" s="626"/>
      <c r="MSR108" s="631"/>
      <c r="MSS108" s="631"/>
      <c r="MST108" s="631"/>
      <c r="MSU108" s="631"/>
      <c r="MSV108" s="631"/>
      <c r="MSW108" s="612"/>
      <c r="MSX108" s="626"/>
      <c r="MSY108" s="631"/>
      <c r="MSZ108" s="631"/>
      <c r="MTA108" s="631"/>
      <c r="MTB108" s="631"/>
      <c r="MTC108" s="631"/>
      <c r="MTD108" s="612"/>
      <c r="MTE108" s="626"/>
      <c r="MTF108" s="631"/>
      <c r="MTG108" s="631"/>
      <c r="MTH108" s="631"/>
      <c r="MTI108" s="631"/>
      <c r="MTJ108" s="631"/>
      <c r="MTK108" s="612"/>
      <c r="MTL108" s="626"/>
      <c r="MTM108" s="631"/>
      <c r="MTN108" s="631"/>
      <c r="MTO108" s="631"/>
      <c r="MTP108" s="631"/>
      <c r="MTQ108" s="631"/>
      <c r="MTR108" s="612"/>
      <c r="MTS108" s="626"/>
      <c r="MTT108" s="631"/>
      <c r="MTU108" s="631"/>
      <c r="MTV108" s="631"/>
      <c r="MTW108" s="631"/>
      <c r="MTX108" s="631"/>
      <c r="MTY108" s="612"/>
      <c r="MTZ108" s="626"/>
      <c r="MUA108" s="631"/>
      <c r="MUB108" s="631"/>
      <c r="MUC108" s="631"/>
      <c r="MUD108" s="631"/>
      <c r="MUE108" s="631"/>
      <c r="MUF108" s="612"/>
      <c r="MUG108" s="626"/>
      <c r="MUH108" s="631"/>
      <c r="MUI108" s="631"/>
      <c r="MUJ108" s="631"/>
      <c r="MUK108" s="631"/>
      <c r="MUL108" s="631"/>
      <c r="MUM108" s="612"/>
      <c r="MUN108" s="626"/>
      <c r="MUO108" s="631"/>
      <c r="MUP108" s="631"/>
      <c r="MUQ108" s="631"/>
      <c r="MUR108" s="631"/>
      <c r="MUS108" s="631"/>
      <c r="MUT108" s="612"/>
      <c r="MUU108" s="626"/>
      <c r="MUV108" s="631"/>
      <c r="MUW108" s="631"/>
      <c r="MUX108" s="631"/>
      <c r="MUY108" s="631"/>
      <c r="MUZ108" s="631"/>
      <c r="MVA108" s="612"/>
      <c r="MVB108" s="626"/>
      <c r="MVC108" s="631"/>
      <c r="MVD108" s="631"/>
      <c r="MVE108" s="631"/>
      <c r="MVF108" s="631"/>
      <c r="MVG108" s="631"/>
      <c r="MVH108" s="612"/>
      <c r="MVI108" s="626"/>
      <c r="MVJ108" s="631"/>
      <c r="MVK108" s="631"/>
      <c r="MVL108" s="631"/>
      <c r="MVM108" s="631"/>
      <c r="MVN108" s="631"/>
      <c r="MVO108" s="612"/>
      <c r="MVP108" s="626"/>
      <c r="MVQ108" s="631"/>
      <c r="MVR108" s="631"/>
      <c r="MVS108" s="631"/>
      <c r="MVT108" s="631"/>
      <c r="MVU108" s="631"/>
      <c r="MVV108" s="612"/>
      <c r="MVW108" s="626"/>
      <c r="MVX108" s="631"/>
      <c r="MVY108" s="631"/>
      <c r="MVZ108" s="631"/>
      <c r="MWA108" s="631"/>
      <c r="MWB108" s="631"/>
      <c r="MWC108" s="612"/>
      <c r="MWD108" s="626"/>
      <c r="MWE108" s="631"/>
      <c r="MWF108" s="631"/>
      <c r="MWG108" s="631"/>
      <c r="MWH108" s="631"/>
      <c r="MWI108" s="631"/>
      <c r="MWJ108" s="612"/>
      <c r="MWK108" s="626"/>
      <c r="MWL108" s="631"/>
      <c r="MWM108" s="631"/>
      <c r="MWN108" s="631"/>
      <c r="MWO108" s="631"/>
      <c r="MWP108" s="631"/>
      <c r="MWQ108" s="612"/>
      <c r="MWR108" s="626"/>
      <c r="MWS108" s="631"/>
      <c r="MWT108" s="631"/>
      <c r="MWU108" s="631"/>
      <c r="MWV108" s="631"/>
      <c r="MWW108" s="631"/>
      <c r="MWX108" s="612"/>
      <c r="MWY108" s="626"/>
      <c r="MWZ108" s="631"/>
      <c r="MXA108" s="631"/>
      <c r="MXB108" s="631"/>
      <c r="MXC108" s="631"/>
      <c r="MXD108" s="631"/>
      <c r="MXE108" s="612"/>
      <c r="MXF108" s="626"/>
      <c r="MXG108" s="631"/>
      <c r="MXH108" s="631"/>
      <c r="MXI108" s="631"/>
      <c r="MXJ108" s="631"/>
      <c r="MXK108" s="631"/>
      <c r="MXL108" s="612"/>
      <c r="MXM108" s="626"/>
      <c r="MXN108" s="631"/>
      <c r="MXO108" s="631"/>
      <c r="MXP108" s="631"/>
      <c r="MXQ108" s="631"/>
      <c r="MXR108" s="631"/>
      <c r="MXS108" s="612"/>
      <c r="MXT108" s="626"/>
      <c r="MXU108" s="631"/>
      <c r="MXV108" s="631"/>
      <c r="MXW108" s="631"/>
      <c r="MXX108" s="631"/>
      <c r="MXY108" s="631"/>
      <c r="MXZ108" s="612"/>
      <c r="MYA108" s="626"/>
      <c r="MYB108" s="631"/>
      <c r="MYC108" s="631"/>
      <c r="MYD108" s="631"/>
      <c r="MYE108" s="631"/>
      <c r="MYF108" s="631"/>
      <c r="MYG108" s="612"/>
      <c r="MYH108" s="626"/>
      <c r="MYI108" s="631"/>
      <c r="MYJ108" s="631"/>
      <c r="MYK108" s="631"/>
      <c r="MYL108" s="631"/>
      <c r="MYM108" s="631"/>
      <c r="MYN108" s="612"/>
      <c r="MYO108" s="626"/>
      <c r="MYP108" s="631"/>
      <c r="MYQ108" s="631"/>
      <c r="MYR108" s="631"/>
      <c r="MYS108" s="631"/>
      <c r="MYT108" s="631"/>
      <c r="MYU108" s="612"/>
      <c r="MYV108" s="626"/>
      <c r="MYW108" s="631"/>
      <c r="MYX108" s="631"/>
      <c r="MYY108" s="631"/>
      <c r="MYZ108" s="631"/>
      <c r="MZA108" s="631"/>
      <c r="MZB108" s="612"/>
      <c r="MZC108" s="626"/>
      <c r="MZD108" s="631"/>
      <c r="MZE108" s="631"/>
      <c r="MZF108" s="631"/>
      <c r="MZG108" s="631"/>
      <c r="MZH108" s="631"/>
      <c r="MZI108" s="612"/>
      <c r="MZJ108" s="626"/>
      <c r="MZK108" s="631"/>
      <c r="MZL108" s="631"/>
      <c r="MZM108" s="631"/>
      <c r="MZN108" s="631"/>
      <c r="MZO108" s="631"/>
      <c r="MZP108" s="612"/>
      <c r="MZQ108" s="626"/>
      <c r="MZR108" s="631"/>
      <c r="MZS108" s="631"/>
      <c r="MZT108" s="631"/>
      <c r="MZU108" s="631"/>
      <c r="MZV108" s="631"/>
      <c r="MZW108" s="612"/>
      <c r="MZX108" s="626"/>
      <c r="MZY108" s="631"/>
      <c r="MZZ108" s="631"/>
      <c r="NAA108" s="631"/>
      <c r="NAB108" s="631"/>
      <c r="NAC108" s="631"/>
      <c r="NAD108" s="612"/>
      <c r="NAE108" s="626"/>
      <c r="NAF108" s="631"/>
      <c r="NAG108" s="631"/>
      <c r="NAH108" s="631"/>
      <c r="NAI108" s="631"/>
      <c r="NAJ108" s="631"/>
      <c r="NAK108" s="612"/>
      <c r="NAL108" s="626"/>
      <c r="NAM108" s="631"/>
      <c r="NAN108" s="631"/>
      <c r="NAO108" s="631"/>
      <c r="NAP108" s="631"/>
      <c r="NAQ108" s="631"/>
      <c r="NAR108" s="612"/>
      <c r="NAS108" s="626"/>
      <c r="NAT108" s="631"/>
      <c r="NAU108" s="631"/>
      <c r="NAV108" s="631"/>
      <c r="NAW108" s="631"/>
      <c r="NAX108" s="631"/>
      <c r="NAY108" s="612"/>
      <c r="NAZ108" s="626"/>
      <c r="NBA108" s="631"/>
      <c r="NBB108" s="631"/>
      <c r="NBC108" s="631"/>
      <c r="NBD108" s="631"/>
      <c r="NBE108" s="631"/>
      <c r="NBF108" s="612"/>
      <c r="NBG108" s="626"/>
      <c r="NBH108" s="631"/>
      <c r="NBI108" s="631"/>
      <c r="NBJ108" s="631"/>
      <c r="NBK108" s="631"/>
      <c r="NBL108" s="631"/>
      <c r="NBM108" s="612"/>
      <c r="NBN108" s="626"/>
      <c r="NBO108" s="631"/>
      <c r="NBP108" s="631"/>
      <c r="NBQ108" s="631"/>
      <c r="NBR108" s="631"/>
      <c r="NBS108" s="631"/>
      <c r="NBT108" s="612"/>
      <c r="NBU108" s="626"/>
      <c r="NBV108" s="631"/>
      <c r="NBW108" s="631"/>
      <c r="NBX108" s="631"/>
      <c r="NBY108" s="631"/>
      <c r="NBZ108" s="631"/>
      <c r="NCA108" s="612"/>
      <c r="NCB108" s="626"/>
      <c r="NCC108" s="631"/>
      <c r="NCD108" s="631"/>
      <c r="NCE108" s="631"/>
      <c r="NCF108" s="631"/>
      <c r="NCG108" s="631"/>
      <c r="NCH108" s="612"/>
      <c r="NCI108" s="626"/>
      <c r="NCJ108" s="631"/>
      <c r="NCK108" s="631"/>
      <c r="NCL108" s="631"/>
      <c r="NCM108" s="631"/>
      <c r="NCN108" s="631"/>
      <c r="NCO108" s="612"/>
      <c r="NCP108" s="626"/>
      <c r="NCQ108" s="631"/>
      <c r="NCR108" s="631"/>
      <c r="NCS108" s="631"/>
      <c r="NCT108" s="631"/>
      <c r="NCU108" s="631"/>
      <c r="NCV108" s="612"/>
      <c r="NCW108" s="626"/>
      <c r="NCX108" s="631"/>
      <c r="NCY108" s="631"/>
      <c r="NCZ108" s="631"/>
      <c r="NDA108" s="631"/>
      <c r="NDB108" s="631"/>
      <c r="NDC108" s="612"/>
      <c r="NDD108" s="626"/>
      <c r="NDE108" s="631"/>
      <c r="NDF108" s="631"/>
      <c r="NDG108" s="631"/>
      <c r="NDH108" s="631"/>
      <c r="NDI108" s="631"/>
      <c r="NDJ108" s="612"/>
      <c r="NDK108" s="626"/>
      <c r="NDL108" s="631"/>
      <c r="NDM108" s="631"/>
      <c r="NDN108" s="631"/>
      <c r="NDO108" s="631"/>
      <c r="NDP108" s="631"/>
      <c r="NDQ108" s="612"/>
      <c r="NDR108" s="626"/>
      <c r="NDS108" s="631"/>
      <c r="NDT108" s="631"/>
      <c r="NDU108" s="631"/>
      <c r="NDV108" s="631"/>
      <c r="NDW108" s="631"/>
      <c r="NDX108" s="612"/>
      <c r="NDY108" s="626"/>
      <c r="NDZ108" s="631"/>
      <c r="NEA108" s="631"/>
      <c r="NEB108" s="631"/>
      <c r="NEC108" s="631"/>
      <c r="NED108" s="631"/>
      <c r="NEE108" s="612"/>
      <c r="NEF108" s="626"/>
      <c r="NEG108" s="631"/>
      <c r="NEH108" s="631"/>
      <c r="NEI108" s="631"/>
      <c r="NEJ108" s="631"/>
      <c r="NEK108" s="631"/>
      <c r="NEL108" s="612"/>
      <c r="NEM108" s="626"/>
      <c r="NEN108" s="631"/>
      <c r="NEO108" s="631"/>
      <c r="NEP108" s="631"/>
      <c r="NEQ108" s="631"/>
      <c r="NER108" s="631"/>
      <c r="NES108" s="612"/>
      <c r="NET108" s="626"/>
      <c r="NEU108" s="631"/>
      <c r="NEV108" s="631"/>
      <c r="NEW108" s="631"/>
      <c r="NEX108" s="631"/>
      <c r="NEY108" s="631"/>
      <c r="NEZ108" s="612"/>
      <c r="NFA108" s="626"/>
      <c r="NFB108" s="631"/>
      <c r="NFC108" s="631"/>
      <c r="NFD108" s="631"/>
      <c r="NFE108" s="631"/>
      <c r="NFF108" s="631"/>
      <c r="NFG108" s="612"/>
      <c r="NFH108" s="626"/>
      <c r="NFI108" s="631"/>
      <c r="NFJ108" s="631"/>
      <c r="NFK108" s="631"/>
      <c r="NFL108" s="631"/>
      <c r="NFM108" s="631"/>
      <c r="NFN108" s="612"/>
      <c r="NFO108" s="626"/>
      <c r="NFP108" s="631"/>
      <c r="NFQ108" s="631"/>
      <c r="NFR108" s="631"/>
      <c r="NFS108" s="631"/>
      <c r="NFT108" s="631"/>
      <c r="NFU108" s="612"/>
      <c r="NFV108" s="626"/>
      <c r="NFW108" s="631"/>
      <c r="NFX108" s="631"/>
      <c r="NFY108" s="631"/>
      <c r="NFZ108" s="631"/>
      <c r="NGA108" s="631"/>
      <c r="NGB108" s="612"/>
      <c r="NGC108" s="626"/>
      <c r="NGD108" s="631"/>
      <c r="NGE108" s="631"/>
      <c r="NGF108" s="631"/>
      <c r="NGG108" s="631"/>
      <c r="NGH108" s="631"/>
      <c r="NGI108" s="612"/>
      <c r="NGJ108" s="626"/>
      <c r="NGK108" s="631"/>
      <c r="NGL108" s="631"/>
      <c r="NGM108" s="631"/>
      <c r="NGN108" s="631"/>
      <c r="NGO108" s="631"/>
      <c r="NGP108" s="612"/>
      <c r="NGQ108" s="626"/>
      <c r="NGR108" s="631"/>
      <c r="NGS108" s="631"/>
      <c r="NGT108" s="631"/>
      <c r="NGU108" s="631"/>
      <c r="NGV108" s="631"/>
      <c r="NGW108" s="612"/>
      <c r="NGX108" s="626"/>
      <c r="NGY108" s="631"/>
      <c r="NGZ108" s="631"/>
      <c r="NHA108" s="631"/>
      <c r="NHB108" s="631"/>
      <c r="NHC108" s="631"/>
      <c r="NHD108" s="612"/>
      <c r="NHE108" s="626"/>
      <c r="NHF108" s="631"/>
      <c r="NHG108" s="631"/>
      <c r="NHH108" s="631"/>
      <c r="NHI108" s="631"/>
      <c r="NHJ108" s="631"/>
      <c r="NHK108" s="612"/>
      <c r="NHL108" s="626"/>
      <c r="NHM108" s="631"/>
      <c r="NHN108" s="631"/>
      <c r="NHO108" s="631"/>
      <c r="NHP108" s="631"/>
      <c r="NHQ108" s="631"/>
      <c r="NHR108" s="612"/>
      <c r="NHS108" s="626"/>
      <c r="NHT108" s="631"/>
      <c r="NHU108" s="631"/>
      <c r="NHV108" s="631"/>
      <c r="NHW108" s="631"/>
      <c r="NHX108" s="631"/>
      <c r="NHY108" s="612"/>
      <c r="NHZ108" s="626"/>
      <c r="NIA108" s="631"/>
      <c r="NIB108" s="631"/>
      <c r="NIC108" s="631"/>
      <c r="NID108" s="631"/>
      <c r="NIE108" s="631"/>
      <c r="NIF108" s="612"/>
      <c r="NIG108" s="626"/>
      <c r="NIH108" s="631"/>
      <c r="NII108" s="631"/>
      <c r="NIJ108" s="631"/>
      <c r="NIK108" s="631"/>
      <c r="NIL108" s="631"/>
      <c r="NIM108" s="612"/>
      <c r="NIN108" s="626"/>
      <c r="NIO108" s="631"/>
      <c r="NIP108" s="631"/>
      <c r="NIQ108" s="631"/>
      <c r="NIR108" s="631"/>
      <c r="NIS108" s="631"/>
      <c r="NIT108" s="612"/>
      <c r="NIU108" s="626"/>
      <c r="NIV108" s="631"/>
      <c r="NIW108" s="631"/>
      <c r="NIX108" s="631"/>
      <c r="NIY108" s="631"/>
      <c r="NIZ108" s="631"/>
      <c r="NJA108" s="612"/>
      <c r="NJB108" s="626"/>
      <c r="NJC108" s="631"/>
      <c r="NJD108" s="631"/>
      <c r="NJE108" s="631"/>
      <c r="NJF108" s="631"/>
      <c r="NJG108" s="631"/>
      <c r="NJH108" s="612"/>
      <c r="NJI108" s="626"/>
      <c r="NJJ108" s="631"/>
      <c r="NJK108" s="631"/>
      <c r="NJL108" s="631"/>
      <c r="NJM108" s="631"/>
      <c r="NJN108" s="631"/>
      <c r="NJO108" s="612"/>
      <c r="NJP108" s="626"/>
      <c r="NJQ108" s="631"/>
      <c r="NJR108" s="631"/>
      <c r="NJS108" s="631"/>
      <c r="NJT108" s="631"/>
      <c r="NJU108" s="631"/>
      <c r="NJV108" s="612"/>
      <c r="NJW108" s="626"/>
      <c r="NJX108" s="631"/>
      <c r="NJY108" s="631"/>
      <c r="NJZ108" s="631"/>
      <c r="NKA108" s="631"/>
      <c r="NKB108" s="631"/>
      <c r="NKC108" s="612"/>
      <c r="NKD108" s="626"/>
      <c r="NKE108" s="631"/>
      <c r="NKF108" s="631"/>
      <c r="NKG108" s="631"/>
      <c r="NKH108" s="631"/>
      <c r="NKI108" s="631"/>
      <c r="NKJ108" s="612"/>
      <c r="NKK108" s="626"/>
      <c r="NKL108" s="631"/>
      <c r="NKM108" s="631"/>
      <c r="NKN108" s="631"/>
      <c r="NKO108" s="631"/>
      <c r="NKP108" s="631"/>
      <c r="NKQ108" s="612"/>
      <c r="NKR108" s="626"/>
      <c r="NKS108" s="631"/>
      <c r="NKT108" s="631"/>
      <c r="NKU108" s="631"/>
      <c r="NKV108" s="631"/>
      <c r="NKW108" s="631"/>
      <c r="NKX108" s="612"/>
      <c r="NKY108" s="626"/>
      <c r="NKZ108" s="631"/>
      <c r="NLA108" s="631"/>
      <c r="NLB108" s="631"/>
      <c r="NLC108" s="631"/>
      <c r="NLD108" s="631"/>
      <c r="NLE108" s="612"/>
      <c r="NLF108" s="626"/>
      <c r="NLG108" s="631"/>
      <c r="NLH108" s="631"/>
      <c r="NLI108" s="631"/>
      <c r="NLJ108" s="631"/>
      <c r="NLK108" s="631"/>
      <c r="NLL108" s="612"/>
      <c r="NLM108" s="626"/>
      <c r="NLN108" s="631"/>
      <c r="NLO108" s="631"/>
      <c r="NLP108" s="631"/>
      <c r="NLQ108" s="631"/>
      <c r="NLR108" s="631"/>
      <c r="NLS108" s="612"/>
      <c r="NLT108" s="626"/>
      <c r="NLU108" s="631"/>
      <c r="NLV108" s="631"/>
      <c r="NLW108" s="631"/>
      <c r="NLX108" s="631"/>
      <c r="NLY108" s="631"/>
      <c r="NLZ108" s="612"/>
      <c r="NMA108" s="626"/>
      <c r="NMB108" s="631"/>
      <c r="NMC108" s="631"/>
      <c r="NMD108" s="631"/>
      <c r="NME108" s="631"/>
      <c r="NMF108" s="631"/>
      <c r="NMG108" s="612"/>
      <c r="NMH108" s="626"/>
      <c r="NMI108" s="631"/>
      <c r="NMJ108" s="631"/>
      <c r="NMK108" s="631"/>
      <c r="NML108" s="631"/>
      <c r="NMM108" s="631"/>
      <c r="NMN108" s="612"/>
      <c r="NMO108" s="626"/>
      <c r="NMP108" s="631"/>
      <c r="NMQ108" s="631"/>
      <c r="NMR108" s="631"/>
      <c r="NMS108" s="631"/>
      <c r="NMT108" s="631"/>
      <c r="NMU108" s="612"/>
      <c r="NMV108" s="626"/>
      <c r="NMW108" s="631"/>
      <c r="NMX108" s="631"/>
      <c r="NMY108" s="631"/>
      <c r="NMZ108" s="631"/>
      <c r="NNA108" s="631"/>
      <c r="NNB108" s="612"/>
      <c r="NNC108" s="626"/>
      <c r="NND108" s="631"/>
      <c r="NNE108" s="631"/>
      <c r="NNF108" s="631"/>
      <c r="NNG108" s="631"/>
      <c r="NNH108" s="631"/>
      <c r="NNI108" s="612"/>
      <c r="NNJ108" s="626"/>
      <c r="NNK108" s="631"/>
      <c r="NNL108" s="631"/>
      <c r="NNM108" s="631"/>
      <c r="NNN108" s="631"/>
      <c r="NNO108" s="631"/>
      <c r="NNP108" s="612"/>
      <c r="NNQ108" s="626"/>
      <c r="NNR108" s="631"/>
      <c r="NNS108" s="631"/>
      <c r="NNT108" s="631"/>
      <c r="NNU108" s="631"/>
      <c r="NNV108" s="631"/>
      <c r="NNW108" s="612"/>
      <c r="NNX108" s="626"/>
      <c r="NNY108" s="631"/>
      <c r="NNZ108" s="631"/>
      <c r="NOA108" s="631"/>
      <c r="NOB108" s="631"/>
      <c r="NOC108" s="631"/>
      <c r="NOD108" s="612"/>
      <c r="NOE108" s="626"/>
      <c r="NOF108" s="631"/>
      <c r="NOG108" s="631"/>
      <c r="NOH108" s="631"/>
      <c r="NOI108" s="631"/>
      <c r="NOJ108" s="631"/>
      <c r="NOK108" s="612"/>
      <c r="NOL108" s="626"/>
      <c r="NOM108" s="631"/>
      <c r="NON108" s="631"/>
      <c r="NOO108" s="631"/>
      <c r="NOP108" s="631"/>
      <c r="NOQ108" s="631"/>
      <c r="NOR108" s="612"/>
      <c r="NOS108" s="626"/>
      <c r="NOT108" s="631"/>
      <c r="NOU108" s="631"/>
      <c r="NOV108" s="631"/>
      <c r="NOW108" s="631"/>
      <c r="NOX108" s="631"/>
      <c r="NOY108" s="612"/>
      <c r="NOZ108" s="626"/>
      <c r="NPA108" s="631"/>
      <c r="NPB108" s="631"/>
      <c r="NPC108" s="631"/>
      <c r="NPD108" s="631"/>
      <c r="NPE108" s="631"/>
      <c r="NPF108" s="612"/>
      <c r="NPG108" s="626"/>
      <c r="NPH108" s="631"/>
      <c r="NPI108" s="631"/>
      <c r="NPJ108" s="631"/>
      <c r="NPK108" s="631"/>
      <c r="NPL108" s="631"/>
      <c r="NPM108" s="612"/>
      <c r="NPN108" s="626"/>
      <c r="NPO108" s="631"/>
      <c r="NPP108" s="631"/>
      <c r="NPQ108" s="631"/>
      <c r="NPR108" s="631"/>
      <c r="NPS108" s="631"/>
      <c r="NPT108" s="612"/>
      <c r="NPU108" s="626"/>
      <c r="NPV108" s="631"/>
      <c r="NPW108" s="631"/>
      <c r="NPX108" s="631"/>
      <c r="NPY108" s="631"/>
      <c r="NPZ108" s="631"/>
      <c r="NQA108" s="612"/>
      <c r="NQB108" s="626"/>
      <c r="NQC108" s="631"/>
      <c r="NQD108" s="631"/>
      <c r="NQE108" s="631"/>
      <c r="NQF108" s="631"/>
      <c r="NQG108" s="631"/>
      <c r="NQH108" s="612"/>
      <c r="NQI108" s="626"/>
      <c r="NQJ108" s="631"/>
      <c r="NQK108" s="631"/>
      <c r="NQL108" s="631"/>
      <c r="NQM108" s="631"/>
      <c r="NQN108" s="631"/>
      <c r="NQO108" s="612"/>
      <c r="NQP108" s="626"/>
      <c r="NQQ108" s="631"/>
      <c r="NQR108" s="631"/>
      <c r="NQS108" s="631"/>
      <c r="NQT108" s="631"/>
      <c r="NQU108" s="631"/>
      <c r="NQV108" s="612"/>
      <c r="NQW108" s="626"/>
      <c r="NQX108" s="631"/>
      <c r="NQY108" s="631"/>
      <c r="NQZ108" s="631"/>
      <c r="NRA108" s="631"/>
      <c r="NRB108" s="631"/>
      <c r="NRC108" s="612"/>
      <c r="NRD108" s="626"/>
      <c r="NRE108" s="631"/>
      <c r="NRF108" s="631"/>
      <c r="NRG108" s="631"/>
      <c r="NRH108" s="631"/>
      <c r="NRI108" s="631"/>
      <c r="NRJ108" s="612"/>
      <c r="NRK108" s="626"/>
      <c r="NRL108" s="631"/>
      <c r="NRM108" s="631"/>
      <c r="NRN108" s="631"/>
      <c r="NRO108" s="631"/>
      <c r="NRP108" s="631"/>
      <c r="NRQ108" s="612"/>
      <c r="NRR108" s="626"/>
      <c r="NRS108" s="631"/>
      <c r="NRT108" s="631"/>
      <c r="NRU108" s="631"/>
      <c r="NRV108" s="631"/>
      <c r="NRW108" s="631"/>
      <c r="NRX108" s="612"/>
      <c r="NRY108" s="626"/>
      <c r="NRZ108" s="631"/>
      <c r="NSA108" s="631"/>
      <c r="NSB108" s="631"/>
      <c r="NSC108" s="631"/>
      <c r="NSD108" s="631"/>
      <c r="NSE108" s="612"/>
      <c r="NSF108" s="626"/>
      <c r="NSG108" s="631"/>
      <c r="NSH108" s="631"/>
      <c r="NSI108" s="631"/>
      <c r="NSJ108" s="631"/>
      <c r="NSK108" s="631"/>
      <c r="NSL108" s="612"/>
      <c r="NSM108" s="626"/>
      <c r="NSN108" s="631"/>
      <c r="NSO108" s="631"/>
      <c r="NSP108" s="631"/>
      <c r="NSQ108" s="631"/>
      <c r="NSR108" s="631"/>
      <c r="NSS108" s="612"/>
      <c r="NST108" s="626"/>
      <c r="NSU108" s="631"/>
      <c r="NSV108" s="631"/>
      <c r="NSW108" s="631"/>
      <c r="NSX108" s="631"/>
      <c r="NSY108" s="631"/>
      <c r="NSZ108" s="612"/>
      <c r="NTA108" s="626"/>
      <c r="NTB108" s="631"/>
      <c r="NTC108" s="631"/>
      <c r="NTD108" s="631"/>
      <c r="NTE108" s="631"/>
      <c r="NTF108" s="631"/>
      <c r="NTG108" s="612"/>
      <c r="NTH108" s="626"/>
      <c r="NTI108" s="631"/>
      <c r="NTJ108" s="631"/>
      <c r="NTK108" s="631"/>
      <c r="NTL108" s="631"/>
      <c r="NTM108" s="631"/>
      <c r="NTN108" s="612"/>
      <c r="NTO108" s="626"/>
      <c r="NTP108" s="631"/>
      <c r="NTQ108" s="631"/>
      <c r="NTR108" s="631"/>
      <c r="NTS108" s="631"/>
      <c r="NTT108" s="631"/>
      <c r="NTU108" s="612"/>
      <c r="NTV108" s="626"/>
      <c r="NTW108" s="631"/>
      <c r="NTX108" s="631"/>
      <c r="NTY108" s="631"/>
      <c r="NTZ108" s="631"/>
      <c r="NUA108" s="631"/>
      <c r="NUB108" s="612"/>
      <c r="NUC108" s="626"/>
      <c r="NUD108" s="631"/>
      <c r="NUE108" s="631"/>
      <c r="NUF108" s="631"/>
      <c r="NUG108" s="631"/>
      <c r="NUH108" s="631"/>
      <c r="NUI108" s="612"/>
      <c r="NUJ108" s="626"/>
      <c r="NUK108" s="631"/>
      <c r="NUL108" s="631"/>
      <c r="NUM108" s="631"/>
      <c r="NUN108" s="631"/>
      <c r="NUO108" s="631"/>
      <c r="NUP108" s="612"/>
      <c r="NUQ108" s="626"/>
      <c r="NUR108" s="631"/>
      <c r="NUS108" s="631"/>
      <c r="NUT108" s="631"/>
      <c r="NUU108" s="631"/>
      <c r="NUV108" s="631"/>
      <c r="NUW108" s="612"/>
      <c r="NUX108" s="626"/>
      <c r="NUY108" s="631"/>
      <c r="NUZ108" s="631"/>
      <c r="NVA108" s="631"/>
      <c r="NVB108" s="631"/>
      <c r="NVC108" s="631"/>
      <c r="NVD108" s="612"/>
      <c r="NVE108" s="626"/>
      <c r="NVF108" s="631"/>
      <c r="NVG108" s="631"/>
      <c r="NVH108" s="631"/>
      <c r="NVI108" s="631"/>
      <c r="NVJ108" s="631"/>
      <c r="NVK108" s="612"/>
      <c r="NVL108" s="626"/>
      <c r="NVM108" s="631"/>
      <c r="NVN108" s="631"/>
      <c r="NVO108" s="631"/>
      <c r="NVP108" s="631"/>
      <c r="NVQ108" s="631"/>
      <c r="NVR108" s="612"/>
      <c r="NVS108" s="626"/>
      <c r="NVT108" s="631"/>
      <c r="NVU108" s="631"/>
      <c r="NVV108" s="631"/>
      <c r="NVW108" s="631"/>
      <c r="NVX108" s="631"/>
      <c r="NVY108" s="612"/>
      <c r="NVZ108" s="626"/>
      <c r="NWA108" s="631"/>
      <c r="NWB108" s="631"/>
      <c r="NWC108" s="631"/>
      <c r="NWD108" s="631"/>
      <c r="NWE108" s="631"/>
      <c r="NWF108" s="612"/>
      <c r="NWG108" s="626"/>
      <c r="NWH108" s="631"/>
      <c r="NWI108" s="631"/>
      <c r="NWJ108" s="631"/>
      <c r="NWK108" s="631"/>
      <c r="NWL108" s="631"/>
      <c r="NWM108" s="612"/>
      <c r="NWN108" s="626"/>
      <c r="NWO108" s="631"/>
      <c r="NWP108" s="631"/>
      <c r="NWQ108" s="631"/>
      <c r="NWR108" s="631"/>
      <c r="NWS108" s="631"/>
      <c r="NWT108" s="612"/>
      <c r="NWU108" s="626"/>
      <c r="NWV108" s="631"/>
      <c r="NWW108" s="631"/>
      <c r="NWX108" s="631"/>
      <c r="NWY108" s="631"/>
      <c r="NWZ108" s="631"/>
      <c r="NXA108" s="612"/>
      <c r="NXB108" s="626"/>
      <c r="NXC108" s="631"/>
      <c r="NXD108" s="631"/>
      <c r="NXE108" s="631"/>
      <c r="NXF108" s="631"/>
      <c r="NXG108" s="631"/>
      <c r="NXH108" s="612"/>
      <c r="NXI108" s="626"/>
      <c r="NXJ108" s="631"/>
      <c r="NXK108" s="631"/>
      <c r="NXL108" s="631"/>
      <c r="NXM108" s="631"/>
      <c r="NXN108" s="631"/>
      <c r="NXO108" s="612"/>
      <c r="NXP108" s="626"/>
      <c r="NXQ108" s="631"/>
      <c r="NXR108" s="631"/>
      <c r="NXS108" s="631"/>
      <c r="NXT108" s="631"/>
      <c r="NXU108" s="631"/>
      <c r="NXV108" s="612"/>
      <c r="NXW108" s="626"/>
      <c r="NXX108" s="631"/>
      <c r="NXY108" s="631"/>
      <c r="NXZ108" s="631"/>
      <c r="NYA108" s="631"/>
      <c r="NYB108" s="631"/>
      <c r="NYC108" s="612"/>
      <c r="NYD108" s="626"/>
      <c r="NYE108" s="631"/>
      <c r="NYF108" s="631"/>
      <c r="NYG108" s="631"/>
      <c r="NYH108" s="631"/>
      <c r="NYI108" s="631"/>
      <c r="NYJ108" s="612"/>
      <c r="NYK108" s="626"/>
      <c r="NYL108" s="631"/>
      <c r="NYM108" s="631"/>
      <c r="NYN108" s="631"/>
      <c r="NYO108" s="631"/>
      <c r="NYP108" s="631"/>
      <c r="NYQ108" s="612"/>
      <c r="NYR108" s="626"/>
      <c r="NYS108" s="631"/>
      <c r="NYT108" s="631"/>
      <c r="NYU108" s="631"/>
      <c r="NYV108" s="631"/>
      <c r="NYW108" s="631"/>
      <c r="NYX108" s="612"/>
      <c r="NYY108" s="626"/>
      <c r="NYZ108" s="631"/>
      <c r="NZA108" s="631"/>
      <c r="NZB108" s="631"/>
      <c r="NZC108" s="631"/>
      <c r="NZD108" s="631"/>
      <c r="NZE108" s="612"/>
      <c r="NZF108" s="626"/>
      <c r="NZG108" s="631"/>
      <c r="NZH108" s="631"/>
      <c r="NZI108" s="631"/>
      <c r="NZJ108" s="631"/>
      <c r="NZK108" s="631"/>
      <c r="NZL108" s="612"/>
      <c r="NZM108" s="626"/>
      <c r="NZN108" s="631"/>
      <c r="NZO108" s="631"/>
      <c r="NZP108" s="631"/>
      <c r="NZQ108" s="631"/>
      <c r="NZR108" s="631"/>
      <c r="NZS108" s="612"/>
      <c r="NZT108" s="626"/>
      <c r="NZU108" s="631"/>
      <c r="NZV108" s="631"/>
      <c r="NZW108" s="631"/>
      <c r="NZX108" s="631"/>
      <c r="NZY108" s="631"/>
      <c r="NZZ108" s="612"/>
      <c r="OAA108" s="626"/>
      <c r="OAB108" s="631"/>
      <c r="OAC108" s="631"/>
      <c r="OAD108" s="631"/>
      <c r="OAE108" s="631"/>
      <c r="OAF108" s="631"/>
      <c r="OAG108" s="612"/>
      <c r="OAH108" s="626"/>
      <c r="OAI108" s="631"/>
      <c r="OAJ108" s="631"/>
      <c r="OAK108" s="631"/>
      <c r="OAL108" s="631"/>
      <c r="OAM108" s="631"/>
      <c r="OAN108" s="612"/>
      <c r="OAO108" s="626"/>
      <c r="OAP108" s="631"/>
      <c r="OAQ108" s="631"/>
      <c r="OAR108" s="631"/>
      <c r="OAS108" s="631"/>
      <c r="OAT108" s="631"/>
      <c r="OAU108" s="612"/>
      <c r="OAV108" s="626"/>
      <c r="OAW108" s="631"/>
      <c r="OAX108" s="631"/>
      <c r="OAY108" s="631"/>
      <c r="OAZ108" s="631"/>
      <c r="OBA108" s="631"/>
      <c r="OBB108" s="612"/>
      <c r="OBC108" s="626"/>
      <c r="OBD108" s="631"/>
      <c r="OBE108" s="631"/>
      <c r="OBF108" s="631"/>
      <c r="OBG108" s="631"/>
      <c r="OBH108" s="631"/>
      <c r="OBI108" s="612"/>
      <c r="OBJ108" s="626"/>
      <c r="OBK108" s="631"/>
      <c r="OBL108" s="631"/>
      <c r="OBM108" s="631"/>
      <c r="OBN108" s="631"/>
      <c r="OBO108" s="631"/>
      <c r="OBP108" s="612"/>
      <c r="OBQ108" s="626"/>
      <c r="OBR108" s="631"/>
      <c r="OBS108" s="631"/>
      <c r="OBT108" s="631"/>
      <c r="OBU108" s="631"/>
      <c r="OBV108" s="631"/>
      <c r="OBW108" s="612"/>
      <c r="OBX108" s="626"/>
      <c r="OBY108" s="631"/>
      <c r="OBZ108" s="631"/>
      <c r="OCA108" s="631"/>
      <c r="OCB108" s="631"/>
      <c r="OCC108" s="631"/>
      <c r="OCD108" s="612"/>
      <c r="OCE108" s="626"/>
      <c r="OCF108" s="631"/>
      <c r="OCG108" s="631"/>
      <c r="OCH108" s="631"/>
      <c r="OCI108" s="631"/>
      <c r="OCJ108" s="631"/>
      <c r="OCK108" s="612"/>
      <c r="OCL108" s="626"/>
      <c r="OCM108" s="631"/>
      <c r="OCN108" s="631"/>
      <c r="OCO108" s="631"/>
      <c r="OCP108" s="631"/>
      <c r="OCQ108" s="631"/>
      <c r="OCR108" s="612"/>
      <c r="OCS108" s="626"/>
      <c r="OCT108" s="631"/>
      <c r="OCU108" s="631"/>
      <c r="OCV108" s="631"/>
      <c r="OCW108" s="631"/>
      <c r="OCX108" s="631"/>
      <c r="OCY108" s="612"/>
      <c r="OCZ108" s="626"/>
      <c r="ODA108" s="631"/>
      <c r="ODB108" s="631"/>
      <c r="ODC108" s="631"/>
      <c r="ODD108" s="631"/>
      <c r="ODE108" s="631"/>
      <c r="ODF108" s="612"/>
      <c r="ODG108" s="626"/>
      <c r="ODH108" s="631"/>
      <c r="ODI108" s="631"/>
      <c r="ODJ108" s="631"/>
      <c r="ODK108" s="631"/>
      <c r="ODL108" s="631"/>
      <c r="ODM108" s="612"/>
      <c r="ODN108" s="626"/>
      <c r="ODO108" s="631"/>
      <c r="ODP108" s="631"/>
      <c r="ODQ108" s="631"/>
      <c r="ODR108" s="631"/>
      <c r="ODS108" s="631"/>
      <c r="ODT108" s="612"/>
      <c r="ODU108" s="626"/>
      <c r="ODV108" s="631"/>
      <c r="ODW108" s="631"/>
      <c r="ODX108" s="631"/>
      <c r="ODY108" s="631"/>
      <c r="ODZ108" s="631"/>
      <c r="OEA108" s="612"/>
      <c r="OEB108" s="626"/>
      <c r="OEC108" s="631"/>
      <c r="OED108" s="631"/>
      <c r="OEE108" s="631"/>
      <c r="OEF108" s="631"/>
      <c r="OEG108" s="631"/>
      <c r="OEH108" s="612"/>
      <c r="OEI108" s="626"/>
      <c r="OEJ108" s="631"/>
      <c r="OEK108" s="631"/>
      <c r="OEL108" s="631"/>
      <c r="OEM108" s="631"/>
      <c r="OEN108" s="631"/>
      <c r="OEO108" s="612"/>
      <c r="OEP108" s="626"/>
      <c r="OEQ108" s="631"/>
      <c r="OER108" s="631"/>
      <c r="OES108" s="631"/>
      <c r="OET108" s="631"/>
      <c r="OEU108" s="631"/>
      <c r="OEV108" s="612"/>
      <c r="OEW108" s="626"/>
      <c r="OEX108" s="631"/>
      <c r="OEY108" s="631"/>
      <c r="OEZ108" s="631"/>
      <c r="OFA108" s="631"/>
      <c r="OFB108" s="631"/>
      <c r="OFC108" s="612"/>
      <c r="OFD108" s="626"/>
      <c r="OFE108" s="631"/>
      <c r="OFF108" s="631"/>
      <c r="OFG108" s="631"/>
      <c r="OFH108" s="631"/>
      <c r="OFI108" s="631"/>
      <c r="OFJ108" s="612"/>
      <c r="OFK108" s="626"/>
      <c r="OFL108" s="631"/>
      <c r="OFM108" s="631"/>
      <c r="OFN108" s="631"/>
      <c r="OFO108" s="631"/>
      <c r="OFP108" s="631"/>
      <c r="OFQ108" s="612"/>
      <c r="OFR108" s="626"/>
      <c r="OFS108" s="631"/>
      <c r="OFT108" s="631"/>
      <c r="OFU108" s="631"/>
      <c r="OFV108" s="631"/>
      <c r="OFW108" s="631"/>
      <c r="OFX108" s="612"/>
      <c r="OFY108" s="626"/>
      <c r="OFZ108" s="631"/>
      <c r="OGA108" s="631"/>
      <c r="OGB108" s="631"/>
      <c r="OGC108" s="631"/>
      <c r="OGD108" s="631"/>
      <c r="OGE108" s="612"/>
      <c r="OGF108" s="626"/>
      <c r="OGG108" s="631"/>
      <c r="OGH108" s="631"/>
      <c r="OGI108" s="631"/>
      <c r="OGJ108" s="631"/>
      <c r="OGK108" s="631"/>
      <c r="OGL108" s="612"/>
      <c r="OGM108" s="626"/>
      <c r="OGN108" s="631"/>
      <c r="OGO108" s="631"/>
      <c r="OGP108" s="631"/>
      <c r="OGQ108" s="631"/>
      <c r="OGR108" s="631"/>
      <c r="OGS108" s="612"/>
      <c r="OGT108" s="626"/>
      <c r="OGU108" s="631"/>
      <c r="OGV108" s="631"/>
      <c r="OGW108" s="631"/>
      <c r="OGX108" s="631"/>
      <c r="OGY108" s="631"/>
      <c r="OGZ108" s="612"/>
      <c r="OHA108" s="626"/>
      <c r="OHB108" s="631"/>
      <c r="OHC108" s="631"/>
      <c r="OHD108" s="631"/>
      <c r="OHE108" s="631"/>
      <c r="OHF108" s="631"/>
      <c r="OHG108" s="612"/>
      <c r="OHH108" s="626"/>
      <c r="OHI108" s="631"/>
      <c r="OHJ108" s="631"/>
      <c r="OHK108" s="631"/>
      <c r="OHL108" s="631"/>
      <c r="OHM108" s="631"/>
      <c r="OHN108" s="612"/>
      <c r="OHO108" s="626"/>
      <c r="OHP108" s="631"/>
      <c r="OHQ108" s="631"/>
      <c r="OHR108" s="631"/>
      <c r="OHS108" s="631"/>
      <c r="OHT108" s="631"/>
      <c r="OHU108" s="612"/>
      <c r="OHV108" s="626"/>
      <c r="OHW108" s="631"/>
      <c r="OHX108" s="631"/>
      <c r="OHY108" s="631"/>
      <c r="OHZ108" s="631"/>
      <c r="OIA108" s="631"/>
      <c r="OIB108" s="612"/>
      <c r="OIC108" s="626"/>
      <c r="OID108" s="631"/>
      <c r="OIE108" s="631"/>
      <c r="OIF108" s="631"/>
      <c r="OIG108" s="631"/>
      <c r="OIH108" s="631"/>
      <c r="OII108" s="612"/>
      <c r="OIJ108" s="626"/>
      <c r="OIK108" s="631"/>
      <c r="OIL108" s="631"/>
      <c r="OIM108" s="631"/>
      <c r="OIN108" s="631"/>
      <c r="OIO108" s="631"/>
      <c r="OIP108" s="612"/>
      <c r="OIQ108" s="626"/>
      <c r="OIR108" s="631"/>
      <c r="OIS108" s="631"/>
      <c r="OIT108" s="631"/>
      <c r="OIU108" s="631"/>
      <c r="OIV108" s="631"/>
      <c r="OIW108" s="612"/>
      <c r="OIX108" s="626"/>
      <c r="OIY108" s="631"/>
      <c r="OIZ108" s="631"/>
      <c r="OJA108" s="631"/>
      <c r="OJB108" s="631"/>
      <c r="OJC108" s="631"/>
      <c r="OJD108" s="612"/>
      <c r="OJE108" s="626"/>
      <c r="OJF108" s="631"/>
      <c r="OJG108" s="631"/>
      <c r="OJH108" s="631"/>
      <c r="OJI108" s="631"/>
      <c r="OJJ108" s="631"/>
      <c r="OJK108" s="612"/>
      <c r="OJL108" s="626"/>
      <c r="OJM108" s="631"/>
      <c r="OJN108" s="631"/>
      <c r="OJO108" s="631"/>
      <c r="OJP108" s="631"/>
      <c r="OJQ108" s="631"/>
      <c r="OJR108" s="612"/>
      <c r="OJS108" s="626"/>
      <c r="OJT108" s="631"/>
      <c r="OJU108" s="631"/>
      <c r="OJV108" s="631"/>
      <c r="OJW108" s="631"/>
      <c r="OJX108" s="631"/>
      <c r="OJY108" s="612"/>
      <c r="OJZ108" s="626"/>
      <c r="OKA108" s="631"/>
      <c r="OKB108" s="631"/>
      <c r="OKC108" s="631"/>
      <c r="OKD108" s="631"/>
      <c r="OKE108" s="631"/>
      <c r="OKF108" s="612"/>
      <c r="OKG108" s="626"/>
      <c r="OKH108" s="631"/>
      <c r="OKI108" s="631"/>
      <c r="OKJ108" s="631"/>
      <c r="OKK108" s="631"/>
      <c r="OKL108" s="631"/>
      <c r="OKM108" s="612"/>
      <c r="OKN108" s="626"/>
      <c r="OKO108" s="631"/>
      <c r="OKP108" s="631"/>
      <c r="OKQ108" s="631"/>
      <c r="OKR108" s="631"/>
      <c r="OKS108" s="631"/>
      <c r="OKT108" s="612"/>
      <c r="OKU108" s="626"/>
      <c r="OKV108" s="631"/>
      <c r="OKW108" s="631"/>
      <c r="OKX108" s="631"/>
      <c r="OKY108" s="631"/>
      <c r="OKZ108" s="631"/>
      <c r="OLA108" s="612"/>
      <c r="OLB108" s="626"/>
      <c r="OLC108" s="631"/>
      <c r="OLD108" s="631"/>
      <c r="OLE108" s="631"/>
      <c r="OLF108" s="631"/>
      <c r="OLG108" s="631"/>
      <c r="OLH108" s="612"/>
      <c r="OLI108" s="626"/>
      <c r="OLJ108" s="631"/>
      <c r="OLK108" s="631"/>
      <c r="OLL108" s="631"/>
      <c r="OLM108" s="631"/>
      <c r="OLN108" s="631"/>
      <c r="OLO108" s="612"/>
      <c r="OLP108" s="626"/>
      <c r="OLQ108" s="631"/>
      <c r="OLR108" s="631"/>
      <c r="OLS108" s="631"/>
      <c r="OLT108" s="631"/>
      <c r="OLU108" s="631"/>
      <c r="OLV108" s="612"/>
      <c r="OLW108" s="626"/>
      <c r="OLX108" s="631"/>
      <c r="OLY108" s="631"/>
      <c r="OLZ108" s="631"/>
      <c r="OMA108" s="631"/>
      <c r="OMB108" s="631"/>
      <c r="OMC108" s="612"/>
      <c r="OMD108" s="626"/>
      <c r="OME108" s="631"/>
      <c r="OMF108" s="631"/>
      <c r="OMG108" s="631"/>
      <c r="OMH108" s="631"/>
      <c r="OMI108" s="631"/>
      <c r="OMJ108" s="612"/>
      <c r="OMK108" s="626"/>
      <c r="OML108" s="631"/>
      <c r="OMM108" s="631"/>
      <c r="OMN108" s="631"/>
      <c r="OMO108" s="631"/>
      <c r="OMP108" s="631"/>
      <c r="OMQ108" s="612"/>
      <c r="OMR108" s="626"/>
      <c r="OMS108" s="631"/>
      <c r="OMT108" s="631"/>
      <c r="OMU108" s="631"/>
      <c r="OMV108" s="631"/>
      <c r="OMW108" s="631"/>
      <c r="OMX108" s="612"/>
      <c r="OMY108" s="626"/>
      <c r="OMZ108" s="631"/>
      <c r="ONA108" s="631"/>
      <c r="ONB108" s="631"/>
      <c r="ONC108" s="631"/>
      <c r="OND108" s="631"/>
      <c r="ONE108" s="612"/>
      <c r="ONF108" s="626"/>
      <c r="ONG108" s="631"/>
      <c r="ONH108" s="631"/>
      <c r="ONI108" s="631"/>
      <c r="ONJ108" s="631"/>
      <c r="ONK108" s="631"/>
      <c r="ONL108" s="612"/>
      <c r="ONM108" s="626"/>
      <c r="ONN108" s="631"/>
      <c r="ONO108" s="631"/>
      <c r="ONP108" s="631"/>
      <c r="ONQ108" s="631"/>
      <c r="ONR108" s="631"/>
      <c r="ONS108" s="612"/>
      <c r="ONT108" s="626"/>
      <c r="ONU108" s="631"/>
      <c r="ONV108" s="631"/>
      <c r="ONW108" s="631"/>
      <c r="ONX108" s="631"/>
      <c r="ONY108" s="631"/>
      <c r="ONZ108" s="612"/>
      <c r="OOA108" s="626"/>
      <c r="OOB108" s="631"/>
      <c r="OOC108" s="631"/>
      <c r="OOD108" s="631"/>
      <c r="OOE108" s="631"/>
      <c r="OOF108" s="631"/>
      <c r="OOG108" s="612"/>
      <c r="OOH108" s="626"/>
      <c r="OOI108" s="631"/>
      <c r="OOJ108" s="631"/>
      <c r="OOK108" s="631"/>
      <c r="OOL108" s="631"/>
      <c r="OOM108" s="631"/>
      <c r="OON108" s="612"/>
      <c r="OOO108" s="626"/>
      <c r="OOP108" s="631"/>
      <c r="OOQ108" s="631"/>
      <c r="OOR108" s="631"/>
      <c r="OOS108" s="631"/>
      <c r="OOT108" s="631"/>
      <c r="OOU108" s="612"/>
      <c r="OOV108" s="626"/>
      <c r="OOW108" s="631"/>
      <c r="OOX108" s="631"/>
      <c r="OOY108" s="631"/>
      <c r="OOZ108" s="631"/>
      <c r="OPA108" s="631"/>
      <c r="OPB108" s="612"/>
      <c r="OPC108" s="626"/>
      <c r="OPD108" s="631"/>
      <c r="OPE108" s="631"/>
      <c r="OPF108" s="631"/>
      <c r="OPG108" s="631"/>
      <c r="OPH108" s="631"/>
      <c r="OPI108" s="612"/>
      <c r="OPJ108" s="626"/>
      <c r="OPK108" s="631"/>
      <c r="OPL108" s="631"/>
      <c r="OPM108" s="631"/>
      <c r="OPN108" s="631"/>
      <c r="OPO108" s="631"/>
      <c r="OPP108" s="612"/>
      <c r="OPQ108" s="626"/>
      <c r="OPR108" s="631"/>
      <c r="OPS108" s="631"/>
      <c r="OPT108" s="631"/>
      <c r="OPU108" s="631"/>
      <c r="OPV108" s="631"/>
      <c r="OPW108" s="612"/>
      <c r="OPX108" s="626"/>
      <c r="OPY108" s="631"/>
      <c r="OPZ108" s="631"/>
      <c r="OQA108" s="631"/>
      <c r="OQB108" s="631"/>
      <c r="OQC108" s="631"/>
      <c r="OQD108" s="612"/>
      <c r="OQE108" s="626"/>
      <c r="OQF108" s="631"/>
      <c r="OQG108" s="631"/>
      <c r="OQH108" s="631"/>
      <c r="OQI108" s="631"/>
      <c r="OQJ108" s="631"/>
      <c r="OQK108" s="612"/>
      <c r="OQL108" s="626"/>
      <c r="OQM108" s="631"/>
      <c r="OQN108" s="631"/>
      <c r="OQO108" s="631"/>
      <c r="OQP108" s="631"/>
      <c r="OQQ108" s="631"/>
      <c r="OQR108" s="612"/>
      <c r="OQS108" s="626"/>
      <c r="OQT108" s="631"/>
      <c r="OQU108" s="631"/>
      <c r="OQV108" s="631"/>
      <c r="OQW108" s="631"/>
      <c r="OQX108" s="631"/>
      <c r="OQY108" s="612"/>
      <c r="OQZ108" s="626"/>
      <c r="ORA108" s="631"/>
      <c r="ORB108" s="631"/>
      <c r="ORC108" s="631"/>
      <c r="ORD108" s="631"/>
      <c r="ORE108" s="631"/>
      <c r="ORF108" s="612"/>
      <c r="ORG108" s="626"/>
      <c r="ORH108" s="631"/>
      <c r="ORI108" s="631"/>
      <c r="ORJ108" s="631"/>
      <c r="ORK108" s="631"/>
      <c r="ORL108" s="631"/>
      <c r="ORM108" s="612"/>
      <c r="ORN108" s="626"/>
      <c r="ORO108" s="631"/>
      <c r="ORP108" s="631"/>
      <c r="ORQ108" s="631"/>
      <c r="ORR108" s="631"/>
      <c r="ORS108" s="631"/>
      <c r="ORT108" s="612"/>
      <c r="ORU108" s="626"/>
      <c r="ORV108" s="631"/>
      <c r="ORW108" s="631"/>
      <c r="ORX108" s="631"/>
      <c r="ORY108" s="631"/>
      <c r="ORZ108" s="631"/>
      <c r="OSA108" s="612"/>
      <c r="OSB108" s="626"/>
      <c r="OSC108" s="631"/>
      <c r="OSD108" s="631"/>
      <c r="OSE108" s="631"/>
      <c r="OSF108" s="631"/>
      <c r="OSG108" s="631"/>
      <c r="OSH108" s="612"/>
      <c r="OSI108" s="626"/>
      <c r="OSJ108" s="631"/>
      <c r="OSK108" s="631"/>
      <c r="OSL108" s="631"/>
      <c r="OSM108" s="631"/>
      <c r="OSN108" s="631"/>
      <c r="OSO108" s="612"/>
      <c r="OSP108" s="626"/>
      <c r="OSQ108" s="631"/>
      <c r="OSR108" s="631"/>
      <c r="OSS108" s="631"/>
      <c r="OST108" s="631"/>
      <c r="OSU108" s="631"/>
      <c r="OSV108" s="612"/>
      <c r="OSW108" s="626"/>
      <c r="OSX108" s="631"/>
      <c r="OSY108" s="631"/>
      <c r="OSZ108" s="631"/>
      <c r="OTA108" s="631"/>
      <c r="OTB108" s="631"/>
      <c r="OTC108" s="612"/>
      <c r="OTD108" s="626"/>
      <c r="OTE108" s="631"/>
      <c r="OTF108" s="631"/>
      <c r="OTG108" s="631"/>
      <c r="OTH108" s="631"/>
      <c r="OTI108" s="631"/>
      <c r="OTJ108" s="612"/>
      <c r="OTK108" s="626"/>
      <c r="OTL108" s="631"/>
      <c r="OTM108" s="631"/>
      <c r="OTN108" s="631"/>
      <c r="OTO108" s="631"/>
      <c r="OTP108" s="631"/>
      <c r="OTQ108" s="612"/>
      <c r="OTR108" s="626"/>
      <c r="OTS108" s="631"/>
      <c r="OTT108" s="631"/>
      <c r="OTU108" s="631"/>
      <c r="OTV108" s="631"/>
      <c r="OTW108" s="631"/>
      <c r="OTX108" s="612"/>
      <c r="OTY108" s="626"/>
      <c r="OTZ108" s="631"/>
      <c r="OUA108" s="631"/>
      <c r="OUB108" s="631"/>
      <c r="OUC108" s="631"/>
      <c r="OUD108" s="631"/>
      <c r="OUE108" s="612"/>
      <c r="OUF108" s="626"/>
      <c r="OUG108" s="631"/>
      <c r="OUH108" s="631"/>
      <c r="OUI108" s="631"/>
      <c r="OUJ108" s="631"/>
      <c r="OUK108" s="631"/>
      <c r="OUL108" s="612"/>
      <c r="OUM108" s="626"/>
      <c r="OUN108" s="631"/>
      <c r="OUO108" s="631"/>
      <c r="OUP108" s="631"/>
      <c r="OUQ108" s="631"/>
      <c r="OUR108" s="631"/>
      <c r="OUS108" s="612"/>
      <c r="OUT108" s="626"/>
      <c r="OUU108" s="631"/>
      <c r="OUV108" s="631"/>
      <c r="OUW108" s="631"/>
      <c r="OUX108" s="631"/>
      <c r="OUY108" s="631"/>
      <c r="OUZ108" s="612"/>
      <c r="OVA108" s="626"/>
      <c r="OVB108" s="631"/>
      <c r="OVC108" s="631"/>
      <c r="OVD108" s="631"/>
      <c r="OVE108" s="631"/>
      <c r="OVF108" s="631"/>
      <c r="OVG108" s="612"/>
      <c r="OVH108" s="626"/>
      <c r="OVI108" s="631"/>
      <c r="OVJ108" s="631"/>
      <c r="OVK108" s="631"/>
      <c r="OVL108" s="631"/>
      <c r="OVM108" s="631"/>
      <c r="OVN108" s="612"/>
      <c r="OVO108" s="626"/>
      <c r="OVP108" s="631"/>
      <c r="OVQ108" s="631"/>
      <c r="OVR108" s="631"/>
      <c r="OVS108" s="631"/>
      <c r="OVT108" s="631"/>
      <c r="OVU108" s="612"/>
      <c r="OVV108" s="626"/>
      <c r="OVW108" s="631"/>
      <c r="OVX108" s="631"/>
      <c r="OVY108" s="631"/>
      <c r="OVZ108" s="631"/>
      <c r="OWA108" s="631"/>
      <c r="OWB108" s="612"/>
      <c r="OWC108" s="626"/>
      <c r="OWD108" s="631"/>
      <c r="OWE108" s="631"/>
      <c r="OWF108" s="631"/>
      <c r="OWG108" s="631"/>
      <c r="OWH108" s="631"/>
      <c r="OWI108" s="612"/>
      <c r="OWJ108" s="626"/>
      <c r="OWK108" s="631"/>
      <c r="OWL108" s="631"/>
      <c r="OWM108" s="631"/>
      <c r="OWN108" s="631"/>
      <c r="OWO108" s="631"/>
      <c r="OWP108" s="612"/>
      <c r="OWQ108" s="626"/>
      <c r="OWR108" s="631"/>
      <c r="OWS108" s="631"/>
      <c r="OWT108" s="631"/>
      <c r="OWU108" s="631"/>
      <c r="OWV108" s="631"/>
      <c r="OWW108" s="612"/>
      <c r="OWX108" s="626"/>
      <c r="OWY108" s="631"/>
      <c r="OWZ108" s="631"/>
      <c r="OXA108" s="631"/>
      <c r="OXB108" s="631"/>
      <c r="OXC108" s="631"/>
      <c r="OXD108" s="612"/>
      <c r="OXE108" s="626"/>
      <c r="OXF108" s="631"/>
      <c r="OXG108" s="631"/>
      <c r="OXH108" s="631"/>
      <c r="OXI108" s="631"/>
      <c r="OXJ108" s="631"/>
      <c r="OXK108" s="612"/>
      <c r="OXL108" s="626"/>
      <c r="OXM108" s="631"/>
      <c r="OXN108" s="631"/>
      <c r="OXO108" s="631"/>
      <c r="OXP108" s="631"/>
      <c r="OXQ108" s="631"/>
      <c r="OXR108" s="612"/>
      <c r="OXS108" s="626"/>
      <c r="OXT108" s="631"/>
      <c r="OXU108" s="631"/>
      <c r="OXV108" s="631"/>
      <c r="OXW108" s="631"/>
      <c r="OXX108" s="631"/>
      <c r="OXY108" s="612"/>
      <c r="OXZ108" s="626"/>
      <c r="OYA108" s="631"/>
      <c r="OYB108" s="631"/>
      <c r="OYC108" s="631"/>
      <c r="OYD108" s="631"/>
      <c r="OYE108" s="631"/>
      <c r="OYF108" s="612"/>
      <c r="OYG108" s="626"/>
      <c r="OYH108" s="631"/>
      <c r="OYI108" s="631"/>
      <c r="OYJ108" s="631"/>
      <c r="OYK108" s="631"/>
      <c r="OYL108" s="631"/>
      <c r="OYM108" s="612"/>
      <c r="OYN108" s="626"/>
      <c r="OYO108" s="631"/>
      <c r="OYP108" s="631"/>
      <c r="OYQ108" s="631"/>
      <c r="OYR108" s="631"/>
      <c r="OYS108" s="631"/>
      <c r="OYT108" s="612"/>
      <c r="OYU108" s="626"/>
      <c r="OYV108" s="631"/>
      <c r="OYW108" s="631"/>
      <c r="OYX108" s="631"/>
      <c r="OYY108" s="631"/>
      <c r="OYZ108" s="631"/>
      <c r="OZA108" s="612"/>
      <c r="OZB108" s="626"/>
      <c r="OZC108" s="631"/>
      <c r="OZD108" s="631"/>
      <c r="OZE108" s="631"/>
      <c r="OZF108" s="631"/>
      <c r="OZG108" s="631"/>
      <c r="OZH108" s="612"/>
      <c r="OZI108" s="626"/>
      <c r="OZJ108" s="631"/>
      <c r="OZK108" s="631"/>
      <c r="OZL108" s="631"/>
      <c r="OZM108" s="631"/>
      <c r="OZN108" s="631"/>
      <c r="OZO108" s="612"/>
      <c r="OZP108" s="626"/>
      <c r="OZQ108" s="631"/>
      <c r="OZR108" s="631"/>
      <c r="OZS108" s="631"/>
      <c r="OZT108" s="631"/>
      <c r="OZU108" s="631"/>
      <c r="OZV108" s="612"/>
      <c r="OZW108" s="626"/>
      <c r="OZX108" s="631"/>
      <c r="OZY108" s="631"/>
      <c r="OZZ108" s="631"/>
      <c r="PAA108" s="631"/>
      <c r="PAB108" s="631"/>
      <c r="PAC108" s="612"/>
      <c r="PAD108" s="626"/>
      <c r="PAE108" s="631"/>
      <c r="PAF108" s="631"/>
      <c r="PAG108" s="631"/>
      <c r="PAH108" s="631"/>
      <c r="PAI108" s="631"/>
      <c r="PAJ108" s="612"/>
      <c r="PAK108" s="626"/>
      <c r="PAL108" s="631"/>
      <c r="PAM108" s="631"/>
      <c r="PAN108" s="631"/>
      <c r="PAO108" s="631"/>
      <c r="PAP108" s="631"/>
      <c r="PAQ108" s="612"/>
      <c r="PAR108" s="626"/>
      <c r="PAS108" s="631"/>
      <c r="PAT108" s="631"/>
      <c r="PAU108" s="631"/>
      <c r="PAV108" s="631"/>
      <c r="PAW108" s="631"/>
      <c r="PAX108" s="612"/>
      <c r="PAY108" s="626"/>
      <c r="PAZ108" s="631"/>
      <c r="PBA108" s="631"/>
      <c r="PBB108" s="631"/>
      <c r="PBC108" s="631"/>
      <c r="PBD108" s="631"/>
      <c r="PBE108" s="612"/>
      <c r="PBF108" s="626"/>
      <c r="PBG108" s="631"/>
      <c r="PBH108" s="631"/>
      <c r="PBI108" s="631"/>
      <c r="PBJ108" s="631"/>
      <c r="PBK108" s="631"/>
      <c r="PBL108" s="612"/>
      <c r="PBM108" s="626"/>
      <c r="PBN108" s="631"/>
      <c r="PBO108" s="631"/>
      <c r="PBP108" s="631"/>
      <c r="PBQ108" s="631"/>
      <c r="PBR108" s="631"/>
      <c r="PBS108" s="612"/>
      <c r="PBT108" s="626"/>
      <c r="PBU108" s="631"/>
      <c r="PBV108" s="631"/>
      <c r="PBW108" s="631"/>
      <c r="PBX108" s="631"/>
      <c r="PBY108" s="631"/>
      <c r="PBZ108" s="612"/>
      <c r="PCA108" s="626"/>
      <c r="PCB108" s="631"/>
      <c r="PCC108" s="631"/>
      <c r="PCD108" s="631"/>
      <c r="PCE108" s="631"/>
      <c r="PCF108" s="631"/>
      <c r="PCG108" s="612"/>
      <c r="PCH108" s="626"/>
      <c r="PCI108" s="631"/>
      <c r="PCJ108" s="631"/>
      <c r="PCK108" s="631"/>
      <c r="PCL108" s="631"/>
      <c r="PCM108" s="631"/>
      <c r="PCN108" s="612"/>
      <c r="PCO108" s="626"/>
      <c r="PCP108" s="631"/>
      <c r="PCQ108" s="631"/>
      <c r="PCR108" s="631"/>
      <c r="PCS108" s="631"/>
      <c r="PCT108" s="631"/>
      <c r="PCU108" s="612"/>
      <c r="PCV108" s="626"/>
      <c r="PCW108" s="631"/>
      <c r="PCX108" s="631"/>
      <c r="PCY108" s="631"/>
      <c r="PCZ108" s="631"/>
      <c r="PDA108" s="631"/>
      <c r="PDB108" s="612"/>
      <c r="PDC108" s="626"/>
      <c r="PDD108" s="631"/>
      <c r="PDE108" s="631"/>
      <c r="PDF108" s="631"/>
      <c r="PDG108" s="631"/>
      <c r="PDH108" s="631"/>
      <c r="PDI108" s="612"/>
      <c r="PDJ108" s="626"/>
      <c r="PDK108" s="631"/>
      <c r="PDL108" s="631"/>
      <c r="PDM108" s="631"/>
      <c r="PDN108" s="631"/>
      <c r="PDO108" s="631"/>
      <c r="PDP108" s="612"/>
      <c r="PDQ108" s="626"/>
      <c r="PDR108" s="631"/>
      <c r="PDS108" s="631"/>
      <c r="PDT108" s="631"/>
      <c r="PDU108" s="631"/>
      <c r="PDV108" s="631"/>
      <c r="PDW108" s="612"/>
      <c r="PDX108" s="626"/>
      <c r="PDY108" s="631"/>
      <c r="PDZ108" s="631"/>
      <c r="PEA108" s="631"/>
      <c r="PEB108" s="631"/>
      <c r="PEC108" s="631"/>
      <c r="PED108" s="612"/>
      <c r="PEE108" s="626"/>
      <c r="PEF108" s="631"/>
      <c r="PEG108" s="631"/>
      <c r="PEH108" s="631"/>
      <c r="PEI108" s="631"/>
      <c r="PEJ108" s="631"/>
      <c r="PEK108" s="612"/>
      <c r="PEL108" s="626"/>
      <c r="PEM108" s="631"/>
      <c r="PEN108" s="631"/>
      <c r="PEO108" s="631"/>
      <c r="PEP108" s="631"/>
      <c r="PEQ108" s="631"/>
      <c r="PER108" s="612"/>
      <c r="PES108" s="626"/>
      <c r="PET108" s="631"/>
      <c r="PEU108" s="631"/>
      <c r="PEV108" s="631"/>
      <c r="PEW108" s="631"/>
      <c r="PEX108" s="631"/>
      <c r="PEY108" s="612"/>
      <c r="PEZ108" s="626"/>
      <c r="PFA108" s="631"/>
      <c r="PFB108" s="631"/>
      <c r="PFC108" s="631"/>
      <c r="PFD108" s="631"/>
      <c r="PFE108" s="631"/>
      <c r="PFF108" s="612"/>
      <c r="PFG108" s="626"/>
      <c r="PFH108" s="631"/>
      <c r="PFI108" s="631"/>
      <c r="PFJ108" s="631"/>
      <c r="PFK108" s="631"/>
      <c r="PFL108" s="631"/>
      <c r="PFM108" s="612"/>
      <c r="PFN108" s="626"/>
      <c r="PFO108" s="631"/>
      <c r="PFP108" s="631"/>
      <c r="PFQ108" s="631"/>
      <c r="PFR108" s="631"/>
      <c r="PFS108" s="631"/>
      <c r="PFT108" s="612"/>
      <c r="PFU108" s="626"/>
      <c r="PFV108" s="631"/>
      <c r="PFW108" s="631"/>
      <c r="PFX108" s="631"/>
      <c r="PFY108" s="631"/>
      <c r="PFZ108" s="631"/>
      <c r="PGA108" s="612"/>
      <c r="PGB108" s="626"/>
      <c r="PGC108" s="631"/>
      <c r="PGD108" s="631"/>
      <c r="PGE108" s="631"/>
      <c r="PGF108" s="631"/>
      <c r="PGG108" s="631"/>
      <c r="PGH108" s="612"/>
      <c r="PGI108" s="626"/>
      <c r="PGJ108" s="631"/>
      <c r="PGK108" s="631"/>
      <c r="PGL108" s="631"/>
      <c r="PGM108" s="631"/>
      <c r="PGN108" s="631"/>
      <c r="PGO108" s="612"/>
      <c r="PGP108" s="626"/>
      <c r="PGQ108" s="631"/>
      <c r="PGR108" s="631"/>
      <c r="PGS108" s="631"/>
      <c r="PGT108" s="631"/>
      <c r="PGU108" s="631"/>
      <c r="PGV108" s="612"/>
      <c r="PGW108" s="626"/>
      <c r="PGX108" s="631"/>
      <c r="PGY108" s="631"/>
      <c r="PGZ108" s="631"/>
      <c r="PHA108" s="631"/>
      <c r="PHB108" s="631"/>
      <c r="PHC108" s="612"/>
      <c r="PHD108" s="626"/>
      <c r="PHE108" s="631"/>
      <c r="PHF108" s="631"/>
      <c r="PHG108" s="631"/>
      <c r="PHH108" s="631"/>
      <c r="PHI108" s="631"/>
      <c r="PHJ108" s="612"/>
      <c r="PHK108" s="626"/>
      <c r="PHL108" s="631"/>
      <c r="PHM108" s="631"/>
      <c r="PHN108" s="631"/>
      <c r="PHO108" s="631"/>
      <c r="PHP108" s="631"/>
      <c r="PHQ108" s="612"/>
      <c r="PHR108" s="626"/>
      <c r="PHS108" s="631"/>
      <c r="PHT108" s="631"/>
      <c r="PHU108" s="631"/>
      <c r="PHV108" s="631"/>
      <c r="PHW108" s="631"/>
      <c r="PHX108" s="612"/>
      <c r="PHY108" s="626"/>
      <c r="PHZ108" s="631"/>
      <c r="PIA108" s="631"/>
      <c r="PIB108" s="631"/>
      <c r="PIC108" s="631"/>
      <c r="PID108" s="631"/>
      <c r="PIE108" s="612"/>
      <c r="PIF108" s="626"/>
      <c r="PIG108" s="631"/>
      <c r="PIH108" s="631"/>
      <c r="PII108" s="631"/>
      <c r="PIJ108" s="631"/>
      <c r="PIK108" s="631"/>
      <c r="PIL108" s="612"/>
      <c r="PIM108" s="626"/>
      <c r="PIN108" s="631"/>
      <c r="PIO108" s="631"/>
      <c r="PIP108" s="631"/>
      <c r="PIQ108" s="631"/>
      <c r="PIR108" s="631"/>
      <c r="PIS108" s="612"/>
      <c r="PIT108" s="626"/>
      <c r="PIU108" s="631"/>
      <c r="PIV108" s="631"/>
      <c r="PIW108" s="631"/>
      <c r="PIX108" s="631"/>
      <c r="PIY108" s="631"/>
      <c r="PIZ108" s="612"/>
      <c r="PJA108" s="626"/>
      <c r="PJB108" s="631"/>
      <c r="PJC108" s="631"/>
      <c r="PJD108" s="631"/>
      <c r="PJE108" s="631"/>
      <c r="PJF108" s="631"/>
      <c r="PJG108" s="612"/>
      <c r="PJH108" s="626"/>
      <c r="PJI108" s="631"/>
      <c r="PJJ108" s="631"/>
      <c r="PJK108" s="631"/>
      <c r="PJL108" s="631"/>
      <c r="PJM108" s="631"/>
      <c r="PJN108" s="612"/>
      <c r="PJO108" s="626"/>
      <c r="PJP108" s="631"/>
      <c r="PJQ108" s="631"/>
      <c r="PJR108" s="631"/>
      <c r="PJS108" s="631"/>
      <c r="PJT108" s="631"/>
      <c r="PJU108" s="612"/>
      <c r="PJV108" s="626"/>
      <c r="PJW108" s="631"/>
      <c r="PJX108" s="631"/>
      <c r="PJY108" s="631"/>
      <c r="PJZ108" s="631"/>
      <c r="PKA108" s="631"/>
      <c r="PKB108" s="612"/>
      <c r="PKC108" s="626"/>
      <c r="PKD108" s="631"/>
      <c r="PKE108" s="631"/>
      <c r="PKF108" s="631"/>
      <c r="PKG108" s="631"/>
      <c r="PKH108" s="631"/>
      <c r="PKI108" s="612"/>
      <c r="PKJ108" s="626"/>
      <c r="PKK108" s="631"/>
      <c r="PKL108" s="631"/>
      <c r="PKM108" s="631"/>
      <c r="PKN108" s="631"/>
      <c r="PKO108" s="631"/>
      <c r="PKP108" s="612"/>
      <c r="PKQ108" s="626"/>
      <c r="PKR108" s="631"/>
      <c r="PKS108" s="631"/>
      <c r="PKT108" s="631"/>
      <c r="PKU108" s="631"/>
      <c r="PKV108" s="631"/>
      <c r="PKW108" s="612"/>
      <c r="PKX108" s="626"/>
      <c r="PKY108" s="631"/>
      <c r="PKZ108" s="631"/>
      <c r="PLA108" s="631"/>
      <c r="PLB108" s="631"/>
      <c r="PLC108" s="631"/>
      <c r="PLD108" s="612"/>
      <c r="PLE108" s="626"/>
      <c r="PLF108" s="631"/>
      <c r="PLG108" s="631"/>
      <c r="PLH108" s="631"/>
      <c r="PLI108" s="631"/>
      <c r="PLJ108" s="631"/>
      <c r="PLK108" s="612"/>
      <c r="PLL108" s="626"/>
      <c r="PLM108" s="631"/>
      <c r="PLN108" s="631"/>
      <c r="PLO108" s="631"/>
      <c r="PLP108" s="631"/>
      <c r="PLQ108" s="631"/>
      <c r="PLR108" s="612"/>
      <c r="PLS108" s="626"/>
      <c r="PLT108" s="631"/>
      <c r="PLU108" s="631"/>
      <c r="PLV108" s="631"/>
      <c r="PLW108" s="631"/>
      <c r="PLX108" s="631"/>
      <c r="PLY108" s="612"/>
      <c r="PLZ108" s="626"/>
      <c r="PMA108" s="631"/>
      <c r="PMB108" s="631"/>
      <c r="PMC108" s="631"/>
      <c r="PMD108" s="631"/>
      <c r="PME108" s="631"/>
      <c r="PMF108" s="612"/>
      <c r="PMG108" s="626"/>
      <c r="PMH108" s="631"/>
      <c r="PMI108" s="631"/>
      <c r="PMJ108" s="631"/>
      <c r="PMK108" s="631"/>
      <c r="PML108" s="631"/>
      <c r="PMM108" s="612"/>
      <c r="PMN108" s="626"/>
      <c r="PMO108" s="631"/>
      <c r="PMP108" s="631"/>
      <c r="PMQ108" s="631"/>
      <c r="PMR108" s="631"/>
      <c r="PMS108" s="631"/>
      <c r="PMT108" s="612"/>
      <c r="PMU108" s="626"/>
      <c r="PMV108" s="631"/>
      <c r="PMW108" s="631"/>
      <c r="PMX108" s="631"/>
      <c r="PMY108" s="631"/>
      <c r="PMZ108" s="631"/>
      <c r="PNA108" s="612"/>
      <c r="PNB108" s="626"/>
      <c r="PNC108" s="631"/>
      <c r="PND108" s="631"/>
      <c r="PNE108" s="631"/>
      <c r="PNF108" s="631"/>
      <c r="PNG108" s="631"/>
      <c r="PNH108" s="612"/>
      <c r="PNI108" s="626"/>
      <c r="PNJ108" s="631"/>
      <c r="PNK108" s="631"/>
      <c r="PNL108" s="631"/>
      <c r="PNM108" s="631"/>
      <c r="PNN108" s="631"/>
      <c r="PNO108" s="612"/>
      <c r="PNP108" s="626"/>
      <c r="PNQ108" s="631"/>
      <c r="PNR108" s="631"/>
      <c r="PNS108" s="631"/>
      <c r="PNT108" s="631"/>
      <c r="PNU108" s="631"/>
      <c r="PNV108" s="612"/>
      <c r="PNW108" s="626"/>
      <c r="PNX108" s="631"/>
      <c r="PNY108" s="631"/>
      <c r="PNZ108" s="631"/>
      <c r="POA108" s="631"/>
      <c r="POB108" s="631"/>
      <c r="POC108" s="612"/>
      <c r="POD108" s="626"/>
      <c r="POE108" s="631"/>
      <c r="POF108" s="631"/>
      <c r="POG108" s="631"/>
      <c r="POH108" s="631"/>
      <c r="POI108" s="631"/>
      <c r="POJ108" s="612"/>
      <c r="POK108" s="626"/>
      <c r="POL108" s="631"/>
      <c r="POM108" s="631"/>
      <c r="PON108" s="631"/>
      <c r="POO108" s="631"/>
      <c r="POP108" s="631"/>
      <c r="POQ108" s="612"/>
      <c r="POR108" s="626"/>
      <c r="POS108" s="631"/>
      <c r="POT108" s="631"/>
      <c r="POU108" s="631"/>
      <c r="POV108" s="631"/>
      <c r="POW108" s="631"/>
      <c r="POX108" s="612"/>
      <c r="POY108" s="626"/>
      <c r="POZ108" s="631"/>
      <c r="PPA108" s="631"/>
      <c r="PPB108" s="631"/>
      <c r="PPC108" s="631"/>
      <c r="PPD108" s="631"/>
      <c r="PPE108" s="612"/>
      <c r="PPF108" s="626"/>
      <c r="PPG108" s="631"/>
      <c r="PPH108" s="631"/>
      <c r="PPI108" s="631"/>
      <c r="PPJ108" s="631"/>
      <c r="PPK108" s="631"/>
      <c r="PPL108" s="612"/>
      <c r="PPM108" s="626"/>
      <c r="PPN108" s="631"/>
      <c r="PPO108" s="631"/>
      <c r="PPP108" s="631"/>
      <c r="PPQ108" s="631"/>
      <c r="PPR108" s="631"/>
      <c r="PPS108" s="612"/>
      <c r="PPT108" s="626"/>
      <c r="PPU108" s="631"/>
      <c r="PPV108" s="631"/>
      <c r="PPW108" s="631"/>
      <c r="PPX108" s="631"/>
      <c r="PPY108" s="631"/>
      <c r="PPZ108" s="612"/>
      <c r="PQA108" s="626"/>
      <c r="PQB108" s="631"/>
      <c r="PQC108" s="631"/>
      <c r="PQD108" s="631"/>
      <c r="PQE108" s="631"/>
      <c r="PQF108" s="631"/>
      <c r="PQG108" s="612"/>
      <c r="PQH108" s="626"/>
      <c r="PQI108" s="631"/>
      <c r="PQJ108" s="631"/>
      <c r="PQK108" s="631"/>
      <c r="PQL108" s="631"/>
      <c r="PQM108" s="631"/>
      <c r="PQN108" s="612"/>
      <c r="PQO108" s="626"/>
      <c r="PQP108" s="631"/>
      <c r="PQQ108" s="631"/>
      <c r="PQR108" s="631"/>
      <c r="PQS108" s="631"/>
      <c r="PQT108" s="631"/>
      <c r="PQU108" s="612"/>
      <c r="PQV108" s="626"/>
      <c r="PQW108" s="631"/>
      <c r="PQX108" s="631"/>
      <c r="PQY108" s="631"/>
      <c r="PQZ108" s="631"/>
      <c r="PRA108" s="631"/>
      <c r="PRB108" s="612"/>
      <c r="PRC108" s="626"/>
      <c r="PRD108" s="631"/>
      <c r="PRE108" s="631"/>
      <c r="PRF108" s="631"/>
      <c r="PRG108" s="631"/>
      <c r="PRH108" s="631"/>
      <c r="PRI108" s="612"/>
      <c r="PRJ108" s="626"/>
      <c r="PRK108" s="631"/>
      <c r="PRL108" s="631"/>
      <c r="PRM108" s="631"/>
      <c r="PRN108" s="631"/>
      <c r="PRO108" s="631"/>
      <c r="PRP108" s="612"/>
      <c r="PRQ108" s="626"/>
      <c r="PRR108" s="631"/>
      <c r="PRS108" s="631"/>
      <c r="PRT108" s="631"/>
      <c r="PRU108" s="631"/>
      <c r="PRV108" s="631"/>
      <c r="PRW108" s="612"/>
      <c r="PRX108" s="626"/>
      <c r="PRY108" s="631"/>
      <c r="PRZ108" s="631"/>
      <c r="PSA108" s="631"/>
      <c r="PSB108" s="631"/>
      <c r="PSC108" s="631"/>
      <c r="PSD108" s="612"/>
      <c r="PSE108" s="626"/>
      <c r="PSF108" s="631"/>
      <c r="PSG108" s="631"/>
      <c r="PSH108" s="631"/>
      <c r="PSI108" s="631"/>
      <c r="PSJ108" s="631"/>
      <c r="PSK108" s="612"/>
      <c r="PSL108" s="626"/>
      <c r="PSM108" s="631"/>
      <c r="PSN108" s="631"/>
      <c r="PSO108" s="631"/>
      <c r="PSP108" s="631"/>
      <c r="PSQ108" s="631"/>
      <c r="PSR108" s="612"/>
      <c r="PSS108" s="626"/>
      <c r="PST108" s="631"/>
      <c r="PSU108" s="631"/>
      <c r="PSV108" s="631"/>
      <c r="PSW108" s="631"/>
      <c r="PSX108" s="631"/>
      <c r="PSY108" s="612"/>
      <c r="PSZ108" s="626"/>
      <c r="PTA108" s="631"/>
      <c r="PTB108" s="631"/>
      <c r="PTC108" s="631"/>
      <c r="PTD108" s="631"/>
      <c r="PTE108" s="631"/>
      <c r="PTF108" s="612"/>
      <c r="PTG108" s="626"/>
      <c r="PTH108" s="631"/>
      <c r="PTI108" s="631"/>
      <c r="PTJ108" s="631"/>
      <c r="PTK108" s="631"/>
      <c r="PTL108" s="631"/>
      <c r="PTM108" s="612"/>
      <c r="PTN108" s="626"/>
      <c r="PTO108" s="631"/>
      <c r="PTP108" s="631"/>
      <c r="PTQ108" s="631"/>
      <c r="PTR108" s="631"/>
      <c r="PTS108" s="631"/>
      <c r="PTT108" s="612"/>
      <c r="PTU108" s="626"/>
      <c r="PTV108" s="631"/>
      <c r="PTW108" s="631"/>
      <c r="PTX108" s="631"/>
      <c r="PTY108" s="631"/>
      <c r="PTZ108" s="631"/>
      <c r="PUA108" s="612"/>
      <c r="PUB108" s="626"/>
      <c r="PUC108" s="631"/>
      <c r="PUD108" s="631"/>
      <c r="PUE108" s="631"/>
      <c r="PUF108" s="631"/>
      <c r="PUG108" s="631"/>
      <c r="PUH108" s="612"/>
      <c r="PUI108" s="626"/>
      <c r="PUJ108" s="631"/>
      <c r="PUK108" s="631"/>
      <c r="PUL108" s="631"/>
      <c r="PUM108" s="631"/>
      <c r="PUN108" s="631"/>
      <c r="PUO108" s="612"/>
      <c r="PUP108" s="626"/>
      <c r="PUQ108" s="631"/>
      <c r="PUR108" s="631"/>
      <c r="PUS108" s="631"/>
      <c r="PUT108" s="631"/>
      <c r="PUU108" s="631"/>
      <c r="PUV108" s="612"/>
      <c r="PUW108" s="626"/>
      <c r="PUX108" s="631"/>
      <c r="PUY108" s="631"/>
      <c r="PUZ108" s="631"/>
      <c r="PVA108" s="631"/>
      <c r="PVB108" s="631"/>
      <c r="PVC108" s="612"/>
      <c r="PVD108" s="626"/>
      <c r="PVE108" s="631"/>
      <c r="PVF108" s="631"/>
      <c r="PVG108" s="631"/>
      <c r="PVH108" s="631"/>
      <c r="PVI108" s="631"/>
      <c r="PVJ108" s="612"/>
      <c r="PVK108" s="626"/>
      <c r="PVL108" s="631"/>
      <c r="PVM108" s="631"/>
      <c r="PVN108" s="631"/>
      <c r="PVO108" s="631"/>
      <c r="PVP108" s="631"/>
      <c r="PVQ108" s="612"/>
      <c r="PVR108" s="626"/>
      <c r="PVS108" s="631"/>
      <c r="PVT108" s="631"/>
      <c r="PVU108" s="631"/>
      <c r="PVV108" s="631"/>
      <c r="PVW108" s="631"/>
      <c r="PVX108" s="612"/>
      <c r="PVY108" s="626"/>
      <c r="PVZ108" s="631"/>
      <c r="PWA108" s="631"/>
      <c r="PWB108" s="631"/>
      <c r="PWC108" s="631"/>
      <c r="PWD108" s="631"/>
      <c r="PWE108" s="612"/>
      <c r="PWF108" s="626"/>
      <c r="PWG108" s="631"/>
      <c r="PWH108" s="631"/>
      <c r="PWI108" s="631"/>
      <c r="PWJ108" s="631"/>
      <c r="PWK108" s="631"/>
      <c r="PWL108" s="612"/>
      <c r="PWM108" s="626"/>
      <c r="PWN108" s="631"/>
      <c r="PWO108" s="631"/>
      <c r="PWP108" s="631"/>
      <c r="PWQ108" s="631"/>
      <c r="PWR108" s="631"/>
      <c r="PWS108" s="612"/>
      <c r="PWT108" s="626"/>
      <c r="PWU108" s="631"/>
      <c r="PWV108" s="631"/>
      <c r="PWW108" s="631"/>
      <c r="PWX108" s="631"/>
      <c r="PWY108" s="631"/>
      <c r="PWZ108" s="612"/>
      <c r="PXA108" s="626"/>
      <c r="PXB108" s="631"/>
      <c r="PXC108" s="631"/>
      <c r="PXD108" s="631"/>
      <c r="PXE108" s="631"/>
      <c r="PXF108" s="631"/>
      <c r="PXG108" s="612"/>
      <c r="PXH108" s="626"/>
      <c r="PXI108" s="631"/>
      <c r="PXJ108" s="631"/>
      <c r="PXK108" s="631"/>
      <c r="PXL108" s="631"/>
      <c r="PXM108" s="631"/>
      <c r="PXN108" s="612"/>
      <c r="PXO108" s="626"/>
      <c r="PXP108" s="631"/>
      <c r="PXQ108" s="631"/>
      <c r="PXR108" s="631"/>
      <c r="PXS108" s="631"/>
      <c r="PXT108" s="631"/>
      <c r="PXU108" s="612"/>
      <c r="PXV108" s="626"/>
      <c r="PXW108" s="631"/>
      <c r="PXX108" s="631"/>
      <c r="PXY108" s="631"/>
      <c r="PXZ108" s="631"/>
      <c r="PYA108" s="631"/>
      <c r="PYB108" s="612"/>
      <c r="PYC108" s="626"/>
      <c r="PYD108" s="631"/>
      <c r="PYE108" s="631"/>
      <c r="PYF108" s="631"/>
      <c r="PYG108" s="631"/>
      <c r="PYH108" s="631"/>
      <c r="PYI108" s="612"/>
      <c r="PYJ108" s="626"/>
      <c r="PYK108" s="631"/>
      <c r="PYL108" s="631"/>
      <c r="PYM108" s="631"/>
      <c r="PYN108" s="631"/>
      <c r="PYO108" s="631"/>
      <c r="PYP108" s="612"/>
      <c r="PYQ108" s="626"/>
      <c r="PYR108" s="631"/>
      <c r="PYS108" s="631"/>
      <c r="PYT108" s="631"/>
      <c r="PYU108" s="631"/>
      <c r="PYV108" s="631"/>
      <c r="PYW108" s="612"/>
      <c r="PYX108" s="626"/>
      <c r="PYY108" s="631"/>
      <c r="PYZ108" s="631"/>
      <c r="PZA108" s="631"/>
      <c r="PZB108" s="631"/>
      <c r="PZC108" s="631"/>
      <c r="PZD108" s="612"/>
      <c r="PZE108" s="626"/>
      <c r="PZF108" s="631"/>
      <c r="PZG108" s="631"/>
      <c r="PZH108" s="631"/>
      <c r="PZI108" s="631"/>
      <c r="PZJ108" s="631"/>
      <c r="PZK108" s="612"/>
      <c r="PZL108" s="626"/>
      <c r="PZM108" s="631"/>
      <c r="PZN108" s="631"/>
      <c r="PZO108" s="631"/>
      <c r="PZP108" s="631"/>
      <c r="PZQ108" s="631"/>
      <c r="PZR108" s="612"/>
      <c r="PZS108" s="626"/>
      <c r="PZT108" s="631"/>
      <c r="PZU108" s="631"/>
      <c r="PZV108" s="631"/>
      <c r="PZW108" s="631"/>
      <c r="PZX108" s="631"/>
      <c r="PZY108" s="612"/>
      <c r="PZZ108" s="626"/>
      <c r="QAA108" s="631"/>
      <c r="QAB108" s="631"/>
      <c r="QAC108" s="631"/>
      <c r="QAD108" s="631"/>
      <c r="QAE108" s="631"/>
      <c r="QAF108" s="612"/>
      <c r="QAG108" s="626"/>
      <c r="QAH108" s="631"/>
      <c r="QAI108" s="631"/>
      <c r="QAJ108" s="631"/>
      <c r="QAK108" s="631"/>
      <c r="QAL108" s="631"/>
      <c r="QAM108" s="612"/>
      <c r="QAN108" s="626"/>
      <c r="QAO108" s="631"/>
      <c r="QAP108" s="631"/>
      <c r="QAQ108" s="631"/>
      <c r="QAR108" s="631"/>
      <c r="QAS108" s="631"/>
      <c r="QAT108" s="612"/>
      <c r="QAU108" s="626"/>
      <c r="QAV108" s="631"/>
      <c r="QAW108" s="631"/>
      <c r="QAX108" s="631"/>
      <c r="QAY108" s="631"/>
      <c r="QAZ108" s="631"/>
      <c r="QBA108" s="612"/>
      <c r="QBB108" s="626"/>
      <c r="QBC108" s="631"/>
      <c r="QBD108" s="631"/>
      <c r="QBE108" s="631"/>
      <c r="QBF108" s="631"/>
      <c r="QBG108" s="631"/>
      <c r="QBH108" s="612"/>
      <c r="QBI108" s="626"/>
      <c r="QBJ108" s="631"/>
      <c r="QBK108" s="631"/>
      <c r="QBL108" s="631"/>
      <c r="QBM108" s="631"/>
      <c r="QBN108" s="631"/>
      <c r="QBO108" s="612"/>
      <c r="QBP108" s="626"/>
      <c r="QBQ108" s="631"/>
      <c r="QBR108" s="631"/>
      <c r="QBS108" s="631"/>
      <c r="QBT108" s="631"/>
      <c r="QBU108" s="631"/>
      <c r="QBV108" s="612"/>
      <c r="QBW108" s="626"/>
      <c r="QBX108" s="631"/>
      <c r="QBY108" s="631"/>
      <c r="QBZ108" s="631"/>
      <c r="QCA108" s="631"/>
      <c r="QCB108" s="631"/>
      <c r="QCC108" s="612"/>
      <c r="QCD108" s="626"/>
      <c r="QCE108" s="631"/>
      <c r="QCF108" s="631"/>
      <c r="QCG108" s="631"/>
      <c r="QCH108" s="631"/>
      <c r="QCI108" s="631"/>
      <c r="QCJ108" s="612"/>
      <c r="QCK108" s="626"/>
      <c r="QCL108" s="631"/>
      <c r="QCM108" s="631"/>
      <c r="QCN108" s="631"/>
      <c r="QCO108" s="631"/>
      <c r="QCP108" s="631"/>
      <c r="QCQ108" s="612"/>
      <c r="QCR108" s="626"/>
      <c r="QCS108" s="631"/>
      <c r="QCT108" s="631"/>
      <c r="QCU108" s="631"/>
      <c r="QCV108" s="631"/>
      <c r="QCW108" s="631"/>
      <c r="QCX108" s="612"/>
      <c r="QCY108" s="626"/>
      <c r="QCZ108" s="631"/>
      <c r="QDA108" s="631"/>
      <c r="QDB108" s="631"/>
      <c r="QDC108" s="631"/>
      <c r="QDD108" s="631"/>
      <c r="QDE108" s="612"/>
      <c r="QDF108" s="626"/>
      <c r="QDG108" s="631"/>
      <c r="QDH108" s="631"/>
      <c r="QDI108" s="631"/>
      <c r="QDJ108" s="631"/>
      <c r="QDK108" s="631"/>
      <c r="QDL108" s="612"/>
      <c r="QDM108" s="626"/>
      <c r="QDN108" s="631"/>
      <c r="QDO108" s="631"/>
      <c r="QDP108" s="631"/>
      <c r="QDQ108" s="631"/>
      <c r="QDR108" s="631"/>
      <c r="QDS108" s="612"/>
      <c r="QDT108" s="626"/>
      <c r="QDU108" s="631"/>
      <c r="QDV108" s="631"/>
      <c r="QDW108" s="631"/>
      <c r="QDX108" s="631"/>
      <c r="QDY108" s="631"/>
      <c r="QDZ108" s="612"/>
      <c r="QEA108" s="626"/>
      <c r="QEB108" s="631"/>
      <c r="QEC108" s="631"/>
      <c r="QED108" s="631"/>
      <c r="QEE108" s="631"/>
      <c r="QEF108" s="631"/>
      <c r="QEG108" s="612"/>
      <c r="QEH108" s="626"/>
      <c r="QEI108" s="631"/>
      <c r="QEJ108" s="631"/>
      <c r="QEK108" s="631"/>
      <c r="QEL108" s="631"/>
      <c r="QEM108" s="631"/>
      <c r="QEN108" s="612"/>
      <c r="QEO108" s="626"/>
      <c r="QEP108" s="631"/>
      <c r="QEQ108" s="631"/>
      <c r="QER108" s="631"/>
      <c r="QES108" s="631"/>
      <c r="QET108" s="631"/>
      <c r="QEU108" s="612"/>
      <c r="QEV108" s="626"/>
      <c r="QEW108" s="631"/>
      <c r="QEX108" s="631"/>
      <c r="QEY108" s="631"/>
      <c r="QEZ108" s="631"/>
      <c r="QFA108" s="631"/>
      <c r="QFB108" s="612"/>
      <c r="QFC108" s="626"/>
      <c r="QFD108" s="631"/>
      <c r="QFE108" s="631"/>
      <c r="QFF108" s="631"/>
      <c r="QFG108" s="631"/>
      <c r="QFH108" s="631"/>
      <c r="QFI108" s="612"/>
      <c r="QFJ108" s="626"/>
      <c r="QFK108" s="631"/>
      <c r="QFL108" s="631"/>
      <c r="QFM108" s="631"/>
      <c r="QFN108" s="631"/>
      <c r="QFO108" s="631"/>
      <c r="QFP108" s="612"/>
      <c r="QFQ108" s="626"/>
      <c r="QFR108" s="631"/>
      <c r="QFS108" s="631"/>
      <c r="QFT108" s="631"/>
      <c r="QFU108" s="631"/>
      <c r="QFV108" s="631"/>
      <c r="QFW108" s="612"/>
      <c r="QFX108" s="626"/>
      <c r="QFY108" s="631"/>
      <c r="QFZ108" s="631"/>
      <c r="QGA108" s="631"/>
      <c r="QGB108" s="631"/>
      <c r="QGC108" s="631"/>
      <c r="QGD108" s="612"/>
      <c r="QGE108" s="626"/>
      <c r="QGF108" s="631"/>
      <c r="QGG108" s="631"/>
      <c r="QGH108" s="631"/>
      <c r="QGI108" s="631"/>
      <c r="QGJ108" s="631"/>
      <c r="QGK108" s="612"/>
      <c r="QGL108" s="626"/>
      <c r="QGM108" s="631"/>
      <c r="QGN108" s="631"/>
      <c r="QGO108" s="631"/>
      <c r="QGP108" s="631"/>
      <c r="QGQ108" s="631"/>
      <c r="QGR108" s="612"/>
      <c r="QGS108" s="626"/>
      <c r="QGT108" s="631"/>
      <c r="QGU108" s="631"/>
      <c r="QGV108" s="631"/>
      <c r="QGW108" s="631"/>
      <c r="QGX108" s="631"/>
      <c r="QGY108" s="612"/>
      <c r="QGZ108" s="626"/>
      <c r="QHA108" s="631"/>
      <c r="QHB108" s="631"/>
      <c r="QHC108" s="631"/>
      <c r="QHD108" s="631"/>
      <c r="QHE108" s="631"/>
      <c r="QHF108" s="612"/>
      <c r="QHG108" s="626"/>
      <c r="QHH108" s="631"/>
      <c r="QHI108" s="631"/>
      <c r="QHJ108" s="631"/>
      <c r="QHK108" s="631"/>
      <c r="QHL108" s="631"/>
      <c r="QHM108" s="612"/>
      <c r="QHN108" s="626"/>
      <c r="QHO108" s="631"/>
      <c r="QHP108" s="631"/>
      <c r="QHQ108" s="631"/>
      <c r="QHR108" s="631"/>
      <c r="QHS108" s="631"/>
      <c r="QHT108" s="612"/>
      <c r="QHU108" s="626"/>
      <c r="QHV108" s="631"/>
      <c r="QHW108" s="631"/>
      <c r="QHX108" s="631"/>
      <c r="QHY108" s="631"/>
      <c r="QHZ108" s="631"/>
      <c r="QIA108" s="612"/>
      <c r="QIB108" s="626"/>
      <c r="QIC108" s="631"/>
      <c r="QID108" s="631"/>
      <c r="QIE108" s="631"/>
      <c r="QIF108" s="631"/>
      <c r="QIG108" s="631"/>
      <c r="QIH108" s="612"/>
      <c r="QII108" s="626"/>
      <c r="QIJ108" s="631"/>
      <c r="QIK108" s="631"/>
      <c r="QIL108" s="631"/>
      <c r="QIM108" s="631"/>
      <c r="QIN108" s="631"/>
      <c r="QIO108" s="612"/>
      <c r="QIP108" s="626"/>
      <c r="QIQ108" s="631"/>
      <c r="QIR108" s="631"/>
      <c r="QIS108" s="631"/>
      <c r="QIT108" s="631"/>
      <c r="QIU108" s="631"/>
      <c r="QIV108" s="612"/>
      <c r="QIW108" s="626"/>
      <c r="QIX108" s="631"/>
      <c r="QIY108" s="631"/>
      <c r="QIZ108" s="631"/>
      <c r="QJA108" s="631"/>
      <c r="QJB108" s="631"/>
      <c r="QJC108" s="612"/>
      <c r="QJD108" s="626"/>
      <c r="QJE108" s="631"/>
      <c r="QJF108" s="631"/>
      <c r="QJG108" s="631"/>
      <c r="QJH108" s="631"/>
      <c r="QJI108" s="631"/>
      <c r="QJJ108" s="612"/>
      <c r="QJK108" s="626"/>
      <c r="QJL108" s="631"/>
      <c r="QJM108" s="631"/>
      <c r="QJN108" s="631"/>
      <c r="QJO108" s="631"/>
      <c r="QJP108" s="631"/>
      <c r="QJQ108" s="612"/>
      <c r="QJR108" s="626"/>
      <c r="QJS108" s="631"/>
      <c r="QJT108" s="631"/>
      <c r="QJU108" s="631"/>
      <c r="QJV108" s="631"/>
      <c r="QJW108" s="631"/>
      <c r="QJX108" s="612"/>
      <c r="QJY108" s="626"/>
      <c r="QJZ108" s="631"/>
      <c r="QKA108" s="631"/>
      <c r="QKB108" s="631"/>
      <c r="QKC108" s="631"/>
      <c r="QKD108" s="631"/>
      <c r="QKE108" s="612"/>
      <c r="QKF108" s="626"/>
      <c r="QKG108" s="631"/>
      <c r="QKH108" s="631"/>
      <c r="QKI108" s="631"/>
      <c r="QKJ108" s="631"/>
      <c r="QKK108" s="631"/>
      <c r="QKL108" s="612"/>
      <c r="QKM108" s="626"/>
      <c r="QKN108" s="631"/>
      <c r="QKO108" s="631"/>
      <c r="QKP108" s="631"/>
      <c r="QKQ108" s="631"/>
      <c r="QKR108" s="631"/>
      <c r="QKS108" s="612"/>
      <c r="QKT108" s="626"/>
      <c r="QKU108" s="631"/>
      <c r="QKV108" s="631"/>
      <c r="QKW108" s="631"/>
      <c r="QKX108" s="631"/>
      <c r="QKY108" s="631"/>
      <c r="QKZ108" s="612"/>
      <c r="QLA108" s="626"/>
      <c r="QLB108" s="631"/>
      <c r="QLC108" s="631"/>
      <c r="QLD108" s="631"/>
      <c r="QLE108" s="631"/>
      <c r="QLF108" s="631"/>
      <c r="QLG108" s="612"/>
      <c r="QLH108" s="626"/>
      <c r="QLI108" s="631"/>
      <c r="QLJ108" s="631"/>
      <c r="QLK108" s="631"/>
      <c r="QLL108" s="631"/>
      <c r="QLM108" s="631"/>
      <c r="QLN108" s="612"/>
      <c r="QLO108" s="626"/>
      <c r="QLP108" s="631"/>
      <c r="QLQ108" s="631"/>
      <c r="QLR108" s="631"/>
      <c r="QLS108" s="631"/>
      <c r="QLT108" s="631"/>
      <c r="QLU108" s="612"/>
      <c r="QLV108" s="626"/>
      <c r="QLW108" s="631"/>
      <c r="QLX108" s="631"/>
      <c r="QLY108" s="631"/>
      <c r="QLZ108" s="631"/>
      <c r="QMA108" s="631"/>
      <c r="QMB108" s="612"/>
      <c r="QMC108" s="626"/>
      <c r="QMD108" s="631"/>
      <c r="QME108" s="631"/>
      <c r="QMF108" s="631"/>
      <c r="QMG108" s="631"/>
      <c r="QMH108" s="631"/>
      <c r="QMI108" s="612"/>
      <c r="QMJ108" s="626"/>
      <c r="QMK108" s="631"/>
      <c r="QML108" s="631"/>
      <c r="QMM108" s="631"/>
      <c r="QMN108" s="631"/>
      <c r="QMO108" s="631"/>
      <c r="QMP108" s="612"/>
      <c r="QMQ108" s="626"/>
      <c r="QMR108" s="631"/>
      <c r="QMS108" s="631"/>
      <c r="QMT108" s="631"/>
      <c r="QMU108" s="631"/>
      <c r="QMV108" s="631"/>
      <c r="QMW108" s="612"/>
      <c r="QMX108" s="626"/>
      <c r="QMY108" s="631"/>
      <c r="QMZ108" s="631"/>
      <c r="QNA108" s="631"/>
      <c r="QNB108" s="631"/>
      <c r="QNC108" s="631"/>
      <c r="QND108" s="612"/>
      <c r="QNE108" s="626"/>
      <c r="QNF108" s="631"/>
      <c r="QNG108" s="631"/>
      <c r="QNH108" s="631"/>
      <c r="QNI108" s="631"/>
      <c r="QNJ108" s="631"/>
      <c r="QNK108" s="612"/>
      <c r="QNL108" s="626"/>
      <c r="QNM108" s="631"/>
      <c r="QNN108" s="631"/>
      <c r="QNO108" s="631"/>
      <c r="QNP108" s="631"/>
      <c r="QNQ108" s="631"/>
      <c r="QNR108" s="612"/>
      <c r="QNS108" s="626"/>
      <c r="QNT108" s="631"/>
      <c r="QNU108" s="631"/>
      <c r="QNV108" s="631"/>
      <c r="QNW108" s="631"/>
      <c r="QNX108" s="631"/>
      <c r="QNY108" s="612"/>
      <c r="QNZ108" s="626"/>
      <c r="QOA108" s="631"/>
      <c r="QOB108" s="631"/>
      <c r="QOC108" s="631"/>
      <c r="QOD108" s="631"/>
      <c r="QOE108" s="631"/>
      <c r="QOF108" s="612"/>
      <c r="QOG108" s="626"/>
      <c r="QOH108" s="631"/>
      <c r="QOI108" s="631"/>
      <c r="QOJ108" s="631"/>
      <c r="QOK108" s="631"/>
      <c r="QOL108" s="631"/>
      <c r="QOM108" s="612"/>
      <c r="QON108" s="626"/>
      <c r="QOO108" s="631"/>
      <c r="QOP108" s="631"/>
      <c r="QOQ108" s="631"/>
      <c r="QOR108" s="631"/>
      <c r="QOS108" s="631"/>
      <c r="QOT108" s="612"/>
      <c r="QOU108" s="626"/>
      <c r="QOV108" s="631"/>
      <c r="QOW108" s="631"/>
      <c r="QOX108" s="631"/>
      <c r="QOY108" s="631"/>
      <c r="QOZ108" s="631"/>
      <c r="QPA108" s="612"/>
      <c r="QPB108" s="626"/>
      <c r="QPC108" s="631"/>
      <c r="QPD108" s="631"/>
      <c r="QPE108" s="631"/>
      <c r="QPF108" s="631"/>
      <c r="QPG108" s="631"/>
      <c r="QPH108" s="612"/>
      <c r="QPI108" s="626"/>
      <c r="QPJ108" s="631"/>
      <c r="QPK108" s="631"/>
      <c r="QPL108" s="631"/>
      <c r="QPM108" s="631"/>
      <c r="QPN108" s="631"/>
      <c r="QPO108" s="612"/>
      <c r="QPP108" s="626"/>
      <c r="QPQ108" s="631"/>
      <c r="QPR108" s="631"/>
      <c r="QPS108" s="631"/>
      <c r="QPT108" s="631"/>
      <c r="QPU108" s="631"/>
      <c r="QPV108" s="612"/>
      <c r="QPW108" s="626"/>
      <c r="QPX108" s="631"/>
      <c r="QPY108" s="631"/>
      <c r="QPZ108" s="631"/>
      <c r="QQA108" s="631"/>
      <c r="QQB108" s="631"/>
      <c r="QQC108" s="612"/>
      <c r="QQD108" s="626"/>
      <c r="QQE108" s="631"/>
      <c r="QQF108" s="631"/>
      <c r="QQG108" s="631"/>
      <c r="QQH108" s="631"/>
      <c r="QQI108" s="631"/>
      <c r="QQJ108" s="612"/>
      <c r="QQK108" s="626"/>
      <c r="QQL108" s="631"/>
      <c r="QQM108" s="631"/>
      <c r="QQN108" s="631"/>
      <c r="QQO108" s="631"/>
      <c r="QQP108" s="631"/>
      <c r="QQQ108" s="612"/>
      <c r="QQR108" s="626"/>
      <c r="QQS108" s="631"/>
      <c r="QQT108" s="631"/>
      <c r="QQU108" s="631"/>
      <c r="QQV108" s="631"/>
      <c r="QQW108" s="631"/>
      <c r="QQX108" s="612"/>
      <c r="QQY108" s="626"/>
      <c r="QQZ108" s="631"/>
      <c r="QRA108" s="631"/>
      <c r="QRB108" s="631"/>
      <c r="QRC108" s="631"/>
      <c r="QRD108" s="631"/>
      <c r="QRE108" s="612"/>
      <c r="QRF108" s="626"/>
      <c r="QRG108" s="631"/>
      <c r="QRH108" s="631"/>
      <c r="QRI108" s="631"/>
      <c r="QRJ108" s="631"/>
      <c r="QRK108" s="631"/>
      <c r="QRL108" s="612"/>
      <c r="QRM108" s="626"/>
      <c r="QRN108" s="631"/>
      <c r="QRO108" s="631"/>
      <c r="QRP108" s="631"/>
      <c r="QRQ108" s="631"/>
      <c r="QRR108" s="631"/>
      <c r="QRS108" s="612"/>
      <c r="QRT108" s="626"/>
      <c r="QRU108" s="631"/>
      <c r="QRV108" s="631"/>
      <c r="QRW108" s="631"/>
      <c r="QRX108" s="631"/>
      <c r="QRY108" s="631"/>
      <c r="QRZ108" s="612"/>
      <c r="QSA108" s="626"/>
      <c r="QSB108" s="631"/>
      <c r="QSC108" s="631"/>
      <c r="QSD108" s="631"/>
      <c r="QSE108" s="631"/>
      <c r="QSF108" s="631"/>
      <c r="QSG108" s="612"/>
      <c r="QSH108" s="626"/>
      <c r="QSI108" s="631"/>
      <c r="QSJ108" s="631"/>
      <c r="QSK108" s="631"/>
      <c r="QSL108" s="631"/>
      <c r="QSM108" s="631"/>
      <c r="QSN108" s="612"/>
      <c r="QSO108" s="626"/>
      <c r="QSP108" s="631"/>
      <c r="QSQ108" s="631"/>
      <c r="QSR108" s="631"/>
      <c r="QSS108" s="631"/>
      <c r="QST108" s="631"/>
      <c r="QSU108" s="612"/>
      <c r="QSV108" s="626"/>
      <c r="QSW108" s="631"/>
      <c r="QSX108" s="631"/>
      <c r="QSY108" s="631"/>
      <c r="QSZ108" s="631"/>
      <c r="QTA108" s="631"/>
      <c r="QTB108" s="612"/>
      <c r="QTC108" s="626"/>
      <c r="QTD108" s="631"/>
      <c r="QTE108" s="631"/>
      <c r="QTF108" s="631"/>
      <c r="QTG108" s="631"/>
      <c r="QTH108" s="631"/>
      <c r="QTI108" s="612"/>
      <c r="QTJ108" s="626"/>
      <c r="QTK108" s="631"/>
      <c r="QTL108" s="631"/>
      <c r="QTM108" s="631"/>
      <c r="QTN108" s="631"/>
      <c r="QTO108" s="631"/>
      <c r="QTP108" s="612"/>
      <c r="QTQ108" s="626"/>
      <c r="QTR108" s="631"/>
      <c r="QTS108" s="631"/>
      <c r="QTT108" s="631"/>
      <c r="QTU108" s="631"/>
      <c r="QTV108" s="631"/>
      <c r="QTW108" s="612"/>
      <c r="QTX108" s="626"/>
      <c r="QTY108" s="631"/>
      <c r="QTZ108" s="631"/>
      <c r="QUA108" s="631"/>
      <c r="QUB108" s="631"/>
      <c r="QUC108" s="631"/>
      <c r="QUD108" s="612"/>
      <c r="QUE108" s="626"/>
      <c r="QUF108" s="631"/>
      <c r="QUG108" s="631"/>
      <c r="QUH108" s="631"/>
      <c r="QUI108" s="631"/>
      <c r="QUJ108" s="631"/>
      <c r="QUK108" s="612"/>
      <c r="QUL108" s="626"/>
      <c r="QUM108" s="631"/>
      <c r="QUN108" s="631"/>
      <c r="QUO108" s="631"/>
      <c r="QUP108" s="631"/>
      <c r="QUQ108" s="631"/>
      <c r="QUR108" s="612"/>
      <c r="QUS108" s="626"/>
      <c r="QUT108" s="631"/>
      <c r="QUU108" s="631"/>
      <c r="QUV108" s="631"/>
      <c r="QUW108" s="631"/>
      <c r="QUX108" s="631"/>
      <c r="QUY108" s="612"/>
      <c r="QUZ108" s="626"/>
      <c r="QVA108" s="631"/>
      <c r="QVB108" s="631"/>
      <c r="QVC108" s="631"/>
      <c r="QVD108" s="631"/>
      <c r="QVE108" s="631"/>
      <c r="QVF108" s="612"/>
      <c r="QVG108" s="626"/>
      <c r="QVH108" s="631"/>
      <c r="QVI108" s="631"/>
      <c r="QVJ108" s="631"/>
      <c r="QVK108" s="631"/>
      <c r="QVL108" s="631"/>
      <c r="QVM108" s="612"/>
      <c r="QVN108" s="626"/>
      <c r="QVO108" s="631"/>
      <c r="QVP108" s="631"/>
      <c r="QVQ108" s="631"/>
      <c r="QVR108" s="631"/>
      <c r="QVS108" s="631"/>
      <c r="QVT108" s="612"/>
      <c r="QVU108" s="626"/>
      <c r="QVV108" s="631"/>
      <c r="QVW108" s="631"/>
      <c r="QVX108" s="631"/>
      <c r="QVY108" s="631"/>
      <c r="QVZ108" s="631"/>
      <c r="QWA108" s="612"/>
      <c r="QWB108" s="626"/>
      <c r="QWC108" s="631"/>
      <c r="QWD108" s="631"/>
      <c r="QWE108" s="631"/>
      <c r="QWF108" s="631"/>
      <c r="QWG108" s="631"/>
      <c r="QWH108" s="612"/>
      <c r="QWI108" s="626"/>
      <c r="QWJ108" s="631"/>
      <c r="QWK108" s="631"/>
      <c r="QWL108" s="631"/>
      <c r="QWM108" s="631"/>
      <c r="QWN108" s="631"/>
      <c r="QWO108" s="612"/>
      <c r="QWP108" s="626"/>
      <c r="QWQ108" s="631"/>
      <c r="QWR108" s="631"/>
      <c r="QWS108" s="631"/>
      <c r="QWT108" s="631"/>
      <c r="QWU108" s="631"/>
      <c r="QWV108" s="612"/>
      <c r="QWW108" s="626"/>
      <c r="QWX108" s="631"/>
      <c r="QWY108" s="631"/>
      <c r="QWZ108" s="631"/>
      <c r="QXA108" s="631"/>
      <c r="QXB108" s="631"/>
      <c r="QXC108" s="612"/>
      <c r="QXD108" s="626"/>
      <c r="QXE108" s="631"/>
      <c r="QXF108" s="631"/>
      <c r="QXG108" s="631"/>
      <c r="QXH108" s="631"/>
      <c r="QXI108" s="631"/>
      <c r="QXJ108" s="612"/>
      <c r="QXK108" s="626"/>
      <c r="QXL108" s="631"/>
      <c r="QXM108" s="631"/>
      <c r="QXN108" s="631"/>
      <c r="QXO108" s="631"/>
      <c r="QXP108" s="631"/>
      <c r="QXQ108" s="612"/>
      <c r="QXR108" s="626"/>
      <c r="QXS108" s="631"/>
      <c r="QXT108" s="631"/>
      <c r="QXU108" s="631"/>
      <c r="QXV108" s="631"/>
      <c r="QXW108" s="631"/>
      <c r="QXX108" s="612"/>
      <c r="QXY108" s="626"/>
      <c r="QXZ108" s="631"/>
      <c r="QYA108" s="631"/>
      <c r="QYB108" s="631"/>
      <c r="QYC108" s="631"/>
      <c r="QYD108" s="631"/>
      <c r="QYE108" s="612"/>
      <c r="QYF108" s="626"/>
      <c r="QYG108" s="631"/>
      <c r="QYH108" s="631"/>
      <c r="QYI108" s="631"/>
      <c r="QYJ108" s="631"/>
      <c r="QYK108" s="631"/>
      <c r="QYL108" s="612"/>
      <c r="QYM108" s="626"/>
      <c r="QYN108" s="631"/>
      <c r="QYO108" s="631"/>
      <c r="QYP108" s="631"/>
      <c r="QYQ108" s="631"/>
      <c r="QYR108" s="631"/>
      <c r="QYS108" s="612"/>
      <c r="QYT108" s="626"/>
      <c r="QYU108" s="631"/>
      <c r="QYV108" s="631"/>
      <c r="QYW108" s="631"/>
      <c r="QYX108" s="631"/>
      <c r="QYY108" s="631"/>
      <c r="QYZ108" s="612"/>
      <c r="QZA108" s="626"/>
      <c r="QZB108" s="631"/>
      <c r="QZC108" s="631"/>
      <c r="QZD108" s="631"/>
      <c r="QZE108" s="631"/>
      <c r="QZF108" s="631"/>
      <c r="QZG108" s="612"/>
      <c r="QZH108" s="626"/>
      <c r="QZI108" s="631"/>
      <c r="QZJ108" s="631"/>
      <c r="QZK108" s="631"/>
      <c r="QZL108" s="631"/>
      <c r="QZM108" s="631"/>
      <c r="QZN108" s="612"/>
      <c r="QZO108" s="626"/>
      <c r="QZP108" s="631"/>
      <c r="QZQ108" s="631"/>
      <c r="QZR108" s="631"/>
      <c r="QZS108" s="631"/>
      <c r="QZT108" s="631"/>
      <c r="QZU108" s="612"/>
      <c r="QZV108" s="626"/>
      <c r="QZW108" s="631"/>
      <c r="QZX108" s="631"/>
      <c r="QZY108" s="631"/>
      <c r="QZZ108" s="631"/>
      <c r="RAA108" s="631"/>
      <c r="RAB108" s="612"/>
      <c r="RAC108" s="626"/>
      <c r="RAD108" s="631"/>
      <c r="RAE108" s="631"/>
      <c r="RAF108" s="631"/>
      <c r="RAG108" s="631"/>
      <c r="RAH108" s="631"/>
      <c r="RAI108" s="612"/>
      <c r="RAJ108" s="626"/>
      <c r="RAK108" s="631"/>
      <c r="RAL108" s="631"/>
      <c r="RAM108" s="631"/>
      <c r="RAN108" s="631"/>
      <c r="RAO108" s="631"/>
      <c r="RAP108" s="612"/>
      <c r="RAQ108" s="626"/>
      <c r="RAR108" s="631"/>
      <c r="RAS108" s="631"/>
      <c r="RAT108" s="631"/>
      <c r="RAU108" s="631"/>
      <c r="RAV108" s="631"/>
      <c r="RAW108" s="612"/>
      <c r="RAX108" s="626"/>
      <c r="RAY108" s="631"/>
      <c r="RAZ108" s="631"/>
      <c r="RBA108" s="631"/>
      <c r="RBB108" s="631"/>
      <c r="RBC108" s="631"/>
      <c r="RBD108" s="612"/>
      <c r="RBE108" s="626"/>
      <c r="RBF108" s="631"/>
      <c r="RBG108" s="631"/>
      <c r="RBH108" s="631"/>
      <c r="RBI108" s="631"/>
      <c r="RBJ108" s="631"/>
      <c r="RBK108" s="612"/>
      <c r="RBL108" s="626"/>
      <c r="RBM108" s="631"/>
      <c r="RBN108" s="631"/>
      <c r="RBO108" s="631"/>
      <c r="RBP108" s="631"/>
      <c r="RBQ108" s="631"/>
      <c r="RBR108" s="612"/>
      <c r="RBS108" s="626"/>
      <c r="RBT108" s="631"/>
      <c r="RBU108" s="631"/>
      <c r="RBV108" s="631"/>
      <c r="RBW108" s="631"/>
      <c r="RBX108" s="631"/>
      <c r="RBY108" s="612"/>
      <c r="RBZ108" s="626"/>
      <c r="RCA108" s="631"/>
      <c r="RCB108" s="631"/>
      <c r="RCC108" s="631"/>
      <c r="RCD108" s="631"/>
      <c r="RCE108" s="631"/>
      <c r="RCF108" s="612"/>
      <c r="RCG108" s="626"/>
      <c r="RCH108" s="631"/>
      <c r="RCI108" s="631"/>
      <c r="RCJ108" s="631"/>
      <c r="RCK108" s="631"/>
      <c r="RCL108" s="631"/>
      <c r="RCM108" s="612"/>
      <c r="RCN108" s="626"/>
      <c r="RCO108" s="631"/>
      <c r="RCP108" s="631"/>
      <c r="RCQ108" s="631"/>
      <c r="RCR108" s="631"/>
      <c r="RCS108" s="631"/>
      <c r="RCT108" s="612"/>
      <c r="RCU108" s="626"/>
      <c r="RCV108" s="631"/>
      <c r="RCW108" s="631"/>
      <c r="RCX108" s="631"/>
      <c r="RCY108" s="631"/>
      <c r="RCZ108" s="631"/>
      <c r="RDA108" s="612"/>
      <c r="RDB108" s="626"/>
      <c r="RDC108" s="631"/>
      <c r="RDD108" s="631"/>
      <c r="RDE108" s="631"/>
      <c r="RDF108" s="631"/>
      <c r="RDG108" s="631"/>
      <c r="RDH108" s="612"/>
      <c r="RDI108" s="626"/>
      <c r="RDJ108" s="631"/>
      <c r="RDK108" s="631"/>
      <c r="RDL108" s="631"/>
      <c r="RDM108" s="631"/>
      <c r="RDN108" s="631"/>
      <c r="RDO108" s="612"/>
      <c r="RDP108" s="626"/>
      <c r="RDQ108" s="631"/>
      <c r="RDR108" s="631"/>
      <c r="RDS108" s="631"/>
      <c r="RDT108" s="631"/>
      <c r="RDU108" s="631"/>
      <c r="RDV108" s="612"/>
      <c r="RDW108" s="626"/>
      <c r="RDX108" s="631"/>
      <c r="RDY108" s="631"/>
      <c r="RDZ108" s="631"/>
      <c r="REA108" s="631"/>
      <c r="REB108" s="631"/>
      <c r="REC108" s="612"/>
      <c r="RED108" s="626"/>
      <c r="REE108" s="631"/>
      <c r="REF108" s="631"/>
      <c r="REG108" s="631"/>
      <c r="REH108" s="631"/>
      <c r="REI108" s="631"/>
      <c r="REJ108" s="612"/>
      <c r="REK108" s="626"/>
      <c r="REL108" s="631"/>
      <c r="REM108" s="631"/>
      <c r="REN108" s="631"/>
      <c r="REO108" s="631"/>
      <c r="REP108" s="631"/>
      <c r="REQ108" s="612"/>
      <c r="RER108" s="626"/>
      <c r="RES108" s="631"/>
      <c r="RET108" s="631"/>
      <c r="REU108" s="631"/>
      <c r="REV108" s="631"/>
      <c r="REW108" s="631"/>
      <c r="REX108" s="612"/>
      <c r="REY108" s="626"/>
      <c r="REZ108" s="631"/>
      <c r="RFA108" s="631"/>
      <c r="RFB108" s="631"/>
      <c r="RFC108" s="631"/>
      <c r="RFD108" s="631"/>
      <c r="RFE108" s="612"/>
      <c r="RFF108" s="626"/>
      <c r="RFG108" s="631"/>
      <c r="RFH108" s="631"/>
      <c r="RFI108" s="631"/>
      <c r="RFJ108" s="631"/>
      <c r="RFK108" s="631"/>
      <c r="RFL108" s="612"/>
      <c r="RFM108" s="626"/>
      <c r="RFN108" s="631"/>
      <c r="RFO108" s="631"/>
      <c r="RFP108" s="631"/>
      <c r="RFQ108" s="631"/>
      <c r="RFR108" s="631"/>
      <c r="RFS108" s="612"/>
      <c r="RFT108" s="626"/>
      <c r="RFU108" s="631"/>
      <c r="RFV108" s="631"/>
      <c r="RFW108" s="631"/>
      <c r="RFX108" s="631"/>
      <c r="RFY108" s="631"/>
      <c r="RFZ108" s="612"/>
      <c r="RGA108" s="626"/>
      <c r="RGB108" s="631"/>
      <c r="RGC108" s="631"/>
      <c r="RGD108" s="631"/>
      <c r="RGE108" s="631"/>
      <c r="RGF108" s="631"/>
      <c r="RGG108" s="612"/>
      <c r="RGH108" s="626"/>
      <c r="RGI108" s="631"/>
      <c r="RGJ108" s="631"/>
      <c r="RGK108" s="631"/>
      <c r="RGL108" s="631"/>
      <c r="RGM108" s="631"/>
      <c r="RGN108" s="612"/>
      <c r="RGO108" s="626"/>
      <c r="RGP108" s="631"/>
      <c r="RGQ108" s="631"/>
      <c r="RGR108" s="631"/>
      <c r="RGS108" s="631"/>
      <c r="RGT108" s="631"/>
      <c r="RGU108" s="612"/>
      <c r="RGV108" s="626"/>
      <c r="RGW108" s="631"/>
      <c r="RGX108" s="631"/>
      <c r="RGY108" s="631"/>
      <c r="RGZ108" s="631"/>
      <c r="RHA108" s="631"/>
      <c r="RHB108" s="612"/>
      <c r="RHC108" s="626"/>
      <c r="RHD108" s="631"/>
      <c r="RHE108" s="631"/>
      <c r="RHF108" s="631"/>
      <c r="RHG108" s="631"/>
      <c r="RHH108" s="631"/>
      <c r="RHI108" s="612"/>
      <c r="RHJ108" s="626"/>
      <c r="RHK108" s="631"/>
      <c r="RHL108" s="631"/>
      <c r="RHM108" s="631"/>
      <c r="RHN108" s="631"/>
      <c r="RHO108" s="631"/>
      <c r="RHP108" s="612"/>
      <c r="RHQ108" s="626"/>
      <c r="RHR108" s="631"/>
      <c r="RHS108" s="631"/>
      <c r="RHT108" s="631"/>
      <c r="RHU108" s="631"/>
      <c r="RHV108" s="631"/>
      <c r="RHW108" s="612"/>
      <c r="RHX108" s="626"/>
      <c r="RHY108" s="631"/>
      <c r="RHZ108" s="631"/>
      <c r="RIA108" s="631"/>
      <c r="RIB108" s="631"/>
      <c r="RIC108" s="631"/>
      <c r="RID108" s="612"/>
      <c r="RIE108" s="626"/>
      <c r="RIF108" s="631"/>
      <c r="RIG108" s="631"/>
      <c r="RIH108" s="631"/>
      <c r="RII108" s="631"/>
      <c r="RIJ108" s="631"/>
      <c r="RIK108" s="612"/>
      <c r="RIL108" s="626"/>
      <c r="RIM108" s="631"/>
      <c r="RIN108" s="631"/>
      <c r="RIO108" s="631"/>
      <c r="RIP108" s="631"/>
      <c r="RIQ108" s="631"/>
      <c r="RIR108" s="612"/>
      <c r="RIS108" s="626"/>
      <c r="RIT108" s="631"/>
      <c r="RIU108" s="631"/>
      <c r="RIV108" s="631"/>
      <c r="RIW108" s="631"/>
      <c r="RIX108" s="631"/>
      <c r="RIY108" s="612"/>
      <c r="RIZ108" s="626"/>
      <c r="RJA108" s="631"/>
      <c r="RJB108" s="631"/>
      <c r="RJC108" s="631"/>
      <c r="RJD108" s="631"/>
      <c r="RJE108" s="631"/>
      <c r="RJF108" s="612"/>
      <c r="RJG108" s="626"/>
      <c r="RJH108" s="631"/>
      <c r="RJI108" s="631"/>
      <c r="RJJ108" s="631"/>
      <c r="RJK108" s="631"/>
      <c r="RJL108" s="631"/>
      <c r="RJM108" s="612"/>
      <c r="RJN108" s="626"/>
      <c r="RJO108" s="631"/>
      <c r="RJP108" s="631"/>
      <c r="RJQ108" s="631"/>
      <c r="RJR108" s="631"/>
      <c r="RJS108" s="631"/>
      <c r="RJT108" s="612"/>
      <c r="RJU108" s="626"/>
      <c r="RJV108" s="631"/>
      <c r="RJW108" s="631"/>
      <c r="RJX108" s="631"/>
      <c r="RJY108" s="631"/>
      <c r="RJZ108" s="631"/>
      <c r="RKA108" s="612"/>
      <c r="RKB108" s="626"/>
      <c r="RKC108" s="631"/>
      <c r="RKD108" s="631"/>
      <c r="RKE108" s="631"/>
      <c r="RKF108" s="631"/>
      <c r="RKG108" s="631"/>
      <c r="RKH108" s="612"/>
      <c r="RKI108" s="626"/>
      <c r="RKJ108" s="631"/>
      <c r="RKK108" s="631"/>
      <c r="RKL108" s="631"/>
      <c r="RKM108" s="631"/>
      <c r="RKN108" s="631"/>
      <c r="RKO108" s="612"/>
      <c r="RKP108" s="626"/>
      <c r="RKQ108" s="631"/>
      <c r="RKR108" s="631"/>
      <c r="RKS108" s="631"/>
      <c r="RKT108" s="631"/>
      <c r="RKU108" s="631"/>
      <c r="RKV108" s="612"/>
      <c r="RKW108" s="626"/>
      <c r="RKX108" s="631"/>
      <c r="RKY108" s="631"/>
      <c r="RKZ108" s="631"/>
      <c r="RLA108" s="631"/>
      <c r="RLB108" s="631"/>
      <c r="RLC108" s="612"/>
      <c r="RLD108" s="626"/>
      <c r="RLE108" s="631"/>
      <c r="RLF108" s="631"/>
      <c r="RLG108" s="631"/>
      <c r="RLH108" s="631"/>
      <c r="RLI108" s="631"/>
      <c r="RLJ108" s="612"/>
      <c r="RLK108" s="626"/>
      <c r="RLL108" s="631"/>
      <c r="RLM108" s="631"/>
      <c r="RLN108" s="631"/>
      <c r="RLO108" s="631"/>
      <c r="RLP108" s="631"/>
      <c r="RLQ108" s="612"/>
      <c r="RLR108" s="626"/>
      <c r="RLS108" s="631"/>
      <c r="RLT108" s="631"/>
      <c r="RLU108" s="631"/>
      <c r="RLV108" s="631"/>
      <c r="RLW108" s="631"/>
      <c r="RLX108" s="612"/>
      <c r="RLY108" s="626"/>
      <c r="RLZ108" s="631"/>
      <c r="RMA108" s="631"/>
      <c r="RMB108" s="631"/>
      <c r="RMC108" s="631"/>
      <c r="RMD108" s="631"/>
      <c r="RME108" s="612"/>
      <c r="RMF108" s="626"/>
      <c r="RMG108" s="631"/>
      <c r="RMH108" s="631"/>
      <c r="RMI108" s="631"/>
      <c r="RMJ108" s="631"/>
      <c r="RMK108" s="631"/>
      <c r="RML108" s="612"/>
      <c r="RMM108" s="626"/>
      <c r="RMN108" s="631"/>
      <c r="RMO108" s="631"/>
      <c r="RMP108" s="631"/>
      <c r="RMQ108" s="631"/>
      <c r="RMR108" s="631"/>
      <c r="RMS108" s="612"/>
      <c r="RMT108" s="626"/>
      <c r="RMU108" s="631"/>
      <c r="RMV108" s="631"/>
      <c r="RMW108" s="631"/>
      <c r="RMX108" s="631"/>
      <c r="RMY108" s="631"/>
      <c r="RMZ108" s="612"/>
      <c r="RNA108" s="626"/>
      <c r="RNB108" s="631"/>
      <c r="RNC108" s="631"/>
      <c r="RND108" s="631"/>
      <c r="RNE108" s="631"/>
      <c r="RNF108" s="631"/>
      <c r="RNG108" s="612"/>
      <c r="RNH108" s="626"/>
      <c r="RNI108" s="631"/>
      <c r="RNJ108" s="631"/>
      <c r="RNK108" s="631"/>
      <c r="RNL108" s="631"/>
      <c r="RNM108" s="631"/>
      <c r="RNN108" s="612"/>
      <c r="RNO108" s="626"/>
      <c r="RNP108" s="631"/>
      <c r="RNQ108" s="631"/>
      <c r="RNR108" s="631"/>
      <c r="RNS108" s="631"/>
      <c r="RNT108" s="631"/>
      <c r="RNU108" s="612"/>
      <c r="RNV108" s="626"/>
      <c r="RNW108" s="631"/>
      <c r="RNX108" s="631"/>
      <c r="RNY108" s="631"/>
      <c r="RNZ108" s="631"/>
      <c r="ROA108" s="631"/>
      <c r="ROB108" s="612"/>
      <c r="ROC108" s="626"/>
      <c r="ROD108" s="631"/>
      <c r="ROE108" s="631"/>
      <c r="ROF108" s="631"/>
      <c r="ROG108" s="631"/>
      <c r="ROH108" s="631"/>
      <c r="ROI108" s="612"/>
      <c r="ROJ108" s="626"/>
      <c r="ROK108" s="631"/>
      <c r="ROL108" s="631"/>
      <c r="ROM108" s="631"/>
      <c r="RON108" s="631"/>
      <c r="ROO108" s="631"/>
      <c r="ROP108" s="612"/>
      <c r="ROQ108" s="626"/>
      <c r="ROR108" s="631"/>
      <c r="ROS108" s="631"/>
      <c r="ROT108" s="631"/>
      <c r="ROU108" s="631"/>
      <c r="ROV108" s="631"/>
      <c r="ROW108" s="612"/>
      <c r="ROX108" s="626"/>
      <c r="ROY108" s="631"/>
      <c r="ROZ108" s="631"/>
      <c r="RPA108" s="631"/>
      <c r="RPB108" s="631"/>
      <c r="RPC108" s="631"/>
      <c r="RPD108" s="612"/>
      <c r="RPE108" s="626"/>
      <c r="RPF108" s="631"/>
      <c r="RPG108" s="631"/>
      <c r="RPH108" s="631"/>
      <c r="RPI108" s="631"/>
      <c r="RPJ108" s="631"/>
      <c r="RPK108" s="612"/>
      <c r="RPL108" s="626"/>
      <c r="RPM108" s="631"/>
      <c r="RPN108" s="631"/>
      <c r="RPO108" s="631"/>
      <c r="RPP108" s="631"/>
      <c r="RPQ108" s="631"/>
      <c r="RPR108" s="612"/>
      <c r="RPS108" s="626"/>
      <c r="RPT108" s="631"/>
      <c r="RPU108" s="631"/>
      <c r="RPV108" s="631"/>
      <c r="RPW108" s="631"/>
      <c r="RPX108" s="631"/>
      <c r="RPY108" s="612"/>
      <c r="RPZ108" s="626"/>
      <c r="RQA108" s="631"/>
      <c r="RQB108" s="631"/>
      <c r="RQC108" s="631"/>
      <c r="RQD108" s="631"/>
      <c r="RQE108" s="631"/>
      <c r="RQF108" s="612"/>
      <c r="RQG108" s="626"/>
      <c r="RQH108" s="631"/>
      <c r="RQI108" s="631"/>
      <c r="RQJ108" s="631"/>
      <c r="RQK108" s="631"/>
      <c r="RQL108" s="631"/>
      <c r="RQM108" s="612"/>
      <c r="RQN108" s="626"/>
      <c r="RQO108" s="631"/>
      <c r="RQP108" s="631"/>
      <c r="RQQ108" s="631"/>
      <c r="RQR108" s="631"/>
      <c r="RQS108" s="631"/>
      <c r="RQT108" s="612"/>
      <c r="RQU108" s="626"/>
      <c r="RQV108" s="631"/>
      <c r="RQW108" s="631"/>
      <c r="RQX108" s="631"/>
      <c r="RQY108" s="631"/>
      <c r="RQZ108" s="631"/>
      <c r="RRA108" s="612"/>
      <c r="RRB108" s="626"/>
      <c r="RRC108" s="631"/>
      <c r="RRD108" s="631"/>
      <c r="RRE108" s="631"/>
      <c r="RRF108" s="631"/>
      <c r="RRG108" s="631"/>
      <c r="RRH108" s="612"/>
      <c r="RRI108" s="626"/>
      <c r="RRJ108" s="631"/>
      <c r="RRK108" s="631"/>
      <c r="RRL108" s="631"/>
      <c r="RRM108" s="631"/>
      <c r="RRN108" s="631"/>
      <c r="RRO108" s="612"/>
      <c r="RRP108" s="626"/>
      <c r="RRQ108" s="631"/>
      <c r="RRR108" s="631"/>
      <c r="RRS108" s="631"/>
      <c r="RRT108" s="631"/>
      <c r="RRU108" s="631"/>
      <c r="RRV108" s="612"/>
      <c r="RRW108" s="626"/>
      <c r="RRX108" s="631"/>
      <c r="RRY108" s="631"/>
      <c r="RRZ108" s="631"/>
      <c r="RSA108" s="631"/>
      <c r="RSB108" s="631"/>
      <c r="RSC108" s="612"/>
      <c r="RSD108" s="626"/>
      <c r="RSE108" s="631"/>
      <c r="RSF108" s="631"/>
      <c r="RSG108" s="631"/>
      <c r="RSH108" s="631"/>
      <c r="RSI108" s="631"/>
      <c r="RSJ108" s="612"/>
      <c r="RSK108" s="626"/>
      <c r="RSL108" s="631"/>
      <c r="RSM108" s="631"/>
      <c r="RSN108" s="631"/>
      <c r="RSO108" s="631"/>
      <c r="RSP108" s="631"/>
      <c r="RSQ108" s="612"/>
      <c r="RSR108" s="626"/>
      <c r="RSS108" s="631"/>
      <c r="RST108" s="631"/>
      <c r="RSU108" s="631"/>
      <c r="RSV108" s="631"/>
      <c r="RSW108" s="631"/>
      <c r="RSX108" s="612"/>
      <c r="RSY108" s="626"/>
      <c r="RSZ108" s="631"/>
      <c r="RTA108" s="631"/>
      <c r="RTB108" s="631"/>
      <c r="RTC108" s="631"/>
      <c r="RTD108" s="631"/>
      <c r="RTE108" s="612"/>
      <c r="RTF108" s="626"/>
      <c r="RTG108" s="631"/>
      <c r="RTH108" s="631"/>
      <c r="RTI108" s="631"/>
      <c r="RTJ108" s="631"/>
      <c r="RTK108" s="631"/>
      <c r="RTL108" s="612"/>
      <c r="RTM108" s="626"/>
      <c r="RTN108" s="631"/>
      <c r="RTO108" s="631"/>
      <c r="RTP108" s="631"/>
      <c r="RTQ108" s="631"/>
      <c r="RTR108" s="631"/>
      <c r="RTS108" s="612"/>
      <c r="RTT108" s="626"/>
      <c r="RTU108" s="631"/>
      <c r="RTV108" s="631"/>
      <c r="RTW108" s="631"/>
      <c r="RTX108" s="631"/>
      <c r="RTY108" s="631"/>
      <c r="RTZ108" s="612"/>
      <c r="RUA108" s="626"/>
      <c r="RUB108" s="631"/>
      <c r="RUC108" s="631"/>
      <c r="RUD108" s="631"/>
      <c r="RUE108" s="631"/>
      <c r="RUF108" s="631"/>
      <c r="RUG108" s="612"/>
      <c r="RUH108" s="626"/>
      <c r="RUI108" s="631"/>
      <c r="RUJ108" s="631"/>
      <c r="RUK108" s="631"/>
      <c r="RUL108" s="631"/>
      <c r="RUM108" s="631"/>
      <c r="RUN108" s="612"/>
      <c r="RUO108" s="626"/>
      <c r="RUP108" s="631"/>
      <c r="RUQ108" s="631"/>
      <c r="RUR108" s="631"/>
      <c r="RUS108" s="631"/>
      <c r="RUT108" s="631"/>
      <c r="RUU108" s="612"/>
      <c r="RUV108" s="626"/>
      <c r="RUW108" s="631"/>
      <c r="RUX108" s="631"/>
      <c r="RUY108" s="631"/>
      <c r="RUZ108" s="631"/>
      <c r="RVA108" s="631"/>
      <c r="RVB108" s="612"/>
      <c r="RVC108" s="626"/>
      <c r="RVD108" s="631"/>
      <c r="RVE108" s="631"/>
      <c r="RVF108" s="631"/>
      <c r="RVG108" s="631"/>
      <c r="RVH108" s="631"/>
      <c r="RVI108" s="612"/>
      <c r="RVJ108" s="626"/>
      <c r="RVK108" s="631"/>
      <c r="RVL108" s="631"/>
      <c r="RVM108" s="631"/>
      <c r="RVN108" s="631"/>
      <c r="RVO108" s="631"/>
      <c r="RVP108" s="612"/>
      <c r="RVQ108" s="626"/>
      <c r="RVR108" s="631"/>
      <c r="RVS108" s="631"/>
      <c r="RVT108" s="631"/>
      <c r="RVU108" s="631"/>
      <c r="RVV108" s="631"/>
      <c r="RVW108" s="612"/>
      <c r="RVX108" s="626"/>
      <c r="RVY108" s="631"/>
      <c r="RVZ108" s="631"/>
      <c r="RWA108" s="631"/>
      <c r="RWB108" s="631"/>
      <c r="RWC108" s="631"/>
      <c r="RWD108" s="612"/>
      <c r="RWE108" s="626"/>
      <c r="RWF108" s="631"/>
      <c r="RWG108" s="631"/>
      <c r="RWH108" s="631"/>
      <c r="RWI108" s="631"/>
      <c r="RWJ108" s="631"/>
      <c r="RWK108" s="612"/>
      <c r="RWL108" s="626"/>
      <c r="RWM108" s="631"/>
      <c r="RWN108" s="631"/>
      <c r="RWO108" s="631"/>
      <c r="RWP108" s="631"/>
      <c r="RWQ108" s="631"/>
      <c r="RWR108" s="612"/>
      <c r="RWS108" s="626"/>
      <c r="RWT108" s="631"/>
      <c r="RWU108" s="631"/>
      <c r="RWV108" s="631"/>
      <c r="RWW108" s="631"/>
      <c r="RWX108" s="631"/>
      <c r="RWY108" s="612"/>
      <c r="RWZ108" s="626"/>
      <c r="RXA108" s="631"/>
      <c r="RXB108" s="631"/>
      <c r="RXC108" s="631"/>
      <c r="RXD108" s="631"/>
      <c r="RXE108" s="631"/>
      <c r="RXF108" s="612"/>
      <c r="RXG108" s="626"/>
      <c r="RXH108" s="631"/>
      <c r="RXI108" s="631"/>
      <c r="RXJ108" s="631"/>
      <c r="RXK108" s="631"/>
      <c r="RXL108" s="631"/>
      <c r="RXM108" s="612"/>
      <c r="RXN108" s="626"/>
      <c r="RXO108" s="631"/>
      <c r="RXP108" s="631"/>
      <c r="RXQ108" s="631"/>
      <c r="RXR108" s="631"/>
      <c r="RXS108" s="631"/>
      <c r="RXT108" s="612"/>
      <c r="RXU108" s="626"/>
      <c r="RXV108" s="631"/>
      <c r="RXW108" s="631"/>
      <c r="RXX108" s="631"/>
      <c r="RXY108" s="631"/>
      <c r="RXZ108" s="631"/>
      <c r="RYA108" s="612"/>
      <c r="RYB108" s="626"/>
      <c r="RYC108" s="631"/>
      <c r="RYD108" s="631"/>
      <c r="RYE108" s="631"/>
      <c r="RYF108" s="631"/>
      <c r="RYG108" s="631"/>
      <c r="RYH108" s="612"/>
      <c r="RYI108" s="626"/>
      <c r="RYJ108" s="631"/>
      <c r="RYK108" s="631"/>
      <c r="RYL108" s="631"/>
      <c r="RYM108" s="631"/>
      <c r="RYN108" s="631"/>
      <c r="RYO108" s="612"/>
      <c r="RYP108" s="626"/>
      <c r="RYQ108" s="631"/>
      <c r="RYR108" s="631"/>
      <c r="RYS108" s="631"/>
      <c r="RYT108" s="631"/>
      <c r="RYU108" s="631"/>
      <c r="RYV108" s="612"/>
      <c r="RYW108" s="626"/>
      <c r="RYX108" s="631"/>
      <c r="RYY108" s="631"/>
      <c r="RYZ108" s="631"/>
      <c r="RZA108" s="631"/>
      <c r="RZB108" s="631"/>
      <c r="RZC108" s="612"/>
      <c r="RZD108" s="626"/>
      <c r="RZE108" s="631"/>
      <c r="RZF108" s="631"/>
      <c r="RZG108" s="631"/>
      <c r="RZH108" s="631"/>
      <c r="RZI108" s="631"/>
      <c r="RZJ108" s="612"/>
      <c r="RZK108" s="626"/>
      <c r="RZL108" s="631"/>
      <c r="RZM108" s="631"/>
      <c r="RZN108" s="631"/>
      <c r="RZO108" s="631"/>
      <c r="RZP108" s="631"/>
      <c r="RZQ108" s="612"/>
      <c r="RZR108" s="626"/>
      <c r="RZS108" s="631"/>
      <c r="RZT108" s="631"/>
      <c r="RZU108" s="631"/>
      <c r="RZV108" s="631"/>
      <c r="RZW108" s="631"/>
      <c r="RZX108" s="612"/>
      <c r="RZY108" s="626"/>
      <c r="RZZ108" s="631"/>
      <c r="SAA108" s="631"/>
      <c r="SAB108" s="631"/>
      <c r="SAC108" s="631"/>
      <c r="SAD108" s="631"/>
      <c r="SAE108" s="612"/>
      <c r="SAF108" s="626"/>
      <c r="SAG108" s="631"/>
      <c r="SAH108" s="631"/>
      <c r="SAI108" s="631"/>
      <c r="SAJ108" s="631"/>
      <c r="SAK108" s="631"/>
      <c r="SAL108" s="612"/>
      <c r="SAM108" s="626"/>
      <c r="SAN108" s="631"/>
      <c r="SAO108" s="631"/>
      <c r="SAP108" s="631"/>
      <c r="SAQ108" s="631"/>
      <c r="SAR108" s="631"/>
      <c r="SAS108" s="612"/>
      <c r="SAT108" s="626"/>
      <c r="SAU108" s="631"/>
      <c r="SAV108" s="631"/>
      <c r="SAW108" s="631"/>
      <c r="SAX108" s="631"/>
      <c r="SAY108" s="631"/>
      <c r="SAZ108" s="612"/>
      <c r="SBA108" s="626"/>
      <c r="SBB108" s="631"/>
      <c r="SBC108" s="631"/>
      <c r="SBD108" s="631"/>
      <c r="SBE108" s="631"/>
      <c r="SBF108" s="631"/>
      <c r="SBG108" s="612"/>
      <c r="SBH108" s="626"/>
      <c r="SBI108" s="631"/>
      <c r="SBJ108" s="631"/>
      <c r="SBK108" s="631"/>
      <c r="SBL108" s="631"/>
      <c r="SBM108" s="631"/>
      <c r="SBN108" s="612"/>
      <c r="SBO108" s="626"/>
      <c r="SBP108" s="631"/>
      <c r="SBQ108" s="631"/>
      <c r="SBR108" s="631"/>
      <c r="SBS108" s="631"/>
      <c r="SBT108" s="631"/>
      <c r="SBU108" s="612"/>
      <c r="SBV108" s="626"/>
      <c r="SBW108" s="631"/>
      <c r="SBX108" s="631"/>
      <c r="SBY108" s="631"/>
      <c r="SBZ108" s="631"/>
      <c r="SCA108" s="631"/>
      <c r="SCB108" s="612"/>
      <c r="SCC108" s="626"/>
      <c r="SCD108" s="631"/>
      <c r="SCE108" s="631"/>
      <c r="SCF108" s="631"/>
      <c r="SCG108" s="631"/>
      <c r="SCH108" s="631"/>
      <c r="SCI108" s="612"/>
      <c r="SCJ108" s="626"/>
      <c r="SCK108" s="631"/>
      <c r="SCL108" s="631"/>
      <c r="SCM108" s="631"/>
      <c r="SCN108" s="631"/>
      <c r="SCO108" s="631"/>
      <c r="SCP108" s="612"/>
      <c r="SCQ108" s="626"/>
      <c r="SCR108" s="631"/>
      <c r="SCS108" s="631"/>
      <c r="SCT108" s="631"/>
      <c r="SCU108" s="631"/>
      <c r="SCV108" s="631"/>
      <c r="SCW108" s="612"/>
      <c r="SCX108" s="626"/>
      <c r="SCY108" s="631"/>
      <c r="SCZ108" s="631"/>
      <c r="SDA108" s="631"/>
      <c r="SDB108" s="631"/>
      <c r="SDC108" s="631"/>
      <c r="SDD108" s="612"/>
      <c r="SDE108" s="626"/>
      <c r="SDF108" s="631"/>
      <c r="SDG108" s="631"/>
      <c r="SDH108" s="631"/>
      <c r="SDI108" s="631"/>
      <c r="SDJ108" s="631"/>
      <c r="SDK108" s="612"/>
      <c r="SDL108" s="626"/>
      <c r="SDM108" s="631"/>
      <c r="SDN108" s="631"/>
      <c r="SDO108" s="631"/>
      <c r="SDP108" s="631"/>
      <c r="SDQ108" s="631"/>
      <c r="SDR108" s="612"/>
      <c r="SDS108" s="626"/>
      <c r="SDT108" s="631"/>
      <c r="SDU108" s="631"/>
      <c r="SDV108" s="631"/>
      <c r="SDW108" s="631"/>
      <c r="SDX108" s="631"/>
      <c r="SDY108" s="612"/>
      <c r="SDZ108" s="626"/>
      <c r="SEA108" s="631"/>
      <c r="SEB108" s="631"/>
      <c r="SEC108" s="631"/>
      <c r="SED108" s="631"/>
      <c r="SEE108" s="631"/>
      <c r="SEF108" s="612"/>
      <c r="SEG108" s="626"/>
      <c r="SEH108" s="631"/>
      <c r="SEI108" s="631"/>
      <c r="SEJ108" s="631"/>
      <c r="SEK108" s="631"/>
      <c r="SEL108" s="631"/>
      <c r="SEM108" s="612"/>
      <c r="SEN108" s="626"/>
      <c r="SEO108" s="631"/>
      <c r="SEP108" s="631"/>
      <c r="SEQ108" s="631"/>
      <c r="SER108" s="631"/>
      <c r="SES108" s="631"/>
      <c r="SET108" s="612"/>
      <c r="SEU108" s="626"/>
      <c r="SEV108" s="631"/>
      <c r="SEW108" s="631"/>
      <c r="SEX108" s="631"/>
      <c r="SEY108" s="631"/>
      <c r="SEZ108" s="631"/>
      <c r="SFA108" s="612"/>
      <c r="SFB108" s="626"/>
      <c r="SFC108" s="631"/>
      <c r="SFD108" s="631"/>
      <c r="SFE108" s="631"/>
      <c r="SFF108" s="631"/>
      <c r="SFG108" s="631"/>
      <c r="SFH108" s="612"/>
      <c r="SFI108" s="626"/>
      <c r="SFJ108" s="631"/>
      <c r="SFK108" s="631"/>
      <c r="SFL108" s="631"/>
      <c r="SFM108" s="631"/>
      <c r="SFN108" s="631"/>
      <c r="SFO108" s="612"/>
      <c r="SFP108" s="626"/>
      <c r="SFQ108" s="631"/>
      <c r="SFR108" s="631"/>
      <c r="SFS108" s="631"/>
      <c r="SFT108" s="631"/>
      <c r="SFU108" s="631"/>
      <c r="SFV108" s="612"/>
      <c r="SFW108" s="626"/>
      <c r="SFX108" s="631"/>
      <c r="SFY108" s="631"/>
      <c r="SFZ108" s="631"/>
      <c r="SGA108" s="631"/>
      <c r="SGB108" s="631"/>
      <c r="SGC108" s="612"/>
      <c r="SGD108" s="626"/>
      <c r="SGE108" s="631"/>
      <c r="SGF108" s="631"/>
      <c r="SGG108" s="631"/>
      <c r="SGH108" s="631"/>
      <c r="SGI108" s="631"/>
      <c r="SGJ108" s="612"/>
      <c r="SGK108" s="626"/>
      <c r="SGL108" s="631"/>
      <c r="SGM108" s="631"/>
      <c r="SGN108" s="631"/>
      <c r="SGO108" s="631"/>
      <c r="SGP108" s="631"/>
      <c r="SGQ108" s="612"/>
      <c r="SGR108" s="626"/>
      <c r="SGS108" s="631"/>
      <c r="SGT108" s="631"/>
      <c r="SGU108" s="631"/>
      <c r="SGV108" s="631"/>
      <c r="SGW108" s="631"/>
      <c r="SGX108" s="612"/>
      <c r="SGY108" s="626"/>
      <c r="SGZ108" s="631"/>
      <c r="SHA108" s="631"/>
      <c r="SHB108" s="631"/>
      <c r="SHC108" s="631"/>
      <c r="SHD108" s="631"/>
      <c r="SHE108" s="612"/>
      <c r="SHF108" s="626"/>
      <c r="SHG108" s="631"/>
      <c r="SHH108" s="631"/>
      <c r="SHI108" s="631"/>
      <c r="SHJ108" s="631"/>
      <c r="SHK108" s="631"/>
      <c r="SHL108" s="612"/>
      <c r="SHM108" s="626"/>
      <c r="SHN108" s="631"/>
      <c r="SHO108" s="631"/>
      <c r="SHP108" s="631"/>
      <c r="SHQ108" s="631"/>
      <c r="SHR108" s="631"/>
      <c r="SHS108" s="612"/>
      <c r="SHT108" s="626"/>
      <c r="SHU108" s="631"/>
      <c r="SHV108" s="631"/>
      <c r="SHW108" s="631"/>
      <c r="SHX108" s="631"/>
      <c r="SHY108" s="631"/>
      <c r="SHZ108" s="612"/>
      <c r="SIA108" s="626"/>
      <c r="SIB108" s="631"/>
      <c r="SIC108" s="631"/>
      <c r="SID108" s="631"/>
      <c r="SIE108" s="631"/>
      <c r="SIF108" s="631"/>
      <c r="SIG108" s="612"/>
      <c r="SIH108" s="626"/>
      <c r="SII108" s="631"/>
      <c r="SIJ108" s="631"/>
      <c r="SIK108" s="631"/>
      <c r="SIL108" s="631"/>
      <c r="SIM108" s="631"/>
      <c r="SIN108" s="612"/>
      <c r="SIO108" s="626"/>
      <c r="SIP108" s="631"/>
      <c r="SIQ108" s="631"/>
      <c r="SIR108" s="631"/>
      <c r="SIS108" s="631"/>
      <c r="SIT108" s="631"/>
      <c r="SIU108" s="612"/>
      <c r="SIV108" s="626"/>
      <c r="SIW108" s="631"/>
      <c r="SIX108" s="631"/>
      <c r="SIY108" s="631"/>
      <c r="SIZ108" s="631"/>
      <c r="SJA108" s="631"/>
      <c r="SJB108" s="612"/>
      <c r="SJC108" s="626"/>
      <c r="SJD108" s="631"/>
      <c r="SJE108" s="631"/>
      <c r="SJF108" s="631"/>
      <c r="SJG108" s="631"/>
      <c r="SJH108" s="631"/>
      <c r="SJI108" s="612"/>
      <c r="SJJ108" s="626"/>
      <c r="SJK108" s="631"/>
      <c r="SJL108" s="631"/>
      <c r="SJM108" s="631"/>
      <c r="SJN108" s="631"/>
      <c r="SJO108" s="631"/>
      <c r="SJP108" s="612"/>
      <c r="SJQ108" s="626"/>
      <c r="SJR108" s="631"/>
      <c r="SJS108" s="631"/>
      <c r="SJT108" s="631"/>
      <c r="SJU108" s="631"/>
      <c r="SJV108" s="631"/>
      <c r="SJW108" s="612"/>
      <c r="SJX108" s="626"/>
      <c r="SJY108" s="631"/>
      <c r="SJZ108" s="631"/>
      <c r="SKA108" s="631"/>
      <c r="SKB108" s="631"/>
      <c r="SKC108" s="631"/>
      <c r="SKD108" s="612"/>
      <c r="SKE108" s="626"/>
      <c r="SKF108" s="631"/>
      <c r="SKG108" s="631"/>
      <c r="SKH108" s="631"/>
      <c r="SKI108" s="631"/>
      <c r="SKJ108" s="631"/>
      <c r="SKK108" s="612"/>
      <c r="SKL108" s="626"/>
      <c r="SKM108" s="631"/>
      <c r="SKN108" s="631"/>
      <c r="SKO108" s="631"/>
      <c r="SKP108" s="631"/>
      <c r="SKQ108" s="631"/>
      <c r="SKR108" s="612"/>
      <c r="SKS108" s="626"/>
      <c r="SKT108" s="631"/>
      <c r="SKU108" s="631"/>
      <c r="SKV108" s="631"/>
      <c r="SKW108" s="631"/>
      <c r="SKX108" s="631"/>
      <c r="SKY108" s="612"/>
      <c r="SKZ108" s="626"/>
      <c r="SLA108" s="631"/>
      <c r="SLB108" s="631"/>
      <c r="SLC108" s="631"/>
      <c r="SLD108" s="631"/>
      <c r="SLE108" s="631"/>
      <c r="SLF108" s="612"/>
      <c r="SLG108" s="626"/>
      <c r="SLH108" s="631"/>
      <c r="SLI108" s="631"/>
      <c r="SLJ108" s="631"/>
      <c r="SLK108" s="631"/>
      <c r="SLL108" s="631"/>
      <c r="SLM108" s="612"/>
      <c r="SLN108" s="626"/>
      <c r="SLO108" s="631"/>
      <c r="SLP108" s="631"/>
      <c r="SLQ108" s="631"/>
      <c r="SLR108" s="631"/>
      <c r="SLS108" s="631"/>
      <c r="SLT108" s="612"/>
      <c r="SLU108" s="626"/>
      <c r="SLV108" s="631"/>
      <c r="SLW108" s="631"/>
      <c r="SLX108" s="631"/>
      <c r="SLY108" s="631"/>
      <c r="SLZ108" s="631"/>
      <c r="SMA108" s="612"/>
      <c r="SMB108" s="626"/>
      <c r="SMC108" s="631"/>
      <c r="SMD108" s="631"/>
      <c r="SME108" s="631"/>
      <c r="SMF108" s="631"/>
      <c r="SMG108" s="631"/>
      <c r="SMH108" s="612"/>
      <c r="SMI108" s="626"/>
      <c r="SMJ108" s="631"/>
      <c r="SMK108" s="631"/>
      <c r="SML108" s="631"/>
      <c r="SMM108" s="631"/>
      <c r="SMN108" s="631"/>
      <c r="SMO108" s="612"/>
      <c r="SMP108" s="626"/>
      <c r="SMQ108" s="631"/>
      <c r="SMR108" s="631"/>
      <c r="SMS108" s="631"/>
      <c r="SMT108" s="631"/>
      <c r="SMU108" s="631"/>
      <c r="SMV108" s="612"/>
      <c r="SMW108" s="626"/>
      <c r="SMX108" s="631"/>
      <c r="SMY108" s="631"/>
      <c r="SMZ108" s="631"/>
      <c r="SNA108" s="631"/>
      <c r="SNB108" s="631"/>
      <c r="SNC108" s="612"/>
      <c r="SND108" s="626"/>
      <c r="SNE108" s="631"/>
      <c r="SNF108" s="631"/>
      <c r="SNG108" s="631"/>
      <c r="SNH108" s="631"/>
      <c r="SNI108" s="631"/>
      <c r="SNJ108" s="612"/>
      <c r="SNK108" s="626"/>
      <c r="SNL108" s="631"/>
      <c r="SNM108" s="631"/>
      <c r="SNN108" s="631"/>
      <c r="SNO108" s="631"/>
      <c r="SNP108" s="631"/>
      <c r="SNQ108" s="612"/>
      <c r="SNR108" s="626"/>
      <c r="SNS108" s="631"/>
      <c r="SNT108" s="631"/>
      <c r="SNU108" s="631"/>
      <c r="SNV108" s="631"/>
      <c r="SNW108" s="631"/>
      <c r="SNX108" s="612"/>
      <c r="SNY108" s="626"/>
      <c r="SNZ108" s="631"/>
      <c r="SOA108" s="631"/>
      <c r="SOB108" s="631"/>
      <c r="SOC108" s="631"/>
      <c r="SOD108" s="631"/>
      <c r="SOE108" s="612"/>
      <c r="SOF108" s="626"/>
      <c r="SOG108" s="631"/>
      <c r="SOH108" s="631"/>
      <c r="SOI108" s="631"/>
      <c r="SOJ108" s="631"/>
      <c r="SOK108" s="631"/>
      <c r="SOL108" s="612"/>
      <c r="SOM108" s="626"/>
      <c r="SON108" s="631"/>
      <c r="SOO108" s="631"/>
      <c r="SOP108" s="631"/>
      <c r="SOQ108" s="631"/>
      <c r="SOR108" s="631"/>
      <c r="SOS108" s="612"/>
      <c r="SOT108" s="626"/>
      <c r="SOU108" s="631"/>
      <c r="SOV108" s="631"/>
      <c r="SOW108" s="631"/>
      <c r="SOX108" s="631"/>
      <c r="SOY108" s="631"/>
      <c r="SOZ108" s="612"/>
      <c r="SPA108" s="626"/>
      <c r="SPB108" s="631"/>
      <c r="SPC108" s="631"/>
      <c r="SPD108" s="631"/>
      <c r="SPE108" s="631"/>
      <c r="SPF108" s="631"/>
      <c r="SPG108" s="612"/>
      <c r="SPH108" s="626"/>
      <c r="SPI108" s="631"/>
      <c r="SPJ108" s="631"/>
      <c r="SPK108" s="631"/>
      <c r="SPL108" s="631"/>
      <c r="SPM108" s="631"/>
      <c r="SPN108" s="612"/>
      <c r="SPO108" s="626"/>
      <c r="SPP108" s="631"/>
      <c r="SPQ108" s="631"/>
      <c r="SPR108" s="631"/>
      <c r="SPS108" s="631"/>
      <c r="SPT108" s="631"/>
      <c r="SPU108" s="612"/>
      <c r="SPV108" s="626"/>
      <c r="SPW108" s="631"/>
      <c r="SPX108" s="631"/>
      <c r="SPY108" s="631"/>
      <c r="SPZ108" s="631"/>
      <c r="SQA108" s="631"/>
      <c r="SQB108" s="612"/>
      <c r="SQC108" s="626"/>
      <c r="SQD108" s="631"/>
      <c r="SQE108" s="631"/>
      <c r="SQF108" s="631"/>
      <c r="SQG108" s="631"/>
      <c r="SQH108" s="631"/>
      <c r="SQI108" s="612"/>
      <c r="SQJ108" s="626"/>
      <c r="SQK108" s="631"/>
      <c r="SQL108" s="631"/>
      <c r="SQM108" s="631"/>
      <c r="SQN108" s="631"/>
      <c r="SQO108" s="631"/>
      <c r="SQP108" s="612"/>
      <c r="SQQ108" s="626"/>
      <c r="SQR108" s="631"/>
      <c r="SQS108" s="631"/>
      <c r="SQT108" s="631"/>
      <c r="SQU108" s="631"/>
      <c r="SQV108" s="631"/>
      <c r="SQW108" s="612"/>
      <c r="SQX108" s="626"/>
      <c r="SQY108" s="631"/>
      <c r="SQZ108" s="631"/>
      <c r="SRA108" s="631"/>
      <c r="SRB108" s="631"/>
      <c r="SRC108" s="631"/>
      <c r="SRD108" s="612"/>
      <c r="SRE108" s="626"/>
      <c r="SRF108" s="631"/>
      <c r="SRG108" s="631"/>
      <c r="SRH108" s="631"/>
      <c r="SRI108" s="631"/>
      <c r="SRJ108" s="631"/>
      <c r="SRK108" s="612"/>
      <c r="SRL108" s="626"/>
      <c r="SRM108" s="631"/>
      <c r="SRN108" s="631"/>
      <c r="SRO108" s="631"/>
      <c r="SRP108" s="631"/>
      <c r="SRQ108" s="631"/>
      <c r="SRR108" s="612"/>
      <c r="SRS108" s="626"/>
      <c r="SRT108" s="631"/>
      <c r="SRU108" s="631"/>
      <c r="SRV108" s="631"/>
      <c r="SRW108" s="631"/>
      <c r="SRX108" s="631"/>
      <c r="SRY108" s="612"/>
      <c r="SRZ108" s="626"/>
      <c r="SSA108" s="631"/>
      <c r="SSB108" s="631"/>
      <c r="SSC108" s="631"/>
      <c r="SSD108" s="631"/>
      <c r="SSE108" s="631"/>
      <c r="SSF108" s="612"/>
      <c r="SSG108" s="626"/>
      <c r="SSH108" s="631"/>
      <c r="SSI108" s="631"/>
      <c r="SSJ108" s="631"/>
      <c r="SSK108" s="631"/>
      <c r="SSL108" s="631"/>
      <c r="SSM108" s="612"/>
      <c r="SSN108" s="626"/>
      <c r="SSO108" s="631"/>
      <c r="SSP108" s="631"/>
      <c r="SSQ108" s="631"/>
      <c r="SSR108" s="631"/>
      <c r="SSS108" s="631"/>
      <c r="SST108" s="612"/>
      <c r="SSU108" s="626"/>
      <c r="SSV108" s="631"/>
      <c r="SSW108" s="631"/>
      <c r="SSX108" s="631"/>
      <c r="SSY108" s="631"/>
      <c r="SSZ108" s="631"/>
      <c r="STA108" s="612"/>
      <c r="STB108" s="626"/>
      <c r="STC108" s="631"/>
      <c r="STD108" s="631"/>
      <c r="STE108" s="631"/>
      <c r="STF108" s="631"/>
      <c r="STG108" s="631"/>
      <c r="STH108" s="612"/>
      <c r="STI108" s="626"/>
      <c r="STJ108" s="631"/>
      <c r="STK108" s="631"/>
      <c r="STL108" s="631"/>
      <c r="STM108" s="631"/>
      <c r="STN108" s="631"/>
      <c r="STO108" s="612"/>
      <c r="STP108" s="626"/>
      <c r="STQ108" s="631"/>
      <c r="STR108" s="631"/>
      <c r="STS108" s="631"/>
      <c r="STT108" s="631"/>
      <c r="STU108" s="631"/>
      <c r="STV108" s="612"/>
      <c r="STW108" s="626"/>
      <c r="STX108" s="631"/>
      <c r="STY108" s="631"/>
      <c r="STZ108" s="631"/>
      <c r="SUA108" s="631"/>
      <c r="SUB108" s="631"/>
      <c r="SUC108" s="612"/>
      <c r="SUD108" s="626"/>
      <c r="SUE108" s="631"/>
      <c r="SUF108" s="631"/>
      <c r="SUG108" s="631"/>
      <c r="SUH108" s="631"/>
      <c r="SUI108" s="631"/>
      <c r="SUJ108" s="612"/>
      <c r="SUK108" s="626"/>
      <c r="SUL108" s="631"/>
      <c r="SUM108" s="631"/>
      <c r="SUN108" s="631"/>
      <c r="SUO108" s="631"/>
      <c r="SUP108" s="631"/>
      <c r="SUQ108" s="612"/>
      <c r="SUR108" s="626"/>
      <c r="SUS108" s="631"/>
      <c r="SUT108" s="631"/>
      <c r="SUU108" s="631"/>
      <c r="SUV108" s="631"/>
      <c r="SUW108" s="631"/>
      <c r="SUX108" s="612"/>
      <c r="SUY108" s="626"/>
      <c r="SUZ108" s="631"/>
      <c r="SVA108" s="631"/>
      <c r="SVB108" s="631"/>
      <c r="SVC108" s="631"/>
      <c r="SVD108" s="631"/>
      <c r="SVE108" s="612"/>
      <c r="SVF108" s="626"/>
      <c r="SVG108" s="631"/>
      <c r="SVH108" s="631"/>
      <c r="SVI108" s="631"/>
      <c r="SVJ108" s="631"/>
      <c r="SVK108" s="631"/>
      <c r="SVL108" s="612"/>
      <c r="SVM108" s="626"/>
      <c r="SVN108" s="631"/>
      <c r="SVO108" s="631"/>
      <c r="SVP108" s="631"/>
      <c r="SVQ108" s="631"/>
      <c r="SVR108" s="631"/>
      <c r="SVS108" s="612"/>
      <c r="SVT108" s="626"/>
      <c r="SVU108" s="631"/>
      <c r="SVV108" s="631"/>
      <c r="SVW108" s="631"/>
      <c r="SVX108" s="631"/>
      <c r="SVY108" s="631"/>
      <c r="SVZ108" s="612"/>
      <c r="SWA108" s="626"/>
      <c r="SWB108" s="631"/>
      <c r="SWC108" s="631"/>
      <c r="SWD108" s="631"/>
      <c r="SWE108" s="631"/>
      <c r="SWF108" s="631"/>
      <c r="SWG108" s="612"/>
      <c r="SWH108" s="626"/>
      <c r="SWI108" s="631"/>
      <c r="SWJ108" s="631"/>
      <c r="SWK108" s="631"/>
      <c r="SWL108" s="631"/>
      <c r="SWM108" s="631"/>
      <c r="SWN108" s="612"/>
      <c r="SWO108" s="626"/>
      <c r="SWP108" s="631"/>
      <c r="SWQ108" s="631"/>
      <c r="SWR108" s="631"/>
      <c r="SWS108" s="631"/>
      <c r="SWT108" s="631"/>
      <c r="SWU108" s="612"/>
      <c r="SWV108" s="626"/>
      <c r="SWW108" s="631"/>
      <c r="SWX108" s="631"/>
      <c r="SWY108" s="631"/>
      <c r="SWZ108" s="631"/>
      <c r="SXA108" s="631"/>
      <c r="SXB108" s="612"/>
      <c r="SXC108" s="626"/>
      <c r="SXD108" s="631"/>
      <c r="SXE108" s="631"/>
      <c r="SXF108" s="631"/>
      <c r="SXG108" s="631"/>
      <c r="SXH108" s="631"/>
      <c r="SXI108" s="612"/>
      <c r="SXJ108" s="626"/>
      <c r="SXK108" s="631"/>
      <c r="SXL108" s="631"/>
      <c r="SXM108" s="631"/>
      <c r="SXN108" s="631"/>
      <c r="SXO108" s="631"/>
      <c r="SXP108" s="612"/>
      <c r="SXQ108" s="626"/>
      <c r="SXR108" s="631"/>
      <c r="SXS108" s="631"/>
      <c r="SXT108" s="631"/>
      <c r="SXU108" s="631"/>
      <c r="SXV108" s="631"/>
      <c r="SXW108" s="612"/>
      <c r="SXX108" s="626"/>
      <c r="SXY108" s="631"/>
      <c r="SXZ108" s="631"/>
      <c r="SYA108" s="631"/>
      <c r="SYB108" s="631"/>
      <c r="SYC108" s="631"/>
      <c r="SYD108" s="612"/>
      <c r="SYE108" s="626"/>
      <c r="SYF108" s="631"/>
      <c r="SYG108" s="631"/>
      <c r="SYH108" s="631"/>
      <c r="SYI108" s="631"/>
      <c r="SYJ108" s="631"/>
      <c r="SYK108" s="612"/>
      <c r="SYL108" s="626"/>
      <c r="SYM108" s="631"/>
      <c r="SYN108" s="631"/>
      <c r="SYO108" s="631"/>
      <c r="SYP108" s="631"/>
      <c r="SYQ108" s="631"/>
      <c r="SYR108" s="612"/>
      <c r="SYS108" s="626"/>
      <c r="SYT108" s="631"/>
      <c r="SYU108" s="631"/>
      <c r="SYV108" s="631"/>
      <c r="SYW108" s="631"/>
      <c r="SYX108" s="631"/>
      <c r="SYY108" s="612"/>
      <c r="SYZ108" s="626"/>
      <c r="SZA108" s="631"/>
      <c r="SZB108" s="631"/>
      <c r="SZC108" s="631"/>
      <c r="SZD108" s="631"/>
      <c r="SZE108" s="631"/>
      <c r="SZF108" s="612"/>
      <c r="SZG108" s="626"/>
      <c r="SZH108" s="631"/>
      <c r="SZI108" s="631"/>
      <c r="SZJ108" s="631"/>
      <c r="SZK108" s="631"/>
      <c r="SZL108" s="631"/>
      <c r="SZM108" s="612"/>
      <c r="SZN108" s="626"/>
      <c r="SZO108" s="631"/>
      <c r="SZP108" s="631"/>
      <c r="SZQ108" s="631"/>
      <c r="SZR108" s="631"/>
      <c r="SZS108" s="631"/>
      <c r="SZT108" s="612"/>
      <c r="SZU108" s="626"/>
      <c r="SZV108" s="631"/>
      <c r="SZW108" s="631"/>
      <c r="SZX108" s="631"/>
      <c r="SZY108" s="631"/>
      <c r="SZZ108" s="631"/>
      <c r="TAA108" s="612"/>
      <c r="TAB108" s="626"/>
      <c r="TAC108" s="631"/>
      <c r="TAD108" s="631"/>
      <c r="TAE108" s="631"/>
      <c r="TAF108" s="631"/>
      <c r="TAG108" s="631"/>
      <c r="TAH108" s="612"/>
      <c r="TAI108" s="626"/>
      <c r="TAJ108" s="631"/>
      <c r="TAK108" s="631"/>
      <c r="TAL108" s="631"/>
      <c r="TAM108" s="631"/>
      <c r="TAN108" s="631"/>
      <c r="TAO108" s="612"/>
      <c r="TAP108" s="626"/>
      <c r="TAQ108" s="631"/>
      <c r="TAR108" s="631"/>
      <c r="TAS108" s="631"/>
      <c r="TAT108" s="631"/>
      <c r="TAU108" s="631"/>
      <c r="TAV108" s="612"/>
      <c r="TAW108" s="626"/>
      <c r="TAX108" s="631"/>
      <c r="TAY108" s="631"/>
      <c r="TAZ108" s="631"/>
      <c r="TBA108" s="631"/>
      <c r="TBB108" s="631"/>
      <c r="TBC108" s="612"/>
      <c r="TBD108" s="626"/>
      <c r="TBE108" s="631"/>
      <c r="TBF108" s="631"/>
      <c r="TBG108" s="631"/>
      <c r="TBH108" s="631"/>
      <c r="TBI108" s="631"/>
      <c r="TBJ108" s="612"/>
      <c r="TBK108" s="626"/>
      <c r="TBL108" s="631"/>
      <c r="TBM108" s="631"/>
      <c r="TBN108" s="631"/>
      <c r="TBO108" s="631"/>
      <c r="TBP108" s="631"/>
      <c r="TBQ108" s="612"/>
      <c r="TBR108" s="626"/>
      <c r="TBS108" s="631"/>
      <c r="TBT108" s="631"/>
      <c r="TBU108" s="631"/>
      <c r="TBV108" s="631"/>
      <c r="TBW108" s="631"/>
      <c r="TBX108" s="612"/>
      <c r="TBY108" s="626"/>
      <c r="TBZ108" s="631"/>
      <c r="TCA108" s="631"/>
      <c r="TCB108" s="631"/>
      <c r="TCC108" s="631"/>
      <c r="TCD108" s="631"/>
      <c r="TCE108" s="612"/>
      <c r="TCF108" s="626"/>
      <c r="TCG108" s="631"/>
      <c r="TCH108" s="631"/>
      <c r="TCI108" s="631"/>
      <c r="TCJ108" s="631"/>
      <c r="TCK108" s="631"/>
      <c r="TCL108" s="612"/>
      <c r="TCM108" s="626"/>
      <c r="TCN108" s="631"/>
      <c r="TCO108" s="631"/>
      <c r="TCP108" s="631"/>
      <c r="TCQ108" s="631"/>
      <c r="TCR108" s="631"/>
      <c r="TCS108" s="612"/>
      <c r="TCT108" s="626"/>
      <c r="TCU108" s="631"/>
      <c r="TCV108" s="631"/>
      <c r="TCW108" s="631"/>
      <c r="TCX108" s="631"/>
      <c r="TCY108" s="631"/>
      <c r="TCZ108" s="612"/>
      <c r="TDA108" s="626"/>
      <c r="TDB108" s="631"/>
      <c r="TDC108" s="631"/>
      <c r="TDD108" s="631"/>
      <c r="TDE108" s="631"/>
      <c r="TDF108" s="631"/>
      <c r="TDG108" s="612"/>
      <c r="TDH108" s="626"/>
      <c r="TDI108" s="631"/>
      <c r="TDJ108" s="631"/>
      <c r="TDK108" s="631"/>
      <c r="TDL108" s="631"/>
      <c r="TDM108" s="631"/>
      <c r="TDN108" s="612"/>
      <c r="TDO108" s="626"/>
      <c r="TDP108" s="631"/>
      <c r="TDQ108" s="631"/>
      <c r="TDR108" s="631"/>
      <c r="TDS108" s="631"/>
      <c r="TDT108" s="631"/>
      <c r="TDU108" s="612"/>
      <c r="TDV108" s="626"/>
      <c r="TDW108" s="631"/>
      <c r="TDX108" s="631"/>
      <c r="TDY108" s="631"/>
      <c r="TDZ108" s="631"/>
      <c r="TEA108" s="631"/>
      <c r="TEB108" s="612"/>
      <c r="TEC108" s="626"/>
      <c r="TED108" s="631"/>
      <c r="TEE108" s="631"/>
      <c r="TEF108" s="631"/>
      <c r="TEG108" s="631"/>
      <c r="TEH108" s="631"/>
      <c r="TEI108" s="612"/>
      <c r="TEJ108" s="626"/>
      <c r="TEK108" s="631"/>
      <c r="TEL108" s="631"/>
      <c r="TEM108" s="631"/>
      <c r="TEN108" s="631"/>
      <c r="TEO108" s="631"/>
      <c r="TEP108" s="612"/>
      <c r="TEQ108" s="626"/>
      <c r="TER108" s="631"/>
      <c r="TES108" s="631"/>
      <c r="TET108" s="631"/>
      <c r="TEU108" s="631"/>
      <c r="TEV108" s="631"/>
      <c r="TEW108" s="612"/>
      <c r="TEX108" s="626"/>
      <c r="TEY108" s="631"/>
      <c r="TEZ108" s="631"/>
      <c r="TFA108" s="631"/>
      <c r="TFB108" s="631"/>
      <c r="TFC108" s="631"/>
      <c r="TFD108" s="612"/>
      <c r="TFE108" s="626"/>
      <c r="TFF108" s="631"/>
      <c r="TFG108" s="631"/>
      <c r="TFH108" s="631"/>
      <c r="TFI108" s="631"/>
      <c r="TFJ108" s="631"/>
      <c r="TFK108" s="612"/>
      <c r="TFL108" s="626"/>
      <c r="TFM108" s="631"/>
      <c r="TFN108" s="631"/>
      <c r="TFO108" s="631"/>
      <c r="TFP108" s="631"/>
      <c r="TFQ108" s="631"/>
      <c r="TFR108" s="612"/>
      <c r="TFS108" s="626"/>
      <c r="TFT108" s="631"/>
      <c r="TFU108" s="631"/>
      <c r="TFV108" s="631"/>
      <c r="TFW108" s="631"/>
      <c r="TFX108" s="631"/>
      <c r="TFY108" s="612"/>
      <c r="TFZ108" s="626"/>
      <c r="TGA108" s="631"/>
      <c r="TGB108" s="631"/>
      <c r="TGC108" s="631"/>
      <c r="TGD108" s="631"/>
      <c r="TGE108" s="631"/>
      <c r="TGF108" s="612"/>
      <c r="TGG108" s="626"/>
      <c r="TGH108" s="631"/>
      <c r="TGI108" s="631"/>
      <c r="TGJ108" s="631"/>
      <c r="TGK108" s="631"/>
      <c r="TGL108" s="631"/>
      <c r="TGM108" s="612"/>
      <c r="TGN108" s="626"/>
      <c r="TGO108" s="631"/>
      <c r="TGP108" s="631"/>
      <c r="TGQ108" s="631"/>
      <c r="TGR108" s="631"/>
      <c r="TGS108" s="631"/>
      <c r="TGT108" s="612"/>
      <c r="TGU108" s="626"/>
      <c r="TGV108" s="631"/>
      <c r="TGW108" s="631"/>
      <c r="TGX108" s="631"/>
      <c r="TGY108" s="631"/>
      <c r="TGZ108" s="631"/>
      <c r="THA108" s="612"/>
      <c r="THB108" s="626"/>
      <c r="THC108" s="631"/>
      <c r="THD108" s="631"/>
      <c r="THE108" s="631"/>
      <c r="THF108" s="631"/>
      <c r="THG108" s="631"/>
      <c r="THH108" s="612"/>
      <c r="THI108" s="626"/>
      <c r="THJ108" s="631"/>
      <c r="THK108" s="631"/>
      <c r="THL108" s="631"/>
      <c r="THM108" s="631"/>
      <c r="THN108" s="631"/>
      <c r="THO108" s="612"/>
      <c r="THP108" s="626"/>
      <c r="THQ108" s="631"/>
      <c r="THR108" s="631"/>
      <c r="THS108" s="631"/>
      <c r="THT108" s="631"/>
      <c r="THU108" s="631"/>
      <c r="THV108" s="612"/>
      <c r="THW108" s="626"/>
      <c r="THX108" s="631"/>
      <c r="THY108" s="631"/>
      <c r="THZ108" s="631"/>
      <c r="TIA108" s="631"/>
      <c r="TIB108" s="631"/>
      <c r="TIC108" s="612"/>
      <c r="TID108" s="626"/>
      <c r="TIE108" s="631"/>
      <c r="TIF108" s="631"/>
      <c r="TIG108" s="631"/>
      <c r="TIH108" s="631"/>
      <c r="TII108" s="631"/>
      <c r="TIJ108" s="612"/>
      <c r="TIK108" s="626"/>
      <c r="TIL108" s="631"/>
      <c r="TIM108" s="631"/>
      <c r="TIN108" s="631"/>
      <c r="TIO108" s="631"/>
      <c r="TIP108" s="631"/>
      <c r="TIQ108" s="612"/>
      <c r="TIR108" s="626"/>
      <c r="TIS108" s="631"/>
      <c r="TIT108" s="631"/>
      <c r="TIU108" s="631"/>
      <c r="TIV108" s="631"/>
      <c r="TIW108" s="631"/>
      <c r="TIX108" s="612"/>
      <c r="TIY108" s="626"/>
      <c r="TIZ108" s="631"/>
      <c r="TJA108" s="631"/>
      <c r="TJB108" s="631"/>
      <c r="TJC108" s="631"/>
      <c r="TJD108" s="631"/>
      <c r="TJE108" s="612"/>
      <c r="TJF108" s="626"/>
      <c r="TJG108" s="631"/>
      <c r="TJH108" s="631"/>
      <c r="TJI108" s="631"/>
      <c r="TJJ108" s="631"/>
      <c r="TJK108" s="631"/>
      <c r="TJL108" s="612"/>
      <c r="TJM108" s="626"/>
      <c r="TJN108" s="631"/>
      <c r="TJO108" s="631"/>
      <c r="TJP108" s="631"/>
      <c r="TJQ108" s="631"/>
      <c r="TJR108" s="631"/>
      <c r="TJS108" s="612"/>
      <c r="TJT108" s="626"/>
      <c r="TJU108" s="631"/>
      <c r="TJV108" s="631"/>
      <c r="TJW108" s="631"/>
      <c r="TJX108" s="631"/>
      <c r="TJY108" s="631"/>
      <c r="TJZ108" s="612"/>
      <c r="TKA108" s="626"/>
      <c r="TKB108" s="631"/>
      <c r="TKC108" s="631"/>
      <c r="TKD108" s="631"/>
      <c r="TKE108" s="631"/>
      <c r="TKF108" s="631"/>
      <c r="TKG108" s="612"/>
      <c r="TKH108" s="626"/>
      <c r="TKI108" s="631"/>
      <c r="TKJ108" s="631"/>
      <c r="TKK108" s="631"/>
      <c r="TKL108" s="631"/>
      <c r="TKM108" s="631"/>
      <c r="TKN108" s="612"/>
      <c r="TKO108" s="626"/>
      <c r="TKP108" s="631"/>
      <c r="TKQ108" s="631"/>
      <c r="TKR108" s="631"/>
      <c r="TKS108" s="631"/>
      <c r="TKT108" s="631"/>
      <c r="TKU108" s="612"/>
      <c r="TKV108" s="626"/>
      <c r="TKW108" s="631"/>
      <c r="TKX108" s="631"/>
      <c r="TKY108" s="631"/>
      <c r="TKZ108" s="631"/>
      <c r="TLA108" s="631"/>
      <c r="TLB108" s="612"/>
      <c r="TLC108" s="626"/>
      <c r="TLD108" s="631"/>
      <c r="TLE108" s="631"/>
      <c r="TLF108" s="631"/>
      <c r="TLG108" s="631"/>
      <c r="TLH108" s="631"/>
      <c r="TLI108" s="612"/>
      <c r="TLJ108" s="626"/>
      <c r="TLK108" s="631"/>
      <c r="TLL108" s="631"/>
      <c r="TLM108" s="631"/>
      <c r="TLN108" s="631"/>
      <c r="TLO108" s="631"/>
      <c r="TLP108" s="612"/>
      <c r="TLQ108" s="626"/>
      <c r="TLR108" s="631"/>
      <c r="TLS108" s="631"/>
      <c r="TLT108" s="631"/>
      <c r="TLU108" s="631"/>
      <c r="TLV108" s="631"/>
      <c r="TLW108" s="612"/>
      <c r="TLX108" s="626"/>
      <c r="TLY108" s="631"/>
      <c r="TLZ108" s="631"/>
      <c r="TMA108" s="631"/>
      <c r="TMB108" s="631"/>
      <c r="TMC108" s="631"/>
      <c r="TMD108" s="612"/>
      <c r="TME108" s="626"/>
      <c r="TMF108" s="631"/>
      <c r="TMG108" s="631"/>
      <c r="TMH108" s="631"/>
      <c r="TMI108" s="631"/>
      <c r="TMJ108" s="631"/>
      <c r="TMK108" s="612"/>
      <c r="TML108" s="626"/>
      <c r="TMM108" s="631"/>
      <c r="TMN108" s="631"/>
      <c r="TMO108" s="631"/>
      <c r="TMP108" s="631"/>
      <c r="TMQ108" s="631"/>
      <c r="TMR108" s="612"/>
      <c r="TMS108" s="626"/>
      <c r="TMT108" s="631"/>
      <c r="TMU108" s="631"/>
      <c r="TMV108" s="631"/>
      <c r="TMW108" s="631"/>
      <c r="TMX108" s="631"/>
      <c r="TMY108" s="612"/>
      <c r="TMZ108" s="626"/>
      <c r="TNA108" s="631"/>
      <c r="TNB108" s="631"/>
      <c r="TNC108" s="631"/>
      <c r="TND108" s="631"/>
      <c r="TNE108" s="631"/>
      <c r="TNF108" s="612"/>
      <c r="TNG108" s="626"/>
      <c r="TNH108" s="631"/>
      <c r="TNI108" s="631"/>
      <c r="TNJ108" s="631"/>
      <c r="TNK108" s="631"/>
      <c r="TNL108" s="631"/>
      <c r="TNM108" s="612"/>
      <c r="TNN108" s="626"/>
      <c r="TNO108" s="631"/>
      <c r="TNP108" s="631"/>
      <c r="TNQ108" s="631"/>
      <c r="TNR108" s="631"/>
      <c r="TNS108" s="631"/>
      <c r="TNT108" s="612"/>
      <c r="TNU108" s="626"/>
      <c r="TNV108" s="631"/>
      <c r="TNW108" s="631"/>
      <c r="TNX108" s="631"/>
      <c r="TNY108" s="631"/>
      <c r="TNZ108" s="631"/>
      <c r="TOA108" s="612"/>
      <c r="TOB108" s="626"/>
      <c r="TOC108" s="631"/>
      <c r="TOD108" s="631"/>
      <c r="TOE108" s="631"/>
      <c r="TOF108" s="631"/>
      <c r="TOG108" s="631"/>
      <c r="TOH108" s="612"/>
      <c r="TOI108" s="626"/>
      <c r="TOJ108" s="631"/>
      <c r="TOK108" s="631"/>
      <c r="TOL108" s="631"/>
      <c r="TOM108" s="631"/>
      <c r="TON108" s="631"/>
      <c r="TOO108" s="612"/>
      <c r="TOP108" s="626"/>
      <c r="TOQ108" s="631"/>
      <c r="TOR108" s="631"/>
      <c r="TOS108" s="631"/>
      <c r="TOT108" s="631"/>
      <c r="TOU108" s="631"/>
      <c r="TOV108" s="612"/>
      <c r="TOW108" s="626"/>
      <c r="TOX108" s="631"/>
      <c r="TOY108" s="631"/>
      <c r="TOZ108" s="631"/>
      <c r="TPA108" s="631"/>
      <c r="TPB108" s="631"/>
      <c r="TPC108" s="612"/>
      <c r="TPD108" s="626"/>
      <c r="TPE108" s="631"/>
      <c r="TPF108" s="631"/>
      <c r="TPG108" s="631"/>
      <c r="TPH108" s="631"/>
      <c r="TPI108" s="631"/>
      <c r="TPJ108" s="612"/>
      <c r="TPK108" s="626"/>
      <c r="TPL108" s="631"/>
      <c r="TPM108" s="631"/>
      <c r="TPN108" s="631"/>
      <c r="TPO108" s="631"/>
      <c r="TPP108" s="631"/>
      <c r="TPQ108" s="612"/>
      <c r="TPR108" s="626"/>
      <c r="TPS108" s="631"/>
      <c r="TPT108" s="631"/>
      <c r="TPU108" s="631"/>
      <c r="TPV108" s="631"/>
      <c r="TPW108" s="631"/>
      <c r="TPX108" s="612"/>
      <c r="TPY108" s="626"/>
      <c r="TPZ108" s="631"/>
      <c r="TQA108" s="631"/>
      <c r="TQB108" s="631"/>
      <c r="TQC108" s="631"/>
      <c r="TQD108" s="631"/>
      <c r="TQE108" s="612"/>
      <c r="TQF108" s="626"/>
      <c r="TQG108" s="631"/>
      <c r="TQH108" s="631"/>
      <c r="TQI108" s="631"/>
      <c r="TQJ108" s="631"/>
      <c r="TQK108" s="631"/>
      <c r="TQL108" s="612"/>
      <c r="TQM108" s="626"/>
      <c r="TQN108" s="631"/>
      <c r="TQO108" s="631"/>
      <c r="TQP108" s="631"/>
      <c r="TQQ108" s="631"/>
      <c r="TQR108" s="631"/>
      <c r="TQS108" s="612"/>
      <c r="TQT108" s="626"/>
      <c r="TQU108" s="631"/>
      <c r="TQV108" s="631"/>
      <c r="TQW108" s="631"/>
      <c r="TQX108" s="631"/>
      <c r="TQY108" s="631"/>
      <c r="TQZ108" s="612"/>
      <c r="TRA108" s="626"/>
      <c r="TRB108" s="631"/>
      <c r="TRC108" s="631"/>
      <c r="TRD108" s="631"/>
      <c r="TRE108" s="631"/>
      <c r="TRF108" s="631"/>
      <c r="TRG108" s="612"/>
      <c r="TRH108" s="626"/>
      <c r="TRI108" s="631"/>
      <c r="TRJ108" s="631"/>
      <c r="TRK108" s="631"/>
      <c r="TRL108" s="631"/>
      <c r="TRM108" s="631"/>
      <c r="TRN108" s="612"/>
      <c r="TRO108" s="626"/>
      <c r="TRP108" s="631"/>
      <c r="TRQ108" s="631"/>
      <c r="TRR108" s="631"/>
      <c r="TRS108" s="631"/>
      <c r="TRT108" s="631"/>
      <c r="TRU108" s="612"/>
      <c r="TRV108" s="626"/>
      <c r="TRW108" s="631"/>
      <c r="TRX108" s="631"/>
      <c r="TRY108" s="631"/>
      <c r="TRZ108" s="631"/>
      <c r="TSA108" s="631"/>
      <c r="TSB108" s="612"/>
      <c r="TSC108" s="626"/>
      <c r="TSD108" s="631"/>
      <c r="TSE108" s="631"/>
      <c r="TSF108" s="631"/>
      <c r="TSG108" s="631"/>
      <c r="TSH108" s="631"/>
      <c r="TSI108" s="612"/>
      <c r="TSJ108" s="626"/>
      <c r="TSK108" s="631"/>
      <c r="TSL108" s="631"/>
      <c r="TSM108" s="631"/>
      <c r="TSN108" s="631"/>
      <c r="TSO108" s="631"/>
      <c r="TSP108" s="612"/>
      <c r="TSQ108" s="626"/>
      <c r="TSR108" s="631"/>
      <c r="TSS108" s="631"/>
      <c r="TST108" s="631"/>
      <c r="TSU108" s="631"/>
      <c r="TSV108" s="631"/>
      <c r="TSW108" s="612"/>
      <c r="TSX108" s="626"/>
      <c r="TSY108" s="631"/>
      <c r="TSZ108" s="631"/>
      <c r="TTA108" s="631"/>
      <c r="TTB108" s="631"/>
      <c r="TTC108" s="631"/>
      <c r="TTD108" s="612"/>
      <c r="TTE108" s="626"/>
      <c r="TTF108" s="631"/>
      <c r="TTG108" s="631"/>
      <c r="TTH108" s="631"/>
      <c r="TTI108" s="631"/>
      <c r="TTJ108" s="631"/>
      <c r="TTK108" s="612"/>
      <c r="TTL108" s="626"/>
      <c r="TTM108" s="631"/>
      <c r="TTN108" s="631"/>
      <c r="TTO108" s="631"/>
      <c r="TTP108" s="631"/>
      <c r="TTQ108" s="631"/>
      <c r="TTR108" s="612"/>
      <c r="TTS108" s="626"/>
      <c r="TTT108" s="631"/>
      <c r="TTU108" s="631"/>
      <c r="TTV108" s="631"/>
      <c r="TTW108" s="631"/>
      <c r="TTX108" s="631"/>
      <c r="TTY108" s="612"/>
      <c r="TTZ108" s="626"/>
      <c r="TUA108" s="631"/>
      <c r="TUB108" s="631"/>
      <c r="TUC108" s="631"/>
      <c r="TUD108" s="631"/>
      <c r="TUE108" s="631"/>
      <c r="TUF108" s="612"/>
      <c r="TUG108" s="626"/>
      <c r="TUH108" s="631"/>
      <c r="TUI108" s="631"/>
      <c r="TUJ108" s="631"/>
      <c r="TUK108" s="631"/>
      <c r="TUL108" s="631"/>
      <c r="TUM108" s="612"/>
      <c r="TUN108" s="626"/>
      <c r="TUO108" s="631"/>
      <c r="TUP108" s="631"/>
      <c r="TUQ108" s="631"/>
      <c r="TUR108" s="631"/>
      <c r="TUS108" s="631"/>
      <c r="TUT108" s="612"/>
      <c r="TUU108" s="626"/>
      <c r="TUV108" s="631"/>
      <c r="TUW108" s="631"/>
      <c r="TUX108" s="631"/>
      <c r="TUY108" s="631"/>
      <c r="TUZ108" s="631"/>
      <c r="TVA108" s="612"/>
      <c r="TVB108" s="626"/>
      <c r="TVC108" s="631"/>
      <c r="TVD108" s="631"/>
      <c r="TVE108" s="631"/>
      <c r="TVF108" s="631"/>
      <c r="TVG108" s="631"/>
      <c r="TVH108" s="612"/>
      <c r="TVI108" s="626"/>
      <c r="TVJ108" s="631"/>
      <c r="TVK108" s="631"/>
      <c r="TVL108" s="631"/>
      <c r="TVM108" s="631"/>
      <c r="TVN108" s="631"/>
      <c r="TVO108" s="612"/>
      <c r="TVP108" s="626"/>
      <c r="TVQ108" s="631"/>
      <c r="TVR108" s="631"/>
      <c r="TVS108" s="631"/>
      <c r="TVT108" s="631"/>
      <c r="TVU108" s="631"/>
      <c r="TVV108" s="612"/>
      <c r="TVW108" s="626"/>
      <c r="TVX108" s="631"/>
      <c r="TVY108" s="631"/>
      <c r="TVZ108" s="631"/>
      <c r="TWA108" s="631"/>
      <c r="TWB108" s="631"/>
      <c r="TWC108" s="612"/>
      <c r="TWD108" s="626"/>
      <c r="TWE108" s="631"/>
      <c r="TWF108" s="631"/>
      <c r="TWG108" s="631"/>
      <c r="TWH108" s="631"/>
      <c r="TWI108" s="631"/>
      <c r="TWJ108" s="612"/>
      <c r="TWK108" s="626"/>
      <c r="TWL108" s="631"/>
      <c r="TWM108" s="631"/>
      <c r="TWN108" s="631"/>
      <c r="TWO108" s="631"/>
      <c r="TWP108" s="631"/>
      <c r="TWQ108" s="612"/>
      <c r="TWR108" s="626"/>
      <c r="TWS108" s="631"/>
      <c r="TWT108" s="631"/>
      <c r="TWU108" s="631"/>
      <c r="TWV108" s="631"/>
      <c r="TWW108" s="631"/>
      <c r="TWX108" s="612"/>
      <c r="TWY108" s="626"/>
      <c r="TWZ108" s="631"/>
      <c r="TXA108" s="631"/>
      <c r="TXB108" s="631"/>
      <c r="TXC108" s="631"/>
      <c r="TXD108" s="631"/>
      <c r="TXE108" s="612"/>
      <c r="TXF108" s="626"/>
      <c r="TXG108" s="631"/>
      <c r="TXH108" s="631"/>
      <c r="TXI108" s="631"/>
      <c r="TXJ108" s="631"/>
      <c r="TXK108" s="631"/>
      <c r="TXL108" s="612"/>
      <c r="TXM108" s="626"/>
      <c r="TXN108" s="631"/>
      <c r="TXO108" s="631"/>
      <c r="TXP108" s="631"/>
      <c r="TXQ108" s="631"/>
      <c r="TXR108" s="631"/>
      <c r="TXS108" s="612"/>
      <c r="TXT108" s="626"/>
      <c r="TXU108" s="631"/>
      <c r="TXV108" s="631"/>
      <c r="TXW108" s="631"/>
      <c r="TXX108" s="631"/>
      <c r="TXY108" s="631"/>
      <c r="TXZ108" s="612"/>
      <c r="TYA108" s="626"/>
      <c r="TYB108" s="631"/>
      <c r="TYC108" s="631"/>
      <c r="TYD108" s="631"/>
      <c r="TYE108" s="631"/>
      <c r="TYF108" s="631"/>
      <c r="TYG108" s="612"/>
      <c r="TYH108" s="626"/>
      <c r="TYI108" s="631"/>
      <c r="TYJ108" s="631"/>
      <c r="TYK108" s="631"/>
      <c r="TYL108" s="631"/>
      <c r="TYM108" s="631"/>
      <c r="TYN108" s="612"/>
      <c r="TYO108" s="626"/>
      <c r="TYP108" s="631"/>
      <c r="TYQ108" s="631"/>
      <c r="TYR108" s="631"/>
      <c r="TYS108" s="631"/>
      <c r="TYT108" s="631"/>
      <c r="TYU108" s="612"/>
      <c r="TYV108" s="626"/>
      <c r="TYW108" s="631"/>
      <c r="TYX108" s="631"/>
      <c r="TYY108" s="631"/>
      <c r="TYZ108" s="631"/>
      <c r="TZA108" s="631"/>
      <c r="TZB108" s="612"/>
      <c r="TZC108" s="626"/>
      <c r="TZD108" s="631"/>
      <c r="TZE108" s="631"/>
      <c r="TZF108" s="631"/>
      <c r="TZG108" s="631"/>
      <c r="TZH108" s="631"/>
      <c r="TZI108" s="612"/>
      <c r="TZJ108" s="626"/>
      <c r="TZK108" s="631"/>
      <c r="TZL108" s="631"/>
      <c r="TZM108" s="631"/>
      <c r="TZN108" s="631"/>
      <c r="TZO108" s="631"/>
      <c r="TZP108" s="612"/>
      <c r="TZQ108" s="626"/>
      <c r="TZR108" s="631"/>
      <c r="TZS108" s="631"/>
      <c r="TZT108" s="631"/>
      <c r="TZU108" s="631"/>
      <c r="TZV108" s="631"/>
      <c r="TZW108" s="612"/>
      <c r="TZX108" s="626"/>
      <c r="TZY108" s="631"/>
      <c r="TZZ108" s="631"/>
      <c r="UAA108" s="631"/>
      <c r="UAB108" s="631"/>
      <c r="UAC108" s="631"/>
      <c r="UAD108" s="612"/>
      <c r="UAE108" s="626"/>
      <c r="UAF108" s="631"/>
      <c r="UAG108" s="631"/>
      <c r="UAH108" s="631"/>
      <c r="UAI108" s="631"/>
      <c r="UAJ108" s="631"/>
      <c r="UAK108" s="612"/>
      <c r="UAL108" s="626"/>
      <c r="UAM108" s="631"/>
      <c r="UAN108" s="631"/>
      <c r="UAO108" s="631"/>
      <c r="UAP108" s="631"/>
      <c r="UAQ108" s="631"/>
      <c r="UAR108" s="612"/>
      <c r="UAS108" s="626"/>
      <c r="UAT108" s="631"/>
      <c r="UAU108" s="631"/>
      <c r="UAV108" s="631"/>
      <c r="UAW108" s="631"/>
      <c r="UAX108" s="631"/>
      <c r="UAY108" s="612"/>
      <c r="UAZ108" s="626"/>
      <c r="UBA108" s="631"/>
      <c r="UBB108" s="631"/>
      <c r="UBC108" s="631"/>
      <c r="UBD108" s="631"/>
      <c r="UBE108" s="631"/>
      <c r="UBF108" s="612"/>
      <c r="UBG108" s="626"/>
      <c r="UBH108" s="631"/>
      <c r="UBI108" s="631"/>
      <c r="UBJ108" s="631"/>
      <c r="UBK108" s="631"/>
      <c r="UBL108" s="631"/>
      <c r="UBM108" s="612"/>
      <c r="UBN108" s="626"/>
      <c r="UBO108" s="631"/>
      <c r="UBP108" s="631"/>
      <c r="UBQ108" s="631"/>
      <c r="UBR108" s="631"/>
      <c r="UBS108" s="631"/>
      <c r="UBT108" s="612"/>
      <c r="UBU108" s="626"/>
      <c r="UBV108" s="631"/>
      <c r="UBW108" s="631"/>
      <c r="UBX108" s="631"/>
      <c r="UBY108" s="631"/>
      <c r="UBZ108" s="631"/>
      <c r="UCA108" s="612"/>
      <c r="UCB108" s="626"/>
      <c r="UCC108" s="631"/>
      <c r="UCD108" s="631"/>
      <c r="UCE108" s="631"/>
      <c r="UCF108" s="631"/>
      <c r="UCG108" s="631"/>
      <c r="UCH108" s="612"/>
      <c r="UCI108" s="626"/>
      <c r="UCJ108" s="631"/>
      <c r="UCK108" s="631"/>
      <c r="UCL108" s="631"/>
      <c r="UCM108" s="631"/>
      <c r="UCN108" s="631"/>
      <c r="UCO108" s="612"/>
      <c r="UCP108" s="626"/>
      <c r="UCQ108" s="631"/>
      <c r="UCR108" s="631"/>
      <c r="UCS108" s="631"/>
      <c r="UCT108" s="631"/>
      <c r="UCU108" s="631"/>
      <c r="UCV108" s="612"/>
      <c r="UCW108" s="626"/>
      <c r="UCX108" s="631"/>
      <c r="UCY108" s="631"/>
      <c r="UCZ108" s="631"/>
      <c r="UDA108" s="631"/>
      <c r="UDB108" s="631"/>
      <c r="UDC108" s="612"/>
      <c r="UDD108" s="626"/>
      <c r="UDE108" s="631"/>
      <c r="UDF108" s="631"/>
      <c r="UDG108" s="631"/>
      <c r="UDH108" s="631"/>
      <c r="UDI108" s="631"/>
      <c r="UDJ108" s="612"/>
      <c r="UDK108" s="626"/>
      <c r="UDL108" s="631"/>
      <c r="UDM108" s="631"/>
      <c r="UDN108" s="631"/>
      <c r="UDO108" s="631"/>
      <c r="UDP108" s="631"/>
      <c r="UDQ108" s="612"/>
      <c r="UDR108" s="626"/>
      <c r="UDS108" s="631"/>
      <c r="UDT108" s="631"/>
      <c r="UDU108" s="631"/>
      <c r="UDV108" s="631"/>
      <c r="UDW108" s="631"/>
      <c r="UDX108" s="612"/>
      <c r="UDY108" s="626"/>
      <c r="UDZ108" s="631"/>
      <c r="UEA108" s="631"/>
      <c r="UEB108" s="631"/>
      <c r="UEC108" s="631"/>
      <c r="UED108" s="631"/>
      <c r="UEE108" s="612"/>
      <c r="UEF108" s="626"/>
      <c r="UEG108" s="631"/>
      <c r="UEH108" s="631"/>
      <c r="UEI108" s="631"/>
      <c r="UEJ108" s="631"/>
      <c r="UEK108" s="631"/>
      <c r="UEL108" s="612"/>
      <c r="UEM108" s="626"/>
      <c r="UEN108" s="631"/>
      <c r="UEO108" s="631"/>
      <c r="UEP108" s="631"/>
      <c r="UEQ108" s="631"/>
      <c r="UER108" s="631"/>
      <c r="UES108" s="612"/>
      <c r="UET108" s="626"/>
      <c r="UEU108" s="631"/>
      <c r="UEV108" s="631"/>
      <c r="UEW108" s="631"/>
      <c r="UEX108" s="631"/>
      <c r="UEY108" s="631"/>
      <c r="UEZ108" s="612"/>
      <c r="UFA108" s="626"/>
      <c r="UFB108" s="631"/>
      <c r="UFC108" s="631"/>
      <c r="UFD108" s="631"/>
      <c r="UFE108" s="631"/>
      <c r="UFF108" s="631"/>
      <c r="UFG108" s="612"/>
      <c r="UFH108" s="626"/>
      <c r="UFI108" s="631"/>
      <c r="UFJ108" s="631"/>
      <c r="UFK108" s="631"/>
      <c r="UFL108" s="631"/>
      <c r="UFM108" s="631"/>
      <c r="UFN108" s="612"/>
      <c r="UFO108" s="626"/>
      <c r="UFP108" s="631"/>
      <c r="UFQ108" s="631"/>
      <c r="UFR108" s="631"/>
      <c r="UFS108" s="631"/>
      <c r="UFT108" s="631"/>
      <c r="UFU108" s="612"/>
      <c r="UFV108" s="626"/>
      <c r="UFW108" s="631"/>
      <c r="UFX108" s="631"/>
      <c r="UFY108" s="631"/>
      <c r="UFZ108" s="631"/>
      <c r="UGA108" s="631"/>
      <c r="UGB108" s="612"/>
      <c r="UGC108" s="626"/>
      <c r="UGD108" s="631"/>
      <c r="UGE108" s="631"/>
      <c r="UGF108" s="631"/>
      <c r="UGG108" s="631"/>
      <c r="UGH108" s="631"/>
      <c r="UGI108" s="612"/>
      <c r="UGJ108" s="626"/>
      <c r="UGK108" s="631"/>
      <c r="UGL108" s="631"/>
      <c r="UGM108" s="631"/>
      <c r="UGN108" s="631"/>
      <c r="UGO108" s="631"/>
      <c r="UGP108" s="612"/>
      <c r="UGQ108" s="626"/>
      <c r="UGR108" s="631"/>
      <c r="UGS108" s="631"/>
      <c r="UGT108" s="631"/>
      <c r="UGU108" s="631"/>
      <c r="UGV108" s="631"/>
      <c r="UGW108" s="612"/>
      <c r="UGX108" s="626"/>
      <c r="UGY108" s="631"/>
      <c r="UGZ108" s="631"/>
      <c r="UHA108" s="631"/>
      <c r="UHB108" s="631"/>
      <c r="UHC108" s="631"/>
      <c r="UHD108" s="612"/>
      <c r="UHE108" s="626"/>
      <c r="UHF108" s="631"/>
      <c r="UHG108" s="631"/>
      <c r="UHH108" s="631"/>
      <c r="UHI108" s="631"/>
      <c r="UHJ108" s="631"/>
      <c r="UHK108" s="612"/>
      <c r="UHL108" s="626"/>
      <c r="UHM108" s="631"/>
      <c r="UHN108" s="631"/>
      <c r="UHO108" s="631"/>
      <c r="UHP108" s="631"/>
      <c r="UHQ108" s="631"/>
      <c r="UHR108" s="612"/>
      <c r="UHS108" s="626"/>
      <c r="UHT108" s="631"/>
      <c r="UHU108" s="631"/>
      <c r="UHV108" s="631"/>
      <c r="UHW108" s="631"/>
      <c r="UHX108" s="631"/>
      <c r="UHY108" s="612"/>
      <c r="UHZ108" s="626"/>
      <c r="UIA108" s="631"/>
      <c r="UIB108" s="631"/>
      <c r="UIC108" s="631"/>
      <c r="UID108" s="631"/>
      <c r="UIE108" s="631"/>
      <c r="UIF108" s="612"/>
      <c r="UIG108" s="626"/>
      <c r="UIH108" s="631"/>
      <c r="UII108" s="631"/>
      <c r="UIJ108" s="631"/>
      <c r="UIK108" s="631"/>
      <c r="UIL108" s="631"/>
      <c r="UIM108" s="612"/>
      <c r="UIN108" s="626"/>
      <c r="UIO108" s="631"/>
      <c r="UIP108" s="631"/>
      <c r="UIQ108" s="631"/>
      <c r="UIR108" s="631"/>
      <c r="UIS108" s="631"/>
      <c r="UIT108" s="612"/>
      <c r="UIU108" s="626"/>
      <c r="UIV108" s="631"/>
      <c r="UIW108" s="631"/>
      <c r="UIX108" s="631"/>
      <c r="UIY108" s="631"/>
      <c r="UIZ108" s="631"/>
      <c r="UJA108" s="612"/>
      <c r="UJB108" s="626"/>
      <c r="UJC108" s="631"/>
      <c r="UJD108" s="631"/>
      <c r="UJE108" s="631"/>
      <c r="UJF108" s="631"/>
      <c r="UJG108" s="631"/>
      <c r="UJH108" s="612"/>
      <c r="UJI108" s="626"/>
      <c r="UJJ108" s="631"/>
      <c r="UJK108" s="631"/>
      <c r="UJL108" s="631"/>
      <c r="UJM108" s="631"/>
      <c r="UJN108" s="631"/>
      <c r="UJO108" s="612"/>
      <c r="UJP108" s="626"/>
      <c r="UJQ108" s="631"/>
      <c r="UJR108" s="631"/>
      <c r="UJS108" s="631"/>
      <c r="UJT108" s="631"/>
      <c r="UJU108" s="631"/>
      <c r="UJV108" s="612"/>
      <c r="UJW108" s="626"/>
      <c r="UJX108" s="631"/>
      <c r="UJY108" s="631"/>
      <c r="UJZ108" s="631"/>
      <c r="UKA108" s="631"/>
      <c r="UKB108" s="631"/>
      <c r="UKC108" s="612"/>
      <c r="UKD108" s="626"/>
      <c r="UKE108" s="631"/>
      <c r="UKF108" s="631"/>
      <c r="UKG108" s="631"/>
      <c r="UKH108" s="631"/>
      <c r="UKI108" s="631"/>
      <c r="UKJ108" s="612"/>
      <c r="UKK108" s="626"/>
      <c r="UKL108" s="631"/>
      <c r="UKM108" s="631"/>
      <c r="UKN108" s="631"/>
      <c r="UKO108" s="631"/>
      <c r="UKP108" s="631"/>
      <c r="UKQ108" s="612"/>
      <c r="UKR108" s="626"/>
      <c r="UKS108" s="631"/>
      <c r="UKT108" s="631"/>
      <c r="UKU108" s="631"/>
      <c r="UKV108" s="631"/>
      <c r="UKW108" s="631"/>
      <c r="UKX108" s="612"/>
      <c r="UKY108" s="626"/>
      <c r="UKZ108" s="631"/>
      <c r="ULA108" s="631"/>
      <c r="ULB108" s="631"/>
      <c r="ULC108" s="631"/>
      <c r="ULD108" s="631"/>
      <c r="ULE108" s="612"/>
      <c r="ULF108" s="626"/>
      <c r="ULG108" s="631"/>
      <c r="ULH108" s="631"/>
      <c r="ULI108" s="631"/>
      <c r="ULJ108" s="631"/>
      <c r="ULK108" s="631"/>
      <c r="ULL108" s="612"/>
      <c r="ULM108" s="626"/>
      <c r="ULN108" s="631"/>
      <c r="ULO108" s="631"/>
      <c r="ULP108" s="631"/>
      <c r="ULQ108" s="631"/>
      <c r="ULR108" s="631"/>
      <c r="ULS108" s="612"/>
      <c r="ULT108" s="626"/>
      <c r="ULU108" s="631"/>
      <c r="ULV108" s="631"/>
      <c r="ULW108" s="631"/>
      <c r="ULX108" s="631"/>
      <c r="ULY108" s="631"/>
      <c r="ULZ108" s="612"/>
      <c r="UMA108" s="626"/>
      <c r="UMB108" s="631"/>
      <c r="UMC108" s="631"/>
      <c r="UMD108" s="631"/>
      <c r="UME108" s="631"/>
      <c r="UMF108" s="631"/>
      <c r="UMG108" s="612"/>
      <c r="UMH108" s="626"/>
      <c r="UMI108" s="631"/>
      <c r="UMJ108" s="631"/>
      <c r="UMK108" s="631"/>
      <c r="UML108" s="631"/>
      <c r="UMM108" s="631"/>
      <c r="UMN108" s="612"/>
      <c r="UMO108" s="626"/>
      <c r="UMP108" s="631"/>
      <c r="UMQ108" s="631"/>
      <c r="UMR108" s="631"/>
      <c r="UMS108" s="631"/>
      <c r="UMT108" s="631"/>
      <c r="UMU108" s="612"/>
      <c r="UMV108" s="626"/>
      <c r="UMW108" s="631"/>
      <c r="UMX108" s="631"/>
      <c r="UMY108" s="631"/>
      <c r="UMZ108" s="631"/>
      <c r="UNA108" s="631"/>
      <c r="UNB108" s="612"/>
      <c r="UNC108" s="626"/>
      <c r="UND108" s="631"/>
      <c r="UNE108" s="631"/>
      <c r="UNF108" s="631"/>
      <c r="UNG108" s="631"/>
      <c r="UNH108" s="631"/>
      <c r="UNI108" s="612"/>
      <c r="UNJ108" s="626"/>
      <c r="UNK108" s="631"/>
      <c r="UNL108" s="631"/>
      <c r="UNM108" s="631"/>
      <c r="UNN108" s="631"/>
      <c r="UNO108" s="631"/>
      <c r="UNP108" s="612"/>
      <c r="UNQ108" s="626"/>
      <c r="UNR108" s="631"/>
      <c r="UNS108" s="631"/>
      <c r="UNT108" s="631"/>
      <c r="UNU108" s="631"/>
      <c r="UNV108" s="631"/>
      <c r="UNW108" s="612"/>
      <c r="UNX108" s="626"/>
      <c r="UNY108" s="631"/>
      <c r="UNZ108" s="631"/>
      <c r="UOA108" s="631"/>
      <c r="UOB108" s="631"/>
      <c r="UOC108" s="631"/>
      <c r="UOD108" s="612"/>
      <c r="UOE108" s="626"/>
      <c r="UOF108" s="631"/>
      <c r="UOG108" s="631"/>
      <c r="UOH108" s="631"/>
      <c r="UOI108" s="631"/>
      <c r="UOJ108" s="631"/>
      <c r="UOK108" s="612"/>
      <c r="UOL108" s="626"/>
      <c r="UOM108" s="631"/>
      <c r="UON108" s="631"/>
      <c r="UOO108" s="631"/>
      <c r="UOP108" s="631"/>
      <c r="UOQ108" s="631"/>
      <c r="UOR108" s="612"/>
      <c r="UOS108" s="626"/>
      <c r="UOT108" s="631"/>
      <c r="UOU108" s="631"/>
      <c r="UOV108" s="631"/>
      <c r="UOW108" s="631"/>
      <c r="UOX108" s="631"/>
      <c r="UOY108" s="612"/>
      <c r="UOZ108" s="626"/>
      <c r="UPA108" s="631"/>
      <c r="UPB108" s="631"/>
      <c r="UPC108" s="631"/>
      <c r="UPD108" s="631"/>
      <c r="UPE108" s="631"/>
      <c r="UPF108" s="612"/>
      <c r="UPG108" s="626"/>
      <c r="UPH108" s="631"/>
      <c r="UPI108" s="631"/>
      <c r="UPJ108" s="631"/>
      <c r="UPK108" s="631"/>
      <c r="UPL108" s="631"/>
      <c r="UPM108" s="612"/>
      <c r="UPN108" s="626"/>
      <c r="UPO108" s="631"/>
      <c r="UPP108" s="631"/>
      <c r="UPQ108" s="631"/>
      <c r="UPR108" s="631"/>
      <c r="UPS108" s="631"/>
      <c r="UPT108" s="612"/>
      <c r="UPU108" s="626"/>
      <c r="UPV108" s="631"/>
      <c r="UPW108" s="631"/>
      <c r="UPX108" s="631"/>
      <c r="UPY108" s="631"/>
      <c r="UPZ108" s="631"/>
      <c r="UQA108" s="612"/>
      <c r="UQB108" s="626"/>
      <c r="UQC108" s="631"/>
      <c r="UQD108" s="631"/>
      <c r="UQE108" s="631"/>
      <c r="UQF108" s="631"/>
      <c r="UQG108" s="631"/>
      <c r="UQH108" s="612"/>
      <c r="UQI108" s="626"/>
      <c r="UQJ108" s="631"/>
      <c r="UQK108" s="631"/>
      <c r="UQL108" s="631"/>
      <c r="UQM108" s="631"/>
      <c r="UQN108" s="631"/>
      <c r="UQO108" s="612"/>
      <c r="UQP108" s="626"/>
      <c r="UQQ108" s="631"/>
      <c r="UQR108" s="631"/>
      <c r="UQS108" s="631"/>
      <c r="UQT108" s="631"/>
      <c r="UQU108" s="631"/>
      <c r="UQV108" s="612"/>
      <c r="UQW108" s="626"/>
      <c r="UQX108" s="631"/>
      <c r="UQY108" s="631"/>
      <c r="UQZ108" s="631"/>
      <c r="URA108" s="631"/>
      <c r="URB108" s="631"/>
      <c r="URC108" s="612"/>
      <c r="URD108" s="626"/>
      <c r="URE108" s="631"/>
      <c r="URF108" s="631"/>
      <c r="URG108" s="631"/>
      <c r="URH108" s="631"/>
      <c r="URI108" s="631"/>
      <c r="URJ108" s="612"/>
      <c r="URK108" s="626"/>
      <c r="URL108" s="631"/>
      <c r="URM108" s="631"/>
      <c r="URN108" s="631"/>
      <c r="URO108" s="631"/>
      <c r="URP108" s="631"/>
      <c r="URQ108" s="612"/>
      <c r="URR108" s="626"/>
      <c r="URS108" s="631"/>
      <c r="URT108" s="631"/>
      <c r="URU108" s="631"/>
      <c r="URV108" s="631"/>
      <c r="URW108" s="631"/>
      <c r="URX108" s="612"/>
      <c r="URY108" s="626"/>
      <c r="URZ108" s="631"/>
      <c r="USA108" s="631"/>
      <c r="USB108" s="631"/>
      <c r="USC108" s="631"/>
      <c r="USD108" s="631"/>
      <c r="USE108" s="612"/>
      <c r="USF108" s="626"/>
      <c r="USG108" s="631"/>
      <c r="USH108" s="631"/>
      <c r="USI108" s="631"/>
      <c r="USJ108" s="631"/>
      <c r="USK108" s="631"/>
      <c r="USL108" s="612"/>
      <c r="USM108" s="626"/>
      <c r="USN108" s="631"/>
      <c r="USO108" s="631"/>
      <c r="USP108" s="631"/>
      <c r="USQ108" s="631"/>
      <c r="USR108" s="631"/>
      <c r="USS108" s="612"/>
      <c r="UST108" s="626"/>
      <c r="USU108" s="631"/>
      <c r="USV108" s="631"/>
      <c r="USW108" s="631"/>
      <c r="USX108" s="631"/>
      <c r="USY108" s="631"/>
      <c r="USZ108" s="612"/>
      <c r="UTA108" s="626"/>
      <c r="UTB108" s="631"/>
      <c r="UTC108" s="631"/>
      <c r="UTD108" s="631"/>
      <c r="UTE108" s="631"/>
      <c r="UTF108" s="631"/>
      <c r="UTG108" s="612"/>
      <c r="UTH108" s="626"/>
      <c r="UTI108" s="631"/>
      <c r="UTJ108" s="631"/>
      <c r="UTK108" s="631"/>
      <c r="UTL108" s="631"/>
      <c r="UTM108" s="631"/>
      <c r="UTN108" s="612"/>
      <c r="UTO108" s="626"/>
      <c r="UTP108" s="631"/>
      <c r="UTQ108" s="631"/>
      <c r="UTR108" s="631"/>
      <c r="UTS108" s="631"/>
      <c r="UTT108" s="631"/>
      <c r="UTU108" s="612"/>
      <c r="UTV108" s="626"/>
      <c r="UTW108" s="631"/>
      <c r="UTX108" s="631"/>
      <c r="UTY108" s="631"/>
      <c r="UTZ108" s="631"/>
      <c r="UUA108" s="631"/>
      <c r="UUB108" s="612"/>
      <c r="UUC108" s="626"/>
      <c r="UUD108" s="631"/>
      <c r="UUE108" s="631"/>
      <c r="UUF108" s="631"/>
      <c r="UUG108" s="631"/>
      <c r="UUH108" s="631"/>
      <c r="UUI108" s="612"/>
      <c r="UUJ108" s="626"/>
      <c r="UUK108" s="631"/>
      <c r="UUL108" s="631"/>
      <c r="UUM108" s="631"/>
      <c r="UUN108" s="631"/>
      <c r="UUO108" s="631"/>
      <c r="UUP108" s="612"/>
      <c r="UUQ108" s="626"/>
      <c r="UUR108" s="631"/>
      <c r="UUS108" s="631"/>
      <c r="UUT108" s="631"/>
      <c r="UUU108" s="631"/>
      <c r="UUV108" s="631"/>
      <c r="UUW108" s="612"/>
      <c r="UUX108" s="626"/>
      <c r="UUY108" s="631"/>
      <c r="UUZ108" s="631"/>
      <c r="UVA108" s="631"/>
      <c r="UVB108" s="631"/>
      <c r="UVC108" s="631"/>
      <c r="UVD108" s="612"/>
      <c r="UVE108" s="626"/>
      <c r="UVF108" s="631"/>
      <c r="UVG108" s="631"/>
      <c r="UVH108" s="631"/>
      <c r="UVI108" s="631"/>
      <c r="UVJ108" s="631"/>
      <c r="UVK108" s="612"/>
      <c r="UVL108" s="626"/>
      <c r="UVM108" s="631"/>
      <c r="UVN108" s="631"/>
      <c r="UVO108" s="631"/>
      <c r="UVP108" s="631"/>
      <c r="UVQ108" s="631"/>
      <c r="UVR108" s="612"/>
      <c r="UVS108" s="626"/>
      <c r="UVT108" s="631"/>
      <c r="UVU108" s="631"/>
      <c r="UVV108" s="631"/>
      <c r="UVW108" s="631"/>
      <c r="UVX108" s="631"/>
      <c r="UVY108" s="612"/>
      <c r="UVZ108" s="626"/>
      <c r="UWA108" s="631"/>
      <c r="UWB108" s="631"/>
      <c r="UWC108" s="631"/>
      <c r="UWD108" s="631"/>
      <c r="UWE108" s="631"/>
      <c r="UWF108" s="612"/>
      <c r="UWG108" s="626"/>
      <c r="UWH108" s="631"/>
      <c r="UWI108" s="631"/>
      <c r="UWJ108" s="631"/>
      <c r="UWK108" s="631"/>
      <c r="UWL108" s="631"/>
      <c r="UWM108" s="612"/>
      <c r="UWN108" s="626"/>
      <c r="UWO108" s="631"/>
      <c r="UWP108" s="631"/>
      <c r="UWQ108" s="631"/>
      <c r="UWR108" s="631"/>
      <c r="UWS108" s="631"/>
      <c r="UWT108" s="612"/>
      <c r="UWU108" s="626"/>
      <c r="UWV108" s="631"/>
      <c r="UWW108" s="631"/>
      <c r="UWX108" s="631"/>
      <c r="UWY108" s="631"/>
      <c r="UWZ108" s="631"/>
      <c r="UXA108" s="612"/>
      <c r="UXB108" s="626"/>
      <c r="UXC108" s="631"/>
      <c r="UXD108" s="631"/>
      <c r="UXE108" s="631"/>
      <c r="UXF108" s="631"/>
      <c r="UXG108" s="631"/>
      <c r="UXH108" s="612"/>
      <c r="UXI108" s="626"/>
      <c r="UXJ108" s="631"/>
      <c r="UXK108" s="631"/>
      <c r="UXL108" s="631"/>
      <c r="UXM108" s="631"/>
      <c r="UXN108" s="631"/>
      <c r="UXO108" s="612"/>
      <c r="UXP108" s="626"/>
      <c r="UXQ108" s="631"/>
      <c r="UXR108" s="631"/>
      <c r="UXS108" s="631"/>
      <c r="UXT108" s="631"/>
      <c r="UXU108" s="631"/>
      <c r="UXV108" s="612"/>
      <c r="UXW108" s="626"/>
      <c r="UXX108" s="631"/>
      <c r="UXY108" s="631"/>
      <c r="UXZ108" s="631"/>
      <c r="UYA108" s="631"/>
      <c r="UYB108" s="631"/>
      <c r="UYC108" s="612"/>
      <c r="UYD108" s="626"/>
      <c r="UYE108" s="631"/>
      <c r="UYF108" s="631"/>
      <c r="UYG108" s="631"/>
      <c r="UYH108" s="631"/>
      <c r="UYI108" s="631"/>
      <c r="UYJ108" s="612"/>
      <c r="UYK108" s="626"/>
      <c r="UYL108" s="631"/>
      <c r="UYM108" s="631"/>
      <c r="UYN108" s="631"/>
      <c r="UYO108" s="631"/>
      <c r="UYP108" s="631"/>
      <c r="UYQ108" s="612"/>
      <c r="UYR108" s="626"/>
      <c r="UYS108" s="631"/>
      <c r="UYT108" s="631"/>
      <c r="UYU108" s="631"/>
      <c r="UYV108" s="631"/>
      <c r="UYW108" s="631"/>
      <c r="UYX108" s="612"/>
      <c r="UYY108" s="626"/>
      <c r="UYZ108" s="631"/>
      <c r="UZA108" s="631"/>
      <c r="UZB108" s="631"/>
      <c r="UZC108" s="631"/>
      <c r="UZD108" s="631"/>
      <c r="UZE108" s="612"/>
      <c r="UZF108" s="626"/>
      <c r="UZG108" s="631"/>
      <c r="UZH108" s="631"/>
      <c r="UZI108" s="631"/>
      <c r="UZJ108" s="631"/>
      <c r="UZK108" s="631"/>
      <c r="UZL108" s="612"/>
      <c r="UZM108" s="626"/>
      <c r="UZN108" s="631"/>
      <c r="UZO108" s="631"/>
      <c r="UZP108" s="631"/>
      <c r="UZQ108" s="631"/>
      <c r="UZR108" s="631"/>
      <c r="UZS108" s="612"/>
      <c r="UZT108" s="626"/>
      <c r="UZU108" s="631"/>
      <c r="UZV108" s="631"/>
      <c r="UZW108" s="631"/>
      <c r="UZX108" s="631"/>
      <c r="UZY108" s="631"/>
      <c r="UZZ108" s="612"/>
      <c r="VAA108" s="626"/>
      <c r="VAB108" s="631"/>
      <c r="VAC108" s="631"/>
      <c r="VAD108" s="631"/>
      <c r="VAE108" s="631"/>
      <c r="VAF108" s="631"/>
      <c r="VAG108" s="612"/>
      <c r="VAH108" s="626"/>
      <c r="VAI108" s="631"/>
      <c r="VAJ108" s="631"/>
      <c r="VAK108" s="631"/>
      <c r="VAL108" s="631"/>
      <c r="VAM108" s="631"/>
      <c r="VAN108" s="612"/>
      <c r="VAO108" s="626"/>
      <c r="VAP108" s="631"/>
      <c r="VAQ108" s="631"/>
      <c r="VAR108" s="631"/>
      <c r="VAS108" s="631"/>
      <c r="VAT108" s="631"/>
      <c r="VAU108" s="612"/>
      <c r="VAV108" s="626"/>
      <c r="VAW108" s="631"/>
      <c r="VAX108" s="631"/>
      <c r="VAY108" s="631"/>
      <c r="VAZ108" s="631"/>
      <c r="VBA108" s="631"/>
      <c r="VBB108" s="612"/>
      <c r="VBC108" s="626"/>
      <c r="VBD108" s="631"/>
      <c r="VBE108" s="631"/>
      <c r="VBF108" s="631"/>
      <c r="VBG108" s="631"/>
      <c r="VBH108" s="631"/>
      <c r="VBI108" s="612"/>
      <c r="VBJ108" s="626"/>
      <c r="VBK108" s="631"/>
      <c r="VBL108" s="631"/>
      <c r="VBM108" s="631"/>
      <c r="VBN108" s="631"/>
      <c r="VBO108" s="631"/>
      <c r="VBP108" s="612"/>
      <c r="VBQ108" s="626"/>
      <c r="VBR108" s="631"/>
      <c r="VBS108" s="631"/>
      <c r="VBT108" s="631"/>
      <c r="VBU108" s="631"/>
      <c r="VBV108" s="631"/>
      <c r="VBW108" s="612"/>
      <c r="VBX108" s="626"/>
      <c r="VBY108" s="631"/>
      <c r="VBZ108" s="631"/>
      <c r="VCA108" s="631"/>
      <c r="VCB108" s="631"/>
      <c r="VCC108" s="631"/>
      <c r="VCD108" s="612"/>
      <c r="VCE108" s="626"/>
      <c r="VCF108" s="631"/>
      <c r="VCG108" s="631"/>
      <c r="VCH108" s="631"/>
      <c r="VCI108" s="631"/>
      <c r="VCJ108" s="631"/>
      <c r="VCK108" s="612"/>
      <c r="VCL108" s="626"/>
      <c r="VCM108" s="631"/>
      <c r="VCN108" s="631"/>
      <c r="VCO108" s="631"/>
      <c r="VCP108" s="631"/>
      <c r="VCQ108" s="631"/>
      <c r="VCR108" s="612"/>
      <c r="VCS108" s="626"/>
      <c r="VCT108" s="631"/>
      <c r="VCU108" s="631"/>
      <c r="VCV108" s="631"/>
      <c r="VCW108" s="631"/>
      <c r="VCX108" s="631"/>
      <c r="VCY108" s="612"/>
      <c r="VCZ108" s="626"/>
      <c r="VDA108" s="631"/>
      <c r="VDB108" s="631"/>
      <c r="VDC108" s="631"/>
      <c r="VDD108" s="631"/>
      <c r="VDE108" s="631"/>
      <c r="VDF108" s="612"/>
      <c r="VDG108" s="626"/>
      <c r="VDH108" s="631"/>
      <c r="VDI108" s="631"/>
      <c r="VDJ108" s="631"/>
      <c r="VDK108" s="631"/>
      <c r="VDL108" s="631"/>
      <c r="VDM108" s="612"/>
      <c r="VDN108" s="626"/>
      <c r="VDO108" s="631"/>
      <c r="VDP108" s="631"/>
      <c r="VDQ108" s="631"/>
      <c r="VDR108" s="631"/>
      <c r="VDS108" s="631"/>
      <c r="VDT108" s="612"/>
      <c r="VDU108" s="626"/>
      <c r="VDV108" s="631"/>
      <c r="VDW108" s="631"/>
      <c r="VDX108" s="631"/>
      <c r="VDY108" s="631"/>
      <c r="VDZ108" s="631"/>
      <c r="VEA108" s="612"/>
      <c r="VEB108" s="626"/>
      <c r="VEC108" s="631"/>
      <c r="VED108" s="631"/>
      <c r="VEE108" s="631"/>
      <c r="VEF108" s="631"/>
      <c r="VEG108" s="631"/>
      <c r="VEH108" s="612"/>
      <c r="VEI108" s="626"/>
      <c r="VEJ108" s="631"/>
      <c r="VEK108" s="631"/>
      <c r="VEL108" s="631"/>
      <c r="VEM108" s="631"/>
      <c r="VEN108" s="631"/>
      <c r="VEO108" s="612"/>
      <c r="VEP108" s="626"/>
      <c r="VEQ108" s="631"/>
      <c r="VER108" s="631"/>
      <c r="VES108" s="631"/>
      <c r="VET108" s="631"/>
      <c r="VEU108" s="631"/>
      <c r="VEV108" s="612"/>
      <c r="VEW108" s="626"/>
      <c r="VEX108" s="631"/>
      <c r="VEY108" s="631"/>
      <c r="VEZ108" s="631"/>
      <c r="VFA108" s="631"/>
      <c r="VFB108" s="631"/>
      <c r="VFC108" s="612"/>
      <c r="VFD108" s="626"/>
      <c r="VFE108" s="631"/>
      <c r="VFF108" s="631"/>
      <c r="VFG108" s="631"/>
      <c r="VFH108" s="631"/>
      <c r="VFI108" s="631"/>
      <c r="VFJ108" s="612"/>
      <c r="VFK108" s="626"/>
      <c r="VFL108" s="631"/>
      <c r="VFM108" s="631"/>
      <c r="VFN108" s="631"/>
      <c r="VFO108" s="631"/>
      <c r="VFP108" s="631"/>
      <c r="VFQ108" s="612"/>
      <c r="VFR108" s="626"/>
      <c r="VFS108" s="631"/>
      <c r="VFT108" s="631"/>
      <c r="VFU108" s="631"/>
      <c r="VFV108" s="631"/>
      <c r="VFW108" s="631"/>
      <c r="VFX108" s="612"/>
      <c r="VFY108" s="626"/>
      <c r="VFZ108" s="631"/>
      <c r="VGA108" s="631"/>
      <c r="VGB108" s="631"/>
      <c r="VGC108" s="631"/>
      <c r="VGD108" s="631"/>
      <c r="VGE108" s="612"/>
      <c r="VGF108" s="626"/>
      <c r="VGG108" s="631"/>
      <c r="VGH108" s="631"/>
      <c r="VGI108" s="631"/>
      <c r="VGJ108" s="631"/>
      <c r="VGK108" s="631"/>
      <c r="VGL108" s="612"/>
      <c r="VGM108" s="626"/>
      <c r="VGN108" s="631"/>
      <c r="VGO108" s="631"/>
      <c r="VGP108" s="631"/>
      <c r="VGQ108" s="631"/>
      <c r="VGR108" s="631"/>
      <c r="VGS108" s="612"/>
      <c r="VGT108" s="626"/>
      <c r="VGU108" s="631"/>
      <c r="VGV108" s="631"/>
      <c r="VGW108" s="631"/>
      <c r="VGX108" s="631"/>
      <c r="VGY108" s="631"/>
      <c r="VGZ108" s="612"/>
      <c r="VHA108" s="626"/>
      <c r="VHB108" s="631"/>
      <c r="VHC108" s="631"/>
      <c r="VHD108" s="631"/>
      <c r="VHE108" s="631"/>
      <c r="VHF108" s="631"/>
      <c r="VHG108" s="612"/>
      <c r="VHH108" s="626"/>
      <c r="VHI108" s="631"/>
      <c r="VHJ108" s="631"/>
      <c r="VHK108" s="631"/>
      <c r="VHL108" s="631"/>
      <c r="VHM108" s="631"/>
      <c r="VHN108" s="612"/>
      <c r="VHO108" s="626"/>
      <c r="VHP108" s="631"/>
      <c r="VHQ108" s="631"/>
      <c r="VHR108" s="631"/>
      <c r="VHS108" s="631"/>
      <c r="VHT108" s="631"/>
      <c r="VHU108" s="612"/>
      <c r="VHV108" s="626"/>
      <c r="VHW108" s="631"/>
      <c r="VHX108" s="631"/>
      <c r="VHY108" s="631"/>
      <c r="VHZ108" s="631"/>
      <c r="VIA108" s="631"/>
      <c r="VIB108" s="612"/>
      <c r="VIC108" s="626"/>
      <c r="VID108" s="631"/>
      <c r="VIE108" s="631"/>
      <c r="VIF108" s="631"/>
      <c r="VIG108" s="631"/>
      <c r="VIH108" s="631"/>
      <c r="VII108" s="612"/>
      <c r="VIJ108" s="626"/>
      <c r="VIK108" s="631"/>
      <c r="VIL108" s="631"/>
      <c r="VIM108" s="631"/>
      <c r="VIN108" s="631"/>
      <c r="VIO108" s="631"/>
      <c r="VIP108" s="612"/>
      <c r="VIQ108" s="626"/>
      <c r="VIR108" s="631"/>
      <c r="VIS108" s="631"/>
      <c r="VIT108" s="631"/>
      <c r="VIU108" s="631"/>
      <c r="VIV108" s="631"/>
      <c r="VIW108" s="612"/>
      <c r="VIX108" s="626"/>
      <c r="VIY108" s="631"/>
      <c r="VIZ108" s="631"/>
      <c r="VJA108" s="631"/>
      <c r="VJB108" s="631"/>
      <c r="VJC108" s="631"/>
      <c r="VJD108" s="612"/>
      <c r="VJE108" s="626"/>
      <c r="VJF108" s="631"/>
      <c r="VJG108" s="631"/>
      <c r="VJH108" s="631"/>
      <c r="VJI108" s="631"/>
      <c r="VJJ108" s="631"/>
      <c r="VJK108" s="612"/>
      <c r="VJL108" s="626"/>
      <c r="VJM108" s="631"/>
      <c r="VJN108" s="631"/>
      <c r="VJO108" s="631"/>
      <c r="VJP108" s="631"/>
      <c r="VJQ108" s="631"/>
      <c r="VJR108" s="612"/>
      <c r="VJS108" s="626"/>
      <c r="VJT108" s="631"/>
      <c r="VJU108" s="631"/>
      <c r="VJV108" s="631"/>
      <c r="VJW108" s="631"/>
      <c r="VJX108" s="631"/>
      <c r="VJY108" s="612"/>
      <c r="VJZ108" s="626"/>
      <c r="VKA108" s="631"/>
      <c r="VKB108" s="631"/>
      <c r="VKC108" s="631"/>
      <c r="VKD108" s="631"/>
      <c r="VKE108" s="631"/>
      <c r="VKF108" s="612"/>
      <c r="VKG108" s="626"/>
      <c r="VKH108" s="631"/>
      <c r="VKI108" s="631"/>
      <c r="VKJ108" s="631"/>
      <c r="VKK108" s="631"/>
      <c r="VKL108" s="631"/>
      <c r="VKM108" s="612"/>
      <c r="VKN108" s="626"/>
      <c r="VKO108" s="631"/>
      <c r="VKP108" s="631"/>
      <c r="VKQ108" s="631"/>
      <c r="VKR108" s="631"/>
      <c r="VKS108" s="631"/>
      <c r="VKT108" s="612"/>
      <c r="VKU108" s="626"/>
      <c r="VKV108" s="631"/>
      <c r="VKW108" s="631"/>
      <c r="VKX108" s="631"/>
      <c r="VKY108" s="631"/>
      <c r="VKZ108" s="631"/>
      <c r="VLA108" s="612"/>
      <c r="VLB108" s="626"/>
      <c r="VLC108" s="631"/>
      <c r="VLD108" s="631"/>
      <c r="VLE108" s="631"/>
      <c r="VLF108" s="631"/>
      <c r="VLG108" s="631"/>
      <c r="VLH108" s="612"/>
      <c r="VLI108" s="626"/>
      <c r="VLJ108" s="631"/>
      <c r="VLK108" s="631"/>
      <c r="VLL108" s="631"/>
      <c r="VLM108" s="631"/>
      <c r="VLN108" s="631"/>
      <c r="VLO108" s="612"/>
      <c r="VLP108" s="626"/>
      <c r="VLQ108" s="631"/>
      <c r="VLR108" s="631"/>
      <c r="VLS108" s="631"/>
      <c r="VLT108" s="631"/>
      <c r="VLU108" s="631"/>
      <c r="VLV108" s="612"/>
      <c r="VLW108" s="626"/>
      <c r="VLX108" s="631"/>
      <c r="VLY108" s="631"/>
      <c r="VLZ108" s="631"/>
      <c r="VMA108" s="631"/>
      <c r="VMB108" s="631"/>
      <c r="VMC108" s="612"/>
      <c r="VMD108" s="626"/>
      <c r="VME108" s="631"/>
      <c r="VMF108" s="631"/>
      <c r="VMG108" s="631"/>
      <c r="VMH108" s="631"/>
      <c r="VMI108" s="631"/>
      <c r="VMJ108" s="612"/>
      <c r="VMK108" s="626"/>
      <c r="VML108" s="631"/>
      <c r="VMM108" s="631"/>
      <c r="VMN108" s="631"/>
      <c r="VMO108" s="631"/>
      <c r="VMP108" s="631"/>
      <c r="VMQ108" s="612"/>
      <c r="VMR108" s="626"/>
      <c r="VMS108" s="631"/>
      <c r="VMT108" s="631"/>
      <c r="VMU108" s="631"/>
      <c r="VMV108" s="631"/>
      <c r="VMW108" s="631"/>
      <c r="VMX108" s="612"/>
      <c r="VMY108" s="626"/>
      <c r="VMZ108" s="631"/>
      <c r="VNA108" s="631"/>
      <c r="VNB108" s="631"/>
      <c r="VNC108" s="631"/>
      <c r="VND108" s="631"/>
      <c r="VNE108" s="612"/>
      <c r="VNF108" s="626"/>
      <c r="VNG108" s="631"/>
      <c r="VNH108" s="631"/>
      <c r="VNI108" s="631"/>
      <c r="VNJ108" s="631"/>
      <c r="VNK108" s="631"/>
      <c r="VNL108" s="612"/>
      <c r="VNM108" s="626"/>
      <c r="VNN108" s="631"/>
      <c r="VNO108" s="631"/>
      <c r="VNP108" s="631"/>
      <c r="VNQ108" s="631"/>
      <c r="VNR108" s="631"/>
      <c r="VNS108" s="612"/>
      <c r="VNT108" s="626"/>
      <c r="VNU108" s="631"/>
      <c r="VNV108" s="631"/>
      <c r="VNW108" s="631"/>
      <c r="VNX108" s="631"/>
      <c r="VNY108" s="631"/>
      <c r="VNZ108" s="612"/>
      <c r="VOA108" s="626"/>
      <c r="VOB108" s="631"/>
      <c r="VOC108" s="631"/>
      <c r="VOD108" s="631"/>
      <c r="VOE108" s="631"/>
      <c r="VOF108" s="631"/>
      <c r="VOG108" s="612"/>
      <c r="VOH108" s="626"/>
      <c r="VOI108" s="631"/>
      <c r="VOJ108" s="631"/>
      <c r="VOK108" s="631"/>
      <c r="VOL108" s="631"/>
      <c r="VOM108" s="631"/>
      <c r="VON108" s="612"/>
      <c r="VOO108" s="626"/>
      <c r="VOP108" s="631"/>
      <c r="VOQ108" s="631"/>
      <c r="VOR108" s="631"/>
      <c r="VOS108" s="631"/>
      <c r="VOT108" s="631"/>
      <c r="VOU108" s="612"/>
      <c r="VOV108" s="626"/>
      <c r="VOW108" s="631"/>
      <c r="VOX108" s="631"/>
      <c r="VOY108" s="631"/>
      <c r="VOZ108" s="631"/>
      <c r="VPA108" s="631"/>
      <c r="VPB108" s="612"/>
      <c r="VPC108" s="626"/>
      <c r="VPD108" s="631"/>
      <c r="VPE108" s="631"/>
      <c r="VPF108" s="631"/>
      <c r="VPG108" s="631"/>
      <c r="VPH108" s="631"/>
      <c r="VPI108" s="612"/>
      <c r="VPJ108" s="626"/>
      <c r="VPK108" s="631"/>
      <c r="VPL108" s="631"/>
      <c r="VPM108" s="631"/>
      <c r="VPN108" s="631"/>
      <c r="VPO108" s="631"/>
      <c r="VPP108" s="612"/>
      <c r="VPQ108" s="626"/>
      <c r="VPR108" s="631"/>
      <c r="VPS108" s="631"/>
      <c r="VPT108" s="631"/>
      <c r="VPU108" s="631"/>
      <c r="VPV108" s="631"/>
      <c r="VPW108" s="612"/>
      <c r="VPX108" s="626"/>
      <c r="VPY108" s="631"/>
      <c r="VPZ108" s="631"/>
      <c r="VQA108" s="631"/>
      <c r="VQB108" s="631"/>
      <c r="VQC108" s="631"/>
      <c r="VQD108" s="612"/>
      <c r="VQE108" s="626"/>
      <c r="VQF108" s="631"/>
      <c r="VQG108" s="631"/>
      <c r="VQH108" s="631"/>
      <c r="VQI108" s="631"/>
      <c r="VQJ108" s="631"/>
      <c r="VQK108" s="612"/>
      <c r="VQL108" s="626"/>
      <c r="VQM108" s="631"/>
      <c r="VQN108" s="631"/>
      <c r="VQO108" s="631"/>
      <c r="VQP108" s="631"/>
      <c r="VQQ108" s="631"/>
      <c r="VQR108" s="612"/>
      <c r="VQS108" s="626"/>
      <c r="VQT108" s="631"/>
      <c r="VQU108" s="631"/>
      <c r="VQV108" s="631"/>
      <c r="VQW108" s="631"/>
      <c r="VQX108" s="631"/>
      <c r="VQY108" s="612"/>
      <c r="VQZ108" s="626"/>
      <c r="VRA108" s="631"/>
      <c r="VRB108" s="631"/>
      <c r="VRC108" s="631"/>
      <c r="VRD108" s="631"/>
      <c r="VRE108" s="631"/>
      <c r="VRF108" s="612"/>
      <c r="VRG108" s="626"/>
      <c r="VRH108" s="631"/>
      <c r="VRI108" s="631"/>
      <c r="VRJ108" s="631"/>
      <c r="VRK108" s="631"/>
      <c r="VRL108" s="631"/>
      <c r="VRM108" s="612"/>
      <c r="VRN108" s="626"/>
      <c r="VRO108" s="631"/>
      <c r="VRP108" s="631"/>
      <c r="VRQ108" s="631"/>
      <c r="VRR108" s="631"/>
      <c r="VRS108" s="631"/>
      <c r="VRT108" s="612"/>
      <c r="VRU108" s="626"/>
      <c r="VRV108" s="631"/>
      <c r="VRW108" s="631"/>
      <c r="VRX108" s="631"/>
      <c r="VRY108" s="631"/>
      <c r="VRZ108" s="631"/>
      <c r="VSA108" s="612"/>
      <c r="VSB108" s="626"/>
      <c r="VSC108" s="631"/>
      <c r="VSD108" s="631"/>
      <c r="VSE108" s="631"/>
      <c r="VSF108" s="631"/>
      <c r="VSG108" s="631"/>
      <c r="VSH108" s="612"/>
      <c r="VSI108" s="626"/>
      <c r="VSJ108" s="631"/>
      <c r="VSK108" s="631"/>
      <c r="VSL108" s="631"/>
      <c r="VSM108" s="631"/>
      <c r="VSN108" s="631"/>
      <c r="VSO108" s="612"/>
      <c r="VSP108" s="626"/>
      <c r="VSQ108" s="631"/>
      <c r="VSR108" s="631"/>
      <c r="VSS108" s="631"/>
      <c r="VST108" s="631"/>
      <c r="VSU108" s="631"/>
      <c r="VSV108" s="612"/>
      <c r="VSW108" s="626"/>
      <c r="VSX108" s="631"/>
      <c r="VSY108" s="631"/>
      <c r="VSZ108" s="631"/>
      <c r="VTA108" s="631"/>
      <c r="VTB108" s="631"/>
      <c r="VTC108" s="612"/>
      <c r="VTD108" s="626"/>
      <c r="VTE108" s="631"/>
      <c r="VTF108" s="631"/>
      <c r="VTG108" s="631"/>
      <c r="VTH108" s="631"/>
      <c r="VTI108" s="631"/>
      <c r="VTJ108" s="612"/>
      <c r="VTK108" s="626"/>
      <c r="VTL108" s="631"/>
      <c r="VTM108" s="631"/>
      <c r="VTN108" s="631"/>
      <c r="VTO108" s="631"/>
      <c r="VTP108" s="631"/>
      <c r="VTQ108" s="612"/>
      <c r="VTR108" s="626"/>
      <c r="VTS108" s="631"/>
      <c r="VTT108" s="631"/>
      <c r="VTU108" s="631"/>
      <c r="VTV108" s="631"/>
      <c r="VTW108" s="631"/>
      <c r="VTX108" s="612"/>
      <c r="VTY108" s="626"/>
      <c r="VTZ108" s="631"/>
      <c r="VUA108" s="631"/>
      <c r="VUB108" s="631"/>
      <c r="VUC108" s="631"/>
      <c r="VUD108" s="631"/>
      <c r="VUE108" s="612"/>
      <c r="VUF108" s="626"/>
      <c r="VUG108" s="631"/>
      <c r="VUH108" s="631"/>
      <c r="VUI108" s="631"/>
      <c r="VUJ108" s="631"/>
      <c r="VUK108" s="631"/>
      <c r="VUL108" s="612"/>
      <c r="VUM108" s="626"/>
      <c r="VUN108" s="631"/>
      <c r="VUO108" s="631"/>
      <c r="VUP108" s="631"/>
      <c r="VUQ108" s="631"/>
      <c r="VUR108" s="631"/>
      <c r="VUS108" s="612"/>
      <c r="VUT108" s="626"/>
      <c r="VUU108" s="631"/>
      <c r="VUV108" s="631"/>
      <c r="VUW108" s="631"/>
      <c r="VUX108" s="631"/>
      <c r="VUY108" s="631"/>
      <c r="VUZ108" s="612"/>
      <c r="VVA108" s="626"/>
      <c r="VVB108" s="631"/>
      <c r="VVC108" s="631"/>
      <c r="VVD108" s="631"/>
      <c r="VVE108" s="631"/>
      <c r="VVF108" s="631"/>
      <c r="VVG108" s="612"/>
      <c r="VVH108" s="626"/>
      <c r="VVI108" s="631"/>
      <c r="VVJ108" s="631"/>
      <c r="VVK108" s="631"/>
      <c r="VVL108" s="631"/>
      <c r="VVM108" s="631"/>
      <c r="VVN108" s="612"/>
      <c r="VVO108" s="626"/>
      <c r="VVP108" s="631"/>
      <c r="VVQ108" s="631"/>
      <c r="VVR108" s="631"/>
      <c r="VVS108" s="631"/>
      <c r="VVT108" s="631"/>
      <c r="VVU108" s="612"/>
      <c r="VVV108" s="626"/>
      <c r="VVW108" s="631"/>
      <c r="VVX108" s="631"/>
      <c r="VVY108" s="631"/>
      <c r="VVZ108" s="631"/>
      <c r="VWA108" s="631"/>
      <c r="VWB108" s="612"/>
      <c r="VWC108" s="626"/>
      <c r="VWD108" s="631"/>
      <c r="VWE108" s="631"/>
      <c r="VWF108" s="631"/>
      <c r="VWG108" s="631"/>
      <c r="VWH108" s="631"/>
      <c r="VWI108" s="612"/>
      <c r="VWJ108" s="626"/>
      <c r="VWK108" s="631"/>
      <c r="VWL108" s="631"/>
      <c r="VWM108" s="631"/>
      <c r="VWN108" s="631"/>
      <c r="VWO108" s="631"/>
      <c r="VWP108" s="612"/>
      <c r="VWQ108" s="626"/>
      <c r="VWR108" s="631"/>
      <c r="VWS108" s="631"/>
      <c r="VWT108" s="631"/>
      <c r="VWU108" s="631"/>
      <c r="VWV108" s="631"/>
      <c r="VWW108" s="612"/>
      <c r="VWX108" s="626"/>
      <c r="VWY108" s="631"/>
      <c r="VWZ108" s="631"/>
      <c r="VXA108" s="631"/>
      <c r="VXB108" s="631"/>
      <c r="VXC108" s="631"/>
      <c r="VXD108" s="612"/>
      <c r="VXE108" s="626"/>
      <c r="VXF108" s="631"/>
      <c r="VXG108" s="631"/>
      <c r="VXH108" s="631"/>
      <c r="VXI108" s="631"/>
      <c r="VXJ108" s="631"/>
      <c r="VXK108" s="612"/>
      <c r="VXL108" s="626"/>
      <c r="VXM108" s="631"/>
      <c r="VXN108" s="631"/>
      <c r="VXO108" s="631"/>
      <c r="VXP108" s="631"/>
      <c r="VXQ108" s="631"/>
      <c r="VXR108" s="612"/>
      <c r="VXS108" s="626"/>
      <c r="VXT108" s="631"/>
      <c r="VXU108" s="631"/>
      <c r="VXV108" s="631"/>
      <c r="VXW108" s="631"/>
      <c r="VXX108" s="631"/>
      <c r="VXY108" s="612"/>
      <c r="VXZ108" s="626"/>
      <c r="VYA108" s="631"/>
      <c r="VYB108" s="631"/>
      <c r="VYC108" s="631"/>
      <c r="VYD108" s="631"/>
      <c r="VYE108" s="631"/>
      <c r="VYF108" s="612"/>
      <c r="VYG108" s="626"/>
      <c r="VYH108" s="631"/>
      <c r="VYI108" s="631"/>
      <c r="VYJ108" s="631"/>
      <c r="VYK108" s="631"/>
      <c r="VYL108" s="631"/>
      <c r="VYM108" s="612"/>
      <c r="VYN108" s="626"/>
      <c r="VYO108" s="631"/>
      <c r="VYP108" s="631"/>
      <c r="VYQ108" s="631"/>
      <c r="VYR108" s="631"/>
      <c r="VYS108" s="631"/>
      <c r="VYT108" s="612"/>
      <c r="VYU108" s="626"/>
      <c r="VYV108" s="631"/>
      <c r="VYW108" s="631"/>
      <c r="VYX108" s="631"/>
      <c r="VYY108" s="631"/>
      <c r="VYZ108" s="631"/>
      <c r="VZA108" s="612"/>
      <c r="VZB108" s="626"/>
      <c r="VZC108" s="631"/>
      <c r="VZD108" s="631"/>
      <c r="VZE108" s="631"/>
      <c r="VZF108" s="631"/>
      <c r="VZG108" s="631"/>
      <c r="VZH108" s="612"/>
      <c r="VZI108" s="626"/>
      <c r="VZJ108" s="631"/>
      <c r="VZK108" s="631"/>
      <c r="VZL108" s="631"/>
      <c r="VZM108" s="631"/>
      <c r="VZN108" s="631"/>
      <c r="VZO108" s="612"/>
      <c r="VZP108" s="626"/>
      <c r="VZQ108" s="631"/>
      <c r="VZR108" s="631"/>
      <c r="VZS108" s="631"/>
      <c r="VZT108" s="631"/>
      <c r="VZU108" s="631"/>
      <c r="VZV108" s="612"/>
      <c r="VZW108" s="626"/>
      <c r="VZX108" s="631"/>
      <c r="VZY108" s="631"/>
      <c r="VZZ108" s="631"/>
      <c r="WAA108" s="631"/>
      <c r="WAB108" s="631"/>
      <c r="WAC108" s="612"/>
      <c r="WAD108" s="626"/>
      <c r="WAE108" s="631"/>
      <c r="WAF108" s="631"/>
      <c r="WAG108" s="631"/>
      <c r="WAH108" s="631"/>
      <c r="WAI108" s="631"/>
      <c r="WAJ108" s="612"/>
      <c r="WAK108" s="626"/>
      <c r="WAL108" s="631"/>
      <c r="WAM108" s="631"/>
      <c r="WAN108" s="631"/>
      <c r="WAO108" s="631"/>
      <c r="WAP108" s="631"/>
      <c r="WAQ108" s="612"/>
      <c r="WAR108" s="626"/>
      <c r="WAS108" s="631"/>
      <c r="WAT108" s="631"/>
      <c r="WAU108" s="631"/>
      <c r="WAV108" s="631"/>
      <c r="WAW108" s="631"/>
      <c r="WAX108" s="612"/>
      <c r="WAY108" s="626"/>
      <c r="WAZ108" s="631"/>
      <c r="WBA108" s="631"/>
      <c r="WBB108" s="631"/>
      <c r="WBC108" s="631"/>
      <c r="WBD108" s="631"/>
      <c r="WBE108" s="612"/>
      <c r="WBF108" s="626"/>
      <c r="WBG108" s="631"/>
      <c r="WBH108" s="631"/>
      <c r="WBI108" s="631"/>
      <c r="WBJ108" s="631"/>
      <c r="WBK108" s="631"/>
      <c r="WBL108" s="612"/>
      <c r="WBM108" s="626"/>
      <c r="WBN108" s="631"/>
      <c r="WBO108" s="631"/>
      <c r="WBP108" s="631"/>
      <c r="WBQ108" s="631"/>
      <c r="WBR108" s="631"/>
      <c r="WBS108" s="612"/>
      <c r="WBT108" s="626"/>
      <c r="WBU108" s="631"/>
      <c r="WBV108" s="631"/>
      <c r="WBW108" s="631"/>
      <c r="WBX108" s="631"/>
      <c r="WBY108" s="631"/>
      <c r="WBZ108" s="612"/>
      <c r="WCA108" s="626"/>
      <c r="WCB108" s="631"/>
      <c r="WCC108" s="631"/>
      <c r="WCD108" s="631"/>
      <c r="WCE108" s="631"/>
      <c r="WCF108" s="631"/>
      <c r="WCG108" s="612"/>
      <c r="WCH108" s="626"/>
      <c r="WCI108" s="631"/>
      <c r="WCJ108" s="631"/>
      <c r="WCK108" s="631"/>
      <c r="WCL108" s="631"/>
      <c r="WCM108" s="631"/>
      <c r="WCN108" s="612"/>
      <c r="WCO108" s="626"/>
      <c r="WCP108" s="631"/>
      <c r="WCQ108" s="631"/>
      <c r="WCR108" s="631"/>
      <c r="WCS108" s="631"/>
      <c r="WCT108" s="631"/>
      <c r="WCU108" s="612"/>
      <c r="WCV108" s="626"/>
      <c r="WCW108" s="631"/>
      <c r="WCX108" s="631"/>
      <c r="WCY108" s="631"/>
      <c r="WCZ108" s="631"/>
      <c r="WDA108" s="631"/>
      <c r="WDB108" s="612"/>
      <c r="WDC108" s="626"/>
      <c r="WDD108" s="631"/>
      <c r="WDE108" s="631"/>
      <c r="WDF108" s="631"/>
      <c r="WDG108" s="631"/>
      <c r="WDH108" s="631"/>
      <c r="WDI108" s="612"/>
      <c r="WDJ108" s="626"/>
      <c r="WDK108" s="631"/>
      <c r="WDL108" s="631"/>
      <c r="WDM108" s="631"/>
      <c r="WDN108" s="631"/>
      <c r="WDO108" s="631"/>
      <c r="WDP108" s="612"/>
      <c r="WDQ108" s="626"/>
      <c r="WDR108" s="631"/>
      <c r="WDS108" s="631"/>
      <c r="WDT108" s="631"/>
      <c r="WDU108" s="631"/>
      <c r="WDV108" s="631"/>
      <c r="WDW108" s="612"/>
      <c r="WDX108" s="626"/>
      <c r="WDY108" s="631"/>
      <c r="WDZ108" s="631"/>
      <c r="WEA108" s="631"/>
      <c r="WEB108" s="631"/>
      <c r="WEC108" s="631"/>
      <c r="WED108" s="612"/>
      <c r="WEE108" s="626"/>
      <c r="WEF108" s="631"/>
      <c r="WEG108" s="631"/>
      <c r="WEH108" s="631"/>
      <c r="WEI108" s="631"/>
      <c r="WEJ108" s="631"/>
      <c r="WEK108" s="612"/>
      <c r="WEL108" s="626"/>
      <c r="WEM108" s="631"/>
      <c r="WEN108" s="631"/>
      <c r="WEO108" s="631"/>
      <c r="WEP108" s="631"/>
      <c r="WEQ108" s="631"/>
      <c r="WER108" s="612"/>
      <c r="WES108" s="626"/>
      <c r="WET108" s="631"/>
      <c r="WEU108" s="631"/>
      <c r="WEV108" s="631"/>
      <c r="WEW108" s="631"/>
      <c r="WEX108" s="631"/>
      <c r="WEY108" s="612"/>
      <c r="WEZ108" s="626"/>
      <c r="WFA108" s="631"/>
      <c r="WFB108" s="631"/>
      <c r="WFC108" s="631"/>
      <c r="WFD108" s="631"/>
      <c r="WFE108" s="631"/>
      <c r="WFF108" s="612"/>
      <c r="WFG108" s="626"/>
      <c r="WFH108" s="631"/>
      <c r="WFI108" s="631"/>
      <c r="WFJ108" s="631"/>
      <c r="WFK108" s="631"/>
      <c r="WFL108" s="631"/>
      <c r="WFM108" s="612"/>
      <c r="WFN108" s="626"/>
      <c r="WFO108" s="631"/>
      <c r="WFP108" s="631"/>
      <c r="WFQ108" s="631"/>
      <c r="WFR108" s="631"/>
      <c r="WFS108" s="631"/>
      <c r="WFT108" s="612"/>
      <c r="WFU108" s="626"/>
      <c r="WFV108" s="631"/>
      <c r="WFW108" s="631"/>
      <c r="WFX108" s="631"/>
      <c r="WFY108" s="631"/>
      <c r="WFZ108" s="631"/>
      <c r="WGA108" s="612"/>
      <c r="WGB108" s="626"/>
      <c r="WGC108" s="631"/>
      <c r="WGD108" s="631"/>
      <c r="WGE108" s="631"/>
      <c r="WGF108" s="631"/>
      <c r="WGG108" s="631"/>
      <c r="WGH108" s="612"/>
      <c r="WGI108" s="626"/>
      <c r="WGJ108" s="631"/>
      <c r="WGK108" s="631"/>
      <c r="WGL108" s="631"/>
      <c r="WGM108" s="631"/>
      <c r="WGN108" s="631"/>
      <c r="WGO108" s="612"/>
      <c r="WGP108" s="626"/>
      <c r="WGQ108" s="631"/>
      <c r="WGR108" s="631"/>
      <c r="WGS108" s="631"/>
      <c r="WGT108" s="631"/>
      <c r="WGU108" s="631"/>
      <c r="WGV108" s="612"/>
      <c r="WGW108" s="626"/>
      <c r="WGX108" s="631"/>
      <c r="WGY108" s="631"/>
      <c r="WGZ108" s="631"/>
      <c r="WHA108" s="631"/>
      <c r="WHB108" s="631"/>
      <c r="WHC108" s="612"/>
      <c r="WHD108" s="626"/>
      <c r="WHE108" s="631"/>
      <c r="WHF108" s="631"/>
      <c r="WHG108" s="631"/>
      <c r="WHH108" s="631"/>
      <c r="WHI108" s="631"/>
      <c r="WHJ108" s="612"/>
      <c r="WHK108" s="626"/>
      <c r="WHL108" s="631"/>
      <c r="WHM108" s="631"/>
      <c r="WHN108" s="631"/>
      <c r="WHO108" s="631"/>
      <c r="WHP108" s="631"/>
      <c r="WHQ108" s="612"/>
      <c r="WHR108" s="626"/>
      <c r="WHS108" s="631"/>
      <c r="WHT108" s="631"/>
      <c r="WHU108" s="631"/>
      <c r="WHV108" s="631"/>
      <c r="WHW108" s="631"/>
      <c r="WHX108" s="612"/>
      <c r="WHY108" s="626"/>
      <c r="WHZ108" s="631"/>
      <c r="WIA108" s="631"/>
      <c r="WIB108" s="631"/>
      <c r="WIC108" s="631"/>
      <c r="WID108" s="631"/>
      <c r="WIE108" s="612"/>
      <c r="WIF108" s="626"/>
      <c r="WIG108" s="631"/>
      <c r="WIH108" s="631"/>
      <c r="WII108" s="631"/>
      <c r="WIJ108" s="631"/>
      <c r="WIK108" s="631"/>
      <c r="WIL108" s="612"/>
      <c r="WIM108" s="626"/>
      <c r="WIN108" s="631"/>
      <c r="WIO108" s="631"/>
      <c r="WIP108" s="631"/>
      <c r="WIQ108" s="631"/>
      <c r="WIR108" s="631"/>
      <c r="WIS108" s="612"/>
      <c r="WIT108" s="626"/>
      <c r="WIU108" s="631"/>
      <c r="WIV108" s="631"/>
      <c r="WIW108" s="631"/>
      <c r="WIX108" s="631"/>
      <c r="WIY108" s="631"/>
      <c r="WIZ108" s="612"/>
      <c r="WJA108" s="626"/>
      <c r="WJB108" s="631"/>
      <c r="WJC108" s="631"/>
      <c r="WJD108" s="631"/>
      <c r="WJE108" s="631"/>
      <c r="WJF108" s="631"/>
      <c r="WJG108" s="612"/>
      <c r="WJH108" s="626"/>
      <c r="WJI108" s="631"/>
      <c r="WJJ108" s="631"/>
      <c r="WJK108" s="631"/>
      <c r="WJL108" s="631"/>
      <c r="WJM108" s="631"/>
      <c r="WJN108" s="612"/>
      <c r="WJO108" s="626"/>
      <c r="WJP108" s="631"/>
      <c r="WJQ108" s="631"/>
      <c r="WJR108" s="631"/>
      <c r="WJS108" s="631"/>
      <c r="WJT108" s="631"/>
      <c r="WJU108" s="612"/>
      <c r="WJV108" s="626"/>
      <c r="WJW108" s="631"/>
      <c r="WJX108" s="631"/>
      <c r="WJY108" s="631"/>
      <c r="WJZ108" s="631"/>
      <c r="WKA108" s="631"/>
      <c r="WKB108" s="612"/>
      <c r="WKC108" s="626"/>
      <c r="WKD108" s="631"/>
      <c r="WKE108" s="631"/>
      <c r="WKF108" s="631"/>
      <c r="WKG108" s="631"/>
      <c r="WKH108" s="631"/>
      <c r="WKI108" s="612"/>
      <c r="WKJ108" s="626"/>
      <c r="WKK108" s="631"/>
      <c r="WKL108" s="631"/>
      <c r="WKM108" s="631"/>
      <c r="WKN108" s="631"/>
      <c r="WKO108" s="631"/>
      <c r="WKP108" s="612"/>
      <c r="WKQ108" s="626"/>
      <c r="WKR108" s="631"/>
      <c r="WKS108" s="631"/>
      <c r="WKT108" s="631"/>
      <c r="WKU108" s="631"/>
      <c r="WKV108" s="631"/>
      <c r="WKW108" s="612"/>
      <c r="WKX108" s="626"/>
      <c r="WKY108" s="631"/>
      <c r="WKZ108" s="631"/>
      <c r="WLA108" s="631"/>
      <c r="WLB108" s="631"/>
      <c r="WLC108" s="631"/>
      <c r="WLD108" s="612"/>
      <c r="WLE108" s="626"/>
      <c r="WLF108" s="631"/>
      <c r="WLG108" s="631"/>
      <c r="WLH108" s="631"/>
      <c r="WLI108" s="631"/>
      <c r="WLJ108" s="631"/>
      <c r="WLK108" s="612"/>
      <c r="WLL108" s="626"/>
      <c r="WLM108" s="631"/>
      <c r="WLN108" s="631"/>
      <c r="WLO108" s="631"/>
      <c r="WLP108" s="631"/>
      <c r="WLQ108" s="631"/>
      <c r="WLR108" s="612"/>
      <c r="WLS108" s="626"/>
      <c r="WLT108" s="631"/>
      <c r="WLU108" s="631"/>
      <c r="WLV108" s="631"/>
      <c r="WLW108" s="631"/>
      <c r="WLX108" s="631"/>
      <c r="WLY108" s="612"/>
      <c r="WLZ108" s="626"/>
      <c r="WMA108" s="631"/>
      <c r="WMB108" s="631"/>
      <c r="WMC108" s="631"/>
      <c r="WMD108" s="631"/>
      <c r="WME108" s="631"/>
      <c r="WMF108" s="612"/>
      <c r="WMG108" s="626"/>
      <c r="WMH108" s="631"/>
      <c r="WMI108" s="631"/>
      <c r="WMJ108" s="631"/>
      <c r="WMK108" s="631"/>
      <c r="WML108" s="631"/>
      <c r="WMM108" s="612"/>
      <c r="WMN108" s="626"/>
      <c r="WMO108" s="631"/>
      <c r="WMP108" s="631"/>
      <c r="WMQ108" s="631"/>
      <c r="WMR108" s="631"/>
      <c r="WMS108" s="631"/>
      <c r="WMT108" s="612"/>
      <c r="WMU108" s="626"/>
      <c r="WMV108" s="631"/>
      <c r="WMW108" s="631"/>
      <c r="WMX108" s="631"/>
      <c r="WMY108" s="631"/>
      <c r="WMZ108" s="631"/>
      <c r="WNA108" s="612"/>
      <c r="WNB108" s="626"/>
      <c r="WNC108" s="631"/>
      <c r="WND108" s="631"/>
      <c r="WNE108" s="631"/>
      <c r="WNF108" s="631"/>
      <c r="WNG108" s="631"/>
      <c r="WNH108" s="612"/>
      <c r="WNI108" s="626"/>
      <c r="WNJ108" s="631"/>
      <c r="WNK108" s="631"/>
      <c r="WNL108" s="631"/>
      <c r="WNM108" s="631"/>
      <c r="WNN108" s="631"/>
      <c r="WNO108" s="612"/>
      <c r="WNP108" s="626"/>
      <c r="WNQ108" s="631"/>
      <c r="WNR108" s="631"/>
      <c r="WNS108" s="631"/>
      <c r="WNT108" s="631"/>
      <c r="WNU108" s="631"/>
      <c r="WNV108" s="612"/>
      <c r="WNW108" s="626"/>
      <c r="WNX108" s="631"/>
      <c r="WNY108" s="631"/>
      <c r="WNZ108" s="631"/>
      <c r="WOA108" s="631"/>
      <c r="WOB108" s="631"/>
      <c r="WOC108" s="612"/>
      <c r="WOD108" s="626"/>
      <c r="WOE108" s="631"/>
      <c r="WOF108" s="631"/>
      <c r="WOG108" s="631"/>
      <c r="WOH108" s="631"/>
      <c r="WOI108" s="631"/>
      <c r="WOJ108" s="612"/>
      <c r="WOK108" s="626"/>
      <c r="WOL108" s="631"/>
      <c r="WOM108" s="631"/>
      <c r="WON108" s="631"/>
      <c r="WOO108" s="631"/>
      <c r="WOP108" s="631"/>
      <c r="WOQ108" s="612"/>
      <c r="WOR108" s="626"/>
      <c r="WOS108" s="631"/>
      <c r="WOT108" s="631"/>
      <c r="WOU108" s="631"/>
      <c r="WOV108" s="631"/>
      <c r="WOW108" s="631"/>
      <c r="WOX108" s="612"/>
      <c r="WOY108" s="626"/>
      <c r="WOZ108" s="631"/>
      <c r="WPA108" s="631"/>
      <c r="WPB108" s="631"/>
      <c r="WPC108" s="631"/>
      <c r="WPD108" s="631"/>
      <c r="WPE108" s="612"/>
      <c r="WPF108" s="626"/>
      <c r="WPG108" s="631"/>
      <c r="WPH108" s="631"/>
      <c r="WPI108" s="631"/>
      <c r="WPJ108" s="631"/>
      <c r="WPK108" s="631"/>
      <c r="WPL108" s="612"/>
      <c r="WPM108" s="626"/>
      <c r="WPN108" s="631"/>
      <c r="WPO108" s="631"/>
      <c r="WPP108" s="631"/>
      <c r="WPQ108" s="631"/>
      <c r="WPR108" s="631"/>
      <c r="WPS108" s="612"/>
      <c r="WPT108" s="626"/>
      <c r="WPU108" s="631"/>
      <c r="WPV108" s="631"/>
      <c r="WPW108" s="631"/>
      <c r="WPX108" s="631"/>
      <c r="WPY108" s="631"/>
      <c r="WPZ108" s="612"/>
      <c r="WQA108" s="626"/>
      <c r="WQB108" s="631"/>
      <c r="WQC108" s="631"/>
      <c r="WQD108" s="631"/>
      <c r="WQE108" s="631"/>
      <c r="WQF108" s="631"/>
      <c r="WQG108" s="612"/>
      <c r="WQH108" s="626"/>
      <c r="WQI108" s="631"/>
      <c r="WQJ108" s="631"/>
      <c r="WQK108" s="631"/>
      <c r="WQL108" s="631"/>
      <c r="WQM108" s="631"/>
      <c r="WQN108" s="612"/>
      <c r="WQO108" s="626"/>
      <c r="WQP108" s="631"/>
      <c r="WQQ108" s="631"/>
      <c r="WQR108" s="631"/>
      <c r="WQS108" s="631"/>
      <c r="WQT108" s="631"/>
      <c r="WQU108" s="612"/>
      <c r="WQV108" s="626"/>
      <c r="WQW108" s="631"/>
      <c r="WQX108" s="631"/>
      <c r="WQY108" s="631"/>
      <c r="WQZ108" s="631"/>
      <c r="WRA108" s="631"/>
      <c r="WRB108" s="612"/>
      <c r="WRC108" s="626"/>
      <c r="WRD108" s="631"/>
      <c r="WRE108" s="631"/>
      <c r="WRF108" s="631"/>
      <c r="WRG108" s="631"/>
      <c r="WRH108" s="631"/>
      <c r="WRI108" s="612"/>
      <c r="WRJ108" s="626"/>
      <c r="WRK108" s="631"/>
      <c r="WRL108" s="631"/>
      <c r="WRM108" s="631"/>
      <c r="WRN108" s="631"/>
      <c r="WRO108" s="631"/>
      <c r="WRP108" s="612"/>
      <c r="WRQ108" s="626"/>
      <c r="WRR108" s="631"/>
      <c r="WRS108" s="631"/>
      <c r="WRT108" s="631"/>
      <c r="WRU108" s="631"/>
      <c r="WRV108" s="631"/>
      <c r="WRW108" s="612"/>
      <c r="WRX108" s="626"/>
      <c r="WRY108" s="631"/>
      <c r="WRZ108" s="631"/>
      <c r="WSA108" s="631"/>
      <c r="WSB108" s="631"/>
      <c r="WSC108" s="631"/>
      <c r="WSD108" s="612"/>
      <c r="WSE108" s="626"/>
      <c r="WSF108" s="631"/>
      <c r="WSG108" s="631"/>
      <c r="WSH108" s="631"/>
      <c r="WSI108" s="631"/>
      <c r="WSJ108" s="631"/>
      <c r="WSK108" s="612"/>
      <c r="WSL108" s="626"/>
      <c r="WSM108" s="631"/>
      <c r="WSN108" s="631"/>
      <c r="WSO108" s="631"/>
      <c r="WSP108" s="631"/>
      <c r="WSQ108" s="631"/>
      <c r="WSR108" s="612"/>
      <c r="WSS108" s="626"/>
      <c r="WST108" s="631"/>
      <c r="WSU108" s="631"/>
      <c r="WSV108" s="631"/>
      <c r="WSW108" s="631"/>
      <c r="WSX108" s="631"/>
      <c r="WSY108" s="612"/>
      <c r="WSZ108" s="626"/>
      <c r="WTA108" s="631"/>
      <c r="WTB108" s="631"/>
      <c r="WTC108" s="631"/>
      <c r="WTD108" s="631"/>
      <c r="WTE108" s="631"/>
      <c r="WTF108" s="612"/>
      <c r="WTG108" s="626"/>
      <c r="WTH108" s="631"/>
      <c r="WTI108" s="631"/>
      <c r="WTJ108" s="631"/>
      <c r="WTK108" s="631"/>
      <c r="WTL108" s="631"/>
      <c r="WTM108" s="612"/>
      <c r="WTN108" s="626"/>
      <c r="WTO108" s="631"/>
      <c r="WTP108" s="631"/>
      <c r="WTQ108" s="631"/>
      <c r="WTR108" s="631"/>
      <c r="WTS108" s="631"/>
      <c r="WTT108" s="612"/>
      <c r="WTU108" s="626"/>
      <c r="WTV108" s="631"/>
      <c r="WTW108" s="631"/>
      <c r="WTX108" s="631"/>
      <c r="WTY108" s="631"/>
      <c r="WTZ108" s="631"/>
      <c r="WUA108" s="612"/>
      <c r="WUB108" s="626"/>
      <c r="WUC108" s="631"/>
      <c r="WUD108" s="631"/>
      <c r="WUE108" s="631"/>
      <c r="WUF108" s="631"/>
      <c r="WUG108" s="631"/>
      <c r="WUH108" s="612"/>
      <c r="WUI108" s="626"/>
      <c r="WUJ108" s="631"/>
      <c r="WUK108" s="631"/>
      <c r="WUL108" s="631"/>
      <c r="WUM108" s="631"/>
      <c r="WUN108" s="631"/>
      <c r="WUO108" s="612"/>
      <c r="WUP108" s="626"/>
      <c r="WUQ108" s="631"/>
      <c r="WUR108" s="631"/>
      <c r="WUS108" s="631"/>
      <c r="WUT108" s="631"/>
      <c r="WUU108" s="631"/>
      <c r="WUV108" s="612"/>
      <c r="WUW108" s="626"/>
      <c r="WUX108" s="631"/>
      <c r="WUY108" s="631"/>
      <c r="WUZ108" s="631"/>
      <c r="WVA108" s="631"/>
      <c r="WVB108" s="631"/>
      <c r="WVC108" s="612"/>
      <c r="WVD108" s="626"/>
      <c r="WVE108" s="631"/>
      <c r="WVF108" s="631"/>
      <c r="WVG108" s="631"/>
      <c r="WVH108" s="631"/>
      <c r="WVI108" s="631"/>
      <c r="WVJ108" s="612"/>
      <c r="WVK108" s="626"/>
      <c r="WVL108" s="631"/>
      <c r="WVM108" s="631"/>
      <c r="WVN108" s="631"/>
      <c r="WVO108" s="631"/>
      <c r="WVP108" s="631"/>
      <c r="WVQ108" s="612"/>
      <c r="WVR108" s="626"/>
      <c r="WVS108" s="631"/>
      <c r="WVT108" s="631"/>
      <c r="WVU108" s="631"/>
      <c r="WVV108" s="631"/>
      <c r="WVW108" s="631"/>
      <c r="WVX108" s="612"/>
      <c r="WVY108" s="626"/>
      <c r="WVZ108" s="631"/>
      <c r="WWA108" s="631"/>
      <c r="WWB108" s="631"/>
      <c r="WWC108" s="631"/>
      <c r="WWD108" s="631"/>
      <c r="WWE108" s="612"/>
      <c r="WWF108" s="626"/>
      <c r="WWG108" s="631"/>
      <c r="WWH108" s="631"/>
      <c r="WWI108" s="631"/>
      <c r="WWJ108" s="631"/>
      <c r="WWK108" s="631"/>
      <c r="WWL108" s="612"/>
      <c r="WWM108" s="626"/>
      <c r="WWN108" s="631"/>
      <c r="WWO108" s="631"/>
      <c r="WWP108" s="631"/>
      <c r="WWQ108" s="631"/>
      <c r="WWR108" s="631"/>
      <c r="WWS108" s="612"/>
      <c r="WWT108" s="626"/>
      <c r="WWU108" s="631"/>
      <c r="WWV108" s="631"/>
      <c r="WWW108" s="631"/>
      <c r="WWX108" s="631"/>
      <c r="WWY108" s="631"/>
      <c r="WWZ108" s="612"/>
      <c r="WXA108" s="626"/>
      <c r="WXB108" s="631"/>
      <c r="WXC108" s="631"/>
      <c r="WXD108" s="631"/>
      <c r="WXE108" s="631"/>
      <c r="WXF108" s="631"/>
      <c r="WXG108" s="612"/>
      <c r="WXH108" s="626"/>
      <c r="WXI108" s="631"/>
      <c r="WXJ108" s="631"/>
      <c r="WXK108" s="631"/>
      <c r="WXL108" s="631"/>
      <c r="WXM108" s="631"/>
      <c r="WXN108" s="612"/>
      <c r="WXO108" s="626"/>
      <c r="WXP108" s="631"/>
      <c r="WXQ108" s="631"/>
      <c r="WXR108" s="631"/>
      <c r="WXS108" s="631"/>
      <c r="WXT108" s="631"/>
      <c r="WXU108" s="612"/>
      <c r="WXV108" s="626"/>
      <c r="WXW108" s="631"/>
      <c r="WXX108" s="631"/>
      <c r="WXY108" s="631"/>
      <c r="WXZ108" s="631"/>
      <c r="WYA108" s="631"/>
      <c r="WYB108" s="612"/>
      <c r="WYC108" s="626"/>
      <c r="WYD108" s="631"/>
      <c r="WYE108" s="631"/>
      <c r="WYF108" s="631"/>
      <c r="WYG108" s="631"/>
      <c r="WYH108" s="631"/>
      <c r="WYI108" s="612"/>
      <c r="WYJ108" s="626"/>
      <c r="WYK108" s="631"/>
      <c r="WYL108" s="631"/>
      <c r="WYM108" s="631"/>
      <c r="WYN108" s="631"/>
      <c r="WYO108" s="631"/>
      <c r="WYP108" s="612"/>
      <c r="WYQ108" s="626"/>
      <c r="WYR108" s="631"/>
      <c r="WYS108" s="631"/>
      <c r="WYT108" s="631"/>
      <c r="WYU108" s="631"/>
      <c r="WYV108" s="631"/>
      <c r="WYW108" s="612"/>
      <c r="WYX108" s="626"/>
      <c r="WYY108" s="631"/>
      <c r="WYZ108" s="631"/>
      <c r="WZA108" s="631"/>
      <c r="WZB108" s="631"/>
      <c r="WZC108" s="631"/>
      <c r="WZD108" s="612"/>
      <c r="WZE108" s="626"/>
      <c r="WZF108" s="631"/>
      <c r="WZG108" s="631"/>
      <c r="WZH108" s="631"/>
      <c r="WZI108" s="631"/>
      <c r="WZJ108" s="631"/>
      <c r="WZK108" s="612"/>
      <c r="WZL108" s="626"/>
      <c r="WZM108" s="631"/>
      <c r="WZN108" s="631"/>
      <c r="WZO108" s="631"/>
      <c r="WZP108" s="631"/>
      <c r="WZQ108" s="631"/>
      <c r="WZR108" s="612"/>
      <c r="WZS108" s="626"/>
      <c r="WZT108" s="631"/>
      <c r="WZU108" s="631"/>
      <c r="WZV108" s="631"/>
      <c r="WZW108" s="631"/>
      <c r="WZX108" s="631"/>
      <c r="WZY108" s="612"/>
      <c r="WZZ108" s="626"/>
      <c r="XAA108" s="631"/>
      <c r="XAB108" s="631"/>
      <c r="XAC108" s="631"/>
      <c r="XAD108" s="631"/>
      <c r="XAE108" s="631"/>
      <c r="XAF108" s="612"/>
      <c r="XAG108" s="626"/>
      <c r="XAH108" s="631"/>
      <c r="XAI108" s="631"/>
      <c r="XAJ108" s="631"/>
      <c r="XAK108" s="631"/>
      <c r="XAL108" s="631"/>
      <c r="XAM108" s="612"/>
      <c r="XAN108" s="626"/>
      <c r="XAO108" s="631"/>
      <c r="XAP108" s="631"/>
      <c r="XAQ108" s="631"/>
      <c r="XAR108" s="631"/>
      <c r="XAS108" s="631"/>
      <c r="XAT108" s="612"/>
      <c r="XAU108" s="626"/>
      <c r="XAV108" s="631"/>
      <c r="XAW108" s="631"/>
      <c r="XAX108" s="631"/>
      <c r="XAY108" s="631"/>
      <c r="XAZ108" s="631"/>
      <c r="XBA108" s="612"/>
      <c r="XBB108" s="626"/>
      <c r="XBC108" s="631"/>
      <c r="XBD108" s="631"/>
      <c r="XBE108" s="631"/>
      <c r="XBF108" s="631"/>
      <c r="XBG108" s="631"/>
      <c r="XBH108" s="612"/>
      <c r="XBI108" s="626"/>
      <c r="XBJ108" s="631"/>
      <c r="XBK108" s="631"/>
      <c r="XBL108" s="631"/>
      <c r="XBM108" s="631"/>
      <c r="XBN108" s="631"/>
      <c r="XBO108" s="612"/>
      <c r="XBP108" s="626"/>
      <c r="XBQ108" s="631"/>
      <c r="XBR108" s="631"/>
      <c r="XBS108" s="631"/>
      <c r="XBT108" s="631"/>
      <c r="XBU108" s="631"/>
      <c r="XBV108" s="612"/>
      <c r="XBW108" s="626"/>
      <c r="XBX108" s="631"/>
      <c r="XBY108" s="631"/>
      <c r="XBZ108" s="631"/>
      <c r="XCA108" s="631"/>
      <c r="XCB108" s="631"/>
      <c r="XCC108" s="612"/>
      <c r="XCD108" s="626"/>
      <c r="XCE108" s="631"/>
      <c r="XCF108" s="631"/>
      <c r="XCG108" s="631"/>
      <c r="XCH108" s="631"/>
      <c r="XCI108" s="631"/>
      <c r="XCJ108" s="612"/>
      <c r="XCK108" s="626"/>
      <c r="XCL108" s="631"/>
      <c r="XCM108" s="631"/>
      <c r="XCN108" s="631"/>
      <c r="XCO108" s="631"/>
      <c r="XCP108" s="631"/>
      <c r="XCQ108" s="612"/>
      <c r="XCR108" s="626"/>
      <c r="XCS108" s="631"/>
      <c r="XCT108" s="631"/>
      <c r="XCU108" s="631"/>
      <c r="XCV108" s="631"/>
      <c r="XCW108" s="631"/>
      <c r="XCX108" s="612"/>
      <c r="XCY108" s="626"/>
      <c r="XCZ108" s="631"/>
      <c r="XDA108" s="631"/>
      <c r="XDB108" s="631"/>
      <c r="XDC108" s="631"/>
      <c r="XDD108" s="631"/>
      <c r="XDE108" s="612"/>
      <c r="XDF108" s="626"/>
      <c r="XDG108" s="631"/>
      <c r="XDH108" s="631"/>
      <c r="XDI108" s="631"/>
      <c r="XDJ108" s="631"/>
      <c r="XDK108" s="631"/>
      <c r="XDL108" s="612"/>
      <c r="XDM108" s="626"/>
      <c r="XDN108" s="631"/>
      <c r="XDO108" s="631"/>
      <c r="XDP108" s="631"/>
      <c r="XDQ108" s="631"/>
      <c r="XDR108" s="631"/>
      <c r="XDS108" s="612"/>
      <c r="XDT108" s="626"/>
      <c r="XDU108" s="631"/>
      <c r="XDV108" s="631"/>
      <c r="XDW108" s="631"/>
      <c r="XDX108" s="631"/>
      <c r="XDY108" s="631"/>
      <c r="XDZ108" s="612"/>
      <c r="XEA108" s="626"/>
      <c r="XEB108" s="631"/>
      <c r="XEC108" s="631"/>
      <c r="XED108" s="631"/>
      <c r="XEE108" s="631"/>
      <c r="XEF108" s="631"/>
      <c r="XEG108" s="612"/>
      <c r="XEH108" s="626"/>
      <c r="XEI108" s="631"/>
      <c r="XEJ108" s="631"/>
      <c r="XEK108" s="631"/>
      <c r="XEL108" s="631"/>
      <c r="XEM108" s="631"/>
      <c r="XEN108" s="612"/>
      <c r="XEO108" s="626"/>
      <c r="XEP108" s="631"/>
      <c r="XEQ108" s="631"/>
      <c r="XER108" s="631"/>
      <c r="XES108" s="631"/>
      <c r="XET108" s="631"/>
      <c r="XEU108" s="612"/>
      <c r="XEV108" s="626"/>
      <c r="XEW108" s="626"/>
      <c r="XEX108" s="626"/>
    </row>
    <row r="109" spans="1:16378" ht="107.45" customHeight="1" x14ac:dyDescent="0.25">
      <c r="A109" s="607" t="s">
        <v>280</v>
      </c>
      <c r="B109" s="621" t="s">
        <v>1417</v>
      </c>
      <c r="C109" s="622"/>
      <c r="D109" s="622"/>
      <c r="E109" s="622"/>
      <c r="F109" s="622"/>
      <c r="G109" s="622"/>
    </row>
    <row r="110" spans="1:16378" ht="74.099999999999994" customHeight="1" x14ac:dyDescent="0.25">
      <c r="A110" s="605"/>
      <c r="B110" s="605"/>
      <c r="C110" s="605"/>
      <c r="D110" s="605"/>
      <c r="E110" s="605"/>
      <c r="F110" s="605"/>
      <c r="G110" s="605"/>
    </row>
    <row r="111" spans="1:16378" ht="57.95" customHeight="1" x14ac:dyDescent="0.25">
      <c r="A111" s="615" t="s">
        <v>1657</v>
      </c>
      <c r="B111" s="621"/>
      <c r="C111" s="622"/>
      <c r="D111" s="622"/>
      <c r="E111" s="622"/>
      <c r="F111" s="622"/>
      <c r="G111" s="622"/>
    </row>
    <row r="112" spans="1:16378" ht="69.599999999999994" customHeight="1" x14ac:dyDescent="0.25">
      <c r="A112" s="597" t="s">
        <v>258</v>
      </c>
      <c r="B112" s="621" t="s">
        <v>1511</v>
      </c>
      <c r="C112" s="622"/>
      <c r="D112" s="622"/>
      <c r="E112" s="622"/>
      <c r="F112" s="622"/>
      <c r="G112" s="622"/>
      <c r="I112" s="592"/>
      <c r="J112" s="627"/>
      <c r="K112" s="632"/>
      <c r="L112" s="632"/>
      <c r="M112" s="632"/>
      <c r="N112" s="632"/>
      <c r="O112" s="632"/>
      <c r="P112" s="592"/>
      <c r="Q112" s="627"/>
      <c r="R112" s="632"/>
      <c r="S112" s="632"/>
      <c r="T112" s="632"/>
      <c r="U112" s="632"/>
      <c r="V112" s="632"/>
      <c r="W112" s="592"/>
      <c r="X112" s="627"/>
      <c r="Y112" s="632"/>
      <c r="Z112" s="632"/>
      <c r="AA112" s="632"/>
      <c r="AB112" s="632"/>
      <c r="AC112" s="632"/>
      <c r="AD112" s="592"/>
      <c r="AE112" s="627"/>
      <c r="AF112" s="632"/>
      <c r="AG112" s="632"/>
      <c r="AH112" s="632"/>
      <c r="AI112" s="632"/>
      <c r="AJ112" s="632"/>
      <c r="AK112" s="592"/>
      <c r="AL112" s="627"/>
      <c r="AM112" s="632"/>
      <c r="AN112" s="632"/>
      <c r="AO112" s="632"/>
      <c r="AP112" s="632"/>
      <c r="AQ112" s="632"/>
      <c r="AR112" s="592"/>
      <c r="AS112" s="627"/>
      <c r="AT112" s="632"/>
      <c r="AU112" s="632"/>
      <c r="AV112" s="632"/>
      <c r="AW112" s="632"/>
      <c r="AX112" s="632"/>
      <c r="AY112" s="611"/>
      <c r="AZ112" s="626"/>
      <c r="BA112" s="631"/>
      <c r="BB112" s="631"/>
      <c r="BC112" s="631"/>
      <c r="BD112" s="631"/>
      <c r="BE112" s="631"/>
      <c r="BF112" s="612"/>
      <c r="BG112" s="626"/>
      <c r="BH112" s="631"/>
      <c r="BI112" s="631"/>
      <c r="BJ112" s="631"/>
      <c r="BK112" s="631"/>
      <c r="BL112" s="631"/>
      <c r="BM112" s="612"/>
      <c r="BN112" s="626"/>
      <c r="BO112" s="631"/>
      <c r="BP112" s="631"/>
      <c r="BQ112" s="631"/>
      <c r="BR112" s="631"/>
      <c r="BS112" s="631"/>
      <c r="BT112" s="612"/>
      <c r="BU112" s="626"/>
      <c r="BV112" s="631"/>
      <c r="BW112" s="631"/>
      <c r="BX112" s="631"/>
      <c r="BY112" s="631"/>
      <c r="BZ112" s="631"/>
      <c r="CA112" s="612"/>
      <c r="CB112" s="626"/>
      <c r="CC112" s="631"/>
      <c r="CD112" s="631"/>
      <c r="CE112" s="631"/>
      <c r="CF112" s="631"/>
      <c r="CG112" s="631"/>
      <c r="CH112" s="612"/>
      <c r="CI112" s="626"/>
      <c r="CJ112" s="631"/>
      <c r="CK112" s="631"/>
      <c r="CL112" s="631"/>
      <c r="CM112" s="631"/>
      <c r="CN112" s="631"/>
      <c r="CO112" s="612"/>
      <c r="CP112" s="626"/>
      <c r="CQ112" s="631"/>
      <c r="CR112" s="631"/>
      <c r="CS112" s="631"/>
      <c r="CT112" s="631"/>
      <c r="CU112" s="631"/>
      <c r="CV112" s="612"/>
      <c r="CW112" s="626"/>
      <c r="CX112" s="631"/>
      <c r="CY112" s="631"/>
      <c r="CZ112" s="631"/>
      <c r="DA112" s="631"/>
      <c r="DB112" s="631"/>
      <c r="DC112" s="612"/>
      <c r="DD112" s="626"/>
      <c r="DE112" s="631"/>
      <c r="DF112" s="631"/>
      <c r="DG112" s="631"/>
      <c r="DH112" s="631"/>
      <c r="DI112" s="631"/>
      <c r="DJ112" s="612"/>
      <c r="DK112" s="626"/>
      <c r="DL112" s="631"/>
      <c r="DM112" s="631"/>
      <c r="DN112" s="631"/>
      <c r="DO112" s="631"/>
      <c r="DP112" s="631"/>
      <c r="DQ112" s="612"/>
      <c r="DR112" s="626"/>
      <c r="DS112" s="631"/>
      <c r="DT112" s="631"/>
      <c r="DU112" s="631"/>
      <c r="DV112" s="631"/>
      <c r="DW112" s="631"/>
      <c r="DX112" s="612"/>
      <c r="DY112" s="626"/>
      <c r="DZ112" s="631"/>
      <c r="EA112" s="631"/>
      <c r="EB112" s="631"/>
      <c r="EC112" s="631"/>
      <c r="ED112" s="631"/>
      <c r="EE112" s="612"/>
      <c r="EF112" s="626"/>
      <c r="EG112" s="631"/>
      <c r="EH112" s="631"/>
      <c r="EI112" s="631"/>
      <c r="EJ112" s="631"/>
      <c r="EK112" s="631"/>
      <c r="EL112" s="612"/>
      <c r="EM112" s="626"/>
      <c r="EN112" s="631"/>
      <c r="EO112" s="631"/>
      <c r="EP112" s="631"/>
      <c r="EQ112" s="631"/>
      <c r="ER112" s="631"/>
      <c r="ES112" s="612"/>
      <c r="ET112" s="626"/>
      <c r="EU112" s="631"/>
      <c r="EV112" s="631"/>
      <c r="EW112" s="631"/>
      <c r="EX112" s="631"/>
      <c r="EY112" s="631"/>
      <c r="EZ112" s="612"/>
      <c r="FA112" s="626"/>
      <c r="FB112" s="631"/>
      <c r="FC112" s="631"/>
      <c r="FD112" s="631"/>
      <c r="FE112" s="631"/>
      <c r="FF112" s="631"/>
      <c r="FG112" s="612"/>
      <c r="FH112" s="626"/>
      <c r="FI112" s="631"/>
      <c r="FJ112" s="631"/>
      <c r="FK112" s="631"/>
      <c r="FL112" s="631"/>
      <c r="FM112" s="631"/>
      <c r="FN112" s="612"/>
      <c r="FO112" s="626"/>
      <c r="FP112" s="631"/>
      <c r="FQ112" s="631"/>
      <c r="FR112" s="631"/>
      <c r="FS112" s="631"/>
      <c r="FT112" s="631"/>
      <c r="FU112" s="612"/>
      <c r="FV112" s="626"/>
      <c r="FW112" s="631"/>
      <c r="FX112" s="631"/>
      <c r="FY112" s="631"/>
      <c r="FZ112" s="631"/>
      <c r="GA112" s="631"/>
      <c r="GB112" s="612"/>
      <c r="GC112" s="626"/>
      <c r="GD112" s="631"/>
      <c r="GE112" s="631"/>
      <c r="GF112" s="631"/>
      <c r="GG112" s="631"/>
      <c r="GH112" s="631"/>
      <c r="GI112" s="612"/>
      <c r="GJ112" s="626"/>
      <c r="GK112" s="631"/>
      <c r="GL112" s="631"/>
      <c r="GM112" s="631"/>
      <c r="GN112" s="631"/>
      <c r="GO112" s="631"/>
      <c r="GP112" s="612"/>
      <c r="GQ112" s="626"/>
      <c r="GR112" s="631"/>
      <c r="GS112" s="631"/>
      <c r="GT112" s="631"/>
      <c r="GU112" s="631"/>
      <c r="GV112" s="631"/>
      <c r="GW112" s="612"/>
      <c r="GX112" s="626"/>
      <c r="GY112" s="631"/>
      <c r="GZ112" s="631"/>
      <c r="HA112" s="631"/>
      <c r="HB112" s="631"/>
      <c r="HC112" s="631"/>
      <c r="HD112" s="612"/>
      <c r="HE112" s="626"/>
      <c r="HF112" s="631"/>
      <c r="HG112" s="631"/>
      <c r="HH112" s="631"/>
      <c r="HI112" s="631"/>
      <c r="HJ112" s="631"/>
      <c r="HK112" s="612"/>
      <c r="HL112" s="626"/>
      <c r="HM112" s="631"/>
      <c r="HN112" s="631"/>
      <c r="HO112" s="631"/>
      <c r="HP112" s="631"/>
      <c r="HQ112" s="631"/>
      <c r="HR112" s="612"/>
      <c r="HS112" s="626"/>
      <c r="HT112" s="631"/>
      <c r="HU112" s="631"/>
      <c r="HV112" s="631"/>
      <c r="HW112" s="631"/>
      <c r="HX112" s="631"/>
      <c r="HY112" s="612"/>
      <c r="HZ112" s="626"/>
      <c r="IA112" s="631"/>
      <c r="IB112" s="631"/>
      <c r="IC112" s="631"/>
      <c r="ID112" s="631"/>
      <c r="IE112" s="631"/>
      <c r="IF112" s="612"/>
      <c r="IG112" s="626"/>
      <c r="IH112" s="631"/>
      <c r="II112" s="631"/>
      <c r="IJ112" s="631"/>
      <c r="IK112" s="631"/>
      <c r="IL112" s="631"/>
      <c r="IM112" s="612"/>
      <c r="IN112" s="626"/>
      <c r="IO112" s="631"/>
      <c r="IP112" s="631"/>
      <c r="IQ112" s="631"/>
      <c r="IR112" s="631"/>
      <c r="IS112" s="631"/>
      <c r="IT112" s="612"/>
      <c r="IU112" s="626"/>
      <c r="IV112" s="631"/>
      <c r="IW112" s="631"/>
      <c r="IX112" s="631"/>
      <c r="IY112" s="631"/>
      <c r="IZ112" s="631"/>
      <c r="JA112" s="612"/>
      <c r="JB112" s="626"/>
      <c r="JC112" s="631"/>
      <c r="JD112" s="631"/>
      <c r="JE112" s="631"/>
      <c r="JF112" s="631"/>
      <c r="JG112" s="631"/>
      <c r="JH112" s="612"/>
      <c r="JI112" s="626"/>
      <c r="JJ112" s="631"/>
      <c r="JK112" s="631"/>
      <c r="JL112" s="631"/>
      <c r="JM112" s="631"/>
      <c r="JN112" s="631"/>
      <c r="JO112" s="612"/>
      <c r="JP112" s="626"/>
      <c r="JQ112" s="631"/>
      <c r="JR112" s="631"/>
      <c r="JS112" s="631"/>
      <c r="JT112" s="631"/>
      <c r="JU112" s="631"/>
      <c r="JV112" s="612"/>
      <c r="JW112" s="626"/>
      <c r="JX112" s="631"/>
      <c r="JY112" s="631"/>
      <c r="JZ112" s="631"/>
      <c r="KA112" s="631"/>
      <c r="KB112" s="631"/>
      <c r="KC112" s="612"/>
      <c r="KD112" s="626"/>
      <c r="KE112" s="631"/>
      <c r="KF112" s="631"/>
      <c r="KG112" s="631"/>
      <c r="KH112" s="631"/>
      <c r="KI112" s="631"/>
      <c r="KJ112" s="612"/>
      <c r="KK112" s="626"/>
      <c r="KL112" s="631"/>
      <c r="KM112" s="631"/>
      <c r="KN112" s="631"/>
      <c r="KO112" s="631"/>
      <c r="KP112" s="631"/>
      <c r="KQ112" s="612"/>
      <c r="KR112" s="626"/>
      <c r="KS112" s="631"/>
      <c r="KT112" s="631"/>
      <c r="KU112" s="631"/>
      <c r="KV112" s="631"/>
      <c r="KW112" s="631"/>
      <c r="KX112" s="612"/>
      <c r="KY112" s="626"/>
      <c r="KZ112" s="631"/>
      <c r="LA112" s="631"/>
      <c r="LB112" s="631"/>
      <c r="LC112" s="631"/>
      <c r="LD112" s="631"/>
      <c r="LE112" s="612"/>
      <c r="LF112" s="626"/>
      <c r="LG112" s="631"/>
      <c r="LH112" s="631"/>
      <c r="LI112" s="631"/>
      <c r="LJ112" s="631"/>
      <c r="LK112" s="631"/>
      <c r="LL112" s="612"/>
      <c r="LM112" s="626"/>
      <c r="LN112" s="631"/>
      <c r="LO112" s="631"/>
      <c r="LP112" s="631"/>
      <c r="LQ112" s="631"/>
      <c r="LR112" s="631"/>
      <c r="LS112" s="612"/>
      <c r="LT112" s="626"/>
      <c r="LU112" s="631"/>
      <c r="LV112" s="631"/>
      <c r="LW112" s="631"/>
      <c r="LX112" s="631"/>
      <c r="LY112" s="631"/>
      <c r="LZ112" s="612"/>
      <c r="MA112" s="626"/>
      <c r="MB112" s="631"/>
      <c r="MC112" s="631"/>
      <c r="MD112" s="631"/>
      <c r="ME112" s="631"/>
      <c r="MF112" s="631"/>
      <c r="MG112" s="612"/>
      <c r="MH112" s="626"/>
      <c r="MI112" s="631"/>
      <c r="MJ112" s="631"/>
      <c r="MK112" s="631"/>
      <c r="ML112" s="631"/>
      <c r="MM112" s="631"/>
      <c r="MN112" s="612"/>
      <c r="MO112" s="626"/>
      <c r="MP112" s="631"/>
      <c r="MQ112" s="631"/>
      <c r="MR112" s="631"/>
      <c r="MS112" s="631"/>
      <c r="MT112" s="631"/>
      <c r="MU112" s="612"/>
      <c r="MV112" s="626"/>
      <c r="MW112" s="631"/>
      <c r="MX112" s="631"/>
      <c r="MY112" s="631"/>
      <c r="MZ112" s="631"/>
      <c r="NA112" s="631"/>
      <c r="NB112" s="612"/>
      <c r="NC112" s="626"/>
      <c r="ND112" s="631"/>
      <c r="NE112" s="631"/>
      <c r="NF112" s="631"/>
      <c r="NG112" s="631"/>
      <c r="NH112" s="631"/>
      <c r="NI112" s="612"/>
      <c r="NJ112" s="626"/>
      <c r="NK112" s="631"/>
      <c r="NL112" s="631"/>
      <c r="NM112" s="631"/>
      <c r="NN112" s="631"/>
      <c r="NO112" s="631"/>
      <c r="NP112" s="612"/>
      <c r="NQ112" s="626"/>
      <c r="NR112" s="631"/>
      <c r="NS112" s="631"/>
      <c r="NT112" s="631"/>
      <c r="NU112" s="631"/>
      <c r="NV112" s="631"/>
      <c r="NW112" s="612"/>
      <c r="NX112" s="626"/>
      <c r="NY112" s="631"/>
      <c r="NZ112" s="631"/>
      <c r="OA112" s="631"/>
      <c r="OB112" s="631"/>
      <c r="OC112" s="631"/>
      <c r="OD112" s="612"/>
      <c r="OE112" s="626"/>
      <c r="OF112" s="631"/>
      <c r="OG112" s="631"/>
      <c r="OH112" s="631"/>
      <c r="OI112" s="631"/>
      <c r="OJ112" s="631"/>
      <c r="OK112" s="612"/>
      <c r="OL112" s="626"/>
      <c r="OM112" s="631"/>
      <c r="ON112" s="631"/>
      <c r="OO112" s="631"/>
      <c r="OP112" s="631"/>
      <c r="OQ112" s="631"/>
      <c r="OR112" s="612"/>
      <c r="OS112" s="626"/>
      <c r="OT112" s="631"/>
      <c r="OU112" s="631"/>
      <c r="OV112" s="631"/>
      <c r="OW112" s="631"/>
      <c r="OX112" s="631"/>
      <c r="OY112" s="612"/>
      <c r="OZ112" s="626"/>
      <c r="PA112" s="631"/>
      <c r="PB112" s="631"/>
      <c r="PC112" s="631"/>
      <c r="PD112" s="631"/>
      <c r="PE112" s="631"/>
      <c r="PF112" s="612"/>
      <c r="PG112" s="626"/>
      <c r="PH112" s="631"/>
      <c r="PI112" s="631"/>
      <c r="PJ112" s="631"/>
      <c r="PK112" s="631"/>
      <c r="PL112" s="631"/>
      <c r="PM112" s="612"/>
      <c r="PN112" s="626"/>
      <c r="PO112" s="631"/>
      <c r="PP112" s="631"/>
      <c r="PQ112" s="631"/>
      <c r="PR112" s="631"/>
      <c r="PS112" s="631"/>
      <c r="PT112" s="612"/>
      <c r="PU112" s="626"/>
      <c r="PV112" s="631"/>
      <c r="PW112" s="631"/>
      <c r="PX112" s="631"/>
      <c r="PY112" s="631"/>
      <c r="PZ112" s="631"/>
      <c r="QA112" s="612"/>
      <c r="QB112" s="626"/>
      <c r="QC112" s="631"/>
      <c r="QD112" s="631"/>
      <c r="QE112" s="631"/>
      <c r="QF112" s="631"/>
      <c r="QG112" s="631"/>
      <c r="QH112" s="612"/>
      <c r="QI112" s="626"/>
      <c r="QJ112" s="631"/>
      <c r="QK112" s="631"/>
      <c r="QL112" s="631"/>
      <c r="QM112" s="631"/>
      <c r="QN112" s="631"/>
      <c r="QO112" s="612"/>
      <c r="QP112" s="626"/>
      <c r="QQ112" s="631"/>
      <c r="QR112" s="631"/>
      <c r="QS112" s="631"/>
      <c r="QT112" s="631"/>
      <c r="QU112" s="631"/>
      <c r="QV112" s="612"/>
      <c r="QW112" s="626"/>
      <c r="QX112" s="631"/>
      <c r="QY112" s="631"/>
      <c r="QZ112" s="631"/>
      <c r="RA112" s="631"/>
      <c r="RB112" s="631"/>
      <c r="RC112" s="612"/>
      <c r="RD112" s="626"/>
      <c r="RE112" s="631"/>
      <c r="RF112" s="631"/>
      <c r="RG112" s="631"/>
      <c r="RH112" s="631"/>
      <c r="RI112" s="631"/>
      <c r="RJ112" s="612"/>
      <c r="RK112" s="626"/>
      <c r="RL112" s="631"/>
      <c r="RM112" s="631"/>
      <c r="RN112" s="631"/>
      <c r="RO112" s="631"/>
      <c r="RP112" s="631"/>
      <c r="RQ112" s="612"/>
      <c r="RR112" s="626"/>
      <c r="RS112" s="631"/>
      <c r="RT112" s="631"/>
      <c r="RU112" s="631"/>
      <c r="RV112" s="631"/>
      <c r="RW112" s="631"/>
      <c r="RX112" s="612"/>
      <c r="RY112" s="626"/>
      <c r="RZ112" s="631"/>
      <c r="SA112" s="631"/>
      <c r="SB112" s="631"/>
      <c r="SC112" s="631"/>
      <c r="SD112" s="631"/>
      <c r="SE112" s="612"/>
      <c r="SF112" s="626"/>
      <c r="SG112" s="631"/>
      <c r="SH112" s="631"/>
      <c r="SI112" s="631"/>
      <c r="SJ112" s="631"/>
      <c r="SK112" s="631"/>
      <c r="SL112" s="612"/>
      <c r="SM112" s="626"/>
      <c r="SN112" s="631"/>
      <c r="SO112" s="631"/>
      <c r="SP112" s="631"/>
      <c r="SQ112" s="631"/>
      <c r="SR112" s="631"/>
      <c r="SS112" s="612"/>
      <c r="ST112" s="626"/>
      <c r="SU112" s="631"/>
      <c r="SV112" s="631"/>
      <c r="SW112" s="631"/>
      <c r="SX112" s="631"/>
      <c r="SY112" s="631"/>
      <c r="SZ112" s="612"/>
      <c r="TA112" s="626"/>
      <c r="TB112" s="631"/>
      <c r="TC112" s="631"/>
      <c r="TD112" s="631"/>
      <c r="TE112" s="631"/>
      <c r="TF112" s="631"/>
      <c r="TG112" s="612"/>
      <c r="TH112" s="626"/>
      <c r="TI112" s="631"/>
      <c r="TJ112" s="631"/>
      <c r="TK112" s="631"/>
      <c r="TL112" s="631"/>
      <c r="TM112" s="631"/>
      <c r="TN112" s="612"/>
      <c r="TO112" s="626"/>
      <c r="TP112" s="631"/>
      <c r="TQ112" s="631"/>
      <c r="TR112" s="631"/>
      <c r="TS112" s="631"/>
      <c r="TT112" s="631"/>
      <c r="TU112" s="612"/>
      <c r="TV112" s="626"/>
      <c r="TW112" s="631"/>
      <c r="TX112" s="631"/>
      <c r="TY112" s="631"/>
      <c r="TZ112" s="631"/>
      <c r="UA112" s="631"/>
      <c r="UB112" s="612"/>
      <c r="UC112" s="626"/>
      <c r="UD112" s="631"/>
      <c r="UE112" s="631"/>
      <c r="UF112" s="631"/>
      <c r="UG112" s="631"/>
      <c r="UH112" s="631"/>
      <c r="UI112" s="612"/>
      <c r="UJ112" s="626"/>
      <c r="UK112" s="631"/>
      <c r="UL112" s="631"/>
      <c r="UM112" s="631"/>
      <c r="UN112" s="631"/>
      <c r="UO112" s="631"/>
      <c r="UP112" s="612"/>
      <c r="UQ112" s="626"/>
      <c r="UR112" s="631"/>
      <c r="US112" s="631"/>
      <c r="UT112" s="631"/>
      <c r="UU112" s="631"/>
      <c r="UV112" s="631"/>
      <c r="UW112" s="612"/>
      <c r="UX112" s="626"/>
      <c r="UY112" s="631"/>
      <c r="UZ112" s="631"/>
      <c r="VA112" s="631"/>
      <c r="VB112" s="631"/>
      <c r="VC112" s="631"/>
      <c r="VD112" s="612"/>
      <c r="VE112" s="626"/>
      <c r="VF112" s="631"/>
      <c r="VG112" s="631"/>
      <c r="VH112" s="631"/>
      <c r="VI112" s="631"/>
      <c r="VJ112" s="631"/>
      <c r="VK112" s="612"/>
      <c r="VL112" s="626"/>
      <c r="VM112" s="631"/>
      <c r="VN112" s="631"/>
      <c r="VO112" s="631"/>
      <c r="VP112" s="631"/>
      <c r="VQ112" s="631"/>
      <c r="VR112" s="612"/>
      <c r="VS112" s="626"/>
      <c r="VT112" s="631"/>
      <c r="VU112" s="631"/>
      <c r="VV112" s="631"/>
      <c r="VW112" s="631"/>
      <c r="VX112" s="631"/>
      <c r="VY112" s="612"/>
      <c r="VZ112" s="626"/>
      <c r="WA112" s="631"/>
      <c r="WB112" s="631"/>
      <c r="WC112" s="631"/>
      <c r="WD112" s="631"/>
      <c r="WE112" s="631"/>
      <c r="WF112" s="612"/>
      <c r="WG112" s="626"/>
      <c r="WH112" s="631"/>
      <c r="WI112" s="631"/>
      <c r="WJ112" s="631"/>
      <c r="WK112" s="631"/>
      <c r="WL112" s="631"/>
      <c r="WM112" s="612"/>
      <c r="WN112" s="626"/>
      <c r="WO112" s="631"/>
      <c r="WP112" s="631"/>
      <c r="WQ112" s="631"/>
      <c r="WR112" s="631"/>
      <c r="WS112" s="631"/>
      <c r="WT112" s="612"/>
      <c r="WU112" s="626"/>
      <c r="WV112" s="631"/>
      <c r="WW112" s="631"/>
      <c r="WX112" s="631"/>
      <c r="WY112" s="631"/>
      <c r="WZ112" s="631"/>
      <c r="XA112" s="612"/>
      <c r="XB112" s="626"/>
      <c r="XC112" s="631"/>
      <c r="XD112" s="631"/>
      <c r="XE112" s="631"/>
      <c r="XF112" s="631"/>
      <c r="XG112" s="631"/>
      <c r="XH112" s="612"/>
      <c r="XI112" s="626"/>
      <c r="XJ112" s="631"/>
      <c r="XK112" s="631"/>
      <c r="XL112" s="631"/>
      <c r="XM112" s="631"/>
      <c r="XN112" s="631"/>
      <c r="XO112" s="612"/>
      <c r="XP112" s="626"/>
      <c r="XQ112" s="631"/>
      <c r="XR112" s="631"/>
      <c r="XS112" s="631"/>
      <c r="XT112" s="631"/>
      <c r="XU112" s="631"/>
      <c r="XV112" s="612"/>
      <c r="XW112" s="626"/>
      <c r="XX112" s="631"/>
      <c r="XY112" s="631"/>
      <c r="XZ112" s="631"/>
      <c r="YA112" s="631"/>
      <c r="YB112" s="631"/>
      <c r="YC112" s="612"/>
      <c r="YD112" s="626"/>
      <c r="YE112" s="631"/>
      <c r="YF112" s="631"/>
      <c r="YG112" s="631"/>
      <c r="YH112" s="631"/>
      <c r="YI112" s="631"/>
      <c r="YJ112" s="612"/>
      <c r="YK112" s="626"/>
      <c r="YL112" s="631"/>
      <c r="YM112" s="631"/>
      <c r="YN112" s="631"/>
      <c r="YO112" s="631"/>
      <c r="YP112" s="631"/>
      <c r="YQ112" s="612"/>
      <c r="YR112" s="626"/>
      <c r="YS112" s="631"/>
      <c r="YT112" s="631"/>
      <c r="YU112" s="631"/>
      <c r="YV112" s="631"/>
      <c r="YW112" s="631"/>
      <c r="YX112" s="612"/>
      <c r="YY112" s="626"/>
      <c r="YZ112" s="631"/>
      <c r="ZA112" s="631"/>
      <c r="ZB112" s="631"/>
      <c r="ZC112" s="631"/>
      <c r="ZD112" s="631"/>
      <c r="ZE112" s="612"/>
      <c r="ZF112" s="626"/>
      <c r="ZG112" s="631"/>
      <c r="ZH112" s="631"/>
      <c r="ZI112" s="631"/>
      <c r="ZJ112" s="631"/>
      <c r="ZK112" s="631"/>
      <c r="ZL112" s="612"/>
      <c r="ZM112" s="626"/>
      <c r="ZN112" s="631"/>
      <c r="ZO112" s="631"/>
      <c r="ZP112" s="631"/>
      <c r="ZQ112" s="631"/>
      <c r="ZR112" s="631"/>
      <c r="ZS112" s="612"/>
      <c r="ZT112" s="626"/>
      <c r="ZU112" s="631"/>
      <c r="ZV112" s="631"/>
      <c r="ZW112" s="631"/>
      <c r="ZX112" s="631"/>
      <c r="ZY112" s="631"/>
      <c r="ZZ112" s="612"/>
      <c r="AAA112" s="626"/>
      <c r="AAB112" s="631"/>
      <c r="AAC112" s="631"/>
      <c r="AAD112" s="631"/>
      <c r="AAE112" s="631"/>
      <c r="AAF112" s="631"/>
      <c r="AAG112" s="612"/>
      <c r="AAH112" s="626"/>
      <c r="AAI112" s="631"/>
      <c r="AAJ112" s="631"/>
      <c r="AAK112" s="631"/>
      <c r="AAL112" s="631"/>
      <c r="AAM112" s="631"/>
      <c r="AAN112" s="612"/>
      <c r="AAO112" s="626"/>
      <c r="AAP112" s="631"/>
      <c r="AAQ112" s="631"/>
      <c r="AAR112" s="631"/>
      <c r="AAS112" s="631"/>
      <c r="AAT112" s="631"/>
      <c r="AAU112" s="612"/>
      <c r="AAV112" s="626"/>
      <c r="AAW112" s="631"/>
      <c r="AAX112" s="631"/>
      <c r="AAY112" s="631"/>
      <c r="AAZ112" s="631"/>
      <c r="ABA112" s="631"/>
      <c r="ABB112" s="612"/>
      <c r="ABC112" s="626"/>
      <c r="ABD112" s="631"/>
      <c r="ABE112" s="631"/>
      <c r="ABF112" s="631"/>
      <c r="ABG112" s="631"/>
      <c r="ABH112" s="631"/>
      <c r="ABI112" s="612"/>
      <c r="ABJ112" s="626"/>
      <c r="ABK112" s="631"/>
      <c r="ABL112" s="631"/>
      <c r="ABM112" s="631"/>
      <c r="ABN112" s="631"/>
      <c r="ABO112" s="631"/>
      <c r="ABP112" s="612"/>
      <c r="ABQ112" s="626"/>
      <c r="ABR112" s="631"/>
      <c r="ABS112" s="631"/>
      <c r="ABT112" s="631"/>
      <c r="ABU112" s="631"/>
      <c r="ABV112" s="631"/>
      <c r="ABW112" s="612"/>
      <c r="ABX112" s="626"/>
      <c r="ABY112" s="631"/>
      <c r="ABZ112" s="631"/>
      <c r="ACA112" s="631"/>
      <c r="ACB112" s="631"/>
      <c r="ACC112" s="631"/>
      <c r="ACD112" s="612"/>
      <c r="ACE112" s="626"/>
      <c r="ACF112" s="631"/>
      <c r="ACG112" s="631"/>
      <c r="ACH112" s="631"/>
      <c r="ACI112" s="631"/>
      <c r="ACJ112" s="631"/>
      <c r="ACK112" s="612"/>
      <c r="ACL112" s="626"/>
      <c r="ACM112" s="631"/>
      <c r="ACN112" s="631"/>
      <c r="ACO112" s="631"/>
      <c r="ACP112" s="631"/>
      <c r="ACQ112" s="631"/>
      <c r="ACR112" s="612"/>
      <c r="ACS112" s="626"/>
      <c r="ACT112" s="631"/>
      <c r="ACU112" s="631"/>
      <c r="ACV112" s="631"/>
      <c r="ACW112" s="631"/>
      <c r="ACX112" s="631"/>
      <c r="ACY112" s="612"/>
      <c r="ACZ112" s="626"/>
      <c r="ADA112" s="631"/>
      <c r="ADB112" s="631"/>
      <c r="ADC112" s="631"/>
      <c r="ADD112" s="631"/>
      <c r="ADE112" s="631"/>
      <c r="ADF112" s="612"/>
      <c r="ADG112" s="626"/>
      <c r="ADH112" s="631"/>
      <c r="ADI112" s="631"/>
      <c r="ADJ112" s="631"/>
      <c r="ADK112" s="631"/>
      <c r="ADL112" s="631"/>
      <c r="ADM112" s="612"/>
      <c r="ADN112" s="626"/>
      <c r="ADO112" s="631"/>
      <c r="ADP112" s="631"/>
      <c r="ADQ112" s="631"/>
      <c r="ADR112" s="631"/>
      <c r="ADS112" s="631"/>
      <c r="ADT112" s="612"/>
      <c r="ADU112" s="626"/>
      <c r="ADV112" s="631"/>
      <c r="ADW112" s="631"/>
      <c r="ADX112" s="631"/>
      <c r="ADY112" s="631"/>
      <c r="ADZ112" s="631"/>
      <c r="AEA112" s="612"/>
      <c r="AEB112" s="626"/>
      <c r="AEC112" s="631"/>
      <c r="AED112" s="631"/>
      <c r="AEE112" s="631"/>
      <c r="AEF112" s="631"/>
      <c r="AEG112" s="631"/>
      <c r="AEH112" s="612"/>
      <c r="AEI112" s="626"/>
      <c r="AEJ112" s="631"/>
      <c r="AEK112" s="631"/>
      <c r="AEL112" s="631"/>
      <c r="AEM112" s="631"/>
      <c r="AEN112" s="631"/>
      <c r="AEO112" s="612"/>
      <c r="AEP112" s="626"/>
      <c r="AEQ112" s="631"/>
      <c r="AER112" s="631"/>
      <c r="AES112" s="631"/>
      <c r="AET112" s="631"/>
      <c r="AEU112" s="631"/>
      <c r="AEV112" s="612"/>
      <c r="AEW112" s="626"/>
      <c r="AEX112" s="631"/>
      <c r="AEY112" s="631"/>
      <c r="AEZ112" s="631"/>
      <c r="AFA112" s="631"/>
      <c r="AFB112" s="631"/>
      <c r="AFC112" s="612"/>
      <c r="AFD112" s="626"/>
      <c r="AFE112" s="631"/>
      <c r="AFF112" s="631"/>
      <c r="AFG112" s="631"/>
      <c r="AFH112" s="631"/>
      <c r="AFI112" s="631"/>
      <c r="AFJ112" s="612"/>
      <c r="AFK112" s="626"/>
      <c r="AFL112" s="631"/>
      <c r="AFM112" s="631"/>
      <c r="AFN112" s="631"/>
      <c r="AFO112" s="631"/>
      <c r="AFP112" s="631"/>
      <c r="AFQ112" s="612"/>
      <c r="AFR112" s="626"/>
      <c r="AFS112" s="631"/>
      <c r="AFT112" s="631"/>
      <c r="AFU112" s="631"/>
      <c r="AFV112" s="631"/>
      <c r="AFW112" s="631"/>
      <c r="AFX112" s="612"/>
      <c r="AFY112" s="626"/>
      <c r="AFZ112" s="631"/>
      <c r="AGA112" s="631"/>
      <c r="AGB112" s="631"/>
      <c r="AGC112" s="631"/>
      <c r="AGD112" s="631"/>
      <c r="AGE112" s="612"/>
      <c r="AGF112" s="626"/>
      <c r="AGG112" s="631"/>
      <c r="AGH112" s="631"/>
      <c r="AGI112" s="631"/>
      <c r="AGJ112" s="631"/>
      <c r="AGK112" s="631"/>
      <c r="AGL112" s="612"/>
      <c r="AGM112" s="626"/>
      <c r="AGN112" s="631"/>
      <c r="AGO112" s="631"/>
      <c r="AGP112" s="631"/>
      <c r="AGQ112" s="631"/>
      <c r="AGR112" s="631"/>
      <c r="AGS112" s="612"/>
      <c r="AGT112" s="626"/>
      <c r="AGU112" s="631"/>
      <c r="AGV112" s="631"/>
      <c r="AGW112" s="631"/>
      <c r="AGX112" s="631"/>
      <c r="AGY112" s="631"/>
      <c r="AGZ112" s="612"/>
      <c r="AHA112" s="626"/>
      <c r="AHB112" s="631"/>
      <c r="AHC112" s="631"/>
      <c r="AHD112" s="631"/>
      <c r="AHE112" s="631"/>
      <c r="AHF112" s="631"/>
      <c r="AHG112" s="612"/>
      <c r="AHH112" s="626"/>
      <c r="AHI112" s="631"/>
      <c r="AHJ112" s="631"/>
      <c r="AHK112" s="631"/>
      <c r="AHL112" s="631"/>
      <c r="AHM112" s="631"/>
      <c r="AHN112" s="612"/>
      <c r="AHO112" s="626"/>
      <c r="AHP112" s="631"/>
      <c r="AHQ112" s="631"/>
      <c r="AHR112" s="631"/>
      <c r="AHS112" s="631"/>
      <c r="AHT112" s="631"/>
      <c r="AHU112" s="612"/>
      <c r="AHV112" s="626"/>
      <c r="AHW112" s="631"/>
      <c r="AHX112" s="631"/>
      <c r="AHY112" s="631"/>
      <c r="AHZ112" s="631"/>
      <c r="AIA112" s="631"/>
      <c r="AIB112" s="612"/>
      <c r="AIC112" s="626"/>
      <c r="AID112" s="631"/>
      <c r="AIE112" s="631"/>
      <c r="AIF112" s="631"/>
      <c r="AIG112" s="631"/>
      <c r="AIH112" s="631"/>
      <c r="AII112" s="612"/>
      <c r="AIJ112" s="626"/>
      <c r="AIK112" s="631"/>
      <c r="AIL112" s="631"/>
      <c r="AIM112" s="631"/>
      <c r="AIN112" s="631"/>
      <c r="AIO112" s="631"/>
      <c r="AIP112" s="612"/>
      <c r="AIQ112" s="626"/>
      <c r="AIR112" s="631"/>
      <c r="AIS112" s="631"/>
      <c r="AIT112" s="631"/>
      <c r="AIU112" s="631"/>
      <c r="AIV112" s="631"/>
      <c r="AIW112" s="612"/>
      <c r="AIX112" s="626"/>
      <c r="AIY112" s="631"/>
      <c r="AIZ112" s="631"/>
      <c r="AJA112" s="631"/>
      <c r="AJB112" s="631"/>
      <c r="AJC112" s="631"/>
      <c r="AJD112" s="612"/>
      <c r="AJE112" s="626"/>
      <c r="AJF112" s="631"/>
      <c r="AJG112" s="631"/>
      <c r="AJH112" s="631"/>
      <c r="AJI112" s="631"/>
      <c r="AJJ112" s="631"/>
      <c r="AJK112" s="612"/>
      <c r="AJL112" s="626"/>
      <c r="AJM112" s="631"/>
      <c r="AJN112" s="631"/>
      <c r="AJO112" s="631"/>
      <c r="AJP112" s="631"/>
      <c r="AJQ112" s="631"/>
      <c r="AJR112" s="612"/>
      <c r="AJS112" s="626"/>
      <c r="AJT112" s="631"/>
      <c r="AJU112" s="631"/>
      <c r="AJV112" s="631"/>
      <c r="AJW112" s="631"/>
      <c r="AJX112" s="631"/>
      <c r="AJY112" s="612"/>
      <c r="AJZ112" s="626"/>
      <c r="AKA112" s="631"/>
      <c r="AKB112" s="631"/>
      <c r="AKC112" s="631"/>
      <c r="AKD112" s="631"/>
      <c r="AKE112" s="631"/>
      <c r="AKF112" s="612"/>
      <c r="AKG112" s="626"/>
      <c r="AKH112" s="631"/>
      <c r="AKI112" s="631"/>
      <c r="AKJ112" s="631"/>
      <c r="AKK112" s="631"/>
      <c r="AKL112" s="631"/>
      <c r="AKM112" s="612"/>
      <c r="AKN112" s="626"/>
      <c r="AKO112" s="631"/>
      <c r="AKP112" s="631"/>
      <c r="AKQ112" s="631"/>
      <c r="AKR112" s="631"/>
      <c r="AKS112" s="631"/>
      <c r="AKT112" s="612"/>
      <c r="AKU112" s="626"/>
      <c r="AKV112" s="631"/>
      <c r="AKW112" s="631"/>
      <c r="AKX112" s="631"/>
      <c r="AKY112" s="631"/>
      <c r="AKZ112" s="631"/>
      <c r="ALA112" s="612"/>
      <c r="ALB112" s="626"/>
      <c r="ALC112" s="631"/>
      <c r="ALD112" s="631"/>
      <c r="ALE112" s="631"/>
      <c r="ALF112" s="631"/>
      <c r="ALG112" s="631"/>
      <c r="ALH112" s="612"/>
      <c r="ALI112" s="626"/>
      <c r="ALJ112" s="631"/>
      <c r="ALK112" s="631"/>
      <c r="ALL112" s="631"/>
      <c r="ALM112" s="631"/>
      <c r="ALN112" s="631"/>
      <c r="ALO112" s="612"/>
      <c r="ALP112" s="626"/>
      <c r="ALQ112" s="631"/>
      <c r="ALR112" s="631"/>
      <c r="ALS112" s="631"/>
      <c r="ALT112" s="631"/>
      <c r="ALU112" s="631"/>
      <c r="ALV112" s="612"/>
      <c r="ALW112" s="626"/>
      <c r="ALX112" s="631"/>
      <c r="ALY112" s="631"/>
      <c r="ALZ112" s="631"/>
      <c r="AMA112" s="631"/>
      <c r="AMB112" s="631"/>
      <c r="AMC112" s="612"/>
      <c r="AMD112" s="626"/>
      <c r="AME112" s="631"/>
      <c r="AMF112" s="631"/>
      <c r="AMG112" s="631"/>
      <c r="AMH112" s="631"/>
      <c r="AMI112" s="631"/>
      <c r="AMJ112" s="612"/>
      <c r="AMK112" s="626"/>
      <c r="AML112" s="631"/>
      <c r="AMM112" s="631"/>
      <c r="AMN112" s="631"/>
      <c r="AMO112" s="631"/>
      <c r="AMP112" s="631"/>
      <c r="AMQ112" s="612"/>
      <c r="AMR112" s="626"/>
      <c r="AMS112" s="631"/>
      <c r="AMT112" s="631"/>
      <c r="AMU112" s="631"/>
      <c r="AMV112" s="631"/>
      <c r="AMW112" s="631"/>
      <c r="AMX112" s="612"/>
      <c r="AMY112" s="626"/>
      <c r="AMZ112" s="631"/>
      <c r="ANA112" s="631"/>
      <c r="ANB112" s="631"/>
      <c r="ANC112" s="631"/>
      <c r="AND112" s="631"/>
      <c r="ANE112" s="612"/>
      <c r="ANF112" s="626"/>
      <c r="ANG112" s="631"/>
      <c r="ANH112" s="631"/>
      <c r="ANI112" s="631"/>
      <c r="ANJ112" s="631"/>
      <c r="ANK112" s="631"/>
      <c r="ANL112" s="612"/>
      <c r="ANM112" s="626"/>
      <c r="ANN112" s="631"/>
      <c r="ANO112" s="631"/>
      <c r="ANP112" s="631"/>
      <c r="ANQ112" s="631"/>
      <c r="ANR112" s="631"/>
      <c r="ANS112" s="612"/>
      <c r="ANT112" s="626"/>
      <c r="ANU112" s="631"/>
      <c r="ANV112" s="631"/>
      <c r="ANW112" s="631"/>
      <c r="ANX112" s="631"/>
      <c r="ANY112" s="631"/>
      <c r="ANZ112" s="612"/>
      <c r="AOA112" s="626"/>
      <c r="AOB112" s="631"/>
      <c r="AOC112" s="631"/>
      <c r="AOD112" s="631"/>
      <c r="AOE112" s="631"/>
      <c r="AOF112" s="631"/>
      <c r="AOG112" s="612"/>
      <c r="AOH112" s="626"/>
      <c r="AOI112" s="631"/>
      <c r="AOJ112" s="631"/>
      <c r="AOK112" s="631"/>
      <c r="AOL112" s="631"/>
      <c r="AOM112" s="631"/>
      <c r="AON112" s="612"/>
      <c r="AOO112" s="626"/>
      <c r="AOP112" s="631"/>
      <c r="AOQ112" s="631"/>
      <c r="AOR112" s="631"/>
      <c r="AOS112" s="631"/>
      <c r="AOT112" s="631"/>
      <c r="AOU112" s="612"/>
      <c r="AOV112" s="626"/>
      <c r="AOW112" s="631"/>
      <c r="AOX112" s="631"/>
      <c r="AOY112" s="631"/>
      <c r="AOZ112" s="631"/>
      <c r="APA112" s="631"/>
      <c r="APB112" s="612"/>
      <c r="APC112" s="626"/>
      <c r="APD112" s="631"/>
      <c r="APE112" s="631"/>
      <c r="APF112" s="631"/>
      <c r="APG112" s="631"/>
      <c r="APH112" s="631"/>
      <c r="API112" s="612"/>
      <c r="APJ112" s="626"/>
      <c r="APK112" s="631"/>
      <c r="APL112" s="631"/>
      <c r="APM112" s="631"/>
      <c r="APN112" s="631"/>
      <c r="APO112" s="631"/>
      <c r="APP112" s="612"/>
      <c r="APQ112" s="626"/>
      <c r="APR112" s="631"/>
      <c r="APS112" s="631"/>
      <c r="APT112" s="631"/>
      <c r="APU112" s="631"/>
      <c r="APV112" s="631"/>
      <c r="APW112" s="612"/>
      <c r="APX112" s="626"/>
      <c r="APY112" s="631"/>
      <c r="APZ112" s="631"/>
      <c r="AQA112" s="631"/>
      <c r="AQB112" s="631"/>
      <c r="AQC112" s="631"/>
      <c r="AQD112" s="612"/>
      <c r="AQE112" s="626"/>
      <c r="AQF112" s="631"/>
      <c r="AQG112" s="631"/>
      <c r="AQH112" s="631"/>
      <c r="AQI112" s="631"/>
      <c r="AQJ112" s="631"/>
      <c r="AQK112" s="612"/>
      <c r="AQL112" s="626"/>
      <c r="AQM112" s="631"/>
      <c r="AQN112" s="631"/>
      <c r="AQO112" s="631"/>
      <c r="AQP112" s="631"/>
      <c r="AQQ112" s="631"/>
      <c r="AQR112" s="612"/>
      <c r="AQS112" s="626"/>
      <c r="AQT112" s="631"/>
      <c r="AQU112" s="631"/>
      <c r="AQV112" s="631"/>
      <c r="AQW112" s="631"/>
      <c r="AQX112" s="631"/>
      <c r="AQY112" s="612"/>
      <c r="AQZ112" s="626"/>
      <c r="ARA112" s="631"/>
      <c r="ARB112" s="631"/>
      <c r="ARC112" s="631"/>
      <c r="ARD112" s="631"/>
      <c r="ARE112" s="631"/>
      <c r="ARF112" s="612"/>
      <c r="ARG112" s="626"/>
      <c r="ARH112" s="631"/>
      <c r="ARI112" s="631"/>
      <c r="ARJ112" s="631"/>
      <c r="ARK112" s="631"/>
      <c r="ARL112" s="631"/>
      <c r="ARM112" s="612"/>
      <c r="ARN112" s="626"/>
      <c r="ARO112" s="631"/>
      <c r="ARP112" s="631"/>
      <c r="ARQ112" s="631"/>
      <c r="ARR112" s="631"/>
      <c r="ARS112" s="631"/>
      <c r="ART112" s="612"/>
      <c r="ARU112" s="626"/>
      <c r="ARV112" s="631"/>
      <c r="ARW112" s="631"/>
      <c r="ARX112" s="631"/>
      <c r="ARY112" s="631"/>
      <c r="ARZ112" s="631"/>
      <c r="ASA112" s="612"/>
      <c r="ASB112" s="626"/>
      <c r="ASC112" s="631"/>
      <c r="ASD112" s="631"/>
      <c r="ASE112" s="631"/>
      <c r="ASF112" s="631"/>
      <c r="ASG112" s="631"/>
      <c r="ASH112" s="612"/>
      <c r="ASI112" s="626"/>
      <c r="ASJ112" s="631"/>
      <c r="ASK112" s="631"/>
      <c r="ASL112" s="631"/>
      <c r="ASM112" s="631"/>
      <c r="ASN112" s="631"/>
      <c r="ASO112" s="612"/>
      <c r="ASP112" s="626"/>
      <c r="ASQ112" s="631"/>
      <c r="ASR112" s="631"/>
      <c r="ASS112" s="631"/>
      <c r="AST112" s="631"/>
      <c r="ASU112" s="631"/>
      <c r="ASV112" s="612"/>
      <c r="ASW112" s="626"/>
      <c r="ASX112" s="631"/>
      <c r="ASY112" s="631"/>
      <c r="ASZ112" s="631"/>
      <c r="ATA112" s="631"/>
      <c r="ATB112" s="631"/>
      <c r="ATC112" s="612"/>
      <c r="ATD112" s="626"/>
      <c r="ATE112" s="631"/>
      <c r="ATF112" s="631"/>
      <c r="ATG112" s="631"/>
      <c r="ATH112" s="631"/>
      <c r="ATI112" s="631"/>
      <c r="ATJ112" s="612"/>
      <c r="ATK112" s="626"/>
      <c r="ATL112" s="631"/>
      <c r="ATM112" s="631"/>
      <c r="ATN112" s="631"/>
      <c r="ATO112" s="631"/>
      <c r="ATP112" s="631"/>
      <c r="ATQ112" s="612"/>
      <c r="ATR112" s="626"/>
      <c r="ATS112" s="631"/>
      <c r="ATT112" s="631"/>
      <c r="ATU112" s="631"/>
      <c r="ATV112" s="631"/>
      <c r="ATW112" s="631"/>
      <c r="ATX112" s="612"/>
      <c r="ATY112" s="626"/>
      <c r="ATZ112" s="631"/>
      <c r="AUA112" s="631"/>
      <c r="AUB112" s="631"/>
      <c r="AUC112" s="631"/>
      <c r="AUD112" s="631"/>
      <c r="AUE112" s="612"/>
      <c r="AUF112" s="626"/>
      <c r="AUG112" s="631"/>
      <c r="AUH112" s="631"/>
      <c r="AUI112" s="631"/>
      <c r="AUJ112" s="631"/>
      <c r="AUK112" s="631"/>
      <c r="AUL112" s="612"/>
      <c r="AUM112" s="626"/>
      <c r="AUN112" s="631"/>
      <c r="AUO112" s="631"/>
      <c r="AUP112" s="631"/>
      <c r="AUQ112" s="631"/>
      <c r="AUR112" s="631"/>
      <c r="AUS112" s="612"/>
      <c r="AUT112" s="626"/>
      <c r="AUU112" s="631"/>
      <c r="AUV112" s="631"/>
      <c r="AUW112" s="631"/>
      <c r="AUX112" s="631"/>
      <c r="AUY112" s="631"/>
      <c r="AUZ112" s="612"/>
      <c r="AVA112" s="626"/>
      <c r="AVB112" s="631"/>
      <c r="AVC112" s="631"/>
      <c r="AVD112" s="631"/>
      <c r="AVE112" s="631"/>
      <c r="AVF112" s="631"/>
      <c r="AVG112" s="612"/>
      <c r="AVH112" s="626"/>
      <c r="AVI112" s="631"/>
      <c r="AVJ112" s="631"/>
      <c r="AVK112" s="631"/>
      <c r="AVL112" s="631"/>
      <c r="AVM112" s="631"/>
      <c r="AVN112" s="612"/>
      <c r="AVO112" s="626"/>
      <c r="AVP112" s="631"/>
      <c r="AVQ112" s="631"/>
      <c r="AVR112" s="631"/>
      <c r="AVS112" s="631"/>
      <c r="AVT112" s="631"/>
      <c r="AVU112" s="612"/>
      <c r="AVV112" s="626"/>
      <c r="AVW112" s="631"/>
      <c r="AVX112" s="631"/>
      <c r="AVY112" s="631"/>
      <c r="AVZ112" s="631"/>
      <c r="AWA112" s="631"/>
      <c r="AWB112" s="612"/>
      <c r="AWC112" s="626"/>
      <c r="AWD112" s="631"/>
      <c r="AWE112" s="631"/>
      <c r="AWF112" s="631"/>
      <c r="AWG112" s="631"/>
      <c r="AWH112" s="631"/>
      <c r="AWI112" s="612"/>
      <c r="AWJ112" s="626"/>
      <c r="AWK112" s="631"/>
      <c r="AWL112" s="631"/>
      <c r="AWM112" s="631"/>
      <c r="AWN112" s="631"/>
      <c r="AWO112" s="631"/>
      <c r="AWP112" s="612"/>
      <c r="AWQ112" s="626"/>
      <c r="AWR112" s="631"/>
      <c r="AWS112" s="631"/>
      <c r="AWT112" s="631"/>
      <c r="AWU112" s="631"/>
      <c r="AWV112" s="631"/>
      <c r="AWW112" s="612"/>
      <c r="AWX112" s="626"/>
      <c r="AWY112" s="631"/>
      <c r="AWZ112" s="631"/>
      <c r="AXA112" s="631"/>
      <c r="AXB112" s="631"/>
      <c r="AXC112" s="631"/>
      <c r="AXD112" s="612"/>
      <c r="AXE112" s="626"/>
      <c r="AXF112" s="631"/>
      <c r="AXG112" s="631"/>
      <c r="AXH112" s="631"/>
      <c r="AXI112" s="631"/>
      <c r="AXJ112" s="631"/>
      <c r="AXK112" s="612"/>
      <c r="AXL112" s="626"/>
      <c r="AXM112" s="631"/>
      <c r="AXN112" s="631"/>
      <c r="AXO112" s="631"/>
      <c r="AXP112" s="631"/>
      <c r="AXQ112" s="631"/>
      <c r="AXR112" s="612"/>
      <c r="AXS112" s="626"/>
      <c r="AXT112" s="631"/>
      <c r="AXU112" s="631"/>
      <c r="AXV112" s="631"/>
      <c r="AXW112" s="631"/>
      <c r="AXX112" s="631"/>
      <c r="AXY112" s="612"/>
      <c r="AXZ112" s="626"/>
      <c r="AYA112" s="631"/>
      <c r="AYB112" s="631"/>
      <c r="AYC112" s="631"/>
      <c r="AYD112" s="631"/>
      <c r="AYE112" s="631"/>
      <c r="AYF112" s="612"/>
      <c r="AYG112" s="626"/>
      <c r="AYH112" s="631"/>
      <c r="AYI112" s="631"/>
      <c r="AYJ112" s="631"/>
      <c r="AYK112" s="631"/>
      <c r="AYL112" s="631"/>
      <c r="AYM112" s="612"/>
      <c r="AYN112" s="626"/>
      <c r="AYO112" s="631"/>
      <c r="AYP112" s="631"/>
      <c r="AYQ112" s="631"/>
      <c r="AYR112" s="631"/>
      <c r="AYS112" s="631"/>
      <c r="AYT112" s="612"/>
      <c r="AYU112" s="626"/>
      <c r="AYV112" s="631"/>
      <c r="AYW112" s="631"/>
      <c r="AYX112" s="631"/>
      <c r="AYY112" s="631"/>
      <c r="AYZ112" s="631"/>
      <c r="AZA112" s="612"/>
      <c r="AZB112" s="626"/>
      <c r="AZC112" s="631"/>
      <c r="AZD112" s="631"/>
      <c r="AZE112" s="631"/>
      <c r="AZF112" s="631"/>
      <c r="AZG112" s="631"/>
      <c r="AZH112" s="612"/>
      <c r="AZI112" s="626"/>
      <c r="AZJ112" s="631"/>
      <c r="AZK112" s="631"/>
      <c r="AZL112" s="631"/>
      <c r="AZM112" s="631"/>
      <c r="AZN112" s="631"/>
      <c r="AZO112" s="612"/>
      <c r="AZP112" s="626"/>
      <c r="AZQ112" s="631"/>
      <c r="AZR112" s="631"/>
      <c r="AZS112" s="631"/>
      <c r="AZT112" s="631"/>
      <c r="AZU112" s="631"/>
      <c r="AZV112" s="612"/>
      <c r="AZW112" s="626"/>
      <c r="AZX112" s="631"/>
      <c r="AZY112" s="631"/>
      <c r="AZZ112" s="631"/>
      <c r="BAA112" s="631"/>
      <c r="BAB112" s="631"/>
      <c r="BAC112" s="612"/>
      <c r="BAD112" s="626"/>
      <c r="BAE112" s="631"/>
      <c r="BAF112" s="631"/>
      <c r="BAG112" s="631"/>
      <c r="BAH112" s="631"/>
      <c r="BAI112" s="631"/>
      <c r="BAJ112" s="612"/>
      <c r="BAK112" s="626"/>
      <c r="BAL112" s="631"/>
      <c r="BAM112" s="631"/>
      <c r="BAN112" s="631"/>
      <c r="BAO112" s="631"/>
      <c r="BAP112" s="631"/>
      <c r="BAQ112" s="612"/>
      <c r="BAR112" s="626"/>
      <c r="BAS112" s="631"/>
      <c r="BAT112" s="631"/>
      <c r="BAU112" s="631"/>
      <c r="BAV112" s="631"/>
      <c r="BAW112" s="631"/>
      <c r="BAX112" s="612"/>
      <c r="BAY112" s="626"/>
      <c r="BAZ112" s="631"/>
      <c r="BBA112" s="631"/>
      <c r="BBB112" s="631"/>
      <c r="BBC112" s="631"/>
      <c r="BBD112" s="631"/>
      <c r="BBE112" s="612"/>
      <c r="BBF112" s="626"/>
      <c r="BBG112" s="631"/>
      <c r="BBH112" s="631"/>
      <c r="BBI112" s="631"/>
      <c r="BBJ112" s="631"/>
      <c r="BBK112" s="631"/>
      <c r="BBL112" s="612"/>
      <c r="BBM112" s="626"/>
      <c r="BBN112" s="631"/>
      <c r="BBO112" s="631"/>
      <c r="BBP112" s="631"/>
      <c r="BBQ112" s="631"/>
      <c r="BBR112" s="631"/>
      <c r="BBS112" s="612"/>
      <c r="BBT112" s="626"/>
      <c r="BBU112" s="631"/>
      <c r="BBV112" s="631"/>
      <c r="BBW112" s="631"/>
      <c r="BBX112" s="631"/>
      <c r="BBY112" s="631"/>
      <c r="BBZ112" s="612"/>
      <c r="BCA112" s="626"/>
      <c r="BCB112" s="631"/>
      <c r="BCC112" s="631"/>
      <c r="BCD112" s="631"/>
      <c r="BCE112" s="631"/>
      <c r="BCF112" s="631"/>
      <c r="BCG112" s="612"/>
      <c r="BCH112" s="626"/>
      <c r="BCI112" s="631"/>
      <c r="BCJ112" s="631"/>
      <c r="BCK112" s="631"/>
      <c r="BCL112" s="631"/>
      <c r="BCM112" s="631"/>
      <c r="BCN112" s="612"/>
      <c r="BCO112" s="626"/>
      <c r="BCP112" s="631"/>
      <c r="BCQ112" s="631"/>
      <c r="BCR112" s="631"/>
      <c r="BCS112" s="631"/>
      <c r="BCT112" s="631"/>
      <c r="BCU112" s="612"/>
      <c r="BCV112" s="626"/>
      <c r="BCW112" s="631"/>
      <c r="BCX112" s="631"/>
      <c r="BCY112" s="631"/>
      <c r="BCZ112" s="631"/>
      <c r="BDA112" s="631"/>
      <c r="BDB112" s="612"/>
      <c r="BDC112" s="626"/>
      <c r="BDD112" s="631"/>
      <c r="BDE112" s="631"/>
      <c r="BDF112" s="631"/>
      <c r="BDG112" s="631"/>
      <c r="BDH112" s="631"/>
      <c r="BDI112" s="612"/>
      <c r="BDJ112" s="626"/>
      <c r="BDK112" s="631"/>
      <c r="BDL112" s="631"/>
      <c r="BDM112" s="631"/>
      <c r="BDN112" s="631"/>
      <c r="BDO112" s="631"/>
      <c r="BDP112" s="612"/>
      <c r="BDQ112" s="626"/>
      <c r="BDR112" s="631"/>
      <c r="BDS112" s="631"/>
      <c r="BDT112" s="631"/>
      <c r="BDU112" s="631"/>
      <c r="BDV112" s="631"/>
      <c r="BDW112" s="612"/>
      <c r="BDX112" s="626"/>
      <c r="BDY112" s="631"/>
      <c r="BDZ112" s="631"/>
      <c r="BEA112" s="631"/>
      <c r="BEB112" s="631"/>
      <c r="BEC112" s="631"/>
      <c r="BED112" s="612"/>
      <c r="BEE112" s="626"/>
      <c r="BEF112" s="631"/>
      <c r="BEG112" s="631"/>
      <c r="BEH112" s="631"/>
      <c r="BEI112" s="631"/>
      <c r="BEJ112" s="631"/>
      <c r="BEK112" s="612"/>
      <c r="BEL112" s="626"/>
      <c r="BEM112" s="631"/>
      <c r="BEN112" s="631"/>
      <c r="BEO112" s="631"/>
      <c r="BEP112" s="631"/>
      <c r="BEQ112" s="631"/>
      <c r="BER112" s="612"/>
      <c r="BES112" s="626"/>
      <c r="BET112" s="631"/>
      <c r="BEU112" s="631"/>
      <c r="BEV112" s="631"/>
      <c r="BEW112" s="631"/>
      <c r="BEX112" s="631"/>
      <c r="BEY112" s="612"/>
      <c r="BEZ112" s="626"/>
      <c r="BFA112" s="631"/>
      <c r="BFB112" s="631"/>
      <c r="BFC112" s="631"/>
      <c r="BFD112" s="631"/>
      <c r="BFE112" s="631"/>
      <c r="BFF112" s="612"/>
      <c r="BFG112" s="626"/>
      <c r="BFH112" s="631"/>
      <c r="BFI112" s="631"/>
      <c r="BFJ112" s="631"/>
      <c r="BFK112" s="631"/>
      <c r="BFL112" s="631"/>
      <c r="BFM112" s="612"/>
      <c r="BFN112" s="626"/>
      <c r="BFO112" s="631"/>
      <c r="BFP112" s="631"/>
      <c r="BFQ112" s="631"/>
      <c r="BFR112" s="631"/>
      <c r="BFS112" s="631"/>
      <c r="BFT112" s="612"/>
      <c r="BFU112" s="626"/>
      <c r="BFV112" s="631"/>
      <c r="BFW112" s="631"/>
      <c r="BFX112" s="631"/>
      <c r="BFY112" s="631"/>
      <c r="BFZ112" s="631"/>
      <c r="BGA112" s="612"/>
      <c r="BGB112" s="626"/>
      <c r="BGC112" s="631"/>
      <c r="BGD112" s="631"/>
      <c r="BGE112" s="631"/>
      <c r="BGF112" s="631"/>
      <c r="BGG112" s="631"/>
      <c r="BGH112" s="612"/>
      <c r="BGI112" s="626"/>
      <c r="BGJ112" s="631"/>
      <c r="BGK112" s="631"/>
      <c r="BGL112" s="631"/>
      <c r="BGM112" s="631"/>
      <c r="BGN112" s="631"/>
      <c r="BGO112" s="612"/>
      <c r="BGP112" s="626"/>
      <c r="BGQ112" s="631"/>
      <c r="BGR112" s="631"/>
      <c r="BGS112" s="631"/>
      <c r="BGT112" s="631"/>
      <c r="BGU112" s="631"/>
      <c r="BGV112" s="612"/>
      <c r="BGW112" s="626"/>
      <c r="BGX112" s="631"/>
      <c r="BGY112" s="631"/>
      <c r="BGZ112" s="631"/>
      <c r="BHA112" s="631"/>
      <c r="BHB112" s="631"/>
      <c r="BHC112" s="612"/>
      <c r="BHD112" s="626"/>
      <c r="BHE112" s="631"/>
      <c r="BHF112" s="631"/>
      <c r="BHG112" s="631"/>
      <c r="BHH112" s="631"/>
      <c r="BHI112" s="631"/>
      <c r="BHJ112" s="612"/>
      <c r="BHK112" s="626"/>
      <c r="BHL112" s="631"/>
      <c r="BHM112" s="631"/>
      <c r="BHN112" s="631"/>
      <c r="BHO112" s="631"/>
      <c r="BHP112" s="631"/>
      <c r="BHQ112" s="612"/>
      <c r="BHR112" s="626"/>
      <c r="BHS112" s="631"/>
      <c r="BHT112" s="631"/>
      <c r="BHU112" s="631"/>
      <c r="BHV112" s="631"/>
      <c r="BHW112" s="631"/>
      <c r="BHX112" s="612"/>
      <c r="BHY112" s="626"/>
      <c r="BHZ112" s="631"/>
      <c r="BIA112" s="631"/>
      <c r="BIB112" s="631"/>
      <c r="BIC112" s="631"/>
      <c r="BID112" s="631"/>
      <c r="BIE112" s="612"/>
      <c r="BIF112" s="626"/>
      <c r="BIG112" s="631"/>
      <c r="BIH112" s="631"/>
      <c r="BII112" s="631"/>
      <c r="BIJ112" s="631"/>
      <c r="BIK112" s="631"/>
      <c r="BIL112" s="612"/>
      <c r="BIM112" s="626"/>
      <c r="BIN112" s="631"/>
      <c r="BIO112" s="631"/>
      <c r="BIP112" s="631"/>
      <c r="BIQ112" s="631"/>
      <c r="BIR112" s="631"/>
      <c r="BIS112" s="612"/>
      <c r="BIT112" s="626"/>
      <c r="BIU112" s="631"/>
      <c r="BIV112" s="631"/>
      <c r="BIW112" s="631"/>
      <c r="BIX112" s="631"/>
      <c r="BIY112" s="631"/>
      <c r="BIZ112" s="612"/>
      <c r="BJA112" s="626"/>
      <c r="BJB112" s="631"/>
      <c r="BJC112" s="631"/>
      <c r="BJD112" s="631"/>
      <c r="BJE112" s="631"/>
      <c r="BJF112" s="631"/>
      <c r="BJG112" s="612"/>
      <c r="BJH112" s="626"/>
      <c r="BJI112" s="631"/>
      <c r="BJJ112" s="631"/>
      <c r="BJK112" s="631"/>
      <c r="BJL112" s="631"/>
      <c r="BJM112" s="631"/>
      <c r="BJN112" s="612"/>
      <c r="BJO112" s="626"/>
      <c r="BJP112" s="631"/>
      <c r="BJQ112" s="631"/>
      <c r="BJR112" s="631"/>
      <c r="BJS112" s="631"/>
      <c r="BJT112" s="631"/>
      <c r="BJU112" s="612"/>
      <c r="BJV112" s="626"/>
      <c r="BJW112" s="631"/>
      <c r="BJX112" s="631"/>
      <c r="BJY112" s="631"/>
      <c r="BJZ112" s="631"/>
      <c r="BKA112" s="631"/>
      <c r="BKB112" s="612"/>
      <c r="BKC112" s="626"/>
      <c r="BKD112" s="631"/>
      <c r="BKE112" s="631"/>
      <c r="BKF112" s="631"/>
      <c r="BKG112" s="631"/>
      <c r="BKH112" s="631"/>
      <c r="BKI112" s="612"/>
      <c r="BKJ112" s="626"/>
      <c r="BKK112" s="631"/>
      <c r="BKL112" s="631"/>
      <c r="BKM112" s="631"/>
      <c r="BKN112" s="631"/>
      <c r="BKO112" s="631"/>
      <c r="BKP112" s="612"/>
      <c r="BKQ112" s="626"/>
      <c r="BKR112" s="631"/>
      <c r="BKS112" s="631"/>
      <c r="BKT112" s="631"/>
      <c r="BKU112" s="631"/>
      <c r="BKV112" s="631"/>
      <c r="BKW112" s="612"/>
      <c r="BKX112" s="626"/>
      <c r="BKY112" s="631"/>
      <c r="BKZ112" s="631"/>
      <c r="BLA112" s="631"/>
      <c r="BLB112" s="631"/>
      <c r="BLC112" s="631"/>
      <c r="BLD112" s="612"/>
      <c r="BLE112" s="626"/>
      <c r="BLF112" s="631"/>
      <c r="BLG112" s="631"/>
      <c r="BLH112" s="631"/>
      <c r="BLI112" s="631"/>
      <c r="BLJ112" s="631"/>
      <c r="BLK112" s="612"/>
      <c r="BLL112" s="626"/>
      <c r="BLM112" s="631"/>
      <c r="BLN112" s="631"/>
      <c r="BLO112" s="631"/>
      <c r="BLP112" s="631"/>
      <c r="BLQ112" s="631"/>
      <c r="BLR112" s="612"/>
      <c r="BLS112" s="626"/>
      <c r="BLT112" s="631"/>
      <c r="BLU112" s="631"/>
      <c r="BLV112" s="631"/>
      <c r="BLW112" s="631"/>
      <c r="BLX112" s="631"/>
      <c r="BLY112" s="612"/>
      <c r="BLZ112" s="626"/>
      <c r="BMA112" s="631"/>
      <c r="BMB112" s="631"/>
      <c r="BMC112" s="631"/>
      <c r="BMD112" s="631"/>
      <c r="BME112" s="631"/>
      <c r="BMF112" s="612"/>
      <c r="BMG112" s="626"/>
      <c r="BMH112" s="631"/>
      <c r="BMI112" s="631"/>
      <c r="BMJ112" s="631"/>
      <c r="BMK112" s="631"/>
      <c r="BML112" s="631"/>
      <c r="BMM112" s="612"/>
      <c r="BMN112" s="626"/>
      <c r="BMO112" s="631"/>
      <c r="BMP112" s="631"/>
      <c r="BMQ112" s="631"/>
      <c r="BMR112" s="631"/>
      <c r="BMS112" s="631"/>
      <c r="BMT112" s="612"/>
      <c r="BMU112" s="626"/>
      <c r="BMV112" s="631"/>
      <c r="BMW112" s="631"/>
      <c r="BMX112" s="631"/>
      <c r="BMY112" s="631"/>
      <c r="BMZ112" s="631"/>
      <c r="BNA112" s="612"/>
      <c r="BNB112" s="626"/>
      <c r="BNC112" s="631"/>
      <c r="BND112" s="631"/>
      <c r="BNE112" s="631"/>
      <c r="BNF112" s="631"/>
      <c r="BNG112" s="631"/>
      <c r="BNH112" s="612"/>
      <c r="BNI112" s="626"/>
      <c r="BNJ112" s="631"/>
      <c r="BNK112" s="631"/>
      <c r="BNL112" s="631"/>
      <c r="BNM112" s="631"/>
      <c r="BNN112" s="631"/>
      <c r="BNO112" s="612"/>
      <c r="BNP112" s="626"/>
      <c r="BNQ112" s="631"/>
      <c r="BNR112" s="631"/>
      <c r="BNS112" s="631"/>
      <c r="BNT112" s="631"/>
      <c r="BNU112" s="631"/>
      <c r="BNV112" s="612"/>
      <c r="BNW112" s="626"/>
      <c r="BNX112" s="631"/>
      <c r="BNY112" s="631"/>
      <c r="BNZ112" s="631"/>
      <c r="BOA112" s="631"/>
      <c r="BOB112" s="631"/>
      <c r="BOC112" s="612"/>
      <c r="BOD112" s="626"/>
      <c r="BOE112" s="631"/>
      <c r="BOF112" s="631"/>
      <c r="BOG112" s="631"/>
      <c r="BOH112" s="631"/>
      <c r="BOI112" s="631"/>
      <c r="BOJ112" s="612"/>
      <c r="BOK112" s="626"/>
      <c r="BOL112" s="631"/>
      <c r="BOM112" s="631"/>
      <c r="BON112" s="631"/>
      <c r="BOO112" s="631"/>
      <c r="BOP112" s="631"/>
      <c r="BOQ112" s="612"/>
      <c r="BOR112" s="626"/>
      <c r="BOS112" s="631"/>
      <c r="BOT112" s="631"/>
      <c r="BOU112" s="631"/>
      <c r="BOV112" s="631"/>
      <c r="BOW112" s="631"/>
      <c r="BOX112" s="612"/>
      <c r="BOY112" s="626"/>
      <c r="BOZ112" s="631"/>
      <c r="BPA112" s="631"/>
      <c r="BPB112" s="631"/>
      <c r="BPC112" s="631"/>
      <c r="BPD112" s="631"/>
      <c r="BPE112" s="612"/>
      <c r="BPF112" s="626"/>
      <c r="BPG112" s="631"/>
      <c r="BPH112" s="631"/>
      <c r="BPI112" s="631"/>
      <c r="BPJ112" s="631"/>
      <c r="BPK112" s="631"/>
      <c r="BPL112" s="612"/>
      <c r="BPM112" s="626"/>
      <c r="BPN112" s="631"/>
      <c r="BPO112" s="631"/>
      <c r="BPP112" s="631"/>
      <c r="BPQ112" s="631"/>
      <c r="BPR112" s="631"/>
      <c r="BPS112" s="612"/>
      <c r="BPT112" s="626"/>
      <c r="BPU112" s="631"/>
      <c r="BPV112" s="631"/>
      <c r="BPW112" s="631"/>
      <c r="BPX112" s="631"/>
      <c r="BPY112" s="631"/>
      <c r="BPZ112" s="612"/>
      <c r="BQA112" s="626"/>
      <c r="BQB112" s="631"/>
      <c r="BQC112" s="631"/>
      <c r="BQD112" s="631"/>
      <c r="BQE112" s="631"/>
      <c r="BQF112" s="631"/>
      <c r="BQG112" s="612"/>
      <c r="BQH112" s="626"/>
      <c r="BQI112" s="631"/>
      <c r="BQJ112" s="631"/>
      <c r="BQK112" s="631"/>
      <c r="BQL112" s="631"/>
      <c r="BQM112" s="631"/>
      <c r="BQN112" s="612"/>
      <c r="BQO112" s="626"/>
      <c r="BQP112" s="631"/>
      <c r="BQQ112" s="631"/>
      <c r="BQR112" s="631"/>
      <c r="BQS112" s="631"/>
      <c r="BQT112" s="631"/>
      <c r="BQU112" s="612"/>
      <c r="BQV112" s="626"/>
      <c r="BQW112" s="631"/>
      <c r="BQX112" s="631"/>
      <c r="BQY112" s="631"/>
      <c r="BQZ112" s="631"/>
      <c r="BRA112" s="631"/>
      <c r="BRB112" s="612"/>
      <c r="BRC112" s="626"/>
      <c r="BRD112" s="631"/>
      <c r="BRE112" s="631"/>
      <c r="BRF112" s="631"/>
      <c r="BRG112" s="631"/>
      <c r="BRH112" s="631"/>
      <c r="BRI112" s="612"/>
      <c r="BRJ112" s="626"/>
      <c r="BRK112" s="631"/>
      <c r="BRL112" s="631"/>
      <c r="BRM112" s="631"/>
      <c r="BRN112" s="631"/>
      <c r="BRO112" s="631"/>
      <c r="BRP112" s="612"/>
      <c r="BRQ112" s="626"/>
      <c r="BRR112" s="631"/>
      <c r="BRS112" s="631"/>
      <c r="BRT112" s="631"/>
      <c r="BRU112" s="631"/>
      <c r="BRV112" s="631"/>
      <c r="BRW112" s="612"/>
      <c r="BRX112" s="626"/>
      <c r="BRY112" s="631"/>
      <c r="BRZ112" s="631"/>
      <c r="BSA112" s="631"/>
      <c r="BSB112" s="631"/>
      <c r="BSC112" s="631"/>
      <c r="BSD112" s="612"/>
      <c r="BSE112" s="626"/>
      <c r="BSF112" s="631"/>
      <c r="BSG112" s="631"/>
      <c r="BSH112" s="631"/>
      <c r="BSI112" s="631"/>
      <c r="BSJ112" s="631"/>
      <c r="BSK112" s="612"/>
      <c r="BSL112" s="626"/>
      <c r="BSM112" s="631"/>
      <c r="BSN112" s="631"/>
      <c r="BSO112" s="631"/>
      <c r="BSP112" s="631"/>
      <c r="BSQ112" s="631"/>
      <c r="BSR112" s="612"/>
      <c r="BSS112" s="626"/>
      <c r="BST112" s="631"/>
      <c r="BSU112" s="631"/>
      <c r="BSV112" s="631"/>
      <c r="BSW112" s="631"/>
      <c r="BSX112" s="631"/>
      <c r="BSY112" s="612"/>
      <c r="BSZ112" s="626"/>
      <c r="BTA112" s="631"/>
      <c r="BTB112" s="631"/>
      <c r="BTC112" s="631"/>
      <c r="BTD112" s="631"/>
      <c r="BTE112" s="631"/>
      <c r="BTF112" s="612"/>
      <c r="BTG112" s="626"/>
      <c r="BTH112" s="631"/>
      <c r="BTI112" s="631"/>
      <c r="BTJ112" s="631"/>
      <c r="BTK112" s="631"/>
      <c r="BTL112" s="631"/>
      <c r="BTM112" s="612"/>
      <c r="BTN112" s="626"/>
      <c r="BTO112" s="631"/>
      <c r="BTP112" s="631"/>
      <c r="BTQ112" s="631"/>
      <c r="BTR112" s="631"/>
      <c r="BTS112" s="631"/>
      <c r="BTT112" s="612"/>
      <c r="BTU112" s="626"/>
      <c r="BTV112" s="631"/>
      <c r="BTW112" s="631"/>
      <c r="BTX112" s="631"/>
      <c r="BTY112" s="631"/>
      <c r="BTZ112" s="631"/>
      <c r="BUA112" s="612"/>
      <c r="BUB112" s="626"/>
      <c r="BUC112" s="631"/>
      <c r="BUD112" s="631"/>
      <c r="BUE112" s="631"/>
      <c r="BUF112" s="631"/>
      <c r="BUG112" s="631"/>
      <c r="BUH112" s="612"/>
      <c r="BUI112" s="626"/>
      <c r="BUJ112" s="631"/>
      <c r="BUK112" s="631"/>
      <c r="BUL112" s="631"/>
      <c r="BUM112" s="631"/>
      <c r="BUN112" s="631"/>
      <c r="BUO112" s="612"/>
      <c r="BUP112" s="626"/>
      <c r="BUQ112" s="631"/>
      <c r="BUR112" s="631"/>
      <c r="BUS112" s="631"/>
      <c r="BUT112" s="631"/>
      <c r="BUU112" s="631"/>
      <c r="BUV112" s="612"/>
      <c r="BUW112" s="626"/>
      <c r="BUX112" s="631"/>
      <c r="BUY112" s="631"/>
      <c r="BUZ112" s="631"/>
      <c r="BVA112" s="631"/>
      <c r="BVB112" s="631"/>
      <c r="BVC112" s="612"/>
      <c r="BVD112" s="626"/>
      <c r="BVE112" s="631"/>
      <c r="BVF112" s="631"/>
      <c r="BVG112" s="631"/>
      <c r="BVH112" s="631"/>
      <c r="BVI112" s="631"/>
      <c r="BVJ112" s="612"/>
      <c r="BVK112" s="626"/>
      <c r="BVL112" s="631"/>
      <c r="BVM112" s="631"/>
      <c r="BVN112" s="631"/>
      <c r="BVO112" s="631"/>
      <c r="BVP112" s="631"/>
      <c r="BVQ112" s="612"/>
      <c r="BVR112" s="626"/>
      <c r="BVS112" s="631"/>
      <c r="BVT112" s="631"/>
      <c r="BVU112" s="631"/>
      <c r="BVV112" s="631"/>
      <c r="BVW112" s="631"/>
      <c r="BVX112" s="612"/>
      <c r="BVY112" s="626"/>
      <c r="BVZ112" s="631"/>
      <c r="BWA112" s="631"/>
      <c r="BWB112" s="631"/>
      <c r="BWC112" s="631"/>
      <c r="BWD112" s="631"/>
      <c r="BWE112" s="612"/>
      <c r="BWF112" s="626"/>
      <c r="BWG112" s="631"/>
      <c r="BWH112" s="631"/>
      <c r="BWI112" s="631"/>
      <c r="BWJ112" s="631"/>
      <c r="BWK112" s="631"/>
      <c r="BWL112" s="612"/>
      <c r="BWM112" s="626"/>
      <c r="BWN112" s="631"/>
      <c r="BWO112" s="631"/>
      <c r="BWP112" s="631"/>
      <c r="BWQ112" s="631"/>
      <c r="BWR112" s="631"/>
      <c r="BWS112" s="612"/>
      <c r="BWT112" s="626"/>
      <c r="BWU112" s="631"/>
      <c r="BWV112" s="631"/>
      <c r="BWW112" s="631"/>
      <c r="BWX112" s="631"/>
      <c r="BWY112" s="631"/>
      <c r="BWZ112" s="612"/>
      <c r="BXA112" s="626"/>
      <c r="BXB112" s="631"/>
      <c r="BXC112" s="631"/>
      <c r="BXD112" s="631"/>
      <c r="BXE112" s="631"/>
      <c r="BXF112" s="631"/>
      <c r="BXG112" s="612"/>
      <c r="BXH112" s="626"/>
      <c r="BXI112" s="631"/>
      <c r="BXJ112" s="631"/>
      <c r="BXK112" s="631"/>
      <c r="BXL112" s="631"/>
      <c r="BXM112" s="631"/>
      <c r="BXN112" s="612"/>
      <c r="BXO112" s="626"/>
      <c r="BXP112" s="631"/>
      <c r="BXQ112" s="631"/>
      <c r="BXR112" s="631"/>
      <c r="BXS112" s="631"/>
      <c r="BXT112" s="631"/>
      <c r="BXU112" s="612"/>
      <c r="BXV112" s="626"/>
      <c r="BXW112" s="631"/>
      <c r="BXX112" s="631"/>
      <c r="BXY112" s="631"/>
      <c r="BXZ112" s="631"/>
      <c r="BYA112" s="631"/>
      <c r="BYB112" s="612"/>
      <c r="BYC112" s="626"/>
      <c r="BYD112" s="631"/>
      <c r="BYE112" s="631"/>
      <c r="BYF112" s="631"/>
      <c r="BYG112" s="631"/>
      <c r="BYH112" s="631"/>
      <c r="BYI112" s="612"/>
      <c r="BYJ112" s="626"/>
      <c r="BYK112" s="631"/>
      <c r="BYL112" s="631"/>
      <c r="BYM112" s="631"/>
      <c r="BYN112" s="631"/>
      <c r="BYO112" s="631"/>
      <c r="BYP112" s="612"/>
      <c r="BYQ112" s="626"/>
      <c r="BYR112" s="631"/>
      <c r="BYS112" s="631"/>
      <c r="BYT112" s="631"/>
      <c r="BYU112" s="631"/>
      <c r="BYV112" s="631"/>
      <c r="BYW112" s="612"/>
      <c r="BYX112" s="626"/>
      <c r="BYY112" s="631"/>
      <c r="BYZ112" s="631"/>
      <c r="BZA112" s="631"/>
      <c r="BZB112" s="631"/>
      <c r="BZC112" s="631"/>
      <c r="BZD112" s="612"/>
      <c r="BZE112" s="626"/>
      <c r="BZF112" s="631"/>
      <c r="BZG112" s="631"/>
      <c r="BZH112" s="631"/>
      <c r="BZI112" s="631"/>
      <c r="BZJ112" s="631"/>
      <c r="BZK112" s="612"/>
      <c r="BZL112" s="626"/>
      <c r="BZM112" s="631"/>
      <c r="BZN112" s="631"/>
      <c r="BZO112" s="631"/>
      <c r="BZP112" s="631"/>
      <c r="BZQ112" s="631"/>
      <c r="BZR112" s="612"/>
      <c r="BZS112" s="626"/>
      <c r="BZT112" s="631"/>
      <c r="BZU112" s="631"/>
      <c r="BZV112" s="631"/>
      <c r="BZW112" s="631"/>
      <c r="BZX112" s="631"/>
      <c r="BZY112" s="612"/>
      <c r="BZZ112" s="626"/>
      <c r="CAA112" s="631"/>
      <c r="CAB112" s="631"/>
      <c r="CAC112" s="631"/>
      <c r="CAD112" s="631"/>
      <c r="CAE112" s="631"/>
      <c r="CAF112" s="612"/>
      <c r="CAG112" s="626"/>
      <c r="CAH112" s="631"/>
      <c r="CAI112" s="631"/>
      <c r="CAJ112" s="631"/>
      <c r="CAK112" s="631"/>
      <c r="CAL112" s="631"/>
      <c r="CAM112" s="612"/>
      <c r="CAN112" s="626"/>
      <c r="CAO112" s="631"/>
      <c r="CAP112" s="631"/>
      <c r="CAQ112" s="631"/>
      <c r="CAR112" s="631"/>
      <c r="CAS112" s="631"/>
      <c r="CAT112" s="612"/>
      <c r="CAU112" s="626"/>
      <c r="CAV112" s="631"/>
      <c r="CAW112" s="631"/>
      <c r="CAX112" s="631"/>
      <c r="CAY112" s="631"/>
      <c r="CAZ112" s="631"/>
      <c r="CBA112" s="612"/>
      <c r="CBB112" s="626"/>
      <c r="CBC112" s="631"/>
      <c r="CBD112" s="631"/>
      <c r="CBE112" s="631"/>
      <c r="CBF112" s="631"/>
      <c r="CBG112" s="631"/>
      <c r="CBH112" s="612"/>
      <c r="CBI112" s="626"/>
      <c r="CBJ112" s="631"/>
      <c r="CBK112" s="631"/>
      <c r="CBL112" s="631"/>
      <c r="CBM112" s="631"/>
      <c r="CBN112" s="631"/>
      <c r="CBO112" s="612"/>
      <c r="CBP112" s="626"/>
      <c r="CBQ112" s="631"/>
      <c r="CBR112" s="631"/>
      <c r="CBS112" s="631"/>
      <c r="CBT112" s="631"/>
      <c r="CBU112" s="631"/>
      <c r="CBV112" s="612"/>
      <c r="CBW112" s="626"/>
      <c r="CBX112" s="631"/>
      <c r="CBY112" s="631"/>
      <c r="CBZ112" s="631"/>
      <c r="CCA112" s="631"/>
      <c r="CCB112" s="631"/>
      <c r="CCC112" s="612"/>
      <c r="CCD112" s="626"/>
      <c r="CCE112" s="631"/>
      <c r="CCF112" s="631"/>
      <c r="CCG112" s="631"/>
      <c r="CCH112" s="631"/>
      <c r="CCI112" s="631"/>
      <c r="CCJ112" s="612"/>
      <c r="CCK112" s="626"/>
      <c r="CCL112" s="631"/>
      <c r="CCM112" s="631"/>
      <c r="CCN112" s="631"/>
      <c r="CCO112" s="631"/>
      <c r="CCP112" s="631"/>
      <c r="CCQ112" s="612"/>
      <c r="CCR112" s="626"/>
      <c r="CCS112" s="631"/>
      <c r="CCT112" s="631"/>
      <c r="CCU112" s="631"/>
      <c r="CCV112" s="631"/>
      <c r="CCW112" s="631"/>
      <c r="CCX112" s="612"/>
      <c r="CCY112" s="626"/>
      <c r="CCZ112" s="631"/>
      <c r="CDA112" s="631"/>
      <c r="CDB112" s="631"/>
      <c r="CDC112" s="631"/>
      <c r="CDD112" s="631"/>
      <c r="CDE112" s="612"/>
      <c r="CDF112" s="626"/>
      <c r="CDG112" s="631"/>
      <c r="CDH112" s="631"/>
      <c r="CDI112" s="631"/>
      <c r="CDJ112" s="631"/>
      <c r="CDK112" s="631"/>
      <c r="CDL112" s="612"/>
      <c r="CDM112" s="626"/>
      <c r="CDN112" s="631"/>
      <c r="CDO112" s="631"/>
      <c r="CDP112" s="631"/>
      <c r="CDQ112" s="631"/>
      <c r="CDR112" s="631"/>
      <c r="CDS112" s="612"/>
      <c r="CDT112" s="626"/>
      <c r="CDU112" s="631"/>
      <c r="CDV112" s="631"/>
      <c r="CDW112" s="631"/>
      <c r="CDX112" s="631"/>
      <c r="CDY112" s="631"/>
      <c r="CDZ112" s="612"/>
      <c r="CEA112" s="626"/>
      <c r="CEB112" s="631"/>
      <c r="CEC112" s="631"/>
      <c r="CED112" s="631"/>
      <c r="CEE112" s="631"/>
      <c r="CEF112" s="631"/>
      <c r="CEG112" s="612"/>
      <c r="CEH112" s="626"/>
      <c r="CEI112" s="631"/>
      <c r="CEJ112" s="631"/>
      <c r="CEK112" s="631"/>
      <c r="CEL112" s="631"/>
      <c r="CEM112" s="631"/>
      <c r="CEN112" s="612"/>
      <c r="CEO112" s="626"/>
      <c r="CEP112" s="631"/>
      <c r="CEQ112" s="631"/>
      <c r="CER112" s="631"/>
      <c r="CES112" s="631"/>
      <c r="CET112" s="631"/>
      <c r="CEU112" s="612"/>
      <c r="CEV112" s="626"/>
      <c r="CEW112" s="631"/>
      <c r="CEX112" s="631"/>
      <c r="CEY112" s="631"/>
      <c r="CEZ112" s="631"/>
      <c r="CFA112" s="631"/>
      <c r="CFB112" s="612"/>
      <c r="CFC112" s="626"/>
      <c r="CFD112" s="631"/>
      <c r="CFE112" s="631"/>
      <c r="CFF112" s="631"/>
      <c r="CFG112" s="631"/>
      <c r="CFH112" s="631"/>
      <c r="CFI112" s="612"/>
      <c r="CFJ112" s="626"/>
      <c r="CFK112" s="631"/>
      <c r="CFL112" s="631"/>
      <c r="CFM112" s="631"/>
      <c r="CFN112" s="631"/>
      <c r="CFO112" s="631"/>
      <c r="CFP112" s="612"/>
      <c r="CFQ112" s="626"/>
      <c r="CFR112" s="631"/>
      <c r="CFS112" s="631"/>
      <c r="CFT112" s="631"/>
      <c r="CFU112" s="631"/>
      <c r="CFV112" s="631"/>
      <c r="CFW112" s="612"/>
      <c r="CFX112" s="626"/>
      <c r="CFY112" s="631"/>
      <c r="CFZ112" s="631"/>
      <c r="CGA112" s="631"/>
      <c r="CGB112" s="631"/>
      <c r="CGC112" s="631"/>
      <c r="CGD112" s="612"/>
      <c r="CGE112" s="626"/>
      <c r="CGF112" s="631"/>
      <c r="CGG112" s="631"/>
      <c r="CGH112" s="631"/>
      <c r="CGI112" s="631"/>
      <c r="CGJ112" s="631"/>
      <c r="CGK112" s="612"/>
      <c r="CGL112" s="626"/>
      <c r="CGM112" s="631"/>
      <c r="CGN112" s="631"/>
      <c r="CGO112" s="631"/>
      <c r="CGP112" s="631"/>
      <c r="CGQ112" s="631"/>
      <c r="CGR112" s="612"/>
      <c r="CGS112" s="626"/>
      <c r="CGT112" s="631"/>
      <c r="CGU112" s="631"/>
      <c r="CGV112" s="631"/>
      <c r="CGW112" s="631"/>
      <c r="CGX112" s="631"/>
      <c r="CGY112" s="612"/>
      <c r="CGZ112" s="626"/>
      <c r="CHA112" s="631"/>
      <c r="CHB112" s="631"/>
      <c r="CHC112" s="631"/>
      <c r="CHD112" s="631"/>
      <c r="CHE112" s="631"/>
      <c r="CHF112" s="612"/>
      <c r="CHG112" s="626"/>
      <c r="CHH112" s="631"/>
      <c r="CHI112" s="631"/>
      <c r="CHJ112" s="631"/>
      <c r="CHK112" s="631"/>
      <c r="CHL112" s="631"/>
      <c r="CHM112" s="612"/>
      <c r="CHN112" s="626"/>
      <c r="CHO112" s="631"/>
      <c r="CHP112" s="631"/>
      <c r="CHQ112" s="631"/>
      <c r="CHR112" s="631"/>
      <c r="CHS112" s="631"/>
      <c r="CHT112" s="612"/>
      <c r="CHU112" s="626"/>
      <c r="CHV112" s="631"/>
      <c r="CHW112" s="631"/>
      <c r="CHX112" s="631"/>
      <c r="CHY112" s="631"/>
      <c r="CHZ112" s="631"/>
      <c r="CIA112" s="612"/>
      <c r="CIB112" s="626"/>
      <c r="CIC112" s="631"/>
      <c r="CID112" s="631"/>
      <c r="CIE112" s="631"/>
      <c r="CIF112" s="631"/>
      <c r="CIG112" s="631"/>
      <c r="CIH112" s="612"/>
      <c r="CII112" s="626"/>
      <c r="CIJ112" s="631"/>
      <c r="CIK112" s="631"/>
      <c r="CIL112" s="631"/>
      <c r="CIM112" s="631"/>
      <c r="CIN112" s="631"/>
      <c r="CIO112" s="612"/>
      <c r="CIP112" s="626"/>
      <c r="CIQ112" s="631"/>
      <c r="CIR112" s="631"/>
      <c r="CIS112" s="631"/>
      <c r="CIT112" s="631"/>
      <c r="CIU112" s="631"/>
      <c r="CIV112" s="612"/>
      <c r="CIW112" s="626"/>
      <c r="CIX112" s="631"/>
      <c r="CIY112" s="631"/>
      <c r="CIZ112" s="631"/>
      <c r="CJA112" s="631"/>
      <c r="CJB112" s="631"/>
      <c r="CJC112" s="612"/>
      <c r="CJD112" s="626"/>
      <c r="CJE112" s="631"/>
      <c r="CJF112" s="631"/>
      <c r="CJG112" s="631"/>
      <c r="CJH112" s="631"/>
      <c r="CJI112" s="631"/>
      <c r="CJJ112" s="612"/>
      <c r="CJK112" s="626"/>
      <c r="CJL112" s="631"/>
      <c r="CJM112" s="631"/>
      <c r="CJN112" s="631"/>
      <c r="CJO112" s="631"/>
      <c r="CJP112" s="631"/>
      <c r="CJQ112" s="612"/>
      <c r="CJR112" s="626"/>
      <c r="CJS112" s="631"/>
      <c r="CJT112" s="631"/>
      <c r="CJU112" s="631"/>
      <c r="CJV112" s="631"/>
      <c r="CJW112" s="631"/>
      <c r="CJX112" s="612"/>
      <c r="CJY112" s="626"/>
      <c r="CJZ112" s="631"/>
      <c r="CKA112" s="631"/>
      <c r="CKB112" s="631"/>
      <c r="CKC112" s="631"/>
      <c r="CKD112" s="631"/>
      <c r="CKE112" s="612"/>
      <c r="CKF112" s="626"/>
      <c r="CKG112" s="631"/>
      <c r="CKH112" s="631"/>
      <c r="CKI112" s="631"/>
      <c r="CKJ112" s="631"/>
      <c r="CKK112" s="631"/>
      <c r="CKL112" s="612"/>
      <c r="CKM112" s="626"/>
      <c r="CKN112" s="631"/>
      <c r="CKO112" s="631"/>
      <c r="CKP112" s="631"/>
      <c r="CKQ112" s="631"/>
      <c r="CKR112" s="631"/>
      <c r="CKS112" s="612"/>
      <c r="CKT112" s="626"/>
      <c r="CKU112" s="631"/>
      <c r="CKV112" s="631"/>
      <c r="CKW112" s="631"/>
      <c r="CKX112" s="631"/>
      <c r="CKY112" s="631"/>
      <c r="CKZ112" s="612"/>
      <c r="CLA112" s="626"/>
      <c r="CLB112" s="631"/>
      <c r="CLC112" s="631"/>
      <c r="CLD112" s="631"/>
      <c r="CLE112" s="631"/>
      <c r="CLF112" s="631"/>
      <c r="CLG112" s="612"/>
      <c r="CLH112" s="626"/>
      <c r="CLI112" s="631"/>
      <c r="CLJ112" s="631"/>
      <c r="CLK112" s="631"/>
      <c r="CLL112" s="631"/>
      <c r="CLM112" s="631"/>
      <c r="CLN112" s="612"/>
      <c r="CLO112" s="626"/>
      <c r="CLP112" s="631"/>
      <c r="CLQ112" s="631"/>
      <c r="CLR112" s="631"/>
      <c r="CLS112" s="631"/>
      <c r="CLT112" s="631"/>
      <c r="CLU112" s="612"/>
      <c r="CLV112" s="626"/>
      <c r="CLW112" s="631"/>
      <c r="CLX112" s="631"/>
      <c r="CLY112" s="631"/>
      <c r="CLZ112" s="631"/>
      <c r="CMA112" s="631"/>
      <c r="CMB112" s="612"/>
      <c r="CMC112" s="626"/>
      <c r="CMD112" s="631"/>
      <c r="CME112" s="631"/>
      <c r="CMF112" s="631"/>
      <c r="CMG112" s="631"/>
      <c r="CMH112" s="631"/>
      <c r="CMI112" s="612"/>
      <c r="CMJ112" s="626"/>
      <c r="CMK112" s="631"/>
      <c r="CML112" s="631"/>
      <c r="CMM112" s="631"/>
      <c r="CMN112" s="631"/>
      <c r="CMO112" s="631"/>
      <c r="CMP112" s="612"/>
      <c r="CMQ112" s="626"/>
      <c r="CMR112" s="631"/>
      <c r="CMS112" s="631"/>
      <c r="CMT112" s="631"/>
      <c r="CMU112" s="631"/>
      <c r="CMV112" s="631"/>
      <c r="CMW112" s="612"/>
      <c r="CMX112" s="626"/>
      <c r="CMY112" s="631"/>
      <c r="CMZ112" s="631"/>
      <c r="CNA112" s="631"/>
      <c r="CNB112" s="631"/>
      <c r="CNC112" s="631"/>
      <c r="CND112" s="612"/>
      <c r="CNE112" s="626"/>
      <c r="CNF112" s="631"/>
      <c r="CNG112" s="631"/>
      <c r="CNH112" s="631"/>
      <c r="CNI112" s="631"/>
      <c r="CNJ112" s="631"/>
      <c r="CNK112" s="612"/>
      <c r="CNL112" s="626"/>
      <c r="CNM112" s="631"/>
      <c r="CNN112" s="631"/>
      <c r="CNO112" s="631"/>
      <c r="CNP112" s="631"/>
      <c r="CNQ112" s="631"/>
      <c r="CNR112" s="612"/>
      <c r="CNS112" s="626"/>
      <c r="CNT112" s="631"/>
      <c r="CNU112" s="631"/>
      <c r="CNV112" s="631"/>
      <c r="CNW112" s="631"/>
      <c r="CNX112" s="631"/>
      <c r="CNY112" s="612"/>
      <c r="CNZ112" s="626"/>
      <c r="COA112" s="631"/>
      <c r="COB112" s="631"/>
      <c r="COC112" s="631"/>
      <c r="COD112" s="631"/>
      <c r="COE112" s="631"/>
      <c r="COF112" s="612"/>
      <c r="COG112" s="626"/>
      <c r="COH112" s="631"/>
      <c r="COI112" s="631"/>
      <c r="COJ112" s="631"/>
      <c r="COK112" s="631"/>
      <c r="COL112" s="631"/>
      <c r="COM112" s="612"/>
      <c r="CON112" s="626"/>
      <c r="COO112" s="631"/>
      <c r="COP112" s="631"/>
      <c r="COQ112" s="631"/>
      <c r="COR112" s="631"/>
      <c r="COS112" s="631"/>
      <c r="COT112" s="612"/>
      <c r="COU112" s="626"/>
      <c r="COV112" s="631"/>
      <c r="COW112" s="631"/>
      <c r="COX112" s="631"/>
      <c r="COY112" s="631"/>
      <c r="COZ112" s="631"/>
      <c r="CPA112" s="612"/>
      <c r="CPB112" s="626"/>
      <c r="CPC112" s="631"/>
      <c r="CPD112" s="631"/>
      <c r="CPE112" s="631"/>
      <c r="CPF112" s="631"/>
      <c r="CPG112" s="631"/>
      <c r="CPH112" s="612"/>
      <c r="CPI112" s="626"/>
      <c r="CPJ112" s="631"/>
      <c r="CPK112" s="631"/>
      <c r="CPL112" s="631"/>
      <c r="CPM112" s="631"/>
      <c r="CPN112" s="631"/>
      <c r="CPO112" s="612"/>
      <c r="CPP112" s="626"/>
      <c r="CPQ112" s="631"/>
      <c r="CPR112" s="631"/>
      <c r="CPS112" s="631"/>
      <c r="CPT112" s="631"/>
      <c r="CPU112" s="631"/>
      <c r="CPV112" s="612"/>
      <c r="CPW112" s="626"/>
      <c r="CPX112" s="631"/>
      <c r="CPY112" s="631"/>
      <c r="CPZ112" s="631"/>
      <c r="CQA112" s="631"/>
      <c r="CQB112" s="631"/>
      <c r="CQC112" s="612"/>
      <c r="CQD112" s="626"/>
      <c r="CQE112" s="631"/>
      <c r="CQF112" s="631"/>
      <c r="CQG112" s="631"/>
      <c r="CQH112" s="631"/>
      <c r="CQI112" s="631"/>
      <c r="CQJ112" s="612"/>
      <c r="CQK112" s="626"/>
      <c r="CQL112" s="631"/>
      <c r="CQM112" s="631"/>
      <c r="CQN112" s="631"/>
      <c r="CQO112" s="631"/>
      <c r="CQP112" s="631"/>
      <c r="CQQ112" s="612"/>
      <c r="CQR112" s="626"/>
      <c r="CQS112" s="631"/>
      <c r="CQT112" s="631"/>
      <c r="CQU112" s="631"/>
      <c r="CQV112" s="631"/>
      <c r="CQW112" s="631"/>
      <c r="CQX112" s="612"/>
      <c r="CQY112" s="626"/>
      <c r="CQZ112" s="631"/>
      <c r="CRA112" s="631"/>
      <c r="CRB112" s="631"/>
      <c r="CRC112" s="631"/>
      <c r="CRD112" s="631"/>
      <c r="CRE112" s="612"/>
      <c r="CRF112" s="626"/>
      <c r="CRG112" s="631"/>
      <c r="CRH112" s="631"/>
      <c r="CRI112" s="631"/>
      <c r="CRJ112" s="631"/>
      <c r="CRK112" s="631"/>
      <c r="CRL112" s="612"/>
      <c r="CRM112" s="626"/>
      <c r="CRN112" s="631"/>
      <c r="CRO112" s="631"/>
      <c r="CRP112" s="631"/>
      <c r="CRQ112" s="631"/>
      <c r="CRR112" s="631"/>
      <c r="CRS112" s="612"/>
      <c r="CRT112" s="626"/>
      <c r="CRU112" s="631"/>
      <c r="CRV112" s="631"/>
      <c r="CRW112" s="631"/>
      <c r="CRX112" s="631"/>
      <c r="CRY112" s="631"/>
      <c r="CRZ112" s="612"/>
      <c r="CSA112" s="626"/>
      <c r="CSB112" s="631"/>
      <c r="CSC112" s="631"/>
      <c r="CSD112" s="631"/>
      <c r="CSE112" s="631"/>
      <c r="CSF112" s="631"/>
      <c r="CSG112" s="612"/>
      <c r="CSH112" s="626"/>
      <c r="CSI112" s="631"/>
      <c r="CSJ112" s="631"/>
      <c r="CSK112" s="631"/>
      <c r="CSL112" s="631"/>
      <c r="CSM112" s="631"/>
      <c r="CSN112" s="612"/>
      <c r="CSO112" s="626"/>
      <c r="CSP112" s="631"/>
      <c r="CSQ112" s="631"/>
      <c r="CSR112" s="631"/>
      <c r="CSS112" s="631"/>
      <c r="CST112" s="631"/>
      <c r="CSU112" s="612"/>
      <c r="CSV112" s="626"/>
      <c r="CSW112" s="631"/>
      <c r="CSX112" s="631"/>
      <c r="CSY112" s="631"/>
      <c r="CSZ112" s="631"/>
      <c r="CTA112" s="631"/>
      <c r="CTB112" s="612"/>
      <c r="CTC112" s="626"/>
      <c r="CTD112" s="631"/>
      <c r="CTE112" s="631"/>
      <c r="CTF112" s="631"/>
      <c r="CTG112" s="631"/>
      <c r="CTH112" s="631"/>
      <c r="CTI112" s="612"/>
      <c r="CTJ112" s="626"/>
      <c r="CTK112" s="631"/>
      <c r="CTL112" s="631"/>
      <c r="CTM112" s="631"/>
      <c r="CTN112" s="631"/>
      <c r="CTO112" s="631"/>
      <c r="CTP112" s="612"/>
      <c r="CTQ112" s="626"/>
      <c r="CTR112" s="631"/>
      <c r="CTS112" s="631"/>
      <c r="CTT112" s="631"/>
      <c r="CTU112" s="631"/>
      <c r="CTV112" s="631"/>
      <c r="CTW112" s="612"/>
      <c r="CTX112" s="626"/>
      <c r="CTY112" s="631"/>
      <c r="CTZ112" s="631"/>
      <c r="CUA112" s="631"/>
      <c r="CUB112" s="631"/>
      <c r="CUC112" s="631"/>
      <c r="CUD112" s="612"/>
      <c r="CUE112" s="626"/>
      <c r="CUF112" s="631"/>
      <c r="CUG112" s="631"/>
      <c r="CUH112" s="631"/>
      <c r="CUI112" s="631"/>
      <c r="CUJ112" s="631"/>
      <c r="CUK112" s="612"/>
      <c r="CUL112" s="626"/>
      <c r="CUM112" s="631"/>
      <c r="CUN112" s="631"/>
      <c r="CUO112" s="631"/>
      <c r="CUP112" s="631"/>
      <c r="CUQ112" s="631"/>
      <c r="CUR112" s="612"/>
      <c r="CUS112" s="626"/>
      <c r="CUT112" s="631"/>
      <c r="CUU112" s="631"/>
      <c r="CUV112" s="631"/>
      <c r="CUW112" s="631"/>
      <c r="CUX112" s="631"/>
      <c r="CUY112" s="612"/>
      <c r="CUZ112" s="626"/>
      <c r="CVA112" s="631"/>
      <c r="CVB112" s="631"/>
      <c r="CVC112" s="631"/>
      <c r="CVD112" s="631"/>
      <c r="CVE112" s="631"/>
      <c r="CVF112" s="612"/>
      <c r="CVG112" s="626"/>
      <c r="CVH112" s="631"/>
      <c r="CVI112" s="631"/>
      <c r="CVJ112" s="631"/>
      <c r="CVK112" s="631"/>
      <c r="CVL112" s="631"/>
      <c r="CVM112" s="612"/>
      <c r="CVN112" s="626"/>
      <c r="CVO112" s="631"/>
      <c r="CVP112" s="631"/>
      <c r="CVQ112" s="631"/>
      <c r="CVR112" s="631"/>
      <c r="CVS112" s="631"/>
      <c r="CVT112" s="612"/>
      <c r="CVU112" s="626"/>
      <c r="CVV112" s="631"/>
      <c r="CVW112" s="631"/>
      <c r="CVX112" s="631"/>
      <c r="CVY112" s="631"/>
      <c r="CVZ112" s="631"/>
      <c r="CWA112" s="612"/>
      <c r="CWB112" s="626"/>
      <c r="CWC112" s="631"/>
      <c r="CWD112" s="631"/>
      <c r="CWE112" s="631"/>
      <c r="CWF112" s="631"/>
      <c r="CWG112" s="631"/>
      <c r="CWH112" s="612"/>
      <c r="CWI112" s="626"/>
      <c r="CWJ112" s="631"/>
      <c r="CWK112" s="631"/>
      <c r="CWL112" s="631"/>
      <c r="CWM112" s="631"/>
      <c r="CWN112" s="631"/>
      <c r="CWO112" s="612"/>
      <c r="CWP112" s="626"/>
      <c r="CWQ112" s="631"/>
      <c r="CWR112" s="631"/>
      <c r="CWS112" s="631"/>
      <c r="CWT112" s="631"/>
      <c r="CWU112" s="631"/>
      <c r="CWV112" s="612"/>
      <c r="CWW112" s="626"/>
      <c r="CWX112" s="631"/>
      <c r="CWY112" s="631"/>
      <c r="CWZ112" s="631"/>
      <c r="CXA112" s="631"/>
      <c r="CXB112" s="631"/>
      <c r="CXC112" s="612"/>
      <c r="CXD112" s="626"/>
      <c r="CXE112" s="631"/>
      <c r="CXF112" s="631"/>
      <c r="CXG112" s="631"/>
      <c r="CXH112" s="631"/>
      <c r="CXI112" s="631"/>
      <c r="CXJ112" s="612"/>
      <c r="CXK112" s="626"/>
      <c r="CXL112" s="631"/>
      <c r="CXM112" s="631"/>
      <c r="CXN112" s="631"/>
      <c r="CXO112" s="631"/>
      <c r="CXP112" s="631"/>
      <c r="CXQ112" s="612"/>
      <c r="CXR112" s="626"/>
      <c r="CXS112" s="631"/>
      <c r="CXT112" s="631"/>
      <c r="CXU112" s="631"/>
      <c r="CXV112" s="631"/>
      <c r="CXW112" s="631"/>
      <c r="CXX112" s="612"/>
      <c r="CXY112" s="626"/>
      <c r="CXZ112" s="631"/>
      <c r="CYA112" s="631"/>
      <c r="CYB112" s="631"/>
      <c r="CYC112" s="631"/>
      <c r="CYD112" s="631"/>
      <c r="CYE112" s="612"/>
      <c r="CYF112" s="626"/>
      <c r="CYG112" s="631"/>
      <c r="CYH112" s="631"/>
      <c r="CYI112" s="631"/>
      <c r="CYJ112" s="631"/>
      <c r="CYK112" s="631"/>
      <c r="CYL112" s="612"/>
      <c r="CYM112" s="626"/>
      <c r="CYN112" s="631"/>
      <c r="CYO112" s="631"/>
      <c r="CYP112" s="631"/>
      <c r="CYQ112" s="631"/>
      <c r="CYR112" s="631"/>
      <c r="CYS112" s="612"/>
      <c r="CYT112" s="626"/>
      <c r="CYU112" s="631"/>
      <c r="CYV112" s="631"/>
      <c r="CYW112" s="631"/>
      <c r="CYX112" s="631"/>
      <c r="CYY112" s="631"/>
      <c r="CYZ112" s="612"/>
      <c r="CZA112" s="626"/>
      <c r="CZB112" s="631"/>
      <c r="CZC112" s="631"/>
      <c r="CZD112" s="631"/>
      <c r="CZE112" s="631"/>
      <c r="CZF112" s="631"/>
      <c r="CZG112" s="612"/>
      <c r="CZH112" s="626"/>
      <c r="CZI112" s="631"/>
      <c r="CZJ112" s="631"/>
      <c r="CZK112" s="631"/>
      <c r="CZL112" s="631"/>
      <c r="CZM112" s="631"/>
      <c r="CZN112" s="612"/>
      <c r="CZO112" s="626"/>
      <c r="CZP112" s="631"/>
      <c r="CZQ112" s="631"/>
      <c r="CZR112" s="631"/>
      <c r="CZS112" s="631"/>
      <c r="CZT112" s="631"/>
      <c r="CZU112" s="612"/>
      <c r="CZV112" s="626"/>
      <c r="CZW112" s="631"/>
      <c r="CZX112" s="631"/>
      <c r="CZY112" s="631"/>
      <c r="CZZ112" s="631"/>
      <c r="DAA112" s="631"/>
      <c r="DAB112" s="612"/>
      <c r="DAC112" s="626"/>
      <c r="DAD112" s="631"/>
      <c r="DAE112" s="631"/>
      <c r="DAF112" s="631"/>
      <c r="DAG112" s="631"/>
      <c r="DAH112" s="631"/>
      <c r="DAI112" s="612"/>
      <c r="DAJ112" s="626"/>
      <c r="DAK112" s="631"/>
      <c r="DAL112" s="631"/>
      <c r="DAM112" s="631"/>
      <c r="DAN112" s="631"/>
      <c r="DAO112" s="631"/>
      <c r="DAP112" s="612"/>
      <c r="DAQ112" s="626"/>
      <c r="DAR112" s="631"/>
      <c r="DAS112" s="631"/>
      <c r="DAT112" s="631"/>
      <c r="DAU112" s="631"/>
      <c r="DAV112" s="631"/>
      <c r="DAW112" s="612"/>
      <c r="DAX112" s="626"/>
      <c r="DAY112" s="631"/>
      <c r="DAZ112" s="631"/>
      <c r="DBA112" s="631"/>
      <c r="DBB112" s="631"/>
      <c r="DBC112" s="631"/>
      <c r="DBD112" s="612"/>
      <c r="DBE112" s="626"/>
      <c r="DBF112" s="631"/>
      <c r="DBG112" s="631"/>
      <c r="DBH112" s="631"/>
      <c r="DBI112" s="631"/>
      <c r="DBJ112" s="631"/>
      <c r="DBK112" s="612"/>
      <c r="DBL112" s="626"/>
      <c r="DBM112" s="631"/>
      <c r="DBN112" s="631"/>
      <c r="DBO112" s="631"/>
      <c r="DBP112" s="631"/>
      <c r="DBQ112" s="631"/>
      <c r="DBR112" s="612"/>
      <c r="DBS112" s="626"/>
      <c r="DBT112" s="631"/>
      <c r="DBU112" s="631"/>
      <c r="DBV112" s="631"/>
      <c r="DBW112" s="631"/>
      <c r="DBX112" s="631"/>
      <c r="DBY112" s="612"/>
      <c r="DBZ112" s="626"/>
      <c r="DCA112" s="631"/>
      <c r="DCB112" s="631"/>
      <c r="DCC112" s="631"/>
      <c r="DCD112" s="631"/>
      <c r="DCE112" s="631"/>
      <c r="DCF112" s="612"/>
      <c r="DCG112" s="626"/>
      <c r="DCH112" s="631"/>
      <c r="DCI112" s="631"/>
      <c r="DCJ112" s="631"/>
      <c r="DCK112" s="631"/>
      <c r="DCL112" s="631"/>
      <c r="DCM112" s="612"/>
      <c r="DCN112" s="626"/>
      <c r="DCO112" s="631"/>
      <c r="DCP112" s="631"/>
      <c r="DCQ112" s="631"/>
      <c r="DCR112" s="631"/>
      <c r="DCS112" s="631"/>
      <c r="DCT112" s="612"/>
      <c r="DCU112" s="626"/>
      <c r="DCV112" s="631"/>
      <c r="DCW112" s="631"/>
      <c r="DCX112" s="631"/>
      <c r="DCY112" s="631"/>
      <c r="DCZ112" s="631"/>
      <c r="DDA112" s="612"/>
      <c r="DDB112" s="626"/>
      <c r="DDC112" s="631"/>
      <c r="DDD112" s="631"/>
      <c r="DDE112" s="631"/>
      <c r="DDF112" s="631"/>
      <c r="DDG112" s="631"/>
      <c r="DDH112" s="612"/>
      <c r="DDI112" s="626"/>
      <c r="DDJ112" s="631"/>
      <c r="DDK112" s="631"/>
      <c r="DDL112" s="631"/>
      <c r="DDM112" s="631"/>
      <c r="DDN112" s="631"/>
      <c r="DDO112" s="612"/>
      <c r="DDP112" s="626"/>
      <c r="DDQ112" s="631"/>
      <c r="DDR112" s="631"/>
      <c r="DDS112" s="631"/>
      <c r="DDT112" s="631"/>
      <c r="DDU112" s="631"/>
      <c r="DDV112" s="612"/>
      <c r="DDW112" s="626"/>
      <c r="DDX112" s="631"/>
      <c r="DDY112" s="631"/>
      <c r="DDZ112" s="631"/>
      <c r="DEA112" s="631"/>
      <c r="DEB112" s="631"/>
      <c r="DEC112" s="612"/>
      <c r="DED112" s="626"/>
      <c r="DEE112" s="631"/>
      <c r="DEF112" s="631"/>
      <c r="DEG112" s="631"/>
      <c r="DEH112" s="631"/>
      <c r="DEI112" s="631"/>
      <c r="DEJ112" s="612"/>
      <c r="DEK112" s="626"/>
      <c r="DEL112" s="631"/>
      <c r="DEM112" s="631"/>
      <c r="DEN112" s="631"/>
      <c r="DEO112" s="631"/>
      <c r="DEP112" s="631"/>
      <c r="DEQ112" s="612"/>
      <c r="DER112" s="626"/>
      <c r="DES112" s="631"/>
      <c r="DET112" s="631"/>
      <c r="DEU112" s="631"/>
      <c r="DEV112" s="631"/>
      <c r="DEW112" s="631"/>
      <c r="DEX112" s="612"/>
      <c r="DEY112" s="626"/>
      <c r="DEZ112" s="631"/>
      <c r="DFA112" s="631"/>
      <c r="DFB112" s="631"/>
      <c r="DFC112" s="631"/>
      <c r="DFD112" s="631"/>
      <c r="DFE112" s="612"/>
      <c r="DFF112" s="626"/>
      <c r="DFG112" s="631"/>
      <c r="DFH112" s="631"/>
      <c r="DFI112" s="631"/>
      <c r="DFJ112" s="631"/>
      <c r="DFK112" s="631"/>
      <c r="DFL112" s="612"/>
      <c r="DFM112" s="626"/>
      <c r="DFN112" s="631"/>
      <c r="DFO112" s="631"/>
      <c r="DFP112" s="631"/>
      <c r="DFQ112" s="631"/>
      <c r="DFR112" s="631"/>
      <c r="DFS112" s="612"/>
      <c r="DFT112" s="626"/>
      <c r="DFU112" s="631"/>
      <c r="DFV112" s="631"/>
      <c r="DFW112" s="631"/>
      <c r="DFX112" s="631"/>
      <c r="DFY112" s="631"/>
      <c r="DFZ112" s="612"/>
      <c r="DGA112" s="626"/>
      <c r="DGB112" s="631"/>
      <c r="DGC112" s="631"/>
      <c r="DGD112" s="631"/>
      <c r="DGE112" s="631"/>
      <c r="DGF112" s="631"/>
      <c r="DGG112" s="612"/>
      <c r="DGH112" s="626"/>
      <c r="DGI112" s="631"/>
      <c r="DGJ112" s="631"/>
      <c r="DGK112" s="631"/>
      <c r="DGL112" s="631"/>
      <c r="DGM112" s="631"/>
      <c r="DGN112" s="612"/>
      <c r="DGO112" s="626"/>
      <c r="DGP112" s="631"/>
      <c r="DGQ112" s="631"/>
      <c r="DGR112" s="631"/>
      <c r="DGS112" s="631"/>
      <c r="DGT112" s="631"/>
      <c r="DGU112" s="612"/>
      <c r="DGV112" s="626"/>
      <c r="DGW112" s="631"/>
      <c r="DGX112" s="631"/>
      <c r="DGY112" s="631"/>
      <c r="DGZ112" s="631"/>
      <c r="DHA112" s="631"/>
      <c r="DHB112" s="612"/>
      <c r="DHC112" s="626"/>
      <c r="DHD112" s="631"/>
      <c r="DHE112" s="631"/>
      <c r="DHF112" s="631"/>
      <c r="DHG112" s="631"/>
      <c r="DHH112" s="631"/>
      <c r="DHI112" s="612"/>
      <c r="DHJ112" s="626"/>
      <c r="DHK112" s="631"/>
      <c r="DHL112" s="631"/>
      <c r="DHM112" s="631"/>
      <c r="DHN112" s="631"/>
      <c r="DHO112" s="631"/>
      <c r="DHP112" s="612"/>
      <c r="DHQ112" s="626"/>
      <c r="DHR112" s="631"/>
      <c r="DHS112" s="631"/>
      <c r="DHT112" s="631"/>
      <c r="DHU112" s="631"/>
      <c r="DHV112" s="631"/>
      <c r="DHW112" s="612"/>
      <c r="DHX112" s="626"/>
      <c r="DHY112" s="631"/>
      <c r="DHZ112" s="631"/>
      <c r="DIA112" s="631"/>
      <c r="DIB112" s="631"/>
      <c r="DIC112" s="631"/>
      <c r="DID112" s="612"/>
      <c r="DIE112" s="626"/>
      <c r="DIF112" s="631"/>
      <c r="DIG112" s="631"/>
      <c r="DIH112" s="631"/>
      <c r="DII112" s="631"/>
      <c r="DIJ112" s="631"/>
      <c r="DIK112" s="612"/>
      <c r="DIL112" s="626"/>
      <c r="DIM112" s="631"/>
      <c r="DIN112" s="631"/>
      <c r="DIO112" s="631"/>
      <c r="DIP112" s="631"/>
      <c r="DIQ112" s="631"/>
      <c r="DIR112" s="612"/>
      <c r="DIS112" s="626"/>
      <c r="DIT112" s="631"/>
      <c r="DIU112" s="631"/>
      <c r="DIV112" s="631"/>
      <c r="DIW112" s="631"/>
      <c r="DIX112" s="631"/>
      <c r="DIY112" s="612"/>
      <c r="DIZ112" s="626"/>
      <c r="DJA112" s="631"/>
      <c r="DJB112" s="631"/>
      <c r="DJC112" s="631"/>
      <c r="DJD112" s="631"/>
      <c r="DJE112" s="631"/>
      <c r="DJF112" s="612"/>
      <c r="DJG112" s="626"/>
      <c r="DJH112" s="631"/>
      <c r="DJI112" s="631"/>
      <c r="DJJ112" s="631"/>
      <c r="DJK112" s="631"/>
      <c r="DJL112" s="631"/>
      <c r="DJM112" s="612"/>
      <c r="DJN112" s="626"/>
      <c r="DJO112" s="631"/>
      <c r="DJP112" s="631"/>
      <c r="DJQ112" s="631"/>
      <c r="DJR112" s="631"/>
      <c r="DJS112" s="631"/>
      <c r="DJT112" s="612"/>
      <c r="DJU112" s="626"/>
      <c r="DJV112" s="631"/>
      <c r="DJW112" s="631"/>
      <c r="DJX112" s="631"/>
      <c r="DJY112" s="631"/>
      <c r="DJZ112" s="631"/>
      <c r="DKA112" s="612"/>
      <c r="DKB112" s="626"/>
      <c r="DKC112" s="631"/>
      <c r="DKD112" s="631"/>
      <c r="DKE112" s="631"/>
      <c r="DKF112" s="631"/>
      <c r="DKG112" s="631"/>
      <c r="DKH112" s="612"/>
      <c r="DKI112" s="626"/>
      <c r="DKJ112" s="631"/>
      <c r="DKK112" s="631"/>
      <c r="DKL112" s="631"/>
      <c r="DKM112" s="631"/>
      <c r="DKN112" s="631"/>
      <c r="DKO112" s="612"/>
      <c r="DKP112" s="626"/>
      <c r="DKQ112" s="631"/>
      <c r="DKR112" s="631"/>
      <c r="DKS112" s="631"/>
      <c r="DKT112" s="631"/>
      <c r="DKU112" s="631"/>
      <c r="DKV112" s="612"/>
      <c r="DKW112" s="626"/>
      <c r="DKX112" s="631"/>
      <c r="DKY112" s="631"/>
      <c r="DKZ112" s="631"/>
      <c r="DLA112" s="631"/>
      <c r="DLB112" s="631"/>
      <c r="DLC112" s="612"/>
      <c r="DLD112" s="626"/>
      <c r="DLE112" s="631"/>
      <c r="DLF112" s="631"/>
      <c r="DLG112" s="631"/>
      <c r="DLH112" s="631"/>
      <c r="DLI112" s="631"/>
      <c r="DLJ112" s="612"/>
      <c r="DLK112" s="626"/>
      <c r="DLL112" s="631"/>
      <c r="DLM112" s="631"/>
      <c r="DLN112" s="631"/>
      <c r="DLO112" s="631"/>
      <c r="DLP112" s="631"/>
      <c r="DLQ112" s="612"/>
      <c r="DLR112" s="626"/>
      <c r="DLS112" s="631"/>
      <c r="DLT112" s="631"/>
      <c r="DLU112" s="631"/>
      <c r="DLV112" s="631"/>
      <c r="DLW112" s="631"/>
      <c r="DLX112" s="612"/>
      <c r="DLY112" s="626"/>
      <c r="DLZ112" s="631"/>
      <c r="DMA112" s="631"/>
      <c r="DMB112" s="631"/>
      <c r="DMC112" s="631"/>
      <c r="DMD112" s="631"/>
      <c r="DME112" s="612"/>
      <c r="DMF112" s="626"/>
      <c r="DMG112" s="631"/>
      <c r="DMH112" s="631"/>
      <c r="DMI112" s="631"/>
      <c r="DMJ112" s="631"/>
      <c r="DMK112" s="631"/>
      <c r="DML112" s="612"/>
      <c r="DMM112" s="626"/>
      <c r="DMN112" s="631"/>
      <c r="DMO112" s="631"/>
      <c r="DMP112" s="631"/>
      <c r="DMQ112" s="631"/>
      <c r="DMR112" s="631"/>
      <c r="DMS112" s="612"/>
      <c r="DMT112" s="626"/>
      <c r="DMU112" s="631"/>
      <c r="DMV112" s="631"/>
      <c r="DMW112" s="631"/>
      <c r="DMX112" s="631"/>
      <c r="DMY112" s="631"/>
      <c r="DMZ112" s="612"/>
      <c r="DNA112" s="626"/>
      <c r="DNB112" s="631"/>
      <c r="DNC112" s="631"/>
      <c r="DND112" s="631"/>
      <c r="DNE112" s="631"/>
      <c r="DNF112" s="631"/>
      <c r="DNG112" s="612"/>
      <c r="DNH112" s="626"/>
      <c r="DNI112" s="631"/>
      <c r="DNJ112" s="631"/>
      <c r="DNK112" s="631"/>
      <c r="DNL112" s="631"/>
      <c r="DNM112" s="631"/>
      <c r="DNN112" s="612"/>
      <c r="DNO112" s="626"/>
      <c r="DNP112" s="631"/>
      <c r="DNQ112" s="631"/>
      <c r="DNR112" s="631"/>
      <c r="DNS112" s="631"/>
      <c r="DNT112" s="631"/>
      <c r="DNU112" s="612"/>
      <c r="DNV112" s="626"/>
      <c r="DNW112" s="631"/>
      <c r="DNX112" s="631"/>
      <c r="DNY112" s="631"/>
      <c r="DNZ112" s="631"/>
      <c r="DOA112" s="631"/>
      <c r="DOB112" s="612"/>
      <c r="DOC112" s="626"/>
      <c r="DOD112" s="631"/>
      <c r="DOE112" s="631"/>
      <c r="DOF112" s="631"/>
      <c r="DOG112" s="631"/>
      <c r="DOH112" s="631"/>
      <c r="DOI112" s="612"/>
      <c r="DOJ112" s="626"/>
      <c r="DOK112" s="631"/>
      <c r="DOL112" s="631"/>
      <c r="DOM112" s="631"/>
      <c r="DON112" s="631"/>
      <c r="DOO112" s="631"/>
      <c r="DOP112" s="612"/>
      <c r="DOQ112" s="626"/>
      <c r="DOR112" s="631"/>
      <c r="DOS112" s="631"/>
      <c r="DOT112" s="631"/>
      <c r="DOU112" s="631"/>
      <c r="DOV112" s="631"/>
      <c r="DOW112" s="612"/>
      <c r="DOX112" s="626"/>
      <c r="DOY112" s="631"/>
      <c r="DOZ112" s="631"/>
      <c r="DPA112" s="631"/>
      <c r="DPB112" s="631"/>
      <c r="DPC112" s="631"/>
      <c r="DPD112" s="612"/>
      <c r="DPE112" s="626"/>
      <c r="DPF112" s="631"/>
      <c r="DPG112" s="631"/>
      <c r="DPH112" s="631"/>
      <c r="DPI112" s="631"/>
      <c r="DPJ112" s="631"/>
      <c r="DPK112" s="612"/>
      <c r="DPL112" s="626"/>
      <c r="DPM112" s="631"/>
      <c r="DPN112" s="631"/>
      <c r="DPO112" s="631"/>
      <c r="DPP112" s="631"/>
      <c r="DPQ112" s="631"/>
      <c r="DPR112" s="612"/>
      <c r="DPS112" s="626"/>
      <c r="DPT112" s="631"/>
      <c r="DPU112" s="631"/>
      <c r="DPV112" s="631"/>
      <c r="DPW112" s="631"/>
      <c r="DPX112" s="631"/>
      <c r="DPY112" s="612"/>
      <c r="DPZ112" s="626"/>
      <c r="DQA112" s="631"/>
      <c r="DQB112" s="631"/>
      <c r="DQC112" s="631"/>
      <c r="DQD112" s="631"/>
      <c r="DQE112" s="631"/>
      <c r="DQF112" s="612"/>
      <c r="DQG112" s="626"/>
      <c r="DQH112" s="631"/>
      <c r="DQI112" s="631"/>
      <c r="DQJ112" s="631"/>
      <c r="DQK112" s="631"/>
      <c r="DQL112" s="631"/>
      <c r="DQM112" s="612"/>
      <c r="DQN112" s="626"/>
      <c r="DQO112" s="631"/>
      <c r="DQP112" s="631"/>
      <c r="DQQ112" s="631"/>
      <c r="DQR112" s="631"/>
      <c r="DQS112" s="631"/>
      <c r="DQT112" s="612"/>
      <c r="DQU112" s="626"/>
      <c r="DQV112" s="631"/>
      <c r="DQW112" s="631"/>
      <c r="DQX112" s="631"/>
      <c r="DQY112" s="631"/>
      <c r="DQZ112" s="631"/>
      <c r="DRA112" s="612"/>
      <c r="DRB112" s="626"/>
      <c r="DRC112" s="631"/>
      <c r="DRD112" s="631"/>
      <c r="DRE112" s="631"/>
      <c r="DRF112" s="631"/>
      <c r="DRG112" s="631"/>
      <c r="DRH112" s="612"/>
      <c r="DRI112" s="626"/>
      <c r="DRJ112" s="631"/>
      <c r="DRK112" s="631"/>
      <c r="DRL112" s="631"/>
      <c r="DRM112" s="631"/>
      <c r="DRN112" s="631"/>
      <c r="DRO112" s="612"/>
      <c r="DRP112" s="626"/>
      <c r="DRQ112" s="631"/>
      <c r="DRR112" s="631"/>
      <c r="DRS112" s="631"/>
      <c r="DRT112" s="631"/>
      <c r="DRU112" s="631"/>
      <c r="DRV112" s="612"/>
      <c r="DRW112" s="626"/>
      <c r="DRX112" s="631"/>
      <c r="DRY112" s="631"/>
      <c r="DRZ112" s="631"/>
      <c r="DSA112" s="631"/>
      <c r="DSB112" s="631"/>
      <c r="DSC112" s="612"/>
      <c r="DSD112" s="626"/>
      <c r="DSE112" s="631"/>
      <c r="DSF112" s="631"/>
      <c r="DSG112" s="631"/>
      <c r="DSH112" s="631"/>
      <c r="DSI112" s="631"/>
      <c r="DSJ112" s="612"/>
      <c r="DSK112" s="626"/>
      <c r="DSL112" s="631"/>
      <c r="DSM112" s="631"/>
      <c r="DSN112" s="631"/>
      <c r="DSO112" s="631"/>
      <c r="DSP112" s="631"/>
      <c r="DSQ112" s="612"/>
      <c r="DSR112" s="626"/>
      <c r="DSS112" s="631"/>
      <c r="DST112" s="631"/>
      <c r="DSU112" s="631"/>
      <c r="DSV112" s="631"/>
      <c r="DSW112" s="631"/>
      <c r="DSX112" s="612"/>
      <c r="DSY112" s="626"/>
      <c r="DSZ112" s="631"/>
      <c r="DTA112" s="631"/>
      <c r="DTB112" s="631"/>
      <c r="DTC112" s="631"/>
      <c r="DTD112" s="631"/>
      <c r="DTE112" s="612"/>
      <c r="DTF112" s="626"/>
      <c r="DTG112" s="631"/>
      <c r="DTH112" s="631"/>
      <c r="DTI112" s="631"/>
      <c r="DTJ112" s="631"/>
      <c r="DTK112" s="631"/>
      <c r="DTL112" s="612"/>
      <c r="DTM112" s="626"/>
      <c r="DTN112" s="631"/>
      <c r="DTO112" s="631"/>
      <c r="DTP112" s="631"/>
      <c r="DTQ112" s="631"/>
      <c r="DTR112" s="631"/>
      <c r="DTS112" s="612"/>
      <c r="DTT112" s="626"/>
      <c r="DTU112" s="631"/>
      <c r="DTV112" s="631"/>
      <c r="DTW112" s="631"/>
      <c r="DTX112" s="631"/>
      <c r="DTY112" s="631"/>
      <c r="DTZ112" s="612"/>
      <c r="DUA112" s="626"/>
      <c r="DUB112" s="631"/>
      <c r="DUC112" s="631"/>
      <c r="DUD112" s="631"/>
      <c r="DUE112" s="631"/>
      <c r="DUF112" s="631"/>
      <c r="DUG112" s="612"/>
      <c r="DUH112" s="626"/>
      <c r="DUI112" s="631"/>
      <c r="DUJ112" s="631"/>
      <c r="DUK112" s="631"/>
      <c r="DUL112" s="631"/>
      <c r="DUM112" s="631"/>
      <c r="DUN112" s="612"/>
      <c r="DUO112" s="626"/>
      <c r="DUP112" s="631"/>
      <c r="DUQ112" s="631"/>
      <c r="DUR112" s="631"/>
      <c r="DUS112" s="631"/>
      <c r="DUT112" s="631"/>
      <c r="DUU112" s="612"/>
      <c r="DUV112" s="626"/>
      <c r="DUW112" s="631"/>
      <c r="DUX112" s="631"/>
      <c r="DUY112" s="631"/>
      <c r="DUZ112" s="631"/>
      <c r="DVA112" s="631"/>
      <c r="DVB112" s="612"/>
      <c r="DVC112" s="626"/>
      <c r="DVD112" s="631"/>
      <c r="DVE112" s="631"/>
      <c r="DVF112" s="631"/>
      <c r="DVG112" s="631"/>
      <c r="DVH112" s="631"/>
      <c r="DVI112" s="612"/>
      <c r="DVJ112" s="626"/>
      <c r="DVK112" s="631"/>
      <c r="DVL112" s="631"/>
      <c r="DVM112" s="631"/>
      <c r="DVN112" s="631"/>
      <c r="DVO112" s="631"/>
      <c r="DVP112" s="612"/>
      <c r="DVQ112" s="626"/>
      <c r="DVR112" s="631"/>
      <c r="DVS112" s="631"/>
      <c r="DVT112" s="631"/>
      <c r="DVU112" s="631"/>
      <c r="DVV112" s="631"/>
      <c r="DVW112" s="612"/>
      <c r="DVX112" s="626"/>
      <c r="DVY112" s="631"/>
      <c r="DVZ112" s="631"/>
      <c r="DWA112" s="631"/>
      <c r="DWB112" s="631"/>
      <c r="DWC112" s="631"/>
      <c r="DWD112" s="612"/>
      <c r="DWE112" s="626"/>
      <c r="DWF112" s="631"/>
      <c r="DWG112" s="631"/>
      <c r="DWH112" s="631"/>
      <c r="DWI112" s="631"/>
      <c r="DWJ112" s="631"/>
      <c r="DWK112" s="612"/>
      <c r="DWL112" s="626"/>
      <c r="DWM112" s="631"/>
      <c r="DWN112" s="631"/>
      <c r="DWO112" s="631"/>
      <c r="DWP112" s="631"/>
      <c r="DWQ112" s="631"/>
      <c r="DWR112" s="612"/>
      <c r="DWS112" s="626"/>
      <c r="DWT112" s="631"/>
      <c r="DWU112" s="631"/>
      <c r="DWV112" s="631"/>
      <c r="DWW112" s="631"/>
      <c r="DWX112" s="631"/>
      <c r="DWY112" s="612"/>
      <c r="DWZ112" s="626"/>
      <c r="DXA112" s="631"/>
      <c r="DXB112" s="631"/>
      <c r="DXC112" s="631"/>
      <c r="DXD112" s="631"/>
      <c r="DXE112" s="631"/>
      <c r="DXF112" s="612"/>
      <c r="DXG112" s="626"/>
      <c r="DXH112" s="631"/>
      <c r="DXI112" s="631"/>
      <c r="DXJ112" s="631"/>
      <c r="DXK112" s="631"/>
      <c r="DXL112" s="631"/>
      <c r="DXM112" s="612"/>
      <c r="DXN112" s="626"/>
      <c r="DXO112" s="631"/>
      <c r="DXP112" s="631"/>
      <c r="DXQ112" s="631"/>
      <c r="DXR112" s="631"/>
      <c r="DXS112" s="631"/>
      <c r="DXT112" s="612"/>
      <c r="DXU112" s="626"/>
      <c r="DXV112" s="631"/>
      <c r="DXW112" s="631"/>
      <c r="DXX112" s="631"/>
      <c r="DXY112" s="631"/>
      <c r="DXZ112" s="631"/>
      <c r="DYA112" s="612"/>
      <c r="DYB112" s="626"/>
      <c r="DYC112" s="631"/>
      <c r="DYD112" s="631"/>
      <c r="DYE112" s="631"/>
      <c r="DYF112" s="631"/>
      <c r="DYG112" s="631"/>
      <c r="DYH112" s="612"/>
      <c r="DYI112" s="626"/>
      <c r="DYJ112" s="631"/>
      <c r="DYK112" s="631"/>
      <c r="DYL112" s="631"/>
      <c r="DYM112" s="631"/>
      <c r="DYN112" s="631"/>
      <c r="DYO112" s="612"/>
      <c r="DYP112" s="626"/>
      <c r="DYQ112" s="631"/>
      <c r="DYR112" s="631"/>
      <c r="DYS112" s="631"/>
      <c r="DYT112" s="631"/>
      <c r="DYU112" s="631"/>
      <c r="DYV112" s="612"/>
      <c r="DYW112" s="626"/>
      <c r="DYX112" s="631"/>
      <c r="DYY112" s="631"/>
      <c r="DYZ112" s="631"/>
      <c r="DZA112" s="631"/>
      <c r="DZB112" s="631"/>
      <c r="DZC112" s="612"/>
      <c r="DZD112" s="626"/>
      <c r="DZE112" s="631"/>
      <c r="DZF112" s="631"/>
      <c r="DZG112" s="631"/>
      <c r="DZH112" s="631"/>
      <c r="DZI112" s="631"/>
      <c r="DZJ112" s="612"/>
      <c r="DZK112" s="626"/>
      <c r="DZL112" s="631"/>
      <c r="DZM112" s="631"/>
      <c r="DZN112" s="631"/>
      <c r="DZO112" s="631"/>
      <c r="DZP112" s="631"/>
      <c r="DZQ112" s="612"/>
      <c r="DZR112" s="626"/>
      <c r="DZS112" s="631"/>
      <c r="DZT112" s="631"/>
      <c r="DZU112" s="631"/>
      <c r="DZV112" s="631"/>
      <c r="DZW112" s="631"/>
      <c r="DZX112" s="612"/>
      <c r="DZY112" s="626"/>
      <c r="DZZ112" s="631"/>
      <c r="EAA112" s="631"/>
      <c r="EAB112" s="631"/>
      <c r="EAC112" s="631"/>
      <c r="EAD112" s="631"/>
      <c r="EAE112" s="612"/>
      <c r="EAF112" s="626"/>
      <c r="EAG112" s="631"/>
      <c r="EAH112" s="631"/>
      <c r="EAI112" s="631"/>
      <c r="EAJ112" s="631"/>
      <c r="EAK112" s="631"/>
      <c r="EAL112" s="612"/>
      <c r="EAM112" s="626"/>
      <c r="EAN112" s="631"/>
      <c r="EAO112" s="631"/>
      <c r="EAP112" s="631"/>
      <c r="EAQ112" s="631"/>
      <c r="EAR112" s="631"/>
      <c r="EAS112" s="612"/>
      <c r="EAT112" s="626"/>
      <c r="EAU112" s="631"/>
      <c r="EAV112" s="631"/>
      <c r="EAW112" s="631"/>
      <c r="EAX112" s="631"/>
      <c r="EAY112" s="631"/>
      <c r="EAZ112" s="612"/>
      <c r="EBA112" s="626"/>
      <c r="EBB112" s="631"/>
      <c r="EBC112" s="631"/>
      <c r="EBD112" s="631"/>
      <c r="EBE112" s="631"/>
      <c r="EBF112" s="631"/>
      <c r="EBG112" s="612"/>
      <c r="EBH112" s="626"/>
      <c r="EBI112" s="631"/>
      <c r="EBJ112" s="631"/>
      <c r="EBK112" s="631"/>
      <c r="EBL112" s="631"/>
      <c r="EBM112" s="631"/>
      <c r="EBN112" s="612"/>
      <c r="EBO112" s="626"/>
      <c r="EBP112" s="631"/>
      <c r="EBQ112" s="631"/>
      <c r="EBR112" s="631"/>
      <c r="EBS112" s="631"/>
      <c r="EBT112" s="631"/>
      <c r="EBU112" s="612"/>
      <c r="EBV112" s="626"/>
      <c r="EBW112" s="631"/>
      <c r="EBX112" s="631"/>
      <c r="EBY112" s="631"/>
      <c r="EBZ112" s="631"/>
      <c r="ECA112" s="631"/>
      <c r="ECB112" s="612"/>
      <c r="ECC112" s="626"/>
      <c r="ECD112" s="631"/>
      <c r="ECE112" s="631"/>
      <c r="ECF112" s="631"/>
      <c r="ECG112" s="631"/>
      <c r="ECH112" s="631"/>
      <c r="ECI112" s="612"/>
      <c r="ECJ112" s="626"/>
      <c r="ECK112" s="631"/>
      <c r="ECL112" s="631"/>
      <c r="ECM112" s="631"/>
      <c r="ECN112" s="631"/>
      <c r="ECO112" s="631"/>
      <c r="ECP112" s="612"/>
      <c r="ECQ112" s="626"/>
      <c r="ECR112" s="631"/>
      <c r="ECS112" s="631"/>
      <c r="ECT112" s="631"/>
      <c r="ECU112" s="631"/>
      <c r="ECV112" s="631"/>
      <c r="ECW112" s="612"/>
      <c r="ECX112" s="626"/>
      <c r="ECY112" s="631"/>
      <c r="ECZ112" s="631"/>
      <c r="EDA112" s="631"/>
      <c r="EDB112" s="631"/>
      <c r="EDC112" s="631"/>
      <c r="EDD112" s="612"/>
      <c r="EDE112" s="626"/>
      <c r="EDF112" s="631"/>
      <c r="EDG112" s="631"/>
      <c r="EDH112" s="631"/>
      <c r="EDI112" s="631"/>
      <c r="EDJ112" s="631"/>
      <c r="EDK112" s="612"/>
      <c r="EDL112" s="626"/>
      <c r="EDM112" s="631"/>
      <c r="EDN112" s="631"/>
      <c r="EDO112" s="631"/>
      <c r="EDP112" s="631"/>
      <c r="EDQ112" s="631"/>
      <c r="EDR112" s="612"/>
      <c r="EDS112" s="626"/>
      <c r="EDT112" s="631"/>
      <c r="EDU112" s="631"/>
      <c r="EDV112" s="631"/>
      <c r="EDW112" s="631"/>
      <c r="EDX112" s="631"/>
      <c r="EDY112" s="612"/>
      <c r="EDZ112" s="626"/>
      <c r="EEA112" s="631"/>
      <c r="EEB112" s="631"/>
      <c r="EEC112" s="631"/>
      <c r="EED112" s="631"/>
      <c r="EEE112" s="631"/>
      <c r="EEF112" s="612"/>
      <c r="EEG112" s="626"/>
      <c r="EEH112" s="631"/>
      <c r="EEI112" s="631"/>
      <c r="EEJ112" s="631"/>
      <c r="EEK112" s="631"/>
      <c r="EEL112" s="631"/>
      <c r="EEM112" s="612"/>
      <c r="EEN112" s="626"/>
      <c r="EEO112" s="631"/>
      <c r="EEP112" s="631"/>
      <c r="EEQ112" s="631"/>
      <c r="EER112" s="631"/>
      <c r="EES112" s="631"/>
      <c r="EET112" s="612"/>
      <c r="EEU112" s="626"/>
      <c r="EEV112" s="631"/>
      <c r="EEW112" s="631"/>
      <c r="EEX112" s="631"/>
      <c r="EEY112" s="631"/>
      <c r="EEZ112" s="631"/>
      <c r="EFA112" s="612"/>
      <c r="EFB112" s="626"/>
      <c r="EFC112" s="631"/>
      <c r="EFD112" s="631"/>
      <c r="EFE112" s="631"/>
      <c r="EFF112" s="631"/>
      <c r="EFG112" s="631"/>
      <c r="EFH112" s="612"/>
      <c r="EFI112" s="626"/>
      <c r="EFJ112" s="631"/>
      <c r="EFK112" s="631"/>
      <c r="EFL112" s="631"/>
      <c r="EFM112" s="631"/>
      <c r="EFN112" s="631"/>
      <c r="EFO112" s="612"/>
      <c r="EFP112" s="626"/>
      <c r="EFQ112" s="631"/>
      <c r="EFR112" s="631"/>
      <c r="EFS112" s="631"/>
      <c r="EFT112" s="631"/>
      <c r="EFU112" s="631"/>
      <c r="EFV112" s="612"/>
      <c r="EFW112" s="626"/>
      <c r="EFX112" s="631"/>
      <c r="EFY112" s="631"/>
      <c r="EFZ112" s="631"/>
      <c r="EGA112" s="631"/>
      <c r="EGB112" s="631"/>
      <c r="EGC112" s="612"/>
      <c r="EGD112" s="626"/>
      <c r="EGE112" s="631"/>
      <c r="EGF112" s="631"/>
      <c r="EGG112" s="631"/>
      <c r="EGH112" s="631"/>
      <c r="EGI112" s="631"/>
      <c r="EGJ112" s="612"/>
      <c r="EGK112" s="626"/>
      <c r="EGL112" s="631"/>
      <c r="EGM112" s="631"/>
      <c r="EGN112" s="631"/>
      <c r="EGO112" s="631"/>
      <c r="EGP112" s="631"/>
      <c r="EGQ112" s="612"/>
      <c r="EGR112" s="626"/>
      <c r="EGS112" s="631"/>
      <c r="EGT112" s="631"/>
      <c r="EGU112" s="631"/>
      <c r="EGV112" s="631"/>
      <c r="EGW112" s="631"/>
      <c r="EGX112" s="612"/>
      <c r="EGY112" s="626"/>
      <c r="EGZ112" s="631"/>
      <c r="EHA112" s="631"/>
      <c r="EHB112" s="631"/>
      <c r="EHC112" s="631"/>
      <c r="EHD112" s="631"/>
      <c r="EHE112" s="612"/>
      <c r="EHF112" s="626"/>
      <c r="EHG112" s="631"/>
      <c r="EHH112" s="631"/>
      <c r="EHI112" s="631"/>
      <c r="EHJ112" s="631"/>
      <c r="EHK112" s="631"/>
      <c r="EHL112" s="612"/>
      <c r="EHM112" s="626"/>
      <c r="EHN112" s="631"/>
      <c r="EHO112" s="631"/>
      <c r="EHP112" s="631"/>
      <c r="EHQ112" s="631"/>
      <c r="EHR112" s="631"/>
      <c r="EHS112" s="612"/>
      <c r="EHT112" s="626"/>
      <c r="EHU112" s="631"/>
      <c r="EHV112" s="631"/>
      <c r="EHW112" s="631"/>
      <c r="EHX112" s="631"/>
      <c r="EHY112" s="631"/>
      <c r="EHZ112" s="612"/>
      <c r="EIA112" s="626"/>
      <c r="EIB112" s="631"/>
      <c r="EIC112" s="631"/>
      <c r="EID112" s="631"/>
      <c r="EIE112" s="631"/>
      <c r="EIF112" s="631"/>
      <c r="EIG112" s="612"/>
      <c r="EIH112" s="626"/>
      <c r="EII112" s="631"/>
      <c r="EIJ112" s="631"/>
      <c r="EIK112" s="631"/>
      <c r="EIL112" s="631"/>
      <c r="EIM112" s="631"/>
      <c r="EIN112" s="612"/>
      <c r="EIO112" s="626"/>
      <c r="EIP112" s="631"/>
      <c r="EIQ112" s="631"/>
      <c r="EIR112" s="631"/>
      <c r="EIS112" s="631"/>
      <c r="EIT112" s="631"/>
      <c r="EIU112" s="612"/>
      <c r="EIV112" s="626"/>
      <c r="EIW112" s="631"/>
      <c r="EIX112" s="631"/>
      <c r="EIY112" s="631"/>
      <c r="EIZ112" s="631"/>
      <c r="EJA112" s="631"/>
      <c r="EJB112" s="612"/>
      <c r="EJC112" s="626"/>
      <c r="EJD112" s="631"/>
      <c r="EJE112" s="631"/>
      <c r="EJF112" s="631"/>
      <c r="EJG112" s="631"/>
      <c r="EJH112" s="631"/>
      <c r="EJI112" s="612"/>
      <c r="EJJ112" s="626"/>
      <c r="EJK112" s="631"/>
      <c r="EJL112" s="631"/>
      <c r="EJM112" s="631"/>
      <c r="EJN112" s="631"/>
      <c r="EJO112" s="631"/>
      <c r="EJP112" s="612"/>
      <c r="EJQ112" s="626"/>
      <c r="EJR112" s="631"/>
      <c r="EJS112" s="631"/>
      <c r="EJT112" s="631"/>
      <c r="EJU112" s="631"/>
      <c r="EJV112" s="631"/>
      <c r="EJW112" s="612"/>
      <c r="EJX112" s="626"/>
      <c r="EJY112" s="631"/>
      <c r="EJZ112" s="631"/>
      <c r="EKA112" s="631"/>
      <c r="EKB112" s="631"/>
      <c r="EKC112" s="631"/>
      <c r="EKD112" s="612"/>
      <c r="EKE112" s="626"/>
      <c r="EKF112" s="631"/>
      <c r="EKG112" s="631"/>
      <c r="EKH112" s="631"/>
      <c r="EKI112" s="631"/>
      <c r="EKJ112" s="631"/>
      <c r="EKK112" s="612"/>
      <c r="EKL112" s="626"/>
      <c r="EKM112" s="631"/>
      <c r="EKN112" s="631"/>
      <c r="EKO112" s="631"/>
      <c r="EKP112" s="631"/>
      <c r="EKQ112" s="631"/>
      <c r="EKR112" s="612"/>
      <c r="EKS112" s="626"/>
      <c r="EKT112" s="631"/>
      <c r="EKU112" s="631"/>
      <c r="EKV112" s="631"/>
      <c r="EKW112" s="631"/>
      <c r="EKX112" s="631"/>
      <c r="EKY112" s="612"/>
      <c r="EKZ112" s="626"/>
      <c r="ELA112" s="631"/>
      <c r="ELB112" s="631"/>
      <c r="ELC112" s="631"/>
      <c r="ELD112" s="631"/>
      <c r="ELE112" s="631"/>
      <c r="ELF112" s="612"/>
      <c r="ELG112" s="626"/>
      <c r="ELH112" s="631"/>
      <c r="ELI112" s="631"/>
      <c r="ELJ112" s="631"/>
      <c r="ELK112" s="631"/>
      <c r="ELL112" s="631"/>
      <c r="ELM112" s="612"/>
      <c r="ELN112" s="626"/>
      <c r="ELO112" s="631"/>
      <c r="ELP112" s="631"/>
      <c r="ELQ112" s="631"/>
      <c r="ELR112" s="631"/>
      <c r="ELS112" s="631"/>
      <c r="ELT112" s="612"/>
      <c r="ELU112" s="626"/>
      <c r="ELV112" s="631"/>
      <c r="ELW112" s="631"/>
      <c r="ELX112" s="631"/>
      <c r="ELY112" s="631"/>
      <c r="ELZ112" s="631"/>
      <c r="EMA112" s="612"/>
      <c r="EMB112" s="626"/>
      <c r="EMC112" s="631"/>
      <c r="EMD112" s="631"/>
      <c r="EME112" s="631"/>
      <c r="EMF112" s="631"/>
      <c r="EMG112" s="631"/>
      <c r="EMH112" s="612"/>
      <c r="EMI112" s="626"/>
      <c r="EMJ112" s="631"/>
      <c r="EMK112" s="631"/>
      <c r="EML112" s="631"/>
      <c r="EMM112" s="631"/>
      <c r="EMN112" s="631"/>
      <c r="EMO112" s="612"/>
      <c r="EMP112" s="626"/>
      <c r="EMQ112" s="631"/>
      <c r="EMR112" s="631"/>
      <c r="EMS112" s="631"/>
      <c r="EMT112" s="631"/>
      <c r="EMU112" s="631"/>
      <c r="EMV112" s="612"/>
      <c r="EMW112" s="626"/>
      <c r="EMX112" s="631"/>
      <c r="EMY112" s="631"/>
      <c r="EMZ112" s="631"/>
      <c r="ENA112" s="631"/>
      <c r="ENB112" s="631"/>
      <c r="ENC112" s="612"/>
      <c r="END112" s="626"/>
      <c r="ENE112" s="631"/>
      <c r="ENF112" s="631"/>
      <c r="ENG112" s="631"/>
      <c r="ENH112" s="631"/>
      <c r="ENI112" s="631"/>
      <c r="ENJ112" s="612"/>
      <c r="ENK112" s="626"/>
      <c r="ENL112" s="631"/>
      <c r="ENM112" s="631"/>
      <c r="ENN112" s="631"/>
      <c r="ENO112" s="631"/>
      <c r="ENP112" s="631"/>
      <c r="ENQ112" s="612"/>
      <c r="ENR112" s="626"/>
      <c r="ENS112" s="631"/>
      <c r="ENT112" s="631"/>
      <c r="ENU112" s="631"/>
      <c r="ENV112" s="631"/>
      <c r="ENW112" s="631"/>
      <c r="ENX112" s="612"/>
      <c r="ENY112" s="626"/>
      <c r="ENZ112" s="631"/>
      <c r="EOA112" s="631"/>
      <c r="EOB112" s="631"/>
      <c r="EOC112" s="631"/>
      <c r="EOD112" s="631"/>
      <c r="EOE112" s="612"/>
      <c r="EOF112" s="626"/>
      <c r="EOG112" s="631"/>
      <c r="EOH112" s="631"/>
      <c r="EOI112" s="631"/>
      <c r="EOJ112" s="631"/>
      <c r="EOK112" s="631"/>
      <c r="EOL112" s="612"/>
      <c r="EOM112" s="626"/>
      <c r="EON112" s="631"/>
      <c r="EOO112" s="631"/>
      <c r="EOP112" s="631"/>
      <c r="EOQ112" s="631"/>
      <c r="EOR112" s="631"/>
      <c r="EOS112" s="612"/>
      <c r="EOT112" s="626"/>
      <c r="EOU112" s="631"/>
      <c r="EOV112" s="631"/>
      <c r="EOW112" s="631"/>
      <c r="EOX112" s="631"/>
      <c r="EOY112" s="631"/>
      <c r="EOZ112" s="612"/>
      <c r="EPA112" s="626"/>
      <c r="EPB112" s="631"/>
      <c r="EPC112" s="631"/>
      <c r="EPD112" s="631"/>
      <c r="EPE112" s="631"/>
      <c r="EPF112" s="631"/>
      <c r="EPG112" s="612"/>
      <c r="EPH112" s="626"/>
      <c r="EPI112" s="631"/>
      <c r="EPJ112" s="631"/>
      <c r="EPK112" s="631"/>
      <c r="EPL112" s="631"/>
      <c r="EPM112" s="631"/>
      <c r="EPN112" s="612"/>
      <c r="EPO112" s="626"/>
      <c r="EPP112" s="631"/>
      <c r="EPQ112" s="631"/>
      <c r="EPR112" s="631"/>
      <c r="EPS112" s="631"/>
      <c r="EPT112" s="631"/>
      <c r="EPU112" s="612"/>
      <c r="EPV112" s="626"/>
      <c r="EPW112" s="631"/>
      <c r="EPX112" s="631"/>
      <c r="EPY112" s="631"/>
      <c r="EPZ112" s="631"/>
      <c r="EQA112" s="631"/>
      <c r="EQB112" s="612"/>
      <c r="EQC112" s="626"/>
      <c r="EQD112" s="631"/>
      <c r="EQE112" s="631"/>
      <c r="EQF112" s="631"/>
      <c r="EQG112" s="631"/>
      <c r="EQH112" s="631"/>
      <c r="EQI112" s="612"/>
      <c r="EQJ112" s="626"/>
      <c r="EQK112" s="631"/>
      <c r="EQL112" s="631"/>
      <c r="EQM112" s="631"/>
      <c r="EQN112" s="631"/>
      <c r="EQO112" s="631"/>
      <c r="EQP112" s="612"/>
      <c r="EQQ112" s="626"/>
      <c r="EQR112" s="631"/>
      <c r="EQS112" s="631"/>
      <c r="EQT112" s="631"/>
      <c r="EQU112" s="631"/>
      <c r="EQV112" s="631"/>
      <c r="EQW112" s="612"/>
      <c r="EQX112" s="626"/>
      <c r="EQY112" s="631"/>
      <c r="EQZ112" s="631"/>
      <c r="ERA112" s="631"/>
      <c r="ERB112" s="631"/>
      <c r="ERC112" s="631"/>
      <c r="ERD112" s="612"/>
      <c r="ERE112" s="626"/>
      <c r="ERF112" s="631"/>
      <c r="ERG112" s="631"/>
      <c r="ERH112" s="631"/>
      <c r="ERI112" s="631"/>
      <c r="ERJ112" s="631"/>
      <c r="ERK112" s="612"/>
      <c r="ERL112" s="626"/>
      <c r="ERM112" s="631"/>
      <c r="ERN112" s="631"/>
      <c r="ERO112" s="631"/>
      <c r="ERP112" s="631"/>
      <c r="ERQ112" s="631"/>
      <c r="ERR112" s="612"/>
      <c r="ERS112" s="626"/>
      <c r="ERT112" s="631"/>
      <c r="ERU112" s="631"/>
      <c r="ERV112" s="631"/>
      <c r="ERW112" s="631"/>
      <c r="ERX112" s="631"/>
      <c r="ERY112" s="612"/>
      <c r="ERZ112" s="626"/>
      <c r="ESA112" s="631"/>
      <c r="ESB112" s="631"/>
      <c r="ESC112" s="631"/>
      <c r="ESD112" s="631"/>
      <c r="ESE112" s="631"/>
      <c r="ESF112" s="612"/>
      <c r="ESG112" s="626"/>
      <c r="ESH112" s="631"/>
      <c r="ESI112" s="631"/>
      <c r="ESJ112" s="631"/>
      <c r="ESK112" s="631"/>
      <c r="ESL112" s="631"/>
      <c r="ESM112" s="612"/>
      <c r="ESN112" s="626"/>
      <c r="ESO112" s="631"/>
      <c r="ESP112" s="631"/>
      <c r="ESQ112" s="631"/>
      <c r="ESR112" s="631"/>
      <c r="ESS112" s="631"/>
      <c r="EST112" s="612"/>
      <c r="ESU112" s="626"/>
      <c r="ESV112" s="631"/>
      <c r="ESW112" s="631"/>
      <c r="ESX112" s="631"/>
      <c r="ESY112" s="631"/>
      <c r="ESZ112" s="631"/>
      <c r="ETA112" s="612"/>
      <c r="ETB112" s="626"/>
      <c r="ETC112" s="631"/>
      <c r="ETD112" s="631"/>
      <c r="ETE112" s="631"/>
      <c r="ETF112" s="631"/>
      <c r="ETG112" s="631"/>
      <c r="ETH112" s="612"/>
      <c r="ETI112" s="626"/>
      <c r="ETJ112" s="631"/>
      <c r="ETK112" s="631"/>
      <c r="ETL112" s="631"/>
      <c r="ETM112" s="631"/>
      <c r="ETN112" s="631"/>
      <c r="ETO112" s="612"/>
      <c r="ETP112" s="626"/>
      <c r="ETQ112" s="631"/>
      <c r="ETR112" s="631"/>
      <c r="ETS112" s="631"/>
      <c r="ETT112" s="631"/>
      <c r="ETU112" s="631"/>
      <c r="ETV112" s="612"/>
      <c r="ETW112" s="626"/>
      <c r="ETX112" s="631"/>
      <c r="ETY112" s="631"/>
      <c r="ETZ112" s="631"/>
      <c r="EUA112" s="631"/>
      <c r="EUB112" s="631"/>
      <c r="EUC112" s="612"/>
      <c r="EUD112" s="626"/>
      <c r="EUE112" s="631"/>
      <c r="EUF112" s="631"/>
      <c r="EUG112" s="631"/>
      <c r="EUH112" s="631"/>
      <c r="EUI112" s="631"/>
      <c r="EUJ112" s="612"/>
      <c r="EUK112" s="626"/>
      <c r="EUL112" s="631"/>
      <c r="EUM112" s="631"/>
      <c r="EUN112" s="631"/>
      <c r="EUO112" s="631"/>
      <c r="EUP112" s="631"/>
      <c r="EUQ112" s="612"/>
      <c r="EUR112" s="626"/>
      <c r="EUS112" s="631"/>
      <c r="EUT112" s="631"/>
      <c r="EUU112" s="631"/>
      <c r="EUV112" s="631"/>
      <c r="EUW112" s="631"/>
      <c r="EUX112" s="612"/>
      <c r="EUY112" s="626"/>
      <c r="EUZ112" s="631"/>
      <c r="EVA112" s="631"/>
      <c r="EVB112" s="631"/>
      <c r="EVC112" s="631"/>
      <c r="EVD112" s="631"/>
      <c r="EVE112" s="612"/>
      <c r="EVF112" s="626"/>
      <c r="EVG112" s="631"/>
      <c r="EVH112" s="631"/>
      <c r="EVI112" s="631"/>
      <c r="EVJ112" s="631"/>
      <c r="EVK112" s="631"/>
      <c r="EVL112" s="612"/>
      <c r="EVM112" s="626"/>
      <c r="EVN112" s="631"/>
      <c r="EVO112" s="631"/>
      <c r="EVP112" s="631"/>
      <c r="EVQ112" s="631"/>
      <c r="EVR112" s="631"/>
      <c r="EVS112" s="612"/>
      <c r="EVT112" s="626"/>
      <c r="EVU112" s="631"/>
      <c r="EVV112" s="631"/>
      <c r="EVW112" s="631"/>
      <c r="EVX112" s="631"/>
      <c r="EVY112" s="631"/>
      <c r="EVZ112" s="612"/>
      <c r="EWA112" s="626"/>
      <c r="EWB112" s="631"/>
      <c r="EWC112" s="631"/>
      <c r="EWD112" s="631"/>
      <c r="EWE112" s="631"/>
      <c r="EWF112" s="631"/>
      <c r="EWG112" s="612"/>
      <c r="EWH112" s="626"/>
      <c r="EWI112" s="631"/>
      <c r="EWJ112" s="631"/>
      <c r="EWK112" s="631"/>
      <c r="EWL112" s="631"/>
      <c r="EWM112" s="631"/>
      <c r="EWN112" s="612"/>
      <c r="EWO112" s="626"/>
      <c r="EWP112" s="631"/>
      <c r="EWQ112" s="631"/>
      <c r="EWR112" s="631"/>
      <c r="EWS112" s="631"/>
      <c r="EWT112" s="631"/>
      <c r="EWU112" s="612"/>
      <c r="EWV112" s="626"/>
      <c r="EWW112" s="631"/>
      <c r="EWX112" s="631"/>
      <c r="EWY112" s="631"/>
      <c r="EWZ112" s="631"/>
      <c r="EXA112" s="631"/>
      <c r="EXB112" s="612"/>
      <c r="EXC112" s="626"/>
      <c r="EXD112" s="631"/>
      <c r="EXE112" s="631"/>
      <c r="EXF112" s="631"/>
      <c r="EXG112" s="631"/>
      <c r="EXH112" s="631"/>
      <c r="EXI112" s="612"/>
      <c r="EXJ112" s="626"/>
      <c r="EXK112" s="631"/>
      <c r="EXL112" s="631"/>
      <c r="EXM112" s="631"/>
      <c r="EXN112" s="631"/>
      <c r="EXO112" s="631"/>
      <c r="EXP112" s="612"/>
      <c r="EXQ112" s="626"/>
      <c r="EXR112" s="631"/>
      <c r="EXS112" s="631"/>
      <c r="EXT112" s="631"/>
      <c r="EXU112" s="631"/>
      <c r="EXV112" s="631"/>
      <c r="EXW112" s="612"/>
      <c r="EXX112" s="626"/>
      <c r="EXY112" s="631"/>
      <c r="EXZ112" s="631"/>
      <c r="EYA112" s="631"/>
      <c r="EYB112" s="631"/>
      <c r="EYC112" s="631"/>
      <c r="EYD112" s="612"/>
      <c r="EYE112" s="626"/>
      <c r="EYF112" s="631"/>
      <c r="EYG112" s="631"/>
      <c r="EYH112" s="631"/>
      <c r="EYI112" s="631"/>
      <c r="EYJ112" s="631"/>
      <c r="EYK112" s="612"/>
      <c r="EYL112" s="626"/>
      <c r="EYM112" s="631"/>
      <c r="EYN112" s="631"/>
      <c r="EYO112" s="631"/>
      <c r="EYP112" s="631"/>
      <c r="EYQ112" s="631"/>
      <c r="EYR112" s="612"/>
      <c r="EYS112" s="626"/>
      <c r="EYT112" s="631"/>
      <c r="EYU112" s="631"/>
      <c r="EYV112" s="631"/>
      <c r="EYW112" s="631"/>
      <c r="EYX112" s="631"/>
      <c r="EYY112" s="612"/>
      <c r="EYZ112" s="626"/>
      <c r="EZA112" s="631"/>
      <c r="EZB112" s="631"/>
      <c r="EZC112" s="631"/>
      <c r="EZD112" s="631"/>
      <c r="EZE112" s="631"/>
      <c r="EZF112" s="612"/>
      <c r="EZG112" s="626"/>
      <c r="EZH112" s="631"/>
      <c r="EZI112" s="631"/>
      <c r="EZJ112" s="631"/>
      <c r="EZK112" s="631"/>
      <c r="EZL112" s="631"/>
      <c r="EZM112" s="612"/>
      <c r="EZN112" s="626"/>
      <c r="EZO112" s="631"/>
      <c r="EZP112" s="631"/>
      <c r="EZQ112" s="631"/>
      <c r="EZR112" s="631"/>
      <c r="EZS112" s="631"/>
      <c r="EZT112" s="612"/>
      <c r="EZU112" s="626"/>
      <c r="EZV112" s="631"/>
      <c r="EZW112" s="631"/>
      <c r="EZX112" s="631"/>
      <c r="EZY112" s="631"/>
      <c r="EZZ112" s="631"/>
      <c r="FAA112" s="612"/>
      <c r="FAB112" s="626"/>
      <c r="FAC112" s="631"/>
      <c r="FAD112" s="631"/>
      <c r="FAE112" s="631"/>
      <c r="FAF112" s="631"/>
      <c r="FAG112" s="631"/>
      <c r="FAH112" s="612"/>
      <c r="FAI112" s="626"/>
      <c r="FAJ112" s="631"/>
      <c r="FAK112" s="631"/>
      <c r="FAL112" s="631"/>
      <c r="FAM112" s="631"/>
      <c r="FAN112" s="631"/>
      <c r="FAO112" s="612"/>
      <c r="FAP112" s="626"/>
      <c r="FAQ112" s="631"/>
      <c r="FAR112" s="631"/>
      <c r="FAS112" s="631"/>
      <c r="FAT112" s="631"/>
      <c r="FAU112" s="631"/>
      <c r="FAV112" s="612"/>
      <c r="FAW112" s="626"/>
      <c r="FAX112" s="631"/>
      <c r="FAY112" s="631"/>
      <c r="FAZ112" s="631"/>
      <c r="FBA112" s="631"/>
      <c r="FBB112" s="631"/>
      <c r="FBC112" s="612"/>
      <c r="FBD112" s="626"/>
      <c r="FBE112" s="631"/>
      <c r="FBF112" s="631"/>
      <c r="FBG112" s="631"/>
      <c r="FBH112" s="631"/>
      <c r="FBI112" s="631"/>
      <c r="FBJ112" s="612"/>
      <c r="FBK112" s="626"/>
      <c r="FBL112" s="631"/>
      <c r="FBM112" s="631"/>
      <c r="FBN112" s="631"/>
      <c r="FBO112" s="631"/>
      <c r="FBP112" s="631"/>
      <c r="FBQ112" s="612"/>
      <c r="FBR112" s="626"/>
      <c r="FBS112" s="631"/>
      <c r="FBT112" s="631"/>
      <c r="FBU112" s="631"/>
      <c r="FBV112" s="631"/>
      <c r="FBW112" s="631"/>
      <c r="FBX112" s="612"/>
      <c r="FBY112" s="626"/>
      <c r="FBZ112" s="631"/>
      <c r="FCA112" s="631"/>
      <c r="FCB112" s="631"/>
      <c r="FCC112" s="631"/>
      <c r="FCD112" s="631"/>
      <c r="FCE112" s="612"/>
      <c r="FCF112" s="626"/>
      <c r="FCG112" s="631"/>
      <c r="FCH112" s="631"/>
      <c r="FCI112" s="631"/>
      <c r="FCJ112" s="631"/>
      <c r="FCK112" s="631"/>
      <c r="FCL112" s="612"/>
      <c r="FCM112" s="626"/>
      <c r="FCN112" s="631"/>
      <c r="FCO112" s="631"/>
      <c r="FCP112" s="631"/>
      <c r="FCQ112" s="631"/>
      <c r="FCR112" s="631"/>
      <c r="FCS112" s="612"/>
      <c r="FCT112" s="626"/>
      <c r="FCU112" s="631"/>
      <c r="FCV112" s="631"/>
      <c r="FCW112" s="631"/>
      <c r="FCX112" s="631"/>
      <c r="FCY112" s="631"/>
      <c r="FCZ112" s="612"/>
      <c r="FDA112" s="626"/>
      <c r="FDB112" s="631"/>
      <c r="FDC112" s="631"/>
      <c r="FDD112" s="631"/>
      <c r="FDE112" s="631"/>
      <c r="FDF112" s="631"/>
      <c r="FDG112" s="612"/>
      <c r="FDH112" s="626"/>
      <c r="FDI112" s="631"/>
      <c r="FDJ112" s="631"/>
      <c r="FDK112" s="631"/>
      <c r="FDL112" s="631"/>
      <c r="FDM112" s="631"/>
      <c r="FDN112" s="612"/>
      <c r="FDO112" s="626"/>
      <c r="FDP112" s="631"/>
      <c r="FDQ112" s="631"/>
      <c r="FDR112" s="631"/>
      <c r="FDS112" s="631"/>
      <c r="FDT112" s="631"/>
      <c r="FDU112" s="612"/>
      <c r="FDV112" s="626"/>
      <c r="FDW112" s="631"/>
      <c r="FDX112" s="631"/>
      <c r="FDY112" s="631"/>
      <c r="FDZ112" s="631"/>
      <c r="FEA112" s="631"/>
      <c r="FEB112" s="612"/>
      <c r="FEC112" s="626"/>
      <c r="FED112" s="631"/>
      <c r="FEE112" s="631"/>
      <c r="FEF112" s="631"/>
      <c r="FEG112" s="631"/>
      <c r="FEH112" s="631"/>
      <c r="FEI112" s="612"/>
      <c r="FEJ112" s="626"/>
      <c r="FEK112" s="631"/>
      <c r="FEL112" s="631"/>
      <c r="FEM112" s="631"/>
      <c r="FEN112" s="631"/>
      <c r="FEO112" s="631"/>
      <c r="FEP112" s="612"/>
      <c r="FEQ112" s="626"/>
      <c r="FER112" s="631"/>
      <c r="FES112" s="631"/>
      <c r="FET112" s="631"/>
      <c r="FEU112" s="631"/>
      <c r="FEV112" s="631"/>
      <c r="FEW112" s="612"/>
      <c r="FEX112" s="626"/>
      <c r="FEY112" s="631"/>
      <c r="FEZ112" s="631"/>
      <c r="FFA112" s="631"/>
      <c r="FFB112" s="631"/>
      <c r="FFC112" s="631"/>
      <c r="FFD112" s="612"/>
      <c r="FFE112" s="626"/>
      <c r="FFF112" s="631"/>
      <c r="FFG112" s="631"/>
      <c r="FFH112" s="631"/>
      <c r="FFI112" s="631"/>
      <c r="FFJ112" s="631"/>
      <c r="FFK112" s="612"/>
      <c r="FFL112" s="626"/>
      <c r="FFM112" s="631"/>
      <c r="FFN112" s="631"/>
      <c r="FFO112" s="631"/>
      <c r="FFP112" s="631"/>
      <c r="FFQ112" s="631"/>
      <c r="FFR112" s="612"/>
      <c r="FFS112" s="626"/>
      <c r="FFT112" s="631"/>
      <c r="FFU112" s="631"/>
      <c r="FFV112" s="631"/>
      <c r="FFW112" s="631"/>
      <c r="FFX112" s="631"/>
      <c r="FFY112" s="612"/>
      <c r="FFZ112" s="626"/>
      <c r="FGA112" s="631"/>
      <c r="FGB112" s="631"/>
      <c r="FGC112" s="631"/>
      <c r="FGD112" s="631"/>
      <c r="FGE112" s="631"/>
      <c r="FGF112" s="612"/>
      <c r="FGG112" s="626"/>
      <c r="FGH112" s="631"/>
      <c r="FGI112" s="631"/>
      <c r="FGJ112" s="631"/>
      <c r="FGK112" s="631"/>
      <c r="FGL112" s="631"/>
      <c r="FGM112" s="612"/>
      <c r="FGN112" s="626"/>
      <c r="FGO112" s="631"/>
      <c r="FGP112" s="631"/>
      <c r="FGQ112" s="631"/>
      <c r="FGR112" s="631"/>
      <c r="FGS112" s="631"/>
      <c r="FGT112" s="612"/>
      <c r="FGU112" s="626"/>
      <c r="FGV112" s="631"/>
      <c r="FGW112" s="631"/>
      <c r="FGX112" s="631"/>
      <c r="FGY112" s="631"/>
      <c r="FGZ112" s="631"/>
      <c r="FHA112" s="612"/>
      <c r="FHB112" s="626"/>
      <c r="FHC112" s="631"/>
      <c r="FHD112" s="631"/>
      <c r="FHE112" s="631"/>
      <c r="FHF112" s="631"/>
      <c r="FHG112" s="631"/>
      <c r="FHH112" s="612"/>
      <c r="FHI112" s="626"/>
      <c r="FHJ112" s="631"/>
      <c r="FHK112" s="631"/>
      <c r="FHL112" s="631"/>
      <c r="FHM112" s="631"/>
      <c r="FHN112" s="631"/>
      <c r="FHO112" s="612"/>
      <c r="FHP112" s="626"/>
      <c r="FHQ112" s="631"/>
      <c r="FHR112" s="631"/>
      <c r="FHS112" s="631"/>
      <c r="FHT112" s="631"/>
      <c r="FHU112" s="631"/>
      <c r="FHV112" s="612"/>
      <c r="FHW112" s="626"/>
      <c r="FHX112" s="631"/>
      <c r="FHY112" s="631"/>
      <c r="FHZ112" s="631"/>
      <c r="FIA112" s="631"/>
      <c r="FIB112" s="631"/>
      <c r="FIC112" s="612"/>
      <c r="FID112" s="626"/>
      <c r="FIE112" s="631"/>
      <c r="FIF112" s="631"/>
      <c r="FIG112" s="631"/>
      <c r="FIH112" s="631"/>
      <c r="FII112" s="631"/>
      <c r="FIJ112" s="612"/>
      <c r="FIK112" s="626"/>
      <c r="FIL112" s="631"/>
      <c r="FIM112" s="631"/>
      <c r="FIN112" s="631"/>
      <c r="FIO112" s="631"/>
      <c r="FIP112" s="631"/>
      <c r="FIQ112" s="612"/>
      <c r="FIR112" s="626"/>
      <c r="FIS112" s="631"/>
      <c r="FIT112" s="631"/>
      <c r="FIU112" s="631"/>
      <c r="FIV112" s="631"/>
      <c r="FIW112" s="631"/>
      <c r="FIX112" s="612"/>
      <c r="FIY112" s="626"/>
      <c r="FIZ112" s="631"/>
      <c r="FJA112" s="631"/>
      <c r="FJB112" s="631"/>
      <c r="FJC112" s="631"/>
      <c r="FJD112" s="631"/>
      <c r="FJE112" s="612"/>
      <c r="FJF112" s="626"/>
      <c r="FJG112" s="631"/>
      <c r="FJH112" s="631"/>
      <c r="FJI112" s="631"/>
      <c r="FJJ112" s="631"/>
      <c r="FJK112" s="631"/>
      <c r="FJL112" s="612"/>
      <c r="FJM112" s="626"/>
      <c r="FJN112" s="631"/>
      <c r="FJO112" s="631"/>
      <c r="FJP112" s="631"/>
      <c r="FJQ112" s="631"/>
      <c r="FJR112" s="631"/>
      <c r="FJS112" s="612"/>
      <c r="FJT112" s="626"/>
      <c r="FJU112" s="631"/>
      <c r="FJV112" s="631"/>
      <c r="FJW112" s="631"/>
      <c r="FJX112" s="631"/>
      <c r="FJY112" s="631"/>
      <c r="FJZ112" s="612"/>
      <c r="FKA112" s="626"/>
      <c r="FKB112" s="631"/>
      <c r="FKC112" s="631"/>
      <c r="FKD112" s="631"/>
      <c r="FKE112" s="631"/>
      <c r="FKF112" s="631"/>
      <c r="FKG112" s="612"/>
      <c r="FKH112" s="626"/>
      <c r="FKI112" s="631"/>
      <c r="FKJ112" s="631"/>
      <c r="FKK112" s="631"/>
      <c r="FKL112" s="631"/>
      <c r="FKM112" s="631"/>
      <c r="FKN112" s="612"/>
      <c r="FKO112" s="626"/>
      <c r="FKP112" s="631"/>
      <c r="FKQ112" s="631"/>
      <c r="FKR112" s="631"/>
      <c r="FKS112" s="631"/>
      <c r="FKT112" s="631"/>
      <c r="FKU112" s="612"/>
      <c r="FKV112" s="626"/>
      <c r="FKW112" s="631"/>
      <c r="FKX112" s="631"/>
      <c r="FKY112" s="631"/>
      <c r="FKZ112" s="631"/>
      <c r="FLA112" s="631"/>
      <c r="FLB112" s="612"/>
      <c r="FLC112" s="626"/>
      <c r="FLD112" s="631"/>
      <c r="FLE112" s="631"/>
      <c r="FLF112" s="631"/>
      <c r="FLG112" s="631"/>
      <c r="FLH112" s="631"/>
      <c r="FLI112" s="612"/>
      <c r="FLJ112" s="626"/>
      <c r="FLK112" s="631"/>
      <c r="FLL112" s="631"/>
      <c r="FLM112" s="631"/>
      <c r="FLN112" s="631"/>
      <c r="FLO112" s="631"/>
      <c r="FLP112" s="612"/>
      <c r="FLQ112" s="626"/>
      <c r="FLR112" s="631"/>
      <c r="FLS112" s="631"/>
      <c r="FLT112" s="631"/>
      <c r="FLU112" s="631"/>
      <c r="FLV112" s="631"/>
      <c r="FLW112" s="612"/>
      <c r="FLX112" s="626"/>
      <c r="FLY112" s="631"/>
      <c r="FLZ112" s="631"/>
      <c r="FMA112" s="631"/>
      <c r="FMB112" s="631"/>
      <c r="FMC112" s="631"/>
      <c r="FMD112" s="612"/>
      <c r="FME112" s="626"/>
      <c r="FMF112" s="631"/>
      <c r="FMG112" s="631"/>
      <c r="FMH112" s="631"/>
      <c r="FMI112" s="631"/>
      <c r="FMJ112" s="631"/>
      <c r="FMK112" s="612"/>
      <c r="FML112" s="626"/>
      <c r="FMM112" s="631"/>
      <c r="FMN112" s="631"/>
      <c r="FMO112" s="631"/>
      <c r="FMP112" s="631"/>
      <c r="FMQ112" s="631"/>
      <c r="FMR112" s="612"/>
      <c r="FMS112" s="626"/>
      <c r="FMT112" s="631"/>
      <c r="FMU112" s="631"/>
      <c r="FMV112" s="631"/>
      <c r="FMW112" s="631"/>
      <c r="FMX112" s="631"/>
      <c r="FMY112" s="612"/>
      <c r="FMZ112" s="626"/>
      <c r="FNA112" s="631"/>
      <c r="FNB112" s="631"/>
      <c r="FNC112" s="631"/>
      <c r="FND112" s="631"/>
      <c r="FNE112" s="631"/>
      <c r="FNF112" s="612"/>
      <c r="FNG112" s="626"/>
      <c r="FNH112" s="631"/>
      <c r="FNI112" s="631"/>
      <c r="FNJ112" s="631"/>
      <c r="FNK112" s="631"/>
      <c r="FNL112" s="631"/>
      <c r="FNM112" s="612"/>
      <c r="FNN112" s="626"/>
      <c r="FNO112" s="631"/>
      <c r="FNP112" s="631"/>
      <c r="FNQ112" s="631"/>
      <c r="FNR112" s="631"/>
      <c r="FNS112" s="631"/>
      <c r="FNT112" s="612"/>
      <c r="FNU112" s="626"/>
      <c r="FNV112" s="631"/>
      <c r="FNW112" s="631"/>
      <c r="FNX112" s="631"/>
      <c r="FNY112" s="631"/>
      <c r="FNZ112" s="631"/>
      <c r="FOA112" s="612"/>
      <c r="FOB112" s="626"/>
      <c r="FOC112" s="631"/>
      <c r="FOD112" s="631"/>
      <c r="FOE112" s="631"/>
      <c r="FOF112" s="631"/>
      <c r="FOG112" s="631"/>
      <c r="FOH112" s="612"/>
      <c r="FOI112" s="626"/>
      <c r="FOJ112" s="631"/>
      <c r="FOK112" s="631"/>
      <c r="FOL112" s="631"/>
      <c r="FOM112" s="631"/>
      <c r="FON112" s="631"/>
      <c r="FOO112" s="612"/>
      <c r="FOP112" s="626"/>
      <c r="FOQ112" s="631"/>
      <c r="FOR112" s="631"/>
      <c r="FOS112" s="631"/>
      <c r="FOT112" s="631"/>
      <c r="FOU112" s="631"/>
      <c r="FOV112" s="612"/>
      <c r="FOW112" s="626"/>
      <c r="FOX112" s="631"/>
      <c r="FOY112" s="631"/>
      <c r="FOZ112" s="631"/>
      <c r="FPA112" s="631"/>
      <c r="FPB112" s="631"/>
      <c r="FPC112" s="612"/>
      <c r="FPD112" s="626"/>
      <c r="FPE112" s="631"/>
      <c r="FPF112" s="631"/>
      <c r="FPG112" s="631"/>
      <c r="FPH112" s="631"/>
      <c r="FPI112" s="631"/>
      <c r="FPJ112" s="612"/>
      <c r="FPK112" s="626"/>
      <c r="FPL112" s="631"/>
      <c r="FPM112" s="631"/>
      <c r="FPN112" s="631"/>
      <c r="FPO112" s="631"/>
      <c r="FPP112" s="631"/>
      <c r="FPQ112" s="612"/>
      <c r="FPR112" s="626"/>
      <c r="FPS112" s="631"/>
      <c r="FPT112" s="631"/>
      <c r="FPU112" s="631"/>
      <c r="FPV112" s="631"/>
      <c r="FPW112" s="631"/>
      <c r="FPX112" s="612"/>
      <c r="FPY112" s="626"/>
      <c r="FPZ112" s="631"/>
      <c r="FQA112" s="631"/>
      <c r="FQB112" s="631"/>
      <c r="FQC112" s="631"/>
      <c r="FQD112" s="631"/>
      <c r="FQE112" s="612"/>
      <c r="FQF112" s="626"/>
      <c r="FQG112" s="631"/>
      <c r="FQH112" s="631"/>
      <c r="FQI112" s="631"/>
      <c r="FQJ112" s="631"/>
      <c r="FQK112" s="631"/>
      <c r="FQL112" s="612"/>
      <c r="FQM112" s="626"/>
      <c r="FQN112" s="631"/>
      <c r="FQO112" s="631"/>
      <c r="FQP112" s="631"/>
      <c r="FQQ112" s="631"/>
      <c r="FQR112" s="631"/>
      <c r="FQS112" s="612"/>
      <c r="FQT112" s="626"/>
      <c r="FQU112" s="631"/>
      <c r="FQV112" s="631"/>
      <c r="FQW112" s="631"/>
      <c r="FQX112" s="631"/>
      <c r="FQY112" s="631"/>
      <c r="FQZ112" s="612"/>
      <c r="FRA112" s="626"/>
      <c r="FRB112" s="631"/>
      <c r="FRC112" s="631"/>
      <c r="FRD112" s="631"/>
      <c r="FRE112" s="631"/>
      <c r="FRF112" s="631"/>
      <c r="FRG112" s="612"/>
      <c r="FRH112" s="626"/>
      <c r="FRI112" s="631"/>
      <c r="FRJ112" s="631"/>
      <c r="FRK112" s="631"/>
      <c r="FRL112" s="631"/>
      <c r="FRM112" s="631"/>
      <c r="FRN112" s="612"/>
      <c r="FRO112" s="626"/>
      <c r="FRP112" s="631"/>
      <c r="FRQ112" s="631"/>
      <c r="FRR112" s="631"/>
      <c r="FRS112" s="631"/>
      <c r="FRT112" s="631"/>
      <c r="FRU112" s="612"/>
      <c r="FRV112" s="626"/>
      <c r="FRW112" s="631"/>
      <c r="FRX112" s="631"/>
      <c r="FRY112" s="631"/>
      <c r="FRZ112" s="631"/>
      <c r="FSA112" s="631"/>
      <c r="FSB112" s="612"/>
      <c r="FSC112" s="626"/>
      <c r="FSD112" s="631"/>
      <c r="FSE112" s="631"/>
      <c r="FSF112" s="631"/>
      <c r="FSG112" s="631"/>
      <c r="FSH112" s="631"/>
      <c r="FSI112" s="612"/>
      <c r="FSJ112" s="626"/>
      <c r="FSK112" s="631"/>
      <c r="FSL112" s="631"/>
      <c r="FSM112" s="631"/>
      <c r="FSN112" s="631"/>
      <c r="FSO112" s="631"/>
      <c r="FSP112" s="612"/>
      <c r="FSQ112" s="626"/>
      <c r="FSR112" s="631"/>
      <c r="FSS112" s="631"/>
      <c r="FST112" s="631"/>
      <c r="FSU112" s="631"/>
      <c r="FSV112" s="631"/>
      <c r="FSW112" s="612"/>
      <c r="FSX112" s="626"/>
      <c r="FSY112" s="631"/>
      <c r="FSZ112" s="631"/>
      <c r="FTA112" s="631"/>
      <c r="FTB112" s="631"/>
      <c r="FTC112" s="631"/>
      <c r="FTD112" s="612"/>
      <c r="FTE112" s="626"/>
      <c r="FTF112" s="631"/>
      <c r="FTG112" s="631"/>
      <c r="FTH112" s="631"/>
      <c r="FTI112" s="631"/>
      <c r="FTJ112" s="631"/>
      <c r="FTK112" s="612"/>
      <c r="FTL112" s="626"/>
      <c r="FTM112" s="631"/>
      <c r="FTN112" s="631"/>
      <c r="FTO112" s="631"/>
      <c r="FTP112" s="631"/>
      <c r="FTQ112" s="631"/>
      <c r="FTR112" s="612"/>
      <c r="FTS112" s="626"/>
      <c r="FTT112" s="631"/>
      <c r="FTU112" s="631"/>
      <c r="FTV112" s="631"/>
      <c r="FTW112" s="631"/>
      <c r="FTX112" s="631"/>
      <c r="FTY112" s="612"/>
      <c r="FTZ112" s="626"/>
      <c r="FUA112" s="631"/>
      <c r="FUB112" s="631"/>
      <c r="FUC112" s="631"/>
      <c r="FUD112" s="631"/>
      <c r="FUE112" s="631"/>
      <c r="FUF112" s="612"/>
      <c r="FUG112" s="626"/>
      <c r="FUH112" s="631"/>
      <c r="FUI112" s="631"/>
      <c r="FUJ112" s="631"/>
      <c r="FUK112" s="631"/>
      <c r="FUL112" s="631"/>
      <c r="FUM112" s="612"/>
      <c r="FUN112" s="626"/>
      <c r="FUO112" s="631"/>
      <c r="FUP112" s="631"/>
      <c r="FUQ112" s="631"/>
      <c r="FUR112" s="631"/>
      <c r="FUS112" s="631"/>
      <c r="FUT112" s="612"/>
      <c r="FUU112" s="626"/>
      <c r="FUV112" s="631"/>
      <c r="FUW112" s="631"/>
      <c r="FUX112" s="631"/>
      <c r="FUY112" s="631"/>
      <c r="FUZ112" s="631"/>
      <c r="FVA112" s="612"/>
      <c r="FVB112" s="626"/>
      <c r="FVC112" s="631"/>
      <c r="FVD112" s="631"/>
      <c r="FVE112" s="631"/>
      <c r="FVF112" s="631"/>
      <c r="FVG112" s="631"/>
      <c r="FVH112" s="612"/>
      <c r="FVI112" s="626"/>
      <c r="FVJ112" s="631"/>
      <c r="FVK112" s="631"/>
      <c r="FVL112" s="631"/>
      <c r="FVM112" s="631"/>
      <c r="FVN112" s="631"/>
      <c r="FVO112" s="612"/>
      <c r="FVP112" s="626"/>
      <c r="FVQ112" s="631"/>
      <c r="FVR112" s="631"/>
      <c r="FVS112" s="631"/>
      <c r="FVT112" s="631"/>
      <c r="FVU112" s="631"/>
      <c r="FVV112" s="612"/>
      <c r="FVW112" s="626"/>
      <c r="FVX112" s="631"/>
      <c r="FVY112" s="631"/>
      <c r="FVZ112" s="631"/>
      <c r="FWA112" s="631"/>
      <c r="FWB112" s="631"/>
      <c r="FWC112" s="612"/>
      <c r="FWD112" s="626"/>
      <c r="FWE112" s="631"/>
      <c r="FWF112" s="631"/>
      <c r="FWG112" s="631"/>
      <c r="FWH112" s="631"/>
      <c r="FWI112" s="631"/>
      <c r="FWJ112" s="612"/>
      <c r="FWK112" s="626"/>
      <c r="FWL112" s="631"/>
      <c r="FWM112" s="631"/>
      <c r="FWN112" s="631"/>
      <c r="FWO112" s="631"/>
      <c r="FWP112" s="631"/>
      <c r="FWQ112" s="612"/>
      <c r="FWR112" s="626"/>
      <c r="FWS112" s="631"/>
      <c r="FWT112" s="631"/>
      <c r="FWU112" s="631"/>
      <c r="FWV112" s="631"/>
      <c r="FWW112" s="631"/>
      <c r="FWX112" s="612"/>
      <c r="FWY112" s="626"/>
      <c r="FWZ112" s="631"/>
      <c r="FXA112" s="631"/>
      <c r="FXB112" s="631"/>
      <c r="FXC112" s="631"/>
      <c r="FXD112" s="631"/>
      <c r="FXE112" s="612"/>
      <c r="FXF112" s="626"/>
      <c r="FXG112" s="631"/>
      <c r="FXH112" s="631"/>
      <c r="FXI112" s="631"/>
      <c r="FXJ112" s="631"/>
      <c r="FXK112" s="631"/>
      <c r="FXL112" s="612"/>
      <c r="FXM112" s="626"/>
      <c r="FXN112" s="631"/>
      <c r="FXO112" s="631"/>
      <c r="FXP112" s="631"/>
      <c r="FXQ112" s="631"/>
      <c r="FXR112" s="631"/>
      <c r="FXS112" s="612"/>
      <c r="FXT112" s="626"/>
      <c r="FXU112" s="631"/>
      <c r="FXV112" s="631"/>
      <c r="FXW112" s="631"/>
      <c r="FXX112" s="631"/>
      <c r="FXY112" s="631"/>
      <c r="FXZ112" s="612"/>
      <c r="FYA112" s="626"/>
      <c r="FYB112" s="631"/>
      <c r="FYC112" s="631"/>
      <c r="FYD112" s="631"/>
      <c r="FYE112" s="631"/>
      <c r="FYF112" s="631"/>
      <c r="FYG112" s="612"/>
      <c r="FYH112" s="626"/>
      <c r="FYI112" s="631"/>
      <c r="FYJ112" s="631"/>
      <c r="FYK112" s="631"/>
      <c r="FYL112" s="631"/>
      <c r="FYM112" s="631"/>
      <c r="FYN112" s="612"/>
      <c r="FYO112" s="626"/>
      <c r="FYP112" s="631"/>
      <c r="FYQ112" s="631"/>
      <c r="FYR112" s="631"/>
      <c r="FYS112" s="631"/>
      <c r="FYT112" s="631"/>
      <c r="FYU112" s="612"/>
      <c r="FYV112" s="626"/>
      <c r="FYW112" s="631"/>
      <c r="FYX112" s="631"/>
      <c r="FYY112" s="631"/>
      <c r="FYZ112" s="631"/>
      <c r="FZA112" s="631"/>
      <c r="FZB112" s="612"/>
      <c r="FZC112" s="626"/>
      <c r="FZD112" s="631"/>
      <c r="FZE112" s="631"/>
      <c r="FZF112" s="631"/>
      <c r="FZG112" s="631"/>
      <c r="FZH112" s="631"/>
      <c r="FZI112" s="612"/>
      <c r="FZJ112" s="626"/>
      <c r="FZK112" s="631"/>
      <c r="FZL112" s="631"/>
      <c r="FZM112" s="631"/>
      <c r="FZN112" s="631"/>
      <c r="FZO112" s="631"/>
      <c r="FZP112" s="612"/>
      <c r="FZQ112" s="626"/>
      <c r="FZR112" s="631"/>
      <c r="FZS112" s="631"/>
      <c r="FZT112" s="631"/>
      <c r="FZU112" s="631"/>
      <c r="FZV112" s="631"/>
      <c r="FZW112" s="612"/>
      <c r="FZX112" s="626"/>
      <c r="FZY112" s="631"/>
      <c r="FZZ112" s="631"/>
      <c r="GAA112" s="631"/>
      <c r="GAB112" s="631"/>
      <c r="GAC112" s="631"/>
      <c r="GAD112" s="612"/>
      <c r="GAE112" s="626"/>
      <c r="GAF112" s="631"/>
      <c r="GAG112" s="631"/>
      <c r="GAH112" s="631"/>
      <c r="GAI112" s="631"/>
      <c r="GAJ112" s="631"/>
      <c r="GAK112" s="612"/>
      <c r="GAL112" s="626"/>
      <c r="GAM112" s="631"/>
      <c r="GAN112" s="631"/>
      <c r="GAO112" s="631"/>
      <c r="GAP112" s="631"/>
      <c r="GAQ112" s="631"/>
      <c r="GAR112" s="612"/>
      <c r="GAS112" s="626"/>
      <c r="GAT112" s="631"/>
      <c r="GAU112" s="631"/>
      <c r="GAV112" s="631"/>
      <c r="GAW112" s="631"/>
      <c r="GAX112" s="631"/>
      <c r="GAY112" s="612"/>
      <c r="GAZ112" s="626"/>
      <c r="GBA112" s="631"/>
      <c r="GBB112" s="631"/>
      <c r="GBC112" s="631"/>
      <c r="GBD112" s="631"/>
      <c r="GBE112" s="631"/>
      <c r="GBF112" s="612"/>
      <c r="GBG112" s="626"/>
      <c r="GBH112" s="631"/>
      <c r="GBI112" s="631"/>
      <c r="GBJ112" s="631"/>
      <c r="GBK112" s="631"/>
      <c r="GBL112" s="631"/>
      <c r="GBM112" s="612"/>
      <c r="GBN112" s="626"/>
      <c r="GBO112" s="631"/>
      <c r="GBP112" s="631"/>
      <c r="GBQ112" s="631"/>
      <c r="GBR112" s="631"/>
      <c r="GBS112" s="631"/>
      <c r="GBT112" s="612"/>
      <c r="GBU112" s="626"/>
      <c r="GBV112" s="631"/>
      <c r="GBW112" s="631"/>
      <c r="GBX112" s="631"/>
      <c r="GBY112" s="631"/>
      <c r="GBZ112" s="631"/>
      <c r="GCA112" s="612"/>
      <c r="GCB112" s="626"/>
      <c r="GCC112" s="631"/>
      <c r="GCD112" s="631"/>
      <c r="GCE112" s="631"/>
      <c r="GCF112" s="631"/>
      <c r="GCG112" s="631"/>
      <c r="GCH112" s="612"/>
      <c r="GCI112" s="626"/>
      <c r="GCJ112" s="631"/>
      <c r="GCK112" s="631"/>
      <c r="GCL112" s="631"/>
      <c r="GCM112" s="631"/>
      <c r="GCN112" s="631"/>
      <c r="GCO112" s="612"/>
      <c r="GCP112" s="626"/>
      <c r="GCQ112" s="631"/>
      <c r="GCR112" s="631"/>
      <c r="GCS112" s="631"/>
      <c r="GCT112" s="631"/>
      <c r="GCU112" s="631"/>
      <c r="GCV112" s="612"/>
      <c r="GCW112" s="626"/>
      <c r="GCX112" s="631"/>
      <c r="GCY112" s="631"/>
      <c r="GCZ112" s="631"/>
      <c r="GDA112" s="631"/>
      <c r="GDB112" s="631"/>
      <c r="GDC112" s="612"/>
      <c r="GDD112" s="626"/>
      <c r="GDE112" s="631"/>
      <c r="GDF112" s="631"/>
      <c r="GDG112" s="631"/>
      <c r="GDH112" s="631"/>
      <c r="GDI112" s="631"/>
      <c r="GDJ112" s="612"/>
      <c r="GDK112" s="626"/>
      <c r="GDL112" s="631"/>
      <c r="GDM112" s="631"/>
      <c r="GDN112" s="631"/>
      <c r="GDO112" s="631"/>
      <c r="GDP112" s="631"/>
      <c r="GDQ112" s="612"/>
      <c r="GDR112" s="626"/>
      <c r="GDS112" s="631"/>
      <c r="GDT112" s="631"/>
      <c r="GDU112" s="631"/>
      <c r="GDV112" s="631"/>
      <c r="GDW112" s="631"/>
      <c r="GDX112" s="612"/>
      <c r="GDY112" s="626"/>
      <c r="GDZ112" s="631"/>
      <c r="GEA112" s="631"/>
      <c r="GEB112" s="631"/>
      <c r="GEC112" s="631"/>
      <c r="GED112" s="631"/>
      <c r="GEE112" s="612"/>
      <c r="GEF112" s="626"/>
      <c r="GEG112" s="631"/>
      <c r="GEH112" s="631"/>
      <c r="GEI112" s="631"/>
      <c r="GEJ112" s="631"/>
      <c r="GEK112" s="631"/>
      <c r="GEL112" s="612"/>
      <c r="GEM112" s="626"/>
      <c r="GEN112" s="631"/>
      <c r="GEO112" s="631"/>
      <c r="GEP112" s="631"/>
      <c r="GEQ112" s="631"/>
      <c r="GER112" s="631"/>
      <c r="GES112" s="612"/>
      <c r="GET112" s="626"/>
      <c r="GEU112" s="631"/>
      <c r="GEV112" s="631"/>
      <c r="GEW112" s="631"/>
      <c r="GEX112" s="631"/>
      <c r="GEY112" s="631"/>
      <c r="GEZ112" s="612"/>
      <c r="GFA112" s="626"/>
      <c r="GFB112" s="631"/>
      <c r="GFC112" s="631"/>
      <c r="GFD112" s="631"/>
      <c r="GFE112" s="631"/>
      <c r="GFF112" s="631"/>
      <c r="GFG112" s="612"/>
      <c r="GFH112" s="626"/>
      <c r="GFI112" s="631"/>
      <c r="GFJ112" s="631"/>
      <c r="GFK112" s="631"/>
      <c r="GFL112" s="631"/>
      <c r="GFM112" s="631"/>
      <c r="GFN112" s="612"/>
      <c r="GFO112" s="626"/>
      <c r="GFP112" s="631"/>
      <c r="GFQ112" s="631"/>
      <c r="GFR112" s="631"/>
      <c r="GFS112" s="631"/>
      <c r="GFT112" s="631"/>
      <c r="GFU112" s="612"/>
      <c r="GFV112" s="626"/>
      <c r="GFW112" s="631"/>
      <c r="GFX112" s="631"/>
      <c r="GFY112" s="631"/>
      <c r="GFZ112" s="631"/>
      <c r="GGA112" s="631"/>
      <c r="GGB112" s="612"/>
      <c r="GGC112" s="626"/>
      <c r="GGD112" s="631"/>
      <c r="GGE112" s="631"/>
      <c r="GGF112" s="631"/>
      <c r="GGG112" s="631"/>
      <c r="GGH112" s="631"/>
      <c r="GGI112" s="612"/>
      <c r="GGJ112" s="626"/>
      <c r="GGK112" s="631"/>
      <c r="GGL112" s="631"/>
      <c r="GGM112" s="631"/>
      <c r="GGN112" s="631"/>
      <c r="GGO112" s="631"/>
      <c r="GGP112" s="612"/>
      <c r="GGQ112" s="626"/>
      <c r="GGR112" s="631"/>
      <c r="GGS112" s="631"/>
      <c r="GGT112" s="631"/>
      <c r="GGU112" s="631"/>
      <c r="GGV112" s="631"/>
      <c r="GGW112" s="612"/>
      <c r="GGX112" s="626"/>
      <c r="GGY112" s="631"/>
      <c r="GGZ112" s="631"/>
      <c r="GHA112" s="631"/>
      <c r="GHB112" s="631"/>
      <c r="GHC112" s="631"/>
      <c r="GHD112" s="612"/>
      <c r="GHE112" s="626"/>
      <c r="GHF112" s="631"/>
      <c r="GHG112" s="631"/>
      <c r="GHH112" s="631"/>
      <c r="GHI112" s="631"/>
      <c r="GHJ112" s="631"/>
      <c r="GHK112" s="612"/>
      <c r="GHL112" s="626"/>
      <c r="GHM112" s="631"/>
      <c r="GHN112" s="631"/>
      <c r="GHO112" s="631"/>
      <c r="GHP112" s="631"/>
      <c r="GHQ112" s="631"/>
      <c r="GHR112" s="612"/>
      <c r="GHS112" s="626"/>
      <c r="GHT112" s="631"/>
      <c r="GHU112" s="631"/>
      <c r="GHV112" s="631"/>
      <c r="GHW112" s="631"/>
      <c r="GHX112" s="631"/>
      <c r="GHY112" s="612"/>
      <c r="GHZ112" s="626"/>
      <c r="GIA112" s="631"/>
      <c r="GIB112" s="631"/>
      <c r="GIC112" s="631"/>
      <c r="GID112" s="631"/>
      <c r="GIE112" s="631"/>
      <c r="GIF112" s="612"/>
      <c r="GIG112" s="626"/>
      <c r="GIH112" s="631"/>
      <c r="GII112" s="631"/>
      <c r="GIJ112" s="631"/>
      <c r="GIK112" s="631"/>
      <c r="GIL112" s="631"/>
      <c r="GIM112" s="612"/>
      <c r="GIN112" s="626"/>
      <c r="GIO112" s="631"/>
      <c r="GIP112" s="631"/>
      <c r="GIQ112" s="631"/>
      <c r="GIR112" s="631"/>
      <c r="GIS112" s="631"/>
      <c r="GIT112" s="612"/>
      <c r="GIU112" s="626"/>
      <c r="GIV112" s="631"/>
      <c r="GIW112" s="631"/>
      <c r="GIX112" s="631"/>
      <c r="GIY112" s="631"/>
      <c r="GIZ112" s="631"/>
      <c r="GJA112" s="612"/>
      <c r="GJB112" s="626"/>
      <c r="GJC112" s="631"/>
      <c r="GJD112" s="631"/>
      <c r="GJE112" s="631"/>
      <c r="GJF112" s="631"/>
      <c r="GJG112" s="631"/>
      <c r="GJH112" s="612"/>
      <c r="GJI112" s="626"/>
      <c r="GJJ112" s="631"/>
      <c r="GJK112" s="631"/>
      <c r="GJL112" s="631"/>
      <c r="GJM112" s="631"/>
      <c r="GJN112" s="631"/>
      <c r="GJO112" s="612"/>
      <c r="GJP112" s="626"/>
      <c r="GJQ112" s="631"/>
      <c r="GJR112" s="631"/>
      <c r="GJS112" s="631"/>
      <c r="GJT112" s="631"/>
      <c r="GJU112" s="631"/>
      <c r="GJV112" s="612"/>
      <c r="GJW112" s="626"/>
      <c r="GJX112" s="631"/>
      <c r="GJY112" s="631"/>
      <c r="GJZ112" s="631"/>
      <c r="GKA112" s="631"/>
      <c r="GKB112" s="631"/>
      <c r="GKC112" s="612"/>
      <c r="GKD112" s="626"/>
      <c r="GKE112" s="631"/>
      <c r="GKF112" s="631"/>
      <c r="GKG112" s="631"/>
      <c r="GKH112" s="631"/>
      <c r="GKI112" s="631"/>
      <c r="GKJ112" s="612"/>
      <c r="GKK112" s="626"/>
      <c r="GKL112" s="631"/>
      <c r="GKM112" s="631"/>
      <c r="GKN112" s="631"/>
      <c r="GKO112" s="631"/>
      <c r="GKP112" s="631"/>
      <c r="GKQ112" s="612"/>
      <c r="GKR112" s="626"/>
      <c r="GKS112" s="631"/>
      <c r="GKT112" s="631"/>
      <c r="GKU112" s="631"/>
      <c r="GKV112" s="631"/>
      <c r="GKW112" s="631"/>
      <c r="GKX112" s="612"/>
      <c r="GKY112" s="626"/>
      <c r="GKZ112" s="631"/>
      <c r="GLA112" s="631"/>
      <c r="GLB112" s="631"/>
      <c r="GLC112" s="631"/>
      <c r="GLD112" s="631"/>
      <c r="GLE112" s="612"/>
      <c r="GLF112" s="626"/>
      <c r="GLG112" s="631"/>
      <c r="GLH112" s="631"/>
      <c r="GLI112" s="631"/>
      <c r="GLJ112" s="631"/>
      <c r="GLK112" s="631"/>
      <c r="GLL112" s="612"/>
      <c r="GLM112" s="626"/>
      <c r="GLN112" s="631"/>
      <c r="GLO112" s="631"/>
      <c r="GLP112" s="631"/>
      <c r="GLQ112" s="631"/>
      <c r="GLR112" s="631"/>
      <c r="GLS112" s="612"/>
      <c r="GLT112" s="626"/>
      <c r="GLU112" s="631"/>
      <c r="GLV112" s="631"/>
      <c r="GLW112" s="631"/>
      <c r="GLX112" s="631"/>
      <c r="GLY112" s="631"/>
      <c r="GLZ112" s="612"/>
      <c r="GMA112" s="626"/>
      <c r="GMB112" s="631"/>
      <c r="GMC112" s="631"/>
      <c r="GMD112" s="631"/>
      <c r="GME112" s="631"/>
      <c r="GMF112" s="631"/>
      <c r="GMG112" s="612"/>
      <c r="GMH112" s="626"/>
      <c r="GMI112" s="631"/>
      <c r="GMJ112" s="631"/>
      <c r="GMK112" s="631"/>
      <c r="GML112" s="631"/>
      <c r="GMM112" s="631"/>
      <c r="GMN112" s="612"/>
      <c r="GMO112" s="626"/>
      <c r="GMP112" s="631"/>
      <c r="GMQ112" s="631"/>
      <c r="GMR112" s="631"/>
      <c r="GMS112" s="631"/>
      <c r="GMT112" s="631"/>
      <c r="GMU112" s="612"/>
      <c r="GMV112" s="626"/>
      <c r="GMW112" s="631"/>
      <c r="GMX112" s="631"/>
      <c r="GMY112" s="631"/>
      <c r="GMZ112" s="631"/>
      <c r="GNA112" s="631"/>
      <c r="GNB112" s="612"/>
      <c r="GNC112" s="626"/>
      <c r="GND112" s="631"/>
      <c r="GNE112" s="631"/>
      <c r="GNF112" s="631"/>
      <c r="GNG112" s="631"/>
      <c r="GNH112" s="631"/>
      <c r="GNI112" s="612"/>
      <c r="GNJ112" s="626"/>
      <c r="GNK112" s="631"/>
      <c r="GNL112" s="631"/>
      <c r="GNM112" s="631"/>
      <c r="GNN112" s="631"/>
      <c r="GNO112" s="631"/>
      <c r="GNP112" s="612"/>
      <c r="GNQ112" s="626"/>
      <c r="GNR112" s="631"/>
      <c r="GNS112" s="631"/>
      <c r="GNT112" s="631"/>
      <c r="GNU112" s="631"/>
      <c r="GNV112" s="631"/>
      <c r="GNW112" s="612"/>
      <c r="GNX112" s="626"/>
      <c r="GNY112" s="631"/>
      <c r="GNZ112" s="631"/>
      <c r="GOA112" s="631"/>
      <c r="GOB112" s="631"/>
      <c r="GOC112" s="631"/>
      <c r="GOD112" s="612"/>
      <c r="GOE112" s="626"/>
      <c r="GOF112" s="631"/>
      <c r="GOG112" s="631"/>
      <c r="GOH112" s="631"/>
      <c r="GOI112" s="631"/>
      <c r="GOJ112" s="631"/>
      <c r="GOK112" s="612"/>
      <c r="GOL112" s="626"/>
      <c r="GOM112" s="631"/>
      <c r="GON112" s="631"/>
      <c r="GOO112" s="631"/>
      <c r="GOP112" s="631"/>
      <c r="GOQ112" s="631"/>
      <c r="GOR112" s="612"/>
      <c r="GOS112" s="626"/>
      <c r="GOT112" s="631"/>
      <c r="GOU112" s="631"/>
      <c r="GOV112" s="631"/>
      <c r="GOW112" s="631"/>
      <c r="GOX112" s="631"/>
      <c r="GOY112" s="612"/>
      <c r="GOZ112" s="626"/>
      <c r="GPA112" s="631"/>
      <c r="GPB112" s="631"/>
      <c r="GPC112" s="631"/>
      <c r="GPD112" s="631"/>
      <c r="GPE112" s="631"/>
      <c r="GPF112" s="612"/>
      <c r="GPG112" s="626"/>
      <c r="GPH112" s="631"/>
      <c r="GPI112" s="631"/>
      <c r="GPJ112" s="631"/>
      <c r="GPK112" s="631"/>
      <c r="GPL112" s="631"/>
      <c r="GPM112" s="612"/>
      <c r="GPN112" s="626"/>
      <c r="GPO112" s="631"/>
      <c r="GPP112" s="631"/>
      <c r="GPQ112" s="631"/>
      <c r="GPR112" s="631"/>
      <c r="GPS112" s="631"/>
      <c r="GPT112" s="612"/>
      <c r="GPU112" s="626"/>
      <c r="GPV112" s="631"/>
      <c r="GPW112" s="631"/>
      <c r="GPX112" s="631"/>
      <c r="GPY112" s="631"/>
      <c r="GPZ112" s="631"/>
      <c r="GQA112" s="612"/>
      <c r="GQB112" s="626"/>
      <c r="GQC112" s="631"/>
      <c r="GQD112" s="631"/>
      <c r="GQE112" s="631"/>
      <c r="GQF112" s="631"/>
      <c r="GQG112" s="631"/>
      <c r="GQH112" s="612"/>
      <c r="GQI112" s="626"/>
      <c r="GQJ112" s="631"/>
      <c r="GQK112" s="631"/>
      <c r="GQL112" s="631"/>
      <c r="GQM112" s="631"/>
      <c r="GQN112" s="631"/>
      <c r="GQO112" s="612"/>
      <c r="GQP112" s="626"/>
      <c r="GQQ112" s="631"/>
      <c r="GQR112" s="631"/>
      <c r="GQS112" s="631"/>
      <c r="GQT112" s="631"/>
      <c r="GQU112" s="631"/>
      <c r="GQV112" s="612"/>
      <c r="GQW112" s="626"/>
      <c r="GQX112" s="631"/>
      <c r="GQY112" s="631"/>
      <c r="GQZ112" s="631"/>
      <c r="GRA112" s="631"/>
      <c r="GRB112" s="631"/>
      <c r="GRC112" s="612"/>
      <c r="GRD112" s="626"/>
      <c r="GRE112" s="631"/>
      <c r="GRF112" s="631"/>
      <c r="GRG112" s="631"/>
      <c r="GRH112" s="631"/>
      <c r="GRI112" s="631"/>
      <c r="GRJ112" s="612"/>
      <c r="GRK112" s="626"/>
      <c r="GRL112" s="631"/>
      <c r="GRM112" s="631"/>
      <c r="GRN112" s="631"/>
      <c r="GRO112" s="631"/>
      <c r="GRP112" s="631"/>
      <c r="GRQ112" s="612"/>
      <c r="GRR112" s="626"/>
      <c r="GRS112" s="631"/>
      <c r="GRT112" s="631"/>
      <c r="GRU112" s="631"/>
      <c r="GRV112" s="631"/>
      <c r="GRW112" s="631"/>
      <c r="GRX112" s="612"/>
      <c r="GRY112" s="626"/>
      <c r="GRZ112" s="631"/>
      <c r="GSA112" s="631"/>
      <c r="GSB112" s="631"/>
      <c r="GSC112" s="631"/>
      <c r="GSD112" s="631"/>
      <c r="GSE112" s="612"/>
      <c r="GSF112" s="626"/>
      <c r="GSG112" s="631"/>
      <c r="GSH112" s="631"/>
      <c r="GSI112" s="631"/>
      <c r="GSJ112" s="631"/>
      <c r="GSK112" s="631"/>
      <c r="GSL112" s="612"/>
      <c r="GSM112" s="626"/>
      <c r="GSN112" s="631"/>
      <c r="GSO112" s="631"/>
      <c r="GSP112" s="631"/>
      <c r="GSQ112" s="631"/>
      <c r="GSR112" s="631"/>
      <c r="GSS112" s="612"/>
      <c r="GST112" s="626"/>
      <c r="GSU112" s="631"/>
      <c r="GSV112" s="631"/>
      <c r="GSW112" s="631"/>
      <c r="GSX112" s="631"/>
      <c r="GSY112" s="631"/>
      <c r="GSZ112" s="612"/>
      <c r="GTA112" s="626"/>
      <c r="GTB112" s="631"/>
      <c r="GTC112" s="631"/>
      <c r="GTD112" s="631"/>
      <c r="GTE112" s="631"/>
      <c r="GTF112" s="631"/>
      <c r="GTG112" s="612"/>
      <c r="GTH112" s="626"/>
      <c r="GTI112" s="631"/>
      <c r="GTJ112" s="631"/>
      <c r="GTK112" s="631"/>
      <c r="GTL112" s="631"/>
      <c r="GTM112" s="631"/>
      <c r="GTN112" s="612"/>
      <c r="GTO112" s="626"/>
      <c r="GTP112" s="631"/>
      <c r="GTQ112" s="631"/>
      <c r="GTR112" s="631"/>
      <c r="GTS112" s="631"/>
      <c r="GTT112" s="631"/>
      <c r="GTU112" s="612"/>
      <c r="GTV112" s="626"/>
      <c r="GTW112" s="631"/>
      <c r="GTX112" s="631"/>
      <c r="GTY112" s="631"/>
      <c r="GTZ112" s="631"/>
      <c r="GUA112" s="631"/>
      <c r="GUB112" s="612"/>
      <c r="GUC112" s="626"/>
      <c r="GUD112" s="631"/>
      <c r="GUE112" s="631"/>
      <c r="GUF112" s="631"/>
      <c r="GUG112" s="631"/>
      <c r="GUH112" s="631"/>
      <c r="GUI112" s="612"/>
      <c r="GUJ112" s="626"/>
      <c r="GUK112" s="631"/>
      <c r="GUL112" s="631"/>
      <c r="GUM112" s="631"/>
      <c r="GUN112" s="631"/>
      <c r="GUO112" s="631"/>
      <c r="GUP112" s="612"/>
      <c r="GUQ112" s="626"/>
      <c r="GUR112" s="631"/>
      <c r="GUS112" s="631"/>
      <c r="GUT112" s="631"/>
      <c r="GUU112" s="631"/>
      <c r="GUV112" s="631"/>
      <c r="GUW112" s="612"/>
      <c r="GUX112" s="626"/>
      <c r="GUY112" s="631"/>
      <c r="GUZ112" s="631"/>
      <c r="GVA112" s="631"/>
      <c r="GVB112" s="631"/>
      <c r="GVC112" s="631"/>
      <c r="GVD112" s="612"/>
      <c r="GVE112" s="626"/>
      <c r="GVF112" s="631"/>
      <c r="GVG112" s="631"/>
      <c r="GVH112" s="631"/>
      <c r="GVI112" s="631"/>
      <c r="GVJ112" s="631"/>
      <c r="GVK112" s="612"/>
      <c r="GVL112" s="626"/>
      <c r="GVM112" s="631"/>
      <c r="GVN112" s="631"/>
      <c r="GVO112" s="631"/>
      <c r="GVP112" s="631"/>
      <c r="GVQ112" s="631"/>
      <c r="GVR112" s="612"/>
      <c r="GVS112" s="626"/>
      <c r="GVT112" s="631"/>
      <c r="GVU112" s="631"/>
      <c r="GVV112" s="631"/>
      <c r="GVW112" s="631"/>
      <c r="GVX112" s="631"/>
      <c r="GVY112" s="612"/>
      <c r="GVZ112" s="626"/>
      <c r="GWA112" s="631"/>
      <c r="GWB112" s="631"/>
      <c r="GWC112" s="631"/>
      <c r="GWD112" s="631"/>
      <c r="GWE112" s="631"/>
      <c r="GWF112" s="612"/>
      <c r="GWG112" s="626"/>
      <c r="GWH112" s="631"/>
      <c r="GWI112" s="631"/>
      <c r="GWJ112" s="631"/>
      <c r="GWK112" s="631"/>
      <c r="GWL112" s="631"/>
      <c r="GWM112" s="612"/>
      <c r="GWN112" s="626"/>
      <c r="GWO112" s="631"/>
      <c r="GWP112" s="631"/>
      <c r="GWQ112" s="631"/>
      <c r="GWR112" s="631"/>
      <c r="GWS112" s="631"/>
      <c r="GWT112" s="612"/>
      <c r="GWU112" s="626"/>
      <c r="GWV112" s="631"/>
      <c r="GWW112" s="631"/>
      <c r="GWX112" s="631"/>
      <c r="GWY112" s="631"/>
      <c r="GWZ112" s="631"/>
      <c r="GXA112" s="612"/>
      <c r="GXB112" s="626"/>
      <c r="GXC112" s="631"/>
      <c r="GXD112" s="631"/>
      <c r="GXE112" s="631"/>
      <c r="GXF112" s="631"/>
      <c r="GXG112" s="631"/>
      <c r="GXH112" s="612"/>
      <c r="GXI112" s="626"/>
      <c r="GXJ112" s="631"/>
      <c r="GXK112" s="631"/>
      <c r="GXL112" s="631"/>
      <c r="GXM112" s="631"/>
      <c r="GXN112" s="631"/>
      <c r="GXO112" s="612"/>
      <c r="GXP112" s="626"/>
      <c r="GXQ112" s="631"/>
      <c r="GXR112" s="631"/>
      <c r="GXS112" s="631"/>
      <c r="GXT112" s="631"/>
      <c r="GXU112" s="631"/>
      <c r="GXV112" s="612"/>
      <c r="GXW112" s="626"/>
      <c r="GXX112" s="631"/>
      <c r="GXY112" s="631"/>
      <c r="GXZ112" s="631"/>
      <c r="GYA112" s="631"/>
      <c r="GYB112" s="631"/>
      <c r="GYC112" s="612"/>
      <c r="GYD112" s="626"/>
      <c r="GYE112" s="631"/>
      <c r="GYF112" s="631"/>
      <c r="GYG112" s="631"/>
      <c r="GYH112" s="631"/>
      <c r="GYI112" s="631"/>
      <c r="GYJ112" s="612"/>
      <c r="GYK112" s="626"/>
      <c r="GYL112" s="631"/>
      <c r="GYM112" s="631"/>
      <c r="GYN112" s="631"/>
      <c r="GYO112" s="631"/>
      <c r="GYP112" s="631"/>
      <c r="GYQ112" s="612"/>
      <c r="GYR112" s="626"/>
      <c r="GYS112" s="631"/>
      <c r="GYT112" s="631"/>
      <c r="GYU112" s="631"/>
      <c r="GYV112" s="631"/>
      <c r="GYW112" s="631"/>
      <c r="GYX112" s="612"/>
      <c r="GYY112" s="626"/>
      <c r="GYZ112" s="631"/>
      <c r="GZA112" s="631"/>
      <c r="GZB112" s="631"/>
      <c r="GZC112" s="631"/>
      <c r="GZD112" s="631"/>
      <c r="GZE112" s="612"/>
      <c r="GZF112" s="626"/>
      <c r="GZG112" s="631"/>
      <c r="GZH112" s="631"/>
      <c r="GZI112" s="631"/>
      <c r="GZJ112" s="631"/>
      <c r="GZK112" s="631"/>
      <c r="GZL112" s="612"/>
      <c r="GZM112" s="626"/>
      <c r="GZN112" s="631"/>
      <c r="GZO112" s="631"/>
      <c r="GZP112" s="631"/>
      <c r="GZQ112" s="631"/>
      <c r="GZR112" s="631"/>
      <c r="GZS112" s="612"/>
      <c r="GZT112" s="626"/>
      <c r="GZU112" s="631"/>
      <c r="GZV112" s="631"/>
      <c r="GZW112" s="631"/>
      <c r="GZX112" s="631"/>
      <c r="GZY112" s="631"/>
      <c r="GZZ112" s="612"/>
      <c r="HAA112" s="626"/>
      <c r="HAB112" s="631"/>
      <c r="HAC112" s="631"/>
      <c r="HAD112" s="631"/>
      <c r="HAE112" s="631"/>
      <c r="HAF112" s="631"/>
      <c r="HAG112" s="612"/>
      <c r="HAH112" s="626"/>
      <c r="HAI112" s="631"/>
      <c r="HAJ112" s="631"/>
      <c r="HAK112" s="631"/>
      <c r="HAL112" s="631"/>
      <c r="HAM112" s="631"/>
      <c r="HAN112" s="612"/>
      <c r="HAO112" s="626"/>
      <c r="HAP112" s="631"/>
      <c r="HAQ112" s="631"/>
      <c r="HAR112" s="631"/>
      <c r="HAS112" s="631"/>
      <c r="HAT112" s="631"/>
      <c r="HAU112" s="612"/>
      <c r="HAV112" s="626"/>
      <c r="HAW112" s="631"/>
      <c r="HAX112" s="631"/>
      <c r="HAY112" s="631"/>
      <c r="HAZ112" s="631"/>
      <c r="HBA112" s="631"/>
      <c r="HBB112" s="612"/>
      <c r="HBC112" s="626"/>
      <c r="HBD112" s="631"/>
      <c r="HBE112" s="631"/>
      <c r="HBF112" s="631"/>
      <c r="HBG112" s="631"/>
      <c r="HBH112" s="631"/>
      <c r="HBI112" s="612"/>
      <c r="HBJ112" s="626"/>
      <c r="HBK112" s="631"/>
      <c r="HBL112" s="631"/>
      <c r="HBM112" s="631"/>
      <c r="HBN112" s="631"/>
      <c r="HBO112" s="631"/>
      <c r="HBP112" s="612"/>
      <c r="HBQ112" s="626"/>
      <c r="HBR112" s="631"/>
      <c r="HBS112" s="631"/>
      <c r="HBT112" s="631"/>
      <c r="HBU112" s="631"/>
      <c r="HBV112" s="631"/>
      <c r="HBW112" s="612"/>
      <c r="HBX112" s="626"/>
      <c r="HBY112" s="631"/>
      <c r="HBZ112" s="631"/>
      <c r="HCA112" s="631"/>
      <c r="HCB112" s="631"/>
      <c r="HCC112" s="631"/>
      <c r="HCD112" s="612"/>
      <c r="HCE112" s="626"/>
      <c r="HCF112" s="631"/>
      <c r="HCG112" s="631"/>
      <c r="HCH112" s="631"/>
      <c r="HCI112" s="631"/>
      <c r="HCJ112" s="631"/>
      <c r="HCK112" s="612"/>
      <c r="HCL112" s="626"/>
      <c r="HCM112" s="631"/>
      <c r="HCN112" s="631"/>
      <c r="HCO112" s="631"/>
      <c r="HCP112" s="631"/>
      <c r="HCQ112" s="631"/>
      <c r="HCR112" s="612"/>
      <c r="HCS112" s="626"/>
      <c r="HCT112" s="631"/>
      <c r="HCU112" s="631"/>
      <c r="HCV112" s="631"/>
      <c r="HCW112" s="631"/>
      <c r="HCX112" s="631"/>
      <c r="HCY112" s="612"/>
      <c r="HCZ112" s="626"/>
      <c r="HDA112" s="631"/>
      <c r="HDB112" s="631"/>
      <c r="HDC112" s="631"/>
      <c r="HDD112" s="631"/>
      <c r="HDE112" s="631"/>
      <c r="HDF112" s="612"/>
      <c r="HDG112" s="626"/>
      <c r="HDH112" s="631"/>
      <c r="HDI112" s="631"/>
      <c r="HDJ112" s="631"/>
      <c r="HDK112" s="631"/>
      <c r="HDL112" s="631"/>
      <c r="HDM112" s="612"/>
      <c r="HDN112" s="626"/>
      <c r="HDO112" s="631"/>
      <c r="HDP112" s="631"/>
      <c r="HDQ112" s="631"/>
      <c r="HDR112" s="631"/>
      <c r="HDS112" s="631"/>
      <c r="HDT112" s="612"/>
      <c r="HDU112" s="626"/>
      <c r="HDV112" s="631"/>
      <c r="HDW112" s="631"/>
      <c r="HDX112" s="631"/>
      <c r="HDY112" s="631"/>
      <c r="HDZ112" s="631"/>
      <c r="HEA112" s="612"/>
      <c r="HEB112" s="626"/>
      <c r="HEC112" s="631"/>
      <c r="HED112" s="631"/>
      <c r="HEE112" s="631"/>
      <c r="HEF112" s="631"/>
      <c r="HEG112" s="631"/>
      <c r="HEH112" s="612"/>
      <c r="HEI112" s="626"/>
      <c r="HEJ112" s="631"/>
      <c r="HEK112" s="631"/>
      <c r="HEL112" s="631"/>
      <c r="HEM112" s="631"/>
      <c r="HEN112" s="631"/>
      <c r="HEO112" s="612"/>
      <c r="HEP112" s="626"/>
      <c r="HEQ112" s="631"/>
      <c r="HER112" s="631"/>
      <c r="HES112" s="631"/>
      <c r="HET112" s="631"/>
      <c r="HEU112" s="631"/>
      <c r="HEV112" s="612"/>
      <c r="HEW112" s="626"/>
      <c r="HEX112" s="631"/>
      <c r="HEY112" s="631"/>
      <c r="HEZ112" s="631"/>
      <c r="HFA112" s="631"/>
      <c r="HFB112" s="631"/>
      <c r="HFC112" s="612"/>
      <c r="HFD112" s="626"/>
      <c r="HFE112" s="631"/>
      <c r="HFF112" s="631"/>
      <c r="HFG112" s="631"/>
      <c r="HFH112" s="631"/>
      <c r="HFI112" s="631"/>
      <c r="HFJ112" s="612"/>
      <c r="HFK112" s="626"/>
      <c r="HFL112" s="631"/>
      <c r="HFM112" s="631"/>
      <c r="HFN112" s="631"/>
      <c r="HFO112" s="631"/>
      <c r="HFP112" s="631"/>
      <c r="HFQ112" s="612"/>
      <c r="HFR112" s="626"/>
      <c r="HFS112" s="631"/>
      <c r="HFT112" s="631"/>
      <c r="HFU112" s="631"/>
      <c r="HFV112" s="631"/>
      <c r="HFW112" s="631"/>
      <c r="HFX112" s="612"/>
      <c r="HFY112" s="626"/>
      <c r="HFZ112" s="631"/>
      <c r="HGA112" s="631"/>
      <c r="HGB112" s="631"/>
      <c r="HGC112" s="631"/>
      <c r="HGD112" s="631"/>
      <c r="HGE112" s="612"/>
      <c r="HGF112" s="626"/>
      <c r="HGG112" s="631"/>
      <c r="HGH112" s="631"/>
      <c r="HGI112" s="631"/>
      <c r="HGJ112" s="631"/>
      <c r="HGK112" s="631"/>
      <c r="HGL112" s="612"/>
      <c r="HGM112" s="626"/>
      <c r="HGN112" s="631"/>
      <c r="HGO112" s="631"/>
      <c r="HGP112" s="631"/>
      <c r="HGQ112" s="631"/>
      <c r="HGR112" s="631"/>
      <c r="HGS112" s="612"/>
      <c r="HGT112" s="626"/>
      <c r="HGU112" s="631"/>
      <c r="HGV112" s="631"/>
      <c r="HGW112" s="631"/>
      <c r="HGX112" s="631"/>
      <c r="HGY112" s="631"/>
      <c r="HGZ112" s="612"/>
      <c r="HHA112" s="626"/>
      <c r="HHB112" s="631"/>
      <c r="HHC112" s="631"/>
      <c r="HHD112" s="631"/>
      <c r="HHE112" s="631"/>
      <c r="HHF112" s="631"/>
      <c r="HHG112" s="612"/>
      <c r="HHH112" s="626"/>
      <c r="HHI112" s="631"/>
      <c r="HHJ112" s="631"/>
      <c r="HHK112" s="631"/>
      <c r="HHL112" s="631"/>
      <c r="HHM112" s="631"/>
      <c r="HHN112" s="612"/>
      <c r="HHO112" s="626"/>
      <c r="HHP112" s="631"/>
      <c r="HHQ112" s="631"/>
      <c r="HHR112" s="631"/>
      <c r="HHS112" s="631"/>
      <c r="HHT112" s="631"/>
      <c r="HHU112" s="612"/>
      <c r="HHV112" s="626"/>
      <c r="HHW112" s="631"/>
      <c r="HHX112" s="631"/>
      <c r="HHY112" s="631"/>
      <c r="HHZ112" s="631"/>
      <c r="HIA112" s="631"/>
      <c r="HIB112" s="612"/>
      <c r="HIC112" s="626"/>
      <c r="HID112" s="631"/>
      <c r="HIE112" s="631"/>
      <c r="HIF112" s="631"/>
      <c r="HIG112" s="631"/>
      <c r="HIH112" s="631"/>
      <c r="HII112" s="612"/>
      <c r="HIJ112" s="626"/>
      <c r="HIK112" s="631"/>
      <c r="HIL112" s="631"/>
      <c r="HIM112" s="631"/>
      <c r="HIN112" s="631"/>
      <c r="HIO112" s="631"/>
      <c r="HIP112" s="612"/>
      <c r="HIQ112" s="626"/>
      <c r="HIR112" s="631"/>
      <c r="HIS112" s="631"/>
      <c r="HIT112" s="631"/>
      <c r="HIU112" s="631"/>
      <c r="HIV112" s="631"/>
      <c r="HIW112" s="612"/>
      <c r="HIX112" s="626"/>
      <c r="HIY112" s="631"/>
      <c r="HIZ112" s="631"/>
      <c r="HJA112" s="631"/>
      <c r="HJB112" s="631"/>
      <c r="HJC112" s="631"/>
      <c r="HJD112" s="612"/>
      <c r="HJE112" s="626"/>
      <c r="HJF112" s="631"/>
      <c r="HJG112" s="631"/>
      <c r="HJH112" s="631"/>
      <c r="HJI112" s="631"/>
      <c r="HJJ112" s="631"/>
      <c r="HJK112" s="612"/>
      <c r="HJL112" s="626"/>
      <c r="HJM112" s="631"/>
      <c r="HJN112" s="631"/>
      <c r="HJO112" s="631"/>
      <c r="HJP112" s="631"/>
      <c r="HJQ112" s="631"/>
      <c r="HJR112" s="612"/>
      <c r="HJS112" s="626"/>
      <c r="HJT112" s="631"/>
      <c r="HJU112" s="631"/>
      <c r="HJV112" s="631"/>
      <c r="HJW112" s="631"/>
      <c r="HJX112" s="631"/>
      <c r="HJY112" s="612"/>
      <c r="HJZ112" s="626"/>
      <c r="HKA112" s="631"/>
      <c r="HKB112" s="631"/>
      <c r="HKC112" s="631"/>
      <c r="HKD112" s="631"/>
      <c r="HKE112" s="631"/>
      <c r="HKF112" s="612"/>
      <c r="HKG112" s="626"/>
      <c r="HKH112" s="631"/>
      <c r="HKI112" s="631"/>
      <c r="HKJ112" s="631"/>
      <c r="HKK112" s="631"/>
      <c r="HKL112" s="631"/>
      <c r="HKM112" s="612"/>
      <c r="HKN112" s="626"/>
      <c r="HKO112" s="631"/>
      <c r="HKP112" s="631"/>
      <c r="HKQ112" s="631"/>
      <c r="HKR112" s="631"/>
      <c r="HKS112" s="631"/>
      <c r="HKT112" s="612"/>
      <c r="HKU112" s="626"/>
      <c r="HKV112" s="631"/>
      <c r="HKW112" s="631"/>
      <c r="HKX112" s="631"/>
      <c r="HKY112" s="631"/>
      <c r="HKZ112" s="631"/>
      <c r="HLA112" s="612"/>
      <c r="HLB112" s="626"/>
      <c r="HLC112" s="631"/>
      <c r="HLD112" s="631"/>
      <c r="HLE112" s="631"/>
      <c r="HLF112" s="631"/>
      <c r="HLG112" s="631"/>
      <c r="HLH112" s="612"/>
      <c r="HLI112" s="626"/>
      <c r="HLJ112" s="631"/>
      <c r="HLK112" s="631"/>
      <c r="HLL112" s="631"/>
      <c r="HLM112" s="631"/>
      <c r="HLN112" s="631"/>
      <c r="HLO112" s="612"/>
      <c r="HLP112" s="626"/>
      <c r="HLQ112" s="631"/>
      <c r="HLR112" s="631"/>
      <c r="HLS112" s="631"/>
      <c r="HLT112" s="631"/>
      <c r="HLU112" s="631"/>
      <c r="HLV112" s="612"/>
      <c r="HLW112" s="626"/>
      <c r="HLX112" s="631"/>
      <c r="HLY112" s="631"/>
      <c r="HLZ112" s="631"/>
      <c r="HMA112" s="631"/>
      <c r="HMB112" s="631"/>
      <c r="HMC112" s="612"/>
      <c r="HMD112" s="626"/>
      <c r="HME112" s="631"/>
      <c r="HMF112" s="631"/>
      <c r="HMG112" s="631"/>
      <c r="HMH112" s="631"/>
      <c r="HMI112" s="631"/>
      <c r="HMJ112" s="612"/>
      <c r="HMK112" s="626"/>
      <c r="HML112" s="631"/>
      <c r="HMM112" s="631"/>
      <c r="HMN112" s="631"/>
      <c r="HMO112" s="631"/>
      <c r="HMP112" s="631"/>
      <c r="HMQ112" s="612"/>
      <c r="HMR112" s="626"/>
      <c r="HMS112" s="631"/>
      <c r="HMT112" s="631"/>
      <c r="HMU112" s="631"/>
      <c r="HMV112" s="631"/>
      <c r="HMW112" s="631"/>
      <c r="HMX112" s="612"/>
      <c r="HMY112" s="626"/>
      <c r="HMZ112" s="631"/>
      <c r="HNA112" s="631"/>
      <c r="HNB112" s="631"/>
      <c r="HNC112" s="631"/>
      <c r="HND112" s="631"/>
      <c r="HNE112" s="612"/>
      <c r="HNF112" s="626"/>
      <c r="HNG112" s="631"/>
      <c r="HNH112" s="631"/>
      <c r="HNI112" s="631"/>
      <c r="HNJ112" s="631"/>
      <c r="HNK112" s="631"/>
      <c r="HNL112" s="612"/>
      <c r="HNM112" s="626"/>
      <c r="HNN112" s="631"/>
      <c r="HNO112" s="631"/>
      <c r="HNP112" s="631"/>
      <c r="HNQ112" s="631"/>
      <c r="HNR112" s="631"/>
      <c r="HNS112" s="612"/>
      <c r="HNT112" s="626"/>
      <c r="HNU112" s="631"/>
      <c r="HNV112" s="631"/>
      <c r="HNW112" s="631"/>
      <c r="HNX112" s="631"/>
      <c r="HNY112" s="631"/>
      <c r="HNZ112" s="612"/>
      <c r="HOA112" s="626"/>
      <c r="HOB112" s="631"/>
      <c r="HOC112" s="631"/>
      <c r="HOD112" s="631"/>
      <c r="HOE112" s="631"/>
      <c r="HOF112" s="631"/>
      <c r="HOG112" s="612"/>
      <c r="HOH112" s="626"/>
      <c r="HOI112" s="631"/>
      <c r="HOJ112" s="631"/>
      <c r="HOK112" s="631"/>
      <c r="HOL112" s="631"/>
      <c r="HOM112" s="631"/>
      <c r="HON112" s="612"/>
      <c r="HOO112" s="626"/>
      <c r="HOP112" s="631"/>
      <c r="HOQ112" s="631"/>
      <c r="HOR112" s="631"/>
      <c r="HOS112" s="631"/>
      <c r="HOT112" s="631"/>
      <c r="HOU112" s="612"/>
      <c r="HOV112" s="626"/>
      <c r="HOW112" s="631"/>
      <c r="HOX112" s="631"/>
      <c r="HOY112" s="631"/>
      <c r="HOZ112" s="631"/>
      <c r="HPA112" s="631"/>
      <c r="HPB112" s="612"/>
      <c r="HPC112" s="626"/>
      <c r="HPD112" s="631"/>
      <c r="HPE112" s="631"/>
      <c r="HPF112" s="631"/>
      <c r="HPG112" s="631"/>
      <c r="HPH112" s="631"/>
      <c r="HPI112" s="612"/>
      <c r="HPJ112" s="626"/>
      <c r="HPK112" s="631"/>
      <c r="HPL112" s="631"/>
      <c r="HPM112" s="631"/>
      <c r="HPN112" s="631"/>
      <c r="HPO112" s="631"/>
      <c r="HPP112" s="612"/>
      <c r="HPQ112" s="626"/>
      <c r="HPR112" s="631"/>
      <c r="HPS112" s="631"/>
      <c r="HPT112" s="631"/>
      <c r="HPU112" s="631"/>
      <c r="HPV112" s="631"/>
      <c r="HPW112" s="612"/>
      <c r="HPX112" s="626"/>
      <c r="HPY112" s="631"/>
      <c r="HPZ112" s="631"/>
      <c r="HQA112" s="631"/>
      <c r="HQB112" s="631"/>
      <c r="HQC112" s="631"/>
      <c r="HQD112" s="612"/>
      <c r="HQE112" s="626"/>
      <c r="HQF112" s="631"/>
      <c r="HQG112" s="631"/>
      <c r="HQH112" s="631"/>
      <c r="HQI112" s="631"/>
      <c r="HQJ112" s="631"/>
      <c r="HQK112" s="612"/>
      <c r="HQL112" s="626"/>
      <c r="HQM112" s="631"/>
      <c r="HQN112" s="631"/>
      <c r="HQO112" s="631"/>
      <c r="HQP112" s="631"/>
      <c r="HQQ112" s="631"/>
      <c r="HQR112" s="612"/>
      <c r="HQS112" s="626"/>
      <c r="HQT112" s="631"/>
      <c r="HQU112" s="631"/>
      <c r="HQV112" s="631"/>
      <c r="HQW112" s="631"/>
      <c r="HQX112" s="631"/>
      <c r="HQY112" s="612"/>
      <c r="HQZ112" s="626"/>
      <c r="HRA112" s="631"/>
      <c r="HRB112" s="631"/>
      <c r="HRC112" s="631"/>
      <c r="HRD112" s="631"/>
      <c r="HRE112" s="631"/>
      <c r="HRF112" s="612"/>
      <c r="HRG112" s="626"/>
      <c r="HRH112" s="631"/>
      <c r="HRI112" s="631"/>
      <c r="HRJ112" s="631"/>
      <c r="HRK112" s="631"/>
      <c r="HRL112" s="631"/>
      <c r="HRM112" s="612"/>
      <c r="HRN112" s="626"/>
      <c r="HRO112" s="631"/>
      <c r="HRP112" s="631"/>
      <c r="HRQ112" s="631"/>
      <c r="HRR112" s="631"/>
      <c r="HRS112" s="631"/>
      <c r="HRT112" s="612"/>
      <c r="HRU112" s="626"/>
      <c r="HRV112" s="631"/>
      <c r="HRW112" s="631"/>
      <c r="HRX112" s="631"/>
      <c r="HRY112" s="631"/>
      <c r="HRZ112" s="631"/>
      <c r="HSA112" s="612"/>
      <c r="HSB112" s="626"/>
      <c r="HSC112" s="631"/>
      <c r="HSD112" s="631"/>
      <c r="HSE112" s="631"/>
      <c r="HSF112" s="631"/>
      <c r="HSG112" s="631"/>
      <c r="HSH112" s="612"/>
      <c r="HSI112" s="626"/>
      <c r="HSJ112" s="631"/>
      <c r="HSK112" s="631"/>
      <c r="HSL112" s="631"/>
      <c r="HSM112" s="631"/>
      <c r="HSN112" s="631"/>
      <c r="HSO112" s="612"/>
      <c r="HSP112" s="626"/>
      <c r="HSQ112" s="631"/>
      <c r="HSR112" s="631"/>
      <c r="HSS112" s="631"/>
      <c r="HST112" s="631"/>
      <c r="HSU112" s="631"/>
      <c r="HSV112" s="612"/>
      <c r="HSW112" s="626"/>
      <c r="HSX112" s="631"/>
      <c r="HSY112" s="631"/>
      <c r="HSZ112" s="631"/>
      <c r="HTA112" s="631"/>
      <c r="HTB112" s="631"/>
      <c r="HTC112" s="612"/>
      <c r="HTD112" s="626"/>
      <c r="HTE112" s="631"/>
      <c r="HTF112" s="631"/>
      <c r="HTG112" s="631"/>
      <c r="HTH112" s="631"/>
      <c r="HTI112" s="631"/>
      <c r="HTJ112" s="612"/>
      <c r="HTK112" s="626"/>
      <c r="HTL112" s="631"/>
      <c r="HTM112" s="631"/>
      <c r="HTN112" s="631"/>
      <c r="HTO112" s="631"/>
      <c r="HTP112" s="631"/>
      <c r="HTQ112" s="612"/>
      <c r="HTR112" s="626"/>
      <c r="HTS112" s="631"/>
      <c r="HTT112" s="631"/>
      <c r="HTU112" s="631"/>
      <c r="HTV112" s="631"/>
      <c r="HTW112" s="631"/>
      <c r="HTX112" s="612"/>
      <c r="HTY112" s="626"/>
      <c r="HTZ112" s="631"/>
      <c r="HUA112" s="631"/>
      <c r="HUB112" s="631"/>
      <c r="HUC112" s="631"/>
      <c r="HUD112" s="631"/>
      <c r="HUE112" s="612"/>
      <c r="HUF112" s="626"/>
      <c r="HUG112" s="631"/>
      <c r="HUH112" s="631"/>
      <c r="HUI112" s="631"/>
      <c r="HUJ112" s="631"/>
      <c r="HUK112" s="631"/>
      <c r="HUL112" s="612"/>
      <c r="HUM112" s="626"/>
      <c r="HUN112" s="631"/>
      <c r="HUO112" s="631"/>
      <c r="HUP112" s="631"/>
      <c r="HUQ112" s="631"/>
      <c r="HUR112" s="631"/>
      <c r="HUS112" s="612"/>
      <c r="HUT112" s="626"/>
      <c r="HUU112" s="631"/>
      <c r="HUV112" s="631"/>
      <c r="HUW112" s="631"/>
      <c r="HUX112" s="631"/>
      <c r="HUY112" s="631"/>
      <c r="HUZ112" s="612"/>
      <c r="HVA112" s="626"/>
      <c r="HVB112" s="631"/>
      <c r="HVC112" s="631"/>
      <c r="HVD112" s="631"/>
      <c r="HVE112" s="631"/>
      <c r="HVF112" s="631"/>
      <c r="HVG112" s="612"/>
      <c r="HVH112" s="626"/>
      <c r="HVI112" s="631"/>
      <c r="HVJ112" s="631"/>
      <c r="HVK112" s="631"/>
      <c r="HVL112" s="631"/>
      <c r="HVM112" s="631"/>
      <c r="HVN112" s="612"/>
      <c r="HVO112" s="626"/>
      <c r="HVP112" s="631"/>
      <c r="HVQ112" s="631"/>
      <c r="HVR112" s="631"/>
      <c r="HVS112" s="631"/>
      <c r="HVT112" s="631"/>
      <c r="HVU112" s="612"/>
      <c r="HVV112" s="626"/>
      <c r="HVW112" s="631"/>
      <c r="HVX112" s="631"/>
      <c r="HVY112" s="631"/>
      <c r="HVZ112" s="631"/>
      <c r="HWA112" s="631"/>
      <c r="HWB112" s="612"/>
      <c r="HWC112" s="626"/>
      <c r="HWD112" s="631"/>
      <c r="HWE112" s="631"/>
      <c r="HWF112" s="631"/>
      <c r="HWG112" s="631"/>
      <c r="HWH112" s="631"/>
      <c r="HWI112" s="612"/>
      <c r="HWJ112" s="626"/>
      <c r="HWK112" s="631"/>
      <c r="HWL112" s="631"/>
      <c r="HWM112" s="631"/>
      <c r="HWN112" s="631"/>
      <c r="HWO112" s="631"/>
      <c r="HWP112" s="612"/>
      <c r="HWQ112" s="626"/>
      <c r="HWR112" s="631"/>
      <c r="HWS112" s="631"/>
      <c r="HWT112" s="631"/>
      <c r="HWU112" s="631"/>
      <c r="HWV112" s="631"/>
      <c r="HWW112" s="612"/>
      <c r="HWX112" s="626"/>
      <c r="HWY112" s="631"/>
      <c r="HWZ112" s="631"/>
      <c r="HXA112" s="631"/>
      <c r="HXB112" s="631"/>
      <c r="HXC112" s="631"/>
      <c r="HXD112" s="612"/>
      <c r="HXE112" s="626"/>
      <c r="HXF112" s="631"/>
      <c r="HXG112" s="631"/>
      <c r="HXH112" s="631"/>
      <c r="HXI112" s="631"/>
      <c r="HXJ112" s="631"/>
      <c r="HXK112" s="612"/>
      <c r="HXL112" s="626"/>
      <c r="HXM112" s="631"/>
      <c r="HXN112" s="631"/>
      <c r="HXO112" s="631"/>
      <c r="HXP112" s="631"/>
      <c r="HXQ112" s="631"/>
      <c r="HXR112" s="612"/>
      <c r="HXS112" s="626"/>
      <c r="HXT112" s="631"/>
      <c r="HXU112" s="631"/>
      <c r="HXV112" s="631"/>
      <c r="HXW112" s="631"/>
      <c r="HXX112" s="631"/>
      <c r="HXY112" s="612"/>
      <c r="HXZ112" s="626"/>
      <c r="HYA112" s="631"/>
      <c r="HYB112" s="631"/>
      <c r="HYC112" s="631"/>
      <c r="HYD112" s="631"/>
      <c r="HYE112" s="631"/>
      <c r="HYF112" s="612"/>
      <c r="HYG112" s="626"/>
      <c r="HYH112" s="631"/>
      <c r="HYI112" s="631"/>
      <c r="HYJ112" s="631"/>
      <c r="HYK112" s="631"/>
      <c r="HYL112" s="631"/>
      <c r="HYM112" s="612"/>
      <c r="HYN112" s="626"/>
      <c r="HYO112" s="631"/>
      <c r="HYP112" s="631"/>
      <c r="HYQ112" s="631"/>
      <c r="HYR112" s="631"/>
      <c r="HYS112" s="631"/>
      <c r="HYT112" s="612"/>
      <c r="HYU112" s="626"/>
      <c r="HYV112" s="631"/>
      <c r="HYW112" s="631"/>
      <c r="HYX112" s="631"/>
      <c r="HYY112" s="631"/>
      <c r="HYZ112" s="631"/>
      <c r="HZA112" s="612"/>
      <c r="HZB112" s="626"/>
      <c r="HZC112" s="631"/>
      <c r="HZD112" s="631"/>
      <c r="HZE112" s="631"/>
      <c r="HZF112" s="631"/>
      <c r="HZG112" s="631"/>
      <c r="HZH112" s="612"/>
      <c r="HZI112" s="626"/>
      <c r="HZJ112" s="631"/>
      <c r="HZK112" s="631"/>
      <c r="HZL112" s="631"/>
      <c r="HZM112" s="631"/>
      <c r="HZN112" s="631"/>
      <c r="HZO112" s="612"/>
      <c r="HZP112" s="626"/>
      <c r="HZQ112" s="631"/>
      <c r="HZR112" s="631"/>
      <c r="HZS112" s="631"/>
      <c r="HZT112" s="631"/>
      <c r="HZU112" s="631"/>
      <c r="HZV112" s="612"/>
      <c r="HZW112" s="626"/>
      <c r="HZX112" s="631"/>
      <c r="HZY112" s="631"/>
      <c r="HZZ112" s="631"/>
      <c r="IAA112" s="631"/>
      <c r="IAB112" s="631"/>
      <c r="IAC112" s="612"/>
      <c r="IAD112" s="626"/>
      <c r="IAE112" s="631"/>
      <c r="IAF112" s="631"/>
      <c r="IAG112" s="631"/>
      <c r="IAH112" s="631"/>
      <c r="IAI112" s="631"/>
      <c r="IAJ112" s="612"/>
      <c r="IAK112" s="626"/>
      <c r="IAL112" s="631"/>
      <c r="IAM112" s="631"/>
      <c r="IAN112" s="631"/>
      <c r="IAO112" s="631"/>
      <c r="IAP112" s="631"/>
      <c r="IAQ112" s="612"/>
      <c r="IAR112" s="626"/>
      <c r="IAS112" s="631"/>
      <c r="IAT112" s="631"/>
      <c r="IAU112" s="631"/>
      <c r="IAV112" s="631"/>
      <c r="IAW112" s="631"/>
      <c r="IAX112" s="612"/>
      <c r="IAY112" s="626"/>
      <c r="IAZ112" s="631"/>
      <c r="IBA112" s="631"/>
      <c r="IBB112" s="631"/>
      <c r="IBC112" s="631"/>
      <c r="IBD112" s="631"/>
      <c r="IBE112" s="612"/>
      <c r="IBF112" s="626"/>
      <c r="IBG112" s="631"/>
      <c r="IBH112" s="631"/>
      <c r="IBI112" s="631"/>
      <c r="IBJ112" s="631"/>
      <c r="IBK112" s="631"/>
      <c r="IBL112" s="612"/>
      <c r="IBM112" s="626"/>
      <c r="IBN112" s="631"/>
      <c r="IBO112" s="631"/>
      <c r="IBP112" s="631"/>
      <c r="IBQ112" s="631"/>
      <c r="IBR112" s="631"/>
      <c r="IBS112" s="612"/>
      <c r="IBT112" s="626"/>
      <c r="IBU112" s="631"/>
      <c r="IBV112" s="631"/>
      <c r="IBW112" s="631"/>
      <c r="IBX112" s="631"/>
      <c r="IBY112" s="631"/>
      <c r="IBZ112" s="612"/>
      <c r="ICA112" s="626"/>
      <c r="ICB112" s="631"/>
      <c r="ICC112" s="631"/>
      <c r="ICD112" s="631"/>
      <c r="ICE112" s="631"/>
      <c r="ICF112" s="631"/>
      <c r="ICG112" s="612"/>
      <c r="ICH112" s="626"/>
      <c r="ICI112" s="631"/>
      <c r="ICJ112" s="631"/>
      <c r="ICK112" s="631"/>
      <c r="ICL112" s="631"/>
      <c r="ICM112" s="631"/>
      <c r="ICN112" s="612"/>
      <c r="ICO112" s="626"/>
      <c r="ICP112" s="631"/>
      <c r="ICQ112" s="631"/>
      <c r="ICR112" s="631"/>
      <c r="ICS112" s="631"/>
      <c r="ICT112" s="631"/>
      <c r="ICU112" s="612"/>
      <c r="ICV112" s="626"/>
      <c r="ICW112" s="631"/>
      <c r="ICX112" s="631"/>
      <c r="ICY112" s="631"/>
      <c r="ICZ112" s="631"/>
      <c r="IDA112" s="631"/>
      <c r="IDB112" s="612"/>
      <c r="IDC112" s="626"/>
      <c r="IDD112" s="631"/>
      <c r="IDE112" s="631"/>
      <c r="IDF112" s="631"/>
      <c r="IDG112" s="631"/>
      <c r="IDH112" s="631"/>
      <c r="IDI112" s="612"/>
      <c r="IDJ112" s="626"/>
      <c r="IDK112" s="631"/>
      <c r="IDL112" s="631"/>
      <c r="IDM112" s="631"/>
      <c r="IDN112" s="631"/>
      <c r="IDO112" s="631"/>
      <c r="IDP112" s="612"/>
      <c r="IDQ112" s="626"/>
      <c r="IDR112" s="631"/>
      <c r="IDS112" s="631"/>
      <c r="IDT112" s="631"/>
      <c r="IDU112" s="631"/>
      <c r="IDV112" s="631"/>
      <c r="IDW112" s="612"/>
      <c r="IDX112" s="626"/>
      <c r="IDY112" s="631"/>
      <c r="IDZ112" s="631"/>
      <c r="IEA112" s="631"/>
      <c r="IEB112" s="631"/>
      <c r="IEC112" s="631"/>
      <c r="IED112" s="612"/>
      <c r="IEE112" s="626"/>
      <c r="IEF112" s="631"/>
      <c r="IEG112" s="631"/>
      <c r="IEH112" s="631"/>
      <c r="IEI112" s="631"/>
      <c r="IEJ112" s="631"/>
      <c r="IEK112" s="612"/>
      <c r="IEL112" s="626"/>
      <c r="IEM112" s="631"/>
      <c r="IEN112" s="631"/>
      <c r="IEO112" s="631"/>
      <c r="IEP112" s="631"/>
      <c r="IEQ112" s="631"/>
      <c r="IER112" s="612"/>
      <c r="IES112" s="626"/>
      <c r="IET112" s="631"/>
      <c r="IEU112" s="631"/>
      <c r="IEV112" s="631"/>
      <c r="IEW112" s="631"/>
      <c r="IEX112" s="631"/>
      <c r="IEY112" s="612"/>
      <c r="IEZ112" s="626"/>
      <c r="IFA112" s="631"/>
      <c r="IFB112" s="631"/>
      <c r="IFC112" s="631"/>
      <c r="IFD112" s="631"/>
      <c r="IFE112" s="631"/>
      <c r="IFF112" s="612"/>
      <c r="IFG112" s="626"/>
      <c r="IFH112" s="631"/>
      <c r="IFI112" s="631"/>
      <c r="IFJ112" s="631"/>
      <c r="IFK112" s="631"/>
      <c r="IFL112" s="631"/>
      <c r="IFM112" s="612"/>
      <c r="IFN112" s="626"/>
      <c r="IFO112" s="631"/>
      <c r="IFP112" s="631"/>
      <c r="IFQ112" s="631"/>
      <c r="IFR112" s="631"/>
      <c r="IFS112" s="631"/>
      <c r="IFT112" s="612"/>
      <c r="IFU112" s="626"/>
      <c r="IFV112" s="631"/>
      <c r="IFW112" s="631"/>
      <c r="IFX112" s="631"/>
      <c r="IFY112" s="631"/>
      <c r="IFZ112" s="631"/>
      <c r="IGA112" s="612"/>
      <c r="IGB112" s="626"/>
      <c r="IGC112" s="631"/>
      <c r="IGD112" s="631"/>
      <c r="IGE112" s="631"/>
      <c r="IGF112" s="631"/>
      <c r="IGG112" s="631"/>
      <c r="IGH112" s="612"/>
      <c r="IGI112" s="626"/>
      <c r="IGJ112" s="631"/>
      <c r="IGK112" s="631"/>
      <c r="IGL112" s="631"/>
      <c r="IGM112" s="631"/>
      <c r="IGN112" s="631"/>
      <c r="IGO112" s="612"/>
      <c r="IGP112" s="626"/>
      <c r="IGQ112" s="631"/>
      <c r="IGR112" s="631"/>
      <c r="IGS112" s="631"/>
      <c r="IGT112" s="631"/>
      <c r="IGU112" s="631"/>
      <c r="IGV112" s="612"/>
      <c r="IGW112" s="626"/>
      <c r="IGX112" s="631"/>
      <c r="IGY112" s="631"/>
      <c r="IGZ112" s="631"/>
      <c r="IHA112" s="631"/>
      <c r="IHB112" s="631"/>
      <c r="IHC112" s="612"/>
      <c r="IHD112" s="626"/>
      <c r="IHE112" s="631"/>
      <c r="IHF112" s="631"/>
      <c r="IHG112" s="631"/>
      <c r="IHH112" s="631"/>
      <c r="IHI112" s="631"/>
      <c r="IHJ112" s="612"/>
      <c r="IHK112" s="626"/>
      <c r="IHL112" s="631"/>
      <c r="IHM112" s="631"/>
      <c r="IHN112" s="631"/>
      <c r="IHO112" s="631"/>
      <c r="IHP112" s="631"/>
      <c r="IHQ112" s="612"/>
      <c r="IHR112" s="626"/>
      <c r="IHS112" s="631"/>
      <c r="IHT112" s="631"/>
      <c r="IHU112" s="631"/>
      <c r="IHV112" s="631"/>
      <c r="IHW112" s="631"/>
      <c r="IHX112" s="612"/>
      <c r="IHY112" s="626"/>
      <c r="IHZ112" s="631"/>
      <c r="IIA112" s="631"/>
      <c r="IIB112" s="631"/>
      <c r="IIC112" s="631"/>
      <c r="IID112" s="631"/>
      <c r="IIE112" s="612"/>
      <c r="IIF112" s="626"/>
      <c r="IIG112" s="631"/>
      <c r="IIH112" s="631"/>
      <c r="III112" s="631"/>
      <c r="IIJ112" s="631"/>
      <c r="IIK112" s="631"/>
      <c r="IIL112" s="612"/>
      <c r="IIM112" s="626"/>
      <c r="IIN112" s="631"/>
      <c r="IIO112" s="631"/>
      <c r="IIP112" s="631"/>
      <c r="IIQ112" s="631"/>
      <c r="IIR112" s="631"/>
      <c r="IIS112" s="612"/>
      <c r="IIT112" s="626"/>
      <c r="IIU112" s="631"/>
      <c r="IIV112" s="631"/>
      <c r="IIW112" s="631"/>
      <c r="IIX112" s="631"/>
      <c r="IIY112" s="631"/>
      <c r="IIZ112" s="612"/>
      <c r="IJA112" s="626"/>
      <c r="IJB112" s="631"/>
      <c r="IJC112" s="631"/>
      <c r="IJD112" s="631"/>
      <c r="IJE112" s="631"/>
      <c r="IJF112" s="631"/>
      <c r="IJG112" s="612"/>
      <c r="IJH112" s="626"/>
      <c r="IJI112" s="631"/>
      <c r="IJJ112" s="631"/>
      <c r="IJK112" s="631"/>
      <c r="IJL112" s="631"/>
      <c r="IJM112" s="631"/>
      <c r="IJN112" s="612"/>
      <c r="IJO112" s="626"/>
      <c r="IJP112" s="631"/>
      <c r="IJQ112" s="631"/>
      <c r="IJR112" s="631"/>
      <c r="IJS112" s="631"/>
      <c r="IJT112" s="631"/>
      <c r="IJU112" s="612"/>
      <c r="IJV112" s="626"/>
      <c r="IJW112" s="631"/>
      <c r="IJX112" s="631"/>
      <c r="IJY112" s="631"/>
      <c r="IJZ112" s="631"/>
      <c r="IKA112" s="631"/>
      <c r="IKB112" s="612"/>
      <c r="IKC112" s="626"/>
      <c r="IKD112" s="631"/>
      <c r="IKE112" s="631"/>
      <c r="IKF112" s="631"/>
      <c r="IKG112" s="631"/>
      <c r="IKH112" s="631"/>
      <c r="IKI112" s="612"/>
      <c r="IKJ112" s="626"/>
      <c r="IKK112" s="631"/>
      <c r="IKL112" s="631"/>
      <c r="IKM112" s="631"/>
      <c r="IKN112" s="631"/>
      <c r="IKO112" s="631"/>
      <c r="IKP112" s="612"/>
      <c r="IKQ112" s="626"/>
      <c r="IKR112" s="631"/>
      <c r="IKS112" s="631"/>
      <c r="IKT112" s="631"/>
      <c r="IKU112" s="631"/>
      <c r="IKV112" s="631"/>
      <c r="IKW112" s="612"/>
      <c r="IKX112" s="626"/>
      <c r="IKY112" s="631"/>
      <c r="IKZ112" s="631"/>
      <c r="ILA112" s="631"/>
      <c r="ILB112" s="631"/>
      <c r="ILC112" s="631"/>
      <c r="ILD112" s="612"/>
      <c r="ILE112" s="626"/>
      <c r="ILF112" s="631"/>
      <c r="ILG112" s="631"/>
      <c r="ILH112" s="631"/>
      <c r="ILI112" s="631"/>
      <c r="ILJ112" s="631"/>
      <c r="ILK112" s="612"/>
      <c r="ILL112" s="626"/>
      <c r="ILM112" s="631"/>
      <c r="ILN112" s="631"/>
      <c r="ILO112" s="631"/>
      <c r="ILP112" s="631"/>
      <c r="ILQ112" s="631"/>
      <c r="ILR112" s="612"/>
      <c r="ILS112" s="626"/>
      <c r="ILT112" s="631"/>
      <c r="ILU112" s="631"/>
      <c r="ILV112" s="631"/>
      <c r="ILW112" s="631"/>
      <c r="ILX112" s="631"/>
      <c r="ILY112" s="612"/>
      <c r="ILZ112" s="626"/>
      <c r="IMA112" s="631"/>
      <c r="IMB112" s="631"/>
      <c r="IMC112" s="631"/>
      <c r="IMD112" s="631"/>
      <c r="IME112" s="631"/>
      <c r="IMF112" s="612"/>
      <c r="IMG112" s="626"/>
      <c r="IMH112" s="631"/>
      <c r="IMI112" s="631"/>
      <c r="IMJ112" s="631"/>
      <c r="IMK112" s="631"/>
      <c r="IML112" s="631"/>
      <c r="IMM112" s="612"/>
      <c r="IMN112" s="626"/>
      <c r="IMO112" s="631"/>
      <c r="IMP112" s="631"/>
      <c r="IMQ112" s="631"/>
      <c r="IMR112" s="631"/>
      <c r="IMS112" s="631"/>
      <c r="IMT112" s="612"/>
      <c r="IMU112" s="626"/>
      <c r="IMV112" s="631"/>
      <c r="IMW112" s="631"/>
      <c r="IMX112" s="631"/>
      <c r="IMY112" s="631"/>
      <c r="IMZ112" s="631"/>
      <c r="INA112" s="612"/>
      <c r="INB112" s="626"/>
      <c r="INC112" s="631"/>
      <c r="IND112" s="631"/>
      <c r="INE112" s="631"/>
      <c r="INF112" s="631"/>
      <c r="ING112" s="631"/>
      <c r="INH112" s="612"/>
      <c r="INI112" s="626"/>
      <c r="INJ112" s="631"/>
      <c r="INK112" s="631"/>
      <c r="INL112" s="631"/>
      <c r="INM112" s="631"/>
      <c r="INN112" s="631"/>
      <c r="INO112" s="612"/>
      <c r="INP112" s="626"/>
      <c r="INQ112" s="631"/>
      <c r="INR112" s="631"/>
      <c r="INS112" s="631"/>
      <c r="INT112" s="631"/>
      <c r="INU112" s="631"/>
      <c r="INV112" s="612"/>
      <c r="INW112" s="626"/>
      <c r="INX112" s="631"/>
      <c r="INY112" s="631"/>
      <c r="INZ112" s="631"/>
      <c r="IOA112" s="631"/>
      <c r="IOB112" s="631"/>
      <c r="IOC112" s="612"/>
      <c r="IOD112" s="626"/>
      <c r="IOE112" s="631"/>
      <c r="IOF112" s="631"/>
      <c r="IOG112" s="631"/>
      <c r="IOH112" s="631"/>
      <c r="IOI112" s="631"/>
      <c r="IOJ112" s="612"/>
      <c r="IOK112" s="626"/>
      <c r="IOL112" s="631"/>
      <c r="IOM112" s="631"/>
      <c r="ION112" s="631"/>
      <c r="IOO112" s="631"/>
      <c r="IOP112" s="631"/>
      <c r="IOQ112" s="612"/>
      <c r="IOR112" s="626"/>
      <c r="IOS112" s="631"/>
      <c r="IOT112" s="631"/>
      <c r="IOU112" s="631"/>
      <c r="IOV112" s="631"/>
      <c r="IOW112" s="631"/>
      <c r="IOX112" s="612"/>
      <c r="IOY112" s="626"/>
      <c r="IOZ112" s="631"/>
      <c r="IPA112" s="631"/>
      <c r="IPB112" s="631"/>
      <c r="IPC112" s="631"/>
      <c r="IPD112" s="631"/>
      <c r="IPE112" s="612"/>
      <c r="IPF112" s="626"/>
      <c r="IPG112" s="631"/>
      <c r="IPH112" s="631"/>
      <c r="IPI112" s="631"/>
      <c r="IPJ112" s="631"/>
      <c r="IPK112" s="631"/>
      <c r="IPL112" s="612"/>
      <c r="IPM112" s="626"/>
      <c r="IPN112" s="631"/>
      <c r="IPO112" s="631"/>
      <c r="IPP112" s="631"/>
      <c r="IPQ112" s="631"/>
      <c r="IPR112" s="631"/>
      <c r="IPS112" s="612"/>
      <c r="IPT112" s="626"/>
      <c r="IPU112" s="631"/>
      <c r="IPV112" s="631"/>
      <c r="IPW112" s="631"/>
      <c r="IPX112" s="631"/>
      <c r="IPY112" s="631"/>
      <c r="IPZ112" s="612"/>
      <c r="IQA112" s="626"/>
      <c r="IQB112" s="631"/>
      <c r="IQC112" s="631"/>
      <c r="IQD112" s="631"/>
      <c r="IQE112" s="631"/>
      <c r="IQF112" s="631"/>
      <c r="IQG112" s="612"/>
      <c r="IQH112" s="626"/>
      <c r="IQI112" s="631"/>
      <c r="IQJ112" s="631"/>
      <c r="IQK112" s="631"/>
      <c r="IQL112" s="631"/>
      <c r="IQM112" s="631"/>
      <c r="IQN112" s="612"/>
      <c r="IQO112" s="626"/>
      <c r="IQP112" s="631"/>
      <c r="IQQ112" s="631"/>
      <c r="IQR112" s="631"/>
      <c r="IQS112" s="631"/>
      <c r="IQT112" s="631"/>
      <c r="IQU112" s="612"/>
      <c r="IQV112" s="626"/>
      <c r="IQW112" s="631"/>
      <c r="IQX112" s="631"/>
      <c r="IQY112" s="631"/>
      <c r="IQZ112" s="631"/>
      <c r="IRA112" s="631"/>
      <c r="IRB112" s="612"/>
      <c r="IRC112" s="626"/>
      <c r="IRD112" s="631"/>
      <c r="IRE112" s="631"/>
      <c r="IRF112" s="631"/>
      <c r="IRG112" s="631"/>
      <c r="IRH112" s="631"/>
      <c r="IRI112" s="612"/>
      <c r="IRJ112" s="626"/>
      <c r="IRK112" s="631"/>
      <c r="IRL112" s="631"/>
      <c r="IRM112" s="631"/>
      <c r="IRN112" s="631"/>
      <c r="IRO112" s="631"/>
      <c r="IRP112" s="612"/>
      <c r="IRQ112" s="626"/>
      <c r="IRR112" s="631"/>
      <c r="IRS112" s="631"/>
      <c r="IRT112" s="631"/>
      <c r="IRU112" s="631"/>
      <c r="IRV112" s="631"/>
      <c r="IRW112" s="612"/>
      <c r="IRX112" s="626"/>
      <c r="IRY112" s="631"/>
      <c r="IRZ112" s="631"/>
      <c r="ISA112" s="631"/>
      <c r="ISB112" s="631"/>
      <c r="ISC112" s="631"/>
      <c r="ISD112" s="612"/>
      <c r="ISE112" s="626"/>
      <c r="ISF112" s="631"/>
      <c r="ISG112" s="631"/>
      <c r="ISH112" s="631"/>
      <c r="ISI112" s="631"/>
      <c r="ISJ112" s="631"/>
      <c r="ISK112" s="612"/>
      <c r="ISL112" s="626"/>
      <c r="ISM112" s="631"/>
      <c r="ISN112" s="631"/>
      <c r="ISO112" s="631"/>
      <c r="ISP112" s="631"/>
      <c r="ISQ112" s="631"/>
      <c r="ISR112" s="612"/>
      <c r="ISS112" s="626"/>
      <c r="IST112" s="631"/>
      <c r="ISU112" s="631"/>
      <c r="ISV112" s="631"/>
      <c r="ISW112" s="631"/>
      <c r="ISX112" s="631"/>
      <c r="ISY112" s="612"/>
      <c r="ISZ112" s="626"/>
      <c r="ITA112" s="631"/>
      <c r="ITB112" s="631"/>
      <c r="ITC112" s="631"/>
      <c r="ITD112" s="631"/>
      <c r="ITE112" s="631"/>
      <c r="ITF112" s="612"/>
      <c r="ITG112" s="626"/>
      <c r="ITH112" s="631"/>
      <c r="ITI112" s="631"/>
      <c r="ITJ112" s="631"/>
      <c r="ITK112" s="631"/>
      <c r="ITL112" s="631"/>
      <c r="ITM112" s="612"/>
      <c r="ITN112" s="626"/>
      <c r="ITO112" s="631"/>
      <c r="ITP112" s="631"/>
      <c r="ITQ112" s="631"/>
      <c r="ITR112" s="631"/>
      <c r="ITS112" s="631"/>
      <c r="ITT112" s="612"/>
      <c r="ITU112" s="626"/>
      <c r="ITV112" s="631"/>
      <c r="ITW112" s="631"/>
      <c r="ITX112" s="631"/>
      <c r="ITY112" s="631"/>
      <c r="ITZ112" s="631"/>
      <c r="IUA112" s="612"/>
      <c r="IUB112" s="626"/>
      <c r="IUC112" s="631"/>
      <c r="IUD112" s="631"/>
      <c r="IUE112" s="631"/>
      <c r="IUF112" s="631"/>
      <c r="IUG112" s="631"/>
      <c r="IUH112" s="612"/>
      <c r="IUI112" s="626"/>
      <c r="IUJ112" s="631"/>
      <c r="IUK112" s="631"/>
      <c r="IUL112" s="631"/>
      <c r="IUM112" s="631"/>
      <c r="IUN112" s="631"/>
      <c r="IUO112" s="612"/>
      <c r="IUP112" s="626"/>
      <c r="IUQ112" s="631"/>
      <c r="IUR112" s="631"/>
      <c r="IUS112" s="631"/>
      <c r="IUT112" s="631"/>
      <c r="IUU112" s="631"/>
      <c r="IUV112" s="612"/>
      <c r="IUW112" s="626"/>
      <c r="IUX112" s="631"/>
      <c r="IUY112" s="631"/>
      <c r="IUZ112" s="631"/>
      <c r="IVA112" s="631"/>
      <c r="IVB112" s="631"/>
      <c r="IVC112" s="612"/>
      <c r="IVD112" s="626"/>
      <c r="IVE112" s="631"/>
      <c r="IVF112" s="631"/>
      <c r="IVG112" s="631"/>
      <c r="IVH112" s="631"/>
      <c r="IVI112" s="631"/>
      <c r="IVJ112" s="612"/>
      <c r="IVK112" s="626"/>
      <c r="IVL112" s="631"/>
      <c r="IVM112" s="631"/>
      <c r="IVN112" s="631"/>
      <c r="IVO112" s="631"/>
      <c r="IVP112" s="631"/>
      <c r="IVQ112" s="612"/>
      <c r="IVR112" s="626"/>
      <c r="IVS112" s="631"/>
      <c r="IVT112" s="631"/>
      <c r="IVU112" s="631"/>
      <c r="IVV112" s="631"/>
      <c r="IVW112" s="631"/>
      <c r="IVX112" s="612"/>
      <c r="IVY112" s="626"/>
      <c r="IVZ112" s="631"/>
      <c r="IWA112" s="631"/>
      <c r="IWB112" s="631"/>
      <c r="IWC112" s="631"/>
      <c r="IWD112" s="631"/>
      <c r="IWE112" s="612"/>
      <c r="IWF112" s="626"/>
      <c r="IWG112" s="631"/>
      <c r="IWH112" s="631"/>
      <c r="IWI112" s="631"/>
      <c r="IWJ112" s="631"/>
      <c r="IWK112" s="631"/>
      <c r="IWL112" s="612"/>
      <c r="IWM112" s="626"/>
      <c r="IWN112" s="631"/>
      <c r="IWO112" s="631"/>
      <c r="IWP112" s="631"/>
      <c r="IWQ112" s="631"/>
      <c r="IWR112" s="631"/>
      <c r="IWS112" s="612"/>
      <c r="IWT112" s="626"/>
      <c r="IWU112" s="631"/>
      <c r="IWV112" s="631"/>
      <c r="IWW112" s="631"/>
      <c r="IWX112" s="631"/>
      <c r="IWY112" s="631"/>
      <c r="IWZ112" s="612"/>
      <c r="IXA112" s="626"/>
      <c r="IXB112" s="631"/>
      <c r="IXC112" s="631"/>
      <c r="IXD112" s="631"/>
      <c r="IXE112" s="631"/>
      <c r="IXF112" s="631"/>
      <c r="IXG112" s="612"/>
      <c r="IXH112" s="626"/>
      <c r="IXI112" s="631"/>
      <c r="IXJ112" s="631"/>
      <c r="IXK112" s="631"/>
      <c r="IXL112" s="631"/>
      <c r="IXM112" s="631"/>
      <c r="IXN112" s="612"/>
      <c r="IXO112" s="626"/>
      <c r="IXP112" s="631"/>
      <c r="IXQ112" s="631"/>
      <c r="IXR112" s="631"/>
      <c r="IXS112" s="631"/>
      <c r="IXT112" s="631"/>
      <c r="IXU112" s="612"/>
      <c r="IXV112" s="626"/>
      <c r="IXW112" s="631"/>
      <c r="IXX112" s="631"/>
      <c r="IXY112" s="631"/>
      <c r="IXZ112" s="631"/>
      <c r="IYA112" s="631"/>
      <c r="IYB112" s="612"/>
      <c r="IYC112" s="626"/>
      <c r="IYD112" s="631"/>
      <c r="IYE112" s="631"/>
      <c r="IYF112" s="631"/>
      <c r="IYG112" s="631"/>
      <c r="IYH112" s="631"/>
      <c r="IYI112" s="612"/>
      <c r="IYJ112" s="626"/>
      <c r="IYK112" s="631"/>
      <c r="IYL112" s="631"/>
      <c r="IYM112" s="631"/>
      <c r="IYN112" s="631"/>
      <c r="IYO112" s="631"/>
      <c r="IYP112" s="612"/>
      <c r="IYQ112" s="626"/>
      <c r="IYR112" s="631"/>
      <c r="IYS112" s="631"/>
      <c r="IYT112" s="631"/>
      <c r="IYU112" s="631"/>
      <c r="IYV112" s="631"/>
      <c r="IYW112" s="612"/>
      <c r="IYX112" s="626"/>
      <c r="IYY112" s="631"/>
      <c r="IYZ112" s="631"/>
      <c r="IZA112" s="631"/>
      <c r="IZB112" s="631"/>
      <c r="IZC112" s="631"/>
      <c r="IZD112" s="612"/>
      <c r="IZE112" s="626"/>
      <c r="IZF112" s="631"/>
      <c r="IZG112" s="631"/>
      <c r="IZH112" s="631"/>
      <c r="IZI112" s="631"/>
      <c r="IZJ112" s="631"/>
      <c r="IZK112" s="612"/>
      <c r="IZL112" s="626"/>
      <c r="IZM112" s="631"/>
      <c r="IZN112" s="631"/>
      <c r="IZO112" s="631"/>
      <c r="IZP112" s="631"/>
      <c r="IZQ112" s="631"/>
      <c r="IZR112" s="612"/>
      <c r="IZS112" s="626"/>
      <c r="IZT112" s="631"/>
      <c r="IZU112" s="631"/>
      <c r="IZV112" s="631"/>
      <c r="IZW112" s="631"/>
      <c r="IZX112" s="631"/>
      <c r="IZY112" s="612"/>
      <c r="IZZ112" s="626"/>
      <c r="JAA112" s="631"/>
      <c r="JAB112" s="631"/>
      <c r="JAC112" s="631"/>
      <c r="JAD112" s="631"/>
      <c r="JAE112" s="631"/>
      <c r="JAF112" s="612"/>
      <c r="JAG112" s="626"/>
      <c r="JAH112" s="631"/>
      <c r="JAI112" s="631"/>
      <c r="JAJ112" s="631"/>
      <c r="JAK112" s="631"/>
      <c r="JAL112" s="631"/>
      <c r="JAM112" s="612"/>
      <c r="JAN112" s="626"/>
      <c r="JAO112" s="631"/>
      <c r="JAP112" s="631"/>
      <c r="JAQ112" s="631"/>
      <c r="JAR112" s="631"/>
      <c r="JAS112" s="631"/>
      <c r="JAT112" s="612"/>
      <c r="JAU112" s="626"/>
      <c r="JAV112" s="631"/>
      <c r="JAW112" s="631"/>
      <c r="JAX112" s="631"/>
      <c r="JAY112" s="631"/>
      <c r="JAZ112" s="631"/>
      <c r="JBA112" s="612"/>
      <c r="JBB112" s="626"/>
      <c r="JBC112" s="631"/>
      <c r="JBD112" s="631"/>
      <c r="JBE112" s="631"/>
      <c r="JBF112" s="631"/>
      <c r="JBG112" s="631"/>
      <c r="JBH112" s="612"/>
      <c r="JBI112" s="626"/>
      <c r="JBJ112" s="631"/>
      <c r="JBK112" s="631"/>
      <c r="JBL112" s="631"/>
      <c r="JBM112" s="631"/>
      <c r="JBN112" s="631"/>
      <c r="JBO112" s="612"/>
      <c r="JBP112" s="626"/>
      <c r="JBQ112" s="631"/>
      <c r="JBR112" s="631"/>
      <c r="JBS112" s="631"/>
      <c r="JBT112" s="631"/>
      <c r="JBU112" s="631"/>
      <c r="JBV112" s="612"/>
      <c r="JBW112" s="626"/>
      <c r="JBX112" s="631"/>
      <c r="JBY112" s="631"/>
      <c r="JBZ112" s="631"/>
      <c r="JCA112" s="631"/>
      <c r="JCB112" s="631"/>
      <c r="JCC112" s="612"/>
      <c r="JCD112" s="626"/>
      <c r="JCE112" s="631"/>
      <c r="JCF112" s="631"/>
      <c r="JCG112" s="631"/>
      <c r="JCH112" s="631"/>
      <c r="JCI112" s="631"/>
      <c r="JCJ112" s="612"/>
      <c r="JCK112" s="626"/>
      <c r="JCL112" s="631"/>
      <c r="JCM112" s="631"/>
      <c r="JCN112" s="631"/>
      <c r="JCO112" s="631"/>
      <c r="JCP112" s="631"/>
      <c r="JCQ112" s="612"/>
      <c r="JCR112" s="626"/>
      <c r="JCS112" s="631"/>
      <c r="JCT112" s="631"/>
      <c r="JCU112" s="631"/>
      <c r="JCV112" s="631"/>
      <c r="JCW112" s="631"/>
      <c r="JCX112" s="612"/>
      <c r="JCY112" s="626"/>
      <c r="JCZ112" s="631"/>
      <c r="JDA112" s="631"/>
      <c r="JDB112" s="631"/>
      <c r="JDC112" s="631"/>
      <c r="JDD112" s="631"/>
      <c r="JDE112" s="612"/>
      <c r="JDF112" s="626"/>
      <c r="JDG112" s="631"/>
      <c r="JDH112" s="631"/>
      <c r="JDI112" s="631"/>
      <c r="JDJ112" s="631"/>
      <c r="JDK112" s="631"/>
      <c r="JDL112" s="612"/>
      <c r="JDM112" s="626"/>
      <c r="JDN112" s="631"/>
      <c r="JDO112" s="631"/>
      <c r="JDP112" s="631"/>
      <c r="JDQ112" s="631"/>
      <c r="JDR112" s="631"/>
      <c r="JDS112" s="612"/>
      <c r="JDT112" s="626"/>
      <c r="JDU112" s="631"/>
      <c r="JDV112" s="631"/>
      <c r="JDW112" s="631"/>
      <c r="JDX112" s="631"/>
      <c r="JDY112" s="631"/>
      <c r="JDZ112" s="612"/>
      <c r="JEA112" s="626"/>
      <c r="JEB112" s="631"/>
      <c r="JEC112" s="631"/>
      <c r="JED112" s="631"/>
      <c r="JEE112" s="631"/>
      <c r="JEF112" s="631"/>
      <c r="JEG112" s="612"/>
      <c r="JEH112" s="626"/>
      <c r="JEI112" s="631"/>
      <c r="JEJ112" s="631"/>
      <c r="JEK112" s="631"/>
      <c r="JEL112" s="631"/>
      <c r="JEM112" s="631"/>
      <c r="JEN112" s="612"/>
      <c r="JEO112" s="626"/>
      <c r="JEP112" s="631"/>
      <c r="JEQ112" s="631"/>
      <c r="JER112" s="631"/>
      <c r="JES112" s="631"/>
      <c r="JET112" s="631"/>
      <c r="JEU112" s="612"/>
      <c r="JEV112" s="626"/>
      <c r="JEW112" s="631"/>
      <c r="JEX112" s="631"/>
      <c r="JEY112" s="631"/>
      <c r="JEZ112" s="631"/>
      <c r="JFA112" s="631"/>
      <c r="JFB112" s="612"/>
      <c r="JFC112" s="626"/>
      <c r="JFD112" s="631"/>
      <c r="JFE112" s="631"/>
      <c r="JFF112" s="631"/>
      <c r="JFG112" s="631"/>
      <c r="JFH112" s="631"/>
      <c r="JFI112" s="612"/>
      <c r="JFJ112" s="626"/>
      <c r="JFK112" s="631"/>
      <c r="JFL112" s="631"/>
      <c r="JFM112" s="631"/>
      <c r="JFN112" s="631"/>
      <c r="JFO112" s="631"/>
      <c r="JFP112" s="612"/>
      <c r="JFQ112" s="626"/>
      <c r="JFR112" s="631"/>
      <c r="JFS112" s="631"/>
      <c r="JFT112" s="631"/>
      <c r="JFU112" s="631"/>
      <c r="JFV112" s="631"/>
      <c r="JFW112" s="612"/>
      <c r="JFX112" s="626"/>
      <c r="JFY112" s="631"/>
      <c r="JFZ112" s="631"/>
      <c r="JGA112" s="631"/>
      <c r="JGB112" s="631"/>
      <c r="JGC112" s="631"/>
      <c r="JGD112" s="612"/>
      <c r="JGE112" s="626"/>
      <c r="JGF112" s="631"/>
      <c r="JGG112" s="631"/>
      <c r="JGH112" s="631"/>
      <c r="JGI112" s="631"/>
      <c r="JGJ112" s="631"/>
      <c r="JGK112" s="612"/>
      <c r="JGL112" s="626"/>
      <c r="JGM112" s="631"/>
      <c r="JGN112" s="631"/>
      <c r="JGO112" s="631"/>
      <c r="JGP112" s="631"/>
      <c r="JGQ112" s="631"/>
      <c r="JGR112" s="612"/>
      <c r="JGS112" s="626"/>
      <c r="JGT112" s="631"/>
      <c r="JGU112" s="631"/>
      <c r="JGV112" s="631"/>
      <c r="JGW112" s="631"/>
      <c r="JGX112" s="631"/>
      <c r="JGY112" s="612"/>
      <c r="JGZ112" s="626"/>
      <c r="JHA112" s="631"/>
      <c r="JHB112" s="631"/>
      <c r="JHC112" s="631"/>
      <c r="JHD112" s="631"/>
      <c r="JHE112" s="631"/>
      <c r="JHF112" s="612"/>
      <c r="JHG112" s="626"/>
      <c r="JHH112" s="631"/>
      <c r="JHI112" s="631"/>
      <c r="JHJ112" s="631"/>
      <c r="JHK112" s="631"/>
      <c r="JHL112" s="631"/>
      <c r="JHM112" s="612"/>
      <c r="JHN112" s="626"/>
      <c r="JHO112" s="631"/>
      <c r="JHP112" s="631"/>
      <c r="JHQ112" s="631"/>
      <c r="JHR112" s="631"/>
      <c r="JHS112" s="631"/>
      <c r="JHT112" s="612"/>
      <c r="JHU112" s="626"/>
      <c r="JHV112" s="631"/>
      <c r="JHW112" s="631"/>
      <c r="JHX112" s="631"/>
      <c r="JHY112" s="631"/>
      <c r="JHZ112" s="631"/>
      <c r="JIA112" s="612"/>
      <c r="JIB112" s="626"/>
      <c r="JIC112" s="631"/>
      <c r="JID112" s="631"/>
      <c r="JIE112" s="631"/>
      <c r="JIF112" s="631"/>
      <c r="JIG112" s="631"/>
      <c r="JIH112" s="612"/>
      <c r="JII112" s="626"/>
      <c r="JIJ112" s="631"/>
      <c r="JIK112" s="631"/>
      <c r="JIL112" s="631"/>
      <c r="JIM112" s="631"/>
      <c r="JIN112" s="631"/>
      <c r="JIO112" s="612"/>
      <c r="JIP112" s="626"/>
      <c r="JIQ112" s="631"/>
      <c r="JIR112" s="631"/>
      <c r="JIS112" s="631"/>
      <c r="JIT112" s="631"/>
      <c r="JIU112" s="631"/>
      <c r="JIV112" s="612"/>
      <c r="JIW112" s="626"/>
      <c r="JIX112" s="631"/>
      <c r="JIY112" s="631"/>
      <c r="JIZ112" s="631"/>
      <c r="JJA112" s="631"/>
      <c r="JJB112" s="631"/>
      <c r="JJC112" s="612"/>
      <c r="JJD112" s="626"/>
      <c r="JJE112" s="631"/>
      <c r="JJF112" s="631"/>
      <c r="JJG112" s="631"/>
      <c r="JJH112" s="631"/>
      <c r="JJI112" s="631"/>
      <c r="JJJ112" s="612"/>
      <c r="JJK112" s="626"/>
      <c r="JJL112" s="631"/>
      <c r="JJM112" s="631"/>
      <c r="JJN112" s="631"/>
      <c r="JJO112" s="631"/>
      <c r="JJP112" s="631"/>
      <c r="JJQ112" s="612"/>
      <c r="JJR112" s="626"/>
      <c r="JJS112" s="631"/>
      <c r="JJT112" s="631"/>
      <c r="JJU112" s="631"/>
      <c r="JJV112" s="631"/>
      <c r="JJW112" s="631"/>
      <c r="JJX112" s="612"/>
      <c r="JJY112" s="626"/>
      <c r="JJZ112" s="631"/>
      <c r="JKA112" s="631"/>
      <c r="JKB112" s="631"/>
      <c r="JKC112" s="631"/>
      <c r="JKD112" s="631"/>
      <c r="JKE112" s="612"/>
      <c r="JKF112" s="626"/>
      <c r="JKG112" s="631"/>
      <c r="JKH112" s="631"/>
      <c r="JKI112" s="631"/>
      <c r="JKJ112" s="631"/>
      <c r="JKK112" s="631"/>
      <c r="JKL112" s="612"/>
      <c r="JKM112" s="626"/>
      <c r="JKN112" s="631"/>
      <c r="JKO112" s="631"/>
      <c r="JKP112" s="631"/>
      <c r="JKQ112" s="631"/>
      <c r="JKR112" s="631"/>
      <c r="JKS112" s="612"/>
      <c r="JKT112" s="626"/>
      <c r="JKU112" s="631"/>
      <c r="JKV112" s="631"/>
      <c r="JKW112" s="631"/>
      <c r="JKX112" s="631"/>
      <c r="JKY112" s="631"/>
      <c r="JKZ112" s="612"/>
      <c r="JLA112" s="626"/>
      <c r="JLB112" s="631"/>
      <c r="JLC112" s="631"/>
      <c r="JLD112" s="631"/>
      <c r="JLE112" s="631"/>
      <c r="JLF112" s="631"/>
      <c r="JLG112" s="612"/>
      <c r="JLH112" s="626"/>
      <c r="JLI112" s="631"/>
      <c r="JLJ112" s="631"/>
      <c r="JLK112" s="631"/>
      <c r="JLL112" s="631"/>
      <c r="JLM112" s="631"/>
      <c r="JLN112" s="612"/>
      <c r="JLO112" s="626"/>
      <c r="JLP112" s="631"/>
      <c r="JLQ112" s="631"/>
      <c r="JLR112" s="631"/>
      <c r="JLS112" s="631"/>
      <c r="JLT112" s="631"/>
      <c r="JLU112" s="612"/>
      <c r="JLV112" s="626"/>
      <c r="JLW112" s="631"/>
      <c r="JLX112" s="631"/>
      <c r="JLY112" s="631"/>
      <c r="JLZ112" s="631"/>
      <c r="JMA112" s="631"/>
      <c r="JMB112" s="612"/>
      <c r="JMC112" s="626"/>
      <c r="JMD112" s="631"/>
      <c r="JME112" s="631"/>
      <c r="JMF112" s="631"/>
      <c r="JMG112" s="631"/>
      <c r="JMH112" s="631"/>
      <c r="JMI112" s="612"/>
      <c r="JMJ112" s="626"/>
      <c r="JMK112" s="631"/>
      <c r="JML112" s="631"/>
      <c r="JMM112" s="631"/>
      <c r="JMN112" s="631"/>
      <c r="JMO112" s="631"/>
      <c r="JMP112" s="612"/>
      <c r="JMQ112" s="626"/>
      <c r="JMR112" s="631"/>
      <c r="JMS112" s="631"/>
      <c r="JMT112" s="631"/>
      <c r="JMU112" s="631"/>
      <c r="JMV112" s="631"/>
      <c r="JMW112" s="612"/>
      <c r="JMX112" s="626"/>
      <c r="JMY112" s="631"/>
      <c r="JMZ112" s="631"/>
      <c r="JNA112" s="631"/>
      <c r="JNB112" s="631"/>
      <c r="JNC112" s="631"/>
      <c r="JND112" s="612"/>
      <c r="JNE112" s="626"/>
      <c r="JNF112" s="631"/>
      <c r="JNG112" s="631"/>
      <c r="JNH112" s="631"/>
      <c r="JNI112" s="631"/>
      <c r="JNJ112" s="631"/>
      <c r="JNK112" s="612"/>
      <c r="JNL112" s="626"/>
      <c r="JNM112" s="631"/>
      <c r="JNN112" s="631"/>
      <c r="JNO112" s="631"/>
      <c r="JNP112" s="631"/>
      <c r="JNQ112" s="631"/>
      <c r="JNR112" s="612"/>
      <c r="JNS112" s="626"/>
      <c r="JNT112" s="631"/>
      <c r="JNU112" s="631"/>
      <c r="JNV112" s="631"/>
      <c r="JNW112" s="631"/>
      <c r="JNX112" s="631"/>
      <c r="JNY112" s="612"/>
      <c r="JNZ112" s="626"/>
      <c r="JOA112" s="631"/>
      <c r="JOB112" s="631"/>
      <c r="JOC112" s="631"/>
      <c r="JOD112" s="631"/>
      <c r="JOE112" s="631"/>
      <c r="JOF112" s="612"/>
      <c r="JOG112" s="626"/>
      <c r="JOH112" s="631"/>
      <c r="JOI112" s="631"/>
      <c r="JOJ112" s="631"/>
      <c r="JOK112" s="631"/>
      <c r="JOL112" s="631"/>
      <c r="JOM112" s="612"/>
      <c r="JON112" s="626"/>
      <c r="JOO112" s="631"/>
      <c r="JOP112" s="631"/>
      <c r="JOQ112" s="631"/>
      <c r="JOR112" s="631"/>
      <c r="JOS112" s="631"/>
      <c r="JOT112" s="612"/>
      <c r="JOU112" s="626"/>
      <c r="JOV112" s="631"/>
      <c r="JOW112" s="631"/>
      <c r="JOX112" s="631"/>
      <c r="JOY112" s="631"/>
      <c r="JOZ112" s="631"/>
      <c r="JPA112" s="612"/>
      <c r="JPB112" s="626"/>
      <c r="JPC112" s="631"/>
      <c r="JPD112" s="631"/>
      <c r="JPE112" s="631"/>
      <c r="JPF112" s="631"/>
      <c r="JPG112" s="631"/>
      <c r="JPH112" s="612"/>
      <c r="JPI112" s="626"/>
      <c r="JPJ112" s="631"/>
      <c r="JPK112" s="631"/>
      <c r="JPL112" s="631"/>
      <c r="JPM112" s="631"/>
      <c r="JPN112" s="631"/>
      <c r="JPO112" s="612"/>
      <c r="JPP112" s="626"/>
      <c r="JPQ112" s="631"/>
      <c r="JPR112" s="631"/>
      <c r="JPS112" s="631"/>
      <c r="JPT112" s="631"/>
      <c r="JPU112" s="631"/>
      <c r="JPV112" s="612"/>
      <c r="JPW112" s="626"/>
      <c r="JPX112" s="631"/>
      <c r="JPY112" s="631"/>
      <c r="JPZ112" s="631"/>
      <c r="JQA112" s="631"/>
      <c r="JQB112" s="631"/>
      <c r="JQC112" s="612"/>
      <c r="JQD112" s="626"/>
      <c r="JQE112" s="631"/>
      <c r="JQF112" s="631"/>
      <c r="JQG112" s="631"/>
      <c r="JQH112" s="631"/>
      <c r="JQI112" s="631"/>
      <c r="JQJ112" s="612"/>
      <c r="JQK112" s="626"/>
      <c r="JQL112" s="631"/>
      <c r="JQM112" s="631"/>
      <c r="JQN112" s="631"/>
      <c r="JQO112" s="631"/>
      <c r="JQP112" s="631"/>
      <c r="JQQ112" s="612"/>
      <c r="JQR112" s="626"/>
      <c r="JQS112" s="631"/>
      <c r="JQT112" s="631"/>
      <c r="JQU112" s="631"/>
      <c r="JQV112" s="631"/>
      <c r="JQW112" s="631"/>
      <c r="JQX112" s="612"/>
      <c r="JQY112" s="626"/>
      <c r="JQZ112" s="631"/>
      <c r="JRA112" s="631"/>
      <c r="JRB112" s="631"/>
      <c r="JRC112" s="631"/>
      <c r="JRD112" s="631"/>
      <c r="JRE112" s="612"/>
      <c r="JRF112" s="626"/>
      <c r="JRG112" s="631"/>
      <c r="JRH112" s="631"/>
      <c r="JRI112" s="631"/>
      <c r="JRJ112" s="631"/>
      <c r="JRK112" s="631"/>
      <c r="JRL112" s="612"/>
      <c r="JRM112" s="626"/>
      <c r="JRN112" s="631"/>
      <c r="JRO112" s="631"/>
      <c r="JRP112" s="631"/>
      <c r="JRQ112" s="631"/>
      <c r="JRR112" s="631"/>
      <c r="JRS112" s="612"/>
      <c r="JRT112" s="626"/>
      <c r="JRU112" s="631"/>
      <c r="JRV112" s="631"/>
      <c r="JRW112" s="631"/>
      <c r="JRX112" s="631"/>
      <c r="JRY112" s="631"/>
      <c r="JRZ112" s="612"/>
      <c r="JSA112" s="626"/>
      <c r="JSB112" s="631"/>
      <c r="JSC112" s="631"/>
      <c r="JSD112" s="631"/>
      <c r="JSE112" s="631"/>
      <c r="JSF112" s="631"/>
      <c r="JSG112" s="612"/>
      <c r="JSH112" s="626"/>
      <c r="JSI112" s="631"/>
      <c r="JSJ112" s="631"/>
      <c r="JSK112" s="631"/>
      <c r="JSL112" s="631"/>
      <c r="JSM112" s="631"/>
      <c r="JSN112" s="612"/>
      <c r="JSO112" s="626"/>
      <c r="JSP112" s="631"/>
      <c r="JSQ112" s="631"/>
      <c r="JSR112" s="631"/>
      <c r="JSS112" s="631"/>
      <c r="JST112" s="631"/>
      <c r="JSU112" s="612"/>
      <c r="JSV112" s="626"/>
      <c r="JSW112" s="631"/>
      <c r="JSX112" s="631"/>
      <c r="JSY112" s="631"/>
      <c r="JSZ112" s="631"/>
      <c r="JTA112" s="631"/>
      <c r="JTB112" s="612"/>
      <c r="JTC112" s="626"/>
      <c r="JTD112" s="631"/>
      <c r="JTE112" s="631"/>
      <c r="JTF112" s="631"/>
      <c r="JTG112" s="631"/>
      <c r="JTH112" s="631"/>
      <c r="JTI112" s="612"/>
      <c r="JTJ112" s="626"/>
      <c r="JTK112" s="631"/>
      <c r="JTL112" s="631"/>
      <c r="JTM112" s="631"/>
      <c r="JTN112" s="631"/>
      <c r="JTO112" s="631"/>
      <c r="JTP112" s="612"/>
      <c r="JTQ112" s="626"/>
      <c r="JTR112" s="631"/>
      <c r="JTS112" s="631"/>
      <c r="JTT112" s="631"/>
      <c r="JTU112" s="631"/>
      <c r="JTV112" s="631"/>
      <c r="JTW112" s="612"/>
      <c r="JTX112" s="626"/>
      <c r="JTY112" s="631"/>
      <c r="JTZ112" s="631"/>
      <c r="JUA112" s="631"/>
      <c r="JUB112" s="631"/>
      <c r="JUC112" s="631"/>
      <c r="JUD112" s="612"/>
      <c r="JUE112" s="626"/>
      <c r="JUF112" s="631"/>
      <c r="JUG112" s="631"/>
      <c r="JUH112" s="631"/>
      <c r="JUI112" s="631"/>
      <c r="JUJ112" s="631"/>
      <c r="JUK112" s="612"/>
      <c r="JUL112" s="626"/>
      <c r="JUM112" s="631"/>
      <c r="JUN112" s="631"/>
      <c r="JUO112" s="631"/>
      <c r="JUP112" s="631"/>
      <c r="JUQ112" s="631"/>
      <c r="JUR112" s="612"/>
      <c r="JUS112" s="626"/>
      <c r="JUT112" s="631"/>
      <c r="JUU112" s="631"/>
      <c r="JUV112" s="631"/>
      <c r="JUW112" s="631"/>
      <c r="JUX112" s="631"/>
      <c r="JUY112" s="612"/>
      <c r="JUZ112" s="626"/>
      <c r="JVA112" s="631"/>
      <c r="JVB112" s="631"/>
      <c r="JVC112" s="631"/>
      <c r="JVD112" s="631"/>
      <c r="JVE112" s="631"/>
      <c r="JVF112" s="612"/>
      <c r="JVG112" s="626"/>
      <c r="JVH112" s="631"/>
      <c r="JVI112" s="631"/>
      <c r="JVJ112" s="631"/>
      <c r="JVK112" s="631"/>
      <c r="JVL112" s="631"/>
      <c r="JVM112" s="612"/>
      <c r="JVN112" s="626"/>
      <c r="JVO112" s="631"/>
      <c r="JVP112" s="631"/>
      <c r="JVQ112" s="631"/>
      <c r="JVR112" s="631"/>
      <c r="JVS112" s="631"/>
      <c r="JVT112" s="612"/>
      <c r="JVU112" s="626"/>
      <c r="JVV112" s="631"/>
      <c r="JVW112" s="631"/>
      <c r="JVX112" s="631"/>
      <c r="JVY112" s="631"/>
      <c r="JVZ112" s="631"/>
      <c r="JWA112" s="612"/>
      <c r="JWB112" s="626"/>
      <c r="JWC112" s="631"/>
      <c r="JWD112" s="631"/>
      <c r="JWE112" s="631"/>
      <c r="JWF112" s="631"/>
      <c r="JWG112" s="631"/>
      <c r="JWH112" s="612"/>
      <c r="JWI112" s="626"/>
      <c r="JWJ112" s="631"/>
      <c r="JWK112" s="631"/>
      <c r="JWL112" s="631"/>
      <c r="JWM112" s="631"/>
      <c r="JWN112" s="631"/>
      <c r="JWO112" s="612"/>
      <c r="JWP112" s="626"/>
      <c r="JWQ112" s="631"/>
      <c r="JWR112" s="631"/>
      <c r="JWS112" s="631"/>
      <c r="JWT112" s="631"/>
      <c r="JWU112" s="631"/>
      <c r="JWV112" s="612"/>
      <c r="JWW112" s="626"/>
      <c r="JWX112" s="631"/>
      <c r="JWY112" s="631"/>
      <c r="JWZ112" s="631"/>
      <c r="JXA112" s="631"/>
      <c r="JXB112" s="631"/>
      <c r="JXC112" s="612"/>
      <c r="JXD112" s="626"/>
      <c r="JXE112" s="631"/>
      <c r="JXF112" s="631"/>
      <c r="JXG112" s="631"/>
      <c r="JXH112" s="631"/>
      <c r="JXI112" s="631"/>
      <c r="JXJ112" s="612"/>
      <c r="JXK112" s="626"/>
      <c r="JXL112" s="631"/>
      <c r="JXM112" s="631"/>
      <c r="JXN112" s="631"/>
      <c r="JXO112" s="631"/>
      <c r="JXP112" s="631"/>
      <c r="JXQ112" s="612"/>
      <c r="JXR112" s="626"/>
      <c r="JXS112" s="631"/>
      <c r="JXT112" s="631"/>
      <c r="JXU112" s="631"/>
      <c r="JXV112" s="631"/>
      <c r="JXW112" s="631"/>
      <c r="JXX112" s="612"/>
      <c r="JXY112" s="626"/>
      <c r="JXZ112" s="631"/>
      <c r="JYA112" s="631"/>
      <c r="JYB112" s="631"/>
      <c r="JYC112" s="631"/>
      <c r="JYD112" s="631"/>
      <c r="JYE112" s="612"/>
      <c r="JYF112" s="626"/>
      <c r="JYG112" s="631"/>
      <c r="JYH112" s="631"/>
      <c r="JYI112" s="631"/>
      <c r="JYJ112" s="631"/>
      <c r="JYK112" s="631"/>
      <c r="JYL112" s="612"/>
      <c r="JYM112" s="626"/>
      <c r="JYN112" s="631"/>
      <c r="JYO112" s="631"/>
      <c r="JYP112" s="631"/>
      <c r="JYQ112" s="631"/>
      <c r="JYR112" s="631"/>
      <c r="JYS112" s="612"/>
      <c r="JYT112" s="626"/>
      <c r="JYU112" s="631"/>
      <c r="JYV112" s="631"/>
      <c r="JYW112" s="631"/>
      <c r="JYX112" s="631"/>
      <c r="JYY112" s="631"/>
      <c r="JYZ112" s="612"/>
      <c r="JZA112" s="626"/>
      <c r="JZB112" s="631"/>
      <c r="JZC112" s="631"/>
      <c r="JZD112" s="631"/>
      <c r="JZE112" s="631"/>
      <c r="JZF112" s="631"/>
      <c r="JZG112" s="612"/>
      <c r="JZH112" s="626"/>
      <c r="JZI112" s="631"/>
      <c r="JZJ112" s="631"/>
      <c r="JZK112" s="631"/>
      <c r="JZL112" s="631"/>
      <c r="JZM112" s="631"/>
      <c r="JZN112" s="612"/>
      <c r="JZO112" s="626"/>
      <c r="JZP112" s="631"/>
      <c r="JZQ112" s="631"/>
      <c r="JZR112" s="631"/>
      <c r="JZS112" s="631"/>
      <c r="JZT112" s="631"/>
      <c r="JZU112" s="612"/>
      <c r="JZV112" s="626"/>
      <c r="JZW112" s="631"/>
      <c r="JZX112" s="631"/>
      <c r="JZY112" s="631"/>
      <c r="JZZ112" s="631"/>
      <c r="KAA112" s="631"/>
      <c r="KAB112" s="612"/>
      <c r="KAC112" s="626"/>
      <c r="KAD112" s="631"/>
      <c r="KAE112" s="631"/>
      <c r="KAF112" s="631"/>
      <c r="KAG112" s="631"/>
      <c r="KAH112" s="631"/>
      <c r="KAI112" s="612"/>
      <c r="KAJ112" s="626"/>
      <c r="KAK112" s="631"/>
      <c r="KAL112" s="631"/>
      <c r="KAM112" s="631"/>
      <c r="KAN112" s="631"/>
      <c r="KAO112" s="631"/>
      <c r="KAP112" s="612"/>
      <c r="KAQ112" s="626"/>
      <c r="KAR112" s="631"/>
      <c r="KAS112" s="631"/>
      <c r="KAT112" s="631"/>
      <c r="KAU112" s="631"/>
      <c r="KAV112" s="631"/>
      <c r="KAW112" s="612"/>
      <c r="KAX112" s="626"/>
      <c r="KAY112" s="631"/>
      <c r="KAZ112" s="631"/>
      <c r="KBA112" s="631"/>
      <c r="KBB112" s="631"/>
      <c r="KBC112" s="631"/>
      <c r="KBD112" s="612"/>
      <c r="KBE112" s="626"/>
      <c r="KBF112" s="631"/>
      <c r="KBG112" s="631"/>
      <c r="KBH112" s="631"/>
      <c r="KBI112" s="631"/>
      <c r="KBJ112" s="631"/>
      <c r="KBK112" s="612"/>
      <c r="KBL112" s="626"/>
      <c r="KBM112" s="631"/>
      <c r="KBN112" s="631"/>
      <c r="KBO112" s="631"/>
      <c r="KBP112" s="631"/>
      <c r="KBQ112" s="631"/>
      <c r="KBR112" s="612"/>
      <c r="KBS112" s="626"/>
      <c r="KBT112" s="631"/>
      <c r="KBU112" s="631"/>
      <c r="KBV112" s="631"/>
      <c r="KBW112" s="631"/>
      <c r="KBX112" s="631"/>
      <c r="KBY112" s="612"/>
      <c r="KBZ112" s="626"/>
      <c r="KCA112" s="631"/>
      <c r="KCB112" s="631"/>
      <c r="KCC112" s="631"/>
      <c r="KCD112" s="631"/>
      <c r="KCE112" s="631"/>
      <c r="KCF112" s="612"/>
      <c r="KCG112" s="626"/>
      <c r="KCH112" s="631"/>
      <c r="KCI112" s="631"/>
      <c r="KCJ112" s="631"/>
      <c r="KCK112" s="631"/>
      <c r="KCL112" s="631"/>
      <c r="KCM112" s="612"/>
      <c r="KCN112" s="626"/>
      <c r="KCO112" s="631"/>
      <c r="KCP112" s="631"/>
      <c r="KCQ112" s="631"/>
      <c r="KCR112" s="631"/>
      <c r="KCS112" s="631"/>
      <c r="KCT112" s="612"/>
      <c r="KCU112" s="626"/>
      <c r="KCV112" s="631"/>
      <c r="KCW112" s="631"/>
      <c r="KCX112" s="631"/>
      <c r="KCY112" s="631"/>
      <c r="KCZ112" s="631"/>
      <c r="KDA112" s="612"/>
      <c r="KDB112" s="626"/>
      <c r="KDC112" s="631"/>
      <c r="KDD112" s="631"/>
      <c r="KDE112" s="631"/>
      <c r="KDF112" s="631"/>
      <c r="KDG112" s="631"/>
      <c r="KDH112" s="612"/>
      <c r="KDI112" s="626"/>
      <c r="KDJ112" s="631"/>
      <c r="KDK112" s="631"/>
      <c r="KDL112" s="631"/>
      <c r="KDM112" s="631"/>
      <c r="KDN112" s="631"/>
      <c r="KDO112" s="612"/>
      <c r="KDP112" s="626"/>
      <c r="KDQ112" s="631"/>
      <c r="KDR112" s="631"/>
      <c r="KDS112" s="631"/>
      <c r="KDT112" s="631"/>
      <c r="KDU112" s="631"/>
      <c r="KDV112" s="612"/>
      <c r="KDW112" s="626"/>
      <c r="KDX112" s="631"/>
      <c r="KDY112" s="631"/>
      <c r="KDZ112" s="631"/>
      <c r="KEA112" s="631"/>
      <c r="KEB112" s="631"/>
      <c r="KEC112" s="612"/>
      <c r="KED112" s="626"/>
      <c r="KEE112" s="631"/>
      <c r="KEF112" s="631"/>
      <c r="KEG112" s="631"/>
      <c r="KEH112" s="631"/>
      <c r="KEI112" s="631"/>
      <c r="KEJ112" s="612"/>
      <c r="KEK112" s="626"/>
      <c r="KEL112" s="631"/>
      <c r="KEM112" s="631"/>
      <c r="KEN112" s="631"/>
      <c r="KEO112" s="631"/>
      <c r="KEP112" s="631"/>
      <c r="KEQ112" s="612"/>
      <c r="KER112" s="626"/>
      <c r="KES112" s="631"/>
      <c r="KET112" s="631"/>
      <c r="KEU112" s="631"/>
      <c r="KEV112" s="631"/>
      <c r="KEW112" s="631"/>
      <c r="KEX112" s="612"/>
      <c r="KEY112" s="626"/>
      <c r="KEZ112" s="631"/>
      <c r="KFA112" s="631"/>
      <c r="KFB112" s="631"/>
      <c r="KFC112" s="631"/>
      <c r="KFD112" s="631"/>
      <c r="KFE112" s="612"/>
      <c r="KFF112" s="626"/>
      <c r="KFG112" s="631"/>
      <c r="KFH112" s="631"/>
      <c r="KFI112" s="631"/>
      <c r="KFJ112" s="631"/>
      <c r="KFK112" s="631"/>
      <c r="KFL112" s="612"/>
      <c r="KFM112" s="626"/>
      <c r="KFN112" s="631"/>
      <c r="KFO112" s="631"/>
      <c r="KFP112" s="631"/>
      <c r="KFQ112" s="631"/>
      <c r="KFR112" s="631"/>
      <c r="KFS112" s="612"/>
      <c r="KFT112" s="626"/>
      <c r="KFU112" s="631"/>
      <c r="KFV112" s="631"/>
      <c r="KFW112" s="631"/>
      <c r="KFX112" s="631"/>
      <c r="KFY112" s="631"/>
      <c r="KFZ112" s="612"/>
      <c r="KGA112" s="626"/>
      <c r="KGB112" s="631"/>
      <c r="KGC112" s="631"/>
      <c r="KGD112" s="631"/>
      <c r="KGE112" s="631"/>
      <c r="KGF112" s="631"/>
      <c r="KGG112" s="612"/>
      <c r="KGH112" s="626"/>
      <c r="KGI112" s="631"/>
      <c r="KGJ112" s="631"/>
      <c r="KGK112" s="631"/>
      <c r="KGL112" s="631"/>
      <c r="KGM112" s="631"/>
      <c r="KGN112" s="612"/>
      <c r="KGO112" s="626"/>
      <c r="KGP112" s="631"/>
      <c r="KGQ112" s="631"/>
      <c r="KGR112" s="631"/>
      <c r="KGS112" s="631"/>
      <c r="KGT112" s="631"/>
      <c r="KGU112" s="612"/>
      <c r="KGV112" s="626"/>
      <c r="KGW112" s="631"/>
      <c r="KGX112" s="631"/>
      <c r="KGY112" s="631"/>
      <c r="KGZ112" s="631"/>
      <c r="KHA112" s="631"/>
      <c r="KHB112" s="612"/>
      <c r="KHC112" s="626"/>
      <c r="KHD112" s="631"/>
      <c r="KHE112" s="631"/>
      <c r="KHF112" s="631"/>
      <c r="KHG112" s="631"/>
      <c r="KHH112" s="631"/>
      <c r="KHI112" s="612"/>
      <c r="KHJ112" s="626"/>
      <c r="KHK112" s="631"/>
      <c r="KHL112" s="631"/>
      <c r="KHM112" s="631"/>
      <c r="KHN112" s="631"/>
      <c r="KHO112" s="631"/>
      <c r="KHP112" s="612"/>
      <c r="KHQ112" s="626"/>
      <c r="KHR112" s="631"/>
      <c r="KHS112" s="631"/>
      <c r="KHT112" s="631"/>
      <c r="KHU112" s="631"/>
      <c r="KHV112" s="631"/>
      <c r="KHW112" s="612"/>
      <c r="KHX112" s="626"/>
      <c r="KHY112" s="631"/>
      <c r="KHZ112" s="631"/>
      <c r="KIA112" s="631"/>
      <c r="KIB112" s="631"/>
      <c r="KIC112" s="631"/>
      <c r="KID112" s="612"/>
      <c r="KIE112" s="626"/>
      <c r="KIF112" s="631"/>
      <c r="KIG112" s="631"/>
      <c r="KIH112" s="631"/>
      <c r="KII112" s="631"/>
      <c r="KIJ112" s="631"/>
      <c r="KIK112" s="612"/>
      <c r="KIL112" s="626"/>
      <c r="KIM112" s="631"/>
      <c r="KIN112" s="631"/>
      <c r="KIO112" s="631"/>
      <c r="KIP112" s="631"/>
      <c r="KIQ112" s="631"/>
      <c r="KIR112" s="612"/>
      <c r="KIS112" s="626"/>
      <c r="KIT112" s="631"/>
      <c r="KIU112" s="631"/>
      <c r="KIV112" s="631"/>
      <c r="KIW112" s="631"/>
      <c r="KIX112" s="631"/>
      <c r="KIY112" s="612"/>
      <c r="KIZ112" s="626"/>
      <c r="KJA112" s="631"/>
      <c r="KJB112" s="631"/>
      <c r="KJC112" s="631"/>
      <c r="KJD112" s="631"/>
      <c r="KJE112" s="631"/>
      <c r="KJF112" s="612"/>
      <c r="KJG112" s="626"/>
      <c r="KJH112" s="631"/>
      <c r="KJI112" s="631"/>
      <c r="KJJ112" s="631"/>
      <c r="KJK112" s="631"/>
      <c r="KJL112" s="631"/>
      <c r="KJM112" s="612"/>
      <c r="KJN112" s="626"/>
      <c r="KJO112" s="631"/>
      <c r="KJP112" s="631"/>
      <c r="KJQ112" s="631"/>
      <c r="KJR112" s="631"/>
      <c r="KJS112" s="631"/>
      <c r="KJT112" s="612"/>
      <c r="KJU112" s="626"/>
      <c r="KJV112" s="631"/>
      <c r="KJW112" s="631"/>
      <c r="KJX112" s="631"/>
      <c r="KJY112" s="631"/>
      <c r="KJZ112" s="631"/>
      <c r="KKA112" s="612"/>
      <c r="KKB112" s="626"/>
      <c r="KKC112" s="631"/>
      <c r="KKD112" s="631"/>
      <c r="KKE112" s="631"/>
      <c r="KKF112" s="631"/>
      <c r="KKG112" s="631"/>
      <c r="KKH112" s="612"/>
      <c r="KKI112" s="626"/>
      <c r="KKJ112" s="631"/>
      <c r="KKK112" s="631"/>
      <c r="KKL112" s="631"/>
      <c r="KKM112" s="631"/>
      <c r="KKN112" s="631"/>
      <c r="KKO112" s="612"/>
      <c r="KKP112" s="626"/>
      <c r="KKQ112" s="631"/>
      <c r="KKR112" s="631"/>
      <c r="KKS112" s="631"/>
      <c r="KKT112" s="631"/>
      <c r="KKU112" s="631"/>
      <c r="KKV112" s="612"/>
      <c r="KKW112" s="626"/>
      <c r="KKX112" s="631"/>
      <c r="KKY112" s="631"/>
      <c r="KKZ112" s="631"/>
      <c r="KLA112" s="631"/>
      <c r="KLB112" s="631"/>
      <c r="KLC112" s="612"/>
      <c r="KLD112" s="626"/>
      <c r="KLE112" s="631"/>
      <c r="KLF112" s="631"/>
      <c r="KLG112" s="631"/>
      <c r="KLH112" s="631"/>
      <c r="KLI112" s="631"/>
      <c r="KLJ112" s="612"/>
      <c r="KLK112" s="626"/>
      <c r="KLL112" s="631"/>
      <c r="KLM112" s="631"/>
      <c r="KLN112" s="631"/>
      <c r="KLO112" s="631"/>
      <c r="KLP112" s="631"/>
      <c r="KLQ112" s="612"/>
      <c r="KLR112" s="626"/>
      <c r="KLS112" s="631"/>
      <c r="KLT112" s="631"/>
      <c r="KLU112" s="631"/>
      <c r="KLV112" s="631"/>
      <c r="KLW112" s="631"/>
      <c r="KLX112" s="612"/>
      <c r="KLY112" s="626"/>
      <c r="KLZ112" s="631"/>
      <c r="KMA112" s="631"/>
      <c r="KMB112" s="631"/>
      <c r="KMC112" s="631"/>
      <c r="KMD112" s="631"/>
      <c r="KME112" s="612"/>
      <c r="KMF112" s="626"/>
      <c r="KMG112" s="631"/>
      <c r="KMH112" s="631"/>
      <c r="KMI112" s="631"/>
      <c r="KMJ112" s="631"/>
      <c r="KMK112" s="631"/>
      <c r="KML112" s="612"/>
      <c r="KMM112" s="626"/>
      <c r="KMN112" s="631"/>
      <c r="KMO112" s="631"/>
      <c r="KMP112" s="631"/>
      <c r="KMQ112" s="631"/>
      <c r="KMR112" s="631"/>
      <c r="KMS112" s="612"/>
      <c r="KMT112" s="626"/>
      <c r="KMU112" s="631"/>
      <c r="KMV112" s="631"/>
      <c r="KMW112" s="631"/>
      <c r="KMX112" s="631"/>
      <c r="KMY112" s="631"/>
      <c r="KMZ112" s="612"/>
      <c r="KNA112" s="626"/>
      <c r="KNB112" s="631"/>
      <c r="KNC112" s="631"/>
      <c r="KND112" s="631"/>
      <c r="KNE112" s="631"/>
      <c r="KNF112" s="631"/>
      <c r="KNG112" s="612"/>
      <c r="KNH112" s="626"/>
      <c r="KNI112" s="631"/>
      <c r="KNJ112" s="631"/>
      <c r="KNK112" s="631"/>
      <c r="KNL112" s="631"/>
      <c r="KNM112" s="631"/>
      <c r="KNN112" s="612"/>
      <c r="KNO112" s="626"/>
      <c r="KNP112" s="631"/>
      <c r="KNQ112" s="631"/>
      <c r="KNR112" s="631"/>
      <c r="KNS112" s="631"/>
      <c r="KNT112" s="631"/>
      <c r="KNU112" s="612"/>
      <c r="KNV112" s="626"/>
      <c r="KNW112" s="631"/>
      <c r="KNX112" s="631"/>
      <c r="KNY112" s="631"/>
      <c r="KNZ112" s="631"/>
      <c r="KOA112" s="631"/>
      <c r="KOB112" s="612"/>
      <c r="KOC112" s="626"/>
      <c r="KOD112" s="631"/>
      <c r="KOE112" s="631"/>
      <c r="KOF112" s="631"/>
      <c r="KOG112" s="631"/>
      <c r="KOH112" s="631"/>
      <c r="KOI112" s="612"/>
      <c r="KOJ112" s="626"/>
      <c r="KOK112" s="631"/>
      <c r="KOL112" s="631"/>
      <c r="KOM112" s="631"/>
      <c r="KON112" s="631"/>
      <c r="KOO112" s="631"/>
      <c r="KOP112" s="612"/>
      <c r="KOQ112" s="626"/>
      <c r="KOR112" s="631"/>
      <c r="KOS112" s="631"/>
      <c r="KOT112" s="631"/>
      <c r="KOU112" s="631"/>
      <c r="KOV112" s="631"/>
      <c r="KOW112" s="612"/>
      <c r="KOX112" s="626"/>
      <c r="KOY112" s="631"/>
      <c r="KOZ112" s="631"/>
      <c r="KPA112" s="631"/>
      <c r="KPB112" s="631"/>
      <c r="KPC112" s="631"/>
      <c r="KPD112" s="612"/>
      <c r="KPE112" s="626"/>
      <c r="KPF112" s="631"/>
      <c r="KPG112" s="631"/>
      <c r="KPH112" s="631"/>
      <c r="KPI112" s="631"/>
      <c r="KPJ112" s="631"/>
      <c r="KPK112" s="612"/>
      <c r="KPL112" s="626"/>
      <c r="KPM112" s="631"/>
      <c r="KPN112" s="631"/>
      <c r="KPO112" s="631"/>
      <c r="KPP112" s="631"/>
      <c r="KPQ112" s="631"/>
      <c r="KPR112" s="612"/>
      <c r="KPS112" s="626"/>
      <c r="KPT112" s="631"/>
      <c r="KPU112" s="631"/>
      <c r="KPV112" s="631"/>
      <c r="KPW112" s="631"/>
      <c r="KPX112" s="631"/>
      <c r="KPY112" s="612"/>
      <c r="KPZ112" s="626"/>
      <c r="KQA112" s="631"/>
      <c r="KQB112" s="631"/>
      <c r="KQC112" s="631"/>
      <c r="KQD112" s="631"/>
      <c r="KQE112" s="631"/>
      <c r="KQF112" s="612"/>
      <c r="KQG112" s="626"/>
      <c r="KQH112" s="631"/>
      <c r="KQI112" s="631"/>
      <c r="KQJ112" s="631"/>
      <c r="KQK112" s="631"/>
      <c r="KQL112" s="631"/>
      <c r="KQM112" s="612"/>
      <c r="KQN112" s="626"/>
      <c r="KQO112" s="631"/>
      <c r="KQP112" s="631"/>
      <c r="KQQ112" s="631"/>
      <c r="KQR112" s="631"/>
      <c r="KQS112" s="631"/>
      <c r="KQT112" s="612"/>
      <c r="KQU112" s="626"/>
      <c r="KQV112" s="631"/>
      <c r="KQW112" s="631"/>
      <c r="KQX112" s="631"/>
      <c r="KQY112" s="631"/>
      <c r="KQZ112" s="631"/>
      <c r="KRA112" s="612"/>
      <c r="KRB112" s="626"/>
      <c r="KRC112" s="631"/>
      <c r="KRD112" s="631"/>
      <c r="KRE112" s="631"/>
      <c r="KRF112" s="631"/>
      <c r="KRG112" s="631"/>
      <c r="KRH112" s="612"/>
      <c r="KRI112" s="626"/>
      <c r="KRJ112" s="631"/>
      <c r="KRK112" s="631"/>
      <c r="KRL112" s="631"/>
      <c r="KRM112" s="631"/>
      <c r="KRN112" s="631"/>
      <c r="KRO112" s="612"/>
      <c r="KRP112" s="626"/>
      <c r="KRQ112" s="631"/>
      <c r="KRR112" s="631"/>
      <c r="KRS112" s="631"/>
      <c r="KRT112" s="631"/>
      <c r="KRU112" s="631"/>
      <c r="KRV112" s="612"/>
      <c r="KRW112" s="626"/>
      <c r="KRX112" s="631"/>
      <c r="KRY112" s="631"/>
      <c r="KRZ112" s="631"/>
      <c r="KSA112" s="631"/>
      <c r="KSB112" s="631"/>
      <c r="KSC112" s="612"/>
      <c r="KSD112" s="626"/>
      <c r="KSE112" s="631"/>
      <c r="KSF112" s="631"/>
      <c r="KSG112" s="631"/>
      <c r="KSH112" s="631"/>
      <c r="KSI112" s="631"/>
      <c r="KSJ112" s="612"/>
      <c r="KSK112" s="626"/>
      <c r="KSL112" s="631"/>
      <c r="KSM112" s="631"/>
      <c r="KSN112" s="631"/>
      <c r="KSO112" s="631"/>
      <c r="KSP112" s="631"/>
      <c r="KSQ112" s="612"/>
      <c r="KSR112" s="626"/>
      <c r="KSS112" s="631"/>
      <c r="KST112" s="631"/>
      <c r="KSU112" s="631"/>
      <c r="KSV112" s="631"/>
      <c r="KSW112" s="631"/>
      <c r="KSX112" s="612"/>
      <c r="KSY112" s="626"/>
      <c r="KSZ112" s="631"/>
      <c r="KTA112" s="631"/>
      <c r="KTB112" s="631"/>
      <c r="KTC112" s="631"/>
      <c r="KTD112" s="631"/>
      <c r="KTE112" s="612"/>
      <c r="KTF112" s="626"/>
      <c r="KTG112" s="631"/>
      <c r="KTH112" s="631"/>
      <c r="KTI112" s="631"/>
      <c r="KTJ112" s="631"/>
      <c r="KTK112" s="631"/>
      <c r="KTL112" s="612"/>
      <c r="KTM112" s="626"/>
      <c r="KTN112" s="631"/>
      <c r="KTO112" s="631"/>
      <c r="KTP112" s="631"/>
      <c r="KTQ112" s="631"/>
      <c r="KTR112" s="631"/>
      <c r="KTS112" s="612"/>
      <c r="KTT112" s="626"/>
      <c r="KTU112" s="631"/>
      <c r="KTV112" s="631"/>
      <c r="KTW112" s="631"/>
      <c r="KTX112" s="631"/>
      <c r="KTY112" s="631"/>
      <c r="KTZ112" s="612"/>
      <c r="KUA112" s="626"/>
      <c r="KUB112" s="631"/>
      <c r="KUC112" s="631"/>
      <c r="KUD112" s="631"/>
      <c r="KUE112" s="631"/>
      <c r="KUF112" s="631"/>
      <c r="KUG112" s="612"/>
      <c r="KUH112" s="626"/>
      <c r="KUI112" s="631"/>
      <c r="KUJ112" s="631"/>
      <c r="KUK112" s="631"/>
      <c r="KUL112" s="631"/>
      <c r="KUM112" s="631"/>
      <c r="KUN112" s="612"/>
      <c r="KUO112" s="626"/>
      <c r="KUP112" s="631"/>
      <c r="KUQ112" s="631"/>
      <c r="KUR112" s="631"/>
      <c r="KUS112" s="631"/>
      <c r="KUT112" s="631"/>
      <c r="KUU112" s="612"/>
      <c r="KUV112" s="626"/>
      <c r="KUW112" s="631"/>
      <c r="KUX112" s="631"/>
      <c r="KUY112" s="631"/>
      <c r="KUZ112" s="631"/>
      <c r="KVA112" s="631"/>
      <c r="KVB112" s="612"/>
      <c r="KVC112" s="626"/>
      <c r="KVD112" s="631"/>
      <c r="KVE112" s="631"/>
      <c r="KVF112" s="631"/>
      <c r="KVG112" s="631"/>
      <c r="KVH112" s="631"/>
      <c r="KVI112" s="612"/>
      <c r="KVJ112" s="626"/>
      <c r="KVK112" s="631"/>
      <c r="KVL112" s="631"/>
      <c r="KVM112" s="631"/>
      <c r="KVN112" s="631"/>
      <c r="KVO112" s="631"/>
      <c r="KVP112" s="612"/>
      <c r="KVQ112" s="626"/>
      <c r="KVR112" s="631"/>
      <c r="KVS112" s="631"/>
      <c r="KVT112" s="631"/>
      <c r="KVU112" s="631"/>
      <c r="KVV112" s="631"/>
      <c r="KVW112" s="612"/>
      <c r="KVX112" s="626"/>
      <c r="KVY112" s="631"/>
      <c r="KVZ112" s="631"/>
      <c r="KWA112" s="631"/>
      <c r="KWB112" s="631"/>
      <c r="KWC112" s="631"/>
      <c r="KWD112" s="612"/>
      <c r="KWE112" s="626"/>
      <c r="KWF112" s="631"/>
      <c r="KWG112" s="631"/>
      <c r="KWH112" s="631"/>
      <c r="KWI112" s="631"/>
      <c r="KWJ112" s="631"/>
      <c r="KWK112" s="612"/>
      <c r="KWL112" s="626"/>
      <c r="KWM112" s="631"/>
      <c r="KWN112" s="631"/>
      <c r="KWO112" s="631"/>
      <c r="KWP112" s="631"/>
      <c r="KWQ112" s="631"/>
      <c r="KWR112" s="612"/>
      <c r="KWS112" s="626"/>
      <c r="KWT112" s="631"/>
      <c r="KWU112" s="631"/>
      <c r="KWV112" s="631"/>
      <c r="KWW112" s="631"/>
      <c r="KWX112" s="631"/>
      <c r="KWY112" s="612"/>
      <c r="KWZ112" s="626"/>
      <c r="KXA112" s="631"/>
      <c r="KXB112" s="631"/>
      <c r="KXC112" s="631"/>
      <c r="KXD112" s="631"/>
      <c r="KXE112" s="631"/>
      <c r="KXF112" s="612"/>
      <c r="KXG112" s="626"/>
      <c r="KXH112" s="631"/>
      <c r="KXI112" s="631"/>
      <c r="KXJ112" s="631"/>
      <c r="KXK112" s="631"/>
      <c r="KXL112" s="631"/>
      <c r="KXM112" s="612"/>
      <c r="KXN112" s="626"/>
      <c r="KXO112" s="631"/>
      <c r="KXP112" s="631"/>
      <c r="KXQ112" s="631"/>
      <c r="KXR112" s="631"/>
      <c r="KXS112" s="631"/>
      <c r="KXT112" s="612"/>
      <c r="KXU112" s="626"/>
      <c r="KXV112" s="631"/>
      <c r="KXW112" s="631"/>
      <c r="KXX112" s="631"/>
      <c r="KXY112" s="631"/>
      <c r="KXZ112" s="631"/>
      <c r="KYA112" s="612"/>
      <c r="KYB112" s="626"/>
      <c r="KYC112" s="631"/>
      <c r="KYD112" s="631"/>
      <c r="KYE112" s="631"/>
      <c r="KYF112" s="631"/>
      <c r="KYG112" s="631"/>
      <c r="KYH112" s="612"/>
      <c r="KYI112" s="626"/>
      <c r="KYJ112" s="631"/>
      <c r="KYK112" s="631"/>
      <c r="KYL112" s="631"/>
      <c r="KYM112" s="631"/>
      <c r="KYN112" s="631"/>
      <c r="KYO112" s="612"/>
      <c r="KYP112" s="626"/>
      <c r="KYQ112" s="631"/>
      <c r="KYR112" s="631"/>
      <c r="KYS112" s="631"/>
      <c r="KYT112" s="631"/>
      <c r="KYU112" s="631"/>
      <c r="KYV112" s="612"/>
      <c r="KYW112" s="626"/>
      <c r="KYX112" s="631"/>
      <c r="KYY112" s="631"/>
      <c r="KYZ112" s="631"/>
      <c r="KZA112" s="631"/>
      <c r="KZB112" s="631"/>
      <c r="KZC112" s="612"/>
      <c r="KZD112" s="626"/>
      <c r="KZE112" s="631"/>
      <c r="KZF112" s="631"/>
      <c r="KZG112" s="631"/>
      <c r="KZH112" s="631"/>
      <c r="KZI112" s="631"/>
      <c r="KZJ112" s="612"/>
      <c r="KZK112" s="626"/>
      <c r="KZL112" s="631"/>
      <c r="KZM112" s="631"/>
      <c r="KZN112" s="631"/>
      <c r="KZO112" s="631"/>
      <c r="KZP112" s="631"/>
      <c r="KZQ112" s="612"/>
      <c r="KZR112" s="626"/>
      <c r="KZS112" s="631"/>
      <c r="KZT112" s="631"/>
      <c r="KZU112" s="631"/>
      <c r="KZV112" s="631"/>
      <c r="KZW112" s="631"/>
      <c r="KZX112" s="612"/>
      <c r="KZY112" s="626"/>
      <c r="KZZ112" s="631"/>
      <c r="LAA112" s="631"/>
      <c r="LAB112" s="631"/>
      <c r="LAC112" s="631"/>
      <c r="LAD112" s="631"/>
      <c r="LAE112" s="612"/>
      <c r="LAF112" s="626"/>
      <c r="LAG112" s="631"/>
      <c r="LAH112" s="631"/>
      <c r="LAI112" s="631"/>
      <c r="LAJ112" s="631"/>
      <c r="LAK112" s="631"/>
      <c r="LAL112" s="612"/>
      <c r="LAM112" s="626"/>
      <c r="LAN112" s="631"/>
      <c r="LAO112" s="631"/>
      <c r="LAP112" s="631"/>
      <c r="LAQ112" s="631"/>
      <c r="LAR112" s="631"/>
      <c r="LAS112" s="612"/>
      <c r="LAT112" s="626"/>
      <c r="LAU112" s="631"/>
      <c r="LAV112" s="631"/>
      <c r="LAW112" s="631"/>
      <c r="LAX112" s="631"/>
      <c r="LAY112" s="631"/>
      <c r="LAZ112" s="612"/>
      <c r="LBA112" s="626"/>
      <c r="LBB112" s="631"/>
      <c r="LBC112" s="631"/>
      <c r="LBD112" s="631"/>
      <c r="LBE112" s="631"/>
      <c r="LBF112" s="631"/>
      <c r="LBG112" s="612"/>
      <c r="LBH112" s="626"/>
      <c r="LBI112" s="631"/>
      <c r="LBJ112" s="631"/>
      <c r="LBK112" s="631"/>
      <c r="LBL112" s="631"/>
      <c r="LBM112" s="631"/>
      <c r="LBN112" s="612"/>
      <c r="LBO112" s="626"/>
      <c r="LBP112" s="631"/>
      <c r="LBQ112" s="631"/>
      <c r="LBR112" s="631"/>
      <c r="LBS112" s="631"/>
      <c r="LBT112" s="631"/>
      <c r="LBU112" s="612"/>
      <c r="LBV112" s="626"/>
      <c r="LBW112" s="631"/>
      <c r="LBX112" s="631"/>
      <c r="LBY112" s="631"/>
      <c r="LBZ112" s="631"/>
      <c r="LCA112" s="631"/>
      <c r="LCB112" s="612"/>
      <c r="LCC112" s="626"/>
      <c r="LCD112" s="631"/>
      <c r="LCE112" s="631"/>
      <c r="LCF112" s="631"/>
      <c r="LCG112" s="631"/>
      <c r="LCH112" s="631"/>
      <c r="LCI112" s="612"/>
      <c r="LCJ112" s="626"/>
      <c r="LCK112" s="631"/>
      <c r="LCL112" s="631"/>
      <c r="LCM112" s="631"/>
      <c r="LCN112" s="631"/>
      <c r="LCO112" s="631"/>
      <c r="LCP112" s="612"/>
      <c r="LCQ112" s="626"/>
      <c r="LCR112" s="631"/>
      <c r="LCS112" s="631"/>
      <c r="LCT112" s="631"/>
      <c r="LCU112" s="631"/>
      <c r="LCV112" s="631"/>
      <c r="LCW112" s="612"/>
      <c r="LCX112" s="626"/>
      <c r="LCY112" s="631"/>
      <c r="LCZ112" s="631"/>
      <c r="LDA112" s="631"/>
      <c r="LDB112" s="631"/>
      <c r="LDC112" s="631"/>
      <c r="LDD112" s="612"/>
      <c r="LDE112" s="626"/>
      <c r="LDF112" s="631"/>
      <c r="LDG112" s="631"/>
      <c r="LDH112" s="631"/>
      <c r="LDI112" s="631"/>
      <c r="LDJ112" s="631"/>
      <c r="LDK112" s="612"/>
      <c r="LDL112" s="626"/>
      <c r="LDM112" s="631"/>
      <c r="LDN112" s="631"/>
      <c r="LDO112" s="631"/>
      <c r="LDP112" s="631"/>
      <c r="LDQ112" s="631"/>
      <c r="LDR112" s="612"/>
      <c r="LDS112" s="626"/>
      <c r="LDT112" s="631"/>
      <c r="LDU112" s="631"/>
      <c r="LDV112" s="631"/>
      <c r="LDW112" s="631"/>
      <c r="LDX112" s="631"/>
      <c r="LDY112" s="612"/>
      <c r="LDZ112" s="626"/>
      <c r="LEA112" s="631"/>
      <c r="LEB112" s="631"/>
      <c r="LEC112" s="631"/>
      <c r="LED112" s="631"/>
      <c r="LEE112" s="631"/>
      <c r="LEF112" s="612"/>
      <c r="LEG112" s="626"/>
      <c r="LEH112" s="631"/>
      <c r="LEI112" s="631"/>
      <c r="LEJ112" s="631"/>
      <c r="LEK112" s="631"/>
      <c r="LEL112" s="631"/>
      <c r="LEM112" s="612"/>
      <c r="LEN112" s="626"/>
      <c r="LEO112" s="631"/>
      <c r="LEP112" s="631"/>
      <c r="LEQ112" s="631"/>
      <c r="LER112" s="631"/>
      <c r="LES112" s="631"/>
      <c r="LET112" s="612"/>
      <c r="LEU112" s="626"/>
      <c r="LEV112" s="631"/>
      <c r="LEW112" s="631"/>
      <c r="LEX112" s="631"/>
      <c r="LEY112" s="631"/>
      <c r="LEZ112" s="631"/>
      <c r="LFA112" s="612"/>
      <c r="LFB112" s="626"/>
      <c r="LFC112" s="631"/>
      <c r="LFD112" s="631"/>
      <c r="LFE112" s="631"/>
      <c r="LFF112" s="631"/>
      <c r="LFG112" s="631"/>
      <c r="LFH112" s="612"/>
      <c r="LFI112" s="626"/>
      <c r="LFJ112" s="631"/>
      <c r="LFK112" s="631"/>
      <c r="LFL112" s="631"/>
      <c r="LFM112" s="631"/>
      <c r="LFN112" s="631"/>
      <c r="LFO112" s="612"/>
      <c r="LFP112" s="626"/>
      <c r="LFQ112" s="631"/>
      <c r="LFR112" s="631"/>
      <c r="LFS112" s="631"/>
      <c r="LFT112" s="631"/>
      <c r="LFU112" s="631"/>
      <c r="LFV112" s="612"/>
      <c r="LFW112" s="626"/>
      <c r="LFX112" s="631"/>
      <c r="LFY112" s="631"/>
      <c r="LFZ112" s="631"/>
      <c r="LGA112" s="631"/>
      <c r="LGB112" s="631"/>
      <c r="LGC112" s="612"/>
      <c r="LGD112" s="626"/>
      <c r="LGE112" s="631"/>
      <c r="LGF112" s="631"/>
      <c r="LGG112" s="631"/>
      <c r="LGH112" s="631"/>
      <c r="LGI112" s="631"/>
      <c r="LGJ112" s="612"/>
      <c r="LGK112" s="626"/>
      <c r="LGL112" s="631"/>
      <c r="LGM112" s="631"/>
      <c r="LGN112" s="631"/>
      <c r="LGO112" s="631"/>
      <c r="LGP112" s="631"/>
      <c r="LGQ112" s="612"/>
      <c r="LGR112" s="626"/>
      <c r="LGS112" s="631"/>
      <c r="LGT112" s="631"/>
      <c r="LGU112" s="631"/>
      <c r="LGV112" s="631"/>
      <c r="LGW112" s="631"/>
      <c r="LGX112" s="612"/>
      <c r="LGY112" s="626"/>
      <c r="LGZ112" s="631"/>
      <c r="LHA112" s="631"/>
      <c r="LHB112" s="631"/>
      <c r="LHC112" s="631"/>
      <c r="LHD112" s="631"/>
      <c r="LHE112" s="612"/>
      <c r="LHF112" s="626"/>
      <c r="LHG112" s="631"/>
      <c r="LHH112" s="631"/>
      <c r="LHI112" s="631"/>
      <c r="LHJ112" s="631"/>
      <c r="LHK112" s="631"/>
      <c r="LHL112" s="612"/>
      <c r="LHM112" s="626"/>
      <c r="LHN112" s="631"/>
      <c r="LHO112" s="631"/>
      <c r="LHP112" s="631"/>
      <c r="LHQ112" s="631"/>
      <c r="LHR112" s="631"/>
      <c r="LHS112" s="612"/>
      <c r="LHT112" s="626"/>
      <c r="LHU112" s="631"/>
      <c r="LHV112" s="631"/>
      <c r="LHW112" s="631"/>
      <c r="LHX112" s="631"/>
      <c r="LHY112" s="631"/>
      <c r="LHZ112" s="612"/>
      <c r="LIA112" s="626"/>
      <c r="LIB112" s="631"/>
      <c r="LIC112" s="631"/>
      <c r="LID112" s="631"/>
      <c r="LIE112" s="631"/>
      <c r="LIF112" s="631"/>
      <c r="LIG112" s="612"/>
      <c r="LIH112" s="626"/>
      <c r="LII112" s="631"/>
      <c r="LIJ112" s="631"/>
      <c r="LIK112" s="631"/>
      <c r="LIL112" s="631"/>
      <c r="LIM112" s="631"/>
      <c r="LIN112" s="612"/>
      <c r="LIO112" s="626"/>
      <c r="LIP112" s="631"/>
      <c r="LIQ112" s="631"/>
      <c r="LIR112" s="631"/>
      <c r="LIS112" s="631"/>
      <c r="LIT112" s="631"/>
      <c r="LIU112" s="612"/>
      <c r="LIV112" s="626"/>
      <c r="LIW112" s="631"/>
      <c r="LIX112" s="631"/>
      <c r="LIY112" s="631"/>
      <c r="LIZ112" s="631"/>
      <c r="LJA112" s="631"/>
      <c r="LJB112" s="612"/>
      <c r="LJC112" s="626"/>
      <c r="LJD112" s="631"/>
      <c r="LJE112" s="631"/>
      <c r="LJF112" s="631"/>
      <c r="LJG112" s="631"/>
      <c r="LJH112" s="631"/>
      <c r="LJI112" s="612"/>
      <c r="LJJ112" s="626"/>
      <c r="LJK112" s="631"/>
      <c r="LJL112" s="631"/>
      <c r="LJM112" s="631"/>
      <c r="LJN112" s="631"/>
      <c r="LJO112" s="631"/>
      <c r="LJP112" s="612"/>
      <c r="LJQ112" s="626"/>
      <c r="LJR112" s="631"/>
      <c r="LJS112" s="631"/>
      <c r="LJT112" s="631"/>
      <c r="LJU112" s="631"/>
      <c r="LJV112" s="631"/>
      <c r="LJW112" s="612"/>
      <c r="LJX112" s="626"/>
      <c r="LJY112" s="631"/>
      <c r="LJZ112" s="631"/>
      <c r="LKA112" s="631"/>
      <c r="LKB112" s="631"/>
      <c r="LKC112" s="631"/>
      <c r="LKD112" s="612"/>
      <c r="LKE112" s="626"/>
      <c r="LKF112" s="631"/>
      <c r="LKG112" s="631"/>
      <c r="LKH112" s="631"/>
      <c r="LKI112" s="631"/>
      <c r="LKJ112" s="631"/>
      <c r="LKK112" s="612"/>
      <c r="LKL112" s="626"/>
      <c r="LKM112" s="631"/>
      <c r="LKN112" s="631"/>
      <c r="LKO112" s="631"/>
      <c r="LKP112" s="631"/>
      <c r="LKQ112" s="631"/>
      <c r="LKR112" s="612"/>
      <c r="LKS112" s="626"/>
      <c r="LKT112" s="631"/>
      <c r="LKU112" s="631"/>
      <c r="LKV112" s="631"/>
      <c r="LKW112" s="631"/>
      <c r="LKX112" s="631"/>
      <c r="LKY112" s="612"/>
      <c r="LKZ112" s="626"/>
      <c r="LLA112" s="631"/>
      <c r="LLB112" s="631"/>
      <c r="LLC112" s="631"/>
      <c r="LLD112" s="631"/>
      <c r="LLE112" s="631"/>
      <c r="LLF112" s="612"/>
      <c r="LLG112" s="626"/>
      <c r="LLH112" s="631"/>
      <c r="LLI112" s="631"/>
      <c r="LLJ112" s="631"/>
      <c r="LLK112" s="631"/>
      <c r="LLL112" s="631"/>
      <c r="LLM112" s="612"/>
      <c r="LLN112" s="626"/>
      <c r="LLO112" s="631"/>
      <c r="LLP112" s="631"/>
      <c r="LLQ112" s="631"/>
      <c r="LLR112" s="631"/>
      <c r="LLS112" s="631"/>
      <c r="LLT112" s="612"/>
      <c r="LLU112" s="626"/>
      <c r="LLV112" s="631"/>
      <c r="LLW112" s="631"/>
      <c r="LLX112" s="631"/>
      <c r="LLY112" s="631"/>
      <c r="LLZ112" s="631"/>
      <c r="LMA112" s="612"/>
      <c r="LMB112" s="626"/>
      <c r="LMC112" s="631"/>
      <c r="LMD112" s="631"/>
      <c r="LME112" s="631"/>
      <c r="LMF112" s="631"/>
      <c r="LMG112" s="631"/>
      <c r="LMH112" s="612"/>
      <c r="LMI112" s="626"/>
      <c r="LMJ112" s="631"/>
      <c r="LMK112" s="631"/>
      <c r="LML112" s="631"/>
      <c r="LMM112" s="631"/>
      <c r="LMN112" s="631"/>
      <c r="LMO112" s="612"/>
      <c r="LMP112" s="626"/>
      <c r="LMQ112" s="631"/>
      <c r="LMR112" s="631"/>
      <c r="LMS112" s="631"/>
      <c r="LMT112" s="631"/>
      <c r="LMU112" s="631"/>
      <c r="LMV112" s="612"/>
      <c r="LMW112" s="626"/>
      <c r="LMX112" s="631"/>
      <c r="LMY112" s="631"/>
      <c r="LMZ112" s="631"/>
      <c r="LNA112" s="631"/>
      <c r="LNB112" s="631"/>
      <c r="LNC112" s="612"/>
      <c r="LND112" s="626"/>
      <c r="LNE112" s="631"/>
      <c r="LNF112" s="631"/>
      <c r="LNG112" s="631"/>
      <c r="LNH112" s="631"/>
      <c r="LNI112" s="631"/>
      <c r="LNJ112" s="612"/>
      <c r="LNK112" s="626"/>
      <c r="LNL112" s="631"/>
      <c r="LNM112" s="631"/>
      <c r="LNN112" s="631"/>
      <c r="LNO112" s="631"/>
      <c r="LNP112" s="631"/>
      <c r="LNQ112" s="612"/>
      <c r="LNR112" s="626"/>
      <c r="LNS112" s="631"/>
      <c r="LNT112" s="631"/>
      <c r="LNU112" s="631"/>
      <c r="LNV112" s="631"/>
      <c r="LNW112" s="631"/>
      <c r="LNX112" s="612"/>
      <c r="LNY112" s="626"/>
      <c r="LNZ112" s="631"/>
      <c r="LOA112" s="631"/>
      <c r="LOB112" s="631"/>
      <c r="LOC112" s="631"/>
      <c r="LOD112" s="631"/>
      <c r="LOE112" s="612"/>
      <c r="LOF112" s="626"/>
      <c r="LOG112" s="631"/>
      <c r="LOH112" s="631"/>
      <c r="LOI112" s="631"/>
      <c r="LOJ112" s="631"/>
      <c r="LOK112" s="631"/>
      <c r="LOL112" s="612"/>
      <c r="LOM112" s="626"/>
      <c r="LON112" s="631"/>
      <c r="LOO112" s="631"/>
      <c r="LOP112" s="631"/>
      <c r="LOQ112" s="631"/>
      <c r="LOR112" s="631"/>
      <c r="LOS112" s="612"/>
      <c r="LOT112" s="626"/>
      <c r="LOU112" s="631"/>
      <c r="LOV112" s="631"/>
      <c r="LOW112" s="631"/>
      <c r="LOX112" s="631"/>
      <c r="LOY112" s="631"/>
      <c r="LOZ112" s="612"/>
      <c r="LPA112" s="626"/>
      <c r="LPB112" s="631"/>
      <c r="LPC112" s="631"/>
      <c r="LPD112" s="631"/>
      <c r="LPE112" s="631"/>
      <c r="LPF112" s="631"/>
      <c r="LPG112" s="612"/>
      <c r="LPH112" s="626"/>
      <c r="LPI112" s="631"/>
      <c r="LPJ112" s="631"/>
      <c r="LPK112" s="631"/>
      <c r="LPL112" s="631"/>
      <c r="LPM112" s="631"/>
      <c r="LPN112" s="612"/>
      <c r="LPO112" s="626"/>
      <c r="LPP112" s="631"/>
      <c r="LPQ112" s="631"/>
      <c r="LPR112" s="631"/>
      <c r="LPS112" s="631"/>
      <c r="LPT112" s="631"/>
      <c r="LPU112" s="612"/>
      <c r="LPV112" s="626"/>
      <c r="LPW112" s="631"/>
      <c r="LPX112" s="631"/>
      <c r="LPY112" s="631"/>
      <c r="LPZ112" s="631"/>
      <c r="LQA112" s="631"/>
      <c r="LQB112" s="612"/>
      <c r="LQC112" s="626"/>
      <c r="LQD112" s="631"/>
      <c r="LQE112" s="631"/>
      <c r="LQF112" s="631"/>
      <c r="LQG112" s="631"/>
      <c r="LQH112" s="631"/>
      <c r="LQI112" s="612"/>
      <c r="LQJ112" s="626"/>
      <c r="LQK112" s="631"/>
      <c r="LQL112" s="631"/>
      <c r="LQM112" s="631"/>
      <c r="LQN112" s="631"/>
      <c r="LQO112" s="631"/>
      <c r="LQP112" s="612"/>
      <c r="LQQ112" s="626"/>
      <c r="LQR112" s="631"/>
      <c r="LQS112" s="631"/>
      <c r="LQT112" s="631"/>
      <c r="LQU112" s="631"/>
      <c r="LQV112" s="631"/>
      <c r="LQW112" s="612"/>
      <c r="LQX112" s="626"/>
      <c r="LQY112" s="631"/>
      <c r="LQZ112" s="631"/>
      <c r="LRA112" s="631"/>
      <c r="LRB112" s="631"/>
      <c r="LRC112" s="631"/>
      <c r="LRD112" s="612"/>
      <c r="LRE112" s="626"/>
      <c r="LRF112" s="631"/>
      <c r="LRG112" s="631"/>
      <c r="LRH112" s="631"/>
      <c r="LRI112" s="631"/>
      <c r="LRJ112" s="631"/>
      <c r="LRK112" s="612"/>
      <c r="LRL112" s="626"/>
      <c r="LRM112" s="631"/>
      <c r="LRN112" s="631"/>
      <c r="LRO112" s="631"/>
      <c r="LRP112" s="631"/>
      <c r="LRQ112" s="631"/>
      <c r="LRR112" s="612"/>
      <c r="LRS112" s="626"/>
      <c r="LRT112" s="631"/>
      <c r="LRU112" s="631"/>
      <c r="LRV112" s="631"/>
      <c r="LRW112" s="631"/>
      <c r="LRX112" s="631"/>
      <c r="LRY112" s="612"/>
      <c r="LRZ112" s="626"/>
      <c r="LSA112" s="631"/>
      <c r="LSB112" s="631"/>
      <c r="LSC112" s="631"/>
      <c r="LSD112" s="631"/>
      <c r="LSE112" s="631"/>
      <c r="LSF112" s="612"/>
      <c r="LSG112" s="626"/>
      <c r="LSH112" s="631"/>
      <c r="LSI112" s="631"/>
      <c r="LSJ112" s="631"/>
      <c r="LSK112" s="631"/>
      <c r="LSL112" s="631"/>
      <c r="LSM112" s="612"/>
      <c r="LSN112" s="626"/>
      <c r="LSO112" s="631"/>
      <c r="LSP112" s="631"/>
      <c r="LSQ112" s="631"/>
      <c r="LSR112" s="631"/>
      <c r="LSS112" s="631"/>
      <c r="LST112" s="612"/>
      <c r="LSU112" s="626"/>
      <c r="LSV112" s="631"/>
      <c r="LSW112" s="631"/>
      <c r="LSX112" s="631"/>
      <c r="LSY112" s="631"/>
      <c r="LSZ112" s="631"/>
      <c r="LTA112" s="612"/>
      <c r="LTB112" s="626"/>
      <c r="LTC112" s="631"/>
      <c r="LTD112" s="631"/>
      <c r="LTE112" s="631"/>
      <c r="LTF112" s="631"/>
      <c r="LTG112" s="631"/>
      <c r="LTH112" s="612"/>
      <c r="LTI112" s="626"/>
      <c r="LTJ112" s="631"/>
      <c r="LTK112" s="631"/>
      <c r="LTL112" s="631"/>
      <c r="LTM112" s="631"/>
      <c r="LTN112" s="631"/>
      <c r="LTO112" s="612"/>
      <c r="LTP112" s="626"/>
      <c r="LTQ112" s="631"/>
      <c r="LTR112" s="631"/>
      <c r="LTS112" s="631"/>
      <c r="LTT112" s="631"/>
      <c r="LTU112" s="631"/>
      <c r="LTV112" s="612"/>
      <c r="LTW112" s="626"/>
      <c r="LTX112" s="631"/>
      <c r="LTY112" s="631"/>
      <c r="LTZ112" s="631"/>
      <c r="LUA112" s="631"/>
      <c r="LUB112" s="631"/>
      <c r="LUC112" s="612"/>
      <c r="LUD112" s="626"/>
      <c r="LUE112" s="631"/>
      <c r="LUF112" s="631"/>
      <c r="LUG112" s="631"/>
      <c r="LUH112" s="631"/>
      <c r="LUI112" s="631"/>
      <c r="LUJ112" s="612"/>
      <c r="LUK112" s="626"/>
      <c r="LUL112" s="631"/>
      <c r="LUM112" s="631"/>
      <c r="LUN112" s="631"/>
      <c r="LUO112" s="631"/>
      <c r="LUP112" s="631"/>
      <c r="LUQ112" s="612"/>
      <c r="LUR112" s="626"/>
      <c r="LUS112" s="631"/>
      <c r="LUT112" s="631"/>
      <c r="LUU112" s="631"/>
      <c r="LUV112" s="631"/>
      <c r="LUW112" s="631"/>
      <c r="LUX112" s="612"/>
      <c r="LUY112" s="626"/>
      <c r="LUZ112" s="631"/>
      <c r="LVA112" s="631"/>
      <c r="LVB112" s="631"/>
      <c r="LVC112" s="631"/>
      <c r="LVD112" s="631"/>
      <c r="LVE112" s="612"/>
      <c r="LVF112" s="626"/>
      <c r="LVG112" s="631"/>
      <c r="LVH112" s="631"/>
      <c r="LVI112" s="631"/>
      <c r="LVJ112" s="631"/>
      <c r="LVK112" s="631"/>
      <c r="LVL112" s="612"/>
      <c r="LVM112" s="626"/>
      <c r="LVN112" s="631"/>
      <c r="LVO112" s="631"/>
      <c r="LVP112" s="631"/>
      <c r="LVQ112" s="631"/>
      <c r="LVR112" s="631"/>
      <c r="LVS112" s="612"/>
      <c r="LVT112" s="626"/>
      <c r="LVU112" s="631"/>
      <c r="LVV112" s="631"/>
      <c r="LVW112" s="631"/>
      <c r="LVX112" s="631"/>
      <c r="LVY112" s="631"/>
      <c r="LVZ112" s="612"/>
      <c r="LWA112" s="626"/>
      <c r="LWB112" s="631"/>
      <c r="LWC112" s="631"/>
      <c r="LWD112" s="631"/>
      <c r="LWE112" s="631"/>
      <c r="LWF112" s="631"/>
      <c r="LWG112" s="612"/>
      <c r="LWH112" s="626"/>
      <c r="LWI112" s="631"/>
      <c r="LWJ112" s="631"/>
      <c r="LWK112" s="631"/>
      <c r="LWL112" s="631"/>
      <c r="LWM112" s="631"/>
      <c r="LWN112" s="612"/>
      <c r="LWO112" s="626"/>
      <c r="LWP112" s="631"/>
      <c r="LWQ112" s="631"/>
      <c r="LWR112" s="631"/>
      <c r="LWS112" s="631"/>
      <c r="LWT112" s="631"/>
      <c r="LWU112" s="612"/>
      <c r="LWV112" s="626"/>
      <c r="LWW112" s="631"/>
      <c r="LWX112" s="631"/>
      <c r="LWY112" s="631"/>
      <c r="LWZ112" s="631"/>
      <c r="LXA112" s="631"/>
      <c r="LXB112" s="612"/>
      <c r="LXC112" s="626"/>
      <c r="LXD112" s="631"/>
      <c r="LXE112" s="631"/>
      <c r="LXF112" s="631"/>
      <c r="LXG112" s="631"/>
      <c r="LXH112" s="631"/>
      <c r="LXI112" s="612"/>
      <c r="LXJ112" s="626"/>
      <c r="LXK112" s="631"/>
      <c r="LXL112" s="631"/>
      <c r="LXM112" s="631"/>
      <c r="LXN112" s="631"/>
      <c r="LXO112" s="631"/>
      <c r="LXP112" s="612"/>
      <c r="LXQ112" s="626"/>
      <c r="LXR112" s="631"/>
      <c r="LXS112" s="631"/>
      <c r="LXT112" s="631"/>
      <c r="LXU112" s="631"/>
      <c r="LXV112" s="631"/>
      <c r="LXW112" s="612"/>
      <c r="LXX112" s="626"/>
      <c r="LXY112" s="631"/>
      <c r="LXZ112" s="631"/>
      <c r="LYA112" s="631"/>
      <c r="LYB112" s="631"/>
      <c r="LYC112" s="631"/>
      <c r="LYD112" s="612"/>
      <c r="LYE112" s="626"/>
      <c r="LYF112" s="631"/>
      <c r="LYG112" s="631"/>
      <c r="LYH112" s="631"/>
      <c r="LYI112" s="631"/>
      <c r="LYJ112" s="631"/>
      <c r="LYK112" s="612"/>
      <c r="LYL112" s="626"/>
      <c r="LYM112" s="631"/>
      <c r="LYN112" s="631"/>
      <c r="LYO112" s="631"/>
      <c r="LYP112" s="631"/>
      <c r="LYQ112" s="631"/>
      <c r="LYR112" s="612"/>
      <c r="LYS112" s="626"/>
      <c r="LYT112" s="631"/>
      <c r="LYU112" s="631"/>
      <c r="LYV112" s="631"/>
      <c r="LYW112" s="631"/>
      <c r="LYX112" s="631"/>
      <c r="LYY112" s="612"/>
      <c r="LYZ112" s="626"/>
      <c r="LZA112" s="631"/>
      <c r="LZB112" s="631"/>
      <c r="LZC112" s="631"/>
      <c r="LZD112" s="631"/>
      <c r="LZE112" s="631"/>
      <c r="LZF112" s="612"/>
      <c r="LZG112" s="626"/>
      <c r="LZH112" s="631"/>
      <c r="LZI112" s="631"/>
      <c r="LZJ112" s="631"/>
      <c r="LZK112" s="631"/>
      <c r="LZL112" s="631"/>
      <c r="LZM112" s="612"/>
      <c r="LZN112" s="626"/>
      <c r="LZO112" s="631"/>
      <c r="LZP112" s="631"/>
      <c r="LZQ112" s="631"/>
      <c r="LZR112" s="631"/>
      <c r="LZS112" s="631"/>
      <c r="LZT112" s="612"/>
      <c r="LZU112" s="626"/>
      <c r="LZV112" s="631"/>
      <c r="LZW112" s="631"/>
      <c r="LZX112" s="631"/>
      <c r="LZY112" s="631"/>
      <c r="LZZ112" s="631"/>
      <c r="MAA112" s="612"/>
      <c r="MAB112" s="626"/>
      <c r="MAC112" s="631"/>
      <c r="MAD112" s="631"/>
      <c r="MAE112" s="631"/>
      <c r="MAF112" s="631"/>
      <c r="MAG112" s="631"/>
      <c r="MAH112" s="612"/>
      <c r="MAI112" s="626"/>
      <c r="MAJ112" s="631"/>
      <c r="MAK112" s="631"/>
      <c r="MAL112" s="631"/>
      <c r="MAM112" s="631"/>
      <c r="MAN112" s="631"/>
      <c r="MAO112" s="612"/>
      <c r="MAP112" s="626"/>
      <c r="MAQ112" s="631"/>
      <c r="MAR112" s="631"/>
      <c r="MAS112" s="631"/>
      <c r="MAT112" s="631"/>
      <c r="MAU112" s="631"/>
      <c r="MAV112" s="612"/>
      <c r="MAW112" s="626"/>
      <c r="MAX112" s="631"/>
      <c r="MAY112" s="631"/>
      <c r="MAZ112" s="631"/>
      <c r="MBA112" s="631"/>
      <c r="MBB112" s="631"/>
      <c r="MBC112" s="612"/>
      <c r="MBD112" s="626"/>
      <c r="MBE112" s="631"/>
      <c r="MBF112" s="631"/>
      <c r="MBG112" s="631"/>
      <c r="MBH112" s="631"/>
      <c r="MBI112" s="631"/>
      <c r="MBJ112" s="612"/>
      <c r="MBK112" s="626"/>
      <c r="MBL112" s="631"/>
      <c r="MBM112" s="631"/>
      <c r="MBN112" s="631"/>
      <c r="MBO112" s="631"/>
      <c r="MBP112" s="631"/>
      <c r="MBQ112" s="612"/>
      <c r="MBR112" s="626"/>
      <c r="MBS112" s="631"/>
      <c r="MBT112" s="631"/>
      <c r="MBU112" s="631"/>
      <c r="MBV112" s="631"/>
      <c r="MBW112" s="631"/>
      <c r="MBX112" s="612"/>
      <c r="MBY112" s="626"/>
      <c r="MBZ112" s="631"/>
      <c r="MCA112" s="631"/>
      <c r="MCB112" s="631"/>
      <c r="MCC112" s="631"/>
      <c r="MCD112" s="631"/>
      <c r="MCE112" s="612"/>
      <c r="MCF112" s="626"/>
      <c r="MCG112" s="631"/>
      <c r="MCH112" s="631"/>
      <c r="MCI112" s="631"/>
      <c r="MCJ112" s="631"/>
      <c r="MCK112" s="631"/>
      <c r="MCL112" s="612"/>
      <c r="MCM112" s="626"/>
      <c r="MCN112" s="631"/>
      <c r="MCO112" s="631"/>
      <c r="MCP112" s="631"/>
      <c r="MCQ112" s="631"/>
      <c r="MCR112" s="631"/>
      <c r="MCS112" s="612"/>
      <c r="MCT112" s="626"/>
      <c r="MCU112" s="631"/>
      <c r="MCV112" s="631"/>
      <c r="MCW112" s="631"/>
      <c r="MCX112" s="631"/>
      <c r="MCY112" s="631"/>
      <c r="MCZ112" s="612"/>
      <c r="MDA112" s="626"/>
      <c r="MDB112" s="631"/>
      <c r="MDC112" s="631"/>
      <c r="MDD112" s="631"/>
      <c r="MDE112" s="631"/>
      <c r="MDF112" s="631"/>
      <c r="MDG112" s="612"/>
      <c r="MDH112" s="626"/>
      <c r="MDI112" s="631"/>
      <c r="MDJ112" s="631"/>
      <c r="MDK112" s="631"/>
      <c r="MDL112" s="631"/>
      <c r="MDM112" s="631"/>
      <c r="MDN112" s="612"/>
      <c r="MDO112" s="626"/>
      <c r="MDP112" s="631"/>
      <c r="MDQ112" s="631"/>
      <c r="MDR112" s="631"/>
      <c r="MDS112" s="631"/>
      <c r="MDT112" s="631"/>
      <c r="MDU112" s="612"/>
      <c r="MDV112" s="626"/>
      <c r="MDW112" s="631"/>
      <c r="MDX112" s="631"/>
      <c r="MDY112" s="631"/>
      <c r="MDZ112" s="631"/>
      <c r="MEA112" s="631"/>
      <c r="MEB112" s="612"/>
      <c r="MEC112" s="626"/>
      <c r="MED112" s="631"/>
      <c r="MEE112" s="631"/>
      <c r="MEF112" s="631"/>
      <c r="MEG112" s="631"/>
      <c r="MEH112" s="631"/>
      <c r="MEI112" s="612"/>
      <c r="MEJ112" s="626"/>
      <c r="MEK112" s="631"/>
      <c r="MEL112" s="631"/>
      <c r="MEM112" s="631"/>
      <c r="MEN112" s="631"/>
      <c r="MEO112" s="631"/>
      <c r="MEP112" s="612"/>
      <c r="MEQ112" s="626"/>
      <c r="MER112" s="631"/>
      <c r="MES112" s="631"/>
      <c r="MET112" s="631"/>
      <c r="MEU112" s="631"/>
      <c r="MEV112" s="631"/>
      <c r="MEW112" s="612"/>
      <c r="MEX112" s="626"/>
      <c r="MEY112" s="631"/>
      <c r="MEZ112" s="631"/>
      <c r="MFA112" s="631"/>
      <c r="MFB112" s="631"/>
      <c r="MFC112" s="631"/>
      <c r="MFD112" s="612"/>
      <c r="MFE112" s="626"/>
      <c r="MFF112" s="631"/>
      <c r="MFG112" s="631"/>
      <c r="MFH112" s="631"/>
      <c r="MFI112" s="631"/>
      <c r="MFJ112" s="631"/>
      <c r="MFK112" s="612"/>
      <c r="MFL112" s="626"/>
      <c r="MFM112" s="631"/>
      <c r="MFN112" s="631"/>
      <c r="MFO112" s="631"/>
      <c r="MFP112" s="631"/>
      <c r="MFQ112" s="631"/>
      <c r="MFR112" s="612"/>
      <c r="MFS112" s="626"/>
      <c r="MFT112" s="631"/>
      <c r="MFU112" s="631"/>
      <c r="MFV112" s="631"/>
      <c r="MFW112" s="631"/>
      <c r="MFX112" s="631"/>
      <c r="MFY112" s="612"/>
      <c r="MFZ112" s="626"/>
      <c r="MGA112" s="631"/>
      <c r="MGB112" s="631"/>
      <c r="MGC112" s="631"/>
      <c r="MGD112" s="631"/>
      <c r="MGE112" s="631"/>
      <c r="MGF112" s="612"/>
      <c r="MGG112" s="626"/>
      <c r="MGH112" s="631"/>
      <c r="MGI112" s="631"/>
      <c r="MGJ112" s="631"/>
      <c r="MGK112" s="631"/>
      <c r="MGL112" s="631"/>
      <c r="MGM112" s="612"/>
      <c r="MGN112" s="626"/>
      <c r="MGO112" s="631"/>
      <c r="MGP112" s="631"/>
      <c r="MGQ112" s="631"/>
      <c r="MGR112" s="631"/>
      <c r="MGS112" s="631"/>
      <c r="MGT112" s="612"/>
      <c r="MGU112" s="626"/>
      <c r="MGV112" s="631"/>
      <c r="MGW112" s="631"/>
      <c r="MGX112" s="631"/>
      <c r="MGY112" s="631"/>
      <c r="MGZ112" s="631"/>
      <c r="MHA112" s="612"/>
      <c r="MHB112" s="626"/>
      <c r="MHC112" s="631"/>
      <c r="MHD112" s="631"/>
      <c r="MHE112" s="631"/>
      <c r="MHF112" s="631"/>
      <c r="MHG112" s="631"/>
      <c r="MHH112" s="612"/>
      <c r="MHI112" s="626"/>
      <c r="MHJ112" s="631"/>
      <c r="MHK112" s="631"/>
      <c r="MHL112" s="631"/>
      <c r="MHM112" s="631"/>
      <c r="MHN112" s="631"/>
      <c r="MHO112" s="612"/>
      <c r="MHP112" s="626"/>
      <c r="MHQ112" s="631"/>
      <c r="MHR112" s="631"/>
      <c r="MHS112" s="631"/>
      <c r="MHT112" s="631"/>
      <c r="MHU112" s="631"/>
      <c r="MHV112" s="612"/>
      <c r="MHW112" s="626"/>
      <c r="MHX112" s="631"/>
      <c r="MHY112" s="631"/>
      <c r="MHZ112" s="631"/>
      <c r="MIA112" s="631"/>
      <c r="MIB112" s="631"/>
      <c r="MIC112" s="612"/>
      <c r="MID112" s="626"/>
      <c r="MIE112" s="631"/>
      <c r="MIF112" s="631"/>
      <c r="MIG112" s="631"/>
      <c r="MIH112" s="631"/>
      <c r="MII112" s="631"/>
      <c r="MIJ112" s="612"/>
      <c r="MIK112" s="626"/>
      <c r="MIL112" s="631"/>
      <c r="MIM112" s="631"/>
      <c r="MIN112" s="631"/>
      <c r="MIO112" s="631"/>
      <c r="MIP112" s="631"/>
      <c r="MIQ112" s="612"/>
      <c r="MIR112" s="626"/>
      <c r="MIS112" s="631"/>
      <c r="MIT112" s="631"/>
      <c r="MIU112" s="631"/>
      <c r="MIV112" s="631"/>
      <c r="MIW112" s="631"/>
      <c r="MIX112" s="612"/>
      <c r="MIY112" s="626"/>
      <c r="MIZ112" s="631"/>
      <c r="MJA112" s="631"/>
      <c r="MJB112" s="631"/>
      <c r="MJC112" s="631"/>
      <c r="MJD112" s="631"/>
      <c r="MJE112" s="612"/>
      <c r="MJF112" s="626"/>
      <c r="MJG112" s="631"/>
      <c r="MJH112" s="631"/>
      <c r="MJI112" s="631"/>
      <c r="MJJ112" s="631"/>
      <c r="MJK112" s="631"/>
      <c r="MJL112" s="612"/>
      <c r="MJM112" s="626"/>
      <c r="MJN112" s="631"/>
      <c r="MJO112" s="631"/>
      <c r="MJP112" s="631"/>
      <c r="MJQ112" s="631"/>
      <c r="MJR112" s="631"/>
      <c r="MJS112" s="612"/>
      <c r="MJT112" s="626"/>
      <c r="MJU112" s="631"/>
      <c r="MJV112" s="631"/>
      <c r="MJW112" s="631"/>
      <c r="MJX112" s="631"/>
      <c r="MJY112" s="631"/>
      <c r="MJZ112" s="612"/>
      <c r="MKA112" s="626"/>
      <c r="MKB112" s="631"/>
      <c r="MKC112" s="631"/>
      <c r="MKD112" s="631"/>
      <c r="MKE112" s="631"/>
      <c r="MKF112" s="631"/>
      <c r="MKG112" s="612"/>
      <c r="MKH112" s="626"/>
      <c r="MKI112" s="631"/>
      <c r="MKJ112" s="631"/>
      <c r="MKK112" s="631"/>
      <c r="MKL112" s="631"/>
      <c r="MKM112" s="631"/>
      <c r="MKN112" s="612"/>
      <c r="MKO112" s="626"/>
      <c r="MKP112" s="631"/>
      <c r="MKQ112" s="631"/>
      <c r="MKR112" s="631"/>
      <c r="MKS112" s="631"/>
      <c r="MKT112" s="631"/>
      <c r="MKU112" s="612"/>
      <c r="MKV112" s="626"/>
      <c r="MKW112" s="631"/>
      <c r="MKX112" s="631"/>
      <c r="MKY112" s="631"/>
      <c r="MKZ112" s="631"/>
      <c r="MLA112" s="631"/>
      <c r="MLB112" s="612"/>
      <c r="MLC112" s="626"/>
      <c r="MLD112" s="631"/>
      <c r="MLE112" s="631"/>
      <c r="MLF112" s="631"/>
      <c r="MLG112" s="631"/>
      <c r="MLH112" s="631"/>
      <c r="MLI112" s="612"/>
      <c r="MLJ112" s="626"/>
      <c r="MLK112" s="631"/>
      <c r="MLL112" s="631"/>
      <c r="MLM112" s="631"/>
      <c r="MLN112" s="631"/>
      <c r="MLO112" s="631"/>
      <c r="MLP112" s="612"/>
      <c r="MLQ112" s="626"/>
      <c r="MLR112" s="631"/>
      <c r="MLS112" s="631"/>
      <c r="MLT112" s="631"/>
      <c r="MLU112" s="631"/>
      <c r="MLV112" s="631"/>
      <c r="MLW112" s="612"/>
      <c r="MLX112" s="626"/>
      <c r="MLY112" s="631"/>
      <c r="MLZ112" s="631"/>
      <c r="MMA112" s="631"/>
      <c r="MMB112" s="631"/>
      <c r="MMC112" s="631"/>
      <c r="MMD112" s="612"/>
      <c r="MME112" s="626"/>
      <c r="MMF112" s="631"/>
      <c r="MMG112" s="631"/>
      <c r="MMH112" s="631"/>
      <c r="MMI112" s="631"/>
      <c r="MMJ112" s="631"/>
      <c r="MMK112" s="612"/>
      <c r="MML112" s="626"/>
      <c r="MMM112" s="631"/>
      <c r="MMN112" s="631"/>
      <c r="MMO112" s="631"/>
      <c r="MMP112" s="631"/>
      <c r="MMQ112" s="631"/>
      <c r="MMR112" s="612"/>
      <c r="MMS112" s="626"/>
      <c r="MMT112" s="631"/>
      <c r="MMU112" s="631"/>
      <c r="MMV112" s="631"/>
      <c r="MMW112" s="631"/>
      <c r="MMX112" s="631"/>
      <c r="MMY112" s="612"/>
      <c r="MMZ112" s="626"/>
      <c r="MNA112" s="631"/>
      <c r="MNB112" s="631"/>
      <c r="MNC112" s="631"/>
      <c r="MND112" s="631"/>
      <c r="MNE112" s="631"/>
      <c r="MNF112" s="612"/>
      <c r="MNG112" s="626"/>
      <c r="MNH112" s="631"/>
      <c r="MNI112" s="631"/>
      <c r="MNJ112" s="631"/>
      <c r="MNK112" s="631"/>
      <c r="MNL112" s="631"/>
      <c r="MNM112" s="612"/>
      <c r="MNN112" s="626"/>
      <c r="MNO112" s="631"/>
      <c r="MNP112" s="631"/>
      <c r="MNQ112" s="631"/>
      <c r="MNR112" s="631"/>
      <c r="MNS112" s="631"/>
      <c r="MNT112" s="612"/>
      <c r="MNU112" s="626"/>
      <c r="MNV112" s="631"/>
      <c r="MNW112" s="631"/>
      <c r="MNX112" s="631"/>
      <c r="MNY112" s="631"/>
      <c r="MNZ112" s="631"/>
      <c r="MOA112" s="612"/>
      <c r="MOB112" s="626"/>
      <c r="MOC112" s="631"/>
      <c r="MOD112" s="631"/>
      <c r="MOE112" s="631"/>
      <c r="MOF112" s="631"/>
      <c r="MOG112" s="631"/>
      <c r="MOH112" s="612"/>
      <c r="MOI112" s="626"/>
      <c r="MOJ112" s="631"/>
      <c r="MOK112" s="631"/>
      <c r="MOL112" s="631"/>
      <c r="MOM112" s="631"/>
      <c r="MON112" s="631"/>
      <c r="MOO112" s="612"/>
      <c r="MOP112" s="626"/>
      <c r="MOQ112" s="631"/>
      <c r="MOR112" s="631"/>
      <c r="MOS112" s="631"/>
      <c r="MOT112" s="631"/>
      <c r="MOU112" s="631"/>
      <c r="MOV112" s="612"/>
      <c r="MOW112" s="626"/>
      <c r="MOX112" s="631"/>
      <c r="MOY112" s="631"/>
      <c r="MOZ112" s="631"/>
      <c r="MPA112" s="631"/>
      <c r="MPB112" s="631"/>
      <c r="MPC112" s="612"/>
      <c r="MPD112" s="626"/>
      <c r="MPE112" s="631"/>
      <c r="MPF112" s="631"/>
      <c r="MPG112" s="631"/>
      <c r="MPH112" s="631"/>
      <c r="MPI112" s="631"/>
      <c r="MPJ112" s="612"/>
      <c r="MPK112" s="626"/>
      <c r="MPL112" s="631"/>
      <c r="MPM112" s="631"/>
      <c r="MPN112" s="631"/>
      <c r="MPO112" s="631"/>
      <c r="MPP112" s="631"/>
      <c r="MPQ112" s="612"/>
      <c r="MPR112" s="626"/>
      <c r="MPS112" s="631"/>
      <c r="MPT112" s="631"/>
      <c r="MPU112" s="631"/>
      <c r="MPV112" s="631"/>
      <c r="MPW112" s="631"/>
      <c r="MPX112" s="612"/>
      <c r="MPY112" s="626"/>
      <c r="MPZ112" s="631"/>
      <c r="MQA112" s="631"/>
      <c r="MQB112" s="631"/>
      <c r="MQC112" s="631"/>
      <c r="MQD112" s="631"/>
      <c r="MQE112" s="612"/>
      <c r="MQF112" s="626"/>
      <c r="MQG112" s="631"/>
      <c r="MQH112" s="631"/>
      <c r="MQI112" s="631"/>
      <c r="MQJ112" s="631"/>
      <c r="MQK112" s="631"/>
      <c r="MQL112" s="612"/>
      <c r="MQM112" s="626"/>
      <c r="MQN112" s="631"/>
      <c r="MQO112" s="631"/>
      <c r="MQP112" s="631"/>
      <c r="MQQ112" s="631"/>
      <c r="MQR112" s="631"/>
      <c r="MQS112" s="612"/>
      <c r="MQT112" s="626"/>
      <c r="MQU112" s="631"/>
      <c r="MQV112" s="631"/>
      <c r="MQW112" s="631"/>
      <c r="MQX112" s="631"/>
      <c r="MQY112" s="631"/>
      <c r="MQZ112" s="612"/>
      <c r="MRA112" s="626"/>
      <c r="MRB112" s="631"/>
      <c r="MRC112" s="631"/>
      <c r="MRD112" s="631"/>
      <c r="MRE112" s="631"/>
      <c r="MRF112" s="631"/>
      <c r="MRG112" s="612"/>
      <c r="MRH112" s="626"/>
      <c r="MRI112" s="631"/>
      <c r="MRJ112" s="631"/>
      <c r="MRK112" s="631"/>
      <c r="MRL112" s="631"/>
      <c r="MRM112" s="631"/>
      <c r="MRN112" s="612"/>
      <c r="MRO112" s="626"/>
      <c r="MRP112" s="631"/>
      <c r="MRQ112" s="631"/>
      <c r="MRR112" s="631"/>
      <c r="MRS112" s="631"/>
      <c r="MRT112" s="631"/>
      <c r="MRU112" s="612"/>
      <c r="MRV112" s="626"/>
      <c r="MRW112" s="631"/>
      <c r="MRX112" s="631"/>
      <c r="MRY112" s="631"/>
      <c r="MRZ112" s="631"/>
      <c r="MSA112" s="631"/>
      <c r="MSB112" s="612"/>
      <c r="MSC112" s="626"/>
      <c r="MSD112" s="631"/>
      <c r="MSE112" s="631"/>
      <c r="MSF112" s="631"/>
      <c r="MSG112" s="631"/>
      <c r="MSH112" s="631"/>
      <c r="MSI112" s="612"/>
      <c r="MSJ112" s="626"/>
      <c r="MSK112" s="631"/>
      <c r="MSL112" s="631"/>
      <c r="MSM112" s="631"/>
      <c r="MSN112" s="631"/>
      <c r="MSO112" s="631"/>
      <c r="MSP112" s="612"/>
      <c r="MSQ112" s="626"/>
      <c r="MSR112" s="631"/>
      <c r="MSS112" s="631"/>
      <c r="MST112" s="631"/>
      <c r="MSU112" s="631"/>
      <c r="MSV112" s="631"/>
      <c r="MSW112" s="612"/>
      <c r="MSX112" s="626"/>
      <c r="MSY112" s="631"/>
      <c r="MSZ112" s="631"/>
      <c r="MTA112" s="631"/>
      <c r="MTB112" s="631"/>
      <c r="MTC112" s="631"/>
      <c r="MTD112" s="612"/>
      <c r="MTE112" s="626"/>
      <c r="MTF112" s="631"/>
      <c r="MTG112" s="631"/>
      <c r="MTH112" s="631"/>
      <c r="MTI112" s="631"/>
      <c r="MTJ112" s="631"/>
      <c r="MTK112" s="612"/>
      <c r="MTL112" s="626"/>
      <c r="MTM112" s="631"/>
      <c r="MTN112" s="631"/>
      <c r="MTO112" s="631"/>
      <c r="MTP112" s="631"/>
      <c r="MTQ112" s="631"/>
      <c r="MTR112" s="612"/>
      <c r="MTS112" s="626"/>
      <c r="MTT112" s="631"/>
      <c r="MTU112" s="631"/>
      <c r="MTV112" s="631"/>
      <c r="MTW112" s="631"/>
      <c r="MTX112" s="631"/>
      <c r="MTY112" s="612"/>
      <c r="MTZ112" s="626"/>
      <c r="MUA112" s="631"/>
      <c r="MUB112" s="631"/>
      <c r="MUC112" s="631"/>
      <c r="MUD112" s="631"/>
      <c r="MUE112" s="631"/>
      <c r="MUF112" s="612"/>
      <c r="MUG112" s="626"/>
      <c r="MUH112" s="631"/>
      <c r="MUI112" s="631"/>
      <c r="MUJ112" s="631"/>
      <c r="MUK112" s="631"/>
      <c r="MUL112" s="631"/>
      <c r="MUM112" s="612"/>
      <c r="MUN112" s="626"/>
      <c r="MUO112" s="631"/>
      <c r="MUP112" s="631"/>
      <c r="MUQ112" s="631"/>
      <c r="MUR112" s="631"/>
      <c r="MUS112" s="631"/>
      <c r="MUT112" s="612"/>
      <c r="MUU112" s="626"/>
      <c r="MUV112" s="631"/>
      <c r="MUW112" s="631"/>
      <c r="MUX112" s="631"/>
      <c r="MUY112" s="631"/>
      <c r="MUZ112" s="631"/>
      <c r="MVA112" s="612"/>
      <c r="MVB112" s="626"/>
      <c r="MVC112" s="631"/>
      <c r="MVD112" s="631"/>
      <c r="MVE112" s="631"/>
      <c r="MVF112" s="631"/>
      <c r="MVG112" s="631"/>
      <c r="MVH112" s="612"/>
      <c r="MVI112" s="626"/>
      <c r="MVJ112" s="631"/>
      <c r="MVK112" s="631"/>
      <c r="MVL112" s="631"/>
      <c r="MVM112" s="631"/>
      <c r="MVN112" s="631"/>
      <c r="MVO112" s="612"/>
      <c r="MVP112" s="626"/>
      <c r="MVQ112" s="631"/>
      <c r="MVR112" s="631"/>
      <c r="MVS112" s="631"/>
      <c r="MVT112" s="631"/>
      <c r="MVU112" s="631"/>
      <c r="MVV112" s="612"/>
      <c r="MVW112" s="626"/>
      <c r="MVX112" s="631"/>
      <c r="MVY112" s="631"/>
      <c r="MVZ112" s="631"/>
      <c r="MWA112" s="631"/>
      <c r="MWB112" s="631"/>
      <c r="MWC112" s="612"/>
      <c r="MWD112" s="626"/>
      <c r="MWE112" s="631"/>
      <c r="MWF112" s="631"/>
      <c r="MWG112" s="631"/>
      <c r="MWH112" s="631"/>
      <c r="MWI112" s="631"/>
      <c r="MWJ112" s="612"/>
      <c r="MWK112" s="626"/>
      <c r="MWL112" s="631"/>
      <c r="MWM112" s="631"/>
      <c r="MWN112" s="631"/>
      <c r="MWO112" s="631"/>
      <c r="MWP112" s="631"/>
      <c r="MWQ112" s="612"/>
      <c r="MWR112" s="626"/>
      <c r="MWS112" s="631"/>
      <c r="MWT112" s="631"/>
      <c r="MWU112" s="631"/>
      <c r="MWV112" s="631"/>
      <c r="MWW112" s="631"/>
      <c r="MWX112" s="612"/>
      <c r="MWY112" s="626"/>
      <c r="MWZ112" s="631"/>
      <c r="MXA112" s="631"/>
      <c r="MXB112" s="631"/>
      <c r="MXC112" s="631"/>
      <c r="MXD112" s="631"/>
      <c r="MXE112" s="612"/>
      <c r="MXF112" s="626"/>
      <c r="MXG112" s="631"/>
      <c r="MXH112" s="631"/>
      <c r="MXI112" s="631"/>
      <c r="MXJ112" s="631"/>
      <c r="MXK112" s="631"/>
      <c r="MXL112" s="612"/>
      <c r="MXM112" s="626"/>
      <c r="MXN112" s="631"/>
      <c r="MXO112" s="631"/>
      <c r="MXP112" s="631"/>
      <c r="MXQ112" s="631"/>
      <c r="MXR112" s="631"/>
      <c r="MXS112" s="612"/>
      <c r="MXT112" s="626"/>
      <c r="MXU112" s="631"/>
      <c r="MXV112" s="631"/>
      <c r="MXW112" s="631"/>
      <c r="MXX112" s="631"/>
      <c r="MXY112" s="631"/>
      <c r="MXZ112" s="612"/>
      <c r="MYA112" s="626"/>
      <c r="MYB112" s="631"/>
      <c r="MYC112" s="631"/>
      <c r="MYD112" s="631"/>
      <c r="MYE112" s="631"/>
      <c r="MYF112" s="631"/>
      <c r="MYG112" s="612"/>
      <c r="MYH112" s="626"/>
      <c r="MYI112" s="631"/>
      <c r="MYJ112" s="631"/>
      <c r="MYK112" s="631"/>
      <c r="MYL112" s="631"/>
      <c r="MYM112" s="631"/>
      <c r="MYN112" s="612"/>
      <c r="MYO112" s="626"/>
      <c r="MYP112" s="631"/>
      <c r="MYQ112" s="631"/>
      <c r="MYR112" s="631"/>
      <c r="MYS112" s="631"/>
      <c r="MYT112" s="631"/>
      <c r="MYU112" s="612"/>
      <c r="MYV112" s="626"/>
      <c r="MYW112" s="631"/>
      <c r="MYX112" s="631"/>
      <c r="MYY112" s="631"/>
      <c r="MYZ112" s="631"/>
      <c r="MZA112" s="631"/>
      <c r="MZB112" s="612"/>
      <c r="MZC112" s="626"/>
      <c r="MZD112" s="631"/>
      <c r="MZE112" s="631"/>
      <c r="MZF112" s="631"/>
      <c r="MZG112" s="631"/>
      <c r="MZH112" s="631"/>
      <c r="MZI112" s="612"/>
      <c r="MZJ112" s="626"/>
      <c r="MZK112" s="631"/>
      <c r="MZL112" s="631"/>
      <c r="MZM112" s="631"/>
      <c r="MZN112" s="631"/>
      <c r="MZO112" s="631"/>
      <c r="MZP112" s="612"/>
      <c r="MZQ112" s="626"/>
      <c r="MZR112" s="631"/>
      <c r="MZS112" s="631"/>
      <c r="MZT112" s="631"/>
      <c r="MZU112" s="631"/>
      <c r="MZV112" s="631"/>
      <c r="MZW112" s="612"/>
      <c r="MZX112" s="626"/>
      <c r="MZY112" s="631"/>
      <c r="MZZ112" s="631"/>
      <c r="NAA112" s="631"/>
      <c r="NAB112" s="631"/>
      <c r="NAC112" s="631"/>
      <c r="NAD112" s="612"/>
      <c r="NAE112" s="626"/>
      <c r="NAF112" s="631"/>
      <c r="NAG112" s="631"/>
      <c r="NAH112" s="631"/>
      <c r="NAI112" s="631"/>
      <c r="NAJ112" s="631"/>
      <c r="NAK112" s="612"/>
      <c r="NAL112" s="626"/>
      <c r="NAM112" s="631"/>
      <c r="NAN112" s="631"/>
      <c r="NAO112" s="631"/>
      <c r="NAP112" s="631"/>
      <c r="NAQ112" s="631"/>
      <c r="NAR112" s="612"/>
      <c r="NAS112" s="626"/>
      <c r="NAT112" s="631"/>
      <c r="NAU112" s="631"/>
      <c r="NAV112" s="631"/>
      <c r="NAW112" s="631"/>
      <c r="NAX112" s="631"/>
      <c r="NAY112" s="612"/>
      <c r="NAZ112" s="626"/>
      <c r="NBA112" s="631"/>
      <c r="NBB112" s="631"/>
      <c r="NBC112" s="631"/>
      <c r="NBD112" s="631"/>
      <c r="NBE112" s="631"/>
      <c r="NBF112" s="612"/>
      <c r="NBG112" s="626"/>
      <c r="NBH112" s="631"/>
      <c r="NBI112" s="631"/>
      <c r="NBJ112" s="631"/>
      <c r="NBK112" s="631"/>
      <c r="NBL112" s="631"/>
      <c r="NBM112" s="612"/>
      <c r="NBN112" s="626"/>
      <c r="NBO112" s="631"/>
      <c r="NBP112" s="631"/>
      <c r="NBQ112" s="631"/>
      <c r="NBR112" s="631"/>
      <c r="NBS112" s="631"/>
      <c r="NBT112" s="612"/>
      <c r="NBU112" s="626"/>
      <c r="NBV112" s="631"/>
      <c r="NBW112" s="631"/>
      <c r="NBX112" s="631"/>
      <c r="NBY112" s="631"/>
      <c r="NBZ112" s="631"/>
      <c r="NCA112" s="612"/>
      <c r="NCB112" s="626"/>
      <c r="NCC112" s="631"/>
      <c r="NCD112" s="631"/>
      <c r="NCE112" s="631"/>
      <c r="NCF112" s="631"/>
      <c r="NCG112" s="631"/>
      <c r="NCH112" s="612"/>
      <c r="NCI112" s="626"/>
      <c r="NCJ112" s="631"/>
      <c r="NCK112" s="631"/>
      <c r="NCL112" s="631"/>
      <c r="NCM112" s="631"/>
      <c r="NCN112" s="631"/>
      <c r="NCO112" s="612"/>
      <c r="NCP112" s="626"/>
      <c r="NCQ112" s="631"/>
      <c r="NCR112" s="631"/>
      <c r="NCS112" s="631"/>
      <c r="NCT112" s="631"/>
      <c r="NCU112" s="631"/>
      <c r="NCV112" s="612"/>
      <c r="NCW112" s="626"/>
      <c r="NCX112" s="631"/>
      <c r="NCY112" s="631"/>
      <c r="NCZ112" s="631"/>
      <c r="NDA112" s="631"/>
      <c r="NDB112" s="631"/>
      <c r="NDC112" s="612"/>
      <c r="NDD112" s="626"/>
      <c r="NDE112" s="631"/>
      <c r="NDF112" s="631"/>
      <c r="NDG112" s="631"/>
      <c r="NDH112" s="631"/>
      <c r="NDI112" s="631"/>
      <c r="NDJ112" s="612"/>
      <c r="NDK112" s="626"/>
      <c r="NDL112" s="631"/>
      <c r="NDM112" s="631"/>
      <c r="NDN112" s="631"/>
      <c r="NDO112" s="631"/>
      <c r="NDP112" s="631"/>
      <c r="NDQ112" s="612"/>
      <c r="NDR112" s="626"/>
      <c r="NDS112" s="631"/>
      <c r="NDT112" s="631"/>
      <c r="NDU112" s="631"/>
      <c r="NDV112" s="631"/>
      <c r="NDW112" s="631"/>
      <c r="NDX112" s="612"/>
      <c r="NDY112" s="626"/>
      <c r="NDZ112" s="631"/>
      <c r="NEA112" s="631"/>
      <c r="NEB112" s="631"/>
      <c r="NEC112" s="631"/>
      <c r="NED112" s="631"/>
      <c r="NEE112" s="612"/>
      <c r="NEF112" s="626"/>
      <c r="NEG112" s="631"/>
      <c r="NEH112" s="631"/>
      <c r="NEI112" s="631"/>
      <c r="NEJ112" s="631"/>
      <c r="NEK112" s="631"/>
      <c r="NEL112" s="612"/>
      <c r="NEM112" s="626"/>
      <c r="NEN112" s="631"/>
      <c r="NEO112" s="631"/>
      <c r="NEP112" s="631"/>
      <c r="NEQ112" s="631"/>
      <c r="NER112" s="631"/>
      <c r="NES112" s="612"/>
      <c r="NET112" s="626"/>
      <c r="NEU112" s="631"/>
      <c r="NEV112" s="631"/>
      <c r="NEW112" s="631"/>
      <c r="NEX112" s="631"/>
      <c r="NEY112" s="631"/>
      <c r="NEZ112" s="612"/>
      <c r="NFA112" s="626"/>
      <c r="NFB112" s="631"/>
      <c r="NFC112" s="631"/>
      <c r="NFD112" s="631"/>
      <c r="NFE112" s="631"/>
      <c r="NFF112" s="631"/>
      <c r="NFG112" s="612"/>
      <c r="NFH112" s="626"/>
      <c r="NFI112" s="631"/>
      <c r="NFJ112" s="631"/>
      <c r="NFK112" s="631"/>
      <c r="NFL112" s="631"/>
      <c r="NFM112" s="631"/>
      <c r="NFN112" s="612"/>
      <c r="NFO112" s="626"/>
      <c r="NFP112" s="631"/>
      <c r="NFQ112" s="631"/>
      <c r="NFR112" s="631"/>
      <c r="NFS112" s="631"/>
      <c r="NFT112" s="631"/>
      <c r="NFU112" s="612"/>
      <c r="NFV112" s="626"/>
      <c r="NFW112" s="631"/>
      <c r="NFX112" s="631"/>
      <c r="NFY112" s="631"/>
      <c r="NFZ112" s="631"/>
      <c r="NGA112" s="631"/>
      <c r="NGB112" s="612"/>
      <c r="NGC112" s="626"/>
      <c r="NGD112" s="631"/>
      <c r="NGE112" s="631"/>
      <c r="NGF112" s="631"/>
      <c r="NGG112" s="631"/>
      <c r="NGH112" s="631"/>
      <c r="NGI112" s="612"/>
      <c r="NGJ112" s="626"/>
      <c r="NGK112" s="631"/>
      <c r="NGL112" s="631"/>
      <c r="NGM112" s="631"/>
      <c r="NGN112" s="631"/>
      <c r="NGO112" s="631"/>
      <c r="NGP112" s="612"/>
      <c r="NGQ112" s="626"/>
      <c r="NGR112" s="631"/>
      <c r="NGS112" s="631"/>
      <c r="NGT112" s="631"/>
      <c r="NGU112" s="631"/>
      <c r="NGV112" s="631"/>
      <c r="NGW112" s="612"/>
      <c r="NGX112" s="626"/>
      <c r="NGY112" s="631"/>
      <c r="NGZ112" s="631"/>
      <c r="NHA112" s="631"/>
      <c r="NHB112" s="631"/>
      <c r="NHC112" s="631"/>
      <c r="NHD112" s="612"/>
      <c r="NHE112" s="626"/>
      <c r="NHF112" s="631"/>
      <c r="NHG112" s="631"/>
      <c r="NHH112" s="631"/>
      <c r="NHI112" s="631"/>
      <c r="NHJ112" s="631"/>
      <c r="NHK112" s="612"/>
      <c r="NHL112" s="626"/>
      <c r="NHM112" s="631"/>
      <c r="NHN112" s="631"/>
      <c r="NHO112" s="631"/>
      <c r="NHP112" s="631"/>
      <c r="NHQ112" s="631"/>
      <c r="NHR112" s="612"/>
      <c r="NHS112" s="626"/>
      <c r="NHT112" s="631"/>
      <c r="NHU112" s="631"/>
      <c r="NHV112" s="631"/>
      <c r="NHW112" s="631"/>
      <c r="NHX112" s="631"/>
      <c r="NHY112" s="612"/>
      <c r="NHZ112" s="626"/>
      <c r="NIA112" s="631"/>
      <c r="NIB112" s="631"/>
      <c r="NIC112" s="631"/>
      <c r="NID112" s="631"/>
      <c r="NIE112" s="631"/>
      <c r="NIF112" s="612"/>
      <c r="NIG112" s="626"/>
      <c r="NIH112" s="631"/>
      <c r="NII112" s="631"/>
      <c r="NIJ112" s="631"/>
      <c r="NIK112" s="631"/>
      <c r="NIL112" s="631"/>
      <c r="NIM112" s="612"/>
      <c r="NIN112" s="626"/>
      <c r="NIO112" s="631"/>
      <c r="NIP112" s="631"/>
      <c r="NIQ112" s="631"/>
      <c r="NIR112" s="631"/>
      <c r="NIS112" s="631"/>
      <c r="NIT112" s="612"/>
      <c r="NIU112" s="626"/>
      <c r="NIV112" s="631"/>
      <c r="NIW112" s="631"/>
      <c r="NIX112" s="631"/>
      <c r="NIY112" s="631"/>
      <c r="NIZ112" s="631"/>
      <c r="NJA112" s="612"/>
      <c r="NJB112" s="626"/>
      <c r="NJC112" s="631"/>
      <c r="NJD112" s="631"/>
      <c r="NJE112" s="631"/>
      <c r="NJF112" s="631"/>
      <c r="NJG112" s="631"/>
      <c r="NJH112" s="612"/>
      <c r="NJI112" s="626"/>
      <c r="NJJ112" s="631"/>
      <c r="NJK112" s="631"/>
      <c r="NJL112" s="631"/>
      <c r="NJM112" s="631"/>
      <c r="NJN112" s="631"/>
      <c r="NJO112" s="612"/>
      <c r="NJP112" s="626"/>
      <c r="NJQ112" s="631"/>
      <c r="NJR112" s="631"/>
      <c r="NJS112" s="631"/>
      <c r="NJT112" s="631"/>
      <c r="NJU112" s="631"/>
      <c r="NJV112" s="612"/>
      <c r="NJW112" s="626"/>
      <c r="NJX112" s="631"/>
      <c r="NJY112" s="631"/>
      <c r="NJZ112" s="631"/>
      <c r="NKA112" s="631"/>
      <c r="NKB112" s="631"/>
      <c r="NKC112" s="612"/>
      <c r="NKD112" s="626"/>
      <c r="NKE112" s="631"/>
      <c r="NKF112" s="631"/>
      <c r="NKG112" s="631"/>
      <c r="NKH112" s="631"/>
      <c r="NKI112" s="631"/>
      <c r="NKJ112" s="612"/>
      <c r="NKK112" s="626"/>
      <c r="NKL112" s="631"/>
      <c r="NKM112" s="631"/>
      <c r="NKN112" s="631"/>
      <c r="NKO112" s="631"/>
      <c r="NKP112" s="631"/>
      <c r="NKQ112" s="612"/>
      <c r="NKR112" s="626"/>
      <c r="NKS112" s="631"/>
      <c r="NKT112" s="631"/>
      <c r="NKU112" s="631"/>
      <c r="NKV112" s="631"/>
      <c r="NKW112" s="631"/>
      <c r="NKX112" s="612"/>
      <c r="NKY112" s="626"/>
      <c r="NKZ112" s="631"/>
      <c r="NLA112" s="631"/>
      <c r="NLB112" s="631"/>
      <c r="NLC112" s="631"/>
      <c r="NLD112" s="631"/>
      <c r="NLE112" s="612"/>
      <c r="NLF112" s="626"/>
      <c r="NLG112" s="631"/>
      <c r="NLH112" s="631"/>
      <c r="NLI112" s="631"/>
      <c r="NLJ112" s="631"/>
      <c r="NLK112" s="631"/>
      <c r="NLL112" s="612"/>
      <c r="NLM112" s="626"/>
      <c r="NLN112" s="631"/>
      <c r="NLO112" s="631"/>
      <c r="NLP112" s="631"/>
      <c r="NLQ112" s="631"/>
      <c r="NLR112" s="631"/>
      <c r="NLS112" s="612"/>
      <c r="NLT112" s="626"/>
      <c r="NLU112" s="631"/>
      <c r="NLV112" s="631"/>
      <c r="NLW112" s="631"/>
      <c r="NLX112" s="631"/>
      <c r="NLY112" s="631"/>
      <c r="NLZ112" s="612"/>
      <c r="NMA112" s="626"/>
      <c r="NMB112" s="631"/>
      <c r="NMC112" s="631"/>
      <c r="NMD112" s="631"/>
      <c r="NME112" s="631"/>
      <c r="NMF112" s="631"/>
      <c r="NMG112" s="612"/>
      <c r="NMH112" s="626"/>
      <c r="NMI112" s="631"/>
      <c r="NMJ112" s="631"/>
      <c r="NMK112" s="631"/>
      <c r="NML112" s="631"/>
      <c r="NMM112" s="631"/>
      <c r="NMN112" s="612"/>
      <c r="NMO112" s="626"/>
      <c r="NMP112" s="631"/>
      <c r="NMQ112" s="631"/>
      <c r="NMR112" s="631"/>
      <c r="NMS112" s="631"/>
      <c r="NMT112" s="631"/>
      <c r="NMU112" s="612"/>
      <c r="NMV112" s="626"/>
      <c r="NMW112" s="631"/>
      <c r="NMX112" s="631"/>
      <c r="NMY112" s="631"/>
      <c r="NMZ112" s="631"/>
      <c r="NNA112" s="631"/>
      <c r="NNB112" s="612"/>
      <c r="NNC112" s="626"/>
      <c r="NND112" s="631"/>
      <c r="NNE112" s="631"/>
      <c r="NNF112" s="631"/>
      <c r="NNG112" s="631"/>
      <c r="NNH112" s="631"/>
      <c r="NNI112" s="612"/>
      <c r="NNJ112" s="626"/>
      <c r="NNK112" s="631"/>
      <c r="NNL112" s="631"/>
      <c r="NNM112" s="631"/>
      <c r="NNN112" s="631"/>
      <c r="NNO112" s="631"/>
      <c r="NNP112" s="612"/>
      <c r="NNQ112" s="626"/>
      <c r="NNR112" s="631"/>
      <c r="NNS112" s="631"/>
      <c r="NNT112" s="631"/>
      <c r="NNU112" s="631"/>
      <c r="NNV112" s="631"/>
      <c r="NNW112" s="612"/>
      <c r="NNX112" s="626"/>
      <c r="NNY112" s="631"/>
      <c r="NNZ112" s="631"/>
      <c r="NOA112" s="631"/>
      <c r="NOB112" s="631"/>
      <c r="NOC112" s="631"/>
      <c r="NOD112" s="612"/>
      <c r="NOE112" s="626"/>
      <c r="NOF112" s="631"/>
      <c r="NOG112" s="631"/>
      <c r="NOH112" s="631"/>
      <c r="NOI112" s="631"/>
      <c r="NOJ112" s="631"/>
      <c r="NOK112" s="612"/>
      <c r="NOL112" s="626"/>
      <c r="NOM112" s="631"/>
      <c r="NON112" s="631"/>
      <c r="NOO112" s="631"/>
      <c r="NOP112" s="631"/>
      <c r="NOQ112" s="631"/>
      <c r="NOR112" s="612"/>
      <c r="NOS112" s="626"/>
      <c r="NOT112" s="631"/>
      <c r="NOU112" s="631"/>
      <c r="NOV112" s="631"/>
      <c r="NOW112" s="631"/>
      <c r="NOX112" s="631"/>
      <c r="NOY112" s="612"/>
      <c r="NOZ112" s="626"/>
      <c r="NPA112" s="631"/>
      <c r="NPB112" s="631"/>
      <c r="NPC112" s="631"/>
      <c r="NPD112" s="631"/>
      <c r="NPE112" s="631"/>
      <c r="NPF112" s="612"/>
      <c r="NPG112" s="626"/>
      <c r="NPH112" s="631"/>
      <c r="NPI112" s="631"/>
      <c r="NPJ112" s="631"/>
      <c r="NPK112" s="631"/>
      <c r="NPL112" s="631"/>
      <c r="NPM112" s="612"/>
      <c r="NPN112" s="626"/>
      <c r="NPO112" s="631"/>
      <c r="NPP112" s="631"/>
      <c r="NPQ112" s="631"/>
      <c r="NPR112" s="631"/>
      <c r="NPS112" s="631"/>
      <c r="NPT112" s="612"/>
      <c r="NPU112" s="626"/>
      <c r="NPV112" s="631"/>
      <c r="NPW112" s="631"/>
      <c r="NPX112" s="631"/>
      <c r="NPY112" s="631"/>
      <c r="NPZ112" s="631"/>
      <c r="NQA112" s="612"/>
      <c r="NQB112" s="626"/>
      <c r="NQC112" s="631"/>
      <c r="NQD112" s="631"/>
      <c r="NQE112" s="631"/>
      <c r="NQF112" s="631"/>
      <c r="NQG112" s="631"/>
      <c r="NQH112" s="612"/>
      <c r="NQI112" s="626"/>
      <c r="NQJ112" s="631"/>
      <c r="NQK112" s="631"/>
      <c r="NQL112" s="631"/>
      <c r="NQM112" s="631"/>
      <c r="NQN112" s="631"/>
      <c r="NQO112" s="612"/>
      <c r="NQP112" s="626"/>
      <c r="NQQ112" s="631"/>
      <c r="NQR112" s="631"/>
      <c r="NQS112" s="631"/>
      <c r="NQT112" s="631"/>
      <c r="NQU112" s="631"/>
      <c r="NQV112" s="612"/>
      <c r="NQW112" s="626"/>
      <c r="NQX112" s="631"/>
      <c r="NQY112" s="631"/>
      <c r="NQZ112" s="631"/>
      <c r="NRA112" s="631"/>
      <c r="NRB112" s="631"/>
      <c r="NRC112" s="612"/>
      <c r="NRD112" s="626"/>
      <c r="NRE112" s="631"/>
      <c r="NRF112" s="631"/>
      <c r="NRG112" s="631"/>
      <c r="NRH112" s="631"/>
      <c r="NRI112" s="631"/>
      <c r="NRJ112" s="612"/>
      <c r="NRK112" s="626"/>
      <c r="NRL112" s="631"/>
      <c r="NRM112" s="631"/>
      <c r="NRN112" s="631"/>
      <c r="NRO112" s="631"/>
      <c r="NRP112" s="631"/>
      <c r="NRQ112" s="612"/>
      <c r="NRR112" s="626"/>
      <c r="NRS112" s="631"/>
      <c r="NRT112" s="631"/>
      <c r="NRU112" s="631"/>
      <c r="NRV112" s="631"/>
      <c r="NRW112" s="631"/>
      <c r="NRX112" s="612"/>
      <c r="NRY112" s="626"/>
      <c r="NRZ112" s="631"/>
      <c r="NSA112" s="631"/>
      <c r="NSB112" s="631"/>
      <c r="NSC112" s="631"/>
      <c r="NSD112" s="631"/>
      <c r="NSE112" s="612"/>
      <c r="NSF112" s="626"/>
      <c r="NSG112" s="631"/>
      <c r="NSH112" s="631"/>
      <c r="NSI112" s="631"/>
      <c r="NSJ112" s="631"/>
      <c r="NSK112" s="631"/>
      <c r="NSL112" s="612"/>
      <c r="NSM112" s="626"/>
      <c r="NSN112" s="631"/>
      <c r="NSO112" s="631"/>
      <c r="NSP112" s="631"/>
      <c r="NSQ112" s="631"/>
      <c r="NSR112" s="631"/>
      <c r="NSS112" s="612"/>
      <c r="NST112" s="626"/>
      <c r="NSU112" s="631"/>
      <c r="NSV112" s="631"/>
      <c r="NSW112" s="631"/>
      <c r="NSX112" s="631"/>
      <c r="NSY112" s="631"/>
      <c r="NSZ112" s="612"/>
      <c r="NTA112" s="626"/>
      <c r="NTB112" s="631"/>
      <c r="NTC112" s="631"/>
      <c r="NTD112" s="631"/>
      <c r="NTE112" s="631"/>
      <c r="NTF112" s="631"/>
      <c r="NTG112" s="612"/>
      <c r="NTH112" s="626"/>
      <c r="NTI112" s="631"/>
      <c r="NTJ112" s="631"/>
      <c r="NTK112" s="631"/>
      <c r="NTL112" s="631"/>
      <c r="NTM112" s="631"/>
      <c r="NTN112" s="612"/>
      <c r="NTO112" s="626"/>
      <c r="NTP112" s="631"/>
      <c r="NTQ112" s="631"/>
      <c r="NTR112" s="631"/>
      <c r="NTS112" s="631"/>
      <c r="NTT112" s="631"/>
      <c r="NTU112" s="612"/>
      <c r="NTV112" s="626"/>
      <c r="NTW112" s="631"/>
      <c r="NTX112" s="631"/>
      <c r="NTY112" s="631"/>
      <c r="NTZ112" s="631"/>
      <c r="NUA112" s="631"/>
      <c r="NUB112" s="612"/>
      <c r="NUC112" s="626"/>
      <c r="NUD112" s="631"/>
      <c r="NUE112" s="631"/>
      <c r="NUF112" s="631"/>
      <c r="NUG112" s="631"/>
      <c r="NUH112" s="631"/>
      <c r="NUI112" s="612"/>
      <c r="NUJ112" s="626"/>
      <c r="NUK112" s="631"/>
      <c r="NUL112" s="631"/>
      <c r="NUM112" s="631"/>
      <c r="NUN112" s="631"/>
      <c r="NUO112" s="631"/>
      <c r="NUP112" s="612"/>
      <c r="NUQ112" s="626"/>
      <c r="NUR112" s="631"/>
      <c r="NUS112" s="631"/>
      <c r="NUT112" s="631"/>
      <c r="NUU112" s="631"/>
      <c r="NUV112" s="631"/>
      <c r="NUW112" s="612"/>
      <c r="NUX112" s="626"/>
      <c r="NUY112" s="631"/>
      <c r="NUZ112" s="631"/>
      <c r="NVA112" s="631"/>
      <c r="NVB112" s="631"/>
      <c r="NVC112" s="631"/>
      <c r="NVD112" s="612"/>
      <c r="NVE112" s="626"/>
      <c r="NVF112" s="631"/>
      <c r="NVG112" s="631"/>
      <c r="NVH112" s="631"/>
      <c r="NVI112" s="631"/>
      <c r="NVJ112" s="631"/>
      <c r="NVK112" s="612"/>
      <c r="NVL112" s="626"/>
      <c r="NVM112" s="631"/>
      <c r="NVN112" s="631"/>
      <c r="NVO112" s="631"/>
      <c r="NVP112" s="631"/>
      <c r="NVQ112" s="631"/>
      <c r="NVR112" s="612"/>
      <c r="NVS112" s="626"/>
      <c r="NVT112" s="631"/>
      <c r="NVU112" s="631"/>
      <c r="NVV112" s="631"/>
      <c r="NVW112" s="631"/>
      <c r="NVX112" s="631"/>
      <c r="NVY112" s="612"/>
      <c r="NVZ112" s="626"/>
      <c r="NWA112" s="631"/>
      <c r="NWB112" s="631"/>
      <c r="NWC112" s="631"/>
      <c r="NWD112" s="631"/>
      <c r="NWE112" s="631"/>
      <c r="NWF112" s="612"/>
      <c r="NWG112" s="626"/>
      <c r="NWH112" s="631"/>
      <c r="NWI112" s="631"/>
      <c r="NWJ112" s="631"/>
      <c r="NWK112" s="631"/>
      <c r="NWL112" s="631"/>
      <c r="NWM112" s="612"/>
      <c r="NWN112" s="626"/>
      <c r="NWO112" s="631"/>
      <c r="NWP112" s="631"/>
      <c r="NWQ112" s="631"/>
      <c r="NWR112" s="631"/>
      <c r="NWS112" s="631"/>
      <c r="NWT112" s="612"/>
      <c r="NWU112" s="626"/>
      <c r="NWV112" s="631"/>
      <c r="NWW112" s="631"/>
      <c r="NWX112" s="631"/>
      <c r="NWY112" s="631"/>
      <c r="NWZ112" s="631"/>
      <c r="NXA112" s="612"/>
      <c r="NXB112" s="626"/>
      <c r="NXC112" s="631"/>
      <c r="NXD112" s="631"/>
      <c r="NXE112" s="631"/>
      <c r="NXF112" s="631"/>
      <c r="NXG112" s="631"/>
      <c r="NXH112" s="612"/>
      <c r="NXI112" s="626"/>
      <c r="NXJ112" s="631"/>
      <c r="NXK112" s="631"/>
      <c r="NXL112" s="631"/>
      <c r="NXM112" s="631"/>
      <c r="NXN112" s="631"/>
      <c r="NXO112" s="612"/>
      <c r="NXP112" s="626"/>
      <c r="NXQ112" s="631"/>
      <c r="NXR112" s="631"/>
      <c r="NXS112" s="631"/>
      <c r="NXT112" s="631"/>
      <c r="NXU112" s="631"/>
      <c r="NXV112" s="612"/>
      <c r="NXW112" s="626"/>
      <c r="NXX112" s="631"/>
      <c r="NXY112" s="631"/>
      <c r="NXZ112" s="631"/>
      <c r="NYA112" s="631"/>
      <c r="NYB112" s="631"/>
      <c r="NYC112" s="612"/>
      <c r="NYD112" s="626"/>
      <c r="NYE112" s="631"/>
      <c r="NYF112" s="631"/>
      <c r="NYG112" s="631"/>
      <c r="NYH112" s="631"/>
      <c r="NYI112" s="631"/>
      <c r="NYJ112" s="612"/>
      <c r="NYK112" s="626"/>
      <c r="NYL112" s="631"/>
      <c r="NYM112" s="631"/>
      <c r="NYN112" s="631"/>
      <c r="NYO112" s="631"/>
      <c r="NYP112" s="631"/>
      <c r="NYQ112" s="612"/>
      <c r="NYR112" s="626"/>
      <c r="NYS112" s="631"/>
      <c r="NYT112" s="631"/>
      <c r="NYU112" s="631"/>
      <c r="NYV112" s="631"/>
      <c r="NYW112" s="631"/>
      <c r="NYX112" s="612"/>
      <c r="NYY112" s="626"/>
      <c r="NYZ112" s="631"/>
      <c r="NZA112" s="631"/>
      <c r="NZB112" s="631"/>
      <c r="NZC112" s="631"/>
      <c r="NZD112" s="631"/>
      <c r="NZE112" s="612"/>
      <c r="NZF112" s="626"/>
      <c r="NZG112" s="631"/>
      <c r="NZH112" s="631"/>
      <c r="NZI112" s="631"/>
      <c r="NZJ112" s="631"/>
      <c r="NZK112" s="631"/>
      <c r="NZL112" s="612"/>
      <c r="NZM112" s="626"/>
      <c r="NZN112" s="631"/>
      <c r="NZO112" s="631"/>
      <c r="NZP112" s="631"/>
      <c r="NZQ112" s="631"/>
      <c r="NZR112" s="631"/>
      <c r="NZS112" s="612"/>
      <c r="NZT112" s="626"/>
      <c r="NZU112" s="631"/>
      <c r="NZV112" s="631"/>
      <c r="NZW112" s="631"/>
      <c r="NZX112" s="631"/>
      <c r="NZY112" s="631"/>
      <c r="NZZ112" s="612"/>
      <c r="OAA112" s="626"/>
      <c r="OAB112" s="631"/>
      <c r="OAC112" s="631"/>
      <c r="OAD112" s="631"/>
      <c r="OAE112" s="631"/>
      <c r="OAF112" s="631"/>
      <c r="OAG112" s="612"/>
      <c r="OAH112" s="626"/>
      <c r="OAI112" s="631"/>
      <c r="OAJ112" s="631"/>
      <c r="OAK112" s="631"/>
      <c r="OAL112" s="631"/>
      <c r="OAM112" s="631"/>
      <c r="OAN112" s="612"/>
      <c r="OAO112" s="626"/>
      <c r="OAP112" s="631"/>
      <c r="OAQ112" s="631"/>
      <c r="OAR112" s="631"/>
      <c r="OAS112" s="631"/>
      <c r="OAT112" s="631"/>
      <c r="OAU112" s="612"/>
      <c r="OAV112" s="626"/>
      <c r="OAW112" s="631"/>
      <c r="OAX112" s="631"/>
      <c r="OAY112" s="631"/>
      <c r="OAZ112" s="631"/>
      <c r="OBA112" s="631"/>
      <c r="OBB112" s="612"/>
      <c r="OBC112" s="626"/>
      <c r="OBD112" s="631"/>
      <c r="OBE112" s="631"/>
      <c r="OBF112" s="631"/>
      <c r="OBG112" s="631"/>
      <c r="OBH112" s="631"/>
      <c r="OBI112" s="612"/>
      <c r="OBJ112" s="626"/>
      <c r="OBK112" s="631"/>
      <c r="OBL112" s="631"/>
      <c r="OBM112" s="631"/>
      <c r="OBN112" s="631"/>
      <c r="OBO112" s="631"/>
      <c r="OBP112" s="612"/>
      <c r="OBQ112" s="626"/>
      <c r="OBR112" s="631"/>
      <c r="OBS112" s="631"/>
      <c r="OBT112" s="631"/>
      <c r="OBU112" s="631"/>
      <c r="OBV112" s="631"/>
      <c r="OBW112" s="612"/>
      <c r="OBX112" s="626"/>
      <c r="OBY112" s="631"/>
      <c r="OBZ112" s="631"/>
      <c r="OCA112" s="631"/>
      <c r="OCB112" s="631"/>
      <c r="OCC112" s="631"/>
      <c r="OCD112" s="612"/>
      <c r="OCE112" s="626"/>
      <c r="OCF112" s="631"/>
      <c r="OCG112" s="631"/>
      <c r="OCH112" s="631"/>
      <c r="OCI112" s="631"/>
      <c r="OCJ112" s="631"/>
      <c r="OCK112" s="612"/>
      <c r="OCL112" s="626"/>
      <c r="OCM112" s="631"/>
      <c r="OCN112" s="631"/>
      <c r="OCO112" s="631"/>
      <c r="OCP112" s="631"/>
      <c r="OCQ112" s="631"/>
      <c r="OCR112" s="612"/>
      <c r="OCS112" s="626"/>
      <c r="OCT112" s="631"/>
      <c r="OCU112" s="631"/>
      <c r="OCV112" s="631"/>
      <c r="OCW112" s="631"/>
      <c r="OCX112" s="631"/>
      <c r="OCY112" s="612"/>
      <c r="OCZ112" s="626"/>
      <c r="ODA112" s="631"/>
      <c r="ODB112" s="631"/>
      <c r="ODC112" s="631"/>
      <c r="ODD112" s="631"/>
      <c r="ODE112" s="631"/>
      <c r="ODF112" s="612"/>
      <c r="ODG112" s="626"/>
      <c r="ODH112" s="631"/>
      <c r="ODI112" s="631"/>
      <c r="ODJ112" s="631"/>
      <c r="ODK112" s="631"/>
      <c r="ODL112" s="631"/>
      <c r="ODM112" s="612"/>
      <c r="ODN112" s="626"/>
      <c r="ODO112" s="631"/>
      <c r="ODP112" s="631"/>
      <c r="ODQ112" s="631"/>
      <c r="ODR112" s="631"/>
      <c r="ODS112" s="631"/>
      <c r="ODT112" s="612"/>
      <c r="ODU112" s="626"/>
      <c r="ODV112" s="631"/>
      <c r="ODW112" s="631"/>
      <c r="ODX112" s="631"/>
      <c r="ODY112" s="631"/>
      <c r="ODZ112" s="631"/>
      <c r="OEA112" s="612"/>
      <c r="OEB112" s="626"/>
      <c r="OEC112" s="631"/>
      <c r="OED112" s="631"/>
      <c r="OEE112" s="631"/>
      <c r="OEF112" s="631"/>
      <c r="OEG112" s="631"/>
      <c r="OEH112" s="612"/>
      <c r="OEI112" s="626"/>
      <c r="OEJ112" s="631"/>
      <c r="OEK112" s="631"/>
      <c r="OEL112" s="631"/>
      <c r="OEM112" s="631"/>
      <c r="OEN112" s="631"/>
      <c r="OEO112" s="612"/>
      <c r="OEP112" s="626"/>
      <c r="OEQ112" s="631"/>
      <c r="OER112" s="631"/>
      <c r="OES112" s="631"/>
      <c r="OET112" s="631"/>
      <c r="OEU112" s="631"/>
      <c r="OEV112" s="612"/>
      <c r="OEW112" s="626"/>
      <c r="OEX112" s="631"/>
      <c r="OEY112" s="631"/>
      <c r="OEZ112" s="631"/>
      <c r="OFA112" s="631"/>
      <c r="OFB112" s="631"/>
      <c r="OFC112" s="612"/>
      <c r="OFD112" s="626"/>
      <c r="OFE112" s="631"/>
      <c r="OFF112" s="631"/>
      <c r="OFG112" s="631"/>
      <c r="OFH112" s="631"/>
      <c r="OFI112" s="631"/>
      <c r="OFJ112" s="612"/>
      <c r="OFK112" s="626"/>
      <c r="OFL112" s="631"/>
      <c r="OFM112" s="631"/>
      <c r="OFN112" s="631"/>
      <c r="OFO112" s="631"/>
      <c r="OFP112" s="631"/>
      <c r="OFQ112" s="612"/>
      <c r="OFR112" s="626"/>
      <c r="OFS112" s="631"/>
      <c r="OFT112" s="631"/>
      <c r="OFU112" s="631"/>
      <c r="OFV112" s="631"/>
      <c r="OFW112" s="631"/>
      <c r="OFX112" s="612"/>
      <c r="OFY112" s="626"/>
      <c r="OFZ112" s="631"/>
      <c r="OGA112" s="631"/>
      <c r="OGB112" s="631"/>
      <c r="OGC112" s="631"/>
      <c r="OGD112" s="631"/>
      <c r="OGE112" s="612"/>
      <c r="OGF112" s="626"/>
      <c r="OGG112" s="631"/>
      <c r="OGH112" s="631"/>
      <c r="OGI112" s="631"/>
      <c r="OGJ112" s="631"/>
      <c r="OGK112" s="631"/>
      <c r="OGL112" s="612"/>
      <c r="OGM112" s="626"/>
      <c r="OGN112" s="631"/>
      <c r="OGO112" s="631"/>
      <c r="OGP112" s="631"/>
      <c r="OGQ112" s="631"/>
      <c r="OGR112" s="631"/>
      <c r="OGS112" s="612"/>
      <c r="OGT112" s="626"/>
      <c r="OGU112" s="631"/>
      <c r="OGV112" s="631"/>
      <c r="OGW112" s="631"/>
      <c r="OGX112" s="631"/>
      <c r="OGY112" s="631"/>
      <c r="OGZ112" s="612"/>
      <c r="OHA112" s="626"/>
      <c r="OHB112" s="631"/>
      <c r="OHC112" s="631"/>
      <c r="OHD112" s="631"/>
      <c r="OHE112" s="631"/>
      <c r="OHF112" s="631"/>
      <c r="OHG112" s="612"/>
      <c r="OHH112" s="626"/>
      <c r="OHI112" s="631"/>
      <c r="OHJ112" s="631"/>
      <c r="OHK112" s="631"/>
      <c r="OHL112" s="631"/>
      <c r="OHM112" s="631"/>
      <c r="OHN112" s="612"/>
      <c r="OHO112" s="626"/>
      <c r="OHP112" s="631"/>
      <c r="OHQ112" s="631"/>
      <c r="OHR112" s="631"/>
      <c r="OHS112" s="631"/>
      <c r="OHT112" s="631"/>
      <c r="OHU112" s="612"/>
      <c r="OHV112" s="626"/>
      <c r="OHW112" s="631"/>
      <c r="OHX112" s="631"/>
      <c r="OHY112" s="631"/>
      <c r="OHZ112" s="631"/>
      <c r="OIA112" s="631"/>
      <c r="OIB112" s="612"/>
      <c r="OIC112" s="626"/>
      <c r="OID112" s="631"/>
      <c r="OIE112" s="631"/>
      <c r="OIF112" s="631"/>
      <c r="OIG112" s="631"/>
      <c r="OIH112" s="631"/>
      <c r="OII112" s="612"/>
      <c r="OIJ112" s="626"/>
      <c r="OIK112" s="631"/>
      <c r="OIL112" s="631"/>
      <c r="OIM112" s="631"/>
      <c r="OIN112" s="631"/>
      <c r="OIO112" s="631"/>
      <c r="OIP112" s="612"/>
      <c r="OIQ112" s="626"/>
      <c r="OIR112" s="631"/>
      <c r="OIS112" s="631"/>
      <c r="OIT112" s="631"/>
      <c r="OIU112" s="631"/>
      <c r="OIV112" s="631"/>
      <c r="OIW112" s="612"/>
      <c r="OIX112" s="626"/>
      <c r="OIY112" s="631"/>
      <c r="OIZ112" s="631"/>
      <c r="OJA112" s="631"/>
      <c r="OJB112" s="631"/>
      <c r="OJC112" s="631"/>
      <c r="OJD112" s="612"/>
      <c r="OJE112" s="626"/>
      <c r="OJF112" s="631"/>
      <c r="OJG112" s="631"/>
      <c r="OJH112" s="631"/>
      <c r="OJI112" s="631"/>
      <c r="OJJ112" s="631"/>
      <c r="OJK112" s="612"/>
      <c r="OJL112" s="626"/>
      <c r="OJM112" s="631"/>
      <c r="OJN112" s="631"/>
      <c r="OJO112" s="631"/>
      <c r="OJP112" s="631"/>
      <c r="OJQ112" s="631"/>
      <c r="OJR112" s="612"/>
      <c r="OJS112" s="626"/>
      <c r="OJT112" s="631"/>
      <c r="OJU112" s="631"/>
      <c r="OJV112" s="631"/>
      <c r="OJW112" s="631"/>
      <c r="OJX112" s="631"/>
      <c r="OJY112" s="612"/>
      <c r="OJZ112" s="626"/>
      <c r="OKA112" s="631"/>
      <c r="OKB112" s="631"/>
      <c r="OKC112" s="631"/>
      <c r="OKD112" s="631"/>
      <c r="OKE112" s="631"/>
      <c r="OKF112" s="612"/>
      <c r="OKG112" s="626"/>
      <c r="OKH112" s="631"/>
      <c r="OKI112" s="631"/>
      <c r="OKJ112" s="631"/>
      <c r="OKK112" s="631"/>
      <c r="OKL112" s="631"/>
      <c r="OKM112" s="612"/>
      <c r="OKN112" s="626"/>
      <c r="OKO112" s="631"/>
      <c r="OKP112" s="631"/>
      <c r="OKQ112" s="631"/>
      <c r="OKR112" s="631"/>
      <c r="OKS112" s="631"/>
      <c r="OKT112" s="612"/>
      <c r="OKU112" s="626"/>
      <c r="OKV112" s="631"/>
      <c r="OKW112" s="631"/>
      <c r="OKX112" s="631"/>
      <c r="OKY112" s="631"/>
      <c r="OKZ112" s="631"/>
      <c r="OLA112" s="612"/>
      <c r="OLB112" s="626"/>
      <c r="OLC112" s="631"/>
      <c r="OLD112" s="631"/>
      <c r="OLE112" s="631"/>
      <c r="OLF112" s="631"/>
      <c r="OLG112" s="631"/>
      <c r="OLH112" s="612"/>
      <c r="OLI112" s="626"/>
      <c r="OLJ112" s="631"/>
      <c r="OLK112" s="631"/>
      <c r="OLL112" s="631"/>
      <c r="OLM112" s="631"/>
      <c r="OLN112" s="631"/>
      <c r="OLO112" s="612"/>
      <c r="OLP112" s="626"/>
      <c r="OLQ112" s="631"/>
      <c r="OLR112" s="631"/>
      <c r="OLS112" s="631"/>
      <c r="OLT112" s="631"/>
      <c r="OLU112" s="631"/>
      <c r="OLV112" s="612"/>
      <c r="OLW112" s="626"/>
      <c r="OLX112" s="631"/>
      <c r="OLY112" s="631"/>
      <c r="OLZ112" s="631"/>
      <c r="OMA112" s="631"/>
      <c r="OMB112" s="631"/>
      <c r="OMC112" s="612"/>
      <c r="OMD112" s="626"/>
      <c r="OME112" s="631"/>
      <c r="OMF112" s="631"/>
      <c r="OMG112" s="631"/>
      <c r="OMH112" s="631"/>
      <c r="OMI112" s="631"/>
      <c r="OMJ112" s="612"/>
      <c r="OMK112" s="626"/>
      <c r="OML112" s="631"/>
      <c r="OMM112" s="631"/>
      <c r="OMN112" s="631"/>
      <c r="OMO112" s="631"/>
      <c r="OMP112" s="631"/>
      <c r="OMQ112" s="612"/>
      <c r="OMR112" s="626"/>
      <c r="OMS112" s="631"/>
      <c r="OMT112" s="631"/>
      <c r="OMU112" s="631"/>
      <c r="OMV112" s="631"/>
      <c r="OMW112" s="631"/>
      <c r="OMX112" s="612"/>
      <c r="OMY112" s="626"/>
      <c r="OMZ112" s="631"/>
      <c r="ONA112" s="631"/>
      <c r="ONB112" s="631"/>
      <c r="ONC112" s="631"/>
      <c r="OND112" s="631"/>
      <c r="ONE112" s="612"/>
      <c r="ONF112" s="626"/>
      <c r="ONG112" s="631"/>
      <c r="ONH112" s="631"/>
      <c r="ONI112" s="631"/>
      <c r="ONJ112" s="631"/>
      <c r="ONK112" s="631"/>
      <c r="ONL112" s="612"/>
      <c r="ONM112" s="626"/>
      <c r="ONN112" s="631"/>
      <c r="ONO112" s="631"/>
      <c r="ONP112" s="631"/>
      <c r="ONQ112" s="631"/>
      <c r="ONR112" s="631"/>
      <c r="ONS112" s="612"/>
      <c r="ONT112" s="626"/>
      <c r="ONU112" s="631"/>
      <c r="ONV112" s="631"/>
      <c r="ONW112" s="631"/>
      <c r="ONX112" s="631"/>
      <c r="ONY112" s="631"/>
      <c r="ONZ112" s="612"/>
      <c r="OOA112" s="626"/>
      <c r="OOB112" s="631"/>
      <c r="OOC112" s="631"/>
      <c r="OOD112" s="631"/>
      <c r="OOE112" s="631"/>
      <c r="OOF112" s="631"/>
      <c r="OOG112" s="612"/>
      <c r="OOH112" s="626"/>
      <c r="OOI112" s="631"/>
      <c r="OOJ112" s="631"/>
      <c r="OOK112" s="631"/>
      <c r="OOL112" s="631"/>
      <c r="OOM112" s="631"/>
      <c r="OON112" s="612"/>
      <c r="OOO112" s="626"/>
      <c r="OOP112" s="631"/>
      <c r="OOQ112" s="631"/>
      <c r="OOR112" s="631"/>
      <c r="OOS112" s="631"/>
      <c r="OOT112" s="631"/>
      <c r="OOU112" s="612"/>
      <c r="OOV112" s="626"/>
      <c r="OOW112" s="631"/>
      <c r="OOX112" s="631"/>
      <c r="OOY112" s="631"/>
      <c r="OOZ112" s="631"/>
      <c r="OPA112" s="631"/>
      <c r="OPB112" s="612"/>
      <c r="OPC112" s="626"/>
      <c r="OPD112" s="631"/>
      <c r="OPE112" s="631"/>
      <c r="OPF112" s="631"/>
      <c r="OPG112" s="631"/>
      <c r="OPH112" s="631"/>
      <c r="OPI112" s="612"/>
      <c r="OPJ112" s="626"/>
      <c r="OPK112" s="631"/>
      <c r="OPL112" s="631"/>
      <c r="OPM112" s="631"/>
      <c r="OPN112" s="631"/>
      <c r="OPO112" s="631"/>
      <c r="OPP112" s="612"/>
      <c r="OPQ112" s="626"/>
      <c r="OPR112" s="631"/>
      <c r="OPS112" s="631"/>
      <c r="OPT112" s="631"/>
      <c r="OPU112" s="631"/>
      <c r="OPV112" s="631"/>
      <c r="OPW112" s="612"/>
      <c r="OPX112" s="626"/>
      <c r="OPY112" s="631"/>
      <c r="OPZ112" s="631"/>
      <c r="OQA112" s="631"/>
      <c r="OQB112" s="631"/>
      <c r="OQC112" s="631"/>
      <c r="OQD112" s="612"/>
      <c r="OQE112" s="626"/>
      <c r="OQF112" s="631"/>
      <c r="OQG112" s="631"/>
      <c r="OQH112" s="631"/>
      <c r="OQI112" s="631"/>
      <c r="OQJ112" s="631"/>
      <c r="OQK112" s="612"/>
      <c r="OQL112" s="626"/>
      <c r="OQM112" s="631"/>
      <c r="OQN112" s="631"/>
      <c r="OQO112" s="631"/>
      <c r="OQP112" s="631"/>
      <c r="OQQ112" s="631"/>
      <c r="OQR112" s="612"/>
      <c r="OQS112" s="626"/>
      <c r="OQT112" s="631"/>
      <c r="OQU112" s="631"/>
      <c r="OQV112" s="631"/>
      <c r="OQW112" s="631"/>
      <c r="OQX112" s="631"/>
      <c r="OQY112" s="612"/>
      <c r="OQZ112" s="626"/>
      <c r="ORA112" s="631"/>
      <c r="ORB112" s="631"/>
      <c r="ORC112" s="631"/>
      <c r="ORD112" s="631"/>
      <c r="ORE112" s="631"/>
      <c r="ORF112" s="612"/>
      <c r="ORG112" s="626"/>
      <c r="ORH112" s="631"/>
      <c r="ORI112" s="631"/>
      <c r="ORJ112" s="631"/>
      <c r="ORK112" s="631"/>
      <c r="ORL112" s="631"/>
      <c r="ORM112" s="612"/>
      <c r="ORN112" s="626"/>
      <c r="ORO112" s="631"/>
      <c r="ORP112" s="631"/>
      <c r="ORQ112" s="631"/>
      <c r="ORR112" s="631"/>
      <c r="ORS112" s="631"/>
      <c r="ORT112" s="612"/>
      <c r="ORU112" s="626"/>
      <c r="ORV112" s="631"/>
      <c r="ORW112" s="631"/>
      <c r="ORX112" s="631"/>
      <c r="ORY112" s="631"/>
      <c r="ORZ112" s="631"/>
      <c r="OSA112" s="612"/>
      <c r="OSB112" s="626"/>
      <c r="OSC112" s="631"/>
      <c r="OSD112" s="631"/>
      <c r="OSE112" s="631"/>
      <c r="OSF112" s="631"/>
      <c r="OSG112" s="631"/>
      <c r="OSH112" s="612"/>
      <c r="OSI112" s="626"/>
      <c r="OSJ112" s="631"/>
      <c r="OSK112" s="631"/>
      <c r="OSL112" s="631"/>
      <c r="OSM112" s="631"/>
      <c r="OSN112" s="631"/>
      <c r="OSO112" s="612"/>
      <c r="OSP112" s="626"/>
      <c r="OSQ112" s="631"/>
      <c r="OSR112" s="631"/>
      <c r="OSS112" s="631"/>
      <c r="OST112" s="631"/>
      <c r="OSU112" s="631"/>
      <c r="OSV112" s="612"/>
      <c r="OSW112" s="626"/>
      <c r="OSX112" s="631"/>
      <c r="OSY112" s="631"/>
      <c r="OSZ112" s="631"/>
      <c r="OTA112" s="631"/>
      <c r="OTB112" s="631"/>
      <c r="OTC112" s="612"/>
      <c r="OTD112" s="626"/>
      <c r="OTE112" s="631"/>
      <c r="OTF112" s="631"/>
      <c r="OTG112" s="631"/>
      <c r="OTH112" s="631"/>
      <c r="OTI112" s="631"/>
      <c r="OTJ112" s="612"/>
      <c r="OTK112" s="626"/>
      <c r="OTL112" s="631"/>
      <c r="OTM112" s="631"/>
      <c r="OTN112" s="631"/>
      <c r="OTO112" s="631"/>
      <c r="OTP112" s="631"/>
      <c r="OTQ112" s="612"/>
      <c r="OTR112" s="626"/>
      <c r="OTS112" s="631"/>
      <c r="OTT112" s="631"/>
      <c r="OTU112" s="631"/>
      <c r="OTV112" s="631"/>
      <c r="OTW112" s="631"/>
      <c r="OTX112" s="612"/>
      <c r="OTY112" s="626"/>
      <c r="OTZ112" s="631"/>
      <c r="OUA112" s="631"/>
      <c r="OUB112" s="631"/>
      <c r="OUC112" s="631"/>
      <c r="OUD112" s="631"/>
      <c r="OUE112" s="612"/>
      <c r="OUF112" s="626"/>
      <c r="OUG112" s="631"/>
      <c r="OUH112" s="631"/>
      <c r="OUI112" s="631"/>
      <c r="OUJ112" s="631"/>
      <c r="OUK112" s="631"/>
      <c r="OUL112" s="612"/>
      <c r="OUM112" s="626"/>
      <c r="OUN112" s="631"/>
      <c r="OUO112" s="631"/>
      <c r="OUP112" s="631"/>
      <c r="OUQ112" s="631"/>
      <c r="OUR112" s="631"/>
      <c r="OUS112" s="612"/>
      <c r="OUT112" s="626"/>
      <c r="OUU112" s="631"/>
      <c r="OUV112" s="631"/>
      <c r="OUW112" s="631"/>
      <c r="OUX112" s="631"/>
      <c r="OUY112" s="631"/>
      <c r="OUZ112" s="612"/>
      <c r="OVA112" s="626"/>
      <c r="OVB112" s="631"/>
      <c r="OVC112" s="631"/>
      <c r="OVD112" s="631"/>
      <c r="OVE112" s="631"/>
      <c r="OVF112" s="631"/>
      <c r="OVG112" s="612"/>
      <c r="OVH112" s="626"/>
      <c r="OVI112" s="631"/>
      <c r="OVJ112" s="631"/>
      <c r="OVK112" s="631"/>
      <c r="OVL112" s="631"/>
      <c r="OVM112" s="631"/>
      <c r="OVN112" s="612"/>
      <c r="OVO112" s="626"/>
      <c r="OVP112" s="631"/>
      <c r="OVQ112" s="631"/>
      <c r="OVR112" s="631"/>
      <c r="OVS112" s="631"/>
      <c r="OVT112" s="631"/>
      <c r="OVU112" s="612"/>
      <c r="OVV112" s="626"/>
      <c r="OVW112" s="631"/>
      <c r="OVX112" s="631"/>
      <c r="OVY112" s="631"/>
      <c r="OVZ112" s="631"/>
      <c r="OWA112" s="631"/>
      <c r="OWB112" s="612"/>
      <c r="OWC112" s="626"/>
      <c r="OWD112" s="631"/>
      <c r="OWE112" s="631"/>
      <c r="OWF112" s="631"/>
      <c r="OWG112" s="631"/>
      <c r="OWH112" s="631"/>
      <c r="OWI112" s="612"/>
      <c r="OWJ112" s="626"/>
      <c r="OWK112" s="631"/>
      <c r="OWL112" s="631"/>
      <c r="OWM112" s="631"/>
      <c r="OWN112" s="631"/>
      <c r="OWO112" s="631"/>
      <c r="OWP112" s="612"/>
      <c r="OWQ112" s="626"/>
      <c r="OWR112" s="631"/>
      <c r="OWS112" s="631"/>
      <c r="OWT112" s="631"/>
      <c r="OWU112" s="631"/>
      <c r="OWV112" s="631"/>
      <c r="OWW112" s="612"/>
      <c r="OWX112" s="626"/>
      <c r="OWY112" s="631"/>
      <c r="OWZ112" s="631"/>
      <c r="OXA112" s="631"/>
      <c r="OXB112" s="631"/>
      <c r="OXC112" s="631"/>
      <c r="OXD112" s="612"/>
      <c r="OXE112" s="626"/>
      <c r="OXF112" s="631"/>
      <c r="OXG112" s="631"/>
      <c r="OXH112" s="631"/>
      <c r="OXI112" s="631"/>
      <c r="OXJ112" s="631"/>
      <c r="OXK112" s="612"/>
      <c r="OXL112" s="626"/>
      <c r="OXM112" s="631"/>
      <c r="OXN112" s="631"/>
      <c r="OXO112" s="631"/>
      <c r="OXP112" s="631"/>
      <c r="OXQ112" s="631"/>
      <c r="OXR112" s="612"/>
      <c r="OXS112" s="626"/>
      <c r="OXT112" s="631"/>
      <c r="OXU112" s="631"/>
      <c r="OXV112" s="631"/>
      <c r="OXW112" s="631"/>
      <c r="OXX112" s="631"/>
      <c r="OXY112" s="612"/>
      <c r="OXZ112" s="626"/>
      <c r="OYA112" s="631"/>
      <c r="OYB112" s="631"/>
      <c r="OYC112" s="631"/>
      <c r="OYD112" s="631"/>
      <c r="OYE112" s="631"/>
      <c r="OYF112" s="612"/>
      <c r="OYG112" s="626"/>
      <c r="OYH112" s="631"/>
      <c r="OYI112" s="631"/>
      <c r="OYJ112" s="631"/>
      <c r="OYK112" s="631"/>
      <c r="OYL112" s="631"/>
      <c r="OYM112" s="612"/>
      <c r="OYN112" s="626"/>
      <c r="OYO112" s="631"/>
      <c r="OYP112" s="631"/>
      <c r="OYQ112" s="631"/>
      <c r="OYR112" s="631"/>
      <c r="OYS112" s="631"/>
      <c r="OYT112" s="612"/>
      <c r="OYU112" s="626"/>
      <c r="OYV112" s="631"/>
      <c r="OYW112" s="631"/>
      <c r="OYX112" s="631"/>
      <c r="OYY112" s="631"/>
      <c r="OYZ112" s="631"/>
      <c r="OZA112" s="612"/>
      <c r="OZB112" s="626"/>
      <c r="OZC112" s="631"/>
      <c r="OZD112" s="631"/>
      <c r="OZE112" s="631"/>
      <c r="OZF112" s="631"/>
      <c r="OZG112" s="631"/>
      <c r="OZH112" s="612"/>
      <c r="OZI112" s="626"/>
      <c r="OZJ112" s="631"/>
      <c r="OZK112" s="631"/>
      <c r="OZL112" s="631"/>
      <c r="OZM112" s="631"/>
      <c r="OZN112" s="631"/>
      <c r="OZO112" s="612"/>
      <c r="OZP112" s="626"/>
      <c r="OZQ112" s="631"/>
      <c r="OZR112" s="631"/>
      <c r="OZS112" s="631"/>
      <c r="OZT112" s="631"/>
      <c r="OZU112" s="631"/>
      <c r="OZV112" s="612"/>
      <c r="OZW112" s="626"/>
      <c r="OZX112" s="631"/>
      <c r="OZY112" s="631"/>
      <c r="OZZ112" s="631"/>
      <c r="PAA112" s="631"/>
      <c r="PAB112" s="631"/>
      <c r="PAC112" s="612"/>
      <c r="PAD112" s="626"/>
      <c r="PAE112" s="631"/>
      <c r="PAF112" s="631"/>
      <c r="PAG112" s="631"/>
      <c r="PAH112" s="631"/>
      <c r="PAI112" s="631"/>
      <c r="PAJ112" s="612"/>
      <c r="PAK112" s="626"/>
      <c r="PAL112" s="631"/>
      <c r="PAM112" s="631"/>
      <c r="PAN112" s="631"/>
      <c r="PAO112" s="631"/>
      <c r="PAP112" s="631"/>
      <c r="PAQ112" s="612"/>
      <c r="PAR112" s="626"/>
      <c r="PAS112" s="631"/>
      <c r="PAT112" s="631"/>
      <c r="PAU112" s="631"/>
      <c r="PAV112" s="631"/>
      <c r="PAW112" s="631"/>
      <c r="PAX112" s="612"/>
      <c r="PAY112" s="626"/>
      <c r="PAZ112" s="631"/>
      <c r="PBA112" s="631"/>
      <c r="PBB112" s="631"/>
      <c r="PBC112" s="631"/>
      <c r="PBD112" s="631"/>
      <c r="PBE112" s="612"/>
      <c r="PBF112" s="626"/>
      <c r="PBG112" s="631"/>
      <c r="PBH112" s="631"/>
      <c r="PBI112" s="631"/>
      <c r="PBJ112" s="631"/>
      <c r="PBK112" s="631"/>
      <c r="PBL112" s="612"/>
      <c r="PBM112" s="626"/>
      <c r="PBN112" s="631"/>
      <c r="PBO112" s="631"/>
      <c r="PBP112" s="631"/>
      <c r="PBQ112" s="631"/>
      <c r="PBR112" s="631"/>
      <c r="PBS112" s="612"/>
      <c r="PBT112" s="626"/>
      <c r="PBU112" s="631"/>
      <c r="PBV112" s="631"/>
      <c r="PBW112" s="631"/>
      <c r="PBX112" s="631"/>
      <c r="PBY112" s="631"/>
      <c r="PBZ112" s="612"/>
      <c r="PCA112" s="626"/>
      <c r="PCB112" s="631"/>
      <c r="PCC112" s="631"/>
      <c r="PCD112" s="631"/>
      <c r="PCE112" s="631"/>
      <c r="PCF112" s="631"/>
      <c r="PCG112" s="612"/>
      <c r="PCH112" s="626"/>
      <c r="PCI112" s="631"/>
      <c r="PCJ112" s="631"/>
      <c r="PCK112" s="631"/>
      <c r="PCL112" s="631"/>
      <c r="PCM112" s="631"/>
      <c r="PCN112" s="612"/>
      <c r="PCO112" s="626"/>
      <c r="PCP112" s="631"/>
      <c r="PCQ112" s="631"/>
      <c r="PCR112" s="631"/>
      <c r="PCS112" s="631"/>
      <c r="PCT112" s="631"/>
      <c r="PCU112" s="612"/>
      <c r="PCV112" s="626"/>
      <c r="PCW112" s="631"/>
      <c r="PCX112" s="631"/>
      <c r="PCY112" s="631"/>
      <c r="PCZ112" s="631"/>
      <c r="PDA112" s="631"/>
      <c r="PDB112" s="612"/>
      <c r="PDC112" s="626"/>
      <c r="PDD112" s="631"/>
      <c r="PDE112" s="631"/>
      <c r="PDF112" s="631"/>
      <c r="PDG112" s="631"/>
      <c r="PDH112" s="631"/>
      <c r="PDI112" s="612"/>
      <c r="PDJ112" s="626"/>
      <c r="PDK112" s="631"/>
      <c r="PDL112" s="631"/>
      <c r="PDM112" s="631"/>
      <c r="PDN112" s="631"/>
      <c r="PDO112" s="631"/>
      <c r="PDP112" s="612"/>
      <c r="PDQ112" s="626"/>
      <c r="PDR112" s="631"/>
      <c r="PDS112" s="631"/>
      <c r="PDT112" s="631"/>
      <c r="PDU112" s="631"/>
      <c r="PDV112" s="631"/>
      <c r="PDW112" s="612"/>
      <c r="PDX112" s="626"/>
      <c r="PDY112" s="631"/>
      <c r="PDZ112" s="631"/>
      <c r="PEA112" s="631"/>
      <c r="PEB112" s="631"/>
      <c r="PEC112" s="631"/>
      <c r="PED112" s="612"/>
      <c r="PEE112" s="626"/>
      <c r="PEF112" s="631"/>
      <c r="PEG112" s="631"/>
      <c r="PEH112" s="631"/>
      <c r="PEI112" s="631"/>
      <c r="PEJ112" s="631"/>
      <c r="PEK112" s="612"/>
      <c r="PEL112" s="626"/>
      <c r="PEM112" s="631"/>
      <c r="PEN112" s="631"/>
      <c r="PEO112" s="631"/>
      <c r="PEP112" s="631"/>
      <c r="PEQ112" s="631"/>
      <c r="PER112" s="612"/>
      <c r="PES112" s="626"/>
      <c r="PET112" s="631"/>
      <c r="PEU112" s="631"/>
      <c r="PEV112" s="631"/>
      <c r="PEW112" s="631"/>
      <c r="PEX112" s="631"/>
      <c r="PEY112" s="612"/>
      <c r="PEZ112" s="626"/>
      <c r="PFA112" s="631"/>
      <c r="PFB112" s="631"/>
      <c r="PFC112" s="631"/>
      <c r="PFD112" s="631"/>
      <c r="PFE112" s="631"/>
      <c r="PFF112" s="612"/>
      <c r="PFG112" s="626"/>
      <c r="PFH112" s="631"/>
      <c r="PFI112" s="631"/>
      <c r="PFJ112" s="631"/>
      <c r="PFK112" s="631"/>
      <c r="PFL112" s="631"/>
      <c r="PFM112" s="612"/>
      <c r="PFN112" s="626"/>
      <c r="PFO112" s="631"/>
      <c r="PFP112" s="631"/>
      <c r="PFQ112" s="631"/>
      <c r="PFR112" s="631"/>
      <c r="PFS112" s="631"/>
      <c r="PFT112" s="612"/>
      <c r="PFU112" s="626"/>
      <c r="PFV112" s="631"/>
      <c r="PFW112" s="631"/>
      <c r="PFX112" s="631"/>
      <c r="PFY112" s="631"/>
      <c r="PFZ112" s="631"/>
      <c r="PGA112" s="612"/>
      <c r="PGB112" s="626"/>
      <c r="PGC112" s="631"/>
      <c r="PGD112" s="631"/>
      <c r="PGE112" s="631"/>
      <c r="PGF112" s="631"/>
      <c r="PGG112" s="631"/>
      <c r="PGH112" s="612"/>
      <c r="PGI112" s="626"/>
      <c r="PGJ112" s="631"/>
      <c r="PGK112" s="631"/>
      <c r="PGL112" s="631"/>
      <c r="PGM112" s="631"/>
      <c r="PGN112" s="631"/>
      <c r="PGO112" s="612"/>
      <c r="PGP112" s="626"/>
      <c r="PGQ112" s="631"/>
      <c r="PGR112" s="631"/>
      <c r="PGS112" s="631"/>
      <c r="PGT112" s="631"/>
      <c r="PGU112" s="631"/>
      <c r="PGV112" s="612"/>
      <c r="PGW112" s="626"/>
      <c r="PGX112" s="631"/>
      <c r="PGY112" s="631"/>
      <c r="PGZ112" s="631"/>
      <c r="PHA112" s="631"/>
      <c r="PHB112" s="631"/>
      <c r="PHC112" s="612"/>
      <c r="PHD112" s="626"/>
      <c r="PHE112" s="631"/>
      <c r="PHF112" s="631"/>
      <c r="PHG112" s="631"/>
      <c r="PHH112" s="631"/>
      <c r="PHI112" s="631"/>
      <c r="PHJ112" s="612"/>
      <c r="PHK112" s="626"/>
      <c r="PHL112" s="631"/>
      <c r="PHM112" s="631"/>
      <c r="PHN112" s="631"/>
      <c r="PHO112" s="631"/>
      <c r="PHP112" s="631"/>
      <c r="PHQ112" s="612"/>
      <c r="PHR112" s="626"/>
      <c r="PHS112" s="631"/>
      <c r="PHT112" s="631"/>
      <c r="PHU112" s="631"/>
      <c r="PHV112" s="631"/>
      <c r="PHW112" s="631"/>
      <c r="PHX112" s="612"/>
      <c r="PHY112" s="626"/>
      <c r="PHZ112" s="631"/>
      <c r="PIA112" s="631"/>
      <c r="PIB112" s="631"/>
      <c r="PIC112" s="631"/>
      <c r="PID112" s="631"/>
      <c r="PIE112" s="612"/>
      <c r="PIF112" s="626"/>
      <c r="PIG112" s="631"/>
      <c r="PIH112" s="631"/>
      <c r="PII112" s="631"/>
      <c r="PIJ112" s="631"/>
      <c r="PIK112" s="631"/>
      <c r="PIL112" s="612"/>
      <c r="PIM112" s="626"/>
      <c r="PIN112" s="631"/>
      <c r="PIO112" s="631"/>
      <c r="PIP112" s="631"/>
      <c r="PIQ112" s="631"/>
      <c r="PIR112" s="631"/>
      <c r="PIS112" s="612"/>
      <c r="PIT112" s="626"/>
      <c r="PIU112" s="631"/>
      <c r="PIV112" s="631"/>
      <c r="PIW112" s="631"/>
      <c r="PIX112" s="631"/>
      <c r="PIY112" s="631"/>
      <c r="PIZ112" s="612"/>
      <c r="PJA112" s="626"/>
      <c r="PJB112" s="631"/>
      <c r="PJC112" s="631"/>
      <c r="PJD112" s="631"/>
      <c r="PJE112" s="631"/>
      <c r="PJF112" s="631"/>
      <c r="PJG112" s="612"/>
      <c r="PJH112" s="626"/>
      <c r="PJI112" s="631"/>
      <c r="PJJ112" s="631"/>
      <c r="PJK112" s="631"/>
      <c r="PJL112" s="631"/>
      <c r="PJM112" s="631"/>
      <c r="PJN112" s="612"/>
      <c r="PJO112" s="626"/>
      <c r="PJP112" s="631"/>
      <c r="PJQ112" s="631"/>
      <c r="PJR112" s="631"/>
      <c r="PJS112" s="631"/>
      <c r="PJT112" s="631"/>
      <c r="PJU112" s="612"/>
      <c r="PJV112" s="626"/>
      <c r="PJW112" s="631"/>
      <c r="PJX112" s="631"/>
      <c r="PJY112" s="631"/>
      <c r="PJZ112" s="631"/>
      <c r="PKA112" s="631"/>
      <c r="PKB112" s="612"/>
      <c r="PKC112" s="626"/>
      <c r="PKD112" s="631"/>
      <c r="PKE112" s="631"/>
      <c r="PKF112" s="631"/>
      <c r="PKG112" s="631"/>
      <c r="PKH112" s="631"/>
      <c r="PKI112" s="612"/>
      <c r="PKJ112" s="626"/>
      <c r="PKK112" s="631"/>
      <c r="PKL112" s="631"/>
      <c r="PKM112" s="631"/>
      <c r="PKN112" s="631"/>
      <c r="PKO112" s="631"/>
      <c r="PKP112" s="612"/>
      <c r="PKQ112" s="626"/>
      <c r="PKR112" s="631"/>
      <c r="PKS112" s="631"/>
      <c r="PKT112" s="631"/>
      <c r="PKU112" s="631"/>
      <c r="PKV112" s="631"/>
      <c r="PKW112" s="612"/>
      <c r="PKX112" s="626"/>
      <c r="PKY112" s="631"/>
      <c r="PKZ112" s="631"/>
      <c r="PLA112" s="631"/>
      <c r="PLB112" s="631"/>
      <c r="PLC112" s="631"/>
      <c r="PLD112" s="612"/>
      <c r="PLE112" s="626"/>
      <c r="PLF112" s="631"/>
      <c r="PLG112" s="631"/>
      <c r="PLH112" s="631"/>
      <c r="PLI112" s="631"/>
      <c r="PLJ112" s="631"/>
      <c r="PLK112" s="612"/>
      <c r="PLL112" s="626"/>
      <c r="PLM112" s="631"/>
      <c r="PLN112" s="631"/>
      <c r="PLO112" s="631"/>
      <c r="PLP112" s="631"/>
      <c r="PLQ112" s="631"/>
      <c r="PLR112" s="612"/>
      <c r="PLS112" s="626"/>
      <c r="PLT112" s="631"/>
      <c r="PLU112" s="631"/>
      <c r="PLV112" s="631"/>
      <c r="PLW112" s="631"/>
      <c r="PLX112" s="631"/>
      <c r="PLY112" s="612"/>
      <c r="PLZ112" s="626"/>
      <c r="PMA112" s="631"/>
      <c r="PMB112" s="631"/>
      <c r="PMC112" s="631"/>
      <c r="PMD112" s="631"/>
      <c r="PME112" s="631"/>
      <c r="PMF112" s="612"/>
      <c r="PMG112" s="626"/>
      <c r="PMH112" s="631"/>
      <c r="PMI112" s="631"/>
      <c r="PMJ112" s="631"/>
      <c r="PMK112" s="631"/>
      <c r="PML112" s="631"/>
      <c r="PMM112" s="612"/>
      <c r="PMN112" s="626"/>
      <c r="PMO112" s="631"/>
      <c r="PMP112" s="631"/>
      <c r="PMQ112" s="631"/>
      <c r="PMR112" s="631"/>
      <c r="PMS112" s="631"/>
      <c r="PMT112" s="612"/>
      <c r="PMU112" s="626"/>
      <c r="PMV112" s="631"/>
      <c r="PMW112" s="631"/>
      <c r="PMX112" s="631"/>
      <c r="PMY112" s="631"/>
      <c r="PMZ112" s="631"/>
      <c r="PNA112" s="612"/>
      <c r="PNB112" s="626"/>
      <c r="PNC112" s="631"/>
      <c r="PND112" s="631"/>
      <c r="PNE112" s="631"/>
      <c r="PNF112" s="631"/>
      <c r="PNG112" s="631"/>
      <c r="PNH112" s="612"/>
      <c r="PNI112" s="626"/>
      <c r="PNJ112" s="631"/>
      <c r="PNK112" s="631"/>
      <c r="PNL112" s="631"/>
      <c r="PNM112" s="631"/>
      <c r="PNN112" s="631"/>
      <c r="PNO112" s="612"/>
      <c r="PNP112" s="626"/>
      <c r="PNQ112" s="631"/>
      <c r="PNR112" s="631"/>
      <c r="PNS112" s="631"/>
      <c r="PNT112" s="631"/>
      <c r="PNU112" s="631"/>
      <c r="PNV112" s="612"/>
      <c r="PNW112" s="626"/>
      <c r="PNX112" s="631"/>
      <c r="PNY112" s="631"/>
      <c r="PNZ112" s="631"/>
      <c r="POA112" s="631"/>
      <c r="POB112" s="631"/>
      <c r="POC112" s="612"/>
      <c r="POD112" s="626"/>
      <c r="POE112" s="631"/>
      <c r="POF112" s="631"/>
      <c r="POG112" s="631"/>
      <c r="POH112" s="631"/>
      <c r="POI112" s="631"/>
      <c r="POJ112" s="612"/>
      <c r="POK112" s="626"/>
      <c r="POL112" s="631"/>
      <c r="POM112" s="631"/>
      <c r="PON112" s="631"/>
      <c r="POO112" s="631"/>
      <c r="POP112" s="631"/>
      <c r="POQ112" s="612"/>
      <c r="POR112" s="626"/>
      <c r="POS112" s="631"/>
      <c r="POT112" s="631"/>
      <c r="POU112" s="631"/>
      <c r="POV112" s="631"/>
      <c r="POW112" s="631"/>
      <c r="POX112" s="612"/>
      <c r="POY112" s="626"/>
      <c r="POZ112" s="631"/>
      <c r="PPA112" s="631"/>
      <c r="PPB112" s="631"/>
      <c r="PPC112" s="631"/>
      <c r="PPD112" s="631"/>
      <c r="PPE112" s="612"/>
      <c r="PPF112" s="626"/>
      <c r="PPG112" s="631"/>
      <c r="PPH112" s="631"/>
      <c r="PPI112" s="631"/>
      <c r="PPJ112" s="631"/>
      <c r="PPK112" s="631"/>
      <c r="PPL112" s="612"/>
      <c r="PPM112" s="626"/>
      <c r="PPN112" s="631"/>
      <c r="PPO112" s="631"/>
      <c r="PPP112" s="631"/>
      <c r="PPQ112" s="631"/>
      <c r="PPR112" s="631"/>
      <c r="PPS112" s="612"/>
      <c r="PPT112" s="626"/>
      <c r="PPU112" s="631"/>
      <c r="PPV112" s="631"/>
      <c r="PPW112" s="631"/>
      <c r="PPX112" s="631"/>
      <c r="PPY112" s="631"/>
      <c r="PPZ112" s="612"/>
      <c r="PQA112" s="626"/>
      <c r="PQB112" s="631"/>
      <c r="PQC112" s="631"/>
      <c r="PQD112" s="631"/>
      <c r="PQE112" s="631"/>
      <c r="PQF112" s="631"/>
      <c r="PQG112" s="612"/>
      <c r="PQH112" s="626"/>
      <c r="PQI112" s="631"/>
      <c r="PQJ112" s="631"/>
      <c r="PQK112" s="631"/>
      <c r="PQL112" s="631"/>
      <c r="PQM112" s="631"/>
      <c r="PQN112" s="612"/>
      <c r="PQO112" s="626"/>
      <c r="PQP112" s="631"/>
      <c r="PQQ112" s="631"/>
      <c r="PQR112" s="631"/>
      <c r="PQS112" s="631"/>
      <c r="PQT112" s="631"/>
      <c r="PQU112" s="612"/>
      <c r="PQV112" s="626"/>
      <c r="PQW112" s="631"/>
      <c r="PQX112" s="631"/>
      <c r="PQY112" s="631"/>
      <c r="PQZ112" s="631"/>
      <c r="PRA112" s="631"/>
      <c r="PRB112" s="612"/>
      <c r="PRC112" s="626"/>
      <c r="PRD112" s="631"/>
      <c r="PRE112" s="631"/>
      <c r="PRF112" s="631"/>
      <c r="PRG112" s="631"/>
      <c r="PRH112" s="631"/>
      <c r="PRI112" s="612"/>
      <c r="PRJ112" s="626"/>
      <c r="PRK112" s="631"/>
      <c r="PRL112" s="631"/>
      <c r="PRM112" s="631"/>
      <c r="PRN112" s="631"/>
      <c r="PRO112" s="631"/>
      <c r="PRP112" s="612"/>
      <c r="PRQ112" s="626"/>
      <c r="PRR112" s="631"/>
      <c r="PRS112" s="631"/>
      <c r="PRT112" s="631"/>
      <c r="PRU112" s="631"/>
      <c r="PRV112" s="631"/>
      <c r="PRW112" s="612"/>
      <c r="PRX112" s="626"/>
      <c r="PRY112" s="631"/>
      <c r="PRZ112" s="631"/>
      <c r="PSA112" s="631"/>
      <c r="PSB112" s="631"/>
      <c r="PSC112" s="631"/>
      <c r="PSD112" s="612"/>
      <c r="PSE112" s="626"/>
      <c r="PSF112" s="631"/>
      <c r="PSG112" s="631"/>
      <c r="PSH112" s="631"/>
      <c r="PSI112" s="631"/>
      <c r="PSJ112" s="631"/>
      <c r="PSK112" s="612"/>
      <c r="PSL112" s="626"/>
      <c r="PSM112" s="631"/>
      <c r="PSN112" s="631"/>
      <c r="PSO112" s="631"/>
      <c r="PSP112" s="631"/>
      <c r="PSQ112" s="631"/>
      <c r="PSR112" s="612"/>
      <c r="PSS112" s="626"/>
      <c r="PST112" s="631"/>
      <c r="PSU112" s="631"/>
      <c r="PSV112" s="631"/>
      <c r="PSW112" s="631"/>
      <c r="PSX112" s="631"/>
      <c r="PSY112" s="612"/>
      <c r="PSZ112" s="626"/>
      <c r="PTA112" s="631"/>
      <c r="PTB112" s="631"/>
      <c r="PTC112" s="631"/>
      <c r="PTD112" s="631"/>
      <c r="PTE112" s="631"/>
      <c r="PTF112" s="612"/>
      <c r="PTG112" s="626"/>
      <c r="PTH112" s="631"/>
      <c r="PTI112" s="631"/>
      <c r="PTJ112" s="631"/>
      <c r="PTK112" s="631"/>
      <c r="PTL112" s="631"/>
      <c r="PTM112" s="612"/>
      <c r="PTN112" s="626"/>
      <c r="PTO112" s="631"/>
      <c r="PTP112" s="631"/>
      <c r="PTQ112" s="631"/>
      <c r="PTR112" s="631"/>
      <c r="PTS112" s="631"/>
      <c r="PTT112" s="612"/>
      <c r="PTU112" s="626"/>
      <c r="PTV112" s="631"/>
      <c r="PTW112" s="631"/>
      <c r="PTX112" s="631"/>
      <c r="PTY112" s="631"/>
      <c r="PTZ112" s="631"/>
      <c r="PUA112" s="612"/>
      <c r="PUB112" s="626"/>
      <c r="PUC112" s="631"/>
      <c r="PUD112" s="631"/>
      <c r="PUE112" s="631"/>
      <c r="PUF112" s="631"/>
      <c r="PUG112" s="631"/>
      <c r="PUH112" s="612"/>
      <c r="PUI112" s="626"/>
      <c r="PUJ112" s="631"/>
      <c r="PUK112" s="631"/>
      <c r="PUL112" s="631"/>
      <c r="PUM112" s="631"/>
      <c r="PUN112" s="631"/>
      <c r="PUO112" s="612"/>
      <c r="PUP112" s="626"/>
      <c r="PUQ112" s="631"/>
      <c r="PUR112" s="631"/>
      <c r="PUS112" s="631"/>
      <c r="PUT112" s="631"/>
      <c r="PUU112" s="631"/>
      <c r="PUV112" s="612"/>
      <c r="PUW112" s="626"/>
      <c r="PUX112" s="631"/>
      <c r="PUY112" s="631"/>
      <c r="PUZ112" s="631"/>
      <c r="PVA112" s="631"/>
      <c r="PVB112" s="631"/>
      <c r="PVC112" s="612"/>
      <c r="PVD112" s="626"/>
      <c r="PVE112" s="631"/>
      <c r="PVF112" s="631"/>
      <c r="PVG112" s="631"/>
      <c r="PVH112" s="631"/>
      <c r="PVI112" s="631"/>
      <c r="PVJ112" s="612"/>
      <c r="PVK112" s="626"/>
      <c r="PVL112" s="631"/>
      <c r="PVM112" s="631"/>
      <c r="PVN112" s="631"/>
      <c r="PVO112" s="631"/>
      <c r="PVP112" s="631"/>
      <c r="PVQ112" s="612"/>
      <c r="PVR112" s="626"/>
      <c r="PVS112" s="631"/>
      <c r="PVT112" s="631"/>
      <c r="PVU112" s="631"/>
      <c r="PVV112" s="631"/>
      <c r="PVW112" s="631"/>
      <c r="PVX112" s="612"/>
      <c r="PVY112" s="626"/>
      <c r="PVZ112" s="631"/>
      <c r="PWA112" s="631"/>
      <c r="PWB112" s="631"/>
      <c r="PWC112" s="631"/>
      <c r="PWD112" s="631"/>
      <c r="PWE112" s="612"/>
      <c r="PWF112" s="626"/>
      <c r="PWG112" s="631"/>
      <c r="PWH112" s="631"/>
      <c r="PWI112" s="631"/>
      <c r="PWJ112" s="631"/>
      <c r="PWK112" s="631"/>
      <c r="PWL112" s="612"/>
      <c r="PWM112" s="626"/>
      <c r="PWN112" s="631"/>
      <c r="PWO112" s="631"/>
      <c r="PWP112" s="631"/>
      <c r="PWQ112" s="631"/>
      <c r="PWR112" s="631"/>
      <c r="PWS112" s="612"/>
      <c r="PWT112" s="626"/>
      <c r="PWU112" s="631"/>
      <c r="PWV112" s="631"/>
      <c r="PWW112" s="631"/>
      <c r="PWX112" s="631"/>
      <c r="PWY112" s="631"/>
      <c r="PWZ112" s="612"/>
      <c r="PXA112" s="626"/>
      <c r="PXB112" s="631"/>
      <c r="PXC112" s="631"/>
      <c r="PXD112" s="631"/>
      <c r="PXE112" s="631"/>
      <c r="PXF112" s="631"/>
      <c r="PXG112" s="612"/>
      <c r="PXH112" s="626"/>
      <c r="PXI112" s="631"/>
      <c r="PXJ112" s="631"/>
      <c r="PXK112" s="631"/>
      <c r="PXL112" s="631"/>
      <c r="PXM112" s="631"/>
      <c r="PXN112" s="612"/>
      <c r="PXO112" s="626"/>
      <c r="PXP112" s="631"/>
      <c r="PXQ112" s="631"/>
      <c r="PXR112" s="631"/>
      <c r="PXS112" s="631"/>
      <c r="PXT112" s="631"/>
      <c r="PXU112" s="612"/>
      <c r="PXV112" s="626"/>
      <c r="PXW112" s="631"/>
      <c r="PXX112" s="631"/>
      <c r="PXY112" s="631"/>
      <c r="PXZ112" s="631"/>
      <c r="PYA112" s="631"/>
      <c r="PYB112" s="612"/>
      <c r="PYC112" s="626"/>
      <c r="PYD112" s="631"/>
      <c r="PYE112" s="631"/>
      <c r="PYF112" s="631"/>
      <c r="PYG112" s="631"/>
      <c r="PYH112" s="631"/>
      <c r="PYI112" s="612"/>
      <c r="PYJ112" s="626"/>
      <c r="PYK112" s="631"/>
      <c r="PYL112" s="631"/>
      <c r="PYM112" s="631"/>
      <c r="PYN112" s="631"/>
      <c r="PYO112" s="631"/>
      <c r="PYP112" s="612"/>
      <c r="PYQ112" s="626"/>
      <c r="PYR112" s="631"/>
      <c r="PYS112" s="631"/>
      <c r="PYT112" s="631"/>
      <c r="PYU112" s="631"/>
      <c r="PYV112" s="631"/>
      <c r="PYW112" s="612"/>
      <c r="PYX112" s="626"/>
      <c r="PYY112" s="631"/>
      <c r="PYZ112" s="631"/>
      <c r="PZA112" s="631"/>
      <c r="PZB112" s="631"/>
      <c r="PZC112" s="631"/>
      <c r="PZD112" s="612"/>
      <c r="PZE112" s="626"/>
      <c r="PZF112" s="631"/>
      <c r="PZG112" s="631"/>
      <c r="PZH112" s="631"/>
      <c r="PZI112" s="631"/>
      <c r="PZJ112" s="631"/>
      <c r="PZK112" s="612"/>
      <c r="PZL112" s="626"/>
      <c r="PZM112" s="631"/>
      <c r="PZN112" s="631"/>
      <c r="PZO112" s="631"/>
      <c r="PZP112" s="631"/>
      <c r="PZQ112" s="631"/>
      <c r="PZR112" s="612"/>
      <c r="PZS112" s="626"/>
      <c r="PZT112" s="631"/>
      <c r="PZU112" s="631"/>
      <c r="PZV112" s="631"/>
      <c r="PZW112" s="631"/>
      <c r="PZX112" s="631"/>
      <c r="PZY112" s="612"/>
      <c r="PZZ112" s="626"/>
      <c r="QAA112" s="631"/>
      <c r="QAB112" s="631"/>
      <c r="QAC112" s="631"/>
      <c r="QAD112" s="631"/>
      <c r="QAE112" s="631"/>
      <c r="QAF112" s="612"/>
      <c r="QAG112" s="626"/>
      <c r="QAH112" s="631"/>
      <c r="QAI112" s="631"/>
      <c r="QAJ112" s="631"/>
      <c r="QAK112" s="631"/>
      <c r="QAL112" s="631"/>
      <c r="QAM112" s="612"/>
      <c r="QAN112" s="626"/>
      <c r="QAO112" s="631"/>
      <c r="QAP112" s="631"/>
      <c r="QAQ112" s="631"/>
      <c r="QAR112" s="631"/>
      <c r="QAS112" s="631"/>
      <c r="QAT112" s="612"/>
      <c r="QAU112" s="626"/>
      <c r="QAV112" s="631"/>
      <c r="QAW112" s="631"/>
      <c r="QAX112" s="631"/>
      <c r="QAY112" s="631"/>
      <c r="QAZ112" s="631"/>
      <c r="QBA112" s="612"/>
      <c r="QBB112" s="626"/>
      <c r="QBC112" s="631"/>
      <c r="QBD112" s="631"/>
      <c r="QBE112" s="631"/>
      <c r="QBF112" s="631"/>
      <c r="QBG112" s="631"/>
      <c r="QBH112" s="612"/>
      <c r="QBI112" s="626"/>
      <c r="QBJ112" s="631"/>
      <c r="QBK112" s="631"/>
      <c r="QBL112" s="631"/>
      <c r="QBM112" s="631"/>
      <c r="QBN112" s="631"/>
      <c r="QBO112" s="612"/>
      <c r="QBP112" s="626"/>
      <c r="QBQ112" s="631"/>
      <c r="QBR112" s="631"/>
      <c r="QBS112" s="631"/>
      <c r="QBT112" s="631"/>
      <c r="QBU112" s="631"/>
      <c r="QBV112" s="612"/>
      <c r="QBW112" s="626"/>
      <c r="QBX112" s="631"/>
      <c r="QBY112" s="631"/>
      <c r="QBZ112" s="631"/>
      <c r="QCA112" s="631"/>
      <c r="QCB112" s="631"/>
      <c r="QCC112" s="612"/>
      <c r="QCD112" s="626"/>
      <c r="QCE112" s="631"/>
      <c r="QCF112" s="631"/>
      <c r="QCG112" s="631"/>
      <c r="QCH112" s="631"/>
      <c r="QCI112" s="631"/>
      <c r="QCJ112" s="612"/>
      <c r="QCK112" s="626"/>
      <c r="QCL112" s="631"/>
      <c r="QCM112" s="631"/>
      <c r="QCN112" s="631"/>
      <c r="QCO112" s="631"/>
      <c r="QCP112" s="631"/>
      <c r="QCQ112" s="612"/>
      <c r="QCR112" s="626"/>
      <c r="QCS112" s="631"/>
      <c r="QCT112" s="631"/>
      <c r="QCU112" s="631"/>
      <c r="QCV112" s="631"/>
      <c r="QCW112" s="631"/>
      <c r="QCX112" s="612"/>
      <c r="QCY112" s="626"/>
      <c r="QCZ112" s="631"/>
      <c r="QDA112" s="631"/>
      <c r="QDB112" s="631"/>
      <c r="QDC112" s="631"/>
      <c r="QDD112" s="631"/>
      <c r="QDE112" s="612"/>
      <c r="QDF112" s="626"/>
      <c r="QDG112" s="631"/>
      <c r="QDH112" s="631"/>
      <c r="QDI112" s="631"/>
      <c r="QDJ112" s="631"/>
      <c r="QDK112" s="631"/>
      <c r="QDL112" s="612"/>
      <c r="QDM112" s="626"/>
      <c r="QDN112" s="631"/>
      <c r="QDO112" s="631"/>
      <c r="QDP112" s="631"/>
      <c r="QDQ112" s="631"/>
      <c r="QDR112" s="631"/>
      <c r="QDS112" s="612"/>
      <c r="QDT112" s="626"/>
      <c r="QDU112" s="631"/>
      <c r="QDV112" s="631"/>
      <c r="QDW112" s="631"/>
      <c r="QDX112" s="631"/>
      <c r="QDY112" s="631"/>
      <c r="QDZ112" s="612"/>
      <c r="QEA112" s="626"/>
      <c r="QEB112" s="631"/>
      <c r="QEC112" s="631"/>
      <c r="QED112" s="631"/>
      <c r="QEE112" s="631"/>
      <c r="QEF112" s="631"/>
      <c r="QEG112" s="612"/>
      <c r="QEH112" s="626"/>
      <c r="QEI112" s="631"/>
      <c r="QEJ112" s="631"/>
      <c r="QEK112" s="631"/>
      <c r="QEL112" s="631"/>
      <c r="QEM112" s="631"/>
      <c r="QEN112" s="612"/>
      <c r="QEO112" s="626"/>
      <c r="QEP112" s="631"/>
      <c r="QEQ112" s="631"/>
      <c r="QER112" s="631"/>
      <c r="QES112" s="631"/>
      <c r="QET112" s="631"/>
      <c r="QEU112" s="612"/>
      <c r="QEV112" s="626"/>
      <c r="QEW112" s="631"/>
      <c r="QEX112" s="631"/>
      <c r="QEY112" s="631"/>
      <c r="QEZ112" s="631"/>
      <c r="QFA112" s="631"/>
      <c r="QFB112" s="612"/>
      <c r="QFC112" s="626"/>
      <c r="QFD112" s="631"/>
      <c r="QFE112" s="631"/>
      <c r="QFF112" s="631"/>
      <c r="QFG112" s="631"/>
      <c r="QFH112" s="631"/>
      <c r="QFI112" s="612"/>
      <c r="QFJ112" s="626"/>
      <c r="QFK112" s="631"/>
      <c r="QFL112" s="631"/>
      <c r="QFM112" s="631"/>
      <c r="QFN112" s="631"/>
      <c r="QFO112" s="631"/>
      <c r="QFP112" s="612"/>
      <c r="QFQ112" s="626"/>
      <c r="QFR112" s="631"/>
      <c r="QFS112" s="631"/>
      <c r="QFT112" s="631"/>
      <c r="QFU112" s="631"/>
      <c r="QFV112" s="631"/>
      <c r="QFW112" s="612"/>
      <c r="QFX112" s="626"/>
      <c r="QFY112" s="631"/>
      <c r="QFZ112" s="631"/>
      <c r="QGA112" s="631"/>
      <c r="QGB112" s="631"/>
      <c r="QGC112" s="631"/>
      <c r="QGD112" s="612"/>
      <c r="QGE112" s="626"/>
      <c r="QGF112" s="631"/>
      <c r="QGG112" s="631"/>
      <c r="QGH112" s="631"/>
      <c r="QGI112" s="631"/>
      <c r="QGJ112" s="631"/>
      <c r="QGK112" s="612"/>
      <c r="QGL112" s="626"/>
      <c r="QGM112" s="631"/>
      <c r="QGN112" s="631"/>
      <c r="QGO112" s="631"/>
      <c r="QGP112" s="631"/>
      <c r="QGQ112" s="631"/>
      <c r="QGR112" s="612"/>
      <c r="QGS112" s="626"/>
      <c r="QGT112" s="631"/>
      <c r="QGU112" s="631"/>
      <c r="QGV112" s="631"/>
      <c r="QGW112" s="631"/>
      <c r="QGX112" s="631"/>
      <c r="QGY112" s="612"/>
      <c r="QGZ112" s="626"/>
      <c r="QHA112" s="631"/>
      <c r="QHB112" s="631"/>
      <c r="QHC112" s="631"/>
      <c r="QHD112" s="631"/>
      <c r="QHE112" s="631"/>
      <c r="QHF112" s="612"/>
      <c r="QHG112" s="626"/>
      <c r="QHH112" s="631"/>
      <c r="QHI112" s="631"/>
      <c r="QHJ112" s="631"/>
      <c r="QHK112" s="631"/>
      <c r="QHL112" s="631"/>
      <c r="QHM112" s="612"/>
      <c r="QHN112" s="626"/>
      <c r="QHO112" s="631"/>
      <c r="QHP112" s="631"/>
      <c r="QHQ112" s="631"/>
      <c r="QHR112" s="631"/>
      <c r="QHS112" s="631"/>
      <c r="QHT112" s="612"/>
      <c r="QHU112" s="626"/>
      <c r="QHV112" s="631"/>
      <c r="QHW112" s="631"/>
      <c r="QHX112" s="631"/>
      <c r="QHY112" s="631"/>
      <c r="QHZ112" s="631"/>
      <c r="QIA112" s="612"/>
      <c r="QIB112" s="626"/>
      <c r="QIC112" s="631"/>
      <c r="QID112" s="631"/>
      <c r="QIE112" s="631"/>
      <c r="QIF112" s="631"/>
      <c r="QIG112" s="631"/>
      <c r="QIH112" s="612"/>
      <c r="QII112" s="626"/>
      <c r="QIJ112" s="631"/>
      <c r="QIK112" s="631"/>
      <c r="QIL112" s="631"/>
      <c r="QIM112" s="631"/>
      <c r="QIN112" s="631"/>
      <c r="QIO112" s="612"/>
      <c r="QIP112" s="626"/>
      <c r="QIQ112" s="631"/>
      <c r="QIR112" s="631"/>
      <c r="QIS112" s="631"/>
      <c r="QIT112" s="631"/>
      <c r="QIU112" s="631"/>
      <c r="QIV112" s="612"/>
      <c r="QIW112" s="626"/>
      <c r="QIX112" s="631"/>
      <c r="QIY112" s="631"/>
      <c r="QIZ112" s="631"/>
      <c r="QJA112" s="631"/>
      <c r="QJB112" s="631"/>
      <c r="QJC112" s="612"/>
      <c r="QJD112" s="626"/>
      <c r="QJE112" s="631"/>
      <c r="QJF112" s="631"/>
      <c r="QJG112" s="631"/>
      <c r="QJH112" s="631"/>
      <c r="QJI112" s="631"/>
      <c r="QJJ112" s="612"/>
      <c r="QJK112" s="626"/>
      <c r="QJL112" s="631"/>
      <c r="QJM112" s="631"/>
      <c r="QJN112" s="631"/>
      <c r="QJO112" s="631"/>
      <c r="QJP112" s="631"/>
      <c r="QJQ112" s="612"/>
      <c r="QJR112" s="626"/>
      <c r="QJS112" s="631"/>
      <c r="QJT112" s="631"/>
      <c r="QJU112" s="631"/>
      <c r="QJV112" s="631"/>
      <c r="QJW112" s="631"/>
      <c r="QJX112" s="612"/>
      <c r="QJY112" s="626"/>
      <c r="QJZ112" s="631"/>
      <c r="QKA112" s="631"/>
      <c r="QKB112" s="631"/>
      <c r="QKC112" s="631"/>
      <c r="QKD112" s="631"/>
      <c r="QKE112" s="612"/>
      <c r="QKF112" s="626"/>
      <c r="QKG112" s="631"/>
      <c r="QKH112" s="631"/>
      <c r="QKI112" s="631"/>
      <c r="QKJ112" s="631"/>
      <c r="QKK112" s="631"/>
      <c r="QKL112" s="612"/>
      <c r="QKM112" s="626"/>
      <c r="QKN112" s="631"/>
      <c r="QKO112" s="631"/>
      <c r="QKP112" s="631"/>
      <c r="QKQ112" s="631"/>
      <c r="QKR112" s="631"/>
      <c r="QKS112" s="612"/>
      <c r="QKT112" s="626"/>
      <c r="QKU112" s="631"/>
      <c r="QKV112" s="631"/>
      <c r="QKW112" s="631"/>
      <c r="QKX112" s="631"/>
      <c r="QKY112" s="631"/>
      <c r="QKZ112" s="612"/>
      <c r="QLA112" s="626"/>
      <c r="QLB112" s="631"/>
      <c r="QLC112" s="631"/>
      <c r="QLD112" s="631"/>
      <c r="QLE112" s="631"/>
      <c r="QLF112" s="631"/>
      <c r="QLG112" s="612"/>
      <c r="QLH112" s="626"/>
      <c r="QLI112" s="631"/>
      <c r="QLJ112" s="631"/>
      <c r="QLK112" s="631"/>
      <c r="QLL112" s="631"/>
      <c r="QLM112" s="631"/>
      <c r="QLN112" s="612"/>
      <c r="QLO112" s="626"/>
      <c r="QLP112" s="631"/>
      <c r="QLQ112" s="631"/>
      <c r="QLR112" s="631"/>
      <c r="QLS112" s="631"/>
      <c r="QLT112" s="631"/>
      <c r="QLU112" s="612"/>
      <c r="QLV112" s="626"/>
      <c r="QLW112" s="631"/>
      <c r="QLX112" s="631"/>
      <c r="QLY112" s="631"/>
      <c r="QLZ112" s="631"/>
      <c r="QMA112" s="631"/>
      <c r="QMB112" s="612"/>
      <c r="QMC112" s="626"/>
      <c r="QMD112" s="631"/>
      <c r="QME112" s="631"/>
      <c r="QMF112" s="631"/>
      <c r="QMG112" s="631"/>
      <c r="QMH112" s="631"/>
      <c r="QMI112" s="612"/>
      <c r="QMJ112" s="626"/>
      <c r="QMK112" s="631"/>
      <c r="QML112" s="631"/>
      <c r="QMM112" s="631"/>
      <c r="QMN112" s="631"/>
      <c r="QMO112" s="631"/>
      <c r="QMP112" s="612"/>
      <c r="QMQ112" s="626"/>
      <c r="QMR112" s="631"/>
      <c r="QMS112" s="631"/>
      <c r="QMT112" s="631"/>
      <c r="QMU112" s="631"/>
      <c r="QMV112" s="631"/>
      <c r="QMW112" s="612"/>
      <c r="QMX112" s="626"/>
      <c r="QMY112" s="631"/>
      <c r="QMZ112" s="631"/>
      <c r="QNA112" s="631"/>
      <c r="QNB112" s="631"/>
      <c r="QNC112" s="631"/>
      <c r="QND112" s="612"/>
      <c r="QNE112" s="626"/>
      <c r="QNF112" s="631"/>
      <c r="QNG112" s="631"/>
      <c r="QNH112" s="631"/>
      <c r="QNI112" s="631"/>
      <c r="QNJ112" s="631"/>
      <c r="QNK112" s="612"/>
      <c r="QNL112" s="626"/>
      <c r="QNM112" s="631"/>
      <c r="QNN112" s="631"/>
      <c r="QNO112" s="631"/>
      <c r="QNP112" s="631"/>
      <c r="QNQ112" s="631"/>
      <c r="QNR112" s="612"/>
      <c r="QNS112" s="626"/>
      <c r="QNT112" s="631"/>
      <c r="QNU112" s="631"/>
      <c r="QNV112" s="631"/>
      <c r="QNW112" s="631"/>
      <c r="QNX112" s="631"/>
      <c r="QNY112" s="612"/>
      <c r="QNZ112" s="626"/>
      <c r="QOA112" s="631"/>
      <c r="QOB112" s="631"/>
      <c r="QOC112" s="631"/>
      <c r="QOD112" s="631"/>
      <c r="QOE112" s="631"/>
      <c r="QOF112" s="612"/>
      <c r="QOG112" s="626"/>
      <c r="QOH112" s="631"/>
      <c r="QOI112" s="631"/>
      <c r="QOJ112" s="631"/>
      <c r="QOK112" s="631"/>
      <c r="QOL112" s="631"/>
      <c r="QOM112" s="612"/>
      <c r="QON112" s="626"/>
      <c r="QOO112" s="631"/>
      <c r="QOP112" s="631"/>
      <c r="QOQ112" s="631"/>
      <c r="QOR112" s="631"/>
      <c r="QOS112" s="631"/>
      <c r="QOT112" s="612"/>
      <c r="QOU112" s="626"/>
      <c r="QOV112" s="631"/>
      <c r="QOW112" s="631"/>
      <c r="QOX112" s="631"/>
      <c r="QOY112" s="631"/>
      <c r="QOZ112" s="631"/>
      <c r="QPA112" s="612"/>
      <c r="QPB112" s="626"/>
      <c r="QPC112" s="631"/>
      <c r="QPD112" s="631"/>
      <c r="QPE112" s="631"/>
      <c r="QPF112" s="631"/>
      <c r="QPG112" s="631"/>
      <c r="QPH112" s="612"/>
      <c r="QPI112" s="626"/>
      <c r="QPJ112" s="631"/>
      <c r="QPK112" s="631"/>
      <c r="QPL112" s="631"/>
      <c r="QPM112" s="631"/>
      <c r="QPN112" s="631"/>
      <c r="QPO112" s="612"/>
      <c r="QPP112" s="626"/>
      <c r="QPQ112" s="631"/>
      <c r="QPR112" s="631"/>
      <c r="QPS112" s="631"/>
      <c r="QPT112" s="631"/>
      <c r="QPU112" s="631"/>
      <c r="QPV112" s="612"/>
      <c r="QPW112" s="626"/>
      <c r="QPX112" s="631"/>
      <c r="QPY112" s="631"/>
      <c r="QPZ112" s="631"/>
      <c r="QQA112" s="631"/>
      <c r="QQB112" s="631"/>
      <c r="QQC112" s="612"/>
      <c r="QQD112" s="626"/>
      <c r="QQE112" s="631"/>
      <c r="QQF112" s="631"/>
      <c r="QQG112" s="631"/>
      <c r="QQH112" s="631"/>
      <c r="QQI112" s="631"/>
      <c r="QQJ112" s="612"/>
      <c r="QQK112" s="626"/>
      <c r="QQL112" s="631"/>
      <c r="QQM112" s="631"/>
      <c r="QQN112" s="631"/>
      <c r="QQO112" s="631"/>
      <c r="QQP112" s="631"/>
      <c r="QQQ112" s="612"/>
      <c r="QQR112" s="626"/>
      <c r="QQS112" s="631"/>
      <c r="QQT112" s="631"/>
      <c r="QQU112" s="631"/>
      <c r="QQV112" s="631"/>
      <c r="QQW112" s="631"/>
      <c r="QQX112" s="612"/>
      <c r="QQY112" s="626"/>
      <c r="QQZ112" s="631"/>
      <c r="QRA112" s="631"/>
      <c r="QRB112" s="631"/>
      <c r="QRC112" s="631"/>
      <c r="QRD112" s="631"/>
      <c r="QRE112" s="612"/>
      <c r="QRF112" s="626"/>
      <c r="QRG112" s="631"/>
      <c r="QRH112" s="631"/>
      <c r="QRI112" s="631"/>
      <c r="QRJ112" s="631"/>
      <c r="QRK112" s="631"/>
      <c r="QRL112" s="612"/>
      <c r="QRM112" s="626"/>
      <c r="QRN112" s="631"/>
      <c r="QRO112" s="631"/>
      <c r="QRP112" s="631"/>
      <c r="QRQ112" s="631"/>
      <c r="QRR112" s="631"/>
      <c r="QRS112" s="612"/>
      <c r="QRT112" s="626"/>
      <c r="QRU112" s="631"/>
      <c r="QRV112" s="631"/>
      <c r="QRW112" s="631"/>
      <c r="QRX112" s="631"/>
      <c r="QRY112" s="631"/>
      <c r="QRZ112" s="612"/>
      <c r="QSA112" s="626"/>
      <c r="QSB112" s="631"/>
      <c r="QSC112" s="631"/>
      <c r="QSD112" s="631"/>
      <c r="QSE112" s="631"/>
      <c r="QSF112" s="631"/>
      <c r="QSG112" s="612"/>
      <c r="QSH112" s="626"/>
      <c r="QSI112" s="631"/>
      <c r="QSJ112" s="631"/>
      <c r="QSK112" s="631"/>
      <c r="QSL112" s="631"/>
      <c r="QSM112" s="631"/>
      <c r="QSN112" s="612"/>
      <c r="QSO112" s="626"/>
      <c r="QSP112" s="631"/>
      <c r="QSQ112" s="631"/>
      <c r="QSR112" s="631"/>
      <c r="QSS112" s="631"/>
      <c r="QST112" s="631"/>
      <c r="QSU112" s="612"/>
      <c r="QSV112" s="626"/>
      <c r="QSW112" s="631"/>
      <c r="QSX112" s="631"/>
      <c r="QSY112" s="631"/>
      <c r="QSZ112" s="631"/>
      <c r="QTA112" s="631"/>
      <c r="QTB112" s="612"/>
      <c r="QTC112" s="626"/>
      <c r="QTD112" s="631"/>
      <c r="QTE112" s="631"/>
      <c r="QTF112" s="631"/>
      <c r="QTG112" s="631"/>
      <c r="QTH112" s="631"/>
      <c r="QTI112" s="612"/>
      <c r="QTJ112" s="626"/>
      <c r="QTK112" s="631"/>
      <c r="QTL112" s="631"/>
      <c r="QTM112" s="631"/>
      <c r="QTN112" s="631"/>
      <c r="QTO112" s="631"/>
      <c r="QTP112" s="612"/>
      <c r="QTQ112" s="626"/>
      <c r="QTR112" s="631"/>
      <c r="QTS112" s="631"/>
      <c r="QTT112" s="631"/>
      <c r="QTU112" s="631"/>
      <c r="QTV112" s="631"/>
      <c r="QTW112" s="612"/>
      <c r="QTX112" s="626"/>
      <c r="QTY112" s="631"/>
      <c r="QTZ112" s="631"/>
      <c r="QUA112" s="631"/>
      <c r="QUB112" s="631"/>
      <c r="QUC112" s="631"/>
      <c r="QUD112" s="612"/>
      <c r="QUE112" s="626"/>
      <c r="QUF112" s="631"/>
      <c r="QUG112" s="631"/>
      <c r="QUH112" s="631"/>
      <c r="QUI112" s="631"/>
      <c r="QUJ112" s="631"/>
      <c r="QUK112" s="612"/>
      <c r="QUL112" s="626"/>
      <c r="QUM112" s="631"/>
      <c r="QUN112" s="631"/>
      <c r="QUO112" s="631"/>
      <c r="QUP112" s="631"/>
      <c r="QUQ112" s="631"/>
      <c r="QUR112" s="612"/>
      <c r="QUS112" s="626"/>
      <c r="QUT112" s="631"/>
      <c r="QUU112" s="631"/>
      <c r="QUV112" s="631"/>
      <c r="QUW112" s="631"/>
      <c r="QUX112" s="631"/>
      <c r="QUY112" s="612"/>
      <c r="QUZ112" s="626"/>
      <c r="QVA112" s="631"/>
      <c r="QVB112" s="631"/>
      <c r="QVC112" s="631"/>
      <c r="QVD112" s="631"/>
      <c r="QVE112" s="631"/>
      <c r="QVF112" s="612"/>
      <c r="QVG112" s="626"/>
      <c r="QVH112" s="631"/>
      <c r="QVI112" s="631"/>
      <c r="QVJ112" s="631"/>
      <c r="QVK112" s="631"/>
      <c r="QVL112" s="631"/>
      <c r="QVM112" s="612"/>
      <c r="QVN112" s="626"/>
      <c r="QVO112" s="631"/>
      <c r="QVP112" s="631"/>
      <c r="QVQ112" s="631"/>
      <c r="QVR112" s="631"/>
      <c r="QVS112" s="631"/>
      <c r="QVT112" s="612"/>
      <c r="QVU112" s="626"/>
      <c r="QVV112" s="631"/>
      <c r="QVW112" s="631"/>
      <c r="QVX112" s="631"/>
      <c r="QVY112" s="631"/>
      <c r="QVZ112" s="631"/>
      <c r="QWA112" s="612"/>
      <c r="QWB112" s="626"/>
      <c r="QWC112" s="631"/>
      <c r="QWD112" s="631"/>
      <c r="QWE112" s="631"/>
      <c r="QWF112" s="631"/>
      <c r="QWG112" s="631"/>
      <c r="QWH112" s="612"/>
      <c r="QWI112" s="626"/>
      <c r="QWJ112" s="631"/>
      <c r="QWK112" s="631"/>
      <c r="QWL112" s="631"/>
      <c r="QWM112" s="631"/>
      <c r="QWN112" s="631"/>
      <c r="QWO112" s="612"/>
      <c r="QWP112" s="626"/>
      <c r="QWQ112" s="631"/>
      <c r="QWR112" s="631"/>
      <c r="QWS112" s="631"/>
      <c r="QWT112" s="631"/>
      <c r="QWU112" s="631"/>
      <c r="QWV112" s="612"/>
      <c r="QWW112" s="626"/>
      <c r="QWX112" s="631"/>
      <c r="QWY112" s="631"/>
      <c r="QWZ112" s="631"/>
      <c r="QXA112" s="631"/>
      <c r="QXB112" s="631"/>
      <c r="QXC112" s="612"/>
      <c r="QXD112" s="626"/>
      <c r="QXE112" s="631"/>
      <c r="QXF112" s="631"/>
      <c r="QXG112" s="631"/>
      <c r="QXH112" s="631"/>
      <c r="QXI112" s="631"/>
      <c r="QXJ112" s="612"/>
      <c r="QXK112" s="626"/>
      <c r="QXL112" s="631"/>
      <c r="QXM112" s="631"/>
      <c r="QXN112" s="631"/>
      <c r="QXO112" s="631"/>
      <c r="QXP112" s="631"/>
      <c r="QXQ112" s="612"/>
      <c r="QXR112" s="626"/>
      <c r="QXS112" s="631"/>
      <c r="QXT112" s="631"/>
      <c r="QXU112" s="631"/>
      <c r="QXV112" s="631"/>
      <c r="QXW112" s="631"/>
      <c r="QXX112" s="612"/>
      <c r="QXY112" s="626"/>
      <c r="QXZ112" s="631"/>
      <c r="QYA112" s="631"/>
      <c r="QYB112" s="631"/>
      <c r="QYC112" s="631"/>
      <c r="QYD112" s="631"/>
      <c r="QYE112" s="612"/>
      <c r="QYF112" s="626"/>
      <c r="QYG112" s="631"/>
      <c r="QYH112" s="631"/>
      <c r="QYI112" s="631"/>
      <c r="QYJ112" s="631"/>
      <c r="QYK112" s="631"/>
      <c r="QYL112" s="612"/>
      <c r="QYM112" s="626"/>
      <c r="QYN112" s="631"/>
      <c r="QYO112" s="631"/>
      <c r="QYP112" s="631"/>
      <c r="QYQ112" s="631"/>
      <c r="QYR112" s="631"/>
      <c r="QYS112" s="612"/>
      <c r="QYT112" s="626"/>
      <c r="QYU112" s="631"/>
      <c r="QYV112" s="631"/>
      <c r="QYW112" s="631"/>
      <c r="QYX112" s="631"/>
      <c r="QYY112" s="631"/>
      <c r="QYZ112" s="612"/>
      <c r="QZA112" s="626"/>
      <c r="QZB112" s="631"/>
      <c r="QZC112" s="631"/>
      <c r="QZD112" s="631"/>
      <c r="QZE112" s="631"/>
      <c r="QZF112" s="631"/>
      <c r="QZG112" s="612"/>
      <c r="QZH112" s="626"/>
      <c r="QZI112" s="631"/>
      <c r="QZJ112" s="631"/>
      <c r="QZK112" s="631"/>
      <c r="QZL112" s="631"/>
      <c r="QZM112" s="631"/>
      <c r="QZN112" s="612"/>
      <c r="QZO112" s="626"/>
      <c r="QZP112" s="631"/>
      <c r="QZQ112" s="631"/>
      <c r="QZR112" s="631"/>
      <c r="QZS112" s="631"/>
      <c r="QZT112" s="631"/>
      <c r="QZU112" s="612"/>
      <c r="QZV112" s="626"/>
      <c r="QZW112" s="631"/>
      <c r="QZX112" s="631"/>
      <c r="QZY112" s="631"/>
      <c r="QZZ112" s="631"/>
      <c r="RAA112" s="631"/>
      <c r="RAB112" s="612"/>
      <c r="RAC112" s="626"/>
      <c r="RAD112" s="631"/>
      <c r="RAE112" s="631"/>
      <c r="RAF112" s="631"/>
      <c r="RAG112" s="631"/>
      <c r="RAH112" s="631"/>
      <c r="RAI112" s="612"/>
      <c r="RAJ112" s="626"/>
      <c r="RAK112" s="631"/>
      <c r="RAL112" s="631"/>
      <c r="RAM112" s="631"/>
      <c r="RAN112" s="631"/>
      <c r="RAO112" s="631"/>
      <c r="RAP112" s="612"/>
      <c r="RAQ112" s="626"/>
      <c r="RAR112" s="631"/>
      <c r="RAS112" s="631"/>
      <c r="RAT112" s="631"/>
      <c r="RAU112" s="631"/>
      <c r="RAV112" s="631"/>
      <c r="RAW112" s="612"/>
      <c r="RAX112" s="626"/>
      <c r="RAY112" s="631"/>
      <c r="RAZ112" s="631"/>
      <c r="RBA112" s="631"/>
      <c r="RBB112" s="631"/>
      <c r="RBC112" s="631"/>
      <c r="RBD112" s="612"/>
      <c r="RBE112" s="626"/>
      <c r="RBF112" s="631"/>
      <c r="RBG112" s="631"/>
      <c r="RBH112" s="631"/>
      <c r="RBI112" s="631"/>
      <c r="RBJ112" s="631"/>
      <c r="RBK112" s="612"/>
      <c r="RBL112" s="626"/>
      <c r="RBM112" s="631"/>
      <c r="RBN112" s="631"/>
      <c r="RBO112" s="631"/>
      <c r="RBP112" s="631"/>
      <c r="RBQ112" s="631"/>
      <c r="RBR112" s="612"/>
      <c r="RBS112" s="626"/>
      <c r="RBT112" s="631"/>
      <c r="RBU112" s="631"/>
      <c r="RBV112" s="631"/>
      <c r="RBW112" s="631"/>
      <c r="RBX112" s="631"/>
      <c r="RBY112" s="612"/>
      <c r="RBZ112" s="626"/>
      <c r="RCA112" s="631"/>
      <c r="RCB112" s="631"/>
      <c r="RCC112" s="631"/>
      <c r="RCD112" s="631"/>
      <c r="RCE112" s="631"/>
      <c r="RCF112" s="612"/>
      <c r="RCG112" s="626"/>
      <c r="RCH112" s="631"/>
      <c r="RCI112" s="631"/>
      <c r="RCJ112" s="631"/>
      <c r="RCK112" s="631"/>
      <c r="RCL112" s="631"/>
      <c r="RCM112" s="612"/>
      <c r="RCN112" s="626"/>
      <c r="RCO112" s="631"/>
      <c r="RCP112" s="631"/>
      <c r="RCQ112" s="631"/>
      <c r="RCR112" s="631"/>
      <c r="RCS112" s="631"/>
      <c r="RCT112" s="612"/>
      <c r="RCU112" s="626"/>
      <c r="RCV112" s="631"/>
      <c r="RCW112" s="631"/>
      <c r="RCX112" s="631"/>
      <c r="RCY112" s="631"/>
      <c r="RCZ112" s="631"/>
      <c r="RDA112" s="612"/>
      <c r="RDB112" s="626"/>
      <c r="RDC112" s="631"/>
      <c r="RDD112" s="631"/>
      <c r="RDE112" s="631"/>
      <c r="RDF112" s="631"/>
      <c r="RDG112" s="631"/>
      <c r="RDH112" s="612"/>
      <c r="RDI112" s="626"/>
      <c r="RDJ112" s="631"/>
      <c r="RDK112" s="631"/>
      <c r="RDL112" s="631"/>
      <c r="RDM112" s="631"/>
      <c r="RDN112" s="631"/>
      <c r="RDO112" s="612"/>
      <c r="RDP112" s="626"/>
      <c r="RDQ112" s="631"/>
      <c r="RDR112" s="631"/>
      <c r="RDS112" s="631"/>
      <c r="RDT112" s="631"/>
      <c r="RDU112" s="631"/>
      <c r="RDV112" s="612"/>
      <c r="RDW112" s="626"/>
      <c r="RDX112" s="631"/>
      <c r="RDY112" s="631"/>
      <c r="RDZ112" s="631"/>
      <c r="REA112" s="631"/>
      <c r="REB112" s="631"/>
      <c r="REC112" s="612"/>
      <c r="RED112" s="626"/>
      <c r="REE112" s="631"/>
      <c r="REF112" s="631"/>
      <c r="REG112" s="631"/>
      <c r="REH112" s="631"/>
      <c r="REI112" s="631"/>
      <c r="REJ112" s="612"/>
      <c r="REK112" s="626"/>
      <c r="REL112" s="631"/>
      <c r="REM112" s="631"/>
      <c r="REN112" s="631"/>
      <c r="REO112" s="631"/>
      <c r="REP112" s="631"/>
      <c r="REQ112" s="612"/>
      <c r="RER112" s="626"/>
      <c r="RES112" s="631"/>
      <c r="RET112" s="631"/>
      <c r="REU112" s="631"/>
      <c r="REV112" s="631"/>
      <c r="REW112" s="631"/>
      <c r="REX112" s="612"/>
      <c r="REY112" s="626"/>
      <c r="REZ112" s="631"/>
      <c r="RFA112" s="631"/>
      <c r="RFB112" s="631"/>
      <c r="RFC112" s="631"/>
      <c r="RFD112" s="631"/>
      <c r="RFE112" s="612"/>
      <c r="RFF112" s="626"/>
      <c r="RFG112" s="631"/>
      <c r="RFH112" s="631"/>
      <c r="RFI112" s="631"/>
      <c r="RFJ112" s="631"/>
      <c r="RFK112" s="631"/>
      <c r="RFL112" s="612"/>
      <c r="RFM112" s="626"/>
      <c r="RFN112" s="631"/>
      <c r="RFO112" s="631"/>
      <c r="RFP112" s="631"/>
      <c r="RFQ112" s="631"/>
      <c r="RFR112" s="631"/>
      <c r="RFS112" s="612"/>
      <c r="RFT112" s="626"/>
      <c r="RFU112" s="631"/>
      <c r="RFV112" s="631"/>
      <c r="RFW112" s="631"/>
      <c r="RFX112" s="631"/>
      <c r="RFY112" s="631"/>
      <c r="RFZ112" s="612"/>
      <c r="RGA112" s="626"/>
      <c r="RGB112" s="631"/>
      <c r="RGC112" s="631"/>
      <c r="RGD112" s="631"/>
      <c r="RGE112" s="631"/>
      <c r="RGF112" s="631"/>
      <c r="RGG112" s="612"/>
      <c r="RGH112" s="626"/>
      <c r="RGI112" s="631"/>
      <c r="RGJ112" s="631"/>
      <c r="RGK112" s="631"/>
      <c r="RGL112" s="631"/>
      <c r="RGM112" s="631"/>
      <c r="RGN112" s="612"/>
      <c r="RGO112" s="626"/>
      <c r="RGP112" s="631"/>
      <c r="RGQ112" s="631"/>
      <c r="RGR112" s="631"/>
      <c r="RGS112" s="631"/>
      <c r="RGT112" s="631"/>
      <c r="RGU112" s="612"/>
      <c r="RGV112" s="626"/>
      <c r="RGW112" s="631"/>
      <c r="RGX112" s="631"/>
      <c r="RGY112" s="631"/>
      <c r="RGZ112" s="631"/>
      <c r="RHA112" s="631"/>
      <c r="RHB112" s="612"/>
      <c r="RHC112" s="626"/>
      <c r="RHD112" s="631"/>
      <c r="RHE112" s="631"/>
      <c r="RHF112" s="631"/>
      <c r="RHG112" s="631"/>
      <c r="RHH112" s="631"/>
      <c r="RHI112" s="612"/>
      <c r="RHJ112" s="626"/>
      <c r="RHK112" s="631"/>
      <c r="RHL112" s="631"/>
      <c r="RHM112" s="631"/>
      <c r="RHN112" s="631"/>
      <c r="RHO112" s="631"/>
      <c r="RHP112" s="612"/>
      <c r="RHQ112" s="626"/>
      <c r="RHR112" s="631"/>
      <c r="RHS112" s="631"/>
      <c r="RHT112" s="631"/>
      <c r="RHU112" s="631"/>
      <c r="RHV112" s="631"/>
      <c r="RHW112" s="612"/>
      <c r="RHX112" s="626"/>
      <c r="RHY112" s="631"/>
      <c r="RHZ112" s="631"/>
      <c r="RIA112" s="631"/>
      <c r="RIB112" s="631"/>
      <c r="RIC112" s="631"/>
      <c r="RID112" s="612"/>
      <c r="RIE112" s="626"/>
      <c r="RIF112" s="631"/>
      <c r="RIG112" s="631"/>
      <c r="RIH112" s="631"/>
      <c r="RII112" s="631"/>
      <c r="RIJ112" s="631"/>
      <c r="RIK112" s="612"/>
      <c r="RIL112" s="626"/>
      <c r="RIM112" s="631"/>
      <c r="RIN112" s="631"/>
      <c r="RIO112" s="631"/>
      <c r="RIP112" s="631"/>
      <c r="RIQ112" s="631"/>
      <c r="RIR112" s="612"/>
      <c r="RIS112" s="626"/>
      <c r="RIT112" s="631"/>
      <c r="RIU112" s="631"/>
      <c r="RIV112" s="631"/>
      <c r="RIW112" s="631"/>
      <c r="RIX112" s="631"/>
      <c r="RIY112" s="612"/>
      <c r="RIZ112" s="626"/>
      <c r="RJA112" s="631"/>
      <c r="RJB112" s="631"/>
      <c r="RJC112" s="631"/>
      <c r="RJD112" s="631"/>
      <c r="RJE112" s="631"/>
      <c r="RJF112" s="612"/>
      <c r="RJG112" s="626"/>
      <c r="RJH112" s="631"/>
      <c r="RJI112" s="631"/>
      <c r="RJJ112" s="631"/>
      <c r="RJK112" s="631"/>
      <c r="RJL112" s="631"/>
      <c r="RJM112" s="612"/>
      <c r="RJN112" s="626"/>
      <c r="RJO112" s="631"/>
      <c r="RJP112" s="631"/>
      <c r="RJQ112" s="631"/>
      <c r="RJR112" s="631"/>
      <c r="RJS112" s="631"/>
      <c r="RJT112" s="612"/>
      <c r="RJU112" s="626"/>
      <c r="RJV112" s="631"/>
      <c r="RJW112" s="631"/>
      <c r="RJX112" s="631"/>
      <c r="RJY112" s="631"/>
      <c r="RJZ112" s="631"/>
      <c r="RKA112" s="612"/>
      <c r="RKB112" s="626"/>
      <c r="RKC112" s="631"/>
      <c r="RKD112" s="631"/>
      <c r="RKE112" s="631"/>
      <c r="RKF112" s="631"/>
      <c r="RKG112" s="631"/>
      <c r="RKH112" s="612"/>
      <c r="RKI112" s="626"/>
      <c r="RKJ112" s="631"/>
      <c r="RKK112" s="631"/>
      <c r="RKL112" s="631"/>
      <c r="RKM112" s="631"/>
      <c r="RKN112" s="631"/>
      <c r="RKO112" s="612"/>
      <c r="RKP112" s="626"/>
      <c r="RKQ112" s="631"/>
      <c r="RKR112" s="631"/>
      <c r="RKS112" s="631"/>
      <c r="RKT112" s="631"/>
      <c r="RKU112" s="631"/>
      <c r="RKV112" s="612"/>
      <c r="RKW112" s="626"/>
      <c r="RKX112" s="631"/>
      <c r="RKY112" s="631"/>
      <c r="RKZ112" s="631"/>
      <c r="RLA112" s="631"/>
      <c r="RLB112" s="631"/>
      <c r="RLC112" s="612"/>
      <c r="RLD112" s="626"/>
      <c r="RLE112" s="631"/>
      <c r="RLF112" s="631"/>
      <c r="RLG112" s="631"/>
      <c r="RLH112" s="631"/>
      <c r="RLI112" s="631"/>
      <c r="RLJ112" s="612"/>
      <c r="RLK112" s="626"/>
      <c r="RLL112" s="631"/>
      <c r="RLM112" s="631"/>
      <c r="RLN112" s="631"/>
      <c r="RLO112" s="631"/>
      <c r="RLP112" s="631"/>
      <c r="RLQ112" s="612"/>
      <c r="RLR112" s="626"/>
      <c r="RLS112" s="631"/>
      <c r="RLT112" s="631"/>
      <c r="RLU112" s="631"/>
      <c r="RLV112" s="631"/>
      <c r="RLW112" s="631"/>
      <c r="RLX112" s="612"/>
      <c r="RLY112" s="626"/>
      <c r="RLZ112" s="631"/>
      <c r="RMA112" s="631"/>
      <c r="RMB112" s="631"/>
      <c r="RMC112" s="631"/>
      <c r="RMD112" s="631"/>
      <c r="RME112" s="612"/>
      <c r="RMF112" s="626"/>
      <c r="RMG112" s="631"/>
      <c r="RMH112" s="631"/>
      <c r="RMI112" s="631"/>
      <c r="RMJ112" s="631"/>
      <c r="RMK112" s="631"/>
      <c r="RML112" s="612"/>
      <c r="RMM112" s="626"/>
      <c r="RMN112" s="631"/>
      <c r="RMO112" s="631"/>
      <c r="RMP112" s="631"/>
      <c r="RMQ112" s="631"/>
      <c r="RMR112" s="631"/>
      <c r="RMS112" s="612"/>
      <c r="RMT112" s="626"/>
      <c r="RMU112" s="631"/>
      <c r="RMV112" s="631"/>
      <c r="RMW112" s="631"/>
      <c r="RMX112" s="631"/>
      <c r="RMY112" s="631"/>
      <c r="RMZ112" s="612"/>
      <c r="RNA112" s="626"/>
      <c r="RNB112" s="631"/>
      <c r="RNC112" s="631"/>
      <c r="RND112" s="631"/>
      <c r="RNE112" s="631"/>
      <c r="RNF112" s="631"/>
      <c r="RNG112" s="612"/>
      <c r="RNH112" s="626"/>
      <c r="RNI112" s="631"/>
      <c r="RNJ112" s="631"/>
      <c r="RNK112" s="631"/>
      <c r="RNL112" s="631"/>
      <c r="RNM112" s="631"/>
      <c r="RNN112" s="612"/>
      <c r="RNO112" s="626"/>
      <c r="RNP112" s="631"/>
      <c r="RNQ112" s="631"/>
      <c r="RNR112" s="631"/>
      <c r="RNS112" s="631"/>
      <c r="RNT112" s="631"/>
      <c r="RNU112" s="612"/>
      <c r="RNV112" s="626"/>
      <c r="RNW112" s="631"/>
      <c r="RNX112" s="631"/>
      <c r="RNY112" s="631"/>
      <c r="RNZ112" s="631"/>
      <c r="ROA112" s="631"/>
      <c r="ROB112" s="612"/>
      <c r="ROC112" s="626"/>
      <c r="ROD112" s="631"/>
      <c r="ROE112" s="631"/>
      <c r="ROF112" s="631"/>
      <c r="ROG112" s="631"/>
      <c r="ROH112" s="631"/>
      <c r="ROI112" s="612"/>
      <c r="ROJ112" s="626"/>
      <c r="ROK112" s="631"/>
      <c r="ROL112" s="631"/>
      <c r="ROM112" s="631"/>
      <c r="RON112" s="631"/>
      <c r="ROO112" s="631"/>
      <c r="ROP112" s="612"/>
      <c r="ROQ112" s="626"/>
      <c r="ROR112" s="631"/>
      <c r="ROS112" s="631"/>
      <c r="ROT112" s="631"/>
      <c r="ROU112" s="631"/>
      <c r="ROV112" s="631"/>
      <c r="ROW112" s="612"/>
      <c r="ROX112" s="626"/>
      <c r="ROY112" s="631"/>
      <c r="ROZ112" s="631"/>
      <c r="RPA112" s="631"/>
      <c r="RPB112" s="631"/>
      <c r="RPC112" s="631"/>
      <c r="RPD112" s="612"/>
      <c r="RPE112" s="626"/>
      <c r="RPF112" s="631"/>
      <c r="RPG112" s="631"/>
      <c r="RPH112" s="631"/>
      <c r="RPI112" s="631"/>
      <c r="RPJ112" s="631"/>
      <c r="RPK112" s="612"/>
      <c r="RPL112" s="626"/>
      <c r="RPM112" s="631"/>
      <c r="RPN112" s="631"/>
      <c r="RPO112" s="631"/>
      <c r="RPP112" s="631"/>
      <c r="RPQ112" s="631"/>
      <c r="RPR112" s="612"/>
      <c r="RPS112" s="626"/>
      <c r="RPT112" s="631"/>
      <c r="RPU112" s="631"/>
      <c r="RPV112" s="631"/>
      <c r="RPW112" s="631"/>
      <c r="RPX112" s="631"/>
      <c r="RPY112" s="612"/>
      <c r="RPZ112" s="626"/>
      <c r="RQA112" s="631"/>
      <c r="RQB112" s="631"/>
      <c r="RQC112" s="631"/>
      <c r="RQD112" s="631"/>
      <c r="RQE112" s="631"/>
      <c r="RQF112" s="612"/>
      <c r="RQG112" s="626"/>
      <c r="RQH112" s="631"/>
      <c r="RQI112" s="631"/>
      <c r="RQJ112" s="631"/>
      <c r="RQK112" s="631"/>
      <c r="RQL112" s="631"/>
      <c r="RQM112" s="612"/>
      <c r="RQN112" s="626"/>
      <c r="RQO112" s="631"/>
      <c r="RQP112" s="631"/>
      <c r="RQQ112" s="631"/>
      <c r="RQR112" s="631"/>
      <c r="RQS112" s="631"/>
      <c r="RQT112" s="612"/>
      <c r="RQU112" s="626"/>
      <c r="RQV112" s="631"/>
      <c r="RQW112" s="631"/>
      <c r="RQX112" s="631"/>
      <c r="RQY112" s="631"/>
      <c r="RQZ112" s="631"/>
      <c r="RRA112" s="612"/>
      <c r="RRB112" s="626"/>
      <c r="RRC112" s="631"/>
      <c r="RRD112" s="631"/>
      <c r="RRE112" s="631"/>
      <c r="RRF112" s="631"/>
      <c r="RRG112" s="631"/>
      <c r="RRH112" s="612"/>
      <c r="RRI112" s="626"/>
      <c r="RRJ112" s="631"/>
      <c r="RRK112" s="631"/>
      <c r="RRL112" s="631"/>
      <c r="RRM112" s="631"/>
      <c r="RRN112" s="631"/>
      <c r="RRO112" s="612"/>
      <c r="RRP112" s="626"/>
      <c r="RRQ112" s="631"/>
      <c r="RRR112" s="631"/>
      <c r="RRS112" s="631"/>
      <c r="RRT112" s="631"/>
      <c r="RRU112" s="631"/>
      <c r="RRV112" s="612"/>
      <c r="RRW112" s="626"/>
      <c r="RRX112" s="631"/>
      <c r="RRY112" s="631"/>
      <c r="RRZ112" s="631"/>
      <c r="RSA112" s="631"/>
      <c r="RSB112" s="631"/>
      <c r="RSC112" s="612"/>
      <c r="RSD112" s="626"/>
      <c r="RSE112" s="631"/>
      <c r="RSF112" s="631"/>
      <c r="RSG112" s="631"/>
      <c r="RSH112" s="631"/>
      <c r="RSI112" s="631"/>
      <c r="RSJ112" s="612"/>
      <c r="RSK112" s="626"/>
      <c r="RSL112" s="631"/>
      <c r="RSM112" s="631"/>
      <c r="RSN112" s="631"/>
      <c r="RSO112" s="631"/>
      <c r="RSP112" s="631"/>
      <c r="RSQ112" s="612"/>
      <c r="RSR112" s="626"/>
      <c r="RSS112" s="631"/>
      <c r="RST112" s="631"/>
      <c r="RSU112" s="631"/>
      <c r="RSV112" s="631"/>
      <c r="RSW112" s="631"/>
      <c r="RSX112" s="612"/>
      <c r="RSY112" s="626"/>
      <c r="RSZ112" s="631"/>
      <c r="RTA112" s="631"/>
      <c r="RTB112" s="631"/>
      <c r="RTC112" s="631"/>
      <c r="RTD112" s="631"/>
      <c r="RTE112" s="612"/>
      <c r="RTF112" s="626"/>
      <c r="RTG112" s="631"/>
      <c r="RTH112" s="631"/>
      <c r="RTI112" s="631"/>
      <c r="RTJ112" s="631"/>
      <c r="RTK112" s="631"/>
      <c r="RTL112" s="612"/>
      <c r="RTM112" s="626"/>
      <c r="RTN112" s="631"/>
      <c r="RTO112" s="631"/>
      <c r="RTP112" s="631"/>
      <c r="RTQ112" s="631"/>
      <c r="RTR112" s="631"/>
      <c r="RTS112" s="612"/>
      <c r="RTT112" s="626"/>
      <c r="RTU112" s="631"/>
      <c r="RTV112" s="631"/>
      <c r="RTW112" s="631"/>
      <c r="RTX112" s="631"/>
      <c r="RTY112" s="631"/>
      <c r="RTZ112" s="612"/>
      <c r="RUA112" s="626"/>
      <c r="RUB112" s="631"/>
      <c r="RUC112" s="631"/>
      <c r="RUD112" s="631"/>
      <c r="RUE112" s="631"/>
      <c r="RUF112" s="631"/>
      <c r="RUG112" s="612"/>
      <c r="RUH112" s="626"/>
      <c r="RUI112" s="631"/>
      <c r="RUJ112" s="631"/>
      <c r="RUK112" s="631"/>
      <c r="RUL112" s="631"/>
      <c r="RUM112" s="631"/>
      <c r="RUN112" s="612"/>
      <c r="RUO112" s="626"/>
      <c r="RUP112" s="631"/>
      <c r="RUQ112" s="631"/>
      <c r="RUR112" s="631"/>
      <c r="RUS112" s="631"/>
      <c r="RUT112" s="631"/>
      <c r="RUU112" s="612"/>
      <c r="RUV112" s="626"/>
      <c r="RUW112" s="631"/>
      <c r="RUX112" s="631"/>
      <c r="RUY112" s="631"/>
      <c r="RUZ112" s="631"/>
      <c r="RVA112" s="631"/>
      <c r="RVB112" s="612"/>
      <c r="RVC112" s="626"/>
      <c r="RVD112" s="631"/>
      <c r="RVE112" s="631"/>
      <c r="RVF112" s="631"/>
      <c r="RVG112" s="631"/>
      <c r="RVH112" s="631"/>
      <c r="RVI112" s="612"/>
      <c r="RVJ112" s="626"/>
      <c r="RVK112" s="631"/>
      <c r="RVL112" s="631"/>
      <c r="RVM112" s="631"/>
      <c r="RVN112" s="631"/>
      <c r="RVO112" s="631"/>
      <c r="RVP112" s="612"/>
      <c r="RVQ112" s="626"/>
      <c r="RVR112" s="631"/>
      <c r="RVS112" s="631"/>
      <c r="RVT112" s="631"/>
      <c r="RVU112" s="631"/>
      <c r="RVV112" s="631"/>
      <c r="RVW112" s="612"/>
      <c r="RVX112" s="626"/>
      <c r="RVY112" s="631"/>
      <c r="RVZ112" s="631"/>
      <c r="RWA112" s="631"/>
      <c r="RWB112" s="631"/>
      <c r="RWC112" s="631"/>
      <c r="RWD112" s="612"/>
      <c r="RWE112" s="626"/>
      <c r="RWF112" s="631"/>
      <c r="RWG112" s="631"/>
      <c r="RWH112" s="631"/>
      <c r="RWI112" s="631"/>
      <c r="RWJ112" s="631"/>
      <c r="RWK112" s="612"/>
      <c r="RWL112" s="626"/>
      <c r="RWM112" s="631"/>
      <c r="RWN112" s="631"/>
      <c r="RWO112" s="631"/>
      <c r="RWP112" s="631"/>
      <c r="RWQ112" s="631"/>
      <c r="RWR112" s="612"/>
      <c r="RWS112" s="626"/>
      <c r="RWT112" s="631"/>
      <c r="RWU112" s="631"/>
      <c r="RWV112" s="631"/>
      <c r="RWW112" s="631"/>
      <c r="RWX112" s="631"/>
      <c r="RWY112" s="612"/>
      <c r="RWZ112" s="626"/>
      <c r="RXA112" s="631"/>
      <c r="RXB112" s="631"/>
      <c r="RXC112" s="631"/>
      <c r="RXD112" s="631"/>
      <c r="RXE112" s="631"/>
      <c r="RXF112" s="612"/>
      <c r="RXG112" s="626"/>
      <c r="RXH112" s="631"/>
      <c r="RXI112" s="631"/>
      <c r="RXJ112" s="631"/>
      <c r="RXK112" s="631"/>
      <c r="RXL112" s="631"/>
      <c r="RXM112" s="612"/>
      <c r="RXN112" s="626"/>
      <c r="RXO112" s="631"/>
      <c r="RXP112" s="631"/>
      <c r="RXQ112" s="631"/>
      <c r="RXR112" s="631"/>
      <c r="RXS112" s="631"/>
      <c r="RXT112" s="612"/>
      <c r="RXU112" s="626"/>
      <c r="RXV112" s="631"/>
      <c r="RXW112" s="631"/>
      <c r="RXX112" s="631"/>
      <c r="RXY112" s="631"/>
      <c r="RXZ112" s="631"/>
      <c r="RYA112" s="612"/>
      <c r="RYB112" s="626"/>
      <c r="RYC112" s="631"/>
      <c r="RYD112" s="631"/>
      <c r="RYE112" s="631"/>
      <c r="RYF112" s="631"/>
      <c r="RYG112" s="631"/>
      <c r="RYH112" s="612"/>
      <c r="RYI112" s="626"/>
      <c r="RYJ112" s="631"/>
      <c r="RYK112" s="631"/>
      <c r="RYL112" s="631"/>
      <c r="RYM112" s="631"/>
      <c r="RYN112" s="631"/>
      <c r="RYO112" s="612"/>
      <c r="RYP112" s="626"/>
      <c r="RYQ112" s="631"/>
      <c r="RYR112" s="631"/>
      <c r="RYS112" s="631"/>
      <c r="RYT112" s="631"/>
      <c r="RYU112" s="631"/>
      <c r="RYV112" s="612"/>
      <c r="RYW112" s="626"/>
      <c r="RYX112" s="631"/>
      <c r="RYY112" s="631"/>
      <c r="RYZ112" s="631"/>
      <c r="RZA112" s="631"/>
      <c r="RZB112" s="631"/>
      <c r="RZC112" s="612"/>
      <c r="RZD112" s="626"/>
      <c r="RZE112" s="631"/>
      <c r="RZF112" s="631"/>
      <c r="RZG112" s="631"/>
      <c r="RZH112" s="631"/>
      <c r="RZI112" s="631"/>
      <c r="RZJ112" s="612"/>
      <c r="RZK112" s="626"/>
      <c r="RZL112" s="631"/>
      <c r="RZM112" s="631"/>
      <c r="RZN112" s="631"/>
      <c r="RZO112" s="631"/>
      <c r="RZP112" s="631"/>
      <c r="RZQ112" s="612"/>
      <c r="RZR112" s="626"/>
      <c r="RZS112" s="631"/>
      <c r="RZT112" s="631"/>
      <c r="RZU112" s="631"/>
      <c r="RZV112" s="631"/>
      <c r="RZW112" s="631"/>
      <c r="RZX112" s="612"/>
      <c r="RZY112" s="626"/>
      <c r="RZZ112" s="631"/>
      <c r="SAA112" s="631"/>
      <c r="SAB112" s="631"/>
      <c r="SAC112" s="631"/>
      <c r="SAD112" s="631"/>
      <c r="SAE112" s="612"/>
      <c r="SAF112" s="626"/>
      <c r="SAG112" s="631"/>
      <c r="SAH112" s="631"/>
      <c r="SAI112" s="631"/>
      <c r="SAJ112" s="631"/>
      <c r="SAK112" s="631"/>
      <c r="SAL112" s="612"/>
      <c r="SAM112" s="626"/>
      <c r="SAN112" s="631"/>
      <c r="SAO112" s="631"/>
      <c r="SAP112" s="631"/>
      <c r="SAQ112" s="631"/>
      <c r="SAR112" s="631"/>
      <c r="SAS112" s="612"/>
      <c r="SAT112" s="626"/>
      <c r="SAU112" s="631"/>
      <c r="SAV112" s="631"/>
      <c r="SAW112" s="631"/>
      <c r="SAX112" s="631"/>
      <c r="SAY112" s="631"/>
      <c r="SAZ112" s="612"/>
      <c r="SBA112" s="626"/>
      <c r="SBB112" s="631"/>
      <c r="SBC112" s="631"/>
      <c r="SBD112" s="631"/>
      <c r="SBE112" s="631"/>
      <c r="SBF112" s="631"/>
      <c r="SBG112" s="612"/>
      <c r="SBH112" s="626"/>
      <c r="SBI112" s="631"/>
      <c r="SBJ112" s="631"/>
      <c r="SBK112" s="631"/>
      <c r="SBL112" s="631"/>
      <c r="SBM112" s="631"/>
      <c r="SBN112" s="612"/>
      <c r="SBO112" s="626"/>
      <c r="SBP112" s="631"/>
      <c r="SBQ112" s="631"/>
      <c r="SBR112" s="631"/>
      <c r="SBS112" s="631"/>
      <c r="SBT112" s="631"/>
      <c r="SBU112" s="612"/>
      <c r="SBV112" s="626"/>
      <c r="SBW112" s="631"/>
      <c r="SBX112" s="631"/>
      <c r="SBY112" s="631"/>
      <c r="SBZ112" s="631"/>
      <c r="SCA112" s="631"/>
      <c r="SCB112" s="612"/>
      <c r="SCC112" s="626"/>
      <c r="SCD112" s="631"/>
      <c r="SCE112" s="631"/>
      <c r="SCF112" s="631"/>
      <c r="SCG112" s="631"/>
      <c r="SCH112" s="631"/>
      <c r="SCI112" s="612"/>
      <c r="SCJ112" s="626"/>
      <c r="SCK112" s="631"/>
      <c r="SCL112" s="631"/>
      <c r="SCM112" s="631"/>
      <c r="SCN112" s="631"/>
      <c r="SCO112" s="631"/>
      <c r="SCP112" s="612"/>
      <c r="SCQ112" s="626"/>
      <c r="SCR112" s="631"/>
      <c r="SCS112" s="631"/>
      <c r="SCT112" s="631"/>
      <c r="SCU112" s="631"/>
      <c r="SCV112" s="631"/>
      <c r="SCW112" s="612"/>
      <c r="SCX112" s="626"/>
      <c r="SCY112" s="631"/>
      <c r="SCZ112" s="631"/>
      <c r="SDA112" s="631"/>
      <c r="SDB112" s="631"/>
      <c r="SDC112" s="631"/>
      <c r="SDD112" s="612"/>
      <c r="SDE112" s="626"/>
      <c r="SDF112" s="631"/>
      <c r="SDG112" s="631"/>
      <c r="SDH112" s="631"/>
      <c r="SDI112" s="631"/>
      <c r="SDJ112" s="631"/>
      <c r="SDK112" s="612"/>
      <c r="SDL112" s="626"/>
      <c r="SDM112" s="631"/>
      <c r="SDN112" s="631"/>
      <c r="SDO112" s="631"/>
      <c r="SDP112" s="631"/>
      <c r="SDQ112" s="631"/>
      <c r="SDR112" s="612"/>
      <c r="SDS112" s="626"/>
      <c r="SDT112" s="631"/>
      <c r="SDU112" s="631"/>
      <c r="SDV112" s="631"/>
      <c r="SDW112" s="631"/>
      <c r="SDX112" s="631"/>
      <c r="SDY112" s="612"/>
      <c r="SDZ112" s="626"/>
      <c r="SEA112" s="631"/>
      <c r="SEB112" s="631"/>
      <c r="SEC112" s="631"/>
      <c r="SED112" s="631"/>
      <c r="SEE112" s="631"/>
      <c r="SEF112" s="612"/>
      <c r="SEG112" s="626"/>
      <c r="SEH112" s="631"/>
      <c r="SEI112" s="631"/>
      <c r="SEJ112" s="631"/>
      <c r="SEK112" s="631"/>
      <c r="SEL112" s="631"/>
      <c r="SEM112" s="612"/>
      <c r="SEN112" s="626"/>
      <c r="SEO112" s="631"/>
      <c r="SEP112" s="631"/>
      <c r="SEQ112" s="631"/>
      <c r="SER112" s="631"/>
      <c r="SES112" s="631"/>
      <c r="SET112" s="612"/>
      <c r="SEU112" s="626"/>
      <c r="SEV112" s="631"/>
      <c r="SEW112" s="631"/>
      <c r="SEX112" s="631"/>
      <c r="SEY112" s="631"/>
      <c r="SEZ112" s="631"/>
      <c r="SFA112" s="612"/>
      <c r="SFB112" s="626"/>
      <c r="SFC112" s="631"/>
      <c r="SFD112" s="631"/>
      <c r="SFE112" s="631"/>
      <c r="SFF112" s="631"/>
      <c r="SFG112" s="631"/>
      <c r="SFH112" s="612"/>
      <c r="SFI112" s="626"/>
      <c r="SFJ112" s="631"/>
      <c r="SFK112" s="631"/>
      <c r="SFL112" s="631"/>
      <c r="SFM112" s="631"/>
      <c r="SFN112" s="631"/>
      <c r="SFO112" s="612"/>
      <c r="SFP112" s="626"/>
      <c r="SFQ112" s="631"/>
      <c r="SFR112" s="631"/>
      <c r="SFS112" s="631"/>
      <c r="SFT112" s="631"/>
      <c r="SFU112" s="631"/>
      <c r="SFV112" s="612"/>
      <c r="SFW112" s="626"/>
      <c r="SFX112" s="631"/>
      <c r="SFY112" s="631"/>
      <c r="SFZ112" s="631"/>
      <c r="SGA112" s="631"/>
      <c r="SGB112" s="631"/>
      <c r="SGC112" s="612"/>
      <c r="SGD112" s="626"/>
      <c r="SGE112" s="631"/>
      <c r="SGF112" s="631"/>
      <c r="SGG112" s="631"/>
      <c r="SGH112" s="631"/>
      <c r="SGI112" s="631"/>
      <c r="SGJ112" s="612"/>
      <c r="SGK112" s="626"/>
      <c r="SGL112" s="631"/>
      <c r="SGM112" s="631"/>
      <c r="SGN112" s="631"/>
      <c r="SGO112" s="631"/>
      <c r="SGP112" s="631"/>
      <c r="SGQ112" s="612"/>
      <c r="SGR112" s="626"/>
      <c r="SGS112" s="631"/>
      <c r="SGT112" s="631"/>
      <c r="SGU112" s="631"/>
      <c r="SGV112" s="631"/>
      <c r="SGW112" s="631"/>
      <c r="SGX112" s="612"/>
      <c r="SGY112" s="626"/>
      <c r="SGZ112" s="631"/>
      <c r="SHA112" s="631"/>
      <c r="SHB112" s="631"/>
      <c r="SHC112" s="631"/>
      <c r="SHD112" s="631"/>
      <c r="SHE112" s="612"/>
      <c r="SHF112" s="626"/>
      <c r="SHG112" s="631"/>
      <c r="SHH112" s="631"/>
      <c r="SHI112" s="631"/>
      <c r="SHJ112" s="631"/>
      <c r="SHK112" s="631"/>
      <c r="SHL112" s="612"/>
      <c r="SHM112" s="626"/>
      <c r="SHN112" s="631"/>
      <c r="SHO112" s="631"/>
      <c r="SHP112" s="631"/>
      <c r="SHQ112" s="631"/>
      <c r="SHR112" s="631"/>
      <c r="SHS112" s="612"/>
      <c r="SHT112" s="626"/>
      <c r="SHU112" s="631"/>
      <c r="SHV112" s="631"/>
      <c r="SHW112" s="631"/>
      <c r="SHX112" s="631"/>
      <c r="SHY112" s="631"/>
      <c r="SHZ112" s="612"/>
      <c r="SIA112" s="626"/>
      <c r="SIB112" s="631"/>
      <c r="SIC112" s="631"/>
      <c r="SID112" s="631"/>
      <c r="SIE112" s="631"/>
      <c r="SIF112" s="631"/>
      <c r="SIG112" s="612"/>
      <c r="SIH112" s="626"/>
      <c r="SII112" s="631"/>
      <c r="SIJ112" s="631"/>
      <c r="SIK112" s="631"/>
      <c r="SIL112" s="631"/>
      <c r="SIM112" s="631"/>
      <c r="SIN112" s="612"/>
      <c r="SIO112" s="626"/>
      <c r="SIP112" s="631"/>
      <c r="SIQ112" s="631"/>
      <c r="SIR112" s="631"/>
      <c r="SIS112" s="631"/>
      <c r="SIT112" s="631"/>
      <c r="SIU112" s="612"/>
      <c r="SIV112" s="626"/>
      <c r="SIW112" s="631"/>
      <c r="SIX112" s="631"/>
      <c r="SIY112" s="631"/>
      <c r="SIZ112" s="631"/>
      <c r="SJA112" s="631"/>
      <c r="SJB112" s="612"/>
      <c r="SJC112" s="626"/>
      <c r="SJD112" s="631"/>
      <c r="SJE112" s="631"/>
      <c r="SJF112" s="631"/>
      <c r="SJG112" s="631"/>
      <c r="SJH112" s="631"/>
      <c r="SJI112" s="612"/>
      <c r="SJJ112" s="626"/>
      <c r="SJK112" s="631"/>
      <c r="SJL112" s="631"/>
      <c r="SJM112" s="631"/>
      <c r="SJN112" s="631"/>
      <c r="SJO112" s="631"/>
      <c r="SJP112" s="612"/>
      <c r="SJQ112" s="626"/>
      <c r="SJR112" s="631"/>
      <c r="SJS112" s="631"/>
      <c r="SJT112" s="631"/>
      <c r="SJU112" s="631"/>
      <c r="SJV112" s="631"/>
      <c r="SJW112" s="612"/>
      <c r="SJX112" s="626"/>
      <c r="SJY112" s="631"/>
      <c r="SJZ112" s="631"/>
      <c r="SKA112" s="631"/>
      <c r="SKB112" s="631"/>
      <c r="SKC112" s="631"/>
      <c r="SKD112" s="612"/>
      <c r="SKE112" s="626"/>
      <c r="SKF112" s="631"/>
      <c r="SKG112" s="631"/>
      <c r="SKH112" s="631"/>
      <c r="SKI112" s="631"/>
      <c r="SKJ112" s="631"/>
      <c r="SKK112" s="612"/>
      <c r="SKL112" s="626"/>
      <c r="SKM112" s="631"/>
      <c r="SKN112" s="631"/>
      <c r="SKO112" s="631"/>
      <c r="SKP112" s="631"/>
      <c r="SKQ112" s="631"/>
      <c r="SKR112" s="612"/>
      <c r="SKS112" s="626"/>
      <c r="SKT112" s="631"/>
      <c r="SKU112" s="631"/>
      <c r="SKV112" s="631"/>
      <c r="SKW112" s="631"/>
      <c r="SKX112" s="631"/>
      <c r="SKY112" s="612"/>
      <c r="SKZ112" s="626"/>
      <c r="SLA112" s="631"/>
      <c r="SLB112" s="631"/>
      <c r="SLC112" s="631"/>
      <c r="SLD112" s="631"/>
      <c r="SLE112" s="631"/>
      <c r="SLF112" s="612"/>
      <c r="SLG112" s="626"/>
      <c r="SLH112" s="631"/>
      <c r="SLI112" s="631"/>
      <c r="SLJ112" s="631"/>
      <c r="SLK112" s="631"/>
      <c r="SLL112" s="631"/>
      <c r="SLM112" s="612"/>
      <c r="SLN112" s="626"/>
      <c r="SLO112" s="631"/>
      <c r="SLP112" s="631"/>
      <c r="SLQ112" s="631"/>
      <c r="SLR112" s="631"/>
      <c r="SLS112" s="631"/>
      <c r="SLT112" s="612"/>
      <c r="SLU112" s="626"/>
      <c r="SLV112" s="631"/>
      <c r="SLW112" s="631"/>
      <c r="SLX112" s="631"/>
      <c r="SLY112" s="631"/>
      <c r="SLZ112" s="631"/>
      <c r="SMA112" s="612"/>
      <c r="SMB112" s="626"/>
      <c r="SMC112" s="631"/>
      <c r="SMD112" s="631"/>
      <c r="SME112" s="631"/>
      <c r="SMF112" s="631"/>
      <c r="SMG112" s="631"/>
      <c r="SMH112" s="612"/>
      <c r="SMI112" s="626"/>
      <c r="SMJ112" s="631"/>
      <c r="SMK112" s="631"/>
      <c r="SML112" s="631"/>
      <c r="SMM112" s="631"/>
      <c r="SMN112" s="631"/>
      <c r="SMO112" s="612"/>
      <c r="SMP112" s="626"/>
      <c r="SMQ112" s="631"/>
      <c r="SMR112" s="631"/>
      <c r="SMS112" s="631"/>
      <c r="SMT112" s="631"/>
      <c r="SMU112" s="631"/>
      <c r="SMV112" s="612"/>
      <c r="SMW112" s="626"/>
      <c r="SMX112" s="631"/>
      <c r="SMY112" s="631"/>
      <c r="SMZ112" s="631"/>
      <c r="SNA112" s="631"/>
      <c r="SNB112" s="631"/>
      <c r="SNC112" s="612"/>
      <c r="SND112" s="626"/>
      <c r="SNE112" s="631"/>
      <c r="SNF112" s="631"/>
      <c r="SNG112" s="631"/>
      <c r="SNH112" s="631"/>
      <c r="SNI112" s="631"/>
      <c r="SNJ112" s="612"/>
      <c r="SNK112" s="626"/>
      <c r="SNL112" s="631"/>
      <c r="SNM112" s="631"/>
      <c r="SNN112" s="631"/>
      <c r="SNO112" s="631"/>
      <c r="SNP112" s="631"/>
      <c r="SNQ112" s="612"/>
      <c r="SNR112" s="626"/>
      <c r="SNS112" s="631"/>
      <c r="SNT112" s="631"/>
      <c r="SNU112" s="631"/>
      <c r="SNV112" s="631"/>
      <c r="SNW112" s="631"/>
      <c r="SNX112" s="612"/>
      <c r="SNY112" s="626"/>
      <c r="SNZ112" s="631"/>
      <c r="SOA112" s="631"/>
      <c r="SOB112" s="631"/>
      <c r="SOC112" s="631"/>
      <c r="SOD112" s="631"/>
      <c r="SOE112" s="612"/>
      <c r="SOF112" s="626"/>
      <c r="SOG112" s="631"/>
      <c r="SOH112" s="631"/>
      <c r="SOI112" s="631"/>
      <c r="SOJ112" s="631"/>
      <c r="SOK112" s="631"/>
      <c r="SOL112" s="612"/>
      <c r="SOM112" s="626"/>
      <c r="SON112" s="631"/>
      <c r="SOO112" s="631"/>
      <c r="SOP112" s="631"/>
      <c r="SOQ112" s="631"/>
      <c r="SOR112" s="631"/>
      <c r="SOS112" s="612"/>
      <c r="SOT112" s="626"/>
      <c r="SOU112" s="631"/>
      <c r="SOV112" s="631"/>
      <c r="SOW112" s="631"/>
      <c r="SOX112" s="631"/>
      <c r="SOY112" s="631"/>
      <c r="SOZ112" s="612"/>
      <c r="SPA112" s="626"/>
      <c r="SPB112" s="631"/>
      <c r="SPC112" s="631"/>
      <c r="SPD112" s="631"/>
      <c r="SPE112" s="631"/>
      <c r="SPF112" s="631"/>
      <c r="SPG112" s="612"/>
      <c r="SPH112" s="626"/>
      <c r="SPI112" s="631"/>
      <c r="SPJ112" s="631"/>
      <c r="SPK112" s="631"/>
      <c r="SPL112" s="631"/>
      <c r="SPM112" s="631"/>
      <c r="SPN112" s="612"/>
      <c r="SPO112" s="626"/>
      <c r="SPP112" s="631"/>
      <c r="SPQ112" s="631"/>
      <c r="SPR112" s="631"/>
      <c r="SPS112" s="631"/>
      <c r="SPT112" s="631"/>
      <c r="SPU112" s="612"/>
      <c r="SPV112" s="626"/>
      <c r="SPW112" s="631"/>
      <c r="SPX112" s="631"/>
      <c r="SPY112" s="631"/>
      <c r="SPZ112" s="631"/>
      <c r="SQA112" s="631"/>
      <c r="SQB112" s="612"/>
      <c r="SQC112" s="626"/>
      <c r="SQD112" s="631"/>
      <c r="SQE112" s="631"/>
      <c r="SQF112" s="631"/>
      <c r="SQG112" s="631"/>
      <c r="SQH112" s="631"/>
      <c r="SQI112" s="612"/>
      <c r="SQJ112" s="626"/>
      <c r="SQK112" s="631"/>
      <c r="SQL112" s="631"/>
      <c r="SQM112" s="631"/>
      <c r="SQN112" s="631"/>
      <c r="SQO112" s="631"/>
      <c r="SQP112" s="612"/>
      <c r="SQQ112" s="626"/>
      <c r="SQR112" s="631"/>
      <c r="SQS112" s="631"/>
      <c r="SQT112" s="631"/>
      <c r="SQU112" s="631"/>
      <c r="SQV112" s="631"/>
      <c r="SQW112" s="612"/>
      <c r="SQX112" s="626"/>
      <c r="SQY112" s="631"/>
      <c r="SQZ112" s="631"/>
      <c r="SRA112" s="631"/>
      <c r="SRB112" s="631"/>
      <c r="SRC112" s="631"/>
      <c r="SRD112" s="612"/>
      <c r="SRE112" s="626"/>
      <c r="SRF112" s="631"/>
      <c r="SRG112" s="631"/>
      <c r="SRH112" s="631"/>
      <c r="SRI112" s="631"/>
      <c r="SRJ112" s="631"/>
      <c r="SRK112" s="612"/>
      <c r="SRL112" s="626"/>
      <c r="SRM112" s="631"/>
      <c r="SRN112" s="631"/>
      <c r="SRO112" s="631"/>
      <c r="SRP112" s="631"/>
      <c r="SRQ112" s="631"/>
      <c r="SRR112" s="612"/>
      <c r="SRS112" s="626"/>
      <c r="SRT112" s="631"/>
      <c r="SRU112" s="631"/>
      <c r="SRV112" s="631"/>
      <c r="SRW112" s="631"/>
      <c r="SRX112" s="631"/>
      <c r="SRY112" s="612"/>
      <c r="SRZ112" s="626"/>
      <c r="SSA112" s="631"/>
      <c r="SSB112" s="631"/>
      <c r="SSC112" s="631"/>
      <c r="SSD112" s="631"/>
      <c r="SSE112" s="631"/>
      <c r="SSF112" s="612"/>
      <c r="SSG112" s="626"/>
      <c r="SSH112" s="631"/>
      <c r="SSI112" s="631"/>
      <c r="SSJ112" s="631"/>
      <c r="SSK112" s="631"/>
      <c r="SSL112" s="631"/>
      <c r="SSM112" s="612"/>
      <c r="SSN112" s="626"/>
      <c r="SSO112" s="631"/>
      <c r="SSP112" s="631"/>
      <c r="SSQ112" s="631"/>
      <c r="SSR112" s="631"/>
      <c r="SSS112" s="631"/>
      <c r="SST112" s="612"/>
      <c r="SSU112" s="626"/>
      <c r="SSV112" s="631"/>
      <c r="SSW112" s="631"/>
      <c r="SSX112" s="631"/>
      <c r="SSY112" s="631"/>
      <c r="SSZ112" s="631"/>
      <c r="STA112" s="612"/>
      <c r="STB112" s="626"/>
      <c r="STC112" s="631"/>
      <c r="STD112" s="631"/>
      <c r="STE112" s="631"/>
      <c r="STF112" s="631"/>
      <c r="STG112" s="631"/>
      <c r="STH112" s="612"/>
      <c r="STI112" s="626"/>
      <c r="STJ112" s="631"/>
      <c r="STK112" s="631"/>
      <c r="STL112" s="631"/>
      <c r="STM112" s="631"/>
      <c r="STN112" s="631"/>
      <c r="STO112" s="612"/>
      <c r="STP112" s="626"/>
      <c r="STQ112" s="631"/>
      <c r="STR112" s="631"/>
      <c r="STS112" s="631"/>
      <c r="STT112" s="631"/>
      <c r="STU112" s="631"/>
      <c r="STV112" s="612"/>
      <c r="STW112" s="626"/>
      <c r="STX112" s="631"/>
      <c r="STY112" s="631"/>
      <c r="STZ112" s="631"/>
      <c r="SUA112" s="631"/>
      <c r="SUB112" s="631"/>
      <c r="SUC112" s="612"/>
      <c r="SUD112" s="626"/>
      <c r="SUE112" s="631"/>
      <c r="SUF112" s="631"/>
      <c r="SUG112" s="631"/>
      <c r="SUH112" s="631"/>
      <c r="SUI112" s="631"/>
      <c r="SUJ112" s="612"/>
      <c r="SUK112" s="626"/>
      <c r="SUL112" s="631"/>
      <c r="SUM112" s="631"/>
      <c r="SUN112" s="631"/>
      <c r="SUO112" s="631"/>
      <c r="SUP112" s="631"/>
      <c r="SUQ112" s="612"/>
      <c r="SUR112" s="626"/>
      <c r="SUS112" s="631"/>
      <c r="SUT112" s="631"/>
      <c r="SUU112" s="631"/>
      <c r="SUV112" s="631"/>
      <c r="SUW112" s="631"/>
      <c r="SUX112" s="612"/>
      <c r="SUY112" s="626"/>
      <c r="SUZ112" s="631"/>
      <c r="SVA112" s="631"/>
      <c r="SVB112" s="631"/>
      <c r="SVC112" s="631"/>
      <c r="SVD112" s="631"/>
      <c r="SVE112" s="612"/>
      <c r="SVF112" s="626"/>
      <c r="SVG112" s="631"/>
      <c r="SVH112" s="631"/>
      <c r="SVI112" s="631"/>
      <c r="SVJ112" s="631"/>
      <c r="SVK112" s="631"/>
      <c r="SVL112" s="612"/>
      <c r="SVM112" s="626"/>
      <c r="SVN112" s="631"/>
      <c r="SVO112" s="631"/>
      <c r="SVP112" s="631"/>
      <c r="SVQ112" s="631"/>
      <c r="SVR112" s="631"/>
      <c r="SVS112" s="612"/>
      <c r="SVT112" s="626"/>
      <c r="SVU112" s="631"/>
      <c r="SVV112" s="631"/>
      <c r="SVW112" s="631"/>
      <c r="SVX112" s="631"/>
      <c r="SVY112" s="631"/>
      <c r="SVZ112" s="612"/>
      <c r="SWA112" s="626"/>
      <c r="SWB112" s="631"/>
      <c r="SWC112" s="631"/>
      <c r="SWD112" s="631"/>
      <c r="SWE112" s="631"/>
      <c r="SWF112" s="631"/>
      <c r="SWG112" s="612"/>
      <c r="SWH112" s="626"/>
      <c r="SWI112" s="631"/>
      <c r="SWJ112" s="631"/>
      <c r="SWK112" s="631"/>
      <c r="SWL112" s="631"/>
      <c r="SWM112" s="631"/>
      <c r="SWN112" s="612"/>
      <c r="SWO112" s="626"/>
      <c r="SWP112" s="631"/>
      <c r="SWQ112" s="631"/>
      <c r="SWR112" s="631"/>
      <c r="SWS112" s="631"/>
      <c r="SWT112" s="631"/>
      <c r="SWU112" s="612"/>
      <c r="SWV112" s="626"/>
      <c r="SWW112" s="631"/>
      <c r="SWX112" s="631"/>
      <c r="SWY112" s="631"/>
      <c r="SWZ112" s="631"/>
      <c r="SXA112" s="631"/>
      <c r="SXB112" s="612"/>
      <c r="SXC112" s="626"/>
      <c r="SXD112" s="631"/>
      <c r="SXE112" s="631"/>
      <c r="SXF112" s="631"/>
      <c r="SXG112" s="631"/>
      <c r="SXH112" s="631"/>
      <c r="SXI112" s="612"/>
      <c r="SXJ112" s="626"/>
      <c r="SXK112" s="631"/>
      <c r="SXL112" s="631"/>
      <c r="SXM112" s="631"/>
      <c r="SXN112" s="631"/>
      <c r="SXO112" s="631"/>
      <c r="SXP112" s="612"/>
      <c r="SXQ112" s="626"/>
      <c r="SXR112" s="631"/>
      <c r="SXS112" s="631"/>
      <c r="SXT112" s="631"/>
      <c r="SXU112" s="631"/>
      <c r="SXV112" s="631"/>
      <c r="SXW112" s="612"/>
      <c r="SXX112" s="626"/>
      <c r="SXY112" s="631"/>
      <c r="SXZ112" s="631"/>
      <c r="SYA112" s="631"/>
      <c r="SYB112" s="631"/>
      <c r="SYC112" s="631"/>
      <c r="SYD112" s="612"/>
      <c r="SYE112" s="626"/>
      <c r="SYF112" s="631"/>
      <c r="SYG112" s="631"/>
      <c r="SYH112" s="631"/>
      <c r="SYI112" s="631"/>
      <c r="SYJ112" s="631"/>
      <c r="SYK112" s="612"/>
      <c r="SYL112" s="626"/>
      <c r="SYM112" s="631"/>
      <c r="SYN112" s="631"/>
      <c r="SYO112" s="631"/>
      <c r="SYP112" s="631"/>
      <c r="SYQ112" s="631"/>
      <c r="SYR112" s="612"/>
      <c r="SYS112" s="626"/>
      <c r="SYT112" s="631"/>
      <c r="SYU112" s="631"/>
      <c r="SYV112" s="631"/>
      <c r="SYW112" s="631"/>
      <c r="SYX112" s="631"/>
      <c r="SYY112" s="612"/>
      <c r="SYZ112" s="626"/>
      <c r="SZA112" s="631"/>
      <c r="SZB112" s="631"/>
      <c r="SZC112" s="631"/>
      <c r="SZD112" s="631"/>
      <c r="SZE112" s="631"/>
      <c r="SZF112" s="612"/>
      <c r="SZG112" s="626"/>
      <c r="SZH112" s="631"/>
      <c r="SZI112" s="631"/>
      <c r="SZJ112" s="631"/>
      <c r="SZK112" s="631"/>
      <c r="SZL112" s="631"/>
      <c r="SZM112" s="612"/>
      <c r="SZN112" s="626"/>
      <c r="SZO112" s="631"/>
      <c r="SZP112" s="631"/>
      <c r="SZQ112" s="631"/>
      <c r="SZR112" s="631"/>
      <c r="SZS112" s="631"/>
      <c r="SZT112" s="612"/>
      <c r="SZU112" s="626"/>
      <c r="SZV112" s="631"/>
      <c r="SZW112" s="631"/>
      <c r="SZX112" s="631"/>
      <c r="SZY112" s="631"/>
      <c r="SZZ112" s="631"/>
      <c r="TAA112" s="612"/>
      <c r="TAB112" s="626"/>
      <c r="TAC112" s="631"/>
      <c r="TAD112" s="631"/>
      <c r="TAE112" s="631"/>
      <c r="TAF112" s="631"/>
      <c r="TAG112" s="631"/>
      <c r="TAH112" s="612"/>
      <c r="TAI112" s="626"/>
      <c r="TAJ112" s="631"/>
      <c r="TAK112" s="631"/>
      <c r="TAL112" s="631"/>
      <c r="TAM112" s="631"/>
      <c r="TAN112" s="631"/>
      <c r="TAO112" s="612"/>
      <c r="TAP112" s="626"/>
      <c r="TAQ112" s="631"/>
      <c r="TAR112" s="631"/>
      <c r="TAS112" s="631"/>
      <c r="TAT112" s="631"/>
      <c r="TAU112" s="631"/>
      <c r="TAV112" s="612"/>
      <c r="TAW112" s="626"/>
      <c r="TAX112" s="631"/>
      <c r="TAY112" s="631"/>
      <c r="TAZ112" s="631"/>
      <c r="TBA112" s="631"/>
      <c r="TBB112" s="631"/>
      <c r="TBC112" s="612"/>
      <c r="TBD112" s="626"/>
      <c r="TBE112" s="631"/>
      <c r="TBF112" s="631"/>
      <c r="TBG112" s="631"/>
      <c r="TBH112" s="631"/>
      <c r="TBI112" s="631"/>
      <c r="TBJ112" s="612"/>
      <c r="TBK112" s="626"/>
      <c r="TBL112" s="631"/>
      <c r="TBM112" s="631"/>
      <c r="TBN112" s="631"/>
      <c r="TBO112" s="631"/>
      <c r="TBP112" s="631"/>
      <c r="TBQ112" s="612"/>
      <c r="TBR112" s="626"/>
      <c r="TBS112" s="631"/>
      <c r="TBT112" s="631"/>
      <c r="TBU112" s="631"/>
      <c r="TBV112" s="631"/>
      <c r="TBW112" s="631"/>
      <c r="TBX112" s="612"/>
      <c r="TBY112" s="626"/>
      <c r="TBZ112" s="631"/>
      <c r="TCA112" s="631"/>
      <c r="TCB112" s="631"/>
      <c r="TCC112" s="631"/>
      <c r="TCD112" s="631"/>
      <c r="TCE112" s="612"/>
      <c r="TCF112" s="626"/>
      <c r="TCG112" s="631"/>
      <c r="TCH112" s="631"/>
      <c r="TCI112" s="631"/>
      <c r="TCJ112" s="631"/>
      <c r="TCK112" s="631"/>
      <c r="TCL112" s="612"/>
      <c r="TCM112" s="626"/>
      <c r="TCN112" s="631"/>
      <c r="TCO112" s="631"/>
      <c r="TCP112" s="631"/>
      <c r="TCQ112" s="631"/>
      <c r="TCR112" s="631"/>
      <c r="TCS112" s="612"/>
      <c r="TCT112" s="626"/>
      <c r="TCU112" s="631"/>
      <c r="TCV112" s="631"/>
      <c r="TCW112" s="631"/>
      <c r="TCX112" s="631"/>
      <c r="TCY112" s="631"/>
      <c r="TCZ112" s="612"/>
      <c r="TDA112" s="626"/>
      <c r="TDB112" s="631"/>
      <c r="TDC112" s="631"/>
      <c r="TDD112" s="631"/>
      <c r="TDE112" s="631"/>
      <c r="TDF112" s="631"/>
      <c r="TDG112" s="612"/>
      <c r="TDH112" s="626"/>
      <c r="TDI112" s="631"/>
      <c r="TDJ112" s="631"/>
      <c r="TDK112" s="631"/>
      <c r="TDL112" s="631"/>
      <c r="TDM112" s="631"/>
      <c r="TDN112" s="612"/>
      <c r="TDO112" s="626"/>
      <c r="TDP112" s="631"/>
      <c r="TDQ112" s="631"/>
      <c r="TDR112" s="631"/>
      <c r="TDS112" s="631"/>
      <c r="TDT112" s="631"/>
      <c r="TDU112" s="612"/>
      <c r="TDV112" s="626"/>
      <c r="TDW112" s="631"/>
      <c r="TDX112" s="631"/>
      <c r="TDY112" s="631"/>
      <c r="TDZ112" s="631"/>
      <c r="TEA112" s="631"/>
      <c r="TEB112" s="612"/>
      <c r="TEC112" s="626"/>
      <c r="TED112" s="631"/>
      <c r="TEE112" s="631"/>
      <c r="TEF112" s="631"/>
      <c r="TEG112" s="631"/>
      <c r="TEH112" s="631"/>
      <c r="TEI112" s="612"/>
      <c r="TEJ112" s="626"/>
      <c r="TEK112" s="631"/>
      <c r="TEL112" s="631"/>
      <c r="TEM112" s="631"/>
      <c r="TEN112" s="631"/>
      <c r="TEO112" s="631"/>
      <c r="TEP112" s="612"/>
      <c r="TEQ112" s="626"/>
      <c r="TER112" s="631"/>
      <c r="TES112" s="631"/>
      <c r="TET112" s="631"/>
      <c r="TEU112" s="631"/>
      <c r="TEV112" s="631"/>
      <c r="TEW112" s="612"/>
      <c r="TEX112" s="626"/>
      <c r="TEY112" s="631"/>
      <c r="TEZ112" s="631"/>
      <c r="TFA112" s="631"/>
      <c r="TFB112" s="631"/>
      <c r="TFC112" s="631"/>
      <c r="TFD112" s="612"/>
      <c r="TFE112" s="626"/>
      <c r="TFF112" s="631"/>
      <c r="TFG112" s="631"/>
      <c r="TFH112" s="631"/>
      <c r="TFI112" s="631"/>
      <c r="TFJ112" s="631"/>
      <c r="TFK112" s="612"/>
      <c r="TFL112" s="626"/>
      <c r="TFM112" s="631"/>
      <c r="TFN112" s="631"/>
      <c r="TFO112" s="631"/>
      <c r="TFP112" s="631"/>
      <c r="TFQ112" s="631"/>
      <c r="TFR112" s="612"/>
      <c r="TFS112" s="626"/>
      <c r="TFT112" s="631"/>
      <c r="TFU112" s="631"/>
      <c r="TFV112" s="631"/>
      <c r="TFW112" s="631"/>
      <c r="TFX112" s="631"/>
      <c r="TFY112" s="612"/>
      <c r="TFZ112" s="626"/>
      <c r="TGA112" s="631"/>
      <c r="TGB112" s="631"/>
      <c r="TGC112" s="631"/>
      <c r="TGD112" s="631"/>
      <c r="TGE112" s="631"/>
      <c r="TGF112" s="612"/>
      <c r="TGG112" s="626"/>
      <c r="TGH112" s="631"/>
      <c r="TGI112" s="631"/>
      <c r="TGJ112" s="631"/>
      <c r="TGK112" s="631"/>
      <c r="TGL112" s="631"/>
      <c r="TGM112" s="612"/>
      <c r="TGN112" s="626"/>
      <c r="TGO112" s="631"/>
      <c r="TGP112" s="631"/>
      <c r="TGQ112" s="631"/>
      <c r="TGR112" s="631"/>
      <c r="TGS112" s="631"/>
      <c r="TGT112" s="612"/>
      <c r="TGU112" s="626"/>
      <c r="TGV112" s="631"/>
      <c r="TGW112" s="631"/>
      <c r="TGX112" s="631"/>
      <c r="TGY112" s="631"/>
      <c r="TGZ112" s="631"/>
      <c r="THA112" s="612"/>
      <c r="THB112" s="626"/>
      <c r="THC112" s="631"/>
      <c r="THD112" s="631"/>
      <c r="THE112" s="631"/>
      <c r="THF112" s="631"/>
      <c r="THG112" s="631"/>
      <c r="THH112" s="612"/>
      <c r="THI112" s="626"/>
      <c r="THJ112" s="631"/>
      <c r="THK112" s="631"/>
      <c r="THL112" s="631"/>
      <c r="THM112" s="631"/>
      <c r="THN112" s="631"/>
      <c r="THO112" s="612"/>
      <c r="THP112" s="626"/>
      <c r="THQ112" s="631"/>
      <c r="THR112" s="631"/>
      <c r="THS112" s="631"/>
      <c r="THT112" s="631"/>
      <c r="THU112" s="631"/>
      <c r="THV112" s="612"/>
      <c r="THW112" s="626"/>
      <c r="THX112" s="631"/>
      <c r="THY112" s="631"/>
      <c r="THZ112" s="631"/>
      <c r="TIA112" s="631"/>
      <c r="TIB112" s="631"/>
      <c r="TIC112" s="612"/>
      <c r="TID112" s="626"/>
      <c r="TIE112" s="631"/>
      <c r="TIF112" s="631"/>
      <c r="TIG112" s="631"/>
      <c r="TIH112" s="631"/>
      <c r="TII112" s="631"/>
      <c r="TIJ112" s="612"/>
      <c r="TIK112" s="626"/>
      <c r="TIL112" s="631"/>
      <c r="TIM112" s="631"/>
      <c r="TIN112" s="631"/>
      <c r="TIO112" s="631"/>
      <c r="TIP112" s="631"/>
      <c r="TIQ112" s="612"/>
      <c r="TIR112" s="626"/>
      <c r="TIS112" s="631"/>
      <c r="TIT112" s="631"/>
      <c r="TIU112" s="631"/>
      <c r="TIV112" s="631"/>
      <c r="TIW112" s="631"/>
      <c r="TIX112" s="612"/>
      <c r="TIY112" s="626"/>
      <c r="TIZ112" s="631"/>
      <c r="TJA112" s="631"/>
      <c r="TJB112" s="631"/>
      <c r="TJC112" s="631"/>
      <c r="TJD112" s="631"/>
      <c r="TJE112" s="612"/>
      <c r="TJF112" s="626"/>
      <c r="TJG112" s="631"/>
      <c r="TJH112" s="631"/>
      <c r="TJI112" s="631"/>
      <c r="TJJ112" s="631"/>
      <c r="TJK112" s="631"/>
      <c r="TJL112" s="612"/>
      <c r="TJM112" s="626"/>
      <c r="TJN112" s="631"/>
      <c r="TJO112" s="631"/>
      <c r="TJP112" s="631"/>
      <c r="TJQ112" s="631"/>
      <c r="TJR112" s="631"/>
      <c r="TJS112" s="612"/>
      <c r="TJT112" s="626"/>
      <c r="TJU112" s="631"/>
      <c r="TJV112" s="631"/>
      <c r="TJW112" s="631"/>
      <c r="TJX112" s="631"/>
      <c r="TJY112" s="631"/>
      <c r="TJZ112" s="612"/>
      <c r="TKA112" s="626"/>
      <c r="TKB112" s="631"/>
      <c r="TKC112" s="631"/>
      <c r="TKD112" s="631"/>
      <c r="TKE112" s="631"/>
      <c r="TKF112" s="631"/>
      <c r="TKG112" s="612"/>
      <c r="TKH112" s="626"/>
      <c r="TKI112" s="631"/>
      <c r="TKJ112" s="631"/>
      <c r="TKK112" s="631"/>
      <c r="TKL112" s="631"/>
      <c r="TKM112" s="631"/>
      <c r="TKN112" s="612"/>
      <c r="TKO112" s="626"/>
      <c r="TKP112" s="631"/>
      <c r="TKQ112" s="631"/>
      <c r="TKR112" s="631"/>
      <c r="TKS112" s="631"/>
      <c r="TKT112" s="631"/>
      <c r="TKU112" s="612"/>
      <c r="TKV112" s="626"/>
      <c r="TKW112" s="631"/>
      <c r="TKX112" s="631"/>
      <c r="TKY112" s="631"/>
      <c r="TKZ112" s="631"/>
      <c r="TLA112" s="631"/>
      <c r="TLB112" s="612"/>
      <c r="TLC112" s="626"/>
      <c r="TLD112" s="631"/>
      <c r="TLE112" s="631"/>
      <c r="TLF112" s="631"/>
      <c r="TLG112" s="631"/>
      <c r="TLH112" s="631"/>
      <c r="TLI112" s="612"/>
      <c r="TLJ112" s="626"/>
      <c r="TLK112" s="631"/>
      <c r="TLL112" s="631"/>
      <c r="TLM112" s="631"/>
      <c r="TLN112" s="631"/>
      <c r="TLO112" s="631"/>
      <c r="TLP112" s="612"/>
      <c r="TLQ112" s="626"/>
      <c r="TLR112" s="631"/>
      <c r="TLS112" s="631"/>
      <c r="TLT112" s="631"/>
      <c r="TLU112" s="631"/>
      <c r="TLV112" s="631"/>
      <c r="TLW112" s="612"/>
      <c r="TLX112" s="626"/>
      <c r="TLY112" s="631"/>
      <c r="TLZ112" s="631"/>
      <c r="TMA112" s="631"/>
      <c r="TMB112" s="631"/>
      <c r="TMC112" s="631"/>
      <c r="TMD112" s="612"/>
      <c r="TME112" s="626"/>
      <c r="TMF112" s="631"/>
      <c r="TMG112" s="631"/>
      <c r="TMH112" s="631"/>
      <c r="TMI112" s="631"/>
      <c r="TMJ112" s="631"/>
      <c r="TMK112" s="612"/>
      <c r="TML112" s="626"/>
      <c r="TMM112" s="631"/>
      <c r="TMN112" s="631"/>
      <c r="TMO112" s="631"/>
      <c r="TMP112" s="631"/>
      <c r="TMQ112" s="631"/>
      <c r="TMR112" s="612"/>
      <c r="TMS112" s="626"/>
      <c r="TMT112" s="631"/>
      <c r="TMU112" s="631"/>
      <c r="TMV112" s="631"/>
      <c r="TMW112" s="631"/>
      <c r="TMX112" s="631"/>
      <c r="TMY112" s="612"/>
      <c r="TMZ112" s="626"/>
      <c r="TNA112" s="631"/>
      <c r="TNB112" s="631"/>
      <c r="TNC112" s="631"/>
      <c r="TND112" s="631"/>
      <c r="TNE112" s="631"/>
      <c r="TNF112" s="612"/>
      <c r="TNG112" s="626"/>
      <c r="TNH112" s="631"/>
      <c r="TNI112" s="631"/>
      <c r="TNJ112" s="631"/>
      <c r="TNK112" s="631"/>
      <c r="TNL112" s="631"/>
      <c r="TNM112" s="612"/>
      <c r="TNN112" s="626"/>
      <c r="TNO112" s="631"/>
      <c r="TNP112" s="631"/>
      <c r="TNQ112" s="631"/>
      <c r="TNR112" s="631"/>
      <c r="TNS112" s="631"/>
      <c r="TNT112" s="612"/>
      <c r="TNU112" s="626"/>
      <c r="TNV112" s="631"/>
      <c r="TNW112" s="631"/>
      <c r="TNX112" s="631"/>
      <c r="TNY112" s="631"/>
      <c r="TNZ112" s="631"/>
      <c r="TOA112" s="612"/>
      <c r="TOB112" s="626"/>
      <c r="TOC112" s="631"/>
      <c r="TOD112" s="631"/>
      <c r="TOE112" s="631"/>
      <c r="TOF112" s="631"/>
      <c r="TOG112" s="631"/>
      <c r="TOH112" s="612"/>
      <c r="TOI112" s="626"/>
      <c r="TOJ112" s="631"/>
      <c r="TOK112" s="631"/>
      <c r="TOL112" s="631"/>
      <c r="TOM112" s="631"/>
      <c r="TON112" s="631"/>
      <c r="TOO112" s="612"/>
      <c r="TOP112" s="626"/>
      <c r="TOQ112" s="631"/>
      <c r="TOR112" s="631"/>
      <c r="TOS112" s="631"/>
      <c r="TOT112" s="631"/>
      <c r="TOU112" s="631"/>
      <c r="TOV112" s="612"/>
      <c r="TOW112" s="626"/>
      <c r="TOX112" s="631"/>
      <c r="TOY112" s="631"/>
      <c r="TOZ112" s="631"/>
      <c r="TPA112" s="631"/>
      <c r="TPB112" s="631"/>
      <c r="TPC112" s="612"/>
      <c r="TPD112" s="626"/>
      <c r="TPE112" s="631"/>
      <c r="TPF112" s="631"/>
      <c r="TPG112" s="631"/>
      <c r="TPH112" s="631"/>
      <c r="TPI112" s="631"/>
      <c r="TPJ112" s="612"/>
      <c r="TPK112" s="626"/>
      <c r="TPL112" s="631"/>
      <c r="TPM112" s="631"/>
      <c r="TPN112" s="631"/>
      <c r="TPO112" s="631"/>
      <c r="TPP112" s="631"/>
      <c r="TPQ112" s="612"/>
      <c r="TPR112" s="626"/>
      <c r="TPS112" s="631"/>
      <c r="TPT112" s="631"/>
      <c r="TPU112" s="631"/>
      <c r="TPV112" s="631"/>
      <c r="TPW112" s="631"/>
      <c r="TPX112" s="612"/>
      <c r="TPY112" s="626"/>
      <c r="TPZ112" s="631"/>
      <c r="TQA112" s="631"/>
      <c r="TQB112" s="631"/>
      <c r="TQC112" s="631"/>
      <c r="TQD112" s="631"/>
      <c r="TQE112" s="612"/>
      <c r="TQF112" s="626"/>
      <c r="TQG112" s="631"/>
      <c r="TQH112" s="631"/>
      <c r="TQI112" s="631"/>
      <c r="TQJ112" s="631"/>
      <c r="TQK112" s="631"/>
      <c r="TQL112" s="612"/>
      <c r="TQM112" s="626"/>
      <c r="TQN112" s="631"/>
      <c r="TQO112" s="631"/>
      <c r="TQP112" s="631"/>
      <c r="TQQ112" s="631"/>
      <c r="TQR112" s="631"/>
      <c r="TQS112" s="612"/>
      <c r="TQT112" s="626"/>
      <c r="TQU112" s="631"/>
      <c r="TQV112" s="631"/>
      <c r="TQW112" s="631"/>
      <c r="TQX112" s="631"/>
      <c r="TQY112" s="631"/>
      <c r="TQZ112" s="612"/>
      <c r="TRA112" s="626"/>
      <c r="TRB112" s="631"/>
      <c r="TRC112" s="631"/>
      <c r="TRD112" s="631"/>
      <c r="TRE112" s="631"/>
      <c r="TRF112" s="631"/>
      <c r="TRG112" s="612"/>
      <c r="TRH112" s="626"/>
      <c r="TRI112" s="631"/>
      <c r="TRJ112" s="631"/>
      <c r="TRK112" s="631"/>
      <c r="TRL112" s="631"/>
      <c r="TRM112" s="631"/>
      <c r="TRN112" s="612"/>
      <c r="TRO112" s="626"/>
      <c r="TRP112" s="631"/>
      <c r="TRQ112" s="631"/>
      <c r="TRR112" s="631"/>
      <c r="TRS112" s="631"/>
      <c r="TRT112" s="631"/>
      <c r="TRU112" s="612"/>
      <c r="TRV112" s="626"/>
      <c r="TRW112" s="631"/>
      <c r="TRX112" s="631"/>
      <c r="TRY112" s="631"/>
      <c r="TRZ112" s="631"/>
      <c r="TSA112" s="631"/>
      <c r="TSB112" s="612"/>
      <c r="TSC112" s="626"/>
      <c r="TSD112" s="631"/>
      <c r="TSE112" s="631"/>
      <c r="TSF112" s="631"/>
      <c r="TSG112" s="631"/>
      <c r="TSH112" s="631"/>
      <c r="TSI112" s="612"/>
      <c r="TSJ112" s="626"/>
      <c r="TSK112" s="631"/>
      <c r="TSL112" s="631"/>
      <c r="TSM112" s="631"/>
      <c r="TSN112" s="631"/>
      <c r="TSO112" s="631"/>
      <c r="TSP112" s="612"/>
      <c r="TSQ112" s="626"/>
      <c r="TSR112" s="631"/>
      <c r="TSS112" s="631"/>
      <c r="TST112" s="631"/>
      <c r="TSU112" s="631"/>
      <c r="TSV112" s="631"/>
      <c r="TSW112" s="612"/>
      <c r="TSX112" s="626"/>
      <c r="TSY112" s="631"/>
      <c r="TSZ112" s="631"/>
      <c r="TTA112" s="631"/>
      <c r="TTB112" s="631"/>
      <c r="TTC112" s="631"/>
      <c r="TTD112" s="612"/>
      <c r="TTE112" s="626"/>
      <c r="TTF112" s="631"/>
      <c r="TTG112" s="631"/>
      <c r="TTH112" s="631"/>
      <c r="TTI112" s="631"/>
      <c r="TTJ112" s="631"/>
      <c r="TTK112" s="612"/>
      <c r="TTL112" s="626"/>
      <c r="TTM112" s="631"/>
      <c r="TTN112" s="631"/>
      <c r="TTO112" s="631"/>
      <c r="TTP112" s="631"/>
      <c r="TTQ112" s="631"/>
      <c r="TTR112" s="612"/>
      <c r="TTS112" s="626"/>
      <c r="TTT112" s="631"/>
      <c r="TTU112" s="631"/>
      <c r="TTV112" s="631"/>
      <c r="TTW112" s="631"/>
      <c r="TTX112" s="631"/>
      <c r="TTY112" s="612"/>
      <c r="TTZ112" s="626"/>
      <c r="TUA112" s="631"/>
      <c r="TUB112" s="631"/>
      <c r="TUC112" s="631"/>
      <c r="TUD112" s="631"/>
      <c r="TUE112" s="631"/>
      <c r="TUF112" s="612"/>
      <c r="TUG112" s="626"/>
      <c r="TUH112" s="631"/>
      <c r="TUI112" s="631"/>
      <c r="TUJ112" s="631"/>
      <c r="TUK112" s="631"/>
      <c r="TUL112" s="631"/>
      <c r="TUM112" s="612"/>
      <c r="TUN112" s="626"/>
      <c r="TUO112" s="631"/>
      <c r="TUP112" s="631"/>
      <c r="TUQ112" s="631"/>
      <c r="TUR112" s="631"/>
      <c r="TUS112" s="631"/>
      <c r="TUT112" s="612"/>
      <c r="TUU112" s="626"/>
      <c r="TUV112" s="631"/>
      <c r="TUW112" s="631"/>
      <c r="TUX112" s="631"/>
      <c r="TUY112" s="631"/>
      <c r="TUZ112" s="631"/>
      <c r="TVA112" s="612"/>
      <c r="TVB112" s="626"/>
      <c r="TVC112" s="631"/>
      <c r="TVD112" s="631"/>
      <c r="TVE112" s="631"/>
      <c r="TVF112" s="631"/>
      <c r="TVG112" s="631"/>
      <c r="TVH112" s="612"/>
      <c r="TVI112" s="626"/>
      <c r="TVJ112" s="631"/>
      <c r="TVK112" s="631"/>
      <c r="TVL112" s="631"/>
      <c r="TVM112" s="631"/>
      <c r="TVN112" s="631"/>
      <c r="TVO112" s="612"/>
      <c r="TVP112" s="626"/>
      <c r="TVQ112" s="631"/>
      <c r="TVR112" s="631"/>
      <c r="TVS112" s="631"/>
      <c r="TVT112" s="631"/>
      <c r="TVU112" s="631"/>
      <c r="TVV112" s="612"/>
      <c r="TVW112" s="626"/>
      <c r="TVX112" s="631"/>
      <c r="TVY112" s="631"/>
      <c r="TVZ112" s="631"/>
      <c r="TWA112" s="631"/>
      <c r="TWB112" s="631"/>
      <c r="TWC112" s="612"/>
      <c r="TWD112" s="626"/>
      <c r="TWE112" s="631"/>
      <c r="TWF112" s="631"/>
      <c r="TWG112" s="631"/>
      <c r="TWH112" s="631"/>
      <c r="TWI112" s="631"/>
      <c r="TWJ112" s="612"/>
      <c r="TWK112" s="626"/>
      <c r="TWL112" s="631"/>
      <c r="TWM112" s="631"/>
      <c r="TWN112" s="631"/>
      <c r="TWO112" s="631"/>
      <c r="TWP112" s="631"/>
      <c r="TWQ112" s="612"/>
      <c r="TWR112" s="626"/>
      <c r="TWS112" s="631"/>
      <c r="TWT112" s="631"/>
      <c r="TWU112" s="631"/>
      <c r="TWV112" s="631"/>
      <c r="TWW112" s="631"/>
      <c r="TWX112" s="612"/>
      <c r="TWY112" s="626"/>
      <c r="TWZ112" s="631"/>
      <c r="TXA112" s="631"/>
      <c r="TXB112" s="631"/>
      <c r="TXC112" s="631"/>
      <c r="TXD112" s="631"/>
      <c r="TXE112" s="612"/>
      <c r="TXF112" s="626"/>
      <c r="TXG112" s="631"/>
      <c r="TXH112" s="631"/>
      <c r="TXI112" s="631"/>
      <c r="TXJ112" s="631"/>
      <c r="TXK112" s="631"/>
      <c r="TXL112" s="612"/>
      <c r="TXM112" s="626"/>
      <c r="TXN112" s="631"/>
      <c r="TXO112" s="631"/>
      <c r="TXP112" s="631"/>
      <c r="TXQ112" s="631"/>
      <c r="TXR112" s="631"/>
      <c r="TXS112" s="612"/>
      <c r="TXT112" s="626"/>
      <c r="TXU112" s="631"/>
      <c r="TXV112" s="631"/>
      <c r="TXW112" s="631"/>
      <c r="TXX112" s="631"/>
      <c r="TXY112" s="631"/>
      <c r="TXZ112" s="612"/>
      <c r="TYA112" s="626"/>
      <c r="TYB112" s="631"/>
      <c r="TYC112" s="631"/>
      <c r="TYD112" s="631"/>
      <c r="TYE112" s="631"/>
      <c r="TYF112" s="631"/>
      <c r="TYG112" s="612"/>
      <c r="TYH112" s="626"/>
      <c r="TYI112" s="631"/>
      <c r="TYJ112" s="631"/>
      <c r="TYK112" s="631"/>
      <c r="TYL112" s="631"/>
      <c r="TYM112" s="631"/>
      <c r="TYN112" s="612"/>
      <c r="TYO112" s="626"/>
      <c r="TYP112" s="631"/>
      <c r="TYQ112" s="631"/>
      <c r="TYR112" s="631"/>
      <c r="TYS112" s="631"/>
      <c r="TYT112" s="631"/>
      <c r="TYU112" s="612"/>
      <c r="TYV112" s="626"/>
      <c r="TYW112" s="631"/>
      <c r="TYX112" s="631"/>
      <c r="TYY112" s="631"/>
      <c r="TYZ112" s="631"/>
      <c r="TZA112" s="631"/>
      <c r="TZB112" s="612"/>
      <c r="TZC112" s="626"/>
      <c r="TZD112" s="631"/>
      <c r="TZE112" s="631"/>
      <c r="TZF112" s="631"/>
      <c r="TZG112" s="631"/>
      <c r="TZH112" s="631"/>
      <c r="TZI112" s="612"/>
      <c r="TZJ112" s="626"/>
      <c r="TZK112" s="631"/>
      <c r="TZL112" s="631"/>
      <c r="TZM112" s="631"/>
      <c r="TZN112" s="631"/>
      <c r="TZO112" s="631"/>
      <c r="TZP112" s="612"/>
      <c r="TZQ112" s="626"/>
      <c r="TZR112" s="631"/>
      <c r="TZS112" s="631"/>
      <c r="TZT112" s="631"/>
      <c r="TZU112" s="631"/>
      <c r="TZV112" s="631"/>
      <c r="TZW112" s="612"/>
      <c r="TZX112" s="626"/>
      <c r="TZY112" s="631"/>
      <c r="TZZ112" s="631"/>
      <c r="UAA112" s="631"/>
      <c r="UAB112" s="631"/>
      <c r="UAC112" s="631"/>
      <c r="UAD112" s="612"/>
      <c r="UAE112" s="626"/>
      <c r="UAF112" s="631"/>
      <c r="UAG112" s="631"/>
      <c r="UAH112" s="631"/>
      <c r="UAI112" s="631"/>
      <c r="UAJ112" s="631"/>
      <c r="UAK112" s="612"/>
      <c r="UAL112" s="626"/>
      <c r="UAM112" s="631"/>
      <c r="UAN112" s="631"/>
      <c r="UAO112" s="631"/>
      <c r="UAP112" s="631"/>
      <c r="UAQ112" s="631"/>
      <c r="UAR112" s="612"/>
      <c r="UAS112" s="626"/>
      <c r="UAT112" s="631"/>
      <c r="UAU112" s="631"/>
      <c r="UAV112" s="631"/>
      <c r="UAW112" s="631"/>
      <c r="UAX112" s="631"/>
      <c r="UAY112" s="612"/>
      <c r="UAZ112" s="626"/>
      <c r="UBA112" s="631"/>
      <c r="UBB112" s="631"/>
      <c r="UBC112" s="631"/>
      <c r="UBD112" s="631"/>
      <c r="UBE112" s="631"/>
      <c r="UBF112" s="612"/>
      <c r="UBG112" s="626"/>
      <c r="UBH112" s="631"/>
      <c r="UBI112" s="631"/>
      <c r="UBJ112" s="631"/>
      <c r="UBK112" s="631"/>
      <c r="UBL112" s="631"/>
      <c r="UBM112" s="612"/>
      <c r="UBN112" s="626"/>
      <c r="UBO112" s="631"/>
      <c r="UBP112" s="631"/>
      <c r="UBQ112" s="631"/>
      <c r="UBR112" s="631"/>
      <c r="UBS112" s="631"/>
      <c r="UBT112" s="612"/>
      <c r="UBU112" s="626"/>
      <c r="UBV112" s="631"/>
      <c r="UBW112" s="631"/>
      <c r="UBX112" s="631"/>
      <c r="UBY112" s="631"/>
      <c r="UBZ112" s="631"/>
      <c r="UCA112" s="612"/>
      <c r="UCB112" s="626"/>
      <c r="UCC112" s="631"/>
      <c r="UCD112" s="631"/>
      <c r="UCE112" s="631"/>
      <c r="UCF112" s="631"/>
      <c r="UCG112" s="631"/>
      <c r="UCH112" s="612"/>
      <c r="UCI112" s="626"/>
      <c r="UCJ112" s="631"/>
      <c r="UCK112" s="631"/>
      <c r="UCL112" s="631"/>
      <c r="UCM112" s="631"/>
      <c r="UCN112" s="631"/>
      <c r="UCO112" s="612"/>
      <c r="UCP112" s="626"/>
      <c r="UCQ112" s="631"/>
      <c r="UCR112" s="631"/>
      <c r="UCS112" s="631"/>
      <c r="UCT112" s="631"/>
      <c r="UCU112" s="631"/>
      <c r="UCV112" s="612"/>
      <c r="UCW112" s="626"/>
      <c r="UCX112" s="631"/>
      <c r="UCY112" s="631"/>
      <c r="UCZ112" s="631"/>
      <c r="UDA112" s="631"/>
      <c r="UDB112" s="631"/>
      <c r="UDC112" s="612"/>
      <c r="UDD112" s="626"/>
      <c r="UDE112" s="631"/>
      <c r="UDF112" s="631"/>
      <c r="UDG112" s="631"/>
      <c r="UDH112" s="631"/>
      <c r="UDI112" s="631"/>
      <c r="UDJ112" s="612"/>
      <c r="UDK112" s="626"/>
      <c r="UDL112" s="631"/>
      <c r="UDM112" s="631"/>
      <c r="UDN112" s="631"/>
      <c r="UDO112" s="631"/>
      <c r="UDP112" s="631"/>
      <c r="UDQ112" s="612"/>
      <c r="UDR112" s="626"/>
      <c r="UDS112" s="631"/>
      <c r="UDT112" s="631"/>
      <c r="UDU112" s="631"/>
      <c r="UDV112" s="631"/>
      <c r="UDW112" s="631"/>
      <c r="UDX112" s="612"/>
      <c r="UDY112" s="626"/>
      <c r="UDZ112" s="631"/>
      <c r="UEA112" s="631"/>
      <c r="UEB112" s="631"/>
      <c r="UEC112" s="631"/>
      <c r="UED112" s="631"/>
      <c r="UEE112" s="612"/>
      <c r="UEF112" s="626"/>
      <c r="UEG112" s="631"/>
      <c r="UEH112" s="631"/>
      <c r="UEI112" s="631"/>
      <c r="UEJ112" s="631"/>
      <c r="UEK112" s="631"/>
      <c r="UEL112" s="612"/>
      <c r="UEM112" s="626"/>
      <c r="UEN112" s="631"/>
      <c r="UEO112" s="631"/>
      <c r="UEP112" s="631"/>
      <c r="UEQ112" s="631"/>
      <c r="UER112" s="631"/>
      <c r="UES112" s="612"/>
      <c r="UET112" s="626"/>
      <c r="UEU112" s="631"/>
      <c r="UEV112" s="631"/>
      <c r="UEW112" s="631"/>
      <c r="UEX112" s="631"/>
      <c r="UEY112" s="631"/>
      <c r="UEZ112" s="612"/>
      <c r="UFA112" s="626"/>
      <c r="UFB112" s="631"/>
      <c r="UFC112" s="631"/>
      <c r="UFD112" s="631"/>
      <c r="UFE112" s="631"/>
      <c r="UFF112" s="631"/>
      <c r="UFG112" s="612"/>
      <c r="UFH112" s="626"/>
      <c r="UFI112" s="631"/>
      <c r="UFJ112" s="631"/>
      <c r="UFK112" s="631"/>
      <c r="UFL112" s="631"/>
      <c r="UFM112" s="631"/>
      <c r="UFN112" s="612"/>
      <c r="UFO112" s="626"/>
      <c r="UFP112" s="631"/>
      <c r="UFQ112" s="631"/>
      <c r="UFR112" s="631"/>
      <c r="UFS112" s="631"/>
      <c r="UFT112" s="631"/>
      <c r="UFU112" s="612"/>
      <c r="UFV112" s="626"/>
      <c r="UFW112" s="631"/>
      <c r="UFX112" s="631"/>
      <c r="UFY112" s="631"/>
      <c r="UFZ112" s="631"/>
      <c r="UGA112" s="631"/>
      <c r="UGB112" s="612"/>
      <c r="UGC112" s="626"/>
      <c r="UGD112" s="631"/>
      <c r="UGE112" s="631"/>
      <c r="UGF112" s="631"/>
      <c r="UGG112" s="631"/>
      <c r="UGH112" s="631"/>
      <c r="UGI112" s="612"/>
      <c r="UGJ112" s="626"/>
      <c r="UGK112" s="631"/>
      <c r="UGL112" s="631"/>
      <c r="UGM112" s="631"/>
      <c r="UGN112" s="631"/>
      <c r="UGO112" s="631"/>
      <c r="UGP112" s="612"/>
      <c r="UGQ112" s="626"/>
      <c r="UGR112" s="631"/>
      <c r="UGS112" s="631"/>
      <c r="UGT112" s="631"/>
      <c r="UGU112" s="631"/>
      <c r="UGV112" s="631"/>
      <c r="UGW112" s="612"/>
      <c r="UGX112" s="626"/>
      <c r="UGY112" s="631"/>
      <c r="UGZ112" s="631"/>
      <c r="UHA112" s="631"/>
      <c r="UHB112" s="631"/>
      <c r="UHC112" s="631"/>
      <c r="UHD112" s="612"/>
      <c r="UHE112" s="626"/>
      <c r="UHF112" s="631"/>
      <c r="UHG112" s="631"/>
      <c r="UHH112" s="631"/>
      <c r="UHI112" s="631"/>
      <c r="UHJ112" s="631"/>
      <c r="UHK112" s="612"/>
      <c r="UHL112" s="626"/>
      <c r="UHM112" s="631"/>
      <c r="UHN112" s="631"/>
      <c r="UHO112" s="631"/>
      <c r="UHP112" s="631"/>
      <c r="UHQ112" s="631"/>
      <c r="UHR112" s="612"/>
      <c r="UHS112" s="626"/>
      <c r="UHT112" s="631"/>
      <c r="UHU112" s="631"/>
      <c r="UHV112" s="631"/>
      <c r="UHW112" s="631"/>
      <c r="UHX112" s="631"/>
      <c r="UHY112" s="612"/>
      <c r="UHZ112" s="626"/>
      <c r="UIA112" s="631"/>
      <c r="UIB112" s="631"/>
      <c r="UIC112" s="631"/>
      <c r="UID112" s="631"/>
      <c r="UIE112" s="631"/>
      <c r="UIF112" s="612"/>
      <c r="UIG112" s="626"/>
      <c r="UIH112" s="631"/>
      <c r="UII112" s="631"/>
      <c r="UIJ112" s="631"/>
      <c r="UIK112" s="631"/>
      <c r="UIL112" s="631"/>
      <c r="UIM112" s="612"/>
      <c r="UIN112" s="626"/>
      <c r="UIO112" s="631"/>
      <c r="UIP112" s="631"/>
      <c r="UIQ112" s="631"/>
      <c r="UIR112" s="631"/>
      <c r="UIS112" s="631"/>
      <c r="UIT112" s="612"/>
      <c r="UIU112" s="626"/>
      <c r="UIV112" s="631"/>
      <c r="UIW112" s="631"/>
      <c r="UIX112" s="631"/>
      <c r="UIY112" s="631"/>
      <c r="UIZ112" s="631"/>
      <c r="UJA112" s="612"/>
      <c r="UJB112" s="626"/>
      <c r="UJC112" s="631"/>
      <c r="UJD112" s="631"/>
      <c r="UJE112" s="631"/>
      <c r="UJF112" s="631"/>
      <c r="UJG112" s="631"/>
      <c r="UJH112" s="612"/>
      <c r="UJI112" s="626"/>
      <c r="UJJ112" s="631"/>
      <c r="UJK112" s="631"/>
      <c r="UJL112" s="631"/>
      <c r="UJM112" s="631"/>
      <c r="UJN112" s="631"/>
      <c r="UJO112" s="612"/>
      <c r="UJP112" s="626"/>
      <c r="UJQ112" s="631"/>
      <c r="UJR112" s="631"/>
      <c r="UJS112" s="631"/>
      <c r="UJT112" s="631"/>
      <c r="UJU112" s="631"/>
      <c r="UJV112" s="612"/>
      <c r="UJW112" s="626"/>
      <c r="UJX112" s="631"/>
      <c r="UJY112" s="631"/>
      <c r="UJZ112" s="631"/>
      <c r="UKA112" s="631"/>
      <c r="UKB112" s="631"/>
      <c r="UKC112" s="612"/>
      <c r="UKD112" s="626"/>
      <c r="UKE112" s="631"/>
      <c r="UKF112" s="631"/>
      <c r="UKG112" s="631"/>
      <c r="UKH112" s="631"/>
      <c r="UKI112" s="631"/>
      <c r="UKJ112" s="612"/>
      <c r="UKK112" s="626"/>
      <c r="UKL112" s="631"/>
      <c r="UKM112" s="631"/>
      <c r="UKN112" s="631"/>
      <c r="UKO112" s="631"/>
      <c r="UKP112" s="631"/>
      <c r="UKQ112" s="612"/>
      <c r="UKR112" s="626"/>
      <c r="UKS112" s="631"/>
      <c r="UKT112" s="631"/>
      <c r="UKU112" s="631"/>
      <c r="UKV112" s="631"/>
      <c r="UKW112" s="631"/>
      <c r="UKX112" s="612"/>
      <c r="UKY112" s="626"/>
      <c r="UKZ112" s="631"/>
      <c r="ULA112" s="631"/>
      <c r="ULB112" s="631"/>
      <c r="ULC112" s="631"/>
      <c r="ULD112" s="631"/>
      <c r="ULE112" s="612"/>
      <c r="ULF112" s="626"/>
      <c r="ULG112" s="631"/>
      <c r="ULH112" s="631"/>
      <c r="ULI112" s="631"/>
      <c r="ULJ112" s="631"/>
      <c r="ULK112" s="631"/>
      <c r="ULL112" s="612"/>
      <c r="ULM112" s="626"/>
      <c r="ULN112" s="631"/>
      <c r="ULO112" s="631"/>
      <c r="ULP112" s="631"/>
      <c r="ULQ112" s="631"/>
      <c r="ULR112" s="631"/>
      <c r="ULS112" s="612"/>
      <c r="ULT112" s="626"/>
      <c r="ULU112" s="631"/>
      <c r="ULV112" s="631"/>
      <c r="ULW112" s="631"/>
      <c r="ULX112" s="631"/>
      <c r="ULY112" s="631"/>
      <c r="ULZ112" s="612"/>
      <c r="UMA112" s="626"/>
      <c r="UMB112" s="631"/>
      <c r="UMC112" s="631"/>
      <c r="UMD112" s="631"/>
      <c r="UME112" s="631"/>
      <c r="UMF112" s="631"/>
      <c r="UMG112" s="612"/>
      <c r="UMH112" s="626"/>
      <c r="UMI112" s="631"/>
      <c r="UMJ112" s="631"/>
      <c r="UMK112" s="631"/>
      <c r="UML112" s="631"/>
      <c r="UMM112" s="631"/>
      <c r="UMN112" s="612"/>
      <c r="UMO112" s="626"/>
      <c r="UMP112" s="631"/>
      <c r="UMQ112" s="631"/>
      <c r="UMR112" s="631"/>
      <c r="UMS112" s="631"/>
      <c r="UMT112" s="631"/>
      <c r="UMU112" s="612"/>
      <c r="UMV112" s="626"/>
      <c r="UMW112" s="631"/>
      <c r="UMX112" s="631"/>
      <c r="UMY112" s="631"/>
      <c r="UMZ112" s="631"/>
      <c r="UNA112" s="631"/>
      <c r="UNB112" s="612"/>
      <c r="UNC112" s="626"/>
      <c r="UND112" s="631"/>
      <c r="UNE112" s="631"/>
      <c r="UNF112" s="631"/>
      <c r="UNG112" s="631"/>
      <c r="UNH112" s="631"/>
      <c r="UNI112" s="612"/>
      <c r="UNJ112" s="626"/>
      <c r="UNK112" s="631"/>
      <c r="UNL112" s="631"/>
      <c r="UNM112" s="631"/>
      <c r="UNN112" s="631"/>
      <c r="UNO112" s="631"/>
      <c r="UNP112" s="612"/>
      <c r="UNQ112" s="626"/>
      <c r="UNR112" s="631"/>
      <c r="UNS112" s="631"/>
      <c r="UNT112" s="631"/>
      <c r="UNU112" s="631"/>
      <c r="UNV112" s="631"/>
      <c r="UNW112" s="612"/>
      <c r="UNX112" s="626"/>
      <c r="UNY112" s="631"/>
      <c r="UNZ112" s="631"/>
      <c r="UOA112" s="631"/>
      <c r="UOB112" s="631"/>
      <c r="UOC112" s="631"/>
      <c r="UOD112" s="612"/>
      <c r="UOE112" s="626"/>
      <c r="UOF112" s="631"/>
      <c r="UOG112" s="631"/>
      <c r="UOH112" s="631"/>
      <c r="UOI112" s="631"/>
      <c r="UOJ112" s="631"/>
      <c r="UOK112" s="612"/>
      <c r="UOL112" s="626"/>
      <c r="UOM112" s="631"/>
      <c r="UON112" s="631"/>
      <c r="UOO112" s="631"/>
      <c r="UOP112" s="631"/>
      <c r="UOQ112" s="631"/>
      <c r="UOR112" s="612"/>
      <c r="UOS112" s="626"/>
      <c r="UOT112" s="631"/>
      <c r="UOU112" s="631"/>
      <c r="UOV112" s="631"/>
      <c r="UOW112" s="631"/>
      <c r="UOX112" s="631"/>
      <c r="UOY112" s="612"/>
      <c r="UOZ112" s="626"/>
      <c r="UPA112" s="631"/>
      <c r="UPB112" s="631"/>
      <c r="UPC112" s="631"/>
      <c r="UPD112" s="631"/>
      <c r="UPE112" s="631"/>
      <c r="UPF112" s="612"/>
      <c r="UPG112" s="626"/>
      <c r="UPH112" s="631"/>
      <c r="UPI112" s="631"/>
      <c r="UPJ112" s="631"/>
      <c r="UPK112" s="631"/>
      <c r="UPL112" s="631"/>
      <c r="UPM112" s="612"/>
      <c r="UPN112" s="626"/>
      <c r="UPO112" s="631"/>
      <c r="UPP112" s="631"/>
      <c r="UPQ112" s="631"/>
      <c r="UPR112" s="631"/>
      <c r="UPS112" s="631"/>
      <c r="UPT112" s="612"/>
      <c r="UPU112" s="626"/>
      <c r="UPV112" s="631"/>
      <c r="UPW112" s="631"/>
      <c r="UPX112" s="631"/>
      <c r="UPY112" s="631"/>
      <c r="UPZ112" s="631"/>
      <c r="UQA112" s="612"/>
      <c r="UQB112" s="626"/>
      <c r="UQC112" s="631"/>
      <c r="UQD112" s="631"/>
      <c r="UQE112" s="631"/>
      <c r="UQF112" s="631"/>
      <c r="UQG112" s="631"/>
      <c r="UQH112" s="612"/>
      <c r="UQI112" s="626"/>
      <c r="UQJ112" s="631"/>
      <c r="UQK112" s="631"/>
      <c r="UQL112" s="631"/>
      <c r="UQM112" s="631"/>
      <c r="UQN112" s="631"/>
      <c r="UQO112" s="612"/>
      <c r="UQP112" s="626"/>
      <c r="UQQ112" s="631"/>
      <c r="UQR112" s="631"/>
      <c r="UQS112" s="631"/>
      <c r="UQT112" s="631"/>
      <c r="UQU112" s="631"/>
      <c r="UQV112" s="612"/>
      <c r="UQW112" s="626"/>
      <c r="UQX112" s="631"/>
      <c r="UQY112" s="631"/>
      <c r="UQZ112" s="631"/>
      <c r="URA112" s="631"/>
      <c r="URB112" s="631"/>
      <c r="URC112" s="612"/>
      <c r="URD112" s="626"/>
      <c r="URE112" s="631"/>
      <c r="URF112" s="631"/>
      <c r="URG112" s="631"/>
      <c r="URH112" s="631"/>
      <c r="URI112" s="631"/>
      <c r="URJ112" s="612"/>
      <c r="URK112" s="626"/>
      <c r="URL112" s="631"/>
      <c r="URM112" s="631"/>
      <c r="URN112" s="631"/>
      <c r="URO112" s="631"/>
      <c r="URP112" s="631"/>
      <c r="URQ112" s="612"/>
      <c r="URR112" s="626"/>
      <c r="URS112" s="631"/>
      <c r="URT112" s="631"/>
      <c r="URU112" s="631"/>
      <c r="URV112" s="631"/>
      <c r="URW112" s="631"/>
      <c r="URX112" s="612"/>
      <c r="URY112" s="626"/>
      <c r="URZ112" s="631"/>
      <c r="USA112" s="631"/>
      <c r="USB112" s="631"/>
      <c r="USC112" s="631"/>
      <c r="USD112" s="631"/>
      <c r="USE112" s="612"/>
      <c r="USF112" s="626"/>
      <c r="USG112" s="631"/>
      <c r="USH112" s="631"/>
      <c r="USI112" s="631"/>
      <c r="USJ112" s="631"/>
      <c r="USK112" s="631"/>
      <c r="USL112" s="612"/>
      <c r="USM112" s="626"/>
      <c r="USN112" s="631"/>
      <c r="USO112" s="631"/>
      <c r="USP112" s="631"/>
      <c r="USQ112" s="631"/>
      <c r="USR112" s="631"/>
      <c r="USS112" s="612"/>
      <c r="UST112" s="626"/>
      <c r="USU112" s="631"/>
      <c r="USV112" s="631"/>
      <c r="USW112" s="631"/>
      <c r="USX112" s="631"/>
      <c r="USY112" s="631"/>
      <c r="USZ112" s="612"/>
      <c r="UTA112" s="626"/>
      <c r="UTB112" s="631"/>
      <c r="UTC112" s="631"/>
      <c r="UTD112" s="631"/>
      <c r="UTE112" s="631"/>
      <c r="UTF112" s="631"/>
      <c r="UTG112" s="612"/>
      <c r="UTH112" s="626"/>
      <c r="UTI112" s="631"/>
      <c r="UTJ112" s="631"/>
      <c r="UTK112" s="631"/>
      <c r="UTL112" s="631"/>
      <c r="UTM112" s="631"/>
      <c r="UTN112" s="612"/>
      <c r="UTO112" s="626"/>
      <c r="UTP112" s="631"/>
      <c r="UTQ112" s="631"/>
      <c r="UTR112" s="631"/>
      <c r="UTS112" s="631"/>
      <c r="UTT112" s="631"/>
      <c r="UTU112" s="612"/>
      <c r="UTV112" s="626"/>
      <c r="UTW112" s="631"/>
      <c r="UTX112" s="631"/>
      <c r="UTY112" s="631"/>
      <c r="UTZ112" s="631"/>
      <c r="UUA112" s="631"/>
      <c r="UUB112" s="612"/>
      <c r="UUC112" s="626"/>
      <c r="UUD112" s="631"/>
      <c r="UUE112" s="631"/>
      <c r="UUF112" s="631"/>
      <c r="UUG112" s="631"/>
      <c r="UUH112" s="631"/>
      <c r="UUI112" s="612"/>
      <c r="UUJ112" s="626"/>
      <c r="UUK112" s="631"/>
      <c r="UUL112" s="631"/>
      <c r="UUM112" s="631"/>
      <c r="UUN112" s="631"/>
      <c r="UUO112" s="631"/>
      <c r="UUP112" s="612"/>
      <c r="UUQ112" s="626"/>
      <c r="UUR112" s="631"/>
      <c r="UUS112" s="631"/>
      <c r="UUT112" s="631"/>
      <c r="UUU112" s="631"/>
      <c r="UUV112" s="631"/>
      <c r="UUW112" s="612"/>
      <c r="UUX112" s="626"/>
      <c r="UUY112" s="631"/>
      <c r="UUZ112" s="631"/>
      <c r="UVA112" s="631"/>
      <c r="UVB112" s="631"/>
      <c r="UVC112" s="631"/>
      <c r="UVD112" s="612"/>
      <c r="UVE112" s="626"/>
      <c r="UVF112" s="631"/>
      <c r="UVG112" s="631"/>
      <c r="UVH112" s="631"/>
      <c r="UVI112" s="631"/>
      <c r="UVJ112" s="631"/>
      <c r="UVK112" s="612"/>
      <c r="UVL112" s="626"/>
      <c r="UVM112" s="631"/>
      <c r="UVN112" s="631"/>
      <c r="UVO112" s="631"/>
      <c r="UVP112" s="631"/>
      <c r="UVQ112" s="631"/>
      <c r="UVR112" s="612"/>
      <c r="UVS112" s="626"/>
      <c r="UVT112" s="631"/>
      <c r="UVU112" s="631"/>
      <c r="UVV112" s="631"/>
      <c r="UVW112" s="631"/>
      <c r="UVX112" s="631"/>
      <c r="UVY112" s="612"/>
      <c r="UVZ112" s="626"/>
      <c r="UWA112" s="631"/>
      <c r="UWB112" s="631"/>
      <c r="UWC112" s="631"/>
      <c r="UWD112" s="631"/>
      <c r="UWE112" s="631"/>
      <c r="UWF112" s="612"/>
      <c r="UWG112" s="626"/>
      <c r="UWH112" s="631"/>
      <c r="UWI112" s="631"/>
      <c r="UWJ112" s="631"/>
      <c r="UWK112" s="631"/>
      <c r="UWL112" s="631"/>
      <c r="UWM112" s="612"/>
      <c r="UWN112" s="626"/>
      <c r="UWO112" s="631"/>
      <c r="UWP112" s="631"/>
      <c r="UWQ112" s="631"/>
      <c r="UWR112" s="631"/>
      <c r="UWS112" s="631"/>
      <c r="UWT112" s="612"/>
      <c r="UWU112" s="626"/>
      <c r="UWV112" s="631"/>
      <c r="UWW112" s="631"/>
      <c r="UWX112" s="631"/>
      <c r="UWY112" s="631"/>
      <c r="UWZ112" s="631"/>
      <c r="UXA112" s="612"/>
      <c r="UXB112" s="626"/>
      <c r="UXC112" s="631"/>
      <c r="UXD112" s="631"/>
      <c r="UXE112" s="631"/>
      <c r="UXF112" s="631"/>
      <c r="UXG112" s="631"/>
      <c r="UXH112" s="612"/>
      <c r="UXI112" s="626"/>
      <c r="UXJ112" s="631"/>
      <c r="UXK112" s="631"/>
      <c r="UXL112" s="631"/>
      <c r="UXM112" s="631"/>
      <c r="UXN112" s="631"/>
      <c r="UXO112" s="612"/>
      <c r="UXP112" s="626"/>
      <c r="UXQ112" s="631"/>
      <c r="UXR112" s="631"/>
      <c r="UXS112" s="631"/>
      <c r="UXT112" s="631"/>
      <c r="UXU112" s="631"/>
      <c r="UXV112" s="612"/>
      <c r="UXW112" s="626"/>
      <c r="UXX112" s="631"/>
      <c r="UXY112" s="631"/>
      <c r="UXZ112" s="631"/>
      <c r="UYA112" s="631"/>
      <c r="UYB112" s="631"/>
      <c r="UYC112" s="612"/>
      <c r="UYD112" s="626"/>
      <c r="UYE112" s="631"/>
      <c r="UYF112" s="631"/>
      <c r="UYG112" s="631"/>
      <c r="UYH112" s="631"/>
      <c r="UYI112" s="631"/>
      <c r="UYJ112" s="612"/>
      <c r="UYK112" s="626"/>
      <c r="UYL112" s="631"/>
      <c r="UYM112" s="631"/>
      <c r="UYN112" s="631"/>
      <c r="UYO112" s="631"/>
      <c r="UYP112" s="631"/>
      <c r="UYQ112" s="612"/>
      <c r="UYR112" s="626"/>
      <c r="UYS112" s="631"/>
      <c r="UYT112" s="631"/>
      <c r="UYU112" s="631"/>
      <c r="UYV112" s="631"/>
      <c r="UYW112" s="631"/>
      <c r="UYX112" s="612"/>
      <c r="UYY112" s="626"/>
      <c r="UYZ112" s="631"/>
      <c r="UZA112" s="631"/>
      <c r="UZB112" s="631"/>
      <c r="UZC112" s="631"/>
      <c r="UZD112" s="631"/>
      <c r="UZE112" s="612"/>
      <c r="UZF112" s="626"/>
      <c r="UZG112" s="631"/>
      <c r="UZH112" s="631"/>
      <c r="UZI112" s="631"/>
      <c r="UZJ112" s="631"/>
      <c r="UZK112" s="631"/>
      <c r="UZL112" s="612"/>
      <c r="UZM112" s="626"/>
      <c r="UZN112" s="631"/>
      <c r="UZO112" s="631"/>
      <c r="UZP112" s="631"/>
      <c r="UZQ112" s="631"/>
      <c r="UZR112" s="631"/>
      <c r="UZS112" s="612"/>
      <c r="UZT112" s="626"/>
      <c r="UZU112" s="631"/>
      <c r="UZV112" s="631"/>
      <c r="UZW112" s="631"/>
      <c r="UZX112" s="631"/>
      <c r="UZY112" s="631"/>
      <c r="UZZ112" s="612"/>
      <c r="VAA112" s="626"/>
      <c r="VAB112" s="631"/>
      <c r="VAC112" s="631"/>
      <c r="VAD112" s="631"/>
      <c r="VAE112" s="631"/>
      <c r="VAF112" s="631"/>
      <c r="VAG112" s="612"/>
      <c r="VAH112" s="626"/>
      <c r="VAI112" s="631"/>
      <c r="VAJ112" s="631"/>
      <c r="VAK112" s="631"/>
      <c r="VAL112" s="631"/>
      <c r="VAM112" s="631"/>
      <c r="VAN112" s="612"/>
      <c r="VAO112" s="626"/>
      <c r="VAP112" s="631"/>
      <c r="VAQ112" s="631"/>
      <c r="VAR112" s="631"/>
      <c r="VAS112" s="631"/>
      <c r="VAT112" s="631"/>
      <c r="VAU112" s="612"/>
      <c r="VAV112" s="626"/>
      <c r="VAW112" s="631"/>
      <c r="VAX112" s="631"/>
      <c r="VAY112" s="631"/>
      <c r="VAZ112" s="631"/>
      <c r="VBA112" s="631"/>
      <c r="VBB112" s="612"/>
      <c r="VBC112" s="626"/>
      <c r="VBD112" s="631"/>
      <c r="VBE112" s="631"/>
      <c r="VBF112" s="631"/>
      <c r="VBG112" s="631"/>
      <c r="VBH112" s="631"/>
      <c r="VBI112" s="612"/>
      <c r="VBJ112" s="626"/>
      <c r="VBK112" s="631"/>
      <c r="VBL112" s="631"/>
      <c r="VBM112" s="631"/>
      <c r="VBN112" s="631"/>
      <c r="VBO112" s="631"/>
      <c r="VBP112" s="612"/>
      <c r="VBQ112" s="626"/>
      <c r="VBR112" s="631"/>
      <c r="VBS112" s="631"/>
      <c r="VBT112" s="631"/>
      <c r="VBU112" s="631"/>
      <c r="VBV112" s="631"/>
      <c r="VBW112" s="612"/>
      <c r="VBX112" s="626"/>
      <c r="VBY112" s="631"/>
      <c r="VBZ112" s="631"/>
      <c r="VCA112" s="631"/>
      <c r="VCB112" s="631"/>
      <c r="VCC112" s="631"/>
      <c r="VCD112" s="612"/>
      <c r="VCE112" s="626"/>
      <c r="VCF112" s="631"/>
      <c r="VCG112" s="631"/>
      <c r="VCH112" s="631"/>
      <c r="VCI112" s="631"/>
      <c r="VCJ112" s="631"/>
      <c r="VCK112" s="612"/>
      <c r="VCL112" s="626"/>
      <c r="VCM112" s="631"/>
      <c r="VCN112" s="631"/>
      <c r="VCO112" s="631"/>
      <c r="VCP112" s="631"/>
      <c r="VCQ112" s="631"/>
      <c r="VCR112" s="612"/>
      <c r="VCS112" s="626"/>
      <c r="VCT112" s="631"/>
      <c r="VCU112" s="631"/>
      <c r="VCV112" s="631"/>
      <c r="VCW112" s="631"/>
      <c r="VCX112" s="631"/>
      <c r="VCY112" s="612"/>
      <c r="VCZ112" s="626"/>
      <c r="VDA112" s="631"/>
      <c r="VDB112" s="631"/>
      <c r="VDC112" s="631"/>
      <c r="VDD112" s="631"/>
      <c r="VDE112" s="631"/>
      <c r="VDF112" s="612"/>
      <c r="VDG112" s="626"/>
      <c r="VDH112" s="631"/>
      <c r="VDI112" s="631"/>
      <c r="VDJ112" s="631"/>
      <c r="VDK112" s="631"/>
      <c r="VDL112" s="631"/>
      <c r="VDM112" s="612"/>
      <c r="VDN112" s="626"/>
      <c r="VDO112" s="631"/>
      <c r="VDP112" s="631"/>
      <c r="VDQ112" s="631"/>
      <c r="VDR112" s="631"/>
      <c r="VDS112" s="631"/>
      <c r="VDT112" s="612"/>
      <c r="VDU112" s="626"/>
      <c r="VDV112" s="631"/>
      <c r="VDW112" s="631"/>
      <c r="VDX112" s="631"/>
      <c r="VDY112" s="631"/>
      <c r="VDZ112" s="631"/>
      <c r="VEA112" s="612"/>
      <c r="VEB112" s="626"/>
      <c r="VEC112" s="631"/>
      <c r="VED112" s="631"/>
      <c r="VEE112" s="631"/>
      <c r="VEF112" s="631"/>
      <c r="VEG112" s="631"/>
      <c r="VEH112" s="612"/>
      <c r="VEI112" s="626"/>
      <c r="VEJ112" s="631"/>
      <c r="VEK112" s="631"/>
      <c r="VEL112" s="631"/>
      <c r="VEM112" s="631"/>
      <c r="VEN112" s="631"/>
      <c r="VEO112" s="612"/>
      <c r="VEP112" s="626"/>
      <c r="VEQ112" s="631"/>
      <c r="VER112" s="631"/>
      <c r="VES112" s="631"/>
      <c r="VET112" s="631"/>
      <c r="VEU112" s="631"/>
      <c r="VEV112" s="612"/>
      <c r="VEW112" s="626"/>
      <c r="VEX112" s="631"/>
      <c r="VEY112" s="631"/>
      <c r="VEZ112" s="631"/>
      <c r="VFA112" s="631"/>
      <c r="VFB112" s="631"/>
      <c r="VFC112" s="612"/>
      <c r="VFD112" s="626"/>
      <c r="VFE112" s="631"/>
      <c r="VFF112" s="631"/>
      <c r="VFG112" s="631"/>
      <c r="VFH112" s="631"/>
      <c r="VFI112" s="631"/>
      <c r="VFJ112" s="612"/>
      <c r="VFK112" s="626"/>
      <c r="VFL112" s="631"/>
      <c r="VFM112" s="631"/>
      <c r="VFN112" s="631"/>
      <c r="VFO112" s="631"/>
      <c r="VFP112" s="631"/>
      <c r="VFQ112" s="612"/>
      <c r="VFR112" s="626"/>
      <c r="VFS112" s="631"/>
      <c r="VFT112" s="631"/>
      <c r="VFU112" s="631"/>
      <c r="VFV112" s="631"/>
      <c r="VFW112" s="631"/>
      <c r="VFX112" s="612"/>
      <c r="VFY112" s="626"/>
      <c r="VFZ112" s="631"/>
      <c r="VGA112" s="631"/>
      <c r="VGB112" s="631"/>
      <c r="VGC112" s="631"/>
      <c r="VGD112" s="631"/>
      <c r="VGE112" s="612"/>
      <c r="VGF112" s="626"/>
      <c r="VGG112" s="631"/>
      <c r="VGH112" s="631"/>
      <c r="VGI112" s="631"/>
      <c r="VGJ112" s="631"/>
      <c r="VGK112" s="631"/>
      <c r="VGL112" s="612"/>
      <c r="VGM112" s="626"/>
      <c r="VGN112" s="631"/>
      <c r="VGO112" s="631"/>
      <c r="VGP112" s="631"/>
      <c r="VGQ112" s="631"/>
      <c r="VGR112" s="631"/>
      <c r="VGS112" s="612"/>
      <c r="VGT112" s="626"/>
      <c r="VGU112" s="631"/>
      <c r="VGV112" s="631"/>
      <c r="VGW112" s="631"/>
      <c r="VGX112" s="631"/>
      <c r="VGY112" s="631"/>
      <c r="VGZ112" s="612"/>
      <c r="VHA112" s="626"/>
      <c r="VHB112" s="631"/>
      <c r="VHC112" s="631"/>
      <c r="VHD112" s="631"/>
      <c r="VHE112" s="631"/>
      <c r="VHF112" s="631"/>
      <c r="VHG112" s="612"/>
      <c r="VHH112" s="626"/>
      <c r="VHI112" s="631"/>
      <c r="VHJ112" s="631"/>
      <c r="VHK112" s="631"/>
      <c r="VHL112" s="631"/>
      <c r="VHM112" s="631"/>
      <c r="VHN112" s="612"/>
      <c r="VHO112" s="626"/>
      <c r="VHP112" s="631"/>
      <c r="VHQ112" s="631"/>
      <c r="VHR112" s="631"/>
      <c r="VHS112" s="631"/>
      <c r="VHT112" s="631"/>
      <c r="VHU112" s="612"/>
      <c r="VHV112" s="626"/>
      <c r="VHW112" s="631"/>
      <c r="VHX112" s="631"/>
      <c r="VHY112" s="631"/>
      <c r="VHZ112" s="631"/>
      <c r="VIA112" s="631"/>
      <c r="VIB112" s="612"/>
      <c r="VIC112" s="626"/>
      <c r="VID112" s="631"/>
      <c r="VIE112" s="631"/>
      <c r="VIF112" s="631"/>
      <c r="VIG112" s="631"/>
      <c r="VIH112" s="631"/>
      <c r="VII112" s="612"/>
      <c r="VIJ112" s="626"/>
      <c r="VIK112" s="631"/>
      <c r="VIL112" s="631"/>
      <c r="VIM112" s="631"/>
      <c r="VIN112" s="631"/>
      <c r="VIO112" s="631"/>
      <c r="VIP112" s="612"/>
      <c r="VIQ112" s="626"/>
      <c r="VIR112" s="631"/>
      <c r="VIS112" s="631"/>
      <c r="VIT112" s="631"/>
      <c r="VIU112" s="631"/>
      <c r="VIV112" s="631"/>
      <c r="VIW112" s="612"/>
      <c r="VIX112" s="626"/>
      <c r="VIY112" s="631"/>
      <c r="VIZ112" s="631"/>
      <c r="VJA112" s="631"/>
      <c r="VJB112" s="631"/>
      <c r="VJC112" s="631"/>
      <c r="VJD112" s="612"/>
      <c r="VJE112" s="626"/>
      <c r="VJF112" s="631"/>
      <c r="VJG112" s="631"/>
      <c r="VJH112" s="631"/>
      <c r="VJI112" s="631"/>
      <c r="VJJ112" s="631"/>
      <c r="VJK112" s="612"/>
      <c r="VJL112" s="626"/>
      <c r="VJM112" s="631"/>
      <c r="VJN112" s="631"/>
      <c r="VJO112" s="631"/>
      <c r="VJP112" s="631"/>
      <c r="VJQ112" s="631"/>
      <c r="VJR112" s="612"/>
      <c r="VJS112" s="626"/>
      <c r="VJT112" s="631"/>
      <c r="VJU112" s="631"/>
      <c r="VJV112" s="631"/>
      <c r="VJW112" s="631"/>
      <c r="VJX112" s="631"/>
      <c r="VJY112" s="612"/>
      <c r="VJZ112" s="626"/>
      <c r="VKA112" s="631"/>
      <c r="VKB112" s="631"/>
      <c r="VKC112" s="631"/>
      <c r="VKD112" s="631"/>
      <c r="VKE112" s="631"/>
      <c r="VKF112" s="612"/>
      <c r="VKG112" s="626"/>
      <c r="VKH112" s="631"/>
      <c r="VKI112" s="631"/>
      <c r="VKJ112" s="631"/>
      <c r="VKK112" s="631"/>
      <c r="VKL112" s="631"/>
      <c r="VKM112" s="612"/>
      <c r="VKN112" s="626"/>
      <c r="VKO112" s="631"/>
      <c r="VKP112" s="631"/>
      <c r="VKQ112" s="631"/>
      <c r="VKR112" s="631"/>
      <c r="VKS112" s="631"/>
      <c r="VKT112" s="612"/>
      <c r="VKU112" s="626"/>
      <c r="VKV112" s="631"/>
      <c r="VKW112" s="631"/>
      <c r="VKX112" s="631"/>
      <c r="VKY112" s="631"/>
      <c r="VKZ112" s="631"/>
      <c r="VLA112" s="612"/>
      <c r="VLB112" s="626"/>
      <c r="VLC112" s="631"/>
      <c r="VLD112" s="631"/>
      <c r="VLE112" s="631"/>
      <c r="VLF112" s="631"/>
      <c r="VLG112" s="631"/>
      <c r="VLH112" s="612"/>
      <c r="VLI112" s="626"/>
      <c r="VLJ112" s="631"/>
      <c r="VLK112" s="631"/>
      <c r="VLL112" s="631"/>
      <c r="VLM112" s="631"/>
      <c r="VLN112" s="631"/>
      <c r="VLO112" s="612"/>
      <c r="VLP112" s="626"/>
      <c r="VLQ112" s="631"/>
      <c r="VLR112" s="631"/>
      <c r="VLS112" s="631"/>
      <c r="VLT112" s="631"/>
      <c r="VLU112" s="631"/>
      <c r="VLV112" s="612"/>
      <c r="VLW112" s="626"/>
      <c r="VLX112" s="631"/>
      <c r="VLY112" s="631"/>
      <c r="VLZ112" s="631"/>
      <c r="VMA112" s="631"/>
      <c r="VMB112" s="631"/>
      <c r="VMC112" s="612"/>
      <c r="VMD112" s="626"/>
      <c r="VME112" s="631"/>
      <c r="VMF112" s="631"/>
      <c r="VMG112" s="631"/>
      <c r="VMH112" s="631"/>
      <c r="VMI112" s="631"/>
      <c r="VMJ112" s="612"/>
      <c r="VMK112" s="626"/>
      <c r="VML112" s="631"/>
      <c r="VMM112" s="631"/>
      <c r="VMN112" s="631"/>
      <c r="VMO112" s="631"/>
      <c r="VMP112" s="631"/>
      <c r="VMQ112" s="612"/>
      <c r="VMR112" s="626"/>
      <c r="VMS112" s="631"/>
      <c r="VMT112" s="631"/>
      <c r="VMU112" s="631"/>
      <c r="VMV112" s="631"/>
      <c r="VMW112" s="631"/>
      <c r="VMX112" s="612"/>
      <c r="VMY112" s="626"/>
      <c r="VMZ112" s="631"/>
      <c r="VNA112" s="631"/>
      <c r="VNB112" s="631"/>
      <c r="VNC112" s="631"/>
      <c r="VND112" s="631"/>
      <c r="VNE112" s="612"/>
      <c r="VNF112" s="626"/>
      <c r="VNG112" s="631"/>
      <c r="VNH112" s="631"/>
      <c r="VNI112" s="631"/>
      <c r="VNJ112" s="631"/>
      <c r="VNK112" s="631"/>
      <c r="VNL112" s="612"/>
      <c r="VNM112" s="626"/>
      <c r="VNN112" s="631"/>
      <c r="VNO112" s="631"/>
      <c r="VNP112" s="631"/>
      <c r="VNQ112" s="631"/>
      <c r="VNR112" s="631"/>
      <c r="VNS112" s="612"/>
      <c r="VNT112" s="626"/>
      <c r="VNU112" s="631"/>
      <c r="VNV112" s="631"/>
      <c r="VNW112" s="631"/>
      <c r="VNX112" s="631"/>
      <c r="VNY112" s="631"/>
      <c r="VNZ112" s="612"/>
      <c r="VOA112" s="626"/>
      <c r="VOB112" s="631"/>
      <c r="VOC112" s="631"/>
      <c r="VOD112" s="631"/>
      <c r="VOE112" s="631"/>
      <c r="VOF112" s="631"/>
      <c r="VOG112" s="612"/>
      <c r="VOH112" s="626"/>
      <c r="VOI112" s="631"/>
      <c r="VOJ112" s="631"/>
      <c r="VOK112" s="631"/>
      <c r="VOL112" s="631"/>
      <c r="VOM112" s="631"/>
      <c r="VON112" s="612"/>
      <c r="VOO112" s="626"/>
      <c r="VOP112" s="631"/>
      <c r="VOQ112" s="631"/>
      <c r="VOR112" s="631"/>
      <c r="VOS112" s="631"/>
      <c r="VOT112" s="631"/>
      <c r="VOU112" s="612"/>
      <c r="VOV112" s="626"/>
      <c r="VOW112" s="631"/>
      <c r="VOX112" s="631"/>
      <c r="VOY112" s="631"/>
      <c r="VOZ112" s="631"/>
      <c r="VPA112" s="631"/>
      <c r="VPB112" s="612"/>
      <c r="VPC112" s="626"/>
      <c r="VPD112" s="631"/>
      <c r="VPE112" s="631"/>
      <c r="VPF112" s="631"/>
      <c r="VPG112" s="631"/>
      <c r="VPH112" s="631"/>
      <c r="VPI112" s="612"/>
      <c r="VPJ112" s="626"/>
      <c r="VPK112" s="631"/>
      <c r="VPL112" s="631"/>
      <c r="VPM112" s="631"/>
      <c r="VPN112" s="631"/>
      <c r="VPO112" s="631"/>
      <c r="VPP112" s="612"/>
      <c r="VPQ112" s="626"/>
      <c r="VPR112" s="631"/>
      <c r="VPS112" s="631"/>
      <c r="VPT112" s="631"/>
      <c r="VPU112" s="631"/>
      <c r="VPV112" s="631"/>
      <c r="VPW112" s="612"/>
      <c r="VPX112" s="626"/>
      <c r="VPY112" s="631"/>
      <c r="VPZ112" s="631"/>
      <c r="VQA112" s="631"/>
      <c r="VQB112" s="631"/>
      <c r="VQC112" s="631"/>
      <c r="VQD112" s="612"/>
      <c r="VQE112" s="626"/>
      <c r="VQF112" s="631"/>
      <c r="VQG112" s="631"/>
      <c r="VQH112" s="631"/>
      <c r="VQI112" s="631"/>
      <c r="VQJ112" s="631"/>
      <c r="VQK112" s="612"/>
      <c r="VQL112" s="626"/>
      <c r="VQM112" s="631"/>
      <c r="VQN112" s="631"/>
      <c r="VQO112" s="631"/>
      <c r="VQP112" s="631"/>
      <c r="VQQ112" s="631"/>
      <c r="VQR112" s="612"/>
      <c r="VQS112" s="626"/>
      <c r="VQT112" s="631"/>
      <c r="VQU112" s="631"/>
      <c r="VQV112" s="631"/>
      <c r="VQW112" s="631"/>
      <c r="VQX112" s="631"/>
      <c r="VQY112" s="612"/>
      <c r="VQZ112" s="626"/>
      <c r="VRA112" s="631"/>
      <c r="VRB112" s="631"/>
      <c r="VRC112" s="631"/>
      <c r="VRD112" s="631"/>
      <c r="VRE112" s="631"/>
      <c r="VRF112" s="612"/>
      <c r="VRG112" s="626"/>
      <c r="VRH112" s="631"/>
      <c r="VRI112" s="631"/>
      <c r="VRJ112" s="631"/>
      <c r="VRK112" s="631"/>
      <c r="VRL112" s="631"/>
      <c r="VRM112" s="612"/>
      <c r="VRN112" s="626"/>
      <c r="VRO112" s="631"/>
      <c r="VRP112" s="631"/>
      <c r="VRQ112" s="631"/>
      <c r="VRR112" s="631"/>
      <c r="VRS112" s="631"/>
      <c r="VRT112" s="612"/>
      <c r="VRU112" s="626"/>
      <c r="VRV112" s="631"/>
      <c r="VRW112" s="631"/>
      <c r="VRX112" s="631"/>
      <c r="VRY112" s="631"/>
      <c r="VRZ112" s="631"/>
      <c r="VSA112" s="612"/>
      <c r="VSB112" s="626"/>
      <c r="VSC112" s="631"/>
      <c r="VSD112" s="631"/>
      <c r="VSE112" s="631"/>
      <c r="VSF112" s="631"/>
      <c r="VSG112" s="631"/>
      <c r="VSH112" s="612"/>
      <c r="VSI112" s="626"/>
      <c r="VSJ112" s="631"/>
      <c r="VSK112" s="631"/>
      <c r="VSL112" s="631"/>
      <c r="VSM112" s="631"/>
      <c r="VSN112" s="631"/>
      <c r="VSO112" s="612"/>
      <c r="VSP112" s="626"/>
      <c r="VSQ112" s="631"/>
      <c r="VSR112" s="631"/>
      <c r="VSS112" s="631"/>
      <c r="VST112" s="631"/>
      <c r="VSU112" s="631"/>
      <c r="VSV112" s="612"/>
      <c r="VSW112" s="626"/>
      <c r="VSX112" s="631"/>
      <c r="VSY112" s="631"/>
      <c r="VSZ112" s="631"/>
      <c r="VTA112" s="631"/>
      <c r="VTB112" s="631"/>
      <c r="VTC112" s="612"/>
      <c r="VTD112" s="626"/>
      <c r="VTE112" s="631"/>
      <c r="VTF112" s="631"/>
      <c r="VTG112" s="631"/>
      <c r="VTH112" s="631"/>
      <c r="VTI112" s="631"/>
      <c r="VTJ112" s="612"/>
      <c r="VTK112" s="626"/>
      <c r="VTL112" s="631"/>
      <c r="VTM112" s="631"/>
      <c r="VTN112" s="631"/>
      <c r="VTO112" s="631"/>
      <c r="VTP112" s="631"/>
      <c r="VTQ112" s="612"/>
      <c r="VTR112" s="626"/>
      <c r="VTS112" s="631"/>
      <c r="VTT112" s="631"/>
      <c r="VTU112" s="631"/>
      <c r="VTV112" s="631"/>
      <c r="VTW112" s="631"/>
      <c r="VTX112" s="612"/>
      <c r="VTY112" s="626"/>
      <c r="VTZ112" s="631"/>
      <c r="VUA112" s="631"/>
      <c r="VUB112" s="631"/>
      <c r="VUC112" s="631"/>
      <c r="VUD112" s="631"/>
      <c r="VUE112" s="612"/>
      <c r="VUF112" s="626"/>
      <c r="VUG112" s="631"/>
      <c r="VUH112" s="631"/>
      <c r="VUI112" s="631"/>
      <c r="VUJ112" s="631"/>
      <c r="VUK112" s="631"/>
      <c r="VUL112" s="612"/>
      <c r="VUM112" s="626"/>
      <c r="VUN112" s="631"/>
      <c r="VUO112" s="631"/>
      <c r="VUP112" s="631"/>
      <c r="VUQ112" s="631"/>
      <c r="VUR112" s="631"/>
      <c r="VUS112" s="612"/>
      <c r="VUT112" s="626"/>
      <c r="VUU112" s="631"/>
      <c r="VUV112" s="631"/>
      <c r="VUW112" s="631"/>
      <c r="VUX112" s="631"/>
      <c r="VUY112" s="631"/>
      <c r="VUZ112" s="612"/>
      <c r="VVA112" s="626"/>
      <c r="VVB112" s="631"/>
      <c r="VVC112" s="631"/>
      <c r="VVD112" s="631"/>
      <c r="VVE112" s="631"/>
      <c r="VVF112" s="631"/>
      <c r="VVG112" s="612"/>
      <c r="VVH112" s="626"/>
      <c r="VVI112" s="631"/>
      <c r="VVJ112" s="631"/>
      <c r="VVK112" s="631"/>
      <c r="VVL112" s="631"/>
      <c r="VVM112" s="631"/>
      <c r="VVN112" s="612"/>
      <c r="VVO112" s="626"/>
      <c r="VVP112" s="631"/>
      <c r="VVQ112" s="631"/>
      <c r="VVR112" s="631"/>
      <c r="VVS112" s="631"/>
      <c r="VVT112" s="631"/>
      <c r="VVU112" s="612"/>
      <c r="VVV112" s="626"/>
      <c r="VVW112" s="631"/>
      <c r="VVX112" s="631"/>
      <c r="VVY112" s="631"/>
      <c r="VVZ112" s="631"/>
      <c r="VWA112" s="631"/>
      <c r="VWB112" s="612"/>
      <c r="VWC112" s="626"/>
      <c r="VWD112" s="631"/>
      <c r="VWE112" s="631"/>
      <c r="VWF112" s="631"/>
      <c r="VWG112" s="631"/>
      <c r="VWH112" s="631"/>
      <c r="VWI112" s="612"/>
      <c r="VWJ112" s="626"/>
      <c r="VWK112" s="631"/>
      <c r="VWL112" s="631"/>
      <c r="VWM112" s="631"/>
      <c r="VWN112" s="631"/>
      <c r="VWO112" s="631"/>
      <c r="VWP112" s="612"/>
      <c r="VWQ112" s="626"/>
      <c r="VWR112" s="631"/>
      <c r="VWS112" s="631"/>
      <c r="VWT112" s="631"/>
      <c r="VWU112" s="631"/>
      <c r="VWV112" s="631"/>
      <c r="VWW112" s="612"/>
      <c r="VWX112" s="626"/>
      <c r="VWY112" s="631"/>
      <c r="VWZ112" s="631"/>
      <c r="VXA112" s="631"/>
      <c r="VXB112" s="631"/>
      <c r="VXC112" s="631"/>
      <c r="VXD112" s="612"/>
      <c r="VXE112" s="626"/>
      <c r="VXF112" s="631"/>
      <c r="VXG112" s="631"/>
      <c r="VXH112" s="631"/>
      <c r="VXI112" s="631"/>
      <c r="VXJ112" s="631"/>
      <c r="VXK112" s="612"/>
      <c r="VXL112" s="626"/>
      <c r="VXM112" s="631"/>
      <c r="VXN112" s="631"/>
      <c r="VXO112" s="631"/>
      <c r="VXP112" s="631"/>
      <c r="VXQ112" s="631"/>
      <c r="VXR112" s="612"/>
      <c r="VXS112" s="626"/>
      <c r="VXT112" s="631"/>
      <c r="VXU112" s="631"/>
      <c r="VXV112" s="631"/>
      <c r="VXW112" s="631"/>
      <c r="VXX112" s="631"/>
      <c r="VXY112" s="612"/>
      <c r="VXZ112" s="626"/>
      <c r="VYA112" s="631"/>
      <c r="VYB112" s="631"/>
      <c r="VYC112" s="631"/>
      <c r="VYD112" s="631"/>
      <c r="VYE112" s="631"/>
      <c r="VYF112" s="612"/>
      <c r="VYG112" s="626"/>
      <c r="VYH112" s="631"/>
      <c r="VYI112" s="631"/>
      <c r="VYJ112" s="631"/>
      <c r="VYK112" s="631"/>
      <c r="VYL112" s="631"/>
      <c r="VYM112" s="612"/>
      <c r="VYN112" s="626"/>
      <c r="VYO112" s="631"/>
      <c r="VYP112" s="631"/>
      <c r="VYQ112" s="631"/>
      <c r="VYR112" s="631"/>
      <c r="VYS112" s="631"/>
      <c r="VYT112" s="612"/>
      <c r="VYU112" s="626"/>
      <c r="VYV112" s="631"/>
      <c r="VYW112" s="631"/>
      <c r="VYX112" s="631"/>
      <c r="VYY112" s="631"/>
      <c r="VYZ112" s="631"/>
      <c r="VZA112" s="612"/>
      <c r="VZB112" s="626"/>
      <c r="VZC112" s="631"/>
      <c r="VZD112" s="631"/>
      <c r="VZE112" s="631"/>
      <c r="VZF112" s="631"/>
      <c r="VZG112" s="631"/>
      <c r="VZH112" s="612"/>
      <c r="VZI112" s="626"/>
      <c r="VZJ112" s="631"/>
      <c r="VZK112" s="631"/>
      <c r="VZL112" s="631"/>
      <c r="VZM112" s="631"/>
      <c r="VZN112" s="631"/>
      <c r="VZO112" s="612"/>
      <c r="VZP112" s="626"/>
      <c r="VZQ112" s="631"/>
      <c r="VZR112" s="631"/>
      <c r="VZS112" s="631"/>
      <c r="VZT112" s="631"/>
      <c r="VZU112" s="631"/>
      <c r="VZV112" s="612"/>
      <c r="VZW112" s="626"/>
      <c r="VZX112" s="631"/>
      <c r="VZY112" s="631"/>
      <c r="VZZ112" s="631"/>
      <c r="WAA112" s="631"/>
      <c r="WAB112" s="631"/>
      <c r="WAC112" s="612"/>
      <c r="WAD112" s="626"/>
      <c r="WAE112" s="631"/>
      <c r="WAF112" s="631"/>
      <c r="WAG112" s="631"/>
      <c r="WAH112" s="631"/>
      <c r="WAI112" s="631"/>
      <c r="WAJ112" s="612"/>
      <c r="WAK112" s="626"/>
      <c r="WAL112" s="631"/>
      <c r="WAM112" s="631"/>
      <c r="WAN112" s="631"/>
      <c r="WAO112" s="631"/>
      <c r="WAP112" s="631"/>
      <c r="WAQ112" s="612"/>
      <c r="WAR112" s="626"/>
      <c r="WAS112" s="631"/>
      <c r="WAT112" s="631"/>
      <c r="WAU112" s="631"/>
      <c r="WAV112" s="631"/>
      <c r="WAW112" s="631"/>
      <c r="WAX112" s="612"/>
      <c r="WAY112" s="626"/>
      <c r="WAZ112" s="631"/>
      <c r="WBA112" s="631"/>
      <c r="WBB112" s="631"/>
      <c r="WBC112" s="631"/>
      <c r="WBD112" s="631"/>
      <c r="WBE112" s="612"/>
      <c r="WBF112" s="626"/>
      <c r="WBG112" s="631"/>
      <c r="WBH112" s="631"/>
      <c r="WBI112" s="631"/>
      <c r="WBJ112" s="631"/>
      <c r="WBK112" s="631"/>
      <c r="WBL112" s="612"/>
      <c r="WBM112" s="626"/>
      <c r="WBN112" s="631"/>
      <c r="WBO112" s="631"/>
      <c r="WBP112" s="631"/>
      <c r="WBQ112" s="631"/>
      <c r="WBR112" s="631"/>
      <c r="WBS112" s="612"/>
      <c r="WBT112" s="626"/>
      <c r="WBU112" s="631"/>
      <c r="WBV112" s="631"/>
      <c r="WBW112" s="631"/>
      <c r="WBX112" s="631"/>
      <c r="WBY112" s="631"/>
      <c r="WBZ112" s="612"/>
      <c r="WCA112" s="626"/>
      <c r="WCB112" s="631"/>
      <c r="WCC112" s="631"/>
      <c r="WCD112" s="631"/>
      <c r="WCE112" s="631"/>
      <c r="WCF112" s="631"/>
      <c r="WCG112" s="612"/>
      <c r="WCH112" s="626"/>
      <c r="WCI112" s="631"/>
      <c r="WCJ112" s="631"/>
      <c r="WCK112" s="631"/>
      <c r="WCL112" s="631"/>
      <c r="WCM112" s="631"/>
      <c r="WCN112" s="612"/>
      <c r="WCO112" s="626"/>
      <c r="WCP112" s="631"/>
      <c r="WCQ112" s="631"/>
      <c r="WCR112" s="631"/>
      <c r="WCS112" s="631"/>
      <c r="WCT112" s="631"/>
      <c r="WCU112" s="612"/>
      <c r="WCV112" s="626"/>
      <c r="WCW112" s="631"/>
      <c r="WCX112" s="631"/>
      <c r="WCY112" s="631"/>
      <c r="WCZ112" s="631"/>
      <c r="WDA112" s="631"/>
      <c r="WDB112" s="612"/>
      <c r="WDC112" s="626"/>
      <c r="WDD112" s="631"/>
      <c r="WDE112" s="631"/>
      <c r="WDF112" s="631"/>
      <c r="WDG112" s="631"/>
      <c r="WDH112" s="631"/>
      <c r="WDI112" s="612"/>
      <c r="WDJ112" s="626"/>
      <c r="WDK112" s="631"/>
      <c r="WDL112" s="631"/>
      <c r="WDM112" s="631"/>
      <c r="WDN112" s="631"/>
      <c r="WDO112" s="631"/>
      <c r="WDP112" s="612"/>
      <c r="WDQ112" s="626"/>
      <c r="WDR112" s="631"/>
      <c r="WDS112" s="631"/>
      <c r="WDT112" s="631"/>
      <c r="WDU112" s="631"/>
      <c r="WDV112" s="631"/>
      <c r="WDW112" s="612"/>
      <c r="WDX112" s="626"/>
      <c r="WDY112" s="631"/>
      <c r="WDZ112" s="631"/>
      <c r="WEA112" s="631"/>
      <c r="WEB112" s="631"/>
      <c r="WEC112" s="631"/>
      <c r="WED112" s="612"/>
      <c r="WEE112" s="626"/>
      <c r="WEF112" s="631"/>
      <c r="WEG112" s="631"/>
      <c r="WEH112" s="631"/>
      <c r="WEI112" s="631"/>
      <c r="WEJ112" s="631"/>
      <c r="WEK112" s="612"/>
      <c r="WEL112" s="626"/>
      <c r="WEM112" s="631"/>
      <c r="WEN112" s="631"/>
      <c r="WEO112" s="631"/>
      <c r="WEP112" s="631"/>
      <c r="WEQ112" s="631"/>
      <c r="WER112" s="612"/>
      <c r="WES112" s="626"/>
      <c r="WET112" s="631"/>
      <c r="WEU112" s="631"/>
      <c r="WEV112" s="631"/>
      <c r="WEW112" s="631"/>
      <c r="WEX112" s="631"/>
      <c r="WEY112" s="612"/>
      <c r="WEZ112" s="626"/>
      <c r="WFA112" s="631"/>
      <c r="WFB112" s="631"/>
      <c r="WFC112" s="631"/>
      <c r="WFD112" s="631"/>
      <c r="WFE112" s="631"/>
      <c r="WFF112" s="612"/>
      <c r="WFG112" s="626"/>
      <c r="WFH112" s="631"/>
      <c r="WFI112" s="631"/>
      <c r="WFJ112" s="631"/>
      <c r="WFK112" s="631"/>
      <c r="WFL112" s="631"/>
      <c r="WFM112" s="612"/>
      <c r="WFN112" s="626"/>
      <c r="WFO112" s="631"/>
      <c r="WFP112" s="631"/>
      <c r="WFQ112" s="631"/>
      <c r="WFR112" s="631"/>
      <c r="WFS112" s="631"/>
      <c r="WFT112" s="612"/>
      <c r="WFU112" s="626"/>
      <c r="WFV112" s="631"/>
      <c r="WFW112" s="631"/>
      <c r="WFX112" s="631"/>
      <c r="WFY112" s="631"/>
      <c r="WFZ112" s="631"/>
      <c r="WGA112" s="612"/>
      <c r="WGB112" s="626"/>
      <c r="WGC112" s="631"/>
      <c r="WGD112" s="631"/>
      <c r="WGE112" s="631"/>
      <c r="WGF112" s="631"/>
      <c r="WGG112" s="631"/>
      <c r="WGH112" s="612"/>
      <c r="WGI112" s="626"/>
      <c r="WGJ112" s="631"/>
      <c r="WGK112" s="631"/>
      <c r="WGL112" s="631"/>
      <c r="WGM112" s="631"/>
      <c r="WGN112" s="631"/>
      <c r="WGO112" s="612"/>
      <c r="WGP112" s="626"/>
      <c r="WGQ112" s="631"/>
      <c r="WGR112" s="631"/>
      <c r="WGS112" s="631"/>
      <c r="WGT112" s="631"/>
      <c r="WGU112" s="631"/>
      <c r="WGV112" s="612"/>
      <c r="WGW112" s="626"/>
      <c r="WGX112" s="631"/>
      <c r="WGY112" s="631"/>
      <c r="WGZ112" s="631"/>
      <c r="WHA112" s="631"/>
      <c r="WHB112" s="631"/>
      <c r="WHC112" s="612"/>
      <c r="WHD112" s="626"/>
      <c r="WHE112" s="631"/>
      <c r="WHF112" s="631"/>
      <c r="WHG112" s="631"/>
      <c r="WHH112" s="631"/>
      <c r="WHI112" s="631"/>
      <c r="WHJ112" s="612"/>
      <c r="WHK112" s="626"/>
      <c r="WHL112" s="631"/>
      <c r="WHM112" s="631"/>
      <c r="WHN112" s="631"/>
      <c r="WHO112" s="631"/>
      <c r="WHP112" s="631"/>
      <c r="WHQ112" s="612"/>
      <c r="WHR112" s="626"/>
      <c r="WHS112" s="631"/>
      <c r="WHT112" s="631"/>
      <c r="WHU112" s="631"/>
      <c r="WHV112" s="631"/>
      <c r="WHW112" s="631"/>
      <c r="WHX112" s="612"/>
      <c r="WHY112" s="626"/>
      <c r="WHZ112" s="631"/>
      <c r="WIA112" s="631"/>
      <c r="WIB112" s="631"/>
      <c r="WIC112" s="631"/>
      <c r="WID112" s="631"/>
      <c r="WIE112" s="612"/>
      <c r="WIF112" s="626"/>
      <c r="WIG112" s="631"/>
      <c r="WIH112" s="631"/>
      <c r="WII112" s="631"/>
      <c r="WIJ112" s="631"/>
      <c r="WIK112" s="631"/>
      <c r="WIL112" s="612"/>
      <c r="WIM112" s="626"/>
      <c r="WIN112" s="631"/>
      <c r="WIO112" s="631"/>
      <c r="WIP112" s="631"/>
      <c r="WIQ112" s="631"/>
      <c r="WIR112" s="631"/>
      <c r="WIS112" s="612"/>
      <c r="WIT112" s="626"/>
      <c r="WIU112" s="631"/>
      <c r="WIV112" s="631"/>
      <c r="WIW112" s="631"/>
      <c r="WIX112" s="631"/>
      <c r="WIY112" s="631"/>
      <c r="WIZ112" s="612"/>
      <c r="WJA112" s="626"/>
      <c r="WJB112" s="631"/>
      <c r="WJC112" s="631"/>
      <c r="WJD112" s="631"/>
      <c r="WJE112" s="631"/>
      <c r="WJF112" s="631"/>
      <c r="WJG112" s="612"/>
      <c r="WJH112" s="626"/>
      <c r="WJI112" s="631"/>
      <c r="WJJ112" s="631"/>
      <c r="WJK112" s="631"/>
      <c r="WJL112" s="631"/>
      <c r="WJM112" s="631"/>
      <c r="WJN112" s="612"/>
      <c r="WJO112" s="626"/>
      <c r="WJP112" s="631"/>
      <c r="WJQ112" s="631"/>
      <c r="WJR112" s="631"/>
      <c r="WJS112" s="631"/>
      <c r="WJT112" s="631"/>
      <c r="WJU112" s="612"/>
      <c r="WJV112" s="626"/>
      <c r="WJW112" s="631"/>
      <c r="WJX112" s="631"/>
      <c r="WJY112" s="631"/>
      <c r="WJZ112" s="631"/>
      <c r="WKA112" s="631"/>
      <c r="WKB112" s="612"/>
      <c r="WKC112" s="626"/>
      <c r="WKD112" s="631"/>
      <c r="WKE112" s="631"/>
      <c r="WKF112" s="631"/>
      <c r="WKG112" s="631"/>
      <c r="WKH112" s="631"/>
      <c r="WKI112" s="612"/>
      <c r="WKJ112" s="626"/>
      <c r="WKK112" s="631"/>
      <c r="WKL112" s="631"/>
      <c r="WKM112" s="631"/>
      <c r="WKN112" s="631"/>
      <c r="WKO112" s="631"/>
      <c r="WKP112" s="612"/>
      <c r="WKQ112" s="626"/>
      <c r="WKR112" s="631"/>
      <c r="WKS112" s="631"/>
      <c r="WKT112" s="631"/>
      <c r="WKU112" s="631"/>
      <c r="WKV112" s="631"/>
      <c r="WKW112" s="612"/>
      <c r="WKX112" s="626"/>
      <c r="WKY112" s="631"/>
      <c r="WKZ112" s="631"/>
      <c r="WLA112" s="631"/>
      <c r="WLB112" s="631"/>
      <c r="WLC112" s="631"/>
      <c r="WLD112" s="612"/>
      <c r="WLE112" s="626"/>
      <c r="WLF112" s="631"/>
      <c r="WLG112" s="631"/>
      <c r="WLH112" s="631"/>
      <c r="WLI112" s="631"/>
      <c r="WLJ112" s="631"/>
      <c r="WLK112" s="612"/>
      <c r="WLL112" s="626"/>
      <c r="WLM112" s="631"/>
      <c r="WLN112" s="631"/>
      <c r="WLO112" s="631"/>
      <c r="WLP112" s="631"/>
      <c r="WLQ112" s="631"/>
      <c r="WLR112" s="612"/>
      <c r="WLS112" s="626"/>
      <c r="WLT112" s="631"/>
      <c r="WLU112" s="631"/>
      <c r="WLV112" s="631"/>
      <c r="WLW112" s="631"/>
      <c r="WLX112" s="631"/>
      <c r="WLY112" s="612"/>
      <c r="WLZ112" s="626"/>
      <c r="WMA112" s="631"/>
      <c r="WMB112" s="631"/>
      <c r="WMC112" s="631"/>
      <c r="WMD112" s="631"/>
      <c r="WME112" s="631"/>
      <c r="WMF112" s="612"/>
      <c r="WMG112" s="626"/>
      <c r="WMH112" s="631"/>
      <c r="WMI112" s="631"/>
      <c r="WMJ112" s="631"/>
      <c r="WMK112" s="631"/>
      <c r="WML112" s="631"/>
      <c r="WMM112" s="612"/>
      <c r="WMN112" s="626"/>
      <c r="WMO112" s="631"/>
      <c r="WMP112" s="631"/>
      <c r="WMQ112" s="631"/>
      <c r="WMR112" s="631"/>
      <c r="WMS112" s="631"/>
      <c r="WMT112" s="612"/>
      <c r="WMU112" s="626"/>
      <c r="WMV112" s="631"/>
      <c r="WMW112" s="631"/>
      <c r="WMX112" s="631"/>
      <c r="WMY112" s="631"/>
      <c r="WMZ112" s="631"/>
      <c r="WNA112" s="612"/>
      <c r="WNB112" s="626"/>
      <c r="WNC112" s="631"/>
      <c r="WND112" s="631"/>
      <c r="WNE112" s="631"/>
      <c r="WNF112" s="631"/>
      <c r="WNG112" s="631"/>
      <c r="WNH112" s="612"/>
      <c r="WNI112" s="626"/>
      <c r="WNJ112" s="631"/>
      <c r="WNK112" s="631"/>
      <c r="WNL112" s="631"/>
      <c r="WNM112" s="631"/>
      <c r="WNN112" s="631"/>
      <c r="WNO112" s="612"/>
      <c r="WNP112" s="626"/>
      <c r="WNQ112" s="631"/>
      <c r="WNR112" s="631"/>
      <c r="WNS112" s="631"/>
      <c r="WNT112" s="631"/>
      <c r="WNU112" s="631"/>
      <c r="WNV112" s="612"/>
      <c r="WNW112" s="626"/>
      <c r="WNX112" s="631"/>
      <c r="WNY112" s="631"/>
      <c r="WNZ112" s="631"/>
      <c r="WOA112" s="631"/>
      <c r="WOB112" s="631"/>
      <c r="WOC112" s="612"/>
      <c r="WOD112" s="626"/>
      <c r="WOE112" s="631"/>
      <c r="WOF112" s="631"/>
      <c r="WOG112" s="631"/>
      <c r="WOH112" s="631"/>
      <c r="WOI112" s="631"/>
      <c r="WOJ112" s="612"/>
      <c r="WOK112" s="626"/>
      <c r="WOL112" s="631"/>
      <c r="WOM112" s="631"/>
      <c r="WON112" s="631"/>
      <c r="WOO112" s="631"/>
      <c r="WOP112" s="631"/>
      <c r="WOQ112" s="612"/>
      <c r="WOR112" s="626"/>
      <c r="WOS112" s="631"/>
      <c r="WOT112" s="631"/>
      <c r="WOU112" s="631"/>
      <c r="WOV112" s="631"/>
      <c r="WOW112" s="631"/>
      <c r="WOX112" s="612"/>
      <c r="WOY112" s="626"/>
      <c r="WOZ112" s="631"/>
      <c r="WPA112" s="631"/>
      <c r="WPB112" s="631"/>
      <c r="WPC112" s="631"/>
      <c r="WPD112" s="631"/>
      <c r="WPE112" s="612"/>
      <c r="WPF112" s="626"/>
      <c r="WPG112" s="631"/>
      <c r="WPH112" s="631"/>
      <c r="WPI112" s="631"/>
      <c r="WPJ112" s="631"/>
      <c r="WPK112" s="631"/>
      <c r="WPL112" s="612"/>
      <c r="WPM112" s="626"/>
      <c r="WPN112" s="631"/>
      <c r="WPO112" s="631"/>
      <c r="WPP112" s="631"/>
      <c r="WPQ112" s="631"/>
      <c r="WPR112" s="631"/>
      <c r="WPS112" s="612"/>
      <c r="WPT112" s="626"/>
      <c r="WPU112" s="631"/>
      <c r="WPV112" s="631"/>
      <c r="WPW112" s="631"/>
      <c r="WPX112" s="631"/>
      <c r="WPY112" s="631"/>
      <c r="WPZ112" s="612"/>
      <c r="WQA112" s="626"/>
      <c r="WQB112" s="631"/>
      <c r="WQC112" s="631"/>
      <c r="WQD112" s="631"/>
      <c r="WQE112" s="631"/>
      <c r="WQF112" s="631"/>
      <c r="WQG112" s="612"/>
      <c r="WQH112" s="626"/>
      <c r="WQI112" s="631"/>
      <c r="WQJ112" s="631"/>
      <c r="WQK112" s="631"/>
      <c r="WQL112" s="631"/>
      <c r="WQM112" s="631"/>
      <c r="WQN112" s="612"/>
      <c r="WQO112" s="626"/>
      <c r="WQP112" s="631"/>
      <c r="WQQ112" s="631"/>
      <c r="WQR112" s="631"/>
      <c r="WQS112" s="631"/>
      <c r="WQT112" s="631"/>
      <c r="WQU112" s="612"/>
      <c r="WQV112" s="626"/>
      <c r="WQW112" s="631"/>
      <c r="WQX112" s="631"/>
      <c r="WQY112" s="631"/>
      <c r="WQZ112" s="631"/>
      <c r="WRA112" s="631"/>
      <c r="WRB112" s="612"/>
      <c r="WRC112" s="626"/>
      <c r="WRD112" s="631"/>
      <c r="WRE112" s="631"/>
      <c r="WRF112" s="631"/>
      <c r="WRG112" s="631"/>
      <c r="WRH112" s="631"/>
      <c r="WRI112" s="612"/>
      <c r="WRJ112" s="626"/>
      <c r="WRK112" s="631"/>
      <c r="WRL112" s="631"/>
      <c r="WRM112" s="631"/>
      <c r="WRN112" s="631"/>
      <c r="WRO112" s="631"/>
      <c r="WRP112" s="612"/>
      <c r="WRQ112" s="626"/>
      <c r="WRR112" s="631"/>
      <c r="WRS112" s="631"/>
      <c r="WRT112" s="631"/>
      <c r="WRU112" s="631"/>
      <c r="WRV112" s="631"/>
      <c r="WRW112" s="612"/>
      <c r="WRX112" s="626"/>
      <c r="WRY112" s="631"/>
      <c r="WRZ112" s="631"/>
      <c r="WSA112" s="631"/>
      <c r="WSB112" s="631"/>
      <c r="WSC112" s="631"/>
      <c r="WSD112" s="612"/>
      <c r="WSE112" s="626"/>
      <c r="WSF112" s="631"/>
      <c r="WSG112" s="631"/>
      <c r="WSH112" s="631"/>
      <c r="WSI112" s="631"/>
      <c r="WSJ112" s="631"/>
      <c r="WSK112" s="612"/>
      <c r="WSL112" s="626"/>
      <c r="WSM112" s="631"/>
      <c r="WSN112" s="631"/>
      <c r="WSO112" s="631"/>
      <c r="WSP112" s="631"/>
      <c r="WSQ112" s="631"/>
      <c r="WSR112" s="612"/>
      <c r="WSS112" s="626"/>
      <c r="WST112" s="631"/>
      <c r="WSU112" s="631"/>
      <c r="WSV112" s="631"/>
      <c r="WSW112" s="631"/>
      <c r="WSX112" s="631"/>
      <c r="WSY112" s="612"/>
      <c r="WSZ112" s="626"/>
      <c r="WTA112" s="631"/>
      <c r="WTB112" s="631"/>
      <c r="WTC112" s="631"/>
      <c r="WTD112" s="631"/>
      <c r="WTE112" s="631"/>
      <c r="WTF112" s="612"/>
      <c r="WTG112" s="626"/>
      <c r="WTH112" s="631"/>
      <c r="WTI112" s="631"/>
      <c r="WTJ112" s="631"/>
      <c r="WTK112" s="631"/>
      <c r="WTL112" s="631"/>
      <c r="WTM112" s="612"/>
      <c r="WTN112" s="626"/>
      <c r="WTO112" s="631"/>
      <c r="WTP112" s="631"/>
      <c r="WTQ112" s="631"/>
      <c r="WTR112" s="631"/>
      <c r="WTS112" s="631"/>
      <c r="WTT112" s="612"/>
      <c r="WTU112" s="626"/>
      <c r="WTV112" s="631"/>
      <c r="WTW112" s="631"/>
      <c r="WTX112" s="631"/>
      <c r="WTY112" s="631"/>
      <c r="WTZ112" s="631"/>
      <c r="WUA112" s="612"/>
      <c r="WUB112" s="626"/>
      <c r="WUC112" s="631"/>
      <c r="WUD112" s="631"/>
      <c r="WUE112" s="631"/>
      <c r="WUF112" s="631"/>
      <c r="WUG112" s="631"/>
      <c r="WUH112" s="612"/>
      <c r="WUI112" s="626"/>
      <c r="WUJ112" s="631"/>
      <c r="WUK112" s="631"/>
      <c r="WUL112" s="631"/>
      <c r="WUM112" s="631"/>
      <c r="WUN112" s="631"/>
      <c r="WUO112" s="612"/>
      <c r="WUP112" s="626"/>
      <c r="WUQ112" s="631"/>
      <c r="WUR112" s="631"/>
      <c r="WUS112" s="631"/>
      <c r="WUT112" s="631"/>
      <c r="WUU112" s="631"/>
      <c r="WUV112" s="612"/>
      <c r="WUW112" s="626"/>
      <c r="WUX112" s="631"/>
      <c r="WUY112" s="631"/>
      <c r="WUZ112" s="631"/>
      <c r="WVA112" s="631"/>
      <c r="WVB112" s="631"/>
      <c r="WVC112" s="612"/>
      <c r="WVD112" s="626"/>
      <c r="WVE112" s="631"/>
      <c r="WVF112" s="631"/>
      <c r="WVG112" s="631"/>
      <c r="WVH112" s="631"/>
      <c r="WVI112" s="631"/>
      <c r="WVJ112" s="612"/>
      <c r="WVK112" s="626"/>
      <c r="WVL112" s="631"/>
      <c r="WVM112" s="631"/>
      <c r="WVN112" s="631"/>
      <c r="WVO112" s="631"/>
      <c r="WVP112" s="631"/>
      <c r="WVQ112" s="612"/>
      <c r="WVR112" s="626"/>
      <c r="WVS112" s="631"/>
      <c r="WVT112" s="631"/>
      <c r="WVU112" s="631"/>
      <c r="WVV112" s="631"/>
      <c r="WVW112" s="631"/>
      <c r="WVX112" s="612"/>
      <c r="WVY112" s="626"/>
      <c r="WVZ112" s="631"/>
      <c r="WWA112" s="631"/>
      <c r="WWB112" s="631"/>
      <c r="WWC112" s="631"/>
      <c r="WWD112" s="631"/>
      <c r="WWE112" s="612"/>
      <c r="WWF112" s="626"/>
      <c r="WWG112" s="631"/>
      <c r="WWH112" s="631"/>
      <c r="WWI112" s="631"/>
      <c r="WWJ112" s="631"/>
      <c r="WWK112" s="631"/>
      <c r="WWL112" s="612"/>
      <c r="WWM112" s="626"/>
      <c r="WWN112" s="631"/>
      <c r="WWO112" s="631"/>
      <c r="WWP112" s="631"/>
      <c r="WWQ112" s="631"/>
      <c r="WWR112" s="631"/>
      <c r="WWS112" s="612"/>
      <c r="WWT112" s="626"/>
      <c r="WWU112" s="631"/>
      <c r="WWV112" s="631"/>
      <c r="WWW112" s="631"/>
      <c r="WWX112" s="631"/>
      <c r="WWY112" s="631"/>
      <c r="WWZ112" s="612"/>
      <c r="WXA112" s="626"/>
      <c r="WXB112" s="631"/>
      <c r="WXC112" s="631"/>
      <c r="WXD112" s="631"/>
      <c r="WXE112" s="631"/>
      <c r="WXF112" s="631"/>
      <c r="WXG112" s="612"/>
      <c r="WXH112" s="626"/>
      <c r="WXI112" s="631"/>
      <c r="WXJ112" s="631"/>
      <c r="WXK112" s="631"/>
      <c r="WXL112" s="631"/>
      <c r="WXM112" s="631"/>
      <c r="WXN112" s="612"/>
      <c r="WXO112" s="626"/>
      <c r="WXP112" s="631"/>
      <c r="WXQ112" s="631"/>
      <c r="WXR112" s="631"/>
      <c r="WXS112" s="631"/>
      <c r="WXT112" s="631"/>
      <c r="WXU112" s="612"/>
      <c r="WXV112" s="626"/>
      <c r="WXW112" s="631"/>
      <c r="WXX112" s="631"/>
      <c r="WXY112" s="631"/>
      <c r="WXZ112" s="631"/>
      <c r="WYA112" s="631"/>
      <c r="WYB112" s="612"/>
      <c r="WYC112" s="626"/>
      <c r="WYD112" s="631"/>
      <c r="WYE112" s="631"/>
      <c r="WYF112" s="631"/>
      <c r="WYG112" s="631"/>
      <c r="WYH112" s="631"/>
      <c r="WYI112" s="612"/>
      <c r="WYJ112" s="626"/>
      <c r="WYK112" s="631"/>
      <c r="WYL112" s="631"/>
      <c r="WYM112" s="631"/>
      <c r="WYN112" s="631"/>
      <c r="WYO112" s="631"/>
      <c r="WYP112" s="612"/>
      <c r="WYQ112" s="626"/>
      <c r="WYR112" s="631"/>
      <c r="WYS112" s="631"/>
      <c r="WYT112" s="631"/>
      <c r="WYU112" s="631"/>
      <c r="WYV112" s="631"/>
      <c r="WYW112" s="612"/>
      <c r="WYX112" s="626"/>
      <c r="WYY112" s="631"/>
      <c r="WYZ112" s="631"/>
      <c r="WZA112" s="631"/>
      <c r="WZB112" s="631"/>
      <c r="WZC112" s="631"/>
      <c r="WZD112" s="612"/>
      <c r="WZE112" s="626"/>
      <c r="WZF112" s="631"/>
      <c r="WZG112" s="631"/>
      <c r="WZH112" s="631"/>
      <c r="WZI112" s="631"/>
      <c r="WZJ112" s="631"/>
      <c r="WZK112" s="612"/>
      <c r="WZL112" s="626"/>
      <c r="WZM112" s="631"/>
      <c r="WZN112" s="631"/>
      <c r="WZO112" s="631"/>
      <c r="WZP112" s="631"/>
      <c r="WZQ112" s="631"/>
      <c r="WZR112" s="612"/>
      <c r="WZS112" s="626"/>
      <c r="WZT112" s="631"/>
      <c r="WZU112" s="631"/>
      <c r="WZV112" s="631"/>
      <c r="WZW112" s="631"/>
      <c r="WZX112" s="631"/>
      <c r="WZY112" s="612"/>
      <c r="WZZ112" s="626"/>
      <c r="XAA112" s="631"/>
      <c r="XAB112" s="631"/>
      <c r="XAC112" s="631"/>
      <c r="XAD112" s="631"/>
      <c r="XAE112" s="631"/>
      <c r="XAF112" s="612"/>
      <c r="XAG112" s="626"/>
      <c r="XAH112" s="631"/>
      <c r="XAI112" s="631"/>
      <c r="XAJ112" s="631"/>
      <c r="XAK112" s="631"/>
      <c r="XAL112" s="631"/>
      <c r="XAM112" s="612"/>
      <c r="XAN112" s="626"/>
      <c r="XAO112" s="631"/>
      <c r="XAP112" s="631"/>
      <c r="XAQ112" s="631"/>
      <c r="XAR112" s="631"/>
      <c r="XAS112" s="631"/>
      <c r="XAT112" s="612"/>
      <c r="XAU112" s="626"/>
      <c r="XAV112" s="631"/>
      <c r="XAW112" s="631"/>
      <c r="XAX112" s="631"/>
      <c r="XAY112" s="631"/>
      <c r="XAZ112" s="631"/>
      <c r="XBA112" s="612"/>
      <c r="XBB112" s="626"/>
      <c r="XBC112" s="631"/>
      <c r="XBD112" s="631"/>
      <c r="XBE112" s="631"/>
      <c r="XBF112" s="631"/>
      <c r="XBG112" s="631"/>
      <c r="XBH112" s="612"/>
      <c r="XBI112" s="626"/>
      <c r="XBJ112" s="631"/>
      <c r="XBK112" s="631"/>
      <c r="XBL112" s="631"/>
      <c r="XBM112" s="631"/>
      <c r="XBN112" s="631"/>
      <c r="XBO112" s="612"/>
      <c r="XBP112" s="626"/>
      <c r="XBQ112" s="631"/>
      <c r="XBR112" s="631"/>
      <c r="XBS112" s="631"/>
      <c r="XBT112" s="631"/>
      <c r="XBU112" s="631"/>
      <c r="XBV112" s="612"/>
      <c r="XBW112" s="626"/>
      <c r="XBX112" s="631"/>
      <c r="XBY112" s="631"/>
      <c r="XBZ112" s="631"/>
      <c r="XCA112" s="631"/>
      <c r="XCB112" s="631"/>
      <c r="XCC112" s="612"/>
      <c r="XCD112" s="626"/>
      <c r="XCE112" s="631"/>
      <c r="XCF112" s="631"/>
      <c r="XCG112" s="631"/>
      <c r="XCH112" s="631"/>
      <c r="XCI112" s="631"/>
      <c r="XCJ112" s="612"/>
      <c r="XCK112" s="626"/>
      <c r="XCL112" s="631"/>
      <c r="XCM112" s="631"/>
      <c r="XCN112" s="631"/>
      <c r="XCO112" s="631"/>
      <c r="XCP112" s="631"/>
      <c r="XCQ112" s="612"/>
      <c r="XCR112" s="626"/>
      <c r="XCS112" s="631"/>
      <c r="XCT112" s="631"/>
      <c r="XCU112" s="631"/>
      <c r="XCV112" s="631"/>
      <c r="XCW112" s="631"/>
      <c r="XCX112" s="612"/>
      <c r="XCY112" s="626"/>
      <c r="XCZ112" s="631"/>
      <c r="XDA112" s="631"/>
      <c r="XDB112" s="631"/>
      <c r="XDC112" s="631"/>
      <c r="XDD112" s="631"/>
      <c r="XDE112" s="612"/>
      <c r="XDF112" s="626"/>
      <c r="XDG112" s="631"/>
      <c r="XDH112" s="631"/>
      <c r="XDI112" s="631"/>
      <c r="XDJ112" s="631"/>
      <c r="XDK112" s="631"/>
      <c r="XDL112" s="612"/>
      <c r="XDM112" s="626"/>
      <c r="XDN112" s="631"/>
      <c r="XDO112" s="631"/>
      <c r="XDP112" s="631"/>
      <c r="XDQ112" s="631"/>
      <c r="XDR112" s="631"/>
      <c r="XDS112" s="612"/>
      <c r="XDT112" s="626"/>
      <c r="XDU112" s="631"/>
      <c r="XDV112" s="631"/>
      <c r="XDW112" s="631"/>
      <c r="XDX112" s="631"/>
      <c r="XDY112" s="631"/>
      <c r="XDZ112" s="612"/>
      <c r="XEA112" s="626"/>
      <c r="XEB112" s="631"/>
      <c r="XEC112" s="631"/>
      <c r="XED112" s="631"/>
      <c r="XEE112" s="631"/>
      <c r="XEF112" s="631"/>
      <c r="XEG112" s="612"/>
      <c r="XEH112" s="626"/>
      <c r="XEI112" s="631"/>
      <c r="XEJ112" s="631"/>
      <c r="XEK112" s="631"/>
      <c r="XEL112" s="631"/>
      <c r="XEM112" s="631"/>
      <c r="XEN112" s="612"/>
      <c r="XEO112" s="626"/>
      <c r="XEP112" s="631"/>
      <c r="XEQ112" s="631"/>
      <c r="XER112" s="631"/>
      <c r="XES112" s="631"/>
      <c r="XET112" s="631"/>
      <c r="XEU112" s="612"/>
      <c r="XEV112" s="626"/>
      <c r="XEW112" s="626"/>
      <c r="XEX112" s="626"/>
    </row>
    <row r="113" spans="1:16378" ht="74.45" customHeight="1" x14ac:dyDescent="0.25">
      <c r="A113" s="597" t="s">
        <v>259</v>
      </c>
      <c r="B113" s="621" t="s">
        <v>1418</v>
      </c>
      <c r="C113" s="622"/>
      <c r="D113" s="622"/>
      <c r="E113" s="622"/>
      <c r="F113" s="622"/>
      <c r="G113" s="622"/>
      <c r="I113" s="592"/>
      <c r="J113" s="627"/>
      <c r="K113" s="632"/>
      <c r="L113" s="632"/>
      <c r="M113" s="632"/>
      <c r="N113" s="632"/>
      <c r="O113" s="632"/>
      <c r="P113" s="592"/>
      <c r="Q113" s="627"/>
      <c r="R113" s="632"/>
      <c r="S113" s="632"/>
      <c r="T113" s="632"/>
      <c r="U113" s="632"/>
      <c r="V113" s="632"/>
      <c r="W113" s="592"/>
      <c r="X113" s="627"/>
      <c r="Y113" s="632"/>
      <c r="Z113" s="632"/>
      <c r="AA113" s="632"/>
      <c r="AB113" s="632"/>
      <c r="AC113" s="632"/>
      <c r="AD113" s="592"/>
      <c r="AE113" s="627"/>
      <c r="AF113" s="632"/>
      <c r="AG113" s="632"/>
      <c r="AH113" s="632"/>
      <c r="AI113" s="632"/>
      <c r="AJ113" s="632"/>
      <c r="AK113" s="592"/>
      <c r="AL113" s="627"/>
      <c r="AM113" s="632"/>
      <c r="AN113" s="632"/>
      <c r="AO113" s="632"/>
      <c r="AP113" s="632"/>
      <c r="AQ113" s="632"/>
      <c r="AR113" s="592"/>
      <c r="AS113" s="627"/>
      <c r="AT113" s="632"/>
      <c r="AU113" s="632"/>
      <c r="AV113" s="632"/>
      <c r="AW113" s="632"/>
      <c r="AX113" s="632"/>
      <c r="AY113" s="611"/>
      <c r="AZ113" s="626"/>
      <c r="BA113" s="631"/>
      <c r="BB113" s="631"/>
      <c r="BC113" s="631"/>
      <c r="BD113" s="631"/>
      <c r="BE113" s="631"/>
      <c r="BF113" s="612"/>
      <c r="BG113" s="626"/>
      <c r="BH113" s="631"/>
      <c r="BI113" s="631"/>
      <c r="BJ113" s="631"/>
      <c r="BK113" s="631"/>
      <c r="BL113" s="631"/>
      <c r="BM113" s="612"/>
      <c r="BN113" s="626"/>
      <c r="BO113" s="631"/>
      <c r="BP113" s="631"/>
      <c r="BQ113" s="631"/>
      <c r="BR113" s="631"/>
      <c r="BS113" s="631"/>
      <c r="BT113" s="612"/>
      <c r="BU113" s="626"/>
      <c r="BV113" s="631"/>
      <c r="BW113" s="631"/>
      <c r="BX113" s="631"/>
      <c r="BY113" s="631"/>
      <c r="BZ113" s="631"/>
      <c r="CA113" s="612"/>
      <c r="CB113" s="626"/>
      <c r="CC113" s="631"/>
      <c r="CD113" s="631"/>
      <c r="CE113" s="631"/>
      <c r="CF113" s="631"/>
      <c r="CG113" s="631"/>
      <c r="CH113" s="612"/>
      <c r="CI113" s="626"/>
      <c r="CJ113" s="631"/>
      <c r="CK113" s="631"/>
      <c r="CL113" s="631"/>
      <c r="CM113" s="631"/>
      <c r="CN113" s="631"/>
      <c r="CO113" s="612"/>
      <c r="CP113" s="626"/>
      <c r="CQ113" s="631"/>
      <c r="CR113" s="631"/>
      <c r="CS113" s="631"/>
      <c r="CT113" s="631"/>
      <c r="CU113" s="631"/>
      <c r="CV113" s="612"/>
      <c r="CW113" s="626"/>
      <c r="CX113" s="631"/>
      <c r="CY113" s="631"/>
      <c r="CZ113" s="631"/>
      <c r="DA113" s="631"/>
      <c r="DB113" s="631"/>
      <c r="DC113" s="612"/>
      <c r="DD113" s="626"/>
      <c r="DE113" s="631"/>
      <c r="DF113" s="631"/>
      <c r="DG113" s="631"/>
      <c r="DH113" s="631"/>
      <c r="DI113" s="631"/>
      <c r="DJ113" s="612"/>
      <c r="DK113" s="626"/>
      <c r="DL113" s="631"/>
      <c r="DM113" s="631"/>
      <c r="DN113" s="631"/>
      <c r="DO113" s="631"/>
      <c r="DP113" s="631"/>
      <c r="DQ113" s="612"/>
      <c r="DR113" s="626"/>
      <c r="DS113" s="631"/>
      <c r="DT113" s="631"/>
      <c r="DU113" s="631"/>
      <c r="DV113" s="631"/>
      <c r="DW113" s="631"/>
      <c r="DX113" s="612"/>
      <c r="DY113" s="626"/>
      <c r="DZ113" s="631"/>
      <c r="EA113" s="631"/>
      <c r="EB113" s="631"/>
      <c r="EC113" s="631"/>
      <c r="ED113" s="631"/>
      <c r="EE113" s="612"/>
      <c r="EF113" s="626"/>
      <c r="EG113" s="631"/>
      <c r="EH113" s="631"/>
      <c r="EI113" s="631"/>
      <c r="EJ113" s="631"/>
      <c r="EK113" s="631"/>
      <c r="EL113" s="612"/>
      <c r="EM113" s="626"/>
      <c r="EN113" s="631"/>
      <c r="EO113" s="631"/>
      <c r="EP113" s="631"/>
      <c r="EQ113" s="631"/>
      <c r="ER113" s="631"/>
      <c r="ES113" s="612"/>
      <c r="ET113" s="626"/>
      <c r="EU113" s="631"/>
      <c r="EV113" s="631"/>
      <c r="EW113" s="631"/>
      <c r="EX113" s="631"/>
      <c r="EY113" s="631"/>
      <c r="EZ113" s="612"/>
      <c r="FA113" s="626"/>
      <c r="FB113" s="631"/>
      <c r="FC113" s="631"/>
      <c r="FD113" s="631"/>
      <c r="FE113" s="631"/>
      <c r="FF113" s="631"/>
      <c r="FG113" s="612"/>
      <c r="FH113" s="626"/>
      <c r="FI113" s="631"/>
      <c r="FJ113" s="631"/>
      <c r="FK113" s="631"/>
      <c r="FL113" s="631"/>
      <c r="FM113" s="631"/>
      <c r="FN113" s="612"/>
      <c r="FO113" s="626"/>
      <c r="FP113" s="631"/>
      <c r="FQ113" s="631"/>
      <c r="FR113" s="631"/>
      <c r="FS113" s="631"/>
      <c r="FT113" s="631"/>
      <c r="FU113" s="612"/>
      <c r="FV113" s="626"/>
      <c r="FW113" s="631"/>
      <c r="FX113" s="631"/>
      <c r="FY113" s="631"/>
      <c r="FZ113" s="631"/>
      <c r="GA113" s="631"/>
      <c r="GB113" s="612"/>
      <c r="GC113" s="626"/>
      <c r="GD113" s="631"/>
      <c r="GE113" s="631"/>
      <c r="GF113" s="631"/>
      <c r="GG113" s="631"/>
      <c r="GH113" s="631"/>
      <c r="GI113" s="612"/>
      <c r="GJ113" s="626"/>
      <c r="GK113" s="631"/>
      <c r="GL113" s="631"/>
      <c r="GM113" s="631"/>
      <c r="GN113" s="631"/>
      <c r="GO113" s="631"/>
      <c r="GP113" s="612"/>
      <c r="GQ113" s="626"/>
      <c r="GR113" s="631"/>
      <c r="GS113" s="631"/>
      <c r="GT113" s="631"/>
      <c r="GU113" s="631"/>
      <c r="GV113" s="631"/>
      <c r="GW113" s="612"/>
      <c r="GX113" s="626"/>
      <c r="GY113" s="631"/>
      <c r="GZ113" s="631"/>
      <c r="HA113" s="631"/>
      <c r="HB113" s="631"/>
      <c r="HC113" s="631"/>
      <c r="HD113" s="612"/>
      <c r="HE113" s="626"/>
      <c r="HF113" s="631"/>
      <c r="HG113" s="631"/>
      <c r="HH113" s="631"/>
      <c r="HI113" s="631"/>
      <c r="HJ113" s="631"/>
      <c r="HK113" s="612"/>
      <c r="HL113" s="626"/>
      <c r="HM113" s="631"/>
      <c r="HN113" s="631"/>
      <c r="HO113" s="631"/>
      <c r="HP113" s="631"/>
      <c r="HQ113" s="631"/>
      <c r="HR113" s="612"/>
      <c r="HS113" s="626"/>
      <c r="HT113" s="631"/>
      <c r="HU113" s="631"/>
      <c r="HV113" s="631"/>
      <c r="HW113" s="631"/>
      <c r="HX113" s="631"/>
      <c r="HY113" s="612"/>
      <c r="HZ113" s="626"/>
      <c r="IA113" s="631"/>
      <c r="IB113" s="631"/>
      <c r="IC113" s="631"/>
      <c r="ID113" s="631"/>
      <c r="IE113" s="631"/>
      <c r="IF113" s="612"/>
      <c r="IG113" s="626"/>
      <c r="IH113" s="631"/>
      <c r="II113" s="631"/>
      <c r="IJ113" s="631"/>
      <c r="IK113" s="631"/>
      <c r="IL113" s="631"/>
      <c r="IM113" s="612"/>
      <c r="IN113" s="626"/>
      <c r="IO113" s="631"/>
      <c r="IP113" s="631"/>
      <c r="IQ113" s="631"/>
      <c r="IR113" s="631"/>
      <c r="IS113" s="631"/>
      <c r="IT113" s="612"/>
      <c r="IU113" s="626"/>
      <c r="IV113" s="631"/>
      <c r="IW113" s="631"/>
      <c r="IX113" s="631"/>
      <c r="IY113" s="631"/>
      <c r="IZ113" s="631"/>
      <c r="JA113" s="612"/>
      <c r="JB113" s="626"/>
      <c r="JC113" s="631"/>
      <c r="JD113" s="631"/>
      <c r="JE113" s="631"/>
      <c r="JF113" s="631"/>
      <c r="JG113" s="631"/>
      <c r="JH113" s="612"/>
      <c r="JI113" s="626"/>
      <c r="JJ113" s="631"/>
      <c r="JK113" s="631"/>
      <c r="JL113" s="631"/>
      <c r="JM113" s="631"/>
      <c r="JN113" s="631"/>
      <c r="JO113" s="612"/>
      <c r="JP113" s="626"/>
      <c r="JQ113" s="631"/>
      <c r="JR113" s="631"/>
      <c r="JS113" s="631"/>
      <c r="JT113" s="631"/>
      <c r="JU113" s="631"/>
      <c r="JV113" s="612"/>
      <c r="JW113" s="626"/>
      <c r="JX113" s="631"/>
      <c r="JY113" s="631"/>
      <c r="JZ113" s="631"/>
      <c r="KA113" s="631"/>
      <c r="KB113" s="631"/>
      <c r="KC113" s="612"/>
      <c r="KD113" s="626"/>
      <c r="KE113" s="631"/>
      <c r="KF113" s="631"/>
      <c r="KG113" s="631"/>
      <c r="KH113" s="631"/>
      <c r="KI113" s="631"/>
      <c r="KJ113" s="612"/>
      <c r="KK113" s="626"/>
      <c r="KL113" s="631"/>
      <c r="KM113" s="631"/>
      <c r="KN113" s="631"/>
      <c r="KO113" s="631"/>
      <c r="KP113" s="631"/>
      <c r="KQ113" s="612"/>
      <c r="KR113" s="626"/>
      <c r="KS113" s="631"/>
      <c r="KT113" s="631"/>
      <c r="KU113" s="631"/>
      <c r="KV113" s="631"/>
      <c r="KW113" s="631"/>
      <c r="KX113" s="612"/>
      <c r="KY113" s="626"/>
      <c r="KZ113" s="631"/>
      <c r="LA113" s="631"/>
      <c r="LB113" s="631"/>
      <c r="LC113" s="631"/>
      <c r="LD113" s="631"/>
      <c r="LE113" s="612"/>
      <c r="LF113" s="626"/>
      <c r="LG113" s="631"/>
      <c r="LH113" s="631"/>
      <c r="LI113" s="631"/>
      <c r="LJ113" s="631"/>
      <c r="LK113" s="631"/>
      <c r="LL113" s="612"/>
      <c r="LM113" s="626"/>
      <c r="LN113" s="631"/>
      <c r="LO113" s="631"/>
      <c r="LP113" s="631"/>
      <c r="LQ113" s="631"/>
      <c r="LR113" s="631"/>
      <c r="LS113" s="612"/>
      <c r="LT113" s="626"/>
      <c r="LU113" s="631"/>
      <c r="LV113" s="631"/>
      <c r="LW113" s="631"/>
      <c r="LX113" s="631"/>
      <c r="LY113" s="631"/>
      <c r="LZ113" s="612"/>
      <c r="MA113" s="626"/>
      <c r="MB113" s="631"/>
      <c r="MC113" s="631"/>
      <c r="MD113" s="631"/>
      <c r="ME113" s="631"/>
      <c r="MF113" s="631"/>
      <c r="MG113" s="612"/>
      <c r="MH113" s="626"/>
      <c r="MI113" s="631"/>
      <c r="MJ113" s="631"/>
      <c r="MK113" s="631"/>
      <c r="ML113" s="631"/>
      <c r="MM113" s="631"/>
      <c r="MN113" s="612"/>
      <c r="MO113" s="626"/>
      <c r="MP113" s="631"/>
      <c r="MQ113" s="631"/>
      <c r="MR113" s="631"/>
      <c r="MS113" s="631"/>
      <c r="MT113" s="631"/>
      <c r="MU113" s="612"/>
      <c r="MV113" s="626"/>
      <c r="MW113" s="631"/>
      <c r="MX113" s="631"/>
      <c r="MY113" s="631"/>
      <c r="MZ113" s="631"/>
      <c r="NA113" s="631"/>
      <c r="NB113" s="612"/>
      <c r="NC113" s="626"/>
      <c r="ND113" s="631"/>
      <c r="NE113" s="631"/>
      <c r="NF113" s="631"/>
      <c r="NG113" s="631"/>
      <c r="NH113" s="631"/>
      <c r="NI113" s="612"/>
      <c r="NJ113" s="626"/>
      <c r="NK113" s="631"/>
      <c r="NL113" s="631"/>
      <c r="NM113" s="631"/>
      <c r="NN113" s="631"/>
      <c r="NO113" s="631"/>
      <c r="NP113" s="612"/>
      <c r="NQ113" s="626"/>
      <c r="NR113" s="631"/>
      <c r="NS113" s="631"/>
      <c r="NT113" s="631"/>
      <c r="NU113" s="631"/>
      <c r="NV113" s="631"/>
      <c r="NW113" s="612"/>
      <c r="NX113" s="626"/>
      <c r="NY113" s="631"/>
      <c r="NZ113" s="631"/>
      <c r="OA113" s="631"/>
      <c r="OB113" s="631"/>
      <c r="OC113" s="631"/>
      <c r="OD113" s="612"/>
      <c r="OE113" s="626"/>
      <c r="OF113" s="631"/>
      <c r="OG113" s="631"/>
      <c r="OH113" s="631"/>
      <c r="OI113" s="631"/>
      <c r="OJ113" s="631"/>
      <c r="OK113" s="612"/>
      <c r="OL113" s="626"/>
      <c r="OM113" s="631"/>
      <c r="ON113" s="631"/>
      <c r="OO113" s="631"/>
      <c r="OP113" s="631"/>
      <c r="OQ113" s="631"/>
      <c r="OR113" s="612"/>
      <c r="OS113" s="626"/>
      <c r="OT113" s="631"/>
      <c r="OU113" s="631"/>
      <c r="OV113" s="631"/>
      <c r="OW113" s="631"/>
      <c r="OX113" s="631"/>
      <c r="OY113" s="612"/>
      <c r="OZ113" s="626"/>
      <c r="PA113" s="631"/>
      <c r="PB113" s="631"/>
      <c r="PC113" s="631"/>
      <c r="PD113" s="631"/>
      <c r="PE113" s="631"/>
      <c r="PF113" s="612"/>
      <c r="PG113" s="626"/>
      <c r="PH113" s="631"/>
      <c r="PI113" s="631"/>
      <c r="PJ113" s="631"/>
      <c r="PK113" s="631"/>
      <c r="PL113" s="631"/>
      <c r="PM113" s="612"/>
      <c r="PN113" s="626"/>
      <c r="PO113" s="631"/>
      <c r="PP113" s="631"/>
      <c r="PQ113" s="631"/>
      <c r="PR113" s="631"/>
      <c r="PS113" s="631"/>
      <c r="PT113" s="612"/>
      <c r="PU113" s="626"/>
      <c r="PV113" s="631"/>
      <c r="PW113" s="631"/>
      <c r="PX113" s="631"/>
      <c r="PY113" s="631"/>
      <c r="PZ113" s="631"/>
      <c r="QA113" s="612"/>
      <c r="QB113" s="626"/>
      <c r="QC113" s="631"/>
      <c r="QD113" s="631"/>
      <c r="QE113" s="631"/>
      <c r="QF113" s="631"/>
      <c r="QG113" s="631"/>
      <c r="QH113" s="612"/>
      <c r="QI113" s="626"/>
      <c r="QJ113" s="631"/>
      <c r="QK113" s="631"/>
      <c r="QL113" s="631"/>
      <c r="QM113" s="631"/>
      <c r="QN113" s="631"/>
      <c r="QO113" s="612"/>
      <c r="QP113" s="626"/>
      <c r="QQ113" s="631"/>
      <c r="QR113" s="631"/>
      <c r="QS113" s="631"/>
      <c r="QT113" s="631"/>
      <c r="QU113" s="631"/>
      <c r="QV113" s="612"/>
      <c r="QW113" s="626"/>
      <c r="QX113" s="631"/>
      <c r="QY113" s="631"/>
      <c r="QZ113" s="631"/>
      <c r="RA113" s="631"/>
      <c r="RB113" s="631"/>
      <c r="RC113" s="612"/>
      <c r="RD113" s="626"/>
      <c r="RE113" s="631"/>
      <c r="RF113" s="631"/>
      <c r="RG113" s="631"/>
      <c r="RH113" s="631"/>
      <c r="RI113" s="631"/>
      <c r="RJ113" s="612"/>
      <c r="RK113" s="626"/>
      <c r="RL113" s="631"/>
      <c r="RM113" s="631"/>
      <c r="RN113" s="631"/>
      <c r="RO113" s="631"/>
      <c r="RP113" s="631"/>
      <c r="RQ113" s="612"/>
      <c r="RR113" s="626"/>
      <c r="RS113" s="631"/>
      <c r="RT113" s="631"/>
      <c r="RU113" s="631"/>
      <c r="RV113" s="631"/>
      <c r="RW113" s="631"/>
      <c r="RX113" s="612"/>
      <c r="RY113" s="626"/>
      <c r="RZ113" s="631"/>
      <c r="SA113" s="631"/>
      <c r="SB113" s="631"/>
      <c r="SC113" s="631"/>
      <c r="SD113" s="631"/>
      <c r="SE113" s="612"/>
      <c r="SF113" s="626"/>
      <c r="SG113" s="631"/>
      <c r="SH113" s="631"/>
      <c r="SI113" s="631"/>
      <c r="SJ113" s="631"/>
      <c r="SK113" s="631"/>
      <c r="SL113" s="612"/>
      <c r="SM113" s="626"/>
      <c r="SN113" s="631"/>
      <c r="SO113" s="631"/>
      <c r="SP113" s="631"/>
      <c r="SQ113" s="631"/>
      <c r="SR113" s="631"/>
      <c r="SS113" s="612"/>
      <c r="ST113" s="626"/>
      <c r="SU113" s="631"/>
      <c r="SV113" s="631"/>
      <c r="SW113" s="631"/>
      <c r="SX113" s="631"/>
      <c r="SY113" s="631"/>
      <c r="SZ113" s="612"/>
      <c r="TA113" s="626"/>
      <c r="TB113" s="631"/>
      <c r="TC113" s="631"/>
      <c r="TD113" s="631"/>
      <c r="TE113" s="631"/>
      <c r="TF113" s="631"/>
      <c r="TG113" s="612"/>
      <c r="TH113" s="626"/>
      <c r="TI113" s="631"/>
      <c r="TJ113" s="631"/>
      <c r="TK113" s="631"/>
      <c r="TL113" s="631"/>
      <c r="TM113" s="631"/>
      <c r="TN113" s="612"/>
      <c r="TO113" s="626"/>
      <c r="TP113" s="631"/>
      <c r="TQ113" s="631"/>
      <c r="TR113" s="631"/>
      <c r="TS113" s="631"/>
      <c r="TT113" s="631"/>
      <c r="TU113" s="612"/>
      <c r="TV113" s="626"/>
      <c r="TW113" s="631"/>
      <c r="TX113" s="631"/>
      <c r="TY113" s="631"/>
      <c r="TZ113" s="631"/>
      <c r="UA113" s="631"/>
      <c r="UB113" s="612"/>
      <c r="UC113" s="626"/>
      <c r="UD113" s="631"/>
      <c r="UE113" s="631"/>
      <c r="UF113" s="631"/>
      <c r="UG113" s="631"/>
      <c r="UH113" s="631"/>
      <c r="UI113" s="612"/>
      <c r="UJ113" s="626"/>
      <c r="UK113" s="631"/>
      <c r="UL113" s="631"/>
      <c r="UM113" s="631"/>
      <c r="UN113" s="631"/>
      <c r="UO113" s="631"/>
      <c r="UP113" s="612"/>
      <c r="UQ113" s="626"/>
      <c r="UR113" s="631"/>
      <c r="US113" s="631"/>
      <c r="UT113" s="631"/>
      <c r="UU113" s="631"/>
      <c r="UV113" s="631"/>
      <c r="UW113" s="612"/>
      <c r="UX113" s="626"/>
      <c r="UY113" s="631"/>
      <c r="UZ113" s="631"/>
      <c r="VA113" s="631"/>
      <c r="VB113" s="631"/>
      <c r="VC113" s="631"/>
      <c r="VD113" s="612"/>
      <c r="VE113" s="626"/>
      <c r="VF113" s="631"/>
      <c r="VG113" s="631"/>
      <c r="VH113" s="631"/>
      <c r="VI113" s="631"/>
      <c r="VJ113" s="631"/>
      <c r="VK113" s="612"/>
      <c r="VL113" s="626"/>
      <c r="VM113" s="631"/>
      <c r="VN113" s="631"/>
      <c r="VO113" s="631"/>
      <c r="VP113" s="631"/>
      <c r="VQ113" s="631"/>
      <c r="VR113" s="612"/>
      <c r="VS113" s="626"/>
      <c r="VT113" s="631"/>
      <c r="VU113" s="631"/>
      <c r="VV113" s="631"/>
      <c r="VW113" s="631"/>
      <c r="VX113" s="631"/>
      <c r="VY113" s="612"/>
      <c r="VZ113" s="626"/>
      <c r="WA113" s="631"/>
      <c r="WB113" s="631"/>
      <c r="WC113" s="631"/>
      <c r="WD113" s="631"/>
      <c r="WE113" s="631"/>
      <c r="WF113" s="612"/>
      <c r="WG113" s="626"/>
      <c r="WH113" s="631"/>
      <c r="WI113" s="631"/>
      <c r="WJ113" s="631"/>
      <c r="WK113" s="631"/>
      <c r="WL113" s="631"/>
      <c r="WM113" s="612"/>
      <c r="WN113" s="626"/>
      <c r="WO113" s="631"/>
      <c r="WP113" s="631"/>
      <c r="WQ113" s="631"/>
      <c r="WR113" s="631"/>
      <c r="WS113" s="631"/>
      <c r="WT113" s="612"/>
      <c r="WU113" s="626"/>
      <c r="WV113" s="631"/>
      <c r="WW113" s="631"/>
      <c r="WX113" s="631"/>
      <c r="WY113" s="631"/>
      <c r="WZ113" s="631"/>
      <c r="XA113" s="612"/>
      <c r="XB113" s="626"/>
      <c r="XC113" s="631"/>
      <c r="XD113" s="631"/>
      <c r="XE113" s="631"/>
      <c r="XF113" s="631"/>
      <c r="XG113" s="631"/>
      <c r="XH113" s="612"/>
      <c r="XI113" s="626"/>
      <c r="XJ113" s="631"/>
      <c r="XK113" s="631"/>
      <c r="XL113" s="631"/>
      <c r="XM113" s="631"/>
      <c r="XN113" s="631"/>
      <c r="XO113" s="612"/>
      <c r="XP113" s="626"/>
      <c r="XQ113" s="631"/>
      <c r="XR113" s="631"/>
      <c r="XS113" s="631"/>
      <c r="XT113" s="631"/>
      <c r="XU113" s="631"/>
      <c r="XV113" s="612"/>
      <c r="XW113" s="626"/>
      <c r="XX113" s="631"/>
      <c r="XY113" s="631"/>
      <c r="XZ113" s="631"/>
      <c r="YA113" s="631"/>
      <c r="YB113" s="631"/>
      <c r="YC113" s="612"/>
      <c r="YD113" s="626"/>
      <c r="YE113" s="631"/>
      <c r="YF113" s="631"/>
      <c r="YG113" s="631"/>
      <c r="YH113" s="631"/>
      <c r="YI113" s="631"/>
      <c r="YJ113" s="612"/>
      <c r="YK113" s="626"/>
      <c r="YL113" s="631"/>
      <c r="YM113" s="631"/>
      <c r="YN113" s="631"/>
      <c r="YO113" s="631"/>
      <c r="YP113" s="631"/>
      <c r="YQ113" s="612"/>
      <c r="YR113" s="626"/>
      <c r="YS113" s="631"/>
      <c r="YT113" s="631"/>
      <c r="YU113" s="631"/>
      <c r="YV113" s="631"/>
      <c r="YW113" s="631"/>
      <c r="YX113" s="612"/>
      <c r="YY113" s="626"/>
      <c r="YZ113" s="631"/>
      <c r="ZA113" s="631"/>
      <c r="ZB113" s="631"/>
      <c r="ZC113" s="631"/>
      <c r="ZD113" s="631"/>
      <c r="ZE113" s="612"/>
      <c r="ZF113" s="626"/>
      <c r="ZG113" s="631"/>
      <c r="ZH113" s="631"/>
      <c r="ZI113" s="631"/>
      <c r="ZJ113" s="631"/>
      <c r="ZK113" s="631"/>
      <c r="ZL113" s="612"/>
      <c r="ZM113" s="626"/>
      <c r="ZN113" s="631"/>
      <c r="ZO113" s="631"/>
      <c r="ZP113" s="631"/>
      <c r="ZQ113" s="631"/>
      <c r="ZR113" s="631"/>
      <c r="ZS113" s="612"/>
      <c r="ZT113" s="626"/>
      <c r="ZU113" s="631"/>
      <c r="ZV113" s="631"/>
      <c r="ZW113" s="631"/>
      <c r="ZX113" s="631"/>
      <c r="ZY113" s="631"/>
      <c r="ZZ113" s="612"/>
      <c r="AAA113" s="626"/>
      <c r="AAB113" s="631"/>
      <c r="AAC113" s="631"/>
      <c r="AAD113" s="631"/>
      <c r="AAE113" s="631"/>
      <c r="AAF113" s="631"/>
      <c r="AAG113" s="612"/>
      <c r="AAH113" s="626"/>
      <c r="AAI113" s="631"/>
      <c r="AAJ113" s="631"/>
      <c r="AAK113" s="631"/>
      <c r="AAL113" s="631"/>
      <c r="AAM113" s="631"/>
      <c r="AAN113" s="612"/>
      <c r="AAO113" s="626"/>
      <c r="AAP113" s="631"/>
      <c r="AAQ113" s="631"/>
      <c r="AAR113" s="631"/>
      <c r="AAS113" s="631"/>
      <c r="AAT113" s="631"/>
      <c r="AAU113" s="612"/>
      <c r="AAV113" s="626"/>
      <c r="AAW113" s="631"/>
      <c r="AAX113" s="631"/>
      <c r="AAY113" s="631"/>
      <c r="AAZ113" s="631"/>
      <c r="ABA113" s="631"/>
      <c r="ABB113" s="612"/>
      <c r="ABC113" s="626"/>
      <c r="ABD113" s="631"/>
      <c r="ABE113" s="631"/>
      <c r="ABF113" s="631"/>
      <c r="ABG113" s="631"/>
      <c r="ABH113" s="631"/>
      <c r="ABI113" s="612"/>
      <c r="ABJ113" s="626"/>
      <c r="ABK113" s="631"/>
      <c r="ABL113" s="631"/>
      <c r="ABM113" s="631"/>
      <c r="ABN113" s="631"/>
      <c r="ABO113" s="631"/>
      <c r="ABP113" s="612"/>
      <c r="ABQ113" s="626"/>
      <c r="ABR113" s="631"/>
      <c r="ABS113" s="631"/>
      <c r="ABT113" s="631"/>
      <c r="ABU113" s="631"/>
      <c r="ABV113" s="631"/>
      <c r="ABW113" s="612"/>
      <c r="ABX113" s="626"/>
      <c r="ABY113" s="631"/>
      <c r="ABZ113" s="631"/>
      <c r="ACA113" s="631"/>
      <c r="ACB113" s="631"/>
      <c r="ACC113" s="631"/>
      <c r="ACD113" s="612"/>
      <c r="ACE113" s="626"/>
      <c r="ACF113" s="631"/>
      <c r="ACG113" s="631"/>
      <c r="ACH113" s="631"/>
      <c r="ACI113" s="631"/>
      <c r="ACJ113" s="631"/>
      <c r="ACK113" s="612"/>
      <c r="ACL113" s="626"/>
      <c r="ACM113" s="631"/>
      <c r="ACN113" s="631"/>
      <c r="ACO113" s="631"/>
      <c r="ACP113" s="631"/>
      <c r="ACQ113" s="631"/>
      <c r="ACR113" s="612"/>
      <c r="ACS113" s="626"/>
      <c r="ACT113" s="631"/>
      <c r="ACU113" s="631"/>
      <c r="ACV113" s="631"/>
      <c r="ACW113" s="631"/>
      <c r="ACX113" s="631"/>
      <c r="ACY113" s="612"/>
      <c r="ACZ113" s="626"/>
      <c r="ADA113" s="631"/>
      <c r="ADB113" s="631"/>
      <c r="ADC113" s="631"/>
      <c r="ADD113" s="631"/>
      <c r="ADE113" s="631"/>
      <c r="ADF113" s="612"/>
      <c r="ADG113" s="626"/>
      <c r="ADH113" s="631"/>
      <c r="ADI113" s="631"/>
      <c r="ADJ113" s="631"/>
      <c r="ADK113" s="631"/>
      <c r="ADL113" s="631"/>
      <c r="ADM113" s="612"/>
      <c r="ADN113" s="626"/>
      <c r="ADO113" s="631"/>
      <c r="ADP113" s="631"/>
      <c r="ADQ113" s="631"/>
      <c r="ADR113" s="631"/>
      <c r="ADS113" s="631"/>
      <c r="ADT113" s="612"/>
      <c r="ADU113" s="626"/>
      <c r="ADV113" s="631"/>
      <c r="ADW113" s="631"/>
      <c r="ADX113" s="631"/>
      <c r="ADY113" s="631"/>
      <c r="ADZ113" s="631"/>
      <c r="AEA113" s="612"/>
      <c r="AEB113" s="626"/>
      <c r="AEC113" s="631"/>
      <c r="AED113" s="631"/>
      <c r="AEE113" s="631"/>
      <c r="AEF113" s="631"/>
      <c r="AEG113" s="631"/>
      <c r="AEH113" s="612"/>
      <c r="AEI113" s="626"/>
      <c r="AEJ113" s="631"/>
      <c r="AEK113" s="631"/>
      <c r="AEL113" s="631"/>
      <c r="AEM113" s="631"/>
      <c r="AEN113" s="631"/>
      <c r="AEO113" s="612"/>
      <c r="AEP113" s="626"/>
      <c r="AEQ113" s="631"/>
      <c r="AER113" s="631"/>
      <c r="AES113" s="631"/>
      <c r="AET113" s="631"/>
      <c r="AEU113" s="631"/>
      <c r="AEV113" s="612"/>
      <c r="AEW113" s="626"/>
      <c r="AEX113" s="631"/>
      <c r="AEY113" s="631"/>
      <c r="AEZ113" s="631"/>
      <c r="AFA113" s="631"/>
      <c r="AFB113" s="631"/>
      <c r="AFC113" s="612"/>
      <c r="AFD113" s="626"/>
      <c r="AFE113" s="631"/>
      <c r="AFF113" s="631"/>
      <c r="AFG113" s="631"/>
      <c r="AFH113" s="631"/>
      <c r="AFI113" s="631"/>
      <c r="AFJ113" s="612"/>
      <c r="AFK113" s="626"/>
      <c r="AFL113" s="631"/>
      <c r="AFM113" s="631"/>
      <c r="AFN113" s="631"/>
      <c r="AFO113" s="631"/>
      <c r="AFP113" s="631"/>
      <c r="AFQ113" s="612"/>
      <c r="AFR113" s="626"/>
      <c r="AFS113" s="631"/>
      <c r="AFT113" s="631"/>
      <c r="AFU113" s="631"/>
      <c r="AFV113" s="631"/>
      <c r="AFW113" s="631"/>
      <c r="AFX113" s="612"/>
      <c r="AFY113" s="626"/>
      <c r="AFZ113" s="631"/>
      <c r="AGA113" s="631"/>
      <c r="AGB113" s="631"/>
      <c r="AGC113" s="631"/>
      <c r="AGD113" s="631"/>
      <c r="AGE113" s="612"/>
      <c r="AGF113" s="626"/>
      <c r="AGG113" s="631"/>
      <c r="AGH113" s="631"/>
      <c r="AGI113" s="631"/>
      <c r="AGJ113" s="631"/>
      <c r="AGK113" s="631"/>
      <c r="AGL113" s="612"/>
      <c r="AGM113" s="626"/>
      <c r="AGN113" s="631"/>
      <c r="AGO113" s="631"/>
      <c r="AGP113" s="631"/>
      <c r="AGQ113" s="631"/>
      <c r="AGR113" s="631"/>
      <c r="AGS113" s="612"/>
      <c r="AGT113" s="626"/>
      <c r="AGU113" s="631"/>
      <c r="AGV113" s="631"/>
      <c r="AGW113" s="631"/>
      <c r="AGX113" s="631"/>
      <c r="AGY113" s="631"/>
      <c r="AGZ113" s="612"/>
      <c r="AHA113" s="626"/>
      <c r="AHB113" s="631"/>
      <c r="AHC113" s="631"/>
      <c r="AHD113" s="631"/>
      <c r="AHE113" s="631"/>
      <c r="AHF113" s="631"/>
      <c r="AHG113" s="612"/>
      <c r="AHH113" s="626"/>
      <c r="AHI113" s="631"/>
      <c r="AHJ113" s="631"/>
      <c r="AHK113" s="631"/>
      <c r="AHL113" s="631"/>
      <c r="AHM113" s="631"/>
      <c r="AHN113" s="612"/>
      <c r="AHO113" s="626"/>
      <c r="AHP113" s="631"/>
      <c r="AHQ113" s="631"/>
      <c r="AHR113" s="631"/>
      <c r="AHS113" s="631"/>
      <c r="AHT113" s="631"/>
      <c r="AHU113" s="612"/>
      <c r="AHV113" s="626"/>
      <c r="AHW113" s="631"/>
      <c r="AHX113" s="631"/>
      <c r="AHY113" s="631"/>
      <c r="AHZ113" s="631"/>
      <c r="AIA113" s="631"/>
      <c r="AIB113" s="612"/>
      <c r="AIC113" s="626"/>
      <c r="AID113" s="631"/>
      <c r="AIE113" s="631"/>
      <c r="AIF113" s="631"/>
      <c r="AIG113" s="631"/>
      <c r="AIH113" s="631"/>
      <c r="AII113" s="612"/>
      <c r="AIJ113" s="626"/>
      <c r="AIK113" s="631"/>
      <c r="AIL113" s="631"/>
      <c r="AIM113" s="631"/>
      <c r="AIN113" s="631"/>
      <c r="AIO113" s="631"/>
      <c r="AIP113" s="612"/>
      <c r="AIQ113" s="626"/>
      <c r="AIR113" s="631"/>
      <c r="AIS113" s="631"/>
      <c r="AIT113" s="631"/>
      <c r="AIU113" s="631"/>
      <c r="AIV113" s="631"/>
      <c r="AIW113" s="612"/>
      <c r="AIX113" s="626"/>
      <c r="AIY113" s="631"/>
      <c r="AIZ113" s="631"/>
      <c r="AJA113" s="631"/>
      <c r="AJB113" s="631"/>
      <c r="AJC113" s="631"/>
      <c r="AJD113" s="612"/>
      <c r="AJE113" s="626"/>
      <c r="AJF113" s="631"/>
      <c r="AJG113" s="631"/>
      <c r="AJH113" s="631"/>
      <c r="AJI113" s="631"/>
      <c r="AJJ113" s="631"/>
      <c r="AJK113" s="612"/>
      <c r="AJL113" s="626"/>
      <c r="AJM113" s="631"/>
      <c r="AJN113" s="631"/>
      <c r="AJO113" s="631"/>
      <c r="AJP113" s="631"/>
      <c r="AJQ113" s="631"/>
      <c r="AJR113" s="612"/>
      <c r="AJS113" s="626"/>
      <c r="AJT113" s="631"/>
      <c r="AJU113" s="631"/>
      <c r="AJV113" s="631"/>
      <c r="AJW113" s="631"/>
      <c r="AJX113" s="631"/>
      <c r="AJY113" s="612"/>
      <c r="AJZ113" s="626"/>
      <c r="AKA113" s="631"/>
      <c r="AKB113" s="631"/>
      <c r="AKC113" s="631"/>
      <c r="AKD113" s="631"/>
      <c r="AKE113" s="631"/>
      <c r="AKF113" s="612"/>
      <c r="AKG113" s="626"/>
      <c r="AKH113" s="631"/>
      <c r="AKI113" s="631"/>
      <c r="AKJ113" s="631"/>
      <c r="AKK113" s="631"/>
      <c r="AKL113" s="631"/>
      <c r="AKM113" s="612"/>
      <c r="AKN113" s="626"/>
      <c r="AKO113" s="631"/>
      <c r="AKP113" s="631"/>
      <c r="AKQ113" s="631"/>
      <c r="AKR113" s="631"/>
      <c r="AKS113" s="631"/>
      <c r="AKT113" s="612"/>
      <c r="AKU113" s="626"/>
      <c r="AKV113" s="631"/>
      <c r="AKW113" s="631"/>
      <c r="AKX113" s="631"/>
      <c r="AKY113" s="631"/>
      <c r="AKZ113" s="631"/>
      <c r="ALA113" s="612"/>
      <c r="ALB113" s="626"/>
      <c r="ALC113" s="631"/>
      <c r="ALD113" s="631"/>
      <c r="ALE113" s="631"/>
      <c r="ALF113" s="631"/>
      <c r="ALG113" s="631"/>
      <c r="ALH113" s="612"/>
      <c r="ALI113" s="626"/>
      <c r="ALJ113" s="631"/>
      <c r="ALK113" s="631"/>
      <c r="ALL113" s="631"/>
      <c r="ALM113" s="631"/>
      <c r="ALN113" s="631"/>
      <c r="ALO113" s="612"/>
      <c r="ALP113" s="626"/>
      <c r="ALQ113" s="631"/>
      <c r="ALR113" s="631"/>
      <c r="ALS113" s="631"/>
      <c r="ALT113" s="631"/>
      <c r="ALU113" s="631"/>
      <c r="ALV113" s="612"/>
      <c r="ALW113" s="626"/>
      <c r="ALX113" s="631"/>
      <c r="ALY113" s="631"/>
      <c r="ALZ113" s="631"/>
      <c r="AMA113" s="631"/>
      <c r="AMB113" s="631"/>
      <c r="AMC113" s="612"/>
      <c r="AMD113" s="626"/>
      <c r="AME113" s="631"/>
      <c r="AMF113" s="631"/>
      <c r="AMG113" s="631"/>
      <c r="AMH113" s="631"/>
      <c r="AMI113" s="631"/>
      <c r="AMJ113" s="612"/>
      <c r="AMK113" s="626"/>
      <c r="AML113" s="631"/>
      <c r="AMM113" s="631"/>
      <c r="AMN113" s="631"/>
      <c r="AMO113" s="631"/>
      <c r="AMP113" s="631"/>
      <c r="AMQ113" s="612"/>
      <c r="AMR113" s="626"/>
      <c r="AMS113" s="631"/>
      <c r="AMT113" s="631"/>
      <c r="AMU113" s="631"/>
      <c r="AMV113" s="631"/>
      <c r="AMW113" s="631"/>
      <c r="AMX113" s="612"/>
      <c r="AMY113" s="626"/>
      <c r="AMZ113" s="631"/>
      <c r="ANA113" s="631"/>
      <c r="ANB113" s="631"/>
      <c r="ANC113" s="631"/>
      <c r="AND113" s="631"/>
      <c r="ANE113" s="612"/>
      <c r="ANF113" s="626"/>
      <c r="ANG113" s="631"/>
      <c r="ANH113" s="631"/>
      <c r="ANI113" s="631"/>
      <c r="ANJ113" s="631"/>
      <c r="ANK113" s="631"/>
      <c r="ANL113" s="612"/>
      <c r="ANM113" s="626"/>
      <c r="ANN113" s="631"/>
      <c r="ANO113" s="631"/>
      <c r="ANP113" s="631"/>
      <c r="ANQ113" s="631"/>
      <c r="ANR113" s="631"/>
      <c r="ANS113" s="612"/>
      <c r="ANT113" s="626"/>
      <c r="ANU113" s="631"/>
      <c r="ANV113" s="631"/>
      <c r="ANW113" s="631"/>
      <c r="ANX113" s="631"/>
      <c r="ANY113" s="631"/>
      <c r="ANZ113" s="612"/>
      <c r="AOA113" s="626"/>
      <c r="AOB113" s="631"/>
      <c r="AOC113" s="631"/>
      <c r="AOD113" s="631"/>
      <c r="AOE113" s="631"/>
      <c r="AOF113" s="631"/>
      <c r="AOG113" s="612"/>
      <c r="AOH113" s="626"/>
      <c r="AOI113" s="631"/>
      <c r="AOJ113" s="631"/>
      <c r="AOK113" s="631"/>
      <c r="AOL113" s="631"/>
      <c r="AOM113" s="631"/>
      <c r="AON113" s="612"/>
      <c r="AOO113" s="626"/>
      <c r="AOP113" s="631"/>
      <c r="AOQ113" s="631"/>
      <c r="AOR113" s="631"/>
      <c r="AOS113" s="631"/>
      <c r="AOT113" s="631"/>
      <c r="AOU113" s="612"/>
      <c r="AOV113" s="626"/>
      <c r="AOW113" s="631"/>
      <c r="AOX113" s="631"/>
      <c r="AOY113" s="631"/>
      <c r="AOZ113" s="631"/>
      <c r="APA113" s="631"/>
      <c r="APB113" s="612"/>
      <c r="APC113" s="626"/>
      <c r="APD113" s="631"/>
      <c r="APE113" s="631"/>
      <c r="APF113" s="631"/>
      <c r="APG113" s="631"/>
      <c r="APH113" s="631"/>
      <c r="API113" s="612"/>
      <c r="APJ113" s="626"/>
      <c r="APK113" s="631"/>
      <c r="APL113" s="631"/>
      <c r="APM113" s="631"/>
      <c r="APN113" s="631"/>
      <c r="APO113" s="631"/>
      <c r="APP113" s="612"/>
      <c r="APQ113" s="626"/>
      <c r="APR113" s="631"/>
      <c r="APS113" s="631"/>
      <c r="APT113" s="631"/>
      <c r="APU113" s="631"/>
      <c r="APV113" s="631"/>
      <c r="APW113" s="612"/>
      <c r="APX113" s="626"/>
      <c r="APY113" s="631"/>
      <c r="APZ113" s="631"/>
      <c r="AQA113" s="631"/>
      <c r="AQB113" s="631"/>
      <c r="AQC113" s="631"/>
      <c r="AQD113" s="612"/>
      <c r="AQE113" s="626"/>
      <c r="AQF113" s="631"/>
      <c r="AQG113" s="631"/>
      <c r="AQH113" s="631"/>
      <c r="AQI113" s="631"/>
      <c r="AQJ113" s="631"/>
      <c r="AQK113" s="612"/>
      <c r="AQL113" s="626"/>
      <c r="AQM113" s="631"/>
      <c r="AQN113" s="631"/>
      <c r="AQO113" s="631"/>
      <c r="AQP113" s="631"/>
      <c r="AQQ113" s="631"/>
      <c r="AQR113" s="612"/>
      <c r="AQS113" s="626"/>
      <c r="AQT113" s="631"/>
      <c r="AQU113" s="631"/>
      <c r="AQV113" s="631"/>
      <c r="AQW113" s="631"/>
      <c r="AQX113" s="631"/>
      <c r="AQY113" s="612"/>
      <c r="AQZ113" s="626"/>
      <c r="ARA113" s="631"/>
      <c r="ARB113" s="631"/>
      <c r="ARC113" s="631"/>
      <c r="ARD113" s="631"/>
      <c r="ARE113" s="631"/>
      <c r="ARF113" s="612"/>
      <c r="ARG113" s="626"/>
      <c r="ARH113" s="631"/>
      <c r="ARI113" s="631"/>
      <c r="ARJ113" s="631"/>
      <c r="ARK113" s="631"/>
      <c r="ARL113" s="631"/>
      <c r="ARM113" s="612"/>
      <c r="ARN113" s="626"/>
      <c r="ARO113" s="631"/>
      <c r="ARP113" s="631"/>
      <c r="ARQ113" s="631"/>
      <c r="ARR113" s="631"/>
      <c r="ARS113" s="631"/>
      <c r="ART113" s="612"/>
      <c r="ARU113" s="626"/>
      <c r="ARV113" s="631"/>
      <c r="ARW113" s="631"/>
      <c r="ARX113" s="631"/>
      <c r="ARY113" s="631"/>
      <c r="ARZ113" s="631"/>
      <c r="ASA113" s="612"/>
      <c r="ASB113" s="626"/>
      <c r="ASC113" s="631"/>
      <c r="ASD113" s="631"/>
      <c r="ASE113" s="631"/>
      <c r="ASF113" s="631"/>
      <c r="ASG113" s="631"/>
      <c r="ASH113" s="612"/>
      <c r="ASI113" s="626"/>
      <c r="ASJ113" s="631"/>
      <c r="ASK113" s="631"/>
      <c r="ASL113" s="631"/>
      <c r="ASM113" s="631"/>
      <c r="ASN113" s="631"/>
      <c r="ASO113" s="612"/>
      <c r="ASP113" s="626"/>
      <c r="ASQ113" s="631"/>
      <c r="ASR113" s="631"/>
      <c r="ASS113" s="631"/>
      <c r="AST113" s="631"/>
      <c r="ASU113" s="631"/>
      <c r="ASV113" s="612"/>
      <c r="ASW113" s="626"/>
      <c r="ASX113" s="631"/>
      <c r="ASY113" s="631"/>
      <c r="ASZ113" s="631"/>
      <c r="ATA113" s="631"/>
      <c r="ATB113" s="631"/>
      <c r="ATC113" s="612"/>
      <c r="ATD113" s="626"/>
      <c r="ATE113" s="631"/>
      <c r="ATF113" s="631"/>
      <c r="ATG113" s="631"/>
      <c r="ATH113" s="631"/>
      <c r="ATI113" s="631"/>
      <c r="ATJ113" s="612"/>
      <c r="ATK113" s="626"/>
      <c r="ATL113" s="631"/>
      <c r="ATM113" s="631"/>
      <c r="ATN113" s="631"/>
      <c r="ATO113" s="631"/>
      <c r="ATP113" s="631"/>
      <c r="ATQ113" s="612"/>
      <c r="ATR113" s="626"/>
      <c r="ATS113" s="631"/>
      <c r="ATT113" s="631"/>
      <c r="ATU113" s="631"/>
      <c r="ATV113" s="631"/>
      <c r="ATW113" s="631"/>
      <c r="ATX113" s="612"/>
      <c r="ATY113" s="626"/>
      <c r="ATZ113" s="631"/>
      <c r="AUA113" s="631"/>
      <c r="AUB113" s="631"/>
      <c r="AUC113" s="631"/>
      <c r="AUD113" s="631"/>
      <c r="AUE113" s="612"/>
      <c r="AUF113" s="626"/>
      <c r="AUG113" s="631"/>
      <c r="AUH113" s="631"/>
      <c r="AUI113" s="631"/>
      <c r="AUJ113" s="631"/>
      <c r="AUK113" s="631"/>
      <c r="AUL113" s="612"/>
      <c r="AUM113" s="626"/>
      <c r="AUN113" s="631"/>
      <c r="AUO113" s="631"/>
      <c r="AUP113" s="631"/>
      <c r="AUQ113" s="631"/>
      <c r="AUR113" s="631"/>
      <c r="AUS113" s="612"/>
      <c r="AUT113" s="626"/>
      <c r="AUU113" s="631"/>
      <c r="AUV113" s="631"/>
      <c r="AUW113" s="631"/>
      <c r="AUX113" s="631"/>
      <c r="AUY113" s="631"/>
      <c r="AUZ113" s="612"/>
      <c r="AVA113" s="626"/>
      <c r="AVB113" s="631"/>
      <c r="AVC113" s="631"/>
      <c r="AVD113" s="631"/>
      <c r="AVE113" s="631"/>
      <c r="AVF113" s="631"/>
      <c r="AVG113" s="612"/>
      <c r="AVH113" s="626"/>
      <c r="AVI113" s="631"/>
      <c r="AVJ113" s="631"/>
      <c r="AVK113" s="631"/>
      <c r="AVL113" s="631"/>
      <c r="AVM113" s="631"/>
      <c r="AVN113" s="612"/>
      <c r="AVO113" s="626"/>
      <c r="AVP113" s="631"/>
      <c r="AVQ113" s="631"/>
      <c r="AVR113" s="631"/>
      <c r="AVS113" s="631"/>
      <c r="AVT113" s="631"/>
      <c r="AVU113" s="612"/>
      <c r="AVV113" s="626"/>
      <c r="AVW113" s="631"/>
      <c r="AVX113" s="631"/>
      <c r="AVY113" s="631"/>
      <c r="AVZ113" s="631"/>
      <c r="AWA113" s="631"/>
      <c r="AWB113" s="612"/>
      <c r="AWC113" s="626"/>
      <c r="AWD113" s="631"/>
      <c r="AWE113" s="631"/>
      <c r="AWF113" s="631"/>
      <c r="AWG113" s="631"/>
      <c r="AWH113" s="631"/>
      <c r="AWI113" s="612"/>
      <c r="AWJ113" s="626"/>
      <c r="AWK113" s="631"/>
      <c r="AWL113" s="631"/>
      <c r="AWM113" s="631"/>
      <c r="AWN113" s="631"/>
      <c r="AWO113" s="631"/>
      <c r="AWP113" s="612"/>
      <c r="AWQ113" s="626"/>
      <c r="AWR113" s="631"/>
      <c r="AWS113" s="631"/>
      <c r="AWT113" s="631"/>
      <c r="AWU113" s="631"/>
      <c r="AWV113" s="631"/>
      <c r="AWW113" s="612"/>
      <c r="AWX113" s="626"/>
      <c r="AWY113" s="631"/>
      <c r="AWZ113" s="631"/>
      <c r="AXA113" s="631"/>
      <c r="AXB113" s="631"/>
      <c r="AXC113" s="631"/>
      <c r="AXD113" s="612"/>
      <c r="AXE113" s="626"/>
      <c r="AXF113" s="631"/>
      <c r="AXG113" s="631"/>
      <c r="AXH113" s="631"/>
      <c r="AXI113" s="631"/>
      <c r="AXJ113" s="631"/>
      <c r="AXK113" s="612"/>
      <c r="AXL113" s="626"/>
      <c r="AXM113" s="631"/>
      <c r="AXN113" s="631"/>
      <c r="AXO113" s="631"/>
      <c r="AXP113" s="631"/>
      <c r="AXQ113" s="631"/>
      <c r="AXR113" s="612"/>
      <c r="AXS113" s="626"/>
      <c r="AXT113" s="631"/>
      <c r="AXU113" s="631"/>
      <c r="AXV113" s="631"/>
      <c r="AXW113" s="631"/>
      <c r="AXX113" s="631"/>
      <c r="AXY113" s="612"/>
      <c r="AXZ113" s="626"/>
      <c r="AYA113" s="631"/>
      <c r="AYB113" s="631"/>
      <c r="AYC113" s="631"/>
      <c r="AYD113" s="631"/>
      <c r="AYE113" s="631"/>
      <c r="AYF113" s="612"/>
      <c r="AYG113" s="626"/>
      <c r="AYH113" s="631"/>
      <c r="AYI113" s="631"/>
      <c r="AYJ113" s="631"/>
      <c r="AYK113" s="631"/>
      <c r="AYL113" s="631"/>
      <c r="AYM113" s="612"/>
      <c r="AYN113" s="626"/>
      <c r="AYO113" s="631"/>
      <c r="AYP113" s="631"/>
      <c r="AYQ113" s="631"/>
      <c r="AYR113" s="631"/>
      <c r="AYS113" s="631"/>
      <c r="AYT113" s="612"/>
      <c r="AYU113" s="626"/>
      <c r="AYV113" s="631"/>
      <c r="AYW113" s="631"/>
      <c r="AYX113" s="631"/>
      <c r="AYY113" s="631"/>
      <c r="AYZ113" s="631"/>
      <c r="AZA113" s="612"/>
      <c r="AZB113" s="626"/>
      <c r="AZC113" s="631"/>
      <c r="AZD113" s="631"/>
      <c r="AZE113" s="631"/>
      <c r="AZF113" s="631"/>
      <c r="AZG113" s="631"/>
      <c r="AZH113" s="612"/>
      <c r="AZI113" s="626"/>
      <c r="AZJ113" s="631"/>
      <c r="AZK113" s="631"/>
      <c r="AZL113" s="631"/>
      <c r="AZM113" s="631"/>
      <c r="AZN113" s="631"/>
      <c r="AZO113" s="612"/>
      <c r="AZP113" s="626"/>
      <c r="AZQ113" s="631"/>
      <c r="AZR113" s="631"/>
      <c r="AZS113" s="631"/>
      <c r="AZT113" s="631"/>
      <c r="AZU113" s="631"/>
      <c r="AZV113" s="612"/>
      <c r="AZW113" s="626"/>
      <c r="AZX113" s="631"/>
      <c r="AZY113" s="631"/>
      <c r="AZZ113" s="631"/>
      <c r="BAA113" s="631"/>
      <c r="BAB113" s="631"/>
      <c r="BAC113" s="612"/>
      <c r="BAD113" s="626"/>
      <c r="BAE113" s="631"/>
      <c r="BAF113" s="631"/>
      <c r="BAG113" s="631"/>
      <c r="BAH113" s="631"/>
      <c r="BAI113" s="631"/>
      <c r="BAJ113" s="612"/>
      <c r="BAK113" s="626"/>
      <c r="BAL113" s="631"/>
      <c r="BAM113" s="631"/>
      <c r="BAN113" s="631"/>
      <c r="BAO113" s="631"/>
      <c r="BAP113" s="631"/>
      <c r="BAQ113" s="612"/>
      <c r="BAR113" s="626"/>
      <c r="BAS113" s="631"/>
      <c r="BAT113" s="631"/>
      <c r="BAU113" s="631"/>
      <c r="BAV113" s="631"/>
      <c r="BAW113" s="631"/>
      <c r="BAX113" s="612"/>
      <c r="BAY113" s="626"/>
      <c r="BAZ113" s="631"/>
      <c r="BBA113" s="631"/>
      <c r="BBB113" s="631"/>
      <c r="BBC113" s="631"/>
      <c r="BBD113" s="631"/>
      <c r="BBE113" s="612"/>
      <c r="BBF113" s="626"/>
      <c r="BBG113" s="631"/>
      <c r="BBH113" s="631"/>
      <c r="BBI113" s="631"/>
      <c r="BBJ113" s="631"/>
      <c r="BBK113" s="631"/>
      <c r="BBL113" s="612"/>
      <c r="BBM113" s="626"/>
      <c r="BBN113" s="631"/>
      <c r="BBO113" s="631"/>
      <c r="BBP113" s="631"/>
      <c r="BBQ113" s="631"/>
      <c r="BBR113" s="631"/>
      <c r="BBS113" s="612"/>
      <c r="BBT113" s="626"/>
      <c r="BBU113" s="631"/>
      <c r="BBV113" s="631"/>
      <c r="BBW113" s="631"/>
      <c r="BBX113" s="631"/>
      <c r="BBY113" s="631"/>
      <c r="BBZ113" s="612"/>
      <c r="BCA113" s="626"/>
      <c r="BCB113" s="631"/>
      <c r="BCC113" s="631"/>
      <c r="BCD113" s="631"/>
      <c r="BCE113" s="631"/>
      <c r="BCF113" s="631"/>
      <c r="BCG113" s="612"/>
      <c r="BCH113" s="626"/>
      <c r="BCI113" s="631"/>
      <c r="BCJ113" s="631"/>
      <c r="BCK113" s="631"/>
      <c r="BCL113" s="631"/>
      <c r="BCM113" s="631"/>
      <c r="BCN113" s="612"/>
      <c r="BCO113" s="626"/>
      <c r="BCP113" s="631"/>
      <c r="BCQ113" s="631"/>
      <c r="BCR113" s="631"/>
      <c r="BCS113" s="631"/>
      <c r="BCT113" s="631"/>
      <c r="BCU113" s="612"/>
      <c r="BCV113" s="626"/>
      <c r="BCW113" s="631"/>
      <c r="BCX113" s="631"/>
      <c r="BCY113" s="631"/>
      <c r="BCZ113" s="631"/>
      <c r="BDA113" s="631"/>
      <c r="BDB113" s="612"/>
      <c r="BDC113" s="626"/>
      <c r="BDD113" s="631"/>
      <c r="BDE113" s="631"/>
      <c r="BDF113" s="631"/>
      <c r="BDG113" s="631"/>
      <c r="BDH113" s="631"/>
      <c r="BDI113" s="612"/>
      <c r="BDJ113" s="626"/>
      <c r="BDK113" s="631"/>
      <c r="BDL113" s="631"/>
      <c r="BDM113" s="631"/>
      <c r="BDN113" s="631"/>
      <c r="BDO113" s="631"/>
      <c r="BDP113" s="612"/>
      <c r="BDQ113" s="626"/>
      <c r="BDR113" s="631"/>
      <c r="BDS113" s="631"/>
      <c r="BDT113" s="631"/>
      <c r="BDU113" s="631"/>
      <c r="BDV113" s="631"/>
      <c r="BDW113" s="612"/>
      <c r="BDX113" s="626"/>
      <c r="BDY113" s="631"/>
      <c r="BDZ113" s="631"/>
      <c r="BEA113" s="631"/>
      <c r="BEB113" s="631"/>
      <c r="BEC113" s="631"/>
      <c r="BED113" s="612"/>
      <c r="BEE113" s="626"/>
      <c r="BEF113" s="631"/>
      <c r="BEG113" s="631"/>
      <c r="BEH113" s="631"/>
      <c r="BEI113" s="631"/>
      <c r="BEJ113" s="631"/>
      <c r="BEK113" s="612"/>
      <c r="BEL113" s="626"/>
      <c r="BEM113" s="631"/>
      <c r="BEN113" s="631"/>
      <c r="BEO113" s="631"/>
      <c r="BEP113" s="631"/>
      <c r="BEQ113" s="631"/>
      <c r="BER113" s="612"/>
      <c r="BES113" s="626"/>
      <c r="BET113" s="631"/>
      <c r="BEU113" s="631"/>
      <c r="BEV113" s="631"/>
      <c r="BEW113" s="631"/>
      <c r="BEX113" s="631"/>
      <c r="BEY113" s="612"/>
      <c r="BEZ113" s="626"/>
      <c r="BFA113" s="631"/>
      <c r="BFB113" s="631"/>
      <c r="BFC113" s="631"/>
      <c r="BFD113" s="631"/>
      <c r="BFE113" s="631"/>
      <c r="BFF113" s="612"/>
      <c r="BFG113" s="626"/>
      <c r="BFH113" s="631"/>
      <c r="BFI113" s="631"/>
      <c r="BFJ113" s="631"/>
      <c r="BFK113" s="631"/>
      <c r="BFL113" s="631"/>
      <c r="BFM113" s="612"/>
      <c r="BFN113" s="626"/>
      <c r="BFO113" s="631"/>
      <c r="BFP113" s="631"/>
      <c r="BFQ113" s="631"/>
      <c r="BFR113" s="631"/>
      <c r="BFS113" s="631"/>
      <c r="BFT113" s="612"/>
      <c r="BFU113" s="626"/>
      <c r="BFV113" s="631"/>
      <c r="BFW113" s="631"/>
      <c r="BFX113" s="631"/>
      <c r="BFY113" s="631"/>
      <c r="BFZ113" s="631"/>
      <c r="BGA113" s="612"/>
      <c r="BGB113" s="626"/>
      <c r="BGC113" s="631"/>
      <c r="BGD113" s="631"/>
      <c r="BGE113" s="631"/>
      <c r="BGF113" s="631"/>
      <c r="BGG113" s="631"/>
      <c r="BGH113" s="612"/>
      <c r="BGI113" s="626"/>
      <c r="BGJ113" s="631"/>
      <c r="BGK113" s="631"/>
      <c r="BGL113" s="631"/>
      <c r="BGM113" s="631"/>
      <c r="BGN113" s="631"/>
      <c r="BGO113" s="612"/>
      <c r="BGP113" s="626"/>
      <c r="BGQ113" s="631"/>
      <c r="BGR113" s="631"/>
      <c r="BGS113" s="631"/>
      <c r="BGT113" s="631"/>
      <c r="BGU113" s="631"/>
      <c r="BGV113" s="612"/>
      <c r="BGW113" s="626"/>
      <c r="BGX113" s="631"/>
      <c r="BGY113" s="631"/>
      <c r="BGZ113" s="631"/>
      <c r="BHA113" s="631"/>
      <c r="BHB113" s="631"/>
      <c r="BHC113" s="612"/>
      <c r="BHD113" s="626"/>
      <c r="BHE113" s="631"/>
      <c r="BHF113" s="631"/>
      <c r="BHG113" s="631"/>
      <c r="BHH113" s="631"/>
      <c r="BHI113" s="631"/>
      <c r="BHJ113" s="612"/>
      <c r="BHK113" s="626"/>
      <c r="BHL113" s="631"/>
      <c r="BHM113" s="631"/>
      <c r="BHN113" s="631"/>
      <c r="BHO113" s="631"/>
      <c r="BHP113" s="631"/>
      <c r="BHQ113" s="612"/>
      <c r="BHR113" s="626"/>
      <c r="BHS113" s="631"/>
      <c r="BHT113" s="631"/>
      <c r="BHU113" s="631"/>
      <c r="BHV113" s="631"/>
      <c r="BHW113" s="631"/>
      <c r="BHX113" s="612"/>
      <c r="BHY113" s="626"/>
      <c r="BHZ113" s="631"/>
      <c r="BIA113" s="631"/>
      <c r="BIB113" s="631"/>
      <c r="BIC113" s="631"/>
      <c r="BID113" s="631"/>
      <c r="BIE113" s="612"/>
      <c r="BIF113" s="626"/>
      <c r="BIG113" s="631"/>
      <c r="BIH113" s="631"/>
      <c r="BII113" s="631"/>
      <c r="BIJ113" s="631"/>
      <c r="BIK113" s="631"/>
      <c r="BIL113" s="612"/>
      <c r="BIM113" s="626"/>
      <c r="BIN113" s="631"/>
      <c r="BIO113" s="631"/>
      <c r="BIP113" s="631"/>
      <c r="BIQ113" s="631"/>
      <c r="BIR113" s="631"/>
      <c r="BIS113" s="612"/>
      <c r="BIT113" s="626"/>
      <c r="BIU113" s="631"/>
      <c r="BIV113" s="631"/>
      <c r="BIW113" s="631"/>
      <c r="BIX113" s="631"/>
      <c r="BIY113" s="631"/>
      <c r="BIZ113" s="612"/>
      <c r="BJA113" s="626"/>
      <c r="BJB113" s="631"/>
      <c r="BJC113" s="631"/>
      <c r="BJD113" s="631"/>
      <c r="BJE113" s="631"/>
      <c r="BJF113" s="631"/>
      <c r="BJG113" s="612"/>
      <c r="BJH113" s="626"/>
      <c r="BJI113" s="631"/>
      <c r="BJJ113" s="631"/>
      <c r="BJK113" s="631"/>
      <c r="BJL113" s="631"/>
      <c r="BJM113" s="631"/>
      <c r="BJN113" s="612"/>
      <c r="BJO113" s="626"/>
      <c r="BJP113" s="631"/>
      <c r="BJQ113" s="631"/>
      <c r="BJR113" s="631"/>
      <c r="BJS113" s="631"/>
      <c r="BJT113" s="631"/>
      <c r="BJU113" s="612"/>
      <c r="BJV113" s="626"/>
      <c r="BJW113" s="631"/>
      <c r="BJX113" s="631"/>
      <c r="BJY113" s="631"/>
      <c r="BJZ113" s="631"/>
      <c r="BKA113" s="631"/>
      <c r="BKB113" s="612"/>
      <c r="BKC113" s="626"/>
      <c r="BKD113" s="631"/>
      <c r="BKE113" s="631"/>
      <c r="BKF113" s="631"/>
      <c r="BKG113" s="631"/>
      <c r="BKH113" s="631"/>
      <c r="BKI113" s="612"/>
      <c r="BKJ113" s="626"/>
      <c r="BKK113" s="631"/>
      <c r="BKL113" s="631"/>
      <c r="BKM113" s="631"/>
      <c r="BKN113" s="631"/>
      <c r="BKO113" s="631"/>
      <c r="BKP113" s="612"/>
      <c r="BKQ113" s="626"/>
      <c r="BKR113" s="631"/>
      <c r="BKS113" s="631"/>
      <c r="BKT113" s="631"/>
      <c r="BKU113" s="631"/>
      <c r="BKV113" s="631"/>
      <c r="BKW113" s="612"/>
      <c r="BKX113" s="626"/>
      <c r="BKY113" s="631"/>
      <c r="BKZ113" s="631"/>
      <c r="BLA113" s="631"/>
      <c r="BLB113" s="631"/>
      <c r="BLC113" s="631"/>
      <c r="BLD113" s="612"/>
      <c r="BLE113" s="626"/>
      <c r="BLF113" s="631"/>
      <c r="BLG113" s="631"/>
      <c r="BLH113" s="631"/>
      <c r="BLI113" s="631"/>
      <c r="BLJ113" s="631"/>
      <c r="BLK113" s="612"/>
      <c r="BLL113" s="626"/>
      <c r="BLM113" s="631"/>
      <c r="BLN113" s="631"/>
      <c r="BLO113" s="631"/>
      <c r="BLP113" s="631"/>
      <c r="BLQ113" s="631"/>
      <c r="BLR113" s="612"/>
      <c r="BLS113" s="626"/>
      <c r="BLT113" s="631"/>
      <c r="BLU113" s="631"/>
      <c r="BLV113" s="631"/>
      <c r="BLW113" s="631"/>
      <c r="BLX113" s="631"/>
      <c r="BLY113" s="612"/>
      <c r="BLZ113" s="626"/>
      <c r="BMA113" s="631"/>
      <c r="BMB113" s="631"/>
      <c r="BMC113" s="631"/>
      <c r="BMD113" s="631"/>
      <c r="BME113" s="631"/>
      <c r="BMF113" s="612"/>
      <c r="BMG113" s="626"/>
      <c r="BMH113" s="631"/>
      <c r="BMI113" s="631"/>
      <c r="BMJ113" s="631"/>
      <c r="BMK113" s="631"/>
      <c r="BML113" s="631"/>
      <c r="BMM113" s="612"/>
      <c r="BMN113" s="626"/>
      <c r="BMO113" s="631"/>
      <c r="BMP113" s="631"/>
      <c r="BMQ113" s="631"/>
      <c r="BMR113" s="631"/>
      <c r="BMS113" s="631"/>
      <c r="BMT113" s="612"/>
      <c r="BMU113" s="626"/>
      <c r="BMV113" s="631"/>
      <c r="BMW113" s="631"/>
      <c r="BMX113" s="631"/>
      <c r="BMY113" s="631"/>
      <c r="BMZ113" s="631"/>
      <c r="BNA113" s="612"/>
      <c r="BNB113" s="626"/>
      <c r="BNC113" s="631"/>
      <c r="BND113" s="631"/>
      <c r="BNE113" s="631"/>
      <c r="BNF113" s="631"/>
      <c r="BNG113" s="631"/>
      <c r="BNH113" s="612"/>
      <c r="BNI113" s="626"/>
      <c r="BNJ113" s="631"/>
      <c r="BNK113" s="631"/>
      <c r="BNL113" s="631"/>
      <c r="BNM113" s="631"/>
      <c r="BNN113" s="631"/>
      <c r="BNO113" s="612"/>
      <c r="BNP113" s="626"/>
      <c r="BNQ113" s="631"/>
      <c r="BNR113" s="631"/>
      <c r="BNS113" s="631"/>
      <c r="BNT113" s="631"/>
      <c r="BNU113" s="631"/>
      <c r="BNV113" s="612"/>
      <c r="BNW113" s="626"/>
      <c r="BNX113" s="631"/>
      <c r="BNY113" s="631"/>
      <c r="BNZ113" s="631"/>
      <c r="BOA113" s="631"/>
      <c r="BOB113" s="631"/>
      <c r="BOC113" s="612"/>
      <c r="BOD113" s="626"/>
      <c r="BOE113" s="631"/>
      <c r="BOF113" s="631"/>
      <c r="BOG113" s="631"/>
      <c r="BOH113" s="631"/>
      <c r="BOI113" s="631"/>
      <c r="BOJ113" s="612"/>
      <c r="BOK113" s="626"/>
      <c r="BOL113" s="631"/>
      <c r="BOM113" s="631"/>
      <c r="BON113" s="631"/>
      <c r="BOO113" s="631"/>
      <c r="BOP113" s="631"/>
      <c r="BOQ113" s="612"/>
      <c r="BOR113" s="626"/>
      <c r="BOS113" s="631"/>
      <c r="BOT113" s="631"/>
      <c r="BOU113" s="631"/>
      <c r="BOV113" s="631"/>
      <c r="BOW113" s="631"/>
      <c r="BOX113" s="612"/>
      <c r="BOY113" s="626"/>
      <c r="BOZ113" s="631"/>
      <c r="BPA113" s="631"/>
      <c r="BPB113" s="631"/>
      <c r="BPC113" s="631"/>
      <c r="BPD113" s="631"/>
      <c r="BPE113" s="612"/>
      <c r="BPF113" s="626"/>
      <c r="BPG113" s="631"/>
      <c r="BPH113" s="631"/>
      <c r="BPI113" s="631"/>
      <c r="BPJ113" s="631"/>
      <c r="BPK113" s="631"/>
      <c r="BPL113" s="612"/>
      <c r="BPM113" s="626"/>
      <c r="BPN113" s="631"/>
      <c r="BPO113" s="631"/>
      <c r="BPP113" s="631"/>
      <c r="BPQ113" s="631"/>
      <c r="BPR113" s="631"/>
      <c r="BPS113" s="612"/>
      <c r="BPT113" s="626"/>
      <c r="BPU113" s="631"/>
      <c r="BPV113" s="631"/>
      <c r="BPW113" s="631"/>
      <c r="BPX113" s="631"/>
      <c r="BPY113" s="631"/>
      <c r="BPZ113" s="612"/>
      <c r="BQA113" s="626"/>
      <c r="BQB113" s="631"/>
      <c r="BQC113" s="631"/>
      <c r="BQD113" s="631"/>
      <c r="BQE113" s="631"/>
      <c r="BQF113" s="631"/>
      <c r="BQG113" s="612"/>
      <c r="BQH113" s="626"/>
      <c r="BQI113" s="631"/>
      <c r="BQJ113" s="631"/>
      <c r="BQK113" s="631"/>
      <c r="BQL113" s="631"/>
      <c r="BQM113" s="631"/>
      <c r="BQN113" s="612"/>
      <c r="BQO113" s="626"/>
      <c r="BQP113" s="631"/>
      <c r="BQQ113" s="631"/>
      <c r="BQR113" s="631"/>
      <c r="BQS113" s="631"/>
      <c r="BQT113" s="631"/>
      <c r="BQU113" s="612"/>
      <c r="BQV113" s="626"/>
      <c r="BQW113" s="631"/>
      <c r="BQX113" s="631"/>
      <c r="BQY113" s="631"/>
      <c r="BQZ113" s="631"/>
      <c r="BRA113" s="631"/>
      <c r="BRB113" s="612"/>
      <c r="BRC113" s="626"/>
      <c r="BRD113" s="631"/>
      <c r="BRE113" s="631"/>
      <c r="BRF113" s="631"/>
      <c r="BRG113" s="631"/>
      <c r="BRH113" s="631"/>
      <c r="BRI113" s="612"/>
      <c r="BRJ113" s="626"/>
      <c r="BRK113" s="631"/>
      <c r="BRL113" s="631"/>
      <c r="BRM113" s="631"/>
      <c r="BRN113" s="631"/>
      <c r="BRO113" s="631"/>
      <c r="BRP113" s="612"/>
      <c r="BRQ113" s="626"/>
      <c r="BRR113" s="631"/>
      <c r="BRS113" s="631"/>
      <c r="BRT113" s="631"/>
      <c r="BRU113" s="631"/>
      <c r="BRV113" s="631"/>
      <c r="BRW113" s="612"/>
      <c r="BRX113" s="626"/>
      <c r="BRY113" s="631"/>
      <c r="BRZ113" s="631"/>
      <c r="BSA113" s="631"/>
      <c r="BSB113" s="631"/>
      <c r="BSC113" s="631"/>
      <c r="BSD113" s="612"/>
      <c r="BSE113" s="626"/>
      <c r="BSF113" s="631"/>
      <c r="BSG113" s="631"/>
      <c r="BSH113" s="631"/>
      <c r="BSI113" s="631"/>
      <c r="BSJ113" s="631"/>
      <c r="BSK113" s="612"/>
      <c r="BSL113" s="626"/>
      <c r="BSM113" s="631"/>
      <c r="BSN113" s="631"/>
      <c r="BSO113" s="631"/>
      <c r="BSP113" s="631"/>
      <c r="BSQ113" s="631"/>
      <c r="BSR113" s="612"/>
      <c r="BSS113" s="626"/>
      <c r="BST113" s="631"/>
      <c r="BSU113" s="631"/>
      <c r="BSV113" s="631"/>
      <c r="BSW113" s="631"/>
      <c r="BSX113" s="631"/>
      <c r="BSY113" s="612"/>
      <c r="BSZ113" s="626"/>
      <c r="BTA113" s="631"/>
      <c r="BTB113" s="631"/>
      <c r="BTC113" s="631"/>
      <c r="BTD113" s="631"/>
      <c r="BTE113" s="631"/>
      <c r="BTF113" s="612"/>
      <c r="BTG113" s="626"/>
      <c r="BTH113" s="631"/>
      <c r="BTI113" s="631"/>
      <c r="BTJ113" s="631"/>
      <c r="BTK113" s="631"/>
      <c r="BTL113" s="631"/>
      <c r="BTM113" s="612"/>
      <c r="BTN113" s="626"/>
      <c r="BTO113" s="631"/>
      <c r="BTP113" s="631"/>
      <c r="BTQ113" s="631"/>
      <c r="BTR113" s="631"/>
      <c r="BTS113" s="631"/>
      <c r="BTT113" s="612"/>
      <c r="BTU113" s="626"/>
      <c r="BTV113" s="631"/>
      <c r="BTW113" s="631"/>
      <c r="BTX113" s="631"/>
      <c r="BTY113" s="631"/>
      <c r="BTZ113" s="631"/>
      <c r="BUA113" s="612"/>
      <c r="BUB113" s="626"/>
      <c r="BUC113" s="631"/>
      <c r="BUD113" s="631"/>
      <c r="BUE113" s="631"/>
      <c r="BUF113" s="631"/>
      <c r="BUG113" s="631"/>
      <c r="BUH113" s="612"/>
      <c r="BUI113" s="626"/>
      <c r="BUJ113" s="631"/>
      <c r="BUK113" s="631"/>
      <c r="BUL113" s="631"/>
      <c r="BUM113" s="631"/>
      <c r="BUN113" s="631"/>
      <c r="BUO113" s="612"/>
      <c r="BUP113" s="626"/>
      <c r="BUQ113" s="631"/>
      <c r="BUR113" s="631"/>
      <c r="BUS113" s="631"/>
      <c r="BUT113" s="631"/>
      <c r="BUU113" s="631"/>
      <c r="BUV113" s="612"/>
      <c r="BUW113" s="626"/>
      <c r="BUX113" s="631"/>
      <c r="BUY113" s="631"/>
      <c r="BUZ113" s="631"/>
      <c r="BVA113" s="631"/>
      <c r="BVB113" s="631"/>
      <c r="BVC113" s="612"/>
      <c r="BVD113" s="626"/>
      <c r="BVE113" s="631"/>
      <c r="BVF113" s="631"/>
      <c r="BVG113" s="631"/>
      <c r="BVH113" s="631"/>
      <c r="BVI113" s="631"/>
      <c r="BVJ113" s="612"/>
      <c r="BVK113" s="626"/>
      <c r="BVL113" s="631"/>
      <c r="BVM113" s="631"/>
      <c r="BVN113" s="631"/>
      <c r="BVO113" s="631"/>
      <c r="BVP113" s="631"/>
      <c r="BVQ113" s="612"/>
      <c r="BVR113" s="626"/>
      <c r="BVS113" s="631"/>
      <c r="BVT113" s="631"/>
      <c r="BVU113" s="631"/>
      <c r="BVV113" s="631"/>
      <c r="BVW113" s="631"/>
      <c r="BVX113" s="612"/>
      <c r="BVY113" s="626"/>
      <c r="BVZ113" s="631"/>
      <c r="BWA113" s="631"/>
      <c r="BWB113" s="631"/>
      <c r="BWC113" s="631"/>
      <c r="BWD113" s="631"/>
      <c r="BWE113" s="612"/>
      <c r="BWF113" s="626"/>
      <c r="BWG113" s="631"/>
      <c r="BWH113" s="631"/>
      <c r="BWI113" s="631"/>
      <c r="BWJ113" s="631"/>
      <c r="BWK113" s="631"/>
      <c r="BWL113" s="612"/>
      <c r="BWM113" s="626"/>
      <c r="BWN113" s="631"/>
      <c r="BWO113" s="631"/>
      <c r="BWP113" s="631"/>
      <c r="BWQ113" s="631"/>
      <c r="BWR113" s="631"/>
      <c r="BWS113" s="612"/>
      <c r="BWT113" s="626"/>
      <c r="BWU113" s="631"/>
      <c r="BWV113" s="631"/>
      <c r="BWW113" s="631"/>
      <c r="BWX113" s="631"/>
      <c r="BWY113" s="631"/>
      <c r="BWZ113" s="612"/>
      <c r="BXA113" s="626"/>
      <c r="BXB113" s="631"/>
      <c r="BXC113" s="631"/>
      <c r="BXD113" s="631"/>
      <c r="BXE113" s="631"/>
      <c r="BXF113" s="631"/>
      <c r="BXG113" s="612"/>
      <c r="BXH113" s="626"/>
      <c r="BXI113" s="631"/>
      <c r="BXJ113" s="631"/>
      <c r="BXK113" s="631"/>
      <c r="BXL113" s="631"/>
      <c r="BXM113" s="631"/>
      <c r="BXN113" s="612"/>
      <c r="BXO113" s="626"/>
      <c r="BXP113" s="631"/>
      <c r="BXQ113" s="631"/>
      <c r="BXR113" s="631"/>
      <c r="BXS113" s="631"/>
      <c r="BXT113" s="631"/>
      <c r="BXU113" s="612"/>
      <c r="BXV113" s="626"/>
      <c r="BXW113" s="631"/>
      <c r="BXX113" s="631"/>
      <c r="BXY113" s="631"/>
      <c r="BXZ113" s="631"/>
      <c r="BYA113" s="631"/>
      <c r="BYB113" s="612"/>
      <c r="BYC113" s="626"/>
      <c r="BYD113" s="631"/>
      <c r="BYE113" s="631"/>
      <c r="BYF113" s="631"/>
      <c r="BYG113" s="631"/>
      <c r="BYH113" s="631"/>
      <c r="BYI113" s="612"/>
      <c r="BYJ113" s="626"/>
      <c r="BYK113" s="631"/>
      <c r="BYL113" s="631"/>
      <c r="BYM113" s="631"/>
      <c r="BYN113" s="631"/>
      <c r="BYO113" s="631"/>
      <c r="BYP113" s="612"/>
      <c r="BYQ113" s="626"/>
      <c r="BYR113" s="631"/>
      <c r="BYS113" s="631"/>
      <c r="BYT113" s="631"/>
      <c r="BYU113" s="631"/>
      <c r="BYV113" s="631"/>
      <c r="BYW113" s="612"/>
      <c r="BYX113" s="626"/>
      <c r="BYY113" s="631"/>
      <c r="BYZ113" s="631"/>
      <c r="BZA113" s="631"/>
      <c r="BZB113" s="631"/>
      <c r="BZC113" s="631"/>
      <c r="BZD113" s="612"/>
      <c r="BZE113" s="626"/>
      <c r="BZF113" s="631"/>
      <c r="BZG113" s="631"/>
      <c r="BZH113" s="631"/>
      <c r="BZI113" s="631"/>
      <c r="BZJ113" s="631"/>
      <c r="BZK113" s="612"/>
      <c r="BZL113" s="626"/>
      <c r="BZM113" s="631"/>
      <c r="BZN113" s="631"/>
      <c r="BZO113" s="631"/>
      <c r="BZP113" s="631"/>
      <c r="BZQ113" s="631"/>
      <c r="BZR113" s="612"/>
      <c r="BZS113" s="626"/>
      <c r="BZT113" s="631"/>
      <c r="BZU113" s="631"/>
      <c r="BZV113" s="631"/>
      <c r="BZW113" s="631"/>
      <c r="BZX113" s="631"/>
      <c r="BZY113" s="612"/>
      <c r="BZZ113" s="626"/>
      <c r="CAA113" s="631"/>
      <c r="CAB113" s="631"/>
      <c r="CAC113" s="631"/>
      <c r="CAD113" s="631"/>
      <c r="CAE113" s="631"/>
      <c r="CAF113" s="612"/>
      <c r="CAG113" s="626"/>
      <c r="CAH113" s="631"/>
      <c r="CAI113" s="631"/>
      <c r="CAJ113" s="631"/>
      <c r="CAK113" s="631"/>
      <c r="CAL113" s="631"/>
      <c r="CAM113" s="612"/>
      <c r="CAN113" s="626"/>
      <c r="CAO113" s="631"/>
      <c r="CAP113" s="631"/>
      <c r="CAQ113" s="631"/>
      <c r="CAR113" s="631"/>
      <c r="CAS113" s="631"/>
      <c r="CAT113" s="612"/>
      <c r="CAU113" s="626"/>
      <c r="CAV113" s="631"/>
      <c r="CAW113" s="631"/>
      <c r="CAX113" s="631"/>
      <c r="CAY113" s="631"/>
      <c r="CAZ113" s="631"/>
      <c r="CBA113" s="612"/>
      <c r="CBB113" s="626"/>
      <c r="CBC113" s="631"/>
      <c r="CBD113" s="631"/>
      <c r="CBE113" s="631"/>
      <c r="CBF113" s="631"/>
      <c r="CBG113" s="631"/>
      <c r="CBH113" s="612"/>
      <c r="CBI113" s="626"/>
      <c r="CBJ113" s="631"/>
      <c r="CBK113" s="631"/>
      <c r="CBL113" s="631"/>
      <c r="CBM113" s="631"/>
      <c r="CBN113" s="631"/>
      <c r="CBO113" s="612"/>
      <c r="CBP113" s="626"/>
      <c r="CBQ113" s="631"/>
      <c r="CBR113" s="631"/>
      <c r="CBS113" s="631"/>
      <c r="CBT113" s="631"/>
      <c r="CBU113" s="631"/>
      <c r="CBV113" s="612"/>
      <c r="CBW113" s="626"/>
      <c r="CBX113" s="631"/>
      <c r="CBY113" s="631"/>
      <c r="CBZ113" s="631"/>
      <c r="CCA113" s="631"/>
      <c r="CCB113" s="631"/>
      <c r="CCC113" s="612"/>
      <c r="CCD113" s="626"/>
      <c r="CCE113" s="631"/>
      <c r="CCF113" s="631"/>
      <c r="CCG113" s="631"/>
      <c r="CCH113" s="631"/>
      <c r="CCI113" s="631"/>
      <c r="CCJ113" s="612"/>
      <c r="CCK113" s="626"/>
      <c r="CCL113" s="631"/>
      <c r="CCM113" s="631"/>
      <c r="CCN113" s="631"/>
      <c r="CCO113" s="631"/>
      <c r="CCP113" s="631"/>
      <c r="CCQ113" s="612"/>
      <c r="CCR113" s="626"/>
      <c r="CCS113" s="631"/>
      <c r="CCT113" s="631"/>
      <c r="CCU113" s="631"/>
      <c r="CCV113" s="631"/>
      <c r="CCW113" s="631"/>
      <c r="CCX113" s="612"/>
      <c r="CCY113" s="626"/>
      <c r="CCZ113" s="631"/>
      <c r="CDA113" s="631"/>
      <c r="CDB113" s="631"/>
      <c r="CDC113" s="631"/>
      <c r="CDD113" s="631"/>
      <c r="CDE113" s="612"/>
      <c r="CDF113" s="626"/>
      <c r="CDG113" s="631"/>
      <c r="CDH113" s="631"/>
      <c r="CDI113" s="631"/>
      <c r="CDJ113" s="631"/>
      <c r="CDK113" s="631"/>
      <c r="CDL113" s="612"/>
      <c r="CDM113" s="626"/>
      <c r="CDN113" s="631"/>
      <c r="CDO113" s="631"/>
      <c r="CDP113" s="631"/>
      <c r="CDQ113" s="631"/>
      <c r="CDR113" s="631"/>
      <c r="CDS113" s="612"/>
      <c r="CDT113" s="626"/>
      <c r="CDU113" s="631"/>
      <c r="CDV113" s="631"/>
      <c r="CDW113" s="631"/>
      <c r="CDX113" s="631"/>
      <c r="CDY113" s="631"/>
      <c r="CDZ113" s="612"/>
      <c r="CEA113" s="626"/>
      <c r="CEB113" s="631"/>
      <c r="CEC113" s="631"/>
      <c r="CED113" s="631"/>
      <c r="CEE113" s="631"/>
      <c r="CEF113" s="631"/>
      <c r="CEG113" s="612"/>
      <c r="CEH113" s="626"/>
      <c r="CEI113" s="631"/>
      <c r="CEJ113" s="631"/>
      <c r="CEK113" s="631"/>
      <c r="CEL113" s="631"/>
      <c r="CEM113" s="631"/>
      <c r="CEN113" s="612"/>
      <c r="CEO113" s="626"/>
      <c r="CEP113" s="631"/>
      <c r="CEQ113" s="631"/>
      <c r="CER113" s="631"/>
      <c r="CES113" s="631"/>
      <c r="CET113" s="631"/>
      <c r="CEU113" s="612"/>
      <c r="CEV113" s="626"/>
      <c r="CEW113" s="631"/>
      <c r="CEX113" s="631"/>
      <c r="CEY113" s="631"/>
      <c r="CEZ113" s="631"/>
      <c r="CFA113" s="631"/>
      <c r="CFB113" s="612"/>
      <c r="CFC113" s="626"/>
      <c r="CFD113" s="631"/>
      <c r="CFE113" s="631"/>
      <c r="CFF113" s="631"/>
      <c r="CFG113" s="631"/>
      <c r="CFH113" s="631"/>
      <c r="CFI113" s="612"/>
      <c r="CFJ113" s="626"/>
      <c r="CFK113" s="631"/>
      <c r="CFL113" s="631"/>
      <c r="CFM113" s="631"/>
      <c r="CFN113" s="631"/>
      <c r="CFO113" s="631"/>
      <c r="CFP113" s="612"/>
      <c r="CFQ113" s="626"/>
      <c r="CFR113" s="631"/>
      <c r="CFS113" s="631"/>
      <c r="CFT113" s="631"/>
      <c r="CFU113" s="631"/>
      <c r="CFV113" s="631"/>
      <c r="CFW113" s="612"/>
      <c r="CFX113" s="626"/>
      <c r="CFY113" s="631"/>
      <c r="CFZ113" s="631"/>
      <c r="CGA113" s="631"/>
      <c r="CGB113" s="631"/>
      <c r="CGC113" s="631"/>
      <c r="CGD113" s="612"/>
      <c r="CGE113" s="626"/>
      <c r="CGF113" s="631"/>
      <c r="CGG113" s="631"/>
      <c r="CGH113" s="631"/>
      <c r="CGI113" s="631"/>
      <c r="CGJ113" s="631"/>
      <c r="CGK113" s="612"/>
      <c r="CGL113" s="626"/>
      <c r="CGM113" s="631"/>
      <c r="CGN113" s="631"/>
      <c r="CGO113" s="631"/>
      <c r="CGP113" s="631"/>
      <c r="CGQ113" s="631"/>
      <c r="CGR113" s="612"/>
      <c r="CGS113" s="626"/>
      <c r="CGT113" s="631"/>
      <c r="CGU113" s="631"/>
      <c r="CGV113" s="631"/>
      <c r="CGW113" s="631"/>
      <c r="CGX113" s="631"/>
      <c r="CGY113" s="612"/>
      <c r="CGZ113" s="626"/>
      <c r="CHA113" s="631"/>
      <c r="CHB113" s="631"/>
      <c r="CHC113" s="631"/>
      <c r="CHD113" s="631"/>
      <c r="CHE113" s="631"/>
      <c r="CHF113" s="612"/>
      <c r="CHG113" s="626"/>
      <c r="CHH113" s="631"/>
      <c r="CHI113" s="631"/>
      <c r="CHJ113" s="631"/>
      <c r="CHK113" s="631"/>
      <c r="CHL113" s="631"/>
      <c r="CHM113" s="612"/>
      <c r="CHN113" s="626"/>
      <c r="CHO113" s="631"/>
      <c r="CHP113" s="631"/>
      <c r="CHQ113" s="631"/>
      <c r="CHR113" s="631"/>
      <c r="CHS113" s="631"/>
      <c r="CHT113" s="612"/>
      <c r="CHU113" s="626"/>
      <c r="CHV113" s="631"/>
      <c r="CHW113" s="631"/>
      <c r="CHX113" s="631"/>
      <c r="CHY113" s="631"/>
      <c r="CHZ113" s="631"/>
      <c r="CIA113" s="612"/>
      <c r="CIB113" s="626"/>
      <c r="CIC113" s="631"/>
      <c r="CID113" s="631"/>
      <c r="CIE113" s="631"/>
      <c r="CIF113" s="631"/>
      <c r="CIG113" s="631"/>
      <c r="CIH113" s="612"/>
      <c r="CII113" s="626"/>
      <c r="CIJ113" s="631"/>
      <c r="CIK113" s="631"/>
      <c r="CIL113" s="631"/>
      <c r="CIM113" s="631"/>
      <c r="CIN113" s="631"/>
      <c r="CIO113" s="612"/>
      <c r="CIP113" s="626"/>
      <c r="CIQ113" s="631"/>
      <c r="CIR113" s="631"/>
      <c r="CIS113" s="631"/>
      <c r="CIT113" s="631"/>
      <c r="CIU113" s="631"/>
      <c r="CIV113" s="612"/>
      <c r="CIW113" s="626"/>
      <c r="CIX113" s="631"/>
      <c r="CIY113" s="631"/>
      <c r="CIZ113" s="631"/>
      <c r="CJA113" s="631"/>
      <c r="CJB113" s="631"/>
      <c r="CJC113" s="612"/>
      <c r="CJD113" s="626"/>
      <c r="CJE113" s="631"/>
      <c r="CJF113" s="631"/>
      <c r="CJG113" s="631"/>
      <c r="CJH113" s="631"/>
      <c r="CJI113" s="631"/>
      <c r="CJJ113" s="612"/>
      <c r="CJK113" s="626"/>
      <c r="CJL113" s="631"/>
      <c r="CJM113" s="631"/>
      <c r="CJN113" s="631"/>
      <c r="CJO113" s="631"/>
      <c r="CJP113" s="631"/>
      <c r="CJQ113" s="612"/>
      <c r="CJR113" s="626"/>
      <c r="CJS113" s="631"/>
      <c r="CJT113" s="631"/>
      <c r="CJU113" s="631"/>
      <c r="CJV113" s="631"/>
      <c r="CJW113" s="631"/>
      <c r="CJX113" s="612"/>
      <c r="CJY113" s="626"/>
      <c r="CJZ113" s="631"/>
      <c r="CKA113" s="631"/>
      <c r="CKB113" s="631"/>
      <c r="CKC113" s="631"/>
      <c r="CKD113" s="631"/>
      <c r="CKE113" s="612"/>
      <c r="CKF113" s="626"/>
      <c r="CKG113" s="631"/>
      <c r="CKH113" s="631"/>
      <c r="CKI113" s="631"/>
      <c r="CKJ113" s="631"/>
      <c r="CKK113" s="631"/>
      <c r="CKL113" s="612"/>
      <c r="CKM113" s="626"/>
      <c r="CKN113" s="631"/>
      <c r="CKO113" s="631"/>
      <c r="CKP113" s="631"/>
      <c r="CKQ113" s="631"/>
      <c r="CKR113" s="631"/>
      <c r="CKS113" s="612"/>
      <c r="CKT113" s="626"/>
      <c r="CKU113" s="631"/>
      <c r="CKV113" s="631"/>
      <c r="CKW113" s="631"/>
      <c r="CKX113" s="631"/>
      <c r="CKY113" s="631"/>
      <c r="CKZ113" s="612"/>
      <c r="CLA113" s="626"/>
      <c r="CLB113" s="631"/>
      <c r="CLC113" s="631"/>
      <c r="CLD113" s="631"/>
      <c r="CLE113" s="631"/>
      <c r="CLF113" s="631"/>
      <c r="CLG113" s="612"/>
      <c r="CLH113" s="626"/>
      <c r="CLI113" s="631"/>
      <c r="CLJ113" s="631"/>
      <c r="CLK113" s="631"/>
      <c r="CLL113" s="631"/>
      <c r="CLM113" s="631"/>
      <c r="CLN113" s="612"/>
      <c r="CLO113" s="626"/>
      <c r="CLP113" s="631"/>
      <c r="CLQ113" s="631"/>
      <c r="CLR113" s="631"/>
      <c r="CLS113" s="631"/>
      <c r="CLT113" s="631"/>
      <c r="CLU113" s="612"/>
      <c r="CLV113" s="626"/>
      <c r="CLW113" s="631"/>
      <c r="CLX113" s="631"/>
      <c r="CLY113" s="631"/>
      <c r="CLZ113" s="631"/>
      <c r="CMA113" s="631"/>
      <c r="CMB113" s="612"/>
      <c r="CMC113" s="626"/>
      <c r="CMD113" s="631"/>
      <c r="CME113" s="631"/>
      <c r="CMF113" s="631"/>
      <c r="CMG113" s="631"/>
      <c r="CMH113" s="631"/>
      <c r="CMI113" s="612"/>
      <c r="CMJ113" s="626"/>
      <c r="CMK113" s="631"/>
      <c r="CML113" s="631"/>
      <c r="CMM113" s="631"/>
      <c r="CMN113" s="631"/>
      <c r="CMO113" s="631"/>
      <c r="CMP113" s="612"/>
      <c r="CMQ113" s="626"/>
      <c r="CMR113" s="631"/>
      <c r="CMS113" s="631"/>
      <c r="CMT113" s="631"/>
      <c r="CMU113" s="631"/>
      <c r="CMV113" s="631"/>
      <c r="CMW113" s="612"/>
      <c r="CMX113" s="626"/>
      <c r="CMY113" s="631"/>
      <c r="CMZ113" s="631"/>
      <c r="CNA113" s="631"/>
      <c r="CNB113" s="631"/>
      <c r="CNC113" s="631"/>
      <c r="CND113" s="612"/>
      <c r="CNE113" s="626"/>
      <c r="CNF113" s="631"/>
      <c r="CNG113" s="631"/>
      <c r="CNH113" s="631"/>
      <c r="CNI113" s="631"/>
      <c r="CNJ113" s="631"/>
      <c r="CNK113" s="612"/>
      <c r="CNL113" s="626"/>
      <c r="CNM113" s="631"/>
      <c r="CNN113" s="631"/>
      <c r="CNO113" s="631"/>
      <c r="CNP113" s="631"/>
      <c r="CNQ113" s="631"/>
      <c r="CNR113" s="612"/>
      <c r="CNS113" s="626"/>
      <c r="CNT113" s="631"/>
      <c r="CNU113" s="631"/>
      <c r="CNV113" s="631"/>
      <c r="CNW113" s="631"/>
      <c r="CNX113" s="631"/>
      <c r="CNY113" s="612"/>
      <c r="CNZ113" s="626"/>
      <c r="COA113" s="631"/>
      <c r="COB113" s="631"/>
      <c r="COC113" s="631"/>
      <c r="COD113" s="631"/>
      <c r="COE113" s="631"/>
      <c r="COF113" s="612"/>
      <c r="COG113" s="626"/>
      <c r="COH113" s="631"/>
      <c r="COI113" s="631"/>
      <c r="COJ113" s="631"/>
      <c r="COK113" s="631"/>
      <c r="COL113" s="631"/>
      <c r="COM113" s="612"/>
      <c r="CON113" s="626"/>
      <c r="COO113" s="631"/>
      <c r="COP113" s="631"/>
      <c r="COQ113" s="631"/>
      <c r="COR113" s="631"/>
      <c r="COS113" s="631"/>
      <c r="COT113" s="612"/>
      <c r="COU113" s="626"/>
      <c r="COV113" s="631"/>
      <c r="COW113" s="631"/>
      <c r="COX113" s="631"/>
      <c r="COY113" s="631"/>
      <c r="COZ113" s="631"/>
      <c r="CPA113" s="612"/>
      <c r="CPB113" s="626"/>
      <c r="CPC113" s="631"/>
      <c r="CPD113" s="631"/>
      <c r="CPE113" s="631"/>
      <c r="CPF113" s="631"/>
      <c r="CPG113" s="631"/>
      <c r="CPH113" s="612"/>
      <c r="CPI113" s="626"/>
      <c r="CPJ113" s="631"/>
      <c r="CPK113" s="631"/>
      <c r="CPL113" s="631"/>
      <c r="CPM113" s="631"/>
      <c r="CPN113" s="631"/>
      <c r="CPO113" s="612"/>
      <c r="CPP113" s="626"/>
      <c r="CPQ113" s="631"/>
      <c r="CPR113" s="631"/>
      <c r="CPS113" s="631"/>
      <c r="CPT113" s="631"/>
      <c r="CPU113" s="631"/>
      <c r="CPV113" s="612"/>
      <c r="CPW113" s="626"/>
      <c r="CPX113" s="631"/>
      <c r="CPY113" s="631"/>
      <c r="CPZ113" s="631"/>
      <c r="CQA113" s="631"/>
      <c r="CQB113" s="631"/>
      <c r="CQC113" s="612"/>
      <c r="CQD113" s="626"/>
      <c r="CQE113" s="631"/>
      <c r="CQF113" s="631"/>
      <c r="CQG113" s="631"/>
      <c r="CQH113" s="631"/>
      <c r="CQI113" s="631"/>
      <c r="CQJ113" s="612"/>
      <c r="CQK113" s="626"/>
      <c r="CQL113" s="631"/>
      <c r="CQM113" s="631"/>
      <c r="CQN113" s="631"/>
      <c r="CQO113" s="631"/>
      <c r="CQP113" s="631"/>
      <c r="CQQ113" s="612"/>
      <c r="CQR113" s="626"/>
      <c r="CQS113" s="631"/>
      <c r="CQT113" s="631"/>
      <c r="CQU113" s="631"/>
      <c r="CQV113" s="631"/>
      <c r="CQW113" s="631"/>
      <c r="CQX113" s="612"/>
      <c r="CQY113" s="626"/>
      <c r="CQZ113" s="631"/>
      <c r="CRA113" s="631"/>
      <c r="CRB113" s="631"/>
      <c r="CRC113" s="631"/>
      <c r="CRD113" s="631"/>
      <c r="CRE113" s="612"/>
      <c r="CRF113" s="626"/>
      <c r="CRG113" s="631"/>
      <c r="CRH113" s="631"/>
      <c r="CRI113" s="631"/>
      <c r="CRJ113" s="631"/>
      <c r="CRK113" s="631"/>
      <c r="CRL113" s="612"/>
      <c r="CRM113" s="626"/>
      <c r="CRN113" s="631"/>
      <c r="CRO113" s="631"/>
      <c r="CRP113" s="631"/>
      <c r="CRQ113" s="631"/>
      <c r="CRR113" s="631"/>
      <c r="CRS113" s="612"/>
      <c r="CRT113" s="626"/>
      <c r="CRU113" s="631"/>
      <c r="CRV113" s="631"/>
      <c r="CRW113" s="631"/>
      <c r="CRX113" s="631"/>
      <c r="CRY113" s="631"/>
      <c r="CRZ113" s="612"/>
      <c r="CSA113" s="626"/>
      <c r="CSB113" s="631"/>
      <c r="CSC113" s="631"/>
      <c r="CSD113" s="631"/>
      <c r="CSE113" s="631"/>
      <c r="CSF113" s="631"/>
      <c r="CSG113" s="612"/>
      <c r="CSH113" s="626"/>
      <c r="CSI113" s="631"/>
      <c r="CSJ113" s="631"/>
      <c r="CSK113" s="631"/>
      <c r="CSL113" s="631"/>
      <c r="CSM113" s="631"/>
      <c r="CSN113" s="612"/>
      <c r="CSO113" s="626"/>
      <c r="CSP113" s="631"/>
      <c r="CSQ113" s="631"/>
      <c r="CSR113" s="631"/>
      <c r="CSS113" s="631"/>
      <c r="CST113" s="631"/>
      <c r="CSU113" s="612"/>
      <c r="CSV113" s="626"/>
      <c r="CSW113" s="631"/>
      <c r="CSX113" s="631"/>
      <c r="CSY113" s="631"/>
      <c r="CSZ113" s="631"/>
      <c r="CTA113" s="631"/>
      <c r="CTB113" s="612"/>
      <c r="CTC113" s="626"/>
      <c r="CTD113" s="631"/>
      <c r="CTE113" s="631"/>
      <c r="CTF113" s="631"/>
      <c r="CTG113" s="631"/>
      <c r="CTH113" s="631"/>
      <c r="CTI113" s="612"/>
      <c r="CTJ113" s="626"/>
      <c r="CTK113" s="631"/>
      <c r="CTL113" s="631"/>
      <c r="CTM113" s="631"/>
      <c r="CTN113" s="631"/>
      <c r="CTO113" s="631"/>
      <c r="CTP113" s="612"/>
      <c r="CTQ113" s="626"/>
      <c r="CTR113" s="631"/>
      <c r="CTS113" s="631"/>
      <c r="CTT113" s="631"/>
      <c r="CTU113" s="631"/>
      <c r="CTV113" s="631"/>
      <c r="CTW113" s="612"/>
      <c r="CTX113" s="626"/>
      <c r="CTY113" s="631"/>
      <c r="CTZ113" s="631"/>
      <c r="CUA113" s="631"/>
      <c r="CUB113" s="631"/>
      <c r="CUC113" s="631"/>
      <c r="CUD113" s="612"/>
      <c r="CUE113" s="626"/>
      <c r="CUF113" s="631"/>
      <c r="CUG113" s="631"/>
      <c r="CUH113" s="631"/>
      <c r="CUI113" s="631"/>
      <c r="CUJ113" s="631"/>
      <c r="CUK113" s="612"/>
      <c r="CUL113" s="626"/>
      <c r="CUM113" s="631"/>
      <c r="CUN113" s="631"/>
      <c r="CUO113" s="631"/>
      <c r="CUP113" s="631"/>
      <c r="CUQ113" s="631"/>
      <c r="CUR113" s="612"/>
      <c r="CUS113" s="626"/>
      <c r="CUT113" s="631"/>
      <c r="CUU113" s="631"/>
      <c r="CUV113" s="631"/>
      <c r="CUW113" s="631"/>
      <c r="CUX113" s="631"/>
      <c r="CUY113" s="612"/>
      <c r="CUZ113" s="626"/>
      <c r="CVA113" s="631"/>
      <c r="CVB113" s="631"/>
      <c r="CVC113" s="631"/>
      <c r="CVD113" s="631"/>
      <c r="CVE113" s="631"/>
      <c r="CVF113" s="612"/>
      <c r="CVG113" s="626"/>
      <c r="CVH113" s="631"/>
      <c r="CVI113" s="631"/>
      <c r="CVJ113" s="631"/>
      <c r="CVK113" s="631"/>
      <c r="CVL113" s="631"/>
      <c r="CVM113" s="612"/>
      <c r="CVN113" s="626"/>
      <c r="CVO113" s="631"/>
      <c r="CVP113" s="631"/>
      <c r="CVQ113" s="631"/>
      <c r="CVR113" s="631"/>
      <c r="CVS113" s="631"/>
      <c r="CVT113" s="612"/>
      <c r="CVU113" s="626"/>
      <c r="CVV113" s="631"/>
      <c r="CVW113" s="631"/>
      <c r="CVX113" s="631"/>
      <c r="CVY113" s="631"/>
      <c r="CVZ113" s="631"/>
      <c r="CWA113" s="612"/>
      <c r="CWB113" s="626"/>
      <c r="CWC113" s="631"/>
      <c r="CWD113" s="631"/>
      <c r="CWE113" s="631"/>
      <c r="CWF113" s="631"/>
      <c r="CWG113" s="631"/>
      <c r="CWH113" s="612"/>
      <c r="CWI113" s="626"/>
      <c r="CWJ113" s="631"/>
      <c r="CWK113" s="631"/>
      <c r="CWL113" s="631"/>
      <c r="CWM113" s="631"/>
      <c r="CWN113" s="631"/>
      <c r="CWO113" s="612"/>
      <c r="CWP113" s="626"/>
      <c r="CWQ113" s="631"/>
      <c r="CWR113" s="631"/>
      <c r="CWS113" s="631"/>
      <c r="CWT113" s="631"/>
      <c r="CWU113" s="631"/>
      <c r="CWV113" s="612"/>
      <c r="CWW113" s="626"/>
      <c r="CWX113" s="631"/>
      <c r="CWY113" s="631"/>
      <c r="CWZ113" s="631"/>
      <c r="CXA113" s="631"/>
      <c r="CXB113" s="631"/>
      <c r="CXC113" s="612"/>
      <c r="CXD113" s="626"/>
      <c r="CXE113" s="631"/>
      <c r="CXF113" s="631"/>
      <c r="CXG113" s="631"/>
      <c r="CXH113" s="631"/>
      <c r="CXI113" s="631"/>
      <c r="CXJ113" s="612"/>
      <c r="CXK113" s="626"/>
      <c r="CXL113" s="631"/>
      <c r="CXM113" s="631"/>
      <c r="CXN113" s="631"/>
      <c r="CXO113" s="631"/>
      <c r="CXP113" s="631"/>
      <c r="CXQ113" s="612"/>
      <c r="CXR113" s="626"/>
      <c r="CXS113" s="631"/>
      <c r="CXT113" s="631"/>
      <c r="CXU113" s="631"/>
      <c r="CXV113" s="631"/>
      <c r="CXW113" s="631"/>
      <c r="CXX113" s="612"/>
      <c r="CXY113" s="626"/>
      <c r="CXZ113" s="631"/>
      <c r="CYA113" s="631"/>
      <c r="CYB113" s="631"/>
      <c r="CYC113" s="631"/>
      <c r="CYD113" s="631"/>
      <c r="CYE113" s="612"/>
      <c r="CYF113" s="626"/>
      <c r="CYG113" s="631"/>
      <c r="CYH113" s="631"/>
      <c r="CYI113" s="631"/>
      <c r="CYJ113" s="631"/>
      <c r="CYK113" s="631"/>
      <c r="CYL113" s="612"/>
      <c r="CYM113" s="626"/>
      <c r="CYN113" s="631"/>
      <c r="CYO113" s="631"/>
      <c r="CYP113" s="631"/>
      <c r="CYQ113" s="631"/>
      <c r="CYR113" s="631"/>
      <c r="CYS113" s="612"/>
      <c r="CYT113" s="626"/>
      <c r="CYU113" s="631"/>
      <c r="CYV113" s="631"/>
      <c r="CYW113" s="631"/>
      <c r="CYX113" s="631"/>
      <c r="CYY113" s="631"/>
      <c r="CYZ113" s="612"/>
      <c r="CZA113" s="626"/>
      <c r="CZB113" s="631"/>
      <c r="CZC113" s="631"/>
      <c r="CZD113" s="631"/>
      <c r="CZE113" s="631"/>
      <c r="CZF113" s="631"/>
      <c r="CZG113" s="612"/>
      <c r="CZH113" s="626"/>
      <c r="CZI113" s="631"/>
      <c r="CZJ113" s="631"/>
      <c r="CZK113" s="631"/>
      <c r="CZL113" s="631"/>
      <c r="CZM113" s="631"/>
      <c r="CZN113" s="612"/>
      <c r="CZO113" s="626"/>
      <c r="CZP113" s="631"/>
      <c r="CZQ113" s="631"/>
      <c r="CZR113" s="631"/>
      <c r="CZS113" s="631"/>
      <c r="CZT113" s="631"/>
      <c r="CZU113" s="612"/>
      <c r="CZV113" s="626"/>
      <c r="CZW113" s="631"/>
      <c r="CZX113" s="631"/>
      <c r="CZY113" s="631"/>
      <c r="CZZ113" s="631"/>
      <c r="DAA113" s="631"/>
      <c r="DAB113" s="612"/>
      <c r="DAC113" s="626"/>
      <c r="DAD113" s="631"/>
      <c r="DAE113" s="631"/>
      <c r="DAF113" s="631"/>
      <c r="DAG113" s="631"/>
      <c r="DAH113" s="631"/>
      <c r="DAI113" s="612"/>
      <c r="DAJ113" s="626"/>
      <c r="DAK113" s="631"/>
      <c r="DAL113" s="631"/>
      <c r="DAM113" s="631"/>
      <c r="DAN113" s="631"/>
      <c r="DAO113" s="631"/>
      <c r="DAP113" s="612"/>
      <c r="DAQ113" s="626"/>
      <c r="DAR113" s="631"/>
      <c r="DAS113" s="631"/>
      <c r="DAT113" s="631"/>
      <c r="DAU113" s="631"/>
      <c r="DAV113" s="631"/>
      <c r="DAW113" s="612"/>
      <c r="DAX113" s="626"/>
      <c r="DAY113" s="631"/>
      <c r="DAZ113" s="631"/>
      <c r="DBA113" s="631"/>
      <c r="DBB113" s="631"/>
      <c r="DBC113" s="631"/>
      <c r="DBD113" s="612"/>
      <c r="DBE113" s="626"/>
      <c r="DBF113" s="631"/>
      <c r="DBG113" s="631"/>
      <c r="DBH113" s="631"/>
      <c r="DBI113" s="631"/>
      <c r="DBJ113" s="631"/>
      <c r="DBK113" s="612"/>
      <c r="DBL113" s="626"/>
      <c r="DBM113" s="631"/>
      <c r="DBN113" s="631"/>
      <c r="DBO113" s="631"/>
      <c r="DBP113" s="631"/>
      <c r="DBQ113" s="631"/>
      <c r="DBR113" s="612"/>
      <c r="DBS113" s="626"/>
      <c r="DBT113" s="631"/>
      <c r="DBU113" s="631"/>
      <c r="DBV113" s="631"/>
      <c r="DBW113" s="631"/>
      <c r="DBX113" s="631"/>
      <c r="DBY113" s="612"/>
      <c r="DBZ113" s="626"/>
      <c r="DCA113" s="631"/>
      <c r="DCB113" s="631"/>
      <c r="DCC113" s="631"/>
      <c r="DCD113" s="631"/>
      <c r="DCE113" s="631"/>
      <c r="DCF113" s="612"/>
      <c r="DCG113" s="626"/>
      <c r="DCH113" s="631"/>
      <c r="DCI113" s="631"/>
      <c r="DCJ113" s="631"/>
      <c r="DCK113" s="631"/>
      <c r="DCL113" s="631"/>
      <c r="DCM113" s="612"/>
      <c r="DCN113" s="626"/>
      <c r="DCO113" s="631"/>
      <c r="DCP113" s="631"/>
      <c r="DCQ113" s="631"/>
      <c r="DCR113" s="631"/>
      <c r="DCS113" s="631"/>
      <c r="DCT113" s="612"/>
      <c r="DCU113" s="626"/>
      <c r="DCV113" s="631"/>
      <c r="DCW113" s="631"/>
      <c r="DCX113" s="631"/>
      <c r="DCY113" s="631"/>
      <c r="DCZ113" s="631"/>
      <c r="DDA113" s="612"/>
      <c r="DDB113" s="626"/>
      <c r="DDC113" s="631"/>
      <c r="DDD113" s="631"/>
      <c r="DDE113" s="631"/>
      <c r="DDF113" s="631"/>
      <c r="DDG113" s="631"/>
      <c r="DDH113" s="612"/>
      <c r="DDI113" s="626"/>
      <c r="DDJ113" s="631"/>
      <c r="DDK113" s="631"/>
      <c r="DDL113" s="631"/>
      <c r="DDM113" s="631"/>
      <c r="DDN113" s="631"/>
      <c r="DDO113" s="612"/>
      <c r="DDP113" s="626"/>
      <c r="DDQ113" s="631"/>
      <c r="DDR113" s="631"/>
      <c r="DDS113" s="631"/>
      <c r="DDT113" s="631"/>
      <c r="DDU113" s="631"/>
      <c r="DDV113" s="612"/>
      <c r="DDW113" s="626"/>
      <c r="DDX113" s="631"/>
      <c r="DDY113" s="631"/>
      <c r="DDZ113" s="631"/>
      <c r="DEA113" s="631"/>
      <c r="DEB113" s="631"/>
      <c r="DEC113" s="612"/>
      <c r="DED113" s="626"/>
      <c r="DEE113" s="631"/>
      <c r="DEF113" s="631"/>
      <c r="DEG113" s="631"/>
      <c r="DEH113" s="631"/>
      <c r="DEI113" s="631"/>
      <c r="DEJ113" s="612"/>
      <c r="DEK113" s="626"/>
      <c r="DEL113" s="631"/>
      <c r="DEM113" s="631"/>
      <c r="DEN113" s="631"/>
      <c r="DEO113" s="631"/>
      <c r="DEP113" s="631"/>
      <c r="DEQ113" s="612"/>
      <c r="DER113" s="626"/>
      <c r="DES113" s="631"/>
      <c r="DET113" s="631"/>
      <c r="DEU113" s="631"/>
      <c r="DEV113" s="631"/>
      <c r="DEW113" s="631"/>
      <c r="DEX113" s="612"/>
      <c r="DEY113" s="626"/>
      <c r="DEZ113" s="631"/>
      <c r="DFA113" s="631"/>
      <c r="DFB113" s="631"/>
      <c r="DFC113" s="631"/>
      <c r="DFD113" s="631"/>
      <c r="DFE113" s="612"/>
      <c r="DFF113" s="626"/>
      <c r="DFG113" s="631"/>
      <c r="DFH113" s="631"/>
      <c r="DFI113" s="631"/>
      <c r="DFJ113" s="631"/>
      <c r="DFK113" s="631"/>
      <c r="DFL113" s="612"/>
      <c r="DFM113" s="626"/>
      <c r="DFN113" s="631"/>
      <c r="DFO113" s="631"/>
      <c r="DFP113" s="631"/>
      <c r="DFQ113" s="631"/>
      <c r="DFR113" s="631"/>
      <c r="DFS113" s="612"/>
      <c r="DFT113" s="626"/>
      <c r="DFU113" s="631"/>
      <c r="DFV113" s="631"/>
      <c r="DFW113" s="631"/>
      <c r="DFX113" s="631"/>
      <c r="DFY113" s="631"/>
      <c r="DFZ113" s="612"/>
      <c r="DGA113" s="626"/>
      <c r="DGB113" s="631"/>
      <c r="DGC113" s="631"/>
      <c r="DGD113" s="631"/>
      <c r="DGE113" s="631"/>
      <c r="DGF113" s="631"/>
      <c r="DGG113" s="612"/>
      <c r="DGH113" s="626"/>
      <c r="DGI113" s="631"/>
      <c r="DGJ113" s="631"/>
      <c r="DGK113" s="631"/>
      <c r="DGL113" s="631"/>
      <c r="DGM113" s="631"/>
      <c r="DGN113" s="612"/>
      <c r="DGO113" s="626"/>
      <c r="DGP113" s="631"/>
      <c r="DGQ113" s="631"/>
      <c r="DGR113" s="631"/>
      <c r="DGS113" s="631"/>
      <c r="DGT113" s="631"/>
      <c r="DGU113" s="612"/>
      <c r="DGV113" s="626"/>
      <c r="DGW113" s="631"/>
      <c r="DGX113" s="631"/>
      <c r="DGY113" s="631"/>
      <c r="DGZ113" s="631"/>
      <c r="DHA113" s="631"/>
      <c r="DHB113" s="612"/>
      <c r="DHC113" s="626"/>
      <c r="DHD113" s="631"/>
      <c r="DHE113" s="631"/>
      <c r="DHF113" s="631"/>
      <c r="DHG113" s="631"/>
      <c r="DHH113" s="631"/>
      <c r="DHI113" s="612"/>
      <c r="DHJ113" s="626"/>
      <c r="DHK113" s="631"/>
      <c r="DHL113" s="631"/>
      <c r="DHM113" s="631"/>
      <c r="DHN113" s="631"/>
      <c r="DHO113" s="631"/>
      <c r="DHP113" s="612"/>
      <c r="DHQ113" s="626"/>
      <c r="DHR113" s="631"/>
      <c r="DHS113" s="631"/>
      <c r="DHT113" s="631"/>
      <c r="DHU113" s="631"/>
      <c r="DHV113" s="631"/>
      <c r="DHW113" s="612"/>
      <c r="DHX113" s="626"/>
      <c r="DHY113" s="631"/>
      <c r="DHZ113" s="631"/>
      <c r="DIA113" s="631"/>
      <c r="DIB113" s="631"/>
      <c r="DIC113" s="631"/>
      <c r="DID113" s="612"/>
      <c r="DIE113" s="626"/>
      <c r="DIF113" s="631"/>
      <c r="DIG113" s="631"/>
      <c r="DIH113" s="631"/>
      <c r="DII113" s="631"/>
      <c r="DIJ113" s="631"/>
      <c r="DIK113" s="612"/>
      <c r="DIL113" s="626"/>
      <c r="DIM113" s="631"/>
      <c r="DIN113" s="631"/>
      <c r="DIO113" s="631"/>
      <c r="DIP113" s="631"/>
      <c r="DIQ113" s="631"/>
      <c r="DIR113" s="612"/>
      <c r="DIS113" s="626"/>
      <c r="DIT113" s="631"/>
      <c r="DIU113" s="631"/>
      <c r="DIV113" s="631"/>
      <c r="DIW113" s="631"/>
      <c r="DIX113" s="631"/>
      <c r="DIY113" s="612"/>
      <c r="DIZ113" s="626"/>
      <c r="DJA113" s="631"/>
      <c r="DJB113" s="631"/>
      <c r="DJC113" s="631"/>
      <c r="DJD113" s="631"/>
      <c r="DJE113" s="631"/>
      <c r="DJF113" s="612"/>
      <c r="DJG113" s="626"/>
      <c r="DJH113" s="631"/>
      <c r="DJI113" s="631"/>
      <c r="DJJ113" s="631"/>
      <c r="DJK113" s="631"/>
      <c r="DJL113" s="631"/>
      <c r="DJM113" s="612"/>
      <c r="DJN113" s="626"/>
      <c r="DJO113" s="631"/>
      <c r="DJP113" s="631"/>
      <c r="DJQ113" s="631"/>
      <c r="DJR113" s="631"/>
      <c r="DJS113" s="631"/>
      <c r="DJT113" s="612"/>
      <c r="DJU113" s="626"/>
      <c r="DJV113" s="631"/>
      <c r="DJW113" s="631"/>
      <c r="DJX113" s="631"/>
      <c r="DJY113" s="631"/>
      <c r="DJZ113" s="631"/>
      <c r="DKA113" s="612"/>
      <c r="DKB113" s="626"/>
      <c r="DKC113" s="631"/>
      <c r="DKD113" s="631"/>
      <c r="DKE113" s="631"/>
      <c r="DKF113" s="631"/>
      <c r="DKG113" s="631"/>
      <c r="DKH113" s="612"/>
      <c r="DKI113" s="626"/>
      <c r="DKJ113" s="631"/>
      <c r="DKK113" s="631"/>
      <c r="DKL113" s="631"/>
      <c r="DKM113" s="631"/>
      <c r="DKN113" s="631"/>
      <c r="DKO113" s="612"/>
      <c r="DKP113" s="626"/>
      <c r="DKQ113" s="631"/>
      <c r="DKR113" s="631"/>
      <c r="DKS113" s="631"/>
      <c r="DKT113" s="631"/>
      <c r="DKU113" s="631"/>
      <c r="DKV113" s="612"/>
      <c r="DKW113" s="626"/>
      <c r="DKX113" s="631"/>
      <c r="DKY113" s="631"/>
      <c r="DKZ113" s="631"/>
      <c r="DLA113" s="631"/>
      <c r="DLB113" s="631"/>
      <c r="DLC113" s="612"/>
      <c r="DLD113" s="626"/>
      <c r="DLE113" s="631"/>
      <c r="DLF113" s="631"/>
      <c r="DLG113" s="631"/>
      <c r="DLH113" s="631"/>
      <c r="DLI113" s="631"/>
      <c r="DLJ113" s="612"/>
      <c r="DLK113" s="626"/>
      <c r="DLL113" s="631"/>
      <c r="DLM113" s="631"/>
      <c r="DLN113" s="631"/>
      <c r="DLO113" s="631"/>
      <c r="DLP113" s="631"/>
      <c r="DLQ113" s="612"/>
      <c r="DLR113" s="626"/>
      <c r="DLS113" s="631"/>
      <c r="DLT113" s="631"/>
      <c r="DLU113" s="631"/>
      <c r="DLV113" s="631"/>
      <c r="DLW113" s="631"/>
      <c r="DLX113" s="612"/>
      <c r="DLY113" s="626"/>
      <c r="DLZ113" s="631"/>
      <c r="DMA113" s="631"/>
      <c r="DMB113" s="631"/>
      <c r="DMC113" s="631"/>
      <c r="DMD113" s="631"/>
      <c r="DME113" s="612"/>
      <c r="DMF113" s="626"/>
      <c r="DMG113" s="631"/>
      <c r="DMH113" s="631"/>
      <c r="DMI113" s="631"/>
      <c r="DMJ113" s="631"/>
      <c r="DMK113" s="631"/>
      <c r="DML113" s="612"/>
      <c r="DMM113" s="626"/>
      <c r="DMN113" s="631"/>
      <c r="DMO113" s="631"/>
      <c r="DMP113" s="631"/>
      <c r="DMQ113" s="631"/>
      <c r="DMR113" s="631"/>
      <c r="DMS113" s="612"/>
      <c r="DMT113" s="626"/>
      <c r="DMU113" s="631"/>
      <c r="DMV113" s="631"/>
      <c r="DMW113" s="631"/>
      <c r="DMX113" s="631"/>
      <c r="DMY113" s="631"/>
      <c r="DMZ113" s="612"/>
      <c r="DNA113" s="626"/>
      <c r="DNB113" s="631"/>
      <c r="DNC113" s="631"/>
      <c r="DND113" s="631"/>
      <c r="DNE113" s="631"/>
      <c r="DNF113" s="631"/>
      <c r="DNG113" s="612"/>
      <c r="DNH113" s="626"/>
      <c r="DNI113" s="631"/>
      <c r="DNJ113" s="631"/>
      <c r="DNK113" s="631"/>
      <c r="DNL113" s="631"/>
      <c r="DNM113" s="631"/>
      <c r="DNN113" s="612"/>
      <c r="DNO113" s="626"/>
      <c r="DNP113" s="631"/>
      <c r="DNQ113" s="631"/>
      <c r="DNR113" s="631"/>
      <c r="DNS113" s="631"/>
      <c r="DNT113" s="631"/>
      <c r="DNU113" s="612"/>
      <c r="DNV113" s="626"/>
      <c r="DNW113" s="631"/>
      <c r="DNX113" s="631"/>
      <c r="DNY113" s="631"/>
      <c r="DNZ113" s="631"/>
      <c r="DOA113" s="631"/>
      <c r="DOB113" s="612"/>
      <c r="DOC113" s="626"/>
      <c r="DOD113" s="631"/>
      <c r="DOE113" s="631"/>
      <c r="DOF113" s="631"/>
      <c r="DOG113" s="631"/>
      <c r="DOH113" s="631"/>
      <c r="DOI113" s="612"/>
      <c r="DOJ113" s="626"/>
      <c r="DOK113" s="631"/>
      <c r="DOL113" s="631"/>
      <c r="DOM113" s="631"/>
      <c r="DON113" s="631"/>
      <c r="DOO113" s="631"/>
      <c r="DOP113" s="612"/>
      <c r="DOQ113" s="626"/>
      <c r="DOR113" s="631"/>
      <c r="DOS113" s="631"/>
      <c r="DOT113" s="631"/>
      <c r="DOU113" s="631"/>
      <c r="DOV113" s="631"/>
      <c r="DOW113" s="612"/>
      <c r="DOX113" s="626"/>
      <c r="DOY113" s="631"/>
      <c r="DOZ113" s="631"/>
      <c r="DPA113" s="631"/>
      <c r="DPB113" s="631"/>
      <c r="DPC113" s="631"/>
      <c r="DPD113" s="612"/>
      <c r="DPE113" s="626"/>
      <c r="DPF113" s="631"/>
      <c r="DPG113" s="631"/>
      <c r="DPH113" s="631"/>
      <c r="DPI113" s="631"/>
      <c r="DPJ113" s="631"/>
      <c r="DPK113" s="612"/>
      <c r="DPL113" s="626"/>
      <c r="DPM113" s="631"/>
      <c r="DPN113" s="631"/>
      <c r="DPO113" s="631"/>
      <c r="DPP113" s="631"/>
      <c r="DPQ113" s="631"/>
      <c r="DPR113" s="612"/>
      <c r="DPS113" s="626"/>
      <c r="DPT113" s="631"/>
      <c r="DPU113" s="631"/>
      <c r="DPV113" s="631"/>
      <c r="DPW113" s="631"/>
      <c r="DPX113" s="631"/>
      <c r="DPY113" s="612"/>
      <c r="DPZ113" s="626"/>
      <c r="DQA113" s="631"/>
      <c r="DQB113" s="631"/>
      <c r="DQC113" s="631"/>
      <c r="DQD113" s="631"/>
      <c r="DQE113" s="631"/>
      <c r="DQF113" s="612"/>
      <c r="DQG113" s="626"/>
      <c r="DQH113" s="631"/>
      <c r="DQI113" s="631"/>
      <c r="DQJ113" s="631"/>
      <c r="DQK113" s="631"/>
      <c r="DQL113" s="631"/>
      <c r="DQM113" s="612"/>
      <c r="DQN113" s="626"/>
      <c r="DQO113" s="631"/>
      <c r="DQP113" s="631"/>
      <c r="DQQ113" s="631"/>
      <c r="DQR113" s="631"/>
      <c r="DQS113" s="631"/>
      <c r="DQT113" s="612"/>
      <c r="DQU113" s="626"/>
      <c r="DQV113" s="631"/>
      <c r="DQW113" s="631"/>
      <c r="DQX113" s="631"/>
      <c r="DQY113" s="631"/>
      <c r="DQZ113" s="631"/>
      <c r="DRA113" s="612"/>
      <c r="DRB113" s="626"/>
      <c r="DRC113" s="631"/>
      <c r="DRD113" s="631"/>
      <c r="DRE113" s="631"/>
      <c r="DRF113" s="631"/>
      <c r="DRG113" s="631"/>
      <c r="DRH113" s="612"/>
      <c r="DRI113" s="626"/>
      <c r="DRJ113" s="631"/>
      <c r="DRK113" s="631"/>
      <c r="DRL113" s="631"/>
      <c r="DRM113" s="631"/>
      <c r="DRN113" s="631"/>
      <c r="DRO113" s="612"/>
      <c r="DRP113" s="626"/>
      <c r="DRQ113" s="631"/>
      <c r="DRR113" s="631"/>
      <c r="DRS113" s="631"/>
      <c r="DRT113" s="631"/>
      <c r="DRU113" s="631"/>
      <c r="DRV113" s="612"/>
      <c r="DRW113" s="626"/>
      <c r="DRX113" s="631"/>
      <c r="DRY113" s="631"/>
      <c r="DRZ113" s="631"/>
      <c r="DSA113" s="631"/>
      <c r="DSB113" s="631"/>
      <c r="DSC113" s="612"/>
      <c r="DSD113" s="626"/>
      <c r="DSE113" s="631"/>
      <c r="DSF113" s="631"/>
      <c r="DSG113" s="631"/>
      <c r="DSH113" s="631"/>
      <c r="DSI113" s="631"/>
      <c r="DSJ113" s="612"/>
      <c r="DSK113" s="626"/>
      <c r="DSL113" s="631"/>
      <c r="DSM113" s="631"/>
      <c r="DSN113" s="631"/>
      <c r="DSO113" s="631"/>
      <c r="DSP113" s="631"/>
      <c r="DSQ113" s="612"/>
      <c r="DSR113" s="626"/>
      <c r="DSS113" s="631"/>
      <c r="DST113" s="631"/>
      <c r="DSU113" s="631"/>
      <c r="DSV113" s="631"/>
      <c r="DSW113" s="631"/>
      <c r="DSX113" s="612"/>
      <c r="DSY113" s="626"/>
      <c r="DSZ113" s="631"/>
      <c r="DTA113" s="631"/>
      <c r="DTB113" s="631"/>
      <c r="DTC113" s="631"/>
      <c r="DTD113" s="631"/>
      <c r="DTE113" s="612"/>
      <c r="DTF113" s="626"/>
      <c r="DTG113" s="631"/>
      <c r="DTH113" s="631"/>
      <c r="DTI113" s="631"/>
      <c r="DTJ113" s="631"/>
      <c r="DTK113" s="631"/>
      <c r="DTL113" s="612"/>
      <c r="DTM113" s="626"/>
      <c r="DTN113" s="631"/>
      <c r="DTO113" s="631"/>
      <c r="DTP113" s="631"/>
      <c r="DTQ113" s="631"/>
      <c r="DTR113" s="631"/>
      <c r="DTS113" s="612"/>
      <c r="DTT113" s="626"/>
      <c r="DTU113" s="631"/>
      <c r="DTV113" s="631"/>
      <c r="DTW113" s="631"/>
      <c r="DTX113" s="631"/>
      <c r="DTY113" s="631"/>
      <c r="DTZ113" s="612"/>
      <c r="DUA113" s="626"/>
      <c r="DUB113" s="631"/>
      <c r="DUC113" s="631"/>
      <c r="DUD113" s="631"/>
      <c r="DUE113" s="631"/>
      <c r="DUF113" s="631"/>
      <c r="DUG113" s="612"/>
      <c r="DUH113" s="626"/>
      <c r="DUI113" s="631"/>
      <c r="DUJ113" s="631"/>
      <c r="DUK113" s="631"/>
      <c r="DUL113" s="631"/>
      <c r="DUM113" s="631"/>
      <c r="DUN113" s="612"/>
      <c r="DUO113" s="626"/>
      <c r="DUP113" s="631"/>
      <c r="DUQ113" s="631"/>
      <c r="DUR113" s="631"/>
      <c r="DUS113" s="631"/>
      <c r="DUT113" s="631"/>
      <c r="DUU113" s="612"/>
      <c r="DUV113" s="626"/>
      <c r="DUW113" s="631"/>
      <c r="DUX113" s="631"/>
      <c r="DUY113" s="631"/>
      <c r="DUZ113" s="631"/>
      <c r="DVA113" s="631"/>
      <c r="DVB113" s="612"/>
      <c r="DVC113" s="626"/>
      <c r="DVD113" s="631"/>
      <c r="DVE113" s="631"/>
      <c r="DVF113" s="631"/>
      <c r="DVG113" s="631"/>
      <c r="DVH113" s="631"/>
      <c r="DVI113" s="612"/>
      <c r="DVJ113" s="626"/>
      <c r="DVK113" s="631"/>
      <c r="DVL113" s="631"/>
      <c r="DVM113" s="631"/>
      <c r="DVN113" s="631"/>
      <c r="DVO113" s="631"/>
      <c r="DVP113" s="612"/>
      <c r="DVQ113" s="626"/>
      <c r="DVR113" s="631"/>
      <c r="DVS113" s="631"/>
      <c r="DVT113" s="631"/>
      <c r="DVU113" s="631"/>
      <c r="DVV113" s="631"/>
      <c r="DVW113" s="612"/>
      <c r="DVX113" s="626"/>
      <c r="DVY113" s="631"/>
      <c r="DVZ113" s="631"/>
      <c r="DWA113" s="631"/>
      <c r="DWB113" s="631"/>
      <c r="DWC113" s="631"/>
      <c r="DWD113" s="612"/>
      <c r="DWE113" s="626"/>
      <c r="DWF113" s="631"/>
      <c r="DWG113" s="631"/>
      <c r="DWH113" s="631"/>
      <c r="DWI113" s="631"/>
      <c r="DWJ113" s="631"/>
      <c r="DWK113" s="612"/>
      <c r="DWL113" s="626"/>
      <c r="DWM113" s="631"/>
      <c r="DWN113" s="631"/>
      <c r="DWO113" s="631"/>
      <c r="DWP113" s="631"/>
      <c r="DWQ113" s="631"/>
      <c r="DWR113" s="612"/>
      <c r="DWS113" s="626"/>
      <c r="DWT113" s="631"/>
      <c r="DWU113" s="631"/>
      <c r="DWV113" s="631"/>
      <c r="DWW113" s="631"/>
      <c r="DWX113" s="631"/>
      <c r="DWY113" s="612"/>
      <c r="DWZ113" s="626"/>
      <c r="DXA113" s="631"/>
      <c r="DXB113" s="631"/>
      <c r="DXC113" s="631"/>
      <c r="DXD113" s="631"/>
      <c r="DXE113" s="631"/>
      <c r="DXF113" s="612"/>
      <c r="DXG113" s="626"/>
      <c r="DXH113" s="631"/>
      <c r="DXI113" s="631"/>
      <c r="DXJ113" s="631"/>
      <c r="DXK113" s="631"/>
      <c r="DXL113" s="631"/>
      <c r="DXM113" s="612"/>
      <c r="DXN113" s="626"/>
      <c r="DXO113" s="631"/>
      <c r="DXP113" s="631"/>
      <c r="DXQ113" s="631"/>
      <c r="DXR113" s="631"/>
      <c r="DXS113" s="631"/>
      <c r="DXT113" s="612"/>
      <c r="DXU113" s="626"/>
      <c r="DXV113" s="631"/>
      <c r="DXW113" s="631"/>
      <c r="DXX113" s="631"/>
      <c r="DXY113" s="631"/>
      <c r="DXZ113" s="631"/>
      <c r="DYA113" s="612"/>
      <c r="DYB113" s="626"/>
      <c r="DYC113" s="631"/>
      <c r="DYD113" s="631"/>
      <c r="DYE113" s="631"/>
      <c r="DYF113" s="631"/>
      <c r="DYG113" s="631"/>
      <c r="DYH113" s="612"/>
      <c r="DYI113" s="626"/>
      <c r="DYJ113" s="631"/>
      <c r="DYK113" s="631"/>
      <c r="DYL113" s="631"/>
      <c r="DYM113" s="631"/>
      <c r="DYN113" s="631"/>
      <c r="DYO113" s="612"/>
      <c r="DYP113" s="626"/>
      <c r="DYQ113" s="631"/>
      <c r="DYR113" s="631"/>
      <c r="DYS113" s="631"/>
      <c r="DYT113" s="631"/>
      <c r="DYU113" s="631"/>
      <c r="DYV113" s="612"/>
      <c r="DYW113" s="626"/>
      <c r="DYX113" s="631"/>
      <c r="DYY113" s="631"/>
      <c r="DYZ113" s="631"/>
      <c r="DZA113" s="631"/>
      <c r="DZB113" s="631"/>
      <c r="DZC113" s="612"/>
      <c r="DZD113" s="626"/>
      <c r="DZE113" s="631"/>
      <c r="DZF113" s="631"/>
      <c r="DZG113" s="631"/>
      <c r="DZH113" s="631"/>
      <c r="DZI113" s="631"/>
      <c r="DZJ113" s="612"/>
      <c r="DZK113" s="626"/>
      <c r="DZL113" s="631"/>
      <c r="DZM113" s="631"/>
      <c r="DZN113" s="631"/>
      <c r="DZO113" s="631"/>
      <c r="DZP113" s="631"/>
      <c r="DZQ113" s="612"/>
      <c r="DZR113" s="626"/>
      <c r="DZS113" s="631"/>
      <c r="DZT113" s="631"/>
      <c r="DZU113" s="631"/>
      <c r="DZV113" s="631"/>
      <c r="DZW113" s="631"/>
      <c r="DZX113" s="612"/>
      <c r="DZY113" s="626"/>
      <c r="DZZ113" s="631"/>
      <c r="EAA113" s="631"/>
      <c r="EAB113" s="631"/>
      <c r="EAC113" s="631"/>
      <c r="EAD113" s="631"/>
      <c r="EAE113" s="612"/>
      <c r="EAF113" s="626"/>
      <c r="EAG113" s="631"/>
      <c r="EAH113" s="631"/>
      <c r="EAI113" s="631"/>
      <c r="EAJ113" s="631"/>
      <c r="EAK113" s="631"/>
      <c r="EAL113" s="612"/>
      <c r="EAM113" s="626"/>
      <c r="EAN113" s="631"/>
      <c r="EAO113" s="631"/>
      <c r="EAP113" s="631"/>
      <c r="EAQ113" s="631"/>
      <c r="EAR113" s="631"/>
      <c r="EAS113" s="612"/>
      <c r="EAT113" s="626"/>
      <c r="EAU113" s="631"/>
      <c r="EAV113" s="631"/>
      <c r="EAW113" s="631"/>
      <c r="EAX113" s="631"/>
      <c r="EAY113" s="631"/>
      <c r="EAZ113" s="612"/>
      <c r="EBA113" s="626"/>
      <c r="EBB113" s="631"/>
      <c r="EBC113" s="631"/>
      <c r="EBD113" s="631"/>
      <c r="EBE113" s="631"/>
      <c r="EBF113" s="631"/>
      <c r="EBG113" s="612"/>
      <c r="EBH113" s="626"/>
      <c r="EBI113" s="631"/>
      <c r="EBJ113" s="631"/>
      <c r="EBK113" s="631"/>
      <c r="EBL113" s="631"/>
      <c r="EBM113" s="631"/>
      <c r="EBN113" s="612"/>
      <c r="EBO113" s="626"/>
      <c r="EBP113" s="631"/>
      <c r="EBQ113" s="631"/>
      <c r="EBR113" s="631"/>
      <c r="EBS113" s="631"/>
      <c r="EBT113" s="631"/>
      <c r="EBU113" s="612"/>
      <c r="EBV113" s="626"/>
      <c r="EBW113" s="631"/>
      <c r="EBX113" s="631"/>
      <c r="EBY113" s="631"/>
      <c r="EBZ113" s="631"/>
      <c r="ECA113" s="631"/>
      <c r="ECB113" s="612"/>
      <c r="ECC113" s="626"/>
      <c r="ECD113" s="631"/>
      <c r="ECE113" s="631"/>
      <c r="ECF113" s="631"/>
      <c r="ECG113" s="631"/>
      <c r="ECH113" s="631"/>
      <c r="ECI113" s="612"/>
      <c r="ECJ113" s="626"/>
      <c r="ECK113" s="631"/>
      <c r="ECL113" s="631"/>
      <c r="ECM113" s="631"/>
      <c r="ECN113" s="631"/>
      <c r="ECO113" s="631"/>
      <c r="ECP113" s="612"/>
      <c r="ECQ113" s="626"/>
      <c r="ECR113" s="631"/>
      <c r="ECS113" s="631"/>
      <c r="ECT113" s="631"/>
      <c r="ECU113" s="631"/>
      <c r="ECV113" s="631"/>
      <c r="ECW113" s="612"/>
      <c r="ECX113" s="626"/>
      <c r="ECY113" s="631"/>
      <c r="ECZ113" s="631"/>
      <c r="EDA113" s="631"/>
      <c r="EDB113" s="631"/>
      <c r="EDC113" s="631"/>
      <c r="EDD113" s="612"/>
      <c r="EDE113" s="626"/>
      <c r="EDF113" s="631"/>
      <c r="EDG113" s="631"/>
      <c r="EDH113" s="631"/>
      <c r="EDI113" s="631"/>
      <c r="EDJ113" s="631"/>
      <c r="EDK113" s="612"/>
      <c r="EDL113" s="626"/>
      <c r="EDM113" s="631"/>
      <c r="EDN113" s="631"/>
      <c r="EDO113" s="631"/>
      <c r="EDP113" s="631"/>
      <c r="EDQ113" s="631"/>
      <c r="EDR113" s="612"/>
      <c r="EDS113" s="626"/>
      <c r="EDT113" s="631"/>
      <c r="EDU113" s="631"/>
      <c r="EDV113" s="631"/>
      <c r="EDW113" s="631"/>
      <c r="EDX113" s="631"/>
      <c r="EDY113" s="612"/>
      <c r="EDZ113" s="626"/>
      <c r="EEA113" s="631"/>
      <c r="EEB113" s="631"/>
      <c r="EEC113" s="631"/>
      <c r="EED113" s="631"/>
      <c r="EEE113" s="631"/>
      <c r="EEF113" s="612"/>
      <c r="EEG113" s="626"/>
      <c r="EEH113" s="631"/>
      <c r="EEI113" s="631"/>
      <c r="EEJ113" s="631"/>
      <c r="EEK113" s="631"/>
      <c r="EEL113" s="631"/>
      <c r="EEM113" s="612"/>
      <c r="EEN113" s="626"/>
      <c r="EEO113" s="631"/>
      <c r="EEP113" s="631"/>
      <c r="EEQ113" s="631"/>
      <c r="EER113" s="631"/>
      <c r="EES113" s="631"/>
      <c r="EET113" s="612"/>
      <c r="EEU113" s="626"/>
      <c r="EEV113" s="631"/>
      <c r="EEW113" s="631"/>
      <c r="EEX113" s="631"/>
      <c r="EEY113" s="631"/>
      <c r="EEZ113" s="631"/>
      <c r="EFA113" s="612"/>
      <c r="EFB113" s="626"/>
      <c r="EFC113" s="631"/>
      <c r="EFD113" s="631"/>
      <c r="EFE113" s="631"/>
      <c r="EFF113" s="631"/>
      <c r="EFG113" s="631"/>
      <c r="EFH113" s="612"/>
      <c r="EFI113" s="626"/>
      <c r="EFJ113" s="631"/>
      <c r="EFK113" s="631"/>
      <c r="EFL113" s="631"/>
      <c r="EFM113" s="631"/>
      <c r="EFN113" s="631"/>
      <c r="EFO113" s="612"/>
      <c r="EFP113" s="626"/>
      <c r="EFQ113" s="631"/>
      <c r="EFR113" s="631"/>
      <c r="EFS113" s="631"/>
      <c r="EFT113" s="631"/>
      <c r="EFU113" s="631"/>
      <c r="EFV113" s="612"/>
      <c r="EFW113" s="626"/>
      <c r="EFX113" s="631"/>
      <c r="EFY113" s="631"/>
      <c r="EFZ113" s="631"/>
      <c r="EGA113" s="631"/>
      <c r="EGB113" s="631"/>
      <c r="EGC113" s="612"/>
      <c r="EGD113" s="626"/>
      <c r="EGE113" s="631"/>
      <c r="EGF113" s="631"/>
      <c r="EGG113" s="631"/>
      <c r="EGH113" s="631"/>
      <c r="EGI113" s="631"/>
      <c r="EGJ113" s="612"/>
      <c r="EGK113" s="626"/>
      <c r="EGL113" s="631"/>
      <c r="EGM113" s="631"/>
      <c r="EGN113" s="631"/>
      <c r="EGO113" s="631"/>
      <c r="EGP113" s="631"/>
      <c r="EGQ113" s="612"/>
      <c r="EGR113" s="626"/>
      <c r="EGS113" s="631"/>
      <c r="EGT113" s="631"/>
      <c r="EGU113" s="631"/>
      <c r="EGV113" s="631"/>
      <c r="EGW113" s="631"/>
      <c r="EGX113" s="612"/>
      <c r="EGY113" s="626"/>
      <c r="EGZ113" s="631"/>
      <c r="EHA113" s="631"/>
      <c r="EHB113" s="631"/>
      <c r="EHC113" s="631"/>
      <c r="EHD113" s="631"/>
      <c r="EHE113" s="612"/>
      <c r="EHF113" s="626"/>
      <c r="EHG113" s="631"/>
      <c r="EHH113" s="631"/>
      <c r="EHI113" s="631"/>
      <c r="EHJ113" s="631"/>
      <c r="EHK113" s="631"/>
      <c r="EHL113" s="612"/>
      <c r="EHM113" s="626"/>
      <c r="EHN113" s="631"/>
      <c r="EHO113" s="631"/>
      <c r="EHP113" s="631"/>
      <c r="EHQ113" s="631"/>
      <c r="EHR113" s="631"/>
      <c r="EHS113" s="612"/>
      <c r="EHT113" s="626"/>
      <c r="EHU113" s="631"/>
      <c r="EHV113" s="631"/>
      <c r="EHW113" s="631"/>
      <c r="EHX113" s="631"/>
      <c r="EHY113" s="631"/>
      <c r="EHZ113" s="612"/>
      <c r="EIA113" s="626"/>
      <c r="EIB113" s="631"/>
      <c r="EIC113" s="631"/>
      <c r="EID113" s="631"/>
      <c r="EIE113" s="631"/>
      <c r="EIF113" s="631"/>
      <c r="EIG113" s="612"/>
      <c r="EIH113" s="626"/>
      <c r="EII113" s="631"/>
      <c r="EIJ113" s="631"/>
      <c r="EIK113" s="631"/>
      <c r="EIL113" s="631"/>
      <c r="EIM113" s="631"/>
      <c r="EIN113" s="612"/>
      <c r="EIO113" s="626"/>
      <c r="EIP113" s="631"/>
      <c r="EIQ113" s="631"/>
      <c r="EIR113" s="631"/>
      <c r="EIS113" s="631"/>
      <c r="EIT113" s="631"/>
      <c r="EIU113" s="612"/>
      <c r="EIV113" s="626"/>
      <c r="EIW113" s="631"/>
      <c r="EIX113" s="631"/>
      <c r="EIY113" s="631"/>
      <c r="EIZ113" s="631"/>
      <c r="EJA113" s="631"/>
      <c r="EJB113" s="612"/>
      <c r="EJC113" s="626"/>
      <c r="EJD113" s="631"/>
      <c r="EJE113" s="631"/>
      <c r="EJF113" s="631"/>
      <c r="EJG113" s="631"/>
      <c r="EJH113" s="631"/>
      <c r="EJI113" s="612"/>
      <c r="EJJ113" s="626"/>
      <c r="EJK113" s="631"/>
      <c r="EJL113" s="631"/>
      <c r="EJM113" s="631"/>
      <c r="EJN113" s="631"/>
      <c r="EJO113" s="631"/>
      <c r="EJP113" s="612"/>
      <c r="EJQ113" s="626"/>
      <c r="EJR113" s="631"/>
      <c r="EJS113" s="631"/>
      <c r="EJT113" s="631"/>
      <c r="EJU113" s="631"/>
      <c r="EJV113" s="631"/>
      <c r="EJW113" s="612"/>
      <c r="EJX113" s="626"/>
      <c r="EJY113" s="631"/>
      <c r="EJZ113" s="631"/>
      <c r="EKA113" s="631"/>
      <c r="EKB113" s="631"/>
      <c r="EKC113" s="631"/>
      <c r="EKD113" s="612"/>
      <c r="EKE113" s="626"/>
      <c r="EKF113" s="631"/>
      <c r="EKG113" s="631"/>
      <c r="EKH113" s="631"/>
      <c r="EKI113" s="631"/>
      <c r="EKJ113" s="631"/>
      <c r="EKK113" s="612"/>
      <c r="EKL113" s="626"/>
      <c r="EKM113" s="631"/>
      <c r="EKN113" s="631"/>
      <c r="EKO113" s="631"/>
      <c r="EKP113" s="631"/>
      <c r="EKQ113" s="631"/>
      <c r="EKR113" s="612"/>
      <c r="EKS113" s="626"/>
      <c r="EKT113" s="631"/>
      <c r="EKU113" s="631"/>
      <c r="EKV113" s="631"/>
      <c r="EKW113" s="631"/>
      <c r="EKX113" s="631"/>
      <c r="EKY113" s="612"/>
      <c r="EKZ113" s="626"/>
      <c r="ELA113" s="631"/>
      <c r="ELB113" s="631"/>
      <c r="ELC113" s="631"/>
      <c r="ELD113" s="631"/>
      <c r="ELE113" s="631"/>
      <c r="ELF113" s="612"/>
      <c r="ELG113" s="626"/>
      <c r="ELH113" s="631"/>
      <c r="ELI113" s="631"/>
      <c r="ELJ113" s="631"/>
      <c r="ELK113" s="631"/>
      <c r="ELL113" s="631"/>
      <c r="ELM113" s="612"/>
      <c r="ELN113" s="626"/>
      <c r="ELO113" s="631"/>
      <c r="ELP113" s="631"/>
      <c r="ELQ113" s="631"/>
      <c r="ELR113" s="631"/>
      <c r="ELS113" s="631"/>
      <c r="ELT113" s="612"/>
      <c r="ELU113" s="626"/>
      <c r="ELV113" s="631"/>
      <c r="ELW113" s="631"/>
      <c r="ELX113" s="631"/>
      <c r="ELY113" s="631"/>
      <c r="ELZ113" s="631"/>
      <c r="EMA113" s="612"/>
      <c r="EMB113" s="626"/>
      <c r="EMC113" s="631"/>
      <c r="EMD113" s="631"/>
      <c r="EME113" s="631"/>
      <c r="EMF113" s="631"/>
      <c r="EMG113" s="631"/>
      <c r="EMH113" s="612"/>
      <c r="EMI113" s="626"/>
      <c r="EMJ113" s="631"/>
      <c r="EMK113" s="631"/>
      <c r="EML113" s="631"/>
      <c r="EMM113" s="631"/>
      <c r="EMN113" s="631"/>
      <c r="EMO113" s="612"/>
      <c r="EMP113" s="626"/>
      <c r="EMQ113" s="631"/>
      <c r="EMR113" s="631"/>
      <c r="EMS113" s="631"/>
      <c r="EMT113" s="631"/>
      <c r="EMU113" s="631"/>
      <c r="EMV113" s="612"/>
      <c r="EMW113" s="626"/>
      <c r="EMX113" s="631"/>
      <c r="EMY113" s="631"/>
      <c r="EMZ113" s="631"/>
      <c r="ENA113" s="631"/>
      <c r="ENB113" s="631"/>
      <c r="ENC113" s="612"/>
      <c r="END113" s="626"/>
      <c r="ENE113" s="631"/>
      <c r="ENF113" s="631"/>
      <c r="ENG113" s="631"/>
      <c r="ENH113" s="631"/>
      <c r="ENI113" s="631"/>
      <c r="ENJ113" s="612"/>
      <c r="ENK113" s="626"/>
      <c r="ENL113" s="631"/>
      <c r="ENM113" s="631"/>
      <c r="ENN113" s="631"/>
      <c r="ENO113" s="631"/>
      <c r="ENP113" s="631"/>
      <c r="ENQ113" s="612"/>
      <c r="ENR113" s="626"/>
      <c r="ENS113" s="631"/>
      <c r="ENT113" s="631"/>
      <c r="ENU113" s="631"/>
      <c r="ENV113" s="631"/>
      <c r="ENW113" s="631"/>
      <c r="ENX113" s="612"/>
      <c r="ENY113" s="626"/>
      <c r="ENZ113" s="631"/>
      <c r="EOA113" s="631"/>
      <c r="EOB113" s="631"/>
      <c r="EOC113" s="631"/>
      <c r="EOD113" s="631"/>
      <c r="EOE113" s="612"/>
      <c r="EOF113" s="626"/>
      <c r="EOG113" s="631"/>
      <c r="EOH113" s="631"/>
      <c r="EOI113" s="631"/>
      <c r="EOJ113" s="631"/>
      <c r="EOK113" s="631"/>
      <c r="EOL113" s="612"/>
      <c r="EOM113" s="626"/>
      <c r="EON113" s="631"/>
      <c r="EOO113" s="631"/>
      <c r="EOP113" s="631"/>
      <c r="EOQ113" s="631"/>
      <c r="EOR113" s="631"/>
      <c r="EOS113" s="612"/>
      <c r="EOT113" s="626"/>
      <c r="EOU113" s="631"/>
      <c r="EOV113" s="631"/>
      <c r="EOW113" s="631"/>
      <c r="EOX113" s="631"/>
      <c r="EOY113" s="631"/>
      <c r="EOZ113" s="612"/>
      <c r="EPA113" s="626"/>
      <c r="EPB113" s="631"/>
      <c r="EPC113" s="631"/>
      <c r="EPD113" s="631"/>
      <c r="EPE113" s="631"/>
      <c r="EPF113" s="631"/>
      <c r="EPG113" s="612"/>
      <c r="EPH113" s="626"/>
      <c r="EPI113" s="631"/>
      <c r="EPJ113" s="631"/>
      <c r="EPK113" s="631"/>
      <c r="EPL113" s="631"/>
      <c r="EPM113" s="631"/>
      <c r="EPN113" s="612"/>
      <c r="EPO113" s="626"/>
      <c r="EPP113" s="631"/>
      <c r="EPQ113" s="631"/>
      <c r="EPR113" s="631"/>
      <c r="EPS113" s="631"/>
      <c r="EPT113" s="631"/>
      <c r="EPU113" s="612"/>
      <c r="EPV113" s="626"/>
      <c r="EPW113" s="631"/>
      <c r="EPX113" s="631"/>
      <c r="EPY113" s="631"/>
      <c r="EPZ113" s="631"/>
      <c r="EQA113" s="631"/>
      <c r="EQB113" s="612"/>
      <c r="EQC113" s="626"/>
      <c r="EQD113" s="631"/>
      <c r="EQE113" s="631"/>
      <c r="EQF113" s="631"/>
      <c r="EQG113" s="631"/>
      <c r="EQH113" s="631"/>
      <c r="EQI113" s="612"/>
      <c r="EQJ113" s="626"/>
      <c r="EQK113" s="631"/>
      <c r="EQL113" s="631"/>
      <c r="EQM113" s="631"/>
      <c r="EQN113" s="631"/>
      <c r="EQO113" s="631"/>
      <c r="EQP113" s="612"/>
      <c r="EQQ113" s="626"/>
      <c r="EQR113" s="631"/>
      <c r="EQS113" s="631"/>
      <c r="EQT113" s="631"/>
      <c r="EQU113" s="631"/>
      <c r="EQV113" s="631"/>
      <c r="EQW113" s="612"/>
      <c r="EQX113" s="626"/>
      <c r="EQY113" s="631"/>
      <c r="EQZ113" s="631"/>
      <c r="ERA113" s="631"/>
      <c r="ERB113" s="631"/>
      <c r="ERC113" s="631"/>
      <c r="ERD113" s="612"/>
      <c r="ERE113" s="626"/>
      <c r="ERF113" s="631"/>
      <c r="ERG113" s="631"/>
      <c r="ERH113" s="631"/>
      <c r="ERI113" s="631"/>
      <c r="ERJ113" s="631"/>
      <c r="ERK113" s="612"/>
      <c r="ERL113" s="626"/>
      <c r="ERM113" s="631"/>
      <c r="ERN113" s="631"/>
      <c r="ERO113" s="631"/>
      <c r="ERP113" s="631"/>
      <c r="ERQ113" s="631"/>
      <c r="ERR113" s="612"/>
      <c r="ERS113" s="626"/>
      <c r="ERT113" s="631"/>
      <c r="ERU113" s="631"/>
      <c r="ERV113" s="631"/>
      <c r="ERW113" s="631"/>
      <c r="ERX113" s="631"/>
      <c r="ERY113" s="612"/>
      <c r="ERZ113" s="626"/>
      <c r="ESA113" s="631"/>
      <c r="ESB113" s="631"/>
      <c r="ESC113" s="631"/>
      <c r="ESD113" s="631"/>
      <c r="ESE113" s="631"/>
      <c r="ESF113" s="612"/>
      <c r="ESG113" s="626"/>
      <c r="ESH113" s="631"/>
      <c r="ESI113" s="631"/>
      <c r="ESJ113" s="631"/>
      <c r="ESK113" s="631"/>
      <c r="ESL113" s="631"/>
      <c r="ESM113" s="612"/>
      <c r="ESN113" s="626"/>
      <c r="ESO113" s="631"/>
      <c r="ESP113" s="631"/>
      <c r="ESQ113" s="631"/>
      <c r="ESR113" s="631"/>
      <c r="ESS113" s="631"/>
      <c r="EST113" s="612"/>
      <c r="ESU113" s="626"/>
      <c r="ESV113" s="631"/>
      <c r="ESW113" s="631"/>
      <c r="ESX113" s="631"/>
      <c r="ESY113" s="631"/>
      <c r="ESZ113" s="631"/>
      <c r="ETA113" s="612"/>
      <c r="ETB113" s="626"/>
      <c r="ETC113" s="631"/>
      <c r="ETD113" s="631"/>
      <c r="ETE113" s="631"/>
      <c r="ETF113" s="631"/>
      <c r="ETG113" s="631"/>
      <c r="ETH113" s="612"/>
      <c r="ETI113" s="626"/>
      <c r="ETJ113" s="631"/>
      <c r="ETK113" s="631"/>
      <c r="ETL113" s="631"/>
      <c r="ETM113" s="631"/>
      <c r="ETN113" s="631"/>
      <c r="ETO113" s="612"/>
      <c r="ETP113" s="626"/>
      <c r="ETQ113" s="631"/>
      <c r="ETR113" s="631"/>
      <c r="ETS113" s="631"/>
      <c r="ETT113" s="631"/>
      <c r="ETU113" s="631"/>
      <c r="ETV113" s="612"/>
      <c r="ETW113" s="626"/>
      <c r="ETX113" s="631"/>
      <c r="ETY113" s="631"/>
      <c r="ETZ113" s="631"/>
      <c r="EUA113" s="631"/>
      <c r="EUB113" s="631"/>
      <c r="EUC113" s="612"/>
      <c r="EUD113" s="626"/>
      <c r="EUE113" s="631"/>
      <c r="EUF113" s="631"/>
      <c r="EUG113" s="631"/>
      <c r="EUH113" s="631"/>
      <c r="EUI113" s="631"/>
      <c r="EUJ113" s="612"/>
      <c r="EUK113" s="626"/>
      <c r="EUL113" s="631"/>
      <c r="EUM113" s="631"/>
      <c r="EUN113" s="631"/>
      <c r="EUO113" s="631"/>
      <c r="EUP113" s="631"/>
      <c r="EUQ113" s="612"/>
      <c r="EUR113" s="626"/>
      <c r="EUS113" s="631"/>
      <c r="EUT113" s="631"/>
      <c r="EUU113" s="631"/>
      <c r="EUV113" s="631"/>
      <c r="EUW113" s="631"/>
      <c r="EUX113" s="612"/>
      <c r="EUY113" s="626"/>
      <c r="EUZ113" s="631"/>
      <c r="EVA113" s="631"/>
      <c r="EVB113" s="631"/>
      <c r="EVC113" s="631"/>
      <c r="EVD113" s="631"/>
      <c r="EVE113" s="612"/>
      <c r="EVF113" s="626"/>
      <c r="EVG113" s="631"/>
      <c r="EVH113" s="631"/>
      <c r="EVI113" s="631"/>
      <c r="EVJ113" s="631"/>
      <c r="EVK113" s="631"/>
      <c r="EVL113" s="612"/>
      <c r="EVM113" s="626"/>
      <c r="EVN113" s="631"/>
      <c r="EVO113" s="631"/>
      <c r="EVP113" s="631"/>
      <c r="EVQ113" s="631"/>
      <c r="EVR113" s="631"/>
      <c r="EVS113" s="612"/>
      <c r="EVT113" s="626"/>
      <c r="EVU113" s="631"/>
      <c r="EVV113" s="631"/>
      <c r="EVW113" s="631"/>
      <c r="EVX113" s="631"/>
      <c r="EVY113" s="631"/>
      <c r="EVZ113" s="612"/>
      <c r="EWA113" s="626"/>
      <c r="EWB113" s="631"/>
      <c r="EWC113" s="631"/>
      <c r="EWD113" s="631"/>
      <c r="EWE113" s="631"/>
      <c r="EWF113" s="631"/>
      <c r="EWG113" s="612"/>
      <c r="EWH113" s="626"/>
      <c r="EWI113" s="631"/>
      <c r="EWJ113" s="631"/>
      <c r="EWK113" s="631"/>
      <c r="EWL113" s="631"/>
      <c r="EWM113" s="631"/>
      <c r="EWN113" s="612"/>
      <c r="EWO113" s="626"/>
      <c r="EWP113" s="631"/>
      <c r="EWQ113" s="631"/>
      <c r="EWR113" s="631"/>
      <c r="EWS113" s="631"/>
      <c r="EWT113" s="631"/>
      <c r="EWU113" s="612"/>
      <c r="EWV113" s="626"/>
      <c r="EWW113" s="631"/>
      <c r="EWX113" s="631"/>
      <c r="EWY113" s="631"/>
      <c r="EWZ113" s="631"/>
      <c r="EXA113" s="631"/>
      <c r="EXB113" s="612"/>
      <c r="EXC113" s="626"/>
      <c r="EXD113" s="631"/>
      <c r="EXE113" s="631"/>
      <c r="EXF113" s="631"/>
      <c r="EXG113" s="631"/>
      <c r="EXH113" s="631"/>
      <c r="EXI113" s="612"/>
      <c r="EXJ113" s="626"/>
      <c r="EXK113" s="631"/>
      <c r="EXL113" s="631"/>
      <c r="EXM113" s="631"/>
      <c r="EXN113" s="631"/>
      <c r="EXO113" s="631"/>
      <c r="EXP113" s="612"/>
      <c r="EXQ113" s="626"/>
      <c r="EXR113" s="631"/>
      <c r="EXS113" s="631"/>
      <c r="EXT113" s="631"/>
      <c r="EXU113" s="631"/>
      <c r="EXV113" s="631"/>
      <c r="EXW113" s="612"/>
      <c r="EXX113" s="626"/>
      <c r="EXY113" s="631"/>
      <c r="EXZ113" s="631"/>
      <c r="EYA113" s="631"/>
      <c r="EYB113" s="631"/>
      <c r="EYC113" s="631"/>
      <c r="EYD113" s="612"/>
      <c r="EYE113" s="626"/>
      <c r="EYF113" s="631"/>
      <c r="EYG113" s="631"/>
      <c r="EYH113" s="631"/>
      <c r="EYI113" s="631"/>
      <c r="EYJ113" s="631"/>
      <c r="EYK113" s="612"/>
      <c r="EYL113" s="626"/>
      <c r="EYM113" s="631"/>
      <c r="EYN113" s="631"/>
      <c r="EYO113" s="631"/>
      <c r="EYP113" s="631"/>
      <c r="EYQ113" s="631"/>
      <c r="EYR113" s="612"/>
      <c r="EYS113" s="626"/>
      <c r="EYT113" s="631"/>
      <c r="EYU113" s="631"/>
      <c r="EYV113" s="631"/>
      <c r="EYW113" s="631"/>
      <c r="EYX113" s="631"/>
      <c r="EYY113" s="612"/>
      <c r="EYZ113" s="626"/>
      <c r="EZA113" s="631"/>
      <c r="EZB113" s="631"/>
      <c r="EZC113" s="631"/>
      <c r="EZD113" s="631"/>
      <c r="EZE113" s="631"/>
      <c r="EZF113" s="612"/>
      <c r="EZG113" s="626"/>
      <c r="EZH113" s="631"/>
      <c r="EZI113" s="631"/>
      <c r="EZJ113" s="631"/>
      <c r="EZK113" s="631"/>
      <c r="EZL113" s="631"/>
      <c r="EZM113" s="612"/>
      <c r="EZN113" s="626"/>
      <c r="EZO113" s="631"/>
      <c r="EZP113" s="631"/>
      <c r="EZQ113" s="631"/>
      <c r="EZR113" s="631"/>
      <c r="EZS113" s="631"/>
      <c r="EZT113" s="612"/>
      <c r="EZU113" s="626"/>
      <c r="EZV113" s="631"/>
      <c r="EZW113" s="631"/>
      <c r="EZX113" s="631"/>
      <c r="EZY113" s="631"/>
      <c r="EZZ113" s="631"/>
      <c r="FAA113" s="612"/>
      <c r="FAB113" s="626"/>
      <c r="FAC113" s="631"/>
      <c r="FAD113" s="631"/>
      <c r="FAE113" s="631"/>
      <c r="FAF113" s="631"/>
      <c r="FAG113" s="631"/>
      <c r="FAH113" s="612"/>
      <c r="FAI113" s="626"/>
      <c r="FAJ113" s="631"/>
      <c r="FAK113" s="631"/>
      <c r="FAL113" s="631"/>
      <c r="FAM113" s="631"/>
      <c r="FAN113" s="631"/>
      <c r="FAO113" s="612"/>
      <c r="FAP113" s="626"/>
      <c r="FAQ113" s="631"/>
      <c r="FAR113" s="631"/>
      <c r="FAS113" s="631"/>
      <c r="FAT113" s="631"/>
      <c r="FAU113" s="631"/>
      <c r="FAV113" s="612"/>
      <c r="FAW113" s="626"/>
      <c r="FAX113" s="631"/>
      <c r="FAY113" s="631"/>
      <c r="FAZ113" s="631"/>
      <c r="FBA113" s="631"/>
      <c r="FBB113" s="631"/>
      <c r="FBC113" s="612"/>
      <c r="FBD113" s="626"/>
      <c r="FBE113" s="631"/>
      <c r="FBF113" s="631"/>
      <c r="FBG113" s="631"/>
      <c r="FBH113" s="631"/>
      <c r="FBI113" s="631"/>
      <c r="FBJ113" s="612"/>
      <c r="FBK113" s="626"/>
      <c r="FBL113" s="631"/>
      <c r="FBM113" s="631"/>
      <c r="FBN113" s="631"/>
      <c r="FBO113" s="631"/>
      <c r="FBP113" s="631"/>
      <c r="FBQ113" s="612"/>
      <c r="FBR113" s="626"/>
      <c r="FBS113" s="631"/>
      <c r="FBT113" s="631"/>
      <c r="FBU113" s="631"/>
      <c r="FBV113" s="631"/>
      <c r="FBW113" s="631"/>
      <c r="FBX113" s="612"/>
      <c r="FBY113" s="626"/>
      <c r="FBZ113" s="631"/>
      <c r="FCA113" s="631"/>
      <c r="FCB113" s="631"/>
      <c r="FCC113" s="631"/>
      <c r="FCD113" s="631"/>
      <c r="FCE113" s="612"/>
      <c r="FCF113" s="626"/>
      <c r="FCG113" s="631"/>
      <c r="FCH113" s="631"/>
      <c r="FCI113" s="631"/>
      <c r="FCJ113" s="631"/>
      <c r="FCK113" s="631"/>
      <c r="FCL113" s="612"/>
      <c r="FCM113" s="626"/>
      <c r="FCN113" s="631"/>
      <c r="FCO113" s="631"/>
      <c r="FCP113" s="631"/>
      <c r="FCQ113" s="631"/>
      <c r="FCR113" s="631"/>
      <c r="FCS113" s="612"/>
      <c r="FCT113" s="626"/>
      <c r="FCU113" s="631"/>
      <c r="FCV113" s="631"/>
      <c r="FCW113" s="631"/>
      <c r="FCX113" s="631"/>
      <c r="FCY113" s="631"/>
      <c r="FCZ113" s="612"/>
      <c r="FDA113" s="626"/>
      <c r="FDB113" s="631"/>
      <c r="FDC113" s="631"/>
      <c r="FDD113" s="631"/>
      <c r="FDE113" s="631"/>
      <c r="FDF113" s="631"/>
      <c r="FDG113" s="612"/>
      <c r="FDH113" s="626"/>
      <c r="FDI113" s="631"/>
      <c r="FDJ113" s="631"/>
      <c r="FDK113" s="631"/>
      <c r="FDL113" s="631"/>
      <c r="FDM113" s="631"/>
      <c r="FDN113" s="612"/>
      <c r="FDO113" s="626"/>
      <c r="FDP113" s="631"/>
      <c r="FDQ113" s="631"/>
      <c r="FDR113" s="631"/>
      <c r="FDS113" s="631"/>
      <c r="FDT113" s="631"/>
      <c r="FDU113" s="612"/>
      <c r="FDV113" s="626"/>
      <c r="FDW113" s="631"/>
      <c r="FDX113" s="631"/>
      <c r="FDY113" s="631"/>
      <c r="FDZ113" s="631"/>
      <c r="FEA113" s="631"/>
      <c r="FEB113" s="612"/>
      <c r="FEC113" s="626"/>
      <c r="FED113" s="631"/>
      <c r="FEE113" s="631"/>
      <c r="FEF113" s="631"/>
      <c r="FEG113" s="631"/>
      <c r="FEH113" s="631"/>
      <c r="FEI113" s="612"/>
      <c r="FEJ113" s="626"/>
      <c r="FEK113" s="631"/>
      <c r="FEL113" s="631"/>
      <c r="FEM113" s="631"/>
      <c r="FEN113" s="631"/>
      <c r="FEO113" s="631"/>
      <c r="FEP113" s="612"/>
      <c r="FEQ113" s="626"/>
      <c r="FER113" s="631"/>
      <c r="FES113" s="631"/>
      <c r="FET113" s="631"/>
      <c r="FEU113" s="631"/>
      <c r="FEV113" s="631"/>
      <c r="FEW113" s="612"/>
      <c r="FEX113" s="626"/>
      <c r="FEY113" s="631"/>
      <c r="FEZ113" s="631"/>
      <c r="FFA113" s="631"/>
      <c r="FFB113" s="631"/>
      <c r="FFC113" s="631"/>
      <c r="FFD113" s="612"/>
      <c r="FFE113" s="626"/>
      <c r="FFF113" s="631"/>
      <c r="FFG113" s="631"/>
      <c r="FFH113" s="631"/>
      <c r="FFI113" s="631"/>
      <c r="FFJ113" s="631"/>
      <c r="FFK113" s="612"/>
      <c r="FFL113" s="626"/>
      <c r="FFM113" s="631"/>
      <c r="FFN113" s="631"/>
      <c r="FFO113" s="631"/>
      <c r="FFP113" s="631"/>
      <c r="FFQ113" s="631"/>
      <c r="FFR113" s="612"/>
      <c r="FFS113" s="626"/>
      <c r="FFT113" s="631"/>
      <c r="FFU113" s="631"/>
      <c r="FFV113" s="631"/>
      <c r="FFW113" s="631"/>
      <c r="FFX113" s="631"/>
      <c r="FFY113" s="612"/>
      <c r="FFZ113" s="626"/>
      <c r="FGA113" s="631"/>
      <c r="FGB113" s="631"/>
      <c r="FGC113" s="631"/>
      <c r="FGD113" s="631"/>
      <c r="FGE113" s="631"/>
      <c r="FGF113" s="612"/>
      <c r="FGG113" s="626"/>
      <c r="FGH113" s="631"/>
      <c r="FGI113" s="631"/>
      <c r="FGJ113" s="631"/>
      <c r="FGK113" s="631"/>
      <c r="FGL113" s="631"/>
      <c r="FGM113" s="612"/>
      <c r="FGN113" s="626"/>
      <c r="FGO113" s="631"/>
      <c r="FGP113" s="631"/>
      <c r="FGQ113" s="631"/>
      <c r="FGR113" s="631"/>
      <c r="FGS113" s="631"/>
      <c r="FGT113" s="612"/>
      <c r="FGU113" s="626"/>
      <c r="FGV113" s="631"/>
      <c r="FGW113" s="631"/>
      <c r="FGX113" s="631"/>
      <c r="FGY113" s="631"/>
      <c r="FGZ113" s="631"/>
      <c r="FHA113" s="612"/>
      <c r="FHB113" s="626"/>
      <c r="FHC113" s="631"/>
      <c r="FHD113" s="631"/>
      <c r="FHE113" s="631"/>
      <c r="FHF113" s="631"/>
      <c r="FHG113" s="631"/>
      <c r="FHH113" s="612"/>
      <c r="FHI113" s="626"/>
      <c r="FHJ113" s="631"/>
      <c r="FHK113" s="631"/>
      <c r="FHL113" s="631"/>
      <c r="FHM113" s="631"/>
      <c r="FHN113" s="631"/>
      <c r="FHO113" s="612"/>
      <c r="FHP113" s="626"/>
      <c r="FHQ113" s="631"/>
      <c r="FHR113" s="631"/>
      <c r="FHS113" s="631"/>
      <c r="FHT113" s="631"/>
      <c r="FHU113" s="631"/>
      <c r="FHV113" s="612"/>
      <c r="FHW113" s="626"/>
      <c r="FHX113" s="631"/>
      <c r="FHY113" s="631"/>
      <c r="FHZ113" s="631"/>
      <c r="FIA113" s="631"/>
      <c r="FIB113" s="631"/>
      <c r="FIC113" s="612"/>
      <c r="FID113" s="626"/>
      <c r="FIE113" s="631"/>
      <c r="FIF113" s="631"/>
      <c r="FIG113" s="631"/>
      <c r="FIH113" s="631"/>
      <c r="FII113" s="631"/>
      <c r="FIJ113" s="612"/>
      <c r="FIK113" s="626"/>
      <c r="FIL113" s="631"/>
      <c r="FIM113" s="631"/>
      <c r="FIN113" s="631"/>
      <c r="FIO113" s="631"/>
      <c r="FIP113" s="631"/>
      <c r="FIQ113" s="612"/>
      <c r="FIR113" s="626"/>
      <c r="FIS113" s="631"/>
      <c r="FIT113" s="631"/>
      <c r="FIU113" s="631"/>
      <c r="FIV113" s="631"/>
      <c r="FIW113" s="631"/>
      <c r="FIX113" s="612"/>
      <c r="FIY113" s="626"/>
      <c r="FIZ113" s="631"/>
      <c r="FJA113" s="631"/>
      <c r="FJB113" s="631"/>
      <c r="FJC113" s="631"/>
      <c r="FJD113" s="631"/>
      <c r="FJE113" s="612"/>
      <c r="FJF113" s="626"/>
      <c r="FJG113" s="631"/>
      <c r="FJH113" s="631"/>
      <c r="FJI113" s="631"/>
      <c r="FJJ113" s="631"/>
      <c r="FJK113" s="631"/>
      <c r="FJL113" s="612"/>
      <c r="FJM113" s="626"/>
      <c r="FJN113" s="631"/>
      <c r="FJO113" s="631"/>
      <c r="FJP113" s="631"/>
      <c r="FJQ113" s="631"/>
      <c r="FJR113" s="631"/>
      <c r="FJS113" s="612"/>
      <c r="FJT113" s="626"/>
      <c r="FJU113" s="631"/>
      <c r="FJV113" s="631"/>
      <c r="FJW113" s="631"/>
      <c r="FJX113" s="631"/>
      <c r="FJY113" s="631"/>
      <c r="FJZ113" s="612"/>
      <c r="FKA113" s="626"/>
      <c r="FKB113" s="631"/>
      <c r="FKC113" s="631"/>
      <c r="FKD113" s="631"/>
      <c r="FKE113" s="631"/>
      <c r="FKF113" s="631"/>
      <c r="FKG113" s="612"/>
      <c r="FKH113" s="626"/>
      <c r="FKI113" s="631"/>
      <c r="FKJ113" s="631"/>
      <c r="FKK113" s="631"/>
      <c r="FKL113" s="631"/>
      <c r="FKM113" s="631"/>
      <c r="FKN113" s="612"/>
      <c r="FKO113" s="626"/>
      <c r="FKP113" s="631"/>
      <c r="FKQ113" s="631"/>
      <c r="FKR113" s="631"/>
      <c r="FKS113" s="631"/>
      <c r="FKT113" s="631"/>
      <c r="FKU113" s="612"/>
      <c r="FKV113" s="626"/>
      <c r="FKW113" s="631"/>
      <c r="FKX113" s="631"/>
      <c r="FKY113" s="631"/>
      <c r="FKZ113" s="631"/>
      <c r="FLA113" s="631"/>
      <c r="FLB113" s="612"/>
      <c r="FLC113" s="626"/>
      <c r="FLD113" s="631"/>
      <c r="FLE113" s="631"/>
      <c r="FLF113" s="631"/>
      <c r="FLG113" s="631"/>
      <c r="FLH113" s="631"/>
      <c r="FLI113" s="612"/>
      <c r="FLJ113" s="626"/>
      <c r="FLK113" s="631"/>
      <c r="FLL113" s="631"/>
      <c r="FLM113" s="631"/>
      <c r="FLN113" s="631"/>
      <c r="FLO113" s="631"/>
      <c r="FLP113" s="612"/>
      <c r="FLQ113" s="626"/>
      <c r="FLR113" s="631"/>
      <c r="FLS113" s="631"/>
      <c r="FLT113" s="631"/>
      <c r="FLU113" s="631"/>
      <c r="FLV113" s="631"/>
      <c r="FLW113" s="612"/>
      <c r="FLX113" s="626"/>
      <c r="FLY113" s="631"/>
      <c r="FLZ113" s="631"/>
      <c r="FMA113" s="631"/>
      <c r="FMB113" s="631"/>
      <c r="FMC113" s="631"/>
      <c r="FMD113" s="612"/>
      <c r="FME113" s="626"/>
      <c r="FMF113" s="631"/>
      <c r="FMG113" s="631"/>
      <c r="FMH113" s="631"/>
      <c r="FMI113" s="631"/>
      <c r="FMJ113" s="631"/>
      <c r="FMK113" s="612"/>
      <c r="FML113" s="626"/>
      <c r="FMM113" s="631"/>
      <c r="FMN113" s="631"/>
      <c r="FMO113" s="631"/>
      <c r="FMP113" s="631"/>
      <c r="FMQ113" s="631"/>
      <c r="FMR113" s="612"/>
      <c r="FMS113" s="626"/>
      <c r="FMT113" s="631"/>
      <c r="FMU113" s="631"/>
      <c r="FMV113" s="631"/>
      <c r="FMW113" s="631"/>
      <c r="FMX113" s="631"/>
      <c r="FMY113" s="612"/>
      <c r="FMZ113" s="626"/>
      <c r="FNA113" s="631"/>
      <c r="FNB113" s="631"/>
      <c r="FNC113" s="631"/>
      <c r="FND113" s="631"/>
      <c r="FNE113" s="631"/>
      <c r="FNF113" s="612"/>
      <c r="FNG113" s="626"/>
      <c r="FNH113" s="631"/>
      <c r="FNI113" s="631"/>
      <c r="FNJ113" s="631"/>
      <c r="FNK113" s="631"/>
      <c r="FNL113" s="631"/>
      <c r="FNM113" s="612"/>
      <c r="FNN113" s="626"/>
      <c r="FNO113" s="631"/>
      <c r="FNP113" s="631"/>
      <c r="FNQ113" s="631"/>
      <c r="FNR113" s="631"/>
      <c r="FNS113" s="631"/>
      <c r="FNT113" s="612"/>
      <c r="FNU113" s="626"/>
      <c r="FNV113" s="631"/>
      <c r="FNW113" s="631"/>
      <c r="FNX113" s="631"/>
      <c r="FNY113" s="631"/>
      <c r="FNZ113" s="631"/>
      <c r="FOA113" s="612"/>
      <c r="FOB113" s="626"/>
      <c r="FOC113" s="631"/>
      <c r="FOD113" s="631"/>
      <c r="FOE113" s="631"/>
      <c r="FOF113" s="631"/>
      <c r="FOG113" s="631"/>
      <c r="FOH113" s="612"/>
      <c r="FOI113" s="626"/>
      <c r="FOJ113" s="631"/>
      <c r="FOK113" s="631"/>
      <c r="FOL113" s="631"/>
      <c r="FOM113" s="631"/>
      <c r="FON113" s="631"/>
      <c r="FOO113" s="612"/>
      <c r="FOP113" s="626"/>
      <c r="FOQ113" s="631"/>
      <c r="FOR113" s="631"/>
      <c r="FOS113" s="631"/>
      <c r="FOT113" s="631"/>
      <c r="FOU113" s="631"/>
      <c r="FOV113" s="612"/>
      <c r="FOW113" s="626"/>
      <c r="FOX113" s="631"/>
      <c r="FOY113" s="631"/>
      <c r="FOZ113" s="631"/>
      <c r="FPA113" s="631"/>
      <c r="FPB113" s="631"/>
      <c r="FPC113" s="612"/>
      <c r="FPD113" s="626"/>
      <c r="FPE113" s="631"/>
      <c r="FPF113" s="631"/>
      <c r="FPG113" s="631"/>
      <c r="FPH113" s="631"/>
      <c r="FPI113" s="631"/>
      <c r="FPJ113" s="612"/>
      <c r="FPK113" s="626"/>
      <c r="FPL113" s="631"/>
      <c r="FPM113" s="631"/>
      <c r="FPN113" s="631"/>
      <c r="FPO113" s="631"/>
      <c r="FPP113" s="631"/>
      <c r="FPQ113" s="612"/>
      <c r="FPR113" s="626"/>
      <c r="FPS113" s="631"/>
      <c r="FPT113" s="631"/>
      <c r="FPU113" s="631"/>
      <c r="FPV113" s="631"/>
      <c r="FPW113" s="631"/>
      <c r="FPX113" s="612"/>
      <c r="FPY113" s="626"/>
      <c r="FPZ113" s="631"/>
      <c r="FQA113" s="631"/>
      <c r="FQB113" s="631"/>
      <c r="FQC113" s="631"/>
      <c r="FQD113" s="631"/>
      <c r="FQE113" s="612"/>
      <c r="FQF113" s="626"/>
      <c r="FQG113" s="631"/>
      <c r="FQH113" s="631"/>
      <c r="FQI113" s="631"/>
      <c r="FQJ113" s="631"/>
      <c r="FQK113" s="631"/>
      <c r="FQL113" s="612"/>
      <c r="FQM113" s="626"/>
      <c r="FQN113" s="631"/>
      <c r="FQO113" s="631"/>
      <c r="FQP113" s="631"/>
      <c r="FQQ113" s="631"/>
      <c r="FQR113" s="631"/>
      <c r="FQS113" s="612"/>
      <c r="FQT113" s="626"/>
      <c r="FQU113" s="631"/>
      <c r="FQV113" s="631"/>
      <c r="FQW113" s="631"/>
      <c r="FQX113" s="631"/>
      <c r="FQY113" s="631"/>
      <c r="FQZ113" s="612"/>
      <c r="FRA113" s="626"/>
      <c r="FRB113" s="631"/>
      <c r="FRC113" s="631"/>
      <c r="FRD113" s="631"/>
      <c r="FRE113" s="631"/>
      <c r="FRF113" s="631"/>
      <c r="FRG113" s="612"/>
      <c r="FRH113" s="626"/>
      <c r="FRI113" s="631"/>
      <c r="FRJ113" s="631"/>
      <c r="FRK113" s="631"/>
      <c r="FRL113" s="631"/>
      <c r="FRM113" s="631"/>
      <c r="FRN113" s="612"/>
      <c r="FRO113" s="626"/>
      <c r="FRP113" s="631"/>
      <c r="FRQ113" s="631"/>
      <c r="FRR113" s="631"/>
      <c r="FRS113" s="631"/>
      <c r="FRT113" s="631"/>
      <c r="FRU113" s="612"/>
      <c r="FRV113" s="626"/>
      <c r="FRW113" s="631"/>
      <c r="FRX113" s="631"/>
      <c r="FRY113" s="631"/>
      <c r="FRZ113" s="631"/>
      <c r="FSA113" s="631"/>
      <c r="FSB113" s="612"/>
      <c r="FSC113" s="626"/>
      <c r="FSD113" s="631"/>
      <c r="FSE113" s="631"/>
      <c r="FSF113" s="631"/>
      <c r="FSG113" s="631"/>
      <c r="FSH113" s="631"/>
      <c r="FSI113" s="612"/>
      <c r="FSJ113" s="626"/>
      <c r="FSK113" s="631"/>
      <c r="FSL113" s="631"/>
      <c r="FSM113" s="631"/>
      <c r="FSN113" s="631"/>
      <c r="FSO113" s="631"/>
      <c r="FSP113" s="612"/>
      <c r="FSQ113" s="626"/>
      <c r="FSR113" s="631"/>
      <c r="FSS113" s="631"/>
      <c r="FST113" s="631"/>
      <c r="FSU113" s="631"/>
      <c r="FSV113" s="631"/>
      <c r="FSW113" s="612"/>
      <c r="FSX113" s="626"/>
      <c r="FSY113" s="631"/>
      <c r="FSZ113" s="631"/>
      <c r="FTA113" s="631"/>
      <c r="FTB113" s="631"/>
      <c r="FTC113" s="631"/>
      <c r="FTD113" s="612"/>
      <c r="FTE113" s="626"/>
      <c r="FTF113" s="631"/>
      <c r="FTG113" s="631"/>
      <c r="FTH113" s="631"/>
      <c r="FTI113" s="631"/>
      <c r="FTJ113" s="631"/>
      <c r="FTK113" s="612"/>
      <c r="FTL113" s="626"/>
      <c r="FTM113" s="631"/>
      <c r="FTN113" s="631"/>
      <c r="FTO113" s="631"/>
      <c r="FTP113" s="631"/>
      <c r="FTQ113" s="631"/>
      <c r="FTR113" s="612"/>
      <c r="FTS113" s="626"/>
      <c r="FTT113" s="631"/>
      <c r="FTU113" s="631"/>
      <c r="FTV113" s="631"/>
      <c r="FTW113" s="631"/>
      <c r="FTX113" s="631"/>
      <c r="FTY113" s="612"/>
      <c r="FTZ113" s="626"/>
      <c r="FUA113" s="631"/>
      <c r="FUB113" s="631"/>
      <c r="FUC113" s="631"/>
      <c r="FUD113" s="631"/>
      <c r="FUE113" s="631"/>
      <c r="FUF113" s="612"/>
      <c r="FUG113" s="626"/>
      <c r="FUH113" s="631"/>
      <c r="FUI113" s="631"/>
      <c r="FUJ113" s="631"/>
      <c r="FUK113" s="631"/>
      <c r="FUL113" s="631"/>
      <c r="FUM113" s="612"/>
      <c r="FUN113" s="626"/>
      <c r="FUO113" s="631"/>
      <c r="FUP113" s="631"/>
      <c r="FUQ113" s="631"/>
      <c r="FUR113" s="631"/>
      <c r="FUS113" s="631"/>
      <c r="FUT113" s="612"/>
      <c r="FUU113" s="626"/>
      <c r="FUV113" s="631"/>
      <c r="FUW113" s="631"/>
      <c r="FUX113" s="631"/>
      <c r="FUY113" s="631"/>
      <c r="FUZ113" s="631"/>
      <c r="FVA113" s="612"/>
      <c r="FVB113" s="626"/>
      <c r="FVC113" s="631"/>
      <c r="FVD113" s="631"/>
      <c r="FVE113" s="631"/>
      <c r="FVF113" s="631"/>
      <c r="FVG113" s="631"/>
      <c r="FVH113" s="612"/>
      <c r="FVI113" s="626"/>
      <c r="FVJ113" s="631"/>
      <c r="FVK113" s="631"/>
      <c r="FVL113" s="631"/>
      <c r="FVM113" s="631"/>
      <c r="FVN113" s="631"/>
      <c r="FVO113" s="612"/>
      <c r="FVP113" s="626"/>
      <c r="FVQ113" s="631"/>
      <c r="FVR113" s="631"/>
      <c r="FVS113" s="631"/>
      <c r="FVT113" s="631"/>
      <c r="FVU113" s="631"/>
      <c r="FVV113" s="612"/>
      <c r="FVW113" s="626"/>
      <c r="FVX113" s="631"/>
      <c r="FVY113" s="631"/>
      <c r="FVZ113" s="631"/>
      <c r="FWA113" s="631"/>
      <c r="FWB113" s="631"/>
      <c r="FWC113" s="612"/>
      <c r="FWD113" s="626"/>
      <c r="FWE113" s="631"/>
      <c r="FWF113" s="631"/>
      <c r="FWG113" s="631"/>
      <c r="FWH113" s="631"/>
      <c r="FWI113" s="631"/>
      <c r="FWJ113" s="612"/>
      <c r="FWK113" s="626"/>
      <c r="FWL113" s="631"/>
      <c r="FWM113" s="631"/>
      <c r="FWN113" s="631"/>
      <c r="FWO113" s="631"/>
      <c r="FWP113" s="631"/>
      <c r="FWQ113" s="612"/>
      <c r="FWR113" s="626"/>
      <c r="FWS113" s="631"/>
      <c r="FWT113" s="631"/>
      <c r="FWU113" s="631"/>
      <c r="FWV113" s="631"/>
      <c r="FWW113" s="631"/>
      <c r="FWX113" s="612"/>
      <c r="FWY113" s="626"/>
      <c r="FWZ113" s="631"/>
      <c r="FXA113" s="631"/>
      <c r="FXB113" s="631"/>
      <c r="FXC113" s="631"/>
      <c r="FXD113" s="631"/>
      <c r="FXE113" s="612"/>
      <c r="FXF113" s="626"/>
      <c r="FXG113" s="631"/>
      <c r="FXH113" s="631"/>
      <c r="FXI113" s="631"/>
      <c r="FXJ113" s="631"/>
      <c r="FXK113" s="631"/>
      <c r="FXL113" s="612"/>
      <c r="FXM113" s="626"/>
      <c r="FXN113" s="631"/>
      <c r="FXO113" s="631"/>
      <c r="FXP113" s="631"/>
      <c r="FXQ113" s="631"/>
      <c r="FXR113" s="631"/>
      <c r="FXS113" s="612"/>
      <c r="FXT113" s="626"/>
      <c r="FXU113" s="631"/>
      <c r="FXV113" s="631"/>
      <c r="FXW113" s="631"/>
      <c r="FXX113" s="631"/>
      <c r="FXY113" s="631"/>
      <c r="FXZ113" s="612"/>
      <c r="FYA113" s="626"/>
      <c r="FYB113" s="631"/>
      <c r="FYC113" s="631"/>
      <c r="FYD113" s="631"/>
      <c r="FYE113" s="631"/>
      <c r="FYF113" s="631"/>
      <c r="FYG113" s="612"/>
      <c r="FYH113" s="626"/>
      <c r="FYI113" s="631"/>
      <c r="FYJ113" s="631"/>
      <c r="FYK113" s="631"/>
      <c r="FYL113" s="631"/>
      <c r="FYM113" s="631"/>
      <c r="FYN113" s="612"/>
      <c r="FYO113" s="626"/>
      <c r="FYP113" s="631"/>
      <c r="FYQ113" s="631"/>
      <c r="FYR113" s="631"/>
      <c r="FYS113" s="631"/>
      <c r="FYT113" s="631"/>
      <c r="FYU113" s="612"/>
      <c r="FYV113" s="626"/>
      <c r="FYW113" s="631"/>
      <c r="FYX113" s="631"/>
      <c r="FYY113" s="631"/>
      <c r="FYZ113" s="631"/>
      <c r="FZA113" s="631"/>
      <c r="FZB113" s="612"/>
      <c r="FZC113" s="626"/>
      <c r="FZD113" s="631"/>
      <c r="FZE113" s="631"/>
      <c r="FZF113" s="631"/>
      <c r="FZG113" s="631"/>
      <c r="FZH113" s="631"/>
      <c r="FZI113" s="612"/>
      <c r="FZJ113" s="626"/>
      <c r="FZK113" s="631"/>
      <c r="FZL113" s="631"/>
      <c r="FZM113" s="631"/>
      <c r="FZN113" s="631"/>
      <c r="FZO113" s="631"/>
      <c r="FZP113" s="612"/>
      <c r="FZQ113" s="626"/>
      <c r="FZR113" s="631"/>
      <c r="FZS113" s="631"/>
      <c r="FZT113" s="631"/>
      <c r="FZU113" s="631"/>
      <c r="FZV113" s="631"/>
      <c r="FZW113" s="612"/>
      <c r="FZX113" s="626"/>
      <c r="FZY113" s="631"/>
      <c r="FZZ113" s="631"/>
      <c r="GAA113" s="631"/>
      <c r="GAB113" s="631"/>
      <c r="GAC113" s="631"/>
      <c r="GAD113" s="612"/>
      <c r="GAE113" s="626"/>
      <c r="GAF113" s="631"/>
      <c r="GAG113" s="631"/>
      <c r="GAH113" s="631"/>
      <c r="GAI113" s="631"/>
      <c r="GAJ113" s="631"/>
      <c r="GAK113" s="612"/>
      <c r="GAL113" s="626"/>
      <c r="GAM113" s="631"/>
      <c r="GAN113" s="631"/>
      <c r="GAO113" s="631"/>
      <c r="GAP113" s="631"/>
      <c r="GAQ113" s="631"/>
      <c r="GAR113" s="612"/>
      <c r="GAS113" s="626"/>
      <c r="GAT113" s="631"/>
      <c r="GAU113" s="631"/>
      <c r="GAV113" s="631"/>
      <c r="GAW113" s="631"/>
      <c r="GAX113" s="631"/>
      <c r="GAY113" s="612"/>
      <c r="GAZ113" s="626"/>
      <c r="GBA113" s="631"/>
      <c r="GBB113" s="631"/>
      <c r="GBC113" s="631"/>
      <c r="GBD113" s="631"/>
      <c r="GBE113" s="631"/>
      <c r="GBF113" s="612"/>
      <c r="GBG113" s="626"/>
      <c r="GBH113" s="631"/>
      <c r="GBI113" s="631"/>
      <c r="GBJ113" s="631"/>
      <c r="GBK113" s="631"/>
      <c r="GBL113" s="631"/>
      <c r="GBM113" s="612"/>
      <c r="GBN113" s="626"/>
      <c r="GBO113" s="631"/>
      <c r="GBP113" s="631"/>
      <c r="GBQ113" s="631"/>
      <c r="GBR113" s="631"/>
      <c r="GBS113" s="631"/>
      <c r="GBT113" s="612"/>
      <c r="GBU113" s="626"/>
      <c r="GBV113" s="631"/>
      <c r="GBW113" s="631"/>
      <c r="GBX113" s="631"/>
      <c r="GBY113" s="631"/>
      <c r="GBZ113" s="631"/>
      <c r="GCA113" s="612"/>
      <c r="GCB113" s="626"/>
      <c r="GCC113" s="631"/>
      <c r="GCD113" s="631"/>
      <c r="GCE113" s="631"/>
      <c r="GCF113" s="631"/>
      <c r="GCG113" s="631"/>
      <c r="GCH113" s="612"/>
      <c r="GCI113" s="626"/>
      <c r="GCJ113" s="631"/>
      <c r="GCK113" s="631"/>
      <c r="GCL113" s="631"/>
      <c r="GCM113" s="631"/>
      <c r="GCN113" s="631"/>
      <c r="GCO113" s="612"/>
      <c r="GCP113" s="626"/>
      <c r="GCQ113" s="631"/>
      <c r="GCR113" s="631"/>
      <c r="GCS113" s="631"/>
      <c r="GCT113" s="631"/>
      <c r="GCU113" s="631"/>
      <c r="GCV113" s="612"/>
      <c r="GCW113" s="626"/>
      <c r="GCX113" s="631"/>
      <c r="GCY113" s="631"/>
      <c r="GCZ113" s="631"/>
      <c r="GDA113" s="631"/>
      <c r="GDB113" s="631"/>
      <c r="GDC113" s="612"/>
      <c r="GDD113" s="626"/>
      <c r="GDE113" s="631"/>
      <c r="GDF113" s="631"/>
      <c r="GDG113" s="631"/>
      <c r="GDH113" s="631"/>
      <c r="GDI113" s="631"/>
      <c r="GDJ113" s="612"/>
      <c r="GDK113" s="626"/>
      <c r="GDL113" s="631"/>
      <c r="GDM113" s="631"/>
      <c r="GDN113" s="631"/>
      <c r="GDO113" s="631"/>
      <c r="GDP113" s="631"/>
      <c r="GDQ113" s="612"/>
      <c r="GDR113" s="626"/>
      <c r="GDS113" s="631"/>
      <c r="GDT113" s="631"/>
      <c r="GDU113" s="631"/>
      <c r="GDV113" s="631"/>
      <c r="GDW113" s="631"/>
      <c r="GDX113" s="612"/>
      <c r="GDY113" s="626"/>
      <c r="GDZ113" s="631"/>
      <c r="GEA113" s="631"/>
      <c r="GEB113" s="631"/>
      <c r="GEC113" s="631"/>
      <c r="GED113" s="631"/>
      <c r="GEE113" s="612"/>
      <c r="GEF113" s="626"/>
      <c r="GEG113" s="631"/>
      <c r="GEH113" s="631"/>
      <c r="GEI113" s="631"/>
      <c r="GEJ113" s="631"/>
      <c r="GEK113" s="631"/>
      <c r="GEL113" s="612"/>
      <c r="GEM113" s="626"/>
      <c r="GEN113" s="631"/>
      <c r="GEO113" s="631"/>
      <c r="GEP113" s="631"/>
      <c r="GEQ113" s="631"/>
      <c r="GER113" s="631"/>
      <c r="GES113" s="612"/>
      <c r="GET113" s="626"/>
      <c r="GEU113" s="631"/>
      <c r="GEV113" s="631"/>
      <c r="GEW113" s="631"/>
      <c r="GEX113" s="631"/>
      <c r="GEY113" s="631"/>
      <c r="GEZ113" s="612"/>
      <c r="GFA113" s="626"/>
      <c r="GFB113" s="631"/>
      <c r="GFC113" s="631"/>
      <c r="GFD113" s="631"/>
      <c r="GFE113" s="631"/>
      <c r="GFF113" s="631"/>
      <c r="GFG113" s="612"/>
      <c r="GFH113" s="626"/>
      <c r="GFI113" s="631"/>
      <c r="GFJ113" s="631"/>
      <c r="GFK113" s="631"/>
      <c r="GFL113" s="631"/>
      <c r="GFM113" s="631"/>
      <c r="GFN113" s="612"/>
      <c r="GFO113" s="626"/>
      <c r="GFP113" s="631"/>
      <c r="GFQ113" s="631"/>
      <c r="GFR113" s="631"/>
      <c r="GFS113" s="631"/>
      <c r="GFT113" s="631"/>
      <c r="GFU113" s="612"/>
      <c r="GFV113" s="626"/>
      <c r="GFW113" s="631"/>
      <c r="GFX113" s="631"/>
      <c r="GFY113" s="631"/>
      <c r="GFZ113" s="631"/>
      <c r="GGA113" s="631"/>
      <c r="GGB113" s="612"/>
      <c r="GGC113" s="626"/>
      <c r="GGD113" s="631"/>
      <c r="GGE113" s="631"/>
      <c r="GGF113" s="631"/>
      <c r="GGG113" s="631"/>
      <c r="GGH113" s="631"/>
      <c r="GGI113" s="612"/>
      <c r="GGJ113" s="626"/>
      <c r="GGK113" s="631"/>
      <c r="GGL113" s="631"/>
      <c r="GGM113" s="631"/>
      <c r="GGN113" s="631"/>
      <c r="GGO113" s="631"/>
      <c r="GGP113" s="612"/>
      <c r="GGQ113" s="626"/>
      <c r="GGR113" s="631"/>
      <c r="GGS113" s="631"/>
      <c r="GGT113" s="631"/>
      <c r="GGU113" s="631"/>
      <c r="GGV113" s="631"/>
      <c r="GGW113" s="612"/>
      <c r="GGX113" s="626"/>
      <c r="GGY113" s="631"/>
      <c r="GGZ113" s="631"/>
      <c r="GHA113" s="631"/>
      <c r="GHB113" s="631"/>
      <c r="GHC113" s="631"/>
      <c r="GHD113" s="612"/>
      <c r="GHE113" s="626"/>
      <c r="GHF113" s="631"/>
      <c r="GHG113" s="631"/>
      <c r="GHH113" s="631"/>
      <c r="GHI113" s="631"/>
      <c r="GHJ113" s="631"/>
      <c r="GHK113" s="612"/>
      <c r="GHL113" s="626"/>
      <c r="GHM113" s="631"/>
      <c r="GHN113" s="631"/>
      <c r="GHO113" s="631"/>
      <c r="GHP113" s="631"/>
      <c r="GHQ113" s="631"/>
      <c r="GHR113" s="612"/>
      <c r="GHS113" s="626"/>
      <c r="GHT113" s="631"/>
      <c r="GHU113" s="631"/>
      <c r="GHV113" s="631"/>
      <c r="GHW113" s="631"/>
      <c r="GHX113" s="631"/>
      <c r="GHY113" s="612"/>
      <c r="GHZ113" s="626"/>
      <c r="GIA113" s="631"/>
      <c r="GIB113" s="631"/>
      <c r="GIC113" s="631"/>
      <c r="GID113" s="631"/>
      <c r="GIE113" s="631"/>
      <c r="GIF113" s="612"/>
      <c r="GIG113" s="626"/>
      <c r="GIH113" s="631"/>
      <c r="GII113" s="631"/>
      <c r="GIJ113" s="631"/>
      <c r="GIK113" s="631"/>
      <c r="GIL113" s="631"/>
      <c r="GIM113" s="612"/>
      <c r="GIN113" s="626"/>
      <c r="GIO113" s="631"/>
      <c r="GIP113" s="631"/>
      <c r="GIQ113" s="631"/>
      <c r="GIR113" s="631"/>
      <c r="GIS113" s="631"/>
      <c r="GIT113" s="612"/>
      <c r="GIU113" s="626"/>
      <c r="GIV113" s="631"/>
      <c r="GIW113" s="631"/>
      <c r="GIX113" s="631"/>
      <c r="GIY113" s="631"/>
      <c r="GIZ113" s="631"/>
      <c r="GJA113" s="612"/>
      <c r="GJB113" s="626"/>
      <c r="GJC113" s="631"/>
      <c r="GJD113" s="631"/>
      <c r="GJE113" s="631"/>
      <c r="GJF113" s="631"/>
      <c r="GJG113" s="631"/>
      <c r="GJH113" s="612"/>
      <c r="GJI113" s="626"/>
      <c r="GJJ113" s="631"/>
      <c r="GJK113" s="631"/>
      <c r="GJL113" s="631"/>
      <c r="GJM113" s="631"/>
      <c r="GJN113" s="631"/>
      <c r="GJO113" s="612"/>
      <c r="GJP113" s="626"/>
      <c r="GJQ113" s="631"/>
      <c r="GJR113" s="631"/>
      <c r="GJS113" s="631"/>
      <c r="GJT113" s="631"/>
      <c r="GJU113" s="631"/>
      <c r="GJV113" s="612"/>
      <c r="GJW113" s="626"/>
      <c r="GJX113" s="631"/>
      <c r="GJY113" s="631"/>
      <c r="GJZ113" s="631"/>
      <c r="GKA113" s="631"/>
      <c r="GKB113" s="631"/>
      <c r="GKC113" s="612"/>
      <c r="GKD113" s="626"/>
      <c r="GKE113" s="631"/>
      <c r="GKF113" s="631"/>
      <c r="GKG113" s="631"/>
      <c r="GKH113" s="631"/>
      <c r="GKI113" s="631"/>
      <c r="GKJ113" s="612"/>
      <c r="GKK113" s="626"/>
      <c r="GKL113" s="631"/>
      <c r="GKM113" s="631"/>
      <c r="GKN113" s="631"/>
      <c r="GKO113" s="631"/>
      <c r="GKP113" s="631"/>
      <c r="GKQ113" s="612"/>
      <c r="GKR113" s="626"/>
      <c r="GKS113" s="631"/>
      <c r="GKT113" s="631"/>
      <c r="GKU113" s="631"/>
      <c r="GKV113" s="631"/>
      <c r="GKW113" s="631"/>
      <c r="GKX113" s="612"/>
      <c r="GKY113" s="626"/>
      <c r="GKZ113" s="631"/>
      <c r="GLA113" s="631"/>
      <c r="GLB113" s="631"/>
      <c r="GLC113" s="631"/>
      <c r="GLD113" s="631"/>
      <c r="GLE113" s="612"/>
      <c r="GLF113" s="626"/>
      <c r="GLG113" s="631"/>
      <c r="GLH113" s="631"/>
      <c r="GLI113" s="631"/>
      <c r="GLJ113" s="631"/>
      <c r="GLK113" s="631"/>
      <c r="GLL113" s="612"/>
      <c r="GLM113" s="626"/>
      <c r="GLN113" s="631"/>
      <c r="GLO113" s="631"/>
      <c r="GLP113" s="631"/>
      <c r="GLQ113" s="631"/>
      <c r="GLR113" s="631"/>
      <c r="GLS113" s="612"/>
      <c r="GLT113" s="626"/>
      <c r="GLU113" s="631"/>
      <c r="GLV113" s="631"/>
      <c r="GLW113" s="631"/>
      <c r="GLX113" s="631"/>
      <c r="GLY113" s="631"/>
      <c r="GLZ113" s="612"/>
      <c r="GMA113" s="626"/>
      <c r="GMB113" s="631"/>
      <c r="GMC113" s="631"/>
      <c r="GMD113" s="631"/>
      <c r="GME113" s="631"/>
      <c r="GMF113" s="631"/>
      <c r="GMG113" s="612"/>
      <c r="GMH113" s="626"/>
      <c r="GMI113" s="631"/>
      <c r="GMJ113" s="631"/>
      <c r="GMK113" s="631"/>
      <c r="GML113" s="631"/>
      <c r="GMM113" s="631"/>
      <c r="GMN113" s="612"/>
      <c r="GMO113" s="626"/>
      <c r="GMP113" s="631"/>
      <c r="GMQ113" s="631"/>
      <c r="GMR113" s="631"/>
      <c r="GMS113" s="631"/>
      <c r="GMT113" s="631"/>
      <c r="GMU113" s="612"/>
      <c r="GMV113" s="626"/>
      <c r="GMW113" s="631"/>
      <c r="GMX113" s="631"/>
      <c r="GMY113" s="631"/>
      <c r="GMZ113" s="631"/>
      <c r="GNA113" s="631"/>
      <c r="GNB113" s="612"/>
      <c r="GNC113" s="626"/>
      <c r="GND113" s="631"/>
      <c r="GNE113" s="631"/>
      <c r="GNF113" s="631"/>
      <c r="GNG113" s="631"/>
      <c r="GNH113" s="631"/>
      <c r="GNI113" s="612"/>
      <c r="GNJ113" s="626"/>
      <c r="GNK113" s="631"/>
      <c r="GNL113" s="631"/>
      <c r="GNM113" s="631"/>
      <c r="GNN113" s="631"/>
      <c r="GNO113" s="631"/>
      <c r="GNP113" s="612"/>
      <c r="GNQ113" s="626"/>
      <c r="GNR113" s="631"/>
      <c r="GNS113" s="631"/>
      <c r="GNT113" s="631"/>
      <c r="GNU113" s="631"/>
      <c r="GNV113" s="631"/>
      <c r="GNW113" s="612"/>
      <c r="GNX113" s="626"/>
      <c r="GNY113" s="631"/>
      <c r="GNZ113" s="631"/>
      <c r="GOA113" s="631"/>
      <c r="GOB113" s="631"/>
      <c r="GOC113" s="631"/>
      <c r="GOD113" s="612"/>
      <c r="GOE113" s="626"/>
      <c r="GOF113" s="631"/>
      <c r="GOG113" s="631"/>
      <c r="GOH113" s="631"/>
      <c r="GOI113" s="631"/>
      <c r="GOJ113" s="631"/>
      <c r="GOK113" s="612"/>
      <c r="GOL113" s="626"/>
      <c r="GOM113" s="631"/>
      <c r="GON113" s="631"/>
      <c r="GOO113" s="631"/>
      <c r="GOP113" s="631"/>
      <c r="GOQ113" s="631"/>
      <c r="GOR113" s="612"/>
      <c r="GOS113" s="626"/>
      <c r="GOT113" s="631"/>
      <c r="GOU113" s="631"/>
      <c r="GOV113" s="631"/>
      <c r="GOW113" s="631"/>
      <c r="GOX113" s="631"/>
      <c r="GOY113" s="612"/>
      <c r="GOZ113" s="626"/>
      <c r="GPA113" s="631"/>
      <c r="GPB113" s="631"/>
      <c r="GPC113" s="631"/>
      <c r="GPD113" s="631"/>
      <c r="GPE113" s="631"/>
      <c r="GPF113" s="612"/>
      <c r="GPG113" s="626"/>
      <c r="GPH113" s="631"/>
      <c r="GPI113" s="631"/>
      <c r="GPJ113" s="631"/>
      <c r="GPK113" s="631"/>
      <c r="GPL113" s="631"/>
      <c r="GPM113" s="612"/>
      <c r="GPN113" s="626"/>
      <c r="GPO113" s="631"/>
      <c r="GPP113" s="631"/>
      <c r="GPQ113" s="631"/>
      <c r="GPR113" s="631"/>
      <c r="GPS113" s="631"/>
      <c r="GPT113" s="612"/>
      <c r="GPU113" s="626"/>
      <c r="GPV113" s="631"/>
      <c r="GPW113" s="631"/>
      <c r="GPX113" s="631"/>
      <c r="GPY113" s="631"/>
      <c r="GPZ113" s="631"/>
      <c r="GQA113" s="612"/>
      <c r="GQB113" s="626"/>
      <c r="GQC113" s="631"/>
      <c r="GQD113" s="631"/>
      <c r="GQE113" s="631"/>
      <c r="GQF113" s="631"/>
      <c r="GQG113" s="631"/>
      <c r="GQH113" s="612"/>
      <c r="GQI113" s="626"/>
      <c r="GQJ113" s="631"/>
      <c r="GQK113" s="631"/>
      <c r="GQL113" s="631"/>
      <c r="GQM113" s="631"/>
      <c r="GQN113" s="631"/>
      <c r="GQO113" s="612"/>
      <c r="GQP113" s="626"/>
      <c r="GQQ113" s="631"/>
      <c r="GQR113" s="631"/>
      <c r="GQS113" s="631"/>
      <c r="GQT113" s="631"/>
      <c r="GQU113" s="631"/>
      <c r="GQV113" s="612"/>
      <c r="GQW113" s="626"/>
      <c r="GQX113" s="631"/>
      <c r="GQY113" s="631"/>
      <c r="GQZ113" s="631"/>
      <c r="GRA113" s="631"/>
      <c r="GRB113" s="631"/>
      <c r="GRC113" s="612"/>
      <c r="GRD113" s="626"/>
      <c r="GRE113" s="631"/>
      <c r="GRF113" s="631"/>
      <c r="GRG113" s="631"/>
      <c r="GRH113" s="631"/>
      <c r="GRI113" s="631"/>
      <c r="GRJ113" s="612"/>
      <c r="GRK113" s="626"/>
      <c r="GRL113" s="631"/>
      <c r="GRM113" s="631"/>
      <c r="GRN113" s="631"/>
      <c r="GRO113" s="631"/>
      <c r="GRP113" s="631"/>
      <c r="GRQ113" s="612"/>
      <c r="GRR113" s="626"/>
      <c r="GRS113" s="631"/>
      <c r="GRT113" s="631"/>
      <c r="GRU113" s="631"/>
      <c r="GRV113" s="631"/>
      <c r="GRW113" s="631"/>
      <c r="GRX113" s="612"/>
      <c r="GRY113" s="626"/>
      <c r="GRZ113" s="631"/>
      <c r="GSA113" s="631"/>
      <c r="GSB113" s="631"/>
      <c r="GSC113" s="631"/>
      <c r="GSD113" s="631"/>
      <c r="GSE113" s="612"/>
      <c r="GSF113" s="626"/>
      <c r="GSG113" s="631"/>
      <c r="GSH113" s="631"/>
      <c r="GSI113" s="631"/>
      <c r="GSJ113" s="631"/>
      <c r="GSK113" s="631"/>
      <c r="GSL113" s="612"/>
      <c r="GSM113" s="626"/>
      <c r="GSN113" s="631"/>
      <c r="GSO113" s="631"/>
      <c r="GSP113" s="631"/>
      <c r="GSQ113" s="631"/>
      <c r="GSR113" s="631"/>
      <c r="GSS113" s="612"/>
      <c r="GST113" s="626"/>
      <c r="GSU113" s="631"/>
      <c r="GSV113" s="631"/>
      <c r="GSW113" s="631"/>
      <c r="GSX113" s="631"/>
      <c r="GSY113" s="631"/>
      <c r="GSZ113" s="612"/>
      <c r="GTA113" s="626"/>
      <c r="GTB113" s="631"/>
      <c r="GTC113" s="631"/>
      <c r="GTD113" s="631"/>
      <c r="GTE113" s="631"/>
      <c r="GTF113" s="631"/>
      <c r="GTG113" s="612"/>
      <c r="GTH113" s="626"/>
      <c r="GTI113" s="631"/>
      <c r="GTJ113" s="631"/>
      <c r="GTK113" s="631"/>
      <c r="GTL113" s="631"/>
      <c r="GTM113" s="631"/>
      <c r="GTN113" s="612"/>
      <c r="GTO113" s="626"/>
      <c r="GTP113" s="631"/>
      <c r="GTQ113" s="631"/>
      <c r="GTR113" s="631"/>
      <c r="GTS113" s="631"/>
      <c r="GTT113" s="631"/>
      <c r="GTU113" s="612"/>
      <c r="GTV113" s="626"/>
      <c r="GTW113" s="631"/>
      <c r="GTX113" s="631"/>
      <c r="GTY113" s="631"/>
      <c r="GTZ113" s="631"/>
      <c r="GUA113" s="631"/>
      <c r="GUB113" s="612"/>
      <c r="GUC113" s="626"/>
      <c r="GUD113" s="631"/>
      <c r="GUE113" s="631"/>
      <c r="GUF113" s="631"/>
      <c r="GUG113" s="631"/>
      <c r="GUH113" s="631"/>
      <c r="GUI113" s="612"/>
      <c r="GUJ113" s="626"/>
      <c r="GUK113" s="631"/>
      <c r="GUL113" s="631"/>
      <c r="GUM113" s="631"/>
      <c r="GUN113" s="631"/>
      <c r="GUO113" s="631"/>
      <c r="GUP113" s="612"/>
      <c r="GUQ113" s="626"/>
      <c r="GUR113" s="631"/>
      <c r="GUS113" s="631"/>
      <c r="GUT113" s="631"/>
      <c r="GUU113" s="631"/>
      <c r="GUV113" s="631"/>
      <c r="GUW113" s="612"/>
      <c r="GUX113" s="626"/>
      <c r="GUY113" s="631"/>
      <c r="GUZ113" s="631"/>
      <c r="GVA113" s="631"/>
      <c r="GVB113" s="631"/>
      <c r="GVC113" s="631"/>
      <c r="GVD113" s="612"/>
      <c r="GVE113" s="626"/>
      <c r="GVF113" s="631"/>
      <c r="GVG113" s="631"/>
      <c r="GVH113" s="631"/>
      <c r="GVI113" s="631"/>
      <c r="GVJ113" s="631"/>
      <c r="GVK113" s="612"/>
      <c r="GVL113" s="626"/>
      <c r="GVM113" s="631"/>
      <c r="GVN113" s="631"/>
      <c r="GVO113" s="631"/>
      <c r="GVP113" s="631"/>
      <c r="GVQ113" s="631"/>
      <c r="GVR113" s="612"/>
      <c r="GVS113" s="626"/>
      <c r="GVT113" s="631"/>
      <c r="GVU113" s="631"/>
      <c r="GVV113" s="631"/>
      <c r="GVW113" s="631"/>
      <c r="GVX113" s="631"/>
      <c r="GVY113" s="612"/>
      <c r="GVZ113" s="626"/>
      <c r="GWA113" s="631"/>
      <c r="GWB113" s="631"/>
      <c r="GWC113" s="631"/>
      <c r="GWD113" s="631"/>
      <c r="GWE113" s="631"/>
      <c r="GWF113" s="612"/>
      <c r="GWG113" s="626"/>
      <c r="GWH113" s="631"/>
      <c r="GWI113" s="631"/>
      <c r="GWJ113" s="631"/>
      <c r="GWK113" s="631"/>
      <c r="GWL113" s="631"/>
      <c r="GWM113" s="612"/>
      <c r="GWN113" s="626"/>
      <c r="GWO113" s="631"/>
      <c r="GWP113" s="631"/>
      <c r="GWQ113" s="631"/>
      <c r="GWR113" s="631"/>
      <c r="GWS113" s="631"/>
      <c r="GWT113" s="612"/>
      <c r="GWU113" s="626"/>
      <c r="GWV113" s="631"/>
      <c r="GWW113" s="631"/>
      <c r="GWX113" s="631"/>
      <c r="GWY113" s="631"/>
      <c r="GWZ113" s="631"/>
      <c r="GXA113" s="612"/>
      <c r="GXB113" s="626"/>
      <c r="GXC113" s="631"/>
      <c r="GXD113" s="631"/>
      <c r="GXE113" s="631"/>
      <c r="GXF113" s="631"/>
      <c r="GXG113" s="631"/>
      <c r="GXH113" s="612"/>
      <c r="GXI113" s="626"/>
      <c r="GXJ113" s="631"/>
      <c r="GXK113" s="631"/>
      <c r="GXL113" s="631"/>
      <c r="GXM113" s="631"/>
      <c r="GXN113" s="631"/>
      <c r="GXO113" s="612"/>
      <c r="GXP113" s="626"/>
      <c r="GXQ113" s="631"/>
      <c r="GXR113" s="631"/>
      <c r="GXS113" s="631"/>
      <c r="GXT113" s="631"/>
      <c r="GXU113" s="631"/>
      <c r="GXV113" s="612"/>
      <c r="GXW113" s="626"/>
      <c r="GXX113" s="631"/>
      <c r="GXY113" s="631"/>
      <c r="GXZ113" s="631"/>
      <c r="GYA113" s="631"/>
      <c r="GYB113" s="631"/>
      <c r="GYC113" s="612"/>
      <c r="GYD113" s="626"/>
      <c r="GYE113" s="631"/>
      <c r="GYF113" s="631"/>
      <c r="GYG113" s="631"/>
      <c r="GYH113" s="631"/>
      <c r="GYI113" s="631"/>
      <c r="GYJ113" s="612"/>
      <c r="GYK113" s="626"/>
      <c r="GYL113" s="631"/>
      <c r="GYM113" s="631"/>
      <c r="GYN113" s="631"/>
      <c r="GYO113" s="631"/>
      <c r="GYP113" s="631"/>
      <c r="GYQ113" s="612"/>
      <c r="GYR113" s="626"/>
      <c r="GYS113" s="631"/>
      <c r="GYT113" s="631"/>
      <c r="GYU113" s="631"/>
      <c r="GYV113" s="631"/>
      <c r="GYW113" s="631"/>
      <c r="GYX113" s="612"/>
      <c r="GYY113" s="626"/>
      <c r="GYZ113" s="631"/>
      <c r="GZA113" s="631"/>
      <c r="GZB113" s="631"/>
      <c r="GZC113" s="631"/>
      <c r="GZD113" s="631"/>
      <c r="GZE113" s="612"/>
      <c r="GZF113" s="626"/>
      <c r="GZG113" s="631"/>
      <c r="GZH113" s="631"/>
      <c r="GZI113" s="631"/>
      <c r="GZJ113" s="631"/>
      <c r="GZK113" s="631"/>
      <c r="GZL113" s="612"/>
      <c r="GZM113" s="626"/>
      <c r="GZN113" s="631"/>
      <c r="GZO113" s="631"/>
      <c r="GZP113" s="631"/>
      <c r="GZQ113" s="631"/>
      <c r="GZR113" s="631"/>
      <c r="GZS113" s="612"/>
      <c r="GZT113" s="626"/>
      <c r="GZU113" s="631"/>
      <c r="GZV113" s="631"/>
      <c r="GZW113" s="631"/>
      <c r="GZX113" s="631"/>
      <c r="GZY113" s="631"/>
      <c r="GZZ113" s="612"/>
      <c r="HAA113" s="626"/>
      <c r="HAB113" s="631"/>
      <c r="HAC113" s="631"/>
      <c r="HAD113" s="631"/>
      <c r="HAE113" s="631"/>
      <c r="HAF113" s="631"/>
      <c r="HAG113" s="612"/>
      <c r="HAH113" s="626"/>
      <c r="HAI113" s="631"/>
      <c r="HAJ113" s="631"/>
      <c r="HAK113" s="631"/>
      <c r="HAL113" s="631"/>
      <c r="HAM113" s="631"/>
      <c r="HAN113" s="612"/>
      <c r="HAO113" s="626"/>
      <c r="HAP113" s="631"/>
      <c r="HAQ113" s="631"/>
      <c r="HAR113" s="631"/>
      <c r="HAS113" s="631"/>
      <c r="HAT113" s="631"/>
      <c r="HAU113" s="612"/>
      <c r="HAV113" s="626"/>
      <c r="HAW113" s="631"/>
      <c r="HAX113" s="631"/>
      <c r="HAY113" s="631"/>
      <c r="HAZ113" s="631"/>
      <c r="HBA113" s="631"/>
      <c r="HBB113" s="612"/>
      <c r="HBC113" s="626"/>
      <c r="HBD113" s="631"/>
      <c r="HBE113" s="631"/>
      <c r="HBF113" s="631"/>
      <c r="HBG113" s="631"/>
      <c r="HBH113" s="631"/>
      <c r="HBI113" s="612"/>
      <c r="HBJ113" s="626"/>
      <c r="HBK113" s="631"/>
      <c r="HBL113" s="631"/>
      <c r="HBM113" s="631"/>
      <c r="HBN113" s="631"/>
      <c r="HBO113" s="631"/>
      <c r="HBP113" s="612"/>
      <c r="HBQ113" s="626"/>
      <c r="HBR113" s="631"/>
      <c r="HBS113" s="631"/>
      <c r="HBT113" s="631"/>
      <c r="HBU113" s="631"/>
      <c r="HBV113" s="631"/>
      <c r="HBW113" s="612"/>
      <c r="HBX113" s="626"/>
      <c r="HBY113" s="631"/>
      <c r="HBZ113" s="631"/>
      <c r="HCA113" s="631"/>
      <c r="HCB113" s="631"/>
      <c r="HCC113" s="631"/>
      <c r="HCD113" s="612"/>
      <c r="HCE113" s="626"/>
      <c r="HCF113" s="631"/>
      <c r="HCG113" s="631"/>
      <c r="HCH113" s="631"/>
      <c r="HCI113" s="631"/>
      <c r="HCJ113" s="631"/>
      <c r="HCK113" s="612"/>
      <c r="HCL113" s="626"/>
      <c r="HCM113" s="631"/>
      <c r="HCN113" s="631"/>
      <c r="HCO113" s="631"/>
      <c r="HCP113" s="631"/>
      <c r="HCQ113" s="631"/>
      <c r="HCR113" s="612"/>
      <c r="HCS113" s="626"/>
      <c r="HCT113" s="631"/>
      <c r="HCU113" s="631"/>
      <c r="HCV113" s="631"/>
      <c r="HCW113" s="631"/>
      <c r="HCX113" s="631"/>
      <c r="HCY113" s="612"/>
      <c r="HCZ113" s="626"/>
      <c r="HDA113" s="631"/>
      <c r="HDB113" s="631"/>
      <c r="HDC113" s="631"/>
      <c r="HDD113" s="631"/>
      <c r="HDE113" s="631"/>
      <c r="HDF113" s="612"/>
      <c r="HDG113" s="626"/>
      <c r="HDH113" s="631"/>
      <c r="HDI113" s="631"/>
      <c r="HDJ113" s="631"/>
      <c r="HDK113" s="631"/>
      <c r="HDL113" s="631"/>
      <c r="HDM113" s="612"/>
      <c r="HDN113" s="626"/>
      <c r="HDO113" s="631"/>
      <c r="HDP113" s="631"/>
      <c r="HDQ113" s="631"/>
      <c r="HDR113" s="631"/>
      <c r="HDS113" s="631"/>
      <c r="HDT113" s="612"/>
      <c r="HDU113" s="626"/>
      <c r="HDV113" s="631"/>
      <c r="HDW113" s="631"/>
      <c r="HDX113" s="631"/>
      <c r="HDY113" s="631"/>
      <c r="HDZ113" s="631"/>
      <c r="HEA113" s="612"/>
      <c r="HEB113" s="626"/>
      <c r="HEC113" s="631"/>
      <c r="HED113" s="631"/>
      <c r="HEE113" s="631"/>
      <c r="HEF113" s="631"/>
      <c r="HEG113" s="631"/>
      <c r="HEH113" s="612"/>
      <c r="HEI113" s="626"/>
      <c r="HEJ113" s="631"/>
      <c r="HEK113" s="631"/>
      <c r="HEL113" s="631"/>
      <c r="HEM113" s="631"/>
      <c r="HEN113" s="631"/>
      <c r="HEO113" s="612"/>
      <c r="HEP113" s="626"/>
      <c r="HEQ113" s="631"/>
      <c r="HER113" s="631"/>
      <c r="HES113" s="631"/>
      <c r="HET113" s="631"/>
      <c r="HEU113" s="631"/>
      <c r="HEV113" s="612"/>
      <c r="HEW113" s="626"/>
      <c r="HEX113" s="631"/>
      <c r="HEY113" s="631"/>
      <c r="HEZ113" s="631"/>
      <c r="HFA113" s="631"/>
      <c r="HFB113" s="631"/>
      <c r="HFC113" s="612"/>
      <c r="HFD113" s="626"/>
      <c r="HFE113" s="631"/>
      <c r="HFF113" s="631"/>
      <c r="HFG113" s="631"/>
      <c r="HFH113" s="631"/>
      <c r="HFI113" s="631"/>
      <c r="HFJ113" s="612"/>
      <c r="HFK113" s="626"/>
      <c r="HFL113" s="631"/>
      <c r="HFM113" s="631"/>
      <c r="HFN113" s="631"/>
      <c r="HFO113" s="631"/>
      <c r="HFP113" s="631"/>
      <c r="HFQ113" s="612"/>
      <c r="HFR113" s="626"/>
      <c r="HFS113" s="631"/>
      <c r="HFT113" s="631"/>
      <c r="HFU113" s="631"/>
      <c r="HFV113" s="631"/>
      <c r="HFW113" s="631"/>
      <c r="HFX113" s="612"/>
      <c r="HFY113" s="626"/>
      <c r="HFZ113" s="631"/>
      <c r="HGA113" s="631"/>
      <c r="HGB113" s="631"/>
      <c r="HGC113" s="631"/>
      <c r="HGD113" s="631"/>
      <c r="HGE113" s="612"/>
      <c r="HGF113" s="626"/>
      <c r="HGG113" s="631"/>
      <c r="HGH113" s="631"/>
      <c r="HGI113" s="631"/>
      <c r="HGJ113" s="631"/>
      <c r="HGK113" s="631"/>
      <c r="HGL113" s="612"/>
      <c r="HGM113" s="626"/>
      <c r="HGN113" s="631"/>
      <c r="HGO113" s="631"/>
      <c r="HGP113" s="631"/>
      <c r="HGQ113" s="631"/>
      <c r="HGR113" s="631"/>
      <c r="HGS113" s="612"/>
      <c r="HGT113" s="626"/>
      <c r="HGU113" s="631"/>
      <c r="HGV113" s="631"/>
      <c r="HGW113" s="631"/>
      <c r="HGX113" s="631"/>
      <c r="HGY113" s="631"/>
      <c r="HGZ113" s="612"/>
      <c r="HHA113" s="626"/>
      <c r="HHB113" s="631"/>
      <c r="HHC113" s="631"/>
      <c r="HHD113" s="631"/>
      <c r="HHE113" s="631"/>
      <c r="HHF113" s="631"/>
      <c r="HHG113" s="612"/>
      <c r="HHH113" s="626"/>
      <c r="HHI113" s="631"/>
      <c r="HHJ113" s="631"/>
      <c r="HHK113" s="631"/>
      <c r="HHL113" s="631"/>
      <c r="HHM113" s="631"/>
      <c r="HHN113" s="612"/>
      <c r="HHO113" s="626"/>
      <c r="HHP113" s="631"/>
      <c r="HHQ113" s="631"/>
      <c r="HHR113" s="631"/>
      <c r="HHS113" s="631"/>
      <c r="HHT113" s="631"/>
      <c r="HHU113" s="612"/>
      <c r="HHV113" s="626"/>
      <c r="HHW113" s="631"/>
      <c r="HHX113" s="631"/>
      <c r="HHY113" s="631"/>
      <c r="HHZ113" s="631"/>
      <c r="HIA113" s="631"/>
      <c r="HIB113" s="612"/>
      <c r="HIC113" s="626"/>
      <c r="HID113" s="631"/>
      <c r="HIE113" s="631"/>
      <c r="HIF113" s="631"/>
      <c r="HIG113" s="631"/>
      <c r="HIH113" s="631"/>
      <c r="HII113" s="612"/>
      <c r="HIJ113" s="626"/>
      <c r="HIK113" s="631"/>
      <c r="HIL113" s="631"/>
      <c r="HIM113" s="631"/>
      <c r="HIN113" s="631"/>
      <c r="HIO113" s="631"/>
      <c r="HIP113" s="612"/>
      <c r="HIQ113" s="626"/>
      <c r="HIR113" s="631"/>
      <c r="HIS113" s="631"/>
      <c r="HIT113" s="631"/>
      <c r="HIU113" s="631"/>
      <c r="HIV113" s="631"/>
      <c r="HIW113" s="612"/>
      <c r="HIX113" s="626"/>
      <c r="HIY113" s="631"/>
      <c r="HIZ113" s="631"/>
      <c r="HJA113" s="631"/>
      <c r="HJB113" s="631"/>
      <c r="HJC113" s="631"/>
      <c r="HJD113" s="612"/>
      <c r="HJE113" s="626"/>
      <c r="HJF113" s="631"/>
      <c r="HJG113" s="631"/>
      <c r="HJH113" s="631"/>
      <c r="HJI113" s="631"/>
      <c r="HJJ113" s="631"/>
      <c r="HJK113" s="612"/>
      <c r="HJL113" s="626"/>
      <c r="HJM113" s="631"/>
      <c r="HJN113" s="631"/>
      <c r="HJO113" s="631"/>
      <c r="HJP113" s="631"/>
      <c r="HJQ113" s="631"/>
      <c r="HJR113" s="612"/>
      <c r="HJS113" s="626"/>
      <c r="HJT113" s="631"/>
      <c r="HJU113" s="631"/>
      <c r="HJV113" s="631"/>
      <c r="HJW113" s="631"/>
      <c r="HJX113" s="631"/>
      <c r="HJY113" s="612"/>
      <c r="HJZ113" s="626"/>
      <c r="HKA113" s="631"/>
      <c r="HKB113" s="631"/>
      <c r="HKC113" s="631"/>
      <c r="HKD113" s="631"/>
      <c r="HKE113" s="631"/>
      <c r="HKF113" s="612"/>
      <c r="HKG113" s="626"/>
      <c r="HKH113" s="631"/>
      <c r="HKI113" s="631"/>
      <c r="HKJ113" s="631"/>
      <c r="HKK113" s="631"/>
      <c r="HKL113" s="631"/>
      <c r="HKM113" s="612"/>
      <c r="HKN113" s="626"/>
      <c r="HKO113" s="631"/>
      <c r="HKP113" s="631"/>
      <c r="HKQ113" s="631"/>
      <c r="HKR113" s="631"/>
      <c r="HKS113" s="631"/>
      <c r="HKT113" s="612"/>
      <c r="HKU113" s="626"/>
      <c r="HKV113" s="631"/>
      <c r="HKW113" s="631"/>
      <c r="HKX113" s="631"/>
      <c r="HKY113" s="631"/>
      <c r="HKZ113" s="631"/>
      <c r="HLA113" s="612"/>
      <c r="HLB113" s="626"/>
      <c r="HLC113" s="631"/>
      <c r="HLD113" s="631"/>
      <c r="HLE113" s="631"/>
      <c r="HLF113" s="631"/>
      <c r="HLG113" s="631"/>
      <c r="HLH113" s="612"/>
      <c r="HLI113" s="626"/>
      <c r="HLJ113" s="631"/>
      <c r="HLK113" s="631"/>
      <c r="HLL113" s="631"/>
      <c r="HLM113" s="631"/>
      <c r="HLN113" s="631"/>
      <c r="HLO113" s="612"/>
      <c r="HLP113" s="626"/>
      <c r="HLQ113" s="631"/>
      <c r="HLR113" s="631"/>
      <c r="HLS113" s="631"/>
      <c r="HLT113" s="631"/>
      <c r="HLU113" s="631"/>
      <c r="HLV113" s="612"/>
      <c r="HLW113" s="626"/>
      <c r="HLX113" s="631"/>
      <c r="HLY113" s="631"/>
      <c r="HLZ113" s="631"/>
      <c r="HMA113" s="631"/>
      <c r="HMB113" s="631"/>
      <c r="HMC113" s="612"/>
      <c r="HMD113" s="626"/>
      <c r="HME113" s="631"/>
      <c r="HMF113" s="631"/>
      <c r="HMG113" s="631"/>
      <c r="HMH113" s="631"/>
      <c r="HMI113" s="631"/>
      <c r="HMJ113" s="612"/>
      <c r="HMK113" s="626"/>
      <c r="HML113" s="631"/>
      <c r="HMM113" s="631"/>
      <c r="HMN113" s="631"/>
      <c r="HMO113" s="631"/>
      <c r="HMP113" s="631"/>
      <c r="HMQ113" s="612"/>
      <c r="HMR113" s="626"/>
      <c r="HMS113" s="631"/>
      <c r="HMT113" s="631"/>
      <c r="HMU113" s="631"/>
      <c r="HMV113" s="631"/>
      <c r="HMW113" s="631"/>
      <c r="HMX113" s="612"/>
      <c r="HMY113" s="626"/>
      <c r="HMZ113" s="631"/>
      <c r="HNA113" s="631"/>
      <c r="HNB113" s="631"/>
      <c r="HNC113" s="631"/>
      <c r="HND113" s="631"/>
      <c r="HNE113" s="612"/>
      <c r="HNF113" s="626"/>
      <c r="HNG113" s="631"/>
      <c r="HNH113" s="631"/>
      <c r="HNI113" s="631"/>
      <c r="HNJ113" s="631"/>
      <c r="HNK113" s="631"/>
      <c r="HNL113" s="612"/>
      <c r="HNM113" s="626"/>
      <c r="HNN113" s="631"/>
      <c r="HNO113" s="631"/>
      <c r="HNP113" s="631"/>
      <c r="HNQ113" s="631"/>
      <c r="HNR113" s="631"/>
      <c r="HNS113" s="612"/>
      <c r="HNT113" s="626"/>
      <c r="HNU113" s="631"/>
      <c r="HNV113" s="631"/>
      <c r="HNW113" s="631"/>
      <c r="HNX113" s="631"/>
      <c r="HNY113" s="631"/>
      <c r="HNZ113" s="612"/>
      <c r="HOA113" s="626"/>
      <c r="HOB113" s="631"/>
      <c r="HOC113" s="631"/>
      <c r="HOD113" s="631"/>
      <c r="HOE113" s="631"/>
      <c r="HOF113" s="631"/>
      <c r="HOG113" s="612"/>
      <c r="HOH113" s="626"/>
      <c r="HOI113" s="631"/>
      <c r="HOJ113" s="631"/>
      <c r="HOK113" s="631"/>
      <c r="HOL113" s="631"/>
      <c r="HOM113" s="631"/>
      <c r="HON113" s="612"/>
      <c r="HOO113" s="626"/>
      <c r="HOP113" s="631"/>
      <c r="HOQ113" s="631"/>
      <c r="HOR113" s="631"/>
      <c r="HOS113" s="631"/>
      <c r="HOT113" s="631"/>
      <c r="HOU113" s="612"/>
      <c r="HOV113" s="626"/>
      <c r="HOW113" s="631"/>
      <c r="HOX113" s="631"/>
      <c r="HOY113" s="631"/>
      <c r="HOZ113" s="631"/>
      <c r="HPA113" s="631"/>
      <c r="HPB113" s="612"/>
      <c r="HPC113" s="626"/>
      <c r="HPD113" s="631"/>
      <c r="HPE113" s="631"/>
      <c r="HPF113" s="631"/>
      <c r="HPG113" s="631"/>
      <c r="HPH113" s="631"/>
      <c r="HPI113" s="612"/>
      <c r="HPJ113" s="626"/>
      <c r="HPK113" s="631"/>
      <c r="HPL113" s="631"/>
      <c r="HPM113" s="631"/>
      <c r="HPN113" s="631"/>
      <c r="HPO113" s="631"/>
      <c r="HPP113" s="612"/>
      <c r="HPQ113" s="626"/>
      <c r="HPR113" s="631"/>
      <c r="HPS113" s="631"/>
      <c r="HPT113" s="631"/>
      <c r="HPU113" s="631"/>
      <c r="HPV113" s="631"/>
      <c r="HPW113" s="612"/>
      <c r="HPX113" s="626"/>
      <c r="HPY113" s="631"/>
      <c r="HPZ113" s="631"/>
      <c r="HQA113" s="631"/>
      <c r="HQB113" s="631"/>
      <c r="HQC113" s="631"/>
      <c r="HQD113" s="612"/>
      <c r="HQE113" s="626"/>
      <c r="HQF113" s="631"/>
      <c r="HQG113" s="631"/>
      <c r="HQH113" s="631"/>
      <c r="HQI113" s="631"/>
      <c r="HQJ113" s="631"/>
      <c r="HQK113" s="612"/>
      <c r="HQL113" s="626"/>
      <c r="HQM113" s="631"/>
      <c r="HQN113" s="631"/>
      <c r="HQO113" s="631"/>
      <c r="HQP113" s="631"/>
      <c r="HQQ113" s="631"/>
      <c r="HQR113" s="612"/>
      <c r="HQS113" s="626"/>
      <c r="HQT113" s="631"/>
      <c r="HQU113" s="631"/>
      <c r="HQV113" s="631"/>
      <c r="HQW113" s="631"/>
      <c r="HQX113" s="631"/>
      <c r="HQY113" s="612"/>
      <c r="HQZ113" s="626"/>
      <c r="HRA113" s="631"/>
      <c r="HRB113" s="631"/>
      <c r="HRC113" s="631"/>
      <c r="HRD113" s="631"/>
      <c r="HRE113" s="631"/>
      <c r="HRF113" s="612"/>
      <c r="HRG113" s="626"/>
      <c r="HRH113" s="631"/>
      <c r="HRI113" s="631"/>
      <c r="HRJ113" s="631"/>
      <c r="HRK113" s="631"/>
      <c r="HRL113" s="631"/>
      <c r="HRM113" s="612"/>
      <c r="HRN113" s="626"/>
      <c r="HRO113" s="631"/>
      <c r="HRP113" s="631"/>
      <c r="HRQ113" s="631"/>
      <c r="HRR113" s="631"/>
      <c r="HRS113" s="631"/>
      <c r="HRT113" s="612"/>
      <c r="HRU113" s="626"/>
      <c r="HRV113" s="631"/>
      <c r="HRW113" s="631"/>
      <c r="HRX113" s="631"/>
      <c r="HRY113" s="631"/>
      <c r="HRZ113" s="631"/>
      <c r="HSA113" s="612"/>
      <c r="HSB113" s="626"/>
      <c r="HSC113" s="631"/>
      <c r="HSD113" s="631"/>
      <c r="HSE113" s="631"/>
      <c r="HSF113" s="631"/>
      <c r="HSG113" s="631"/>
      <c r="HSH113" s="612"/>
      <c r="HSI113" s="626"/>
      <c r="HSJ113" s="631"/>
      <c r="HSK113" s="631"/>
      <c r="HSL113" s="631"/>
      <c r="HSM113" s="631"/>
      <c r="HSN113" s="631"/>
      <c r="HSO113" s="612"/>
      <c r="HSP113" s="626"/>
      <c r="HSQ113" s="631"/>
      <c r="HSR113" s="631"/>
      <c r="HSS113" s="631"/>
      <c r="HST113" s="631"/>
      <c r="HSU113" s="631"/>
      <c r="HSV113" s="612"/>
      <c r="HSW113" s="626"/>
      <c r="HSX113" s="631"/>
      <c r="HSY113" s="631"/>
      <c r="HSZ113" s="631"/>
      <c r="HTA113" s="631"/>
      <c r="HTB113" s="631"/>
      <c r="HTC113" s="612"/>
      <c r="HTD113" s="626"/>
      <c r="HTE113" s="631"/>
      <c r="HTF113" s="631"/>
      <c r="HTG113" s="631"/>
      <c r="HTH113" s="631"/>
      <c r="HTI113" s="631"/>
      <c r="HTJ113" s="612"/>
      <c r="HTK113" s="626"/>
      <c r="HTL113" s="631"/>
      <c r="HTM113" s="631"/>
      <c r="HTN113" s="631"/>
      <c r="HTO113" s="631"/>
      <c r="HTP113" s="631"/>
      <c r="HTQ113" s="612"/>
      <c r="HTR113" s="626"/>
      <c r="HTS113" s="631"/>
      <c r="HTT113" s="631"/>
      <c r="HTU113" s="631"/>
      <c r="HTV113" s="631"/>
      <c r="HTW113" s="631"/>
      <c r="HTX113" s="612"/>
      <c r="HTY113" s="626"/>
      <c r="HTZ113" s="631"/>
      <c r="HUA113" s="631"/>
      <c r="HUB113" s="631"/>
      <c r="HUC113" s="631"/>
      <c r="HUD113" s="631"/>
      <c r="HUE113" s="612"/>
      <c r="HUF113" s="626"/>
      <c r="HUG113" s="631"/>
      <c r="HUH113" s="631"/>
      <c r="HUI113" s="631"/>
      <c r="HUJ113" s="631"/>
      <c r="HUK113" s="631"/>
      <c r="HUL113" s="612"/>
      <c r="HUM113" s="626"/>
      <c r="HUN113" s="631"/>
      <c r="HUO113" s="631"/>
      <c r="HUP113" s="631"/>
      <c r="HUQ113" s="631"/>
      <c r="HUR113" s="631"/>
      <c r="HUS113" s="612"/>
      <c r="HUT113" s="626"/>
      <c r="HUU113" s="631"/>
      <c r="HUV113" s="631"/>
      <c r="HUW113" s="631"/>
      <c r="HUX113" s="631"/>
      <c r="HUY113" s="631"/>
      <c r="HUZ113" s="612"/>
      <c r="HVA113" s="626"/>
      <c r="HVB113" s="631"/>
      <c r="HVC113" s="631"/>
      <c r="HVD113" s="631"/>
      <c r="HVE113" s="631"/>
      <c r="HVF113" s="631"/>
      <c r="HVG113" s="612"/>
      <c r="HVH113" s="626"/>
      <c r="HVI113" s="631"/>
      <c r="HVJ113" s="631"/>
      <c r="HVK113" s="631"/>
      <c r="HVL113" s="631"/>
      <c r="HVM113" s="631"/>
      <c r="HVN113" s="612"/>
      <c r="HVO113" s="626"/>
      <c r="HVP113" s="631"/>
      <c r="HVQ113" s="631"/>
      <c r="HVR113" s="631"/>
      <c r="HVS113" s="631"/>
      <c r="HVT113" s="631"/>
      <c r="HVU113" s="612"/>
      <c r="HVV113" s="626"/>
      <c r="HVW113" s="631"/>
      <c r="HVX113" s="631"/>
      <c r="HVY113" s="631"/>
      <c r="HVZ113" s="631"/>
      <c r="HWA113" s="631"/>
      <c r="HWB113" s="612"/>
      <c r="HWC113" s="626"/>
      <c r="HWD113" s="631"/>
      <c r="HWE113" s="631"/>
      <c r="HWF113" s="631"/>
      <c r="HWG113" s="631"/>
      <c r="HWH113" s="631"/>
      <c r="HWI113" s="612"/>
      <c r="HWJ113" s="626"/>
      <c r="HWK113" s="631"/>
      <c r="HWL113" s="631"/>
      <c r="HWM113" s="631"/>
      <c r="HWN113" s="631"/>
      <c r="HWO113" s="631"/>
      <c r="HWP113" s="612"/>
      <c r="HWQ113" s="626"/>
      <c r="HWR113" s="631"/>
      <c r="HWS113" s="631"/>
      <c r="HWT113" s="631"/>
      <c r="HWU113" s="631"/>
      <c r="HWV113" s="631"/>
      <c r="HWW113" s="612"/>
      <c r="HWX113" s="626"/>
      <c r="HWY113" s="631"/>
      <c r="HWZ113" s="631"/>
      <c r="HXA113" s="631"/>
      <c r="HXB113" s="631"/>
      <c r="HXC113" s="631"/>
      <c r="HXD113" s="612"/>
      <c r="HXE113" s="626"/>
      <c r="HXF113" s="631"/>
      <c r="HXG113" s="631"/>
      <c r="HXH113" s="631"/>
      <c r="HXI113" s="631"/>
      <c r="HXJ113" s="631"/>
      <c r="HXK113" s="612"/>
      <c r="HXL113" s="626"/>
      <c r="HXM113" s="631"/>
      <c r="HXN113" s="631"/>
      <c r="HXO113" s="631"/>
      <c r="HXP113" s="631"/>
      <c r="HXQ113" s="631"/>
      <c r="HXR113" s="612"/>
      <c r="HXS113" s="626"/>
      <c r="HXT113" s="631"/>
      <c r="HXU113" s="631"/>
      <c r="HXV113" s="631"/>
      <c r="HXW113" s="631"/>
      <c r="HXX113" s="631"/>
      <c r="HXY113" s="612"/>
      <c r="HXZ113" s="626"/>
      <c r="HYA113" s="631"/>
      <c r="HYB113" s="631"/>
      <c r="HYC113" s="631"/>
      <c r="HYD113" s="631"/>
      <c r="HYE113" s="631"/>
      <c r="HYF113" s="612"/>
      <c r="HYG113" s="626"/>
      <c r="HYH113" s="631"/>
      <c r="HYI113" s="631"/>
      <c r="HYJ113" s="631"/>
      <c r="HYK113" s="631"/>
      <c r="HYL113" s="631"/>
      <c r="HYM113" s="612"/>
      <c r="HYN113" s="626"/>
      <c r="HYO113" s="631"/>
      <c r="HYP113" s="631"/>
      <c r="HYQ113" s="631"/>
      <c r="HYR113" s="631"/>
      <c r="HYS113" s="631"/>
      <c r="HYT113" s="612"/>
      <c r="HYU113" s="626"/>
      <c r="HYV113" s="631"/>
      <c r="HYW113" s="631"/>
      <c r="HYX113" s="631"/>
      <c r="HYY113" s="631"/>
      <c r="HYZ113" s="631"/>
      <c r="HZA113" s="612"/>
      <c r="HZB113" s="626"/>
      <c r="HZC113" s="631"/>
      <c r="HZD113" s="631"/>
      <c r="HZE113" s="631"/>
      <c r="HZF113" s="631"/>
      <c r="HZG113" s="631"/>
      <c r="HZH113" s="612"/>
      <c r="HZI113" s="626"/>
      <c r="HZJ113" s="631"/>
      <c r="HZK113" s="631"/>
      <c r="HZL113" s="631"/>
      <c r="HZM113" s="631"/>
      <c r="HZN113" s="631"/>
      <c r="HZO113" s="612"/>
      <c r="HZP113" s="626"/>
      <c r="HZQ113" s="631"/>
      <c r="HZR113" s="631"/>
      <c r="HZS113" s="631"/>
      <c r="HZT113" s="631"/>
      <c r="HZU113" s="631"/>
      <c r="HZV113" s="612"/>
      <c r="HZW113" s="626"/>
      <c r="HZX113" s="631"/>
      <c r="HZY113" s="631"/>
      <c r="HZZ113" s="631"/>
      <c r="IAA113" s="631"/>
      <c r="IAB113" s="631"/>
      <c r="IAC113" s="612"/>
      <c r="IAD113" s="626"/>
      <c r="IAE113" s="631"/>
      <c r="IAF113" s="631"/>
      <c r="IAG113" s="631"/>
      <c r="IAH113" s="631"/>
      <c r="IAI113" s="631"/>
      <c r="IAJ113" s="612"/>
      <c r="IAK113" s="626"/>
      <c r="IAL113" s="631"/>
      <c r="IAM113" s="631"/>
      <c r="IAN113" s="631"/>
      <c r="IAO113" s="631"/>
      <c r="IAP113" s="631"/>
      <c r="IAQ113" s="612"/>
      <c r="IAR113" s="626"/>
      <c r="IAS113" s="631"/>
      <c r="IAT113" s="631"/>
      <c r="IAU113" s="631"/>
      <c r="IAV113" s="631"/>
      <c r="IAW113" s="631"/>
      <c r="IAX113" s="612"/>
      <c r="IAY113" s="626"/>
      <c r="IAZ113" s="631"/>
      <c r="IBA113" s="631"/>
      <c r="IBB113" s="631"/>
      <c r="IBC113" s="631"/>
      <c r="IBD113" s="631"/>
      <c r="IBE113" s="612"/>
      <c r="IBF113" s="626"/>
      <c r="IBG113" s="631"/>
      <c r="IBH113" s="631"/>
      <c r="IBI113" s="631"/>
      <c r="IBJ113" s="631"/>
      <c r="IBK113" s="631"/>
      <c r="IBL113" s="612"/>
      <c r="IBM113" s="626"/>
      <c r="IBN113" s="631"/>
      <c r="IBO113" s="631"/>
      <c r="IBP113" s="631"/>
      <c r="IBQ113" s="631"/>
      <c r="IBR113" s="631"/>
      <c r="IBS113" s="612"/>
      <c r="IBT113" s="626"/>
      <c r="IBU113" s="631"/>
      <c r="IBV113" s="631"/>
      <c r="IBW113" s="631"/>
      <c r="IBX113" s="631"/>
      <c r="IBY113" s="631"/>
      <c r="IBZ113" s="612"/>
      <c r="ICA113" s="626"/>
      <c r="ICB113" s="631"/>
      <c r="ICC113" s="631"/>
      <c r="ICD113" s="631"/>
      <c r="ICE113" s="631"/>
      <c r="ICF113" s="631"/>
      <c r="ICG113" s="612"/>
      <c r="ICH113" s="626"/>
      <c r="ICI113" s="631"/>
      <c r="ICJ113" s="631"/>
      <c r="ICK113" s="631"/>
      <c r="ICL113" s="631"/>
      <c r="ICM113" s="631"/>
      <c r="ICN113" s="612"/>
      <c r="ICO113" s="626"/>
      <c r="ICP113" s="631"/>
      <c r="ICQ113" s="631"/>
      <c r="ICR113" s="631"/>
      <c r="ICS113" s="631"/>
      <c r="ICT113" s="631"/>
      <c r="ICU113" s="612"/>
      <c r="ICV113" s="626"/>
      <c r="ICW113" s="631"/>
      <c r="ICX113" s="631"/>
      <c r="ICY113" s="631"/>
      <c r="ICZ113" s="631"/>
      <c r="IDA113" s="631"/>
      <c r="IDB113" s="612"/>
      <c r="IDC113" s="626"/>
      <c r="IDD113" s="631"/>
      <c r="IDE113" s="631"/>
      <c r="IDF113" s="631"/>
      <c r="IDG113" s="631"/>
      <c r="IDH113" s="631"/>
      <c r="IDI113" s="612"/>
      <c r="IDJ113" s="626"/>
      <c r="IDK113" s="631"/>
      <c r="IDL113" s="631"/>
      <c r="IDM113" s="631"/>
      <c r="IDN113" s="631"/>
      <c r="IDO113" s="631"/>
      <c r="IDP113" s="612"/>
      <c r="IDQ113" s="626"/>
      <c r="IDR113" s="631"/>
      <c r="IDS113" s="631"/>
      <c r="IDT113" s="631"/>
      <c r="IDU113" s="631"/>
      <c r="IDV113" s="631"/>
      <c r="IDW113" s="612"/>
      <c r="IDX113" s="626"/>
      <c r="IDY113" s="631"/>
      <c r="IDZ113" s="631"/>
      <c r="IEA113" s="631"/>
      <c r="IEB113" s="631"/>
      <c r="IEC113" s="631"/>
      <c r="IED113" s="612"/>
      <c r="IEE113" s="626"/>
      <c r="IEF113" s="631"/>
      <c r="IEG113" s="631"/>
      <c r="IEH113" s="631"/>
      <c r="IEI113" s="631"/>
      <c r="IEJ113" s="631"/>
      <c r="IEK113" s="612"/>
      <c r="IEL113" s="626"/>
      <c r="IEM113" s="631"/>
      <c r="IEN113" s="631"/>
      <c r="IEO113" s="631"/>
      <c r="IEP113" s="631"/>
      <c r="IEQ113" s="631"/>
      <c r="IER113" s="612"/>
      <c r="IES113" s="626"/>
      <c r="IET113" s="631"/>
      <c r="IEU113" s="631"/>
      <c r="IEV113" s="631"/>
      <c r="IEW113" s="631"/>
      <c r="IEX113" s="631"/>
      <c r="IEY113" s="612"/>
      <c r="IEZ113" s="626"/>
      <c r="IFA113" s="631"/>
      <c r="IFB113" s="631"/>
      <c r="IFC113" s="631"/>
      <c r="IFD113" s="631"/>
      <c r="IFE113" s="631"/>
      <c r="IFF113" s="612"/>
      <c r="IFG113" s="626"/>
      <c r="IFH113" s="631"/>
      <c r="IFI113" s="631"/>
      <c r="IFJ113" s="631"/>
      <c r="IFK113" s="631"/>
      <c r="IFL113" s="631"/>
      <c r="IFM113" s="612"/>
      <c r="IFN113" s="626"/>
      <c r="IFO113" s="631"/>
      <c r="IFP113" s="631"/>
      <c r="IFQ113" s="631"/>
      <c r="IFR113" s="631"/>
      <c r="IFS113" s="631"/>
      <c r="IFT113" s="612"/>
      <c r="IFU113" s="626"/>
      <c r="IFV113" s="631"/>
      <c r="IFW113" s="631"/>
      <c r="IFX113" s="631"/>
      <c r="IFY113" s="631"/>
      <c r="IFZ113" s="631"/>
      <c r="IGA113" s="612"/>
      <c r="IGB113" s="626"/>
      <c r="IGC113" s="631"/>
      <c r="IGD113" s="631"/>
      <c r="IGE113" s="631"/>
      <c r="IGF113" s="631"/>
      <c r="IGG113" s="631"/>
      <c r="IGH113" s="612"/>
      <c r="IGI113" s="626"/>
      <c r="IGJ113" s="631"/>
      <c r="IGK113" s="631"/>
      <c r="IGL113" s="631"/>
      <c r="IGM113" s="631"/>
      <c r="IGN113" s="631"/>
      <c r="IGO113" s="612"/>
      <c r="IGP113" s="626"/>
      <c r="IGQ113" s="631"/>
      <c r="IGR113" s="631"/>
      <c r="IGS113" s="631"/>
      <c r="IGT113" s="631"/>
      <c r="IGU113" s="631"/>
      <c r="IGV113" s="612"/>
      <c r="IGW113" s="626"/>
      <c r="IGX113" s="631"/>
      <c r="IGY113" s="631"/>
      <c r="IGZ113" s="631"/>
      <c r="IHA113" s="631"/>
      <c r="IHB113" s="631"/>
      <c r="IHC113" s="612"/>
      <c r="IHD113" s="626"/>
      <c r="IHE113" s="631"/>
      <c r="IHF113" s="631"/>
      <c r="IHG113" s="631"/>
      <c r="IHH113" s="631"/>
      <c r="IHI113" s="631"/>
      <c r="IHJ113" s="612"/>
      <c r="IHK113" s="626"/>
      <c r="IHL113" s="631"/>
      <c r="IHM113" s="631"/>
      <c r="IHN113" s="631"/>
      <c r="IHO113" s="631"/>
      <c r="IHP113" s="631"/>
      <c r="IHQ113" s="612"/>
      <c r="IHR113" s="626"/>
      <c r="IHS113" s="631"/>
      <c r="IHT113" s="631"/>
      <c r="IHU113" s="631"/>
      <c r="IHV113" s="631"/>
      <c r="IHW113" s="631"/>
      <c r="IHX113" s="612"/>
      <c r="IHY113" s="626"/>
      <c r="IHZ113" s="631"/>
      <c r="IIA113" s="631"/>
      <c r="IIB113" s="631"/>
      <c r="IIC113" s="631"/>
      <c r="IID113" s="631"/>
      <c r="IIE113" s="612"/>
      <c r="IIF113" s="626"/>
      <c r="IIG113" s="631"/>
      <c r="IIH113" s="631"/>
      <c r="III113" s="631"/>
      <c r="IIJ113" s="631"/>
      <c r="IIK113" s="631"/>
      <c r="IIL113" s="612"/>
      <c r="IIM113" s="626"/>
      <c r="IIN113" s="631"/>
      <c r="IIO113" s="631"/>
      <c r="IIP113" s="631"/>
      <c r="IIQ113" s="631"/>
      <c r="IIR113" s="631"/>
      <c r="IIS113" s="612"/>
      <c r="IIT113" s="626"/>
      <c r="IIU113" s="631"/>
      <c r="IIV113" s="631"/>
      <c r="IIW113" s="631"/>
      <c r="IIX113" s="631"/>
      <c r="IIY113" s="631"/>
      <c r="IIZ113" s="612"/>
      <c r="IJA113" s="626"/>
      <c r="IJB113" s="631"/>
      <c r="IJC113" s="631"/>
      <c r="IJD113" s="631"/>
      <c r="IJE113" s="631"/>
      <c r="IJF113" s="631"/>
      <c r="IJG113" s="612"/>
      <c r="IJH113" s="626"/>
      <c r="IJI113" s="631"/>
      <c r="IJJ113" s="631"/>
      <c r="IJK113" s="631"/>
      <c r="IJL113" s="631"/>
      <c r="IJM113" s="631"/>
      <c r="IJN113" s="612"/>
      <c r="IJO113" s="626"/>
      <c r="IJP113" s="631"/>
      <c r="IJQ113" s="631"/>
      <c r="IJR113" s="631"/>
      <c r="IJS113" s="631"/>
      <c r="IJT113" s="631"/>
      <c r="IJU113" s="612"/>
      <c r="IJV113" s="626"/>
      <c r="IJW113" s="631"/>
      <c r="IJX113" s="631"/>
      <c r="IJY113" s="631"/>
      <c r="IJZ113" s="631"/>
      <c r="IKA113" s="631"/>
      <c r="IKB113" s="612"/>
      <c r="IKC113" s="626"/>
      <c r="IKD113" s="631"/>
      <c r="IKE113" s="631"/>
      <c r="IKF113" s="631"/>
      <c r="IKG113" s="631"/>
      <c r="IKH113" s="631"/>
      <c r="IKI113" s="612"/>
      <c r="IKJ113" s="626"/>
      <c r="IKK113" s="631"/>
      <c r="IKL113" s="631"/>
      <c r="IKM113" s="631"/>
      <c r="IKN113" s="631"/>
      <c r="IKO113" s="631"/>
      <c r="IKP113" s="612"/>
      <c r="IKQ113" s="626"/>
      <c r="IKR113" s="631"/>
      <c r="IKS113" s="631"/>
      <c r="IKT113" s="631"/>
      <c r="IKU113" s="631"/>
      <c r="IKV113" s="631"/>
      <c r="IKW113" s="612"/>
      <c r="IKX113" s="626"/>
      <c r="IKY113" s="631"/>
      <c r="IKZ113" s="631"/>
      <c r="ILA113" s="631"/>
      <c r="ILB113" s="631"/>
      <c r="ILC113" s="631"/>
      <c r="ILD113" s="612"/>
      <c r="ILE113" s="626"/>
      <c r="ILF113" s="631"/>
      <c r="ILG113" s="631"/>
      <c r="ILH113" s="631"/>
      <c r="ILI113" s="631"/>
      <c r="ILJ113" s="631"/>
      <c r="ILK113" s="612"/>
      <c r="ILL113" s="626"/>
      <c r="ILM113" s="631"/>
      <c r="ILN113" s="631"/>
      <c r="ILO113" s="631"/>
      <c r="ILP113" s="631"/>
      <c r="ILQ113" s="631"/>
      <c r="ILR113" s="612"/>
      <c r="ILS113" s="626"/>
      <c r="ILT113" s="631"/>
      <c r="ILU113" s="631"/>
      <c r="ILV113" s="631"/>
      <c r="ILW113" s="631"/>
      <c r="ILX113" s="631"/>
      <c r="ILY113" s="612"/>
      <c r="ILZ113" s="626"/>
      <c r="IMA113" s="631"/>
      <c r="IMB113" s="631"/>
      <c r="IMC113" s="631"/>
      <c r="IMD113" s="631"/>
      <c r="IME113" s="631"/>
      <c r="IMF113" s="612"/>
      <c r="IMG113" s="626"/>
      <c r="IMH113" s="631"/>
      <c r="IMI113" s="631"/>
      <c r="IMJ113" s="631"/>
      <c r="IMK113" s="631"/>
      <c r="IML113" s="631"/>
      <c r="IMM113" s="612"/>
      <c r="IMN113" s="626"/>
      <c r="IMO113" s="631"/>
      <c r="IMP113" s="631"/>
      <c r="IMQ113" s="631"/>
      <c r="IMR113" s="631"/>
      <c r="IMS113" s="631"/>
      <c r="IMT113" s="612"/>
      <c r="IMU113" s="626"/>
      <c r="IMV113" s="631"/>
      <c r="IMW113" s="631"/>
      <c r="IMX113" s="631"/>
      <c r="IMY113" s="631"/>
      <c r="IMZ113" s="631"/>
      <c r="INA113" s="612"/>
      <c r="INB113" s="626"/>
      <c r="INC113" s="631"/>
      <c r="IND113" s="631"/>
      <c r="INE113" s="631"/>
      <c r="INF113" s="631"/>
      <c r="ING113" s="631"/>
      <c r="INH113" s="612"/>
      <c r="INI113" s="626"/>
      <c r="INJ113" s="631"/>
      <c r="INK113" s="631"/>
      <c r="INL113" s="631"/>
      <c r="INM113" s="631"/>
      <c r="INN113" s="631"/>
      <c r="INO113" s="612"/>
      <c r="INP113" s="626"/>
      <c r="INQ113" s="631"/>
      <c r="INR113" s="631"/>
      <c r="INS113" s="631"/>
      <c r="INT113" s="631"/>
      <c r="INU113" s="631"/>
      <c r="INV113" s="612"/>
      <c r="INW113" s="626"/>
      <c r="INX113" s="631"/>
      <c r="INY113" s="631"/>
      <c r="INZ113" s="631"/>
      <c r="IOA113" s="631"/>
      <c r="IOB113" s="631"/>
      <c r="IOC113" s="612"/>
      <c r="IOD113" s="626"/>
      <c r="IOE113" s="631"/>
      <c r="IOF113" s="631"/>
      <c r="IOG113" s="631"/>
      <c r="IOH113" s="631"/>
      <c r="IOI113" s="631"/>
      <c r="IOJ113" s="612"/>
      <c r="IOK113" s="626"/>
      <c r="IOL113" s="631"/>
      <c r="IOM113" s="631"/>
      <c r="ION113" s="631"/>
      <c r="IOO113" s="631"/>
      <c r="IOP113" s="631"/>
      <c r="IOQ113" s="612"/>
      <c r="IOR113" s="626"/>
      <c r="IOS113" s="631"/>
      <c r="IOT113" s="631"/>
      <c r="IOU113" s="631"/>
      <c r="IOV113" s="631"/>
      <c r="IOW113" s="631"/>
      <c r="IOX113" s="612"/>
      <c r="IOY113" s="626"/>
      <c r="IOZ113" s="631"/>
      <c r="IPA113" s="631"/>
      <c r="IPB113" s="631"/>
      <c r="IPC113" s="631"/>
      <c r="IPD113" s="631"/>
      <c r="IPE113" s="612"/>
      <c r="IPF113" s="626"/>
      <c r="IPG113" s="631"/>
      <c r="IPH113" s="631"/>
      <c r="IPI113" s="631"/>
      <c r="IPJ113" s="631"/>
      <c r="IPK113" s="631"/>
      <c r="IPL113" s="612"/>
      <c r="IPM113" s="626"/>
      <c r="IPN113" s="631"/>
      <c r="IPO113" s="631"/>
      <c r="IPP113" s="631"/>
      <c r="IPQ113" s="631"/>
      <c r="IPR113" s="631"/>
      <c r="IPS113" s="612"/>
      <c r="IPT113" s="626"/>
      <c r="IPU113" s="631"/>
      <c r="IPV113" s="631"/>
      <c r="IPW113" s="631"/>
      <c r="IPX113" s="631"/>
      <c r="IPY113" s="631"/>
      <c r="IPZ113" s="612"/>
      <c r="IQA113" s="626"/>
      <c r="IQB113" s="631"/>
      <c r="IQC113" s="631"/>
      <c r="IQD113" s="631"/>
      <c r="IQE113" s="631"/>
      <c r="IQF113" s="631"/>
      <c r="IQG113" s="612"/>
      <c r="IQH113" s="626"/>
      <c r="IQI113" s="631"/>
      <c r="IQJ113" s="631"/>
      <c r="IQK113" s="631"/>
      <c r="IQL113" s="631"/>
      <c r="IQM113" s="631"/>
      <c r="IQN113" s="612"/>
      <c r="IQO113" s="626"/>
      <c r="IQP113" s="631"/>
      <c r="IQQ113" s="631"/>
      <c r="IQR113" s="631"/>
      <c r="IQS113" s="631"/>
      <c r="IQT113" s="631"/>
      <c r="IQU113" s="612"/>
      <c r="IQV113" s="626"/>
      <c r="IQW113" s="631"/>
      <c r="IQX113" s="631"/>
      <c r="IQY113" s="631"/>
      <c r="IQZ113" s="631"/>
      <c r="IRA113" s="631"/>
      <c r="IRB113" s="612"/>
      <c r="IRC113" s="626"/>
      <c r="IRD113" s="631"/>
      <c r="IRE113" s="631"/>
      <c r="IRF113" s="631"/>
      <c r="IRG113" s="631"/>
      <c r="IRH113" s="631"/>
      <c r="IRI113" s="612"/>
      <c r="IRJ113" s="626"/>
      <c r="IRK113" s="631"/>
      <c r="IRL113" s="631"/>
      <c r="IRM113" s="631"/>
      <c r="IRN113" s="631"/>
      <c r="IRO113" s="631"/>
      <c r="IRP113" s="612"/>
      <c r="IRQ113" s="626"/>
      <c r="IRR113" s="631"/>
      <c r="IRS113" s="631"/>
      <c r="IRT113" s="631"/>
      <c r="IRU113" s="631"/>
      <c r="IRV113" s="631"/>
      <c r="IRW113" s="612"/>
      <c r="IRX113" s="626"/>
      <c r="IRY113" s="631"/>
      <c r="IRZ113" s="631"/>
      <c r="ISA113" s="631"/>
      <c r="ISB113" s="631"/>
      <c r="ISC113" s="631"/>
      <c r="ISD113" s="612"/>
      <c r="ISE113" s="626"/>
      <c r="ISF113" s="631"/>
      <c r="ISG113" s="631"/>
      <c r="ISH113" s="631"/>
      <c r="ISI113" s="631"/>
      <c r="ISJ113" s="631"/>
      <c r="ISK113" s="612"/>
      <c r="ISL113" s="626"/>
      <c r="ISM113" s="631"/>
      <c r="ISN113" s="631"/>
      <c r="ISO113" s="631"/>
      <c r="ISP113" s="631"/>
      <c r="ISQ113" s="631"/>
      <c r="ISR113" s="612"/>
      <c r="ISS113" s="626"/>
      <c r="IST113" s="631"/>
      <c r="ISU113" s="631"/>
      <c r="ISV113" s="631"/>
      <c r="ISW113" s="631"/>
      <c r="ISX113" s="631"/>
      <c r="ISY113" s="612"/>
      <c r="ISZ113" s="626"/>
      <c r="ITA113" s="631"/>
      <c r="ITB113" s="631"/>
      <c r="ITC113" s="631"/>
      <c r="ITD113" s="631"/>
      <c r="ITE113" s="631"/>
      <c r="ITF113" s="612"/>
      <c r="ITG113" s="626"/>
      <c r="ITH113" s="631"/>
      <c r="ITI113" s="631"/>
      <c r="ITJ113" s="631"/>
      <c r="ITK113" s="631"/>
      <c r="ITL113" s="631"/>
      <c r="ITM113" s="612"/>
      <c r="ITN113" s="626"/>
      <c r="ITO113" s="631"/>
      <c r="ITP113" s="631"/>
      <c r="ITQ113" s="631"/>
      <c r="ITR113" s="631"/>
      <c r="ITS113" s="631"/>
      <c r="ITT113" s="612"/>
      <c r="ITU113" s="626"/>
      <c r="ITV113" s="631"/>
      <c r="ITW113" s="631"/>
      <c r="ITX113" s="631"/>
      <c r="ITY113" s="631"/>
      <c r="ITZ113" s="631"/>
      <c r="IUA113" s="612"/>
      <c r="IUB113" s="626"/>
      <c r="IUC113" s="631"/>
      <c r="IUD113" s="631"/>
      <c r="IUE113" s="631"/>
      <c r="IUF113" s="631"/>
      <c r="IUG113" s="631"/>
      <c r="IUH113" s="612"/>
      <c r="IUI113" s="626"/>
      <c r="IUJ113" s="631"/>
      <c r="IUK113" s="631"/>
      <c r="IUL113" s="631"/>
      <c r="IUM113" s="631"/>
      <c r="IUN113" s="631"/>
      <c r="IUO113" s="612"/>
      <c r="IUP113" s="626"/>
      <c r="IUQ113" s="631"/>
      <c r="IUR113" s="631"/>
      <c r="IUS113" s="631"/>
      <c r="IUT113" s="631"/>
      <c r="IUU113" s="631"/>
      <c r="IUV113" s="612"/>
      <c r="IUW113" s="626"/>
      <c r="IUX113" s="631"/>
      <c r="IUY113" s="631"/>
      <c r="IUZ113" s="631"/>
      <c r="IVA113" s="631"/>
      <c r="IVB113" s="631"/>
      <c r="IVC113" s="612"/>
      <c r="IVD113" s="626"/>
      <c r="IVE113" s="631"/>
      <c r="IVF113" s="631"/>
      <c r="IVG113" s="631"/>
      <c r="IVH113" s="631"/>
      <c r="IVI113" s="631"/>
      <c r="IVJ113" s="612"/>
      <c r="IVK113" s="626"/>
      <c r="IVL113" s="631"/>
      <c r="IVM113" s="631"/>
      <c r="IVN113" s="631"/>
      <c r="IVO113" s="631"/>
      <c r="IVP113" s="631"/>
      <c r="IVQ113" s="612"/>
      <c r="IVR113" s="626"/>
      <c r="IVS113" s="631"/>
      <c r="IVT113" s="631"/>
      <c r="IVU113" s="631"/>
      <c r="IVV113" s="631"/>
      <c r="IVW113" s="631"/>
      <c r="IVX113" s="612"/>
      <c r="IVY113" s="626"/>
      <c r="IVZ113" s="631"/>
      <c r="IWA113" s="631"/>
      <c r="IWB113" s="631"/>
      <c r="IWC113" s="631"/>
      <c r="IWD113" s="631"/>
      <c r="IWE113" s="612"/>
      <c r="IWF113" s="626"/>
      <c r="IWG113" s="631"/>
      <c r="IWH113" s="631"/>
      <c r="IWI113" s="631"/>
      <c r="IWJ113" s="631"/>
      <c r="IWK113" s="631"/>
      <c r="IWL113" s="612"/>
      <c r="IWM113" s="626"/>
      <c r="IWN113" s="631"/>
      <c r="IWO113" s="631"/>
      <c r="IWP113" s="631"/>
      <c r="IWQ113" s="631"/>
      <c r="IWR113" s="631"/>
      <c r="IWS113" s="612"/>
      <c r="IWT113" s="626"/>
      <c r="IWU113" s="631"/>
      <c r="IWV113" s="631"/>
      <c r="IWW113" s="631"/>
      <c r="IWX113" s="631"/>
      <c r="IWY113" s="631"/>
      <c r="IWZ113" s="612"/>
      <c r="IXA113" s="626"/>
      <c r="IXB113" s="631"/>
      <c r="IXC113" s="631"/>
      <c r="IXD113" s="631"/>
      <c r="IXE113" s="631"/>
      <c r="IXF113" s="631"/>
      <c r="IXG113" s="612"/>
      <c r="IXH113" s="626"/>
      <c r="IXI113" s="631"/>
      <c r="IXJ113" s="631"/>
      <c r="IXK113" s="631"/>
      <c r="IXL113" s="631"/>
      <c r="IXM113" s="631"/>
      <c r="IXN113" s="612"/>
      <c r="IXO113" s="626"/>
      <c r="IXP113" s="631"/>
      <c r="IXQ113" s="631"/>
      <c r="IXR113" s="631"/>
      <c r="IXS113" s="631"/>
      <c r="IXT113" s="631"/>
      <c r="IXU113" s="612"/>
      <c r="IXV113" s="626"/>
      <c r="IXW113" s="631"/>
      <c r="IXX113" s="631"/>
      <c r="IXY113" s="631"/>
      <c r="IXZ113" s="631"/>
      <c r="IYA113" s="631"/>
      <c r="IYB113" s="612"/>
      <c r="IYC113" s="626"/>
      <c r="IYD113" s="631"/>
      <c r="IYE113" s="631"/>
      <c r="IYF113" s="631"/>
      <c r="IYG113" s="631"/>
      <c r="IYH113" s="631"/>
      <c r="IYI113" s="612"/>
      <c r="IYJ113" s="626"/>
      <c r="IYK113" s="631"/>
      <c r="IYL113" s="631"/>
      <c r="IYM113" s="631"/>
      <c r="IYN113" s="631"/>
      <c r="IYO113" s="631"/>
      <c r="IYP113" s="612"/>
      <c r="IYQ113" s="626"/>
      <c r="IYR113" s="631"/>
      <c r="IYS113" s="631"/>
      <c r="IYT113" s="631"/>
      <c r="IYU113" s="631"/>
      <c r="IYV113" s="631"/>
      <c r="IYW113" s="612"/>
      <c r="IYX113" s="626"/>
      <c r="IYY113" s="631"/>
      <c r="IYZ113" s="631"/>
      <c r="IZA113" s="631"/>
      <c r="IZB113" s="631"/>
      <c r="IZC113" s="631"/>
      <c r="IZD113" s="612"/>
      <c r="IZE113" s="626"/>
      <c r="IZF113" s="631"/>
      <c r="IZG113" s="631"/>
      <c r="IZH113" s="631"/>
      <c r="IZI113" s="631"/>
      <c r="IZJ113" s="631"/>
      <c r="IZK113" s="612"/>
      <c r="IZL113" s="626"/>
      <c r="IZM113" s="631"/>
      <c r="IZN113" s="631"/>
      <c r="IZO113" s="631"/>
      <c r="IZP113" s="631"/>
      <c r="IZQ113" s="631"/>
      <c r="IZR113" s="612"/>
      <c r="IZS113" s="626"/>
      <c r="IZT113" s="631"/>
      <c r="IZU113" s="631"/>
      <c r="IZV113" s="631"/>
      <c r="IZW113" s="631"/>
      <c r="IZX113" s="631"/>
      <c r="IZY113" s="612"/>
      <c r="IZZ113" s="626"/>
      <c r="JAA113" s="631"/>
      <c r="JAB113" s="631"/>
      <c r="JAC113" s="631"/>
      <c r="JAD113" s="631"/>
      <c r="JAE113" s="631"/>
      <c r="JAF113" s="612"/>
      <c r="JAG113" s="626"/>
      <c r="JAH113" s="631"/>
      <c r="JAI113" s="631"/>
      <c r="JAJ113" s="631"/>
      <c r="JAK113" s="631"/>
      <c r="JAL113" s="631"/>
      <c r="JAM113" s="612"/>
      <c r="JAN113" s="626"/>
      <c r="JAO113" s="631"/>
      <c r="JAP113" s="631"/>
      <c r="JAQ113" s="631"/>
      <c r="JAR113" s="631"/>
      <c r="JAS113" s="631"/>
      <c r="JAT113" s="612"/>
      <c r="JAU113" s="626"/>
      <c r="JAV113" s="631"/>
      <c r="JAW113" s="631"/>
      <c r="JAX113" s="631"/>
      <c r="JAY113" s="631"/>
      <c r="JAZ113" s="631"/>
      <c r="JBA113" s="612"/>
      <c r="JBB113" s="626"/>
      <c r="JBC113" s="631"/>
      <c r="JBD113" s="631"/>
      <c r="JBE113" s="631"/>
      <c r="JBF113" s="631"/>
      <c r="JBG113" s="631"/>
      <c r="JBH113" s="612"/>
      <c r="JBI113" s="626"/>
      <c r="JBJ113" s="631"/>
      <c r="JBK113" s="631"/>
      <c r="JBL113" s="631"/>
      <c r="JBM113" s="631"/>
      <c r="JBN113" s="631"/>
      <c r="JBO113" s="612"/>
      <c r="JBP113" s="626"/>
      <c r="JBQ113" s="631"/>
      <c r="JBR113" s="631"/>
      <c r="JBS113" s="631"/>
      <c r="JBT113" s="631"/>
      <c r="JBU113" s="631"/>
      <c r="JBV113" s="612"/>
      <c r="JBW113" s="626"/>
      <c r="JBX113" s="631"/>
      <c r="JBY113" s="631"/>
      <c r="JBZ113" s="631"/>
      <c r="JCA113" s="631"/>
      <c r="JCB113" s="631"/>
      <c r="JCC113" s="612"/>
      <c r="JCD113" s="626"/>
      <c r="JCE113" s="631"/>
      <c r="JCF113" s="631"/>
      <c r="JCG113" s="631"/>
      <c r="JCH113" s="631"/>
      <c r="JCI113" s="631"/>
      <c r="JCJ113" s="612"/>
      <c r="JCK113" s="626"/>
      <c r="JCL113" s="631"/>
      <c r="JCM113" s="631"/>
      <c r="JCN113" s="631"/>
      <c r="JCO113" s="631"/>
      <c r="JCP113" s="631"/>
      <c r="JCQ113" s="612"/>
      <c r="JCR113" s="626"/>
      <c r="JCS113" s="631"/>
      <c r="JCT113" s="631"/>
      <c r="JCU113" s="631"/>
      <c r="JCV113" s="631"/>
      <c r="JCW113" s="631"/>
      <c r="JCX113" s="612"/>
      <c r="JCY113" s="626"/>
      <c r="JCZ113" s="631"/>
      <c r="JDA113" s="631"/>
      <c r="JDB113" s="631"/>
      <c r="JDC113" s="631"/>
      <c r="JDD113" s="631"/>
      <c r="JDE113" s="612"/>
      <c r="JDF113" s="626"/>
      <c r="JDG113" s="631"/>
      <c r="JDH113" s="631"/>
      <c r="JDI113" s="631"/>
      <c r="JDJ113" s="631"/>
      <c r="JDK113" s="631"/>
      <c r="JDL113" s="612"/>
      <c r="JDM113" s="626"/>
      <c r="JDN113" s="631"/>
      <c r="JDO113" s="631"/>
      <c r="JDP113" s="631"/>
      <c r="JDQ113" s="631"/>
      <c r="JDR113" s="631"/>
      <c r="JDS113" s="612"/>
      <c r="JDT113" s="626"/>
      <c r="JDU113" s="631"/>
      <c r="JDV113" s="631"/>
      <c r="JDW113" s="631"/>
      <c r="JDX113" s="631"/>
      <c r="JDY113" s="631"/>
      <c r="JDZ113" s="612"/>
      <c r="JEA113" s="626"/>
      <c r="JEB113" s="631"/>
      <c r="JEC113" s="631"/>
      <c r="JED113" s="631"/>
      <c r="JEE113" s="631"/>
      <c r="JEF113" s="631"/>
      <c r="JEG113" s="612"/>
      <c r="JEH113" s="626"/>
      <c r="JEI113" s="631"/>
      <c r="JEJ113" s="631"/>
      <c r="JEK113" s="631"/>
      <c r="JEL113" s="631"/>
      <c r="JEM113" s="631"/>
      <c r="JEN113" s="612"/>
      <c r="JEO113" s="626"/>
      <c r="JEP113" s="631"/>
      <c r="JEQ113" s="631"/>
      <c r="JER113" s="631"/>
      <c r="JES113" s="631"/>
      <c r="JET113" s="631"/>
      <c r="JEU113" s="612"/>
      <c r="JEV113" s="626"/>
      <c r="JEW113" s="631"/>
      <c r="JEX113" s="631"/>
      <c r="JEY113" s="631"/>
      <c r="JEZ113" s="631"/>
      <c r="JFA113" s="631"/>
      <c r="JFB113" s="612"/>
      <c r="JFC113" s="626"/>
      <c r="JFD113" s="631"/>
      <c r="JFE113" s="631"/>
      <c r="JFF113" s="631"/>
      <c r="JFG113" s="631"/>
      <c r="JFH113" s="631"/>
      <c r="JFI113" s="612"/>
      <c r="JFJ113" s="626"/>
      <c r="JFK113" s="631"/>
      <c r="JFL113" s="631"/>
      <c r="JFM113" s="631"/>
      <c r="JFN113" s="631"/>
      <c r="JFO113" s="631"/>
      <c r="JFP113" s="612"/>
      <c r="JFQ113" s="626"/>
      <c r="JFR113" s="631"/>
      <c r="JFS113" s="631"/>
      <c r="JFT113" s="631"/>
      <c r="JFU113" s="631"/>
      <c r="JFV113" s="631"/>
      <c r="JFW113" s="612"/>
      <c r="JFX113" s="626"/>
      <c r="JFY113" s="631"/>
      <c r="JFZ113" s="631"/>
      <c r="JGA113" s="631"/>
      <c r="JGB113" s="631"/>
      <c r="JGC113" s="631"/>
      <c r="JGD113" s="612"/>
      <c r="JGE113" s="626"/>
      <c r="JGF113" s="631"/>
      <c r="JGG113" s="631"/>
      <c r="JGH113" s="631"/>
      <c r="JGI113" s="631"/>
      <c r="JGJ113" s="631"/>
      <c r="JGK113" s="612"/>
      <c r="JGL113" s="626"/>
      <c r="JGM113" s="631"/>
      <c r="JGN113" s="631"/>
      <c r="JGO113" s="631"/>
      <c r="JGP113" s="631"/>
      <c r="JGQ113" s="631"/>
      <c r="JGR113" s="612"/>
      <c r="JGS113" s="626"/>
      <c r="JGT113" s="631"/>
      <c r="JGU113" s="631"/>
      <c r="JGV113" s="631"/>
      <c r="JGW113" s="631"/>
      <c r="JGX113" s="631"/>
      <c r="JGY113" s="612"/>
      <c r="JGZ113" s="626"/>
      <c r="JHA113" s="631"/>
      <c r="JHB113" s="631"/>
      <c r="JHC113" s="631"/>
      <c r="JHD113" s="631"/>
      <c r="JHE113" s="631"/>
      <c r="JHF113" s="612"/>
      <c r="JHG113" s="626"/>
      <c r="JHH113" s="631"/>
      <c r="JHI113" s="631"/>
      <c r="JHJ113" s="631"/>
      <c r="JHK113" s="631"/>
      <c r="JHL113" s="631"/>
      <c r="JHM113" s="612"/>
      <c r="JHN113" s="626"/>
      <c r="JHO113" s="631"/>
      <c r="JHP113" s="631"/>
      <c r="JHQ113" s="631"/>
      <c r="JHR113" s="631"/>
      <c r="JHS113" s="631"/>
      <c r="JHT113" s="612"/>
      <c r="JHU113" s="626"/>
      <c r="JHV113" s="631"/>
      <c r="JHW113" s="631"/>
      <c r="JHX113" s="631"/>
      <c r="JHY113" s="631"/>
      <c r="JHZ113" s="631"/>
      <c r="JIA113" s="612"/>
      <c r="JIB113" s="626"/>
      <c r="JIC113" s="631"/>
      <c r="JID113" s="631"/>
      <c r="JIE113" s="631"/>
      <c r="JIF113" s="631"/>
      <c r="JIG113" s="631"/>
      <c r="JIH113" s="612"/>
      <c r="JII113" s="626"/>
      <c r="JIJ113" s="631"/>
      <c r="JIK113" s="631"/>
      <c r="JIL113" s="631"/>
      <c r="JIM113" s="631"/>
      <c r="JIN113" s="631"/>
      <c r="JIO113" s="612"/>
      <c r="JIP113" s="626"/>
      <c r="JIQ113" s="631"/>
      <c r="JIR113" s="631"/>
      <c r="JIS113" s="631"/>
      <c r="JIT113" s="631"/>
      <c r="JIU113" s="631"/>
      <c r="JIV113" s="612"/>
      <c r="JIW113" s="626"/>
      <c r="JIX113" s="631"/>
      <c r="JIY113" s="631"/>
      <c r="JIZ113" s="631"/>
      <c r="JJA113" s="631"/>
      <c r="JJB113" s="631"/>
      <c r="JJC113" s="612"/>
      <c r="JJD113" s="626"/>
      <c r="JJE113" s="631"/>
      <c r="JJF113" s="631"/>
      <c r="JJG113" s="631"/>
      <c r="JJH113" s="631"/>
      <c r="JJI113" s="631"/>
      <c r="JJJ113" s="612"/>
      <c r="JJK113" s="626"/>
      <c r="JJL113" s="631"/>
      <c r="JJM113" s="631"/>
      <c r="JJN113" s="631"/>
      <c r="JJO113" s="631"/>
      <c r="JJP113" s="631"/>
      <c r="JJQ113" s="612"/>
      <c r="JJR113" s="626"/>
      <c r="JJS113" s="631"/>
      <c r="JJT113" s="631"/>
      <c r="JJU113" s="631"/>
      <c r="JJV113" s="631"/>
      <c r="JJW113" s="631"/>
      <c r="JJX113" s="612"/>
      <c r="JJY113" s="626"/>
      <c r="JJZ113" s="631"/>
      <c r="JKA113" s="631"/>
      <c r="JKB113" s="631"/>
      <c r="JKC113" s="631"/>
      <c r="JKD113" s="631"/>
      <c r="JKE113" s="612"/>
      <c r="JKF113" s="626"/>
      <c r="JKG113" s="631"/>
      <c r="JKH113" s="631"/>
      <c r="JKI113" s="631"/>
      <c r="JKJ113" s="631"/>
      <c r="JKK113" s="631"/>
      <c r="JKL113" s="612"/>
      <c r="JKM113" s="626"/>
      <c r="JKN113" s="631"/>
      <c r="JKO113" s="631"/>
      <c r="JKP113" s="631"/>
      <c r="JKQ113" s="631"/>
      <c r="JKR113" s="631"/>
      <c r="JKS113" s="612"/>
      <c r="JKT113" s="626"/>
      <c r="JKU113" s="631"/>
      <c r="JKV113" s="631"/>
      <c r="JKW113" s="631"/>
      <c r="JKX113" s="631"/>
      <c r="JKY113" s="631"/>
      <c r="JKZ113" s="612"/>
      <c r="JLA113" s="626"/>
      <c r="JLB113" s="631"/>
      <c r="JLC113" s="631"/>
      <c r="JLD113" s="631"/>
      <c r="JLE113" s="631"/>
      <c r="JLF113" s="631"/>
      <c r="JLG113" s="612"/>
      <c r="JLH113" s="626"/>
      <c r="JLI113" s="631"/>
      <c r="JLJ113" s="631"/>
      <c r="JLK113" s="631"/>
      <c r="JLL113" s="631"/>
      <c r="JLM113" s="631"/>
      <c r="JLN113" s="612"/>
      <c r="JLO113" s="626"/>
      <c r="JLP113" s="631"/>
      <c r="JLQ113" s="631"/>
      <c r="JLR113" s="631"/>
      <c r="JLS113" s="631"/>
      <c r="JLT113" s="631"/>
      <c r="JLU113" s="612"/>
      <c r="JLV113" s="626"/>
      <c r="JLW113" s="631"/>
      <c r="JLX113" s="631"/>
      <c r="JLY113" s="631"/>
      <c r="JLZ113" s="631"/>
      <c r="JMA113" s="631"/>
      <c r="JMB113" s="612"/>
      <c r="JMC113" s="626"/>
      <c r="JMD113" s="631"/>
      <c r="JME113" s="631"/>
      <c r="JMF113" s="631"/>
      <c r="JMG113" s="631"/>
      <c r="JMH113" s="631"/>
      <c r="JMI113" s="612"/>
      <c r="JMJ113" s="626"/>
      <c r="JMK113" s="631"/>
      <c r="JML113" s="631"/>
      <c r="JMM113" s="631"/>
      <c r="JMN113" s="631"/>
      <c r="JMO113" s="631"/>
      <c r="JMP113" s="612"/>
      <c r="JMQ113" s="626"/>
      <c r="JMR113" s="631"/>
      <c r="JMS113" s="631"/>
      <c r="JMT113" s="631"/>
      <c r="JMU113" s="631"/>
      <c r="JMV113" s="631"/>
      <c r="JMW113" s="612"/>
      <c r="JMX113" s="626"/>
      <c r="JMY113" s="631"/>
      <c r="JMZ113" s="631"/>
      <c r="JNA113" s="631"/>
      <c r="JNB113" s="631"/>
      <c r="JNC113" s="631"/>
      <c r="JND113" s="612"/>
      <c r="JNE113" s="626"/>
      <c r="JNF113" s="631"/>
      <c r="JNG113" s="631"/>
      <c r="JNH113" s="631"/>
      <c r="JNI113" s="631"/>
      <c r="JNJ113" s="631"/>
      <c r="JNK113" s="612"/>
      <c r="JNL113" s="626"/>
      <c r="JNM113" s="631"/>
      <c r="JNN113" s="631"/>
      <c r="JNO113" s="631"/>
      <c r="JNP113" s="631"/>
      <c r="JNQ113" s="631"/>
      <c r="JNR113" s="612"/>
      <c r="JNS113" s="626"/>
      <c r="JNT113" s="631"/>
      <c r="JNU113" s="631"/>
      <c r="JNV113" s="631"/>
      <c r="JNW113" s="631"/>
      <c r="JNX113" s="631"/>
      <c r="JNY113" s="612"/>
      <c r="JNZ113" s="626"/>
      <c r="JOA113" s="631"/>
      <c r="JOB113" s="631"/>
      <c r="JOC113" s="631"/>
      <c r="JOD113" s="631"/>
      <c r="JOE113" s="631"/>
      <c r="JOF113" s="612"/>
      <c r="JOG113" s="626"/>
      <c r="JOH113" s="631"/>
      <c r="JOI113" s="631"/>
      <c r="JOJ113" s="631"/>
      <c r="JOK113" s="631"/>
      <c r="JOL113" s="631"/>
      <c r="JOM113" s="612"/>
      <c r="JON113" s="626"/>
      <c r="JOO113" s="631"/>
      <c r="JOP113" s="631"/>
      <c r="JOQ113" s="631"/>
      <c r="JOR113" s="631"/>
      <c r="JOS113" s="631"/>
      <c r="JOT113" s="612"/>
      <c r="JOU113" s="626"/>
      <c r="JOV113" s="631"/>
      <c r="JOW113" s="631"/>
      <c r="JOX113" s="631"/>
      <c r="JOY113" s="631"/>
      <c r="JOZ113" s="631"/>
      <c r="JPA113" s="612"/>
      <c r="JPB113" s="626"/>
      <c r="JPC113" s="631"/>
      <c r="JPD113" s="631"/>
      <c r="JPE113" s="631"/>
      <c r="JPF113" s="631"/>
      <c r="JPG113" s="631"/>
      <c r="JPH113" s="612"/>
      <c r="JPI113" s="626"/>
      <c r="JPJ113" s="631"/>
      <c r="JPK113" s="631"/>
      <c r="JPL113" s="631"/>
      <c r="JPM113" s="631"/>
      <c r="JPN113" s="631"/>
      <c r="JPO113" s="612"/>
      <c r="JPP113" s="626"/>
      <c r="JPQ113" s="631"/>
      <c r="JPR113" s="631"/>
      <c r="JPS113" s="631"/>
      <c r="JPT113" s="631"/>
      <c r="JPU113" s="631"/>
      <c r="JPV113" s="612"/>
      <c r="JPW113" s="626"/>
      <c r="JPX113" s="631"/>
      <c r="JPY113" s="631"/>
      <c r="JPZ113" s="631"/>
      <c r="JQA113" s="631"/>
      <c r="JQB113" s="631"/>
      <c r="JQC113" s="612"/>
      <c r="JQD113" s="626"/>
      <c r="JQE113" s="631"/>
      <c r="JQF113" s="631"/>
      <c r="JQG113" s="631"/>
      <c r="JQH113" s="631"/>
      <c r="JQI113" s="631"/>
      <c r="JQJ113" s="612"/>
      <c r="JQK113" s="626"/>
      <c r="JQL113" s="631"/>
      <c r="JQM113" s="631"/>
      <c r="JQN113" s="631"/>
      <c r="JQO113" s="631"/>
      <c r="JQP113" s="631"/>
      <c r="JQQ113" s="612"/>
      <c r="JQR113" s="626"/>
      <c r="JQS113" s="631"/>
      <c r="JQT113" s="631"/>
      <c r="JQU113" s="631"/>
      <c r="JQV113" s="631"/>
      <c r="JQW113" s="631"/>
      <c r="JQX113" s="612"/>
      <c r="JQY113" s="626"/>
      <c r="JQZ113" s="631"/>
      <c r="JRA113" s="631"/>
      <c r="JRB113" s="631"/>
      <c r="JRC113" s="631"/>
      <c r="JRD113" s="631"/>
      <c r="JRE113" s="612"/>
      <c r="JRF113" s="626"/>
      <c r="JRG113" s="631"/>
      <c r="JRH113" s="631"/>
      <c r="JRI113" s="631"/>
      <c r="JRJ113" s="631"/>
      <c r="JRK113" s="631"/>
      <c r="JRL113" s="612"/>
      <c r="JRM113" s="626"/>
      <c r="JRN113" s="631"/>
      <c r="JRO113" s="631"/>
      <c r="JRP113" s="631"/>
      <c r="JRQ113" s="631"/>
      <c r="JRR113" s="631"/>
      <c r="JRS113" s="612"/>
      <c r="JRT113" s="626"/>
      <c r="JRU113" s="631"/>
      <c r="JRV113" s="631"/>
      <c r="JRW113" s="631"/>
      <c r="JRX113" s="631"/>
      <c r="JRY113" s="631"/>
      <c r="JRZ113" s="612"/>
      <c r="JSA113" s="626"/>
      <c r="JSB113" s="631"/>
      <c r="JSC113" s="631"/>
      <c r="JSD113" s="631"/>
      <c r="JSE113" s="631"/>
      <c r="JSF113" s="631"/>
      <c r="JSG113" s="612"/>
      <c r="JSH113" s="626"/>
      <c r="JSI113" s="631"/>
      <c r="JSJ113" s="631"/>
      <c r="JSK113" s="631"/>
      <c r="JSL113" s="631"/>
      <c r="JSM113" s="631"/>
      <c r="JSN113" s="612"/>
      <c r="JSO113" s="626"/>
      <c r="JSP113" s="631"/>
      <c r="JSQ113" s="631"/>
      <c r="JSR113" s="631"/>
      <c r="JSS113" s="631"/>
      <c r="JST113" s="631"/>
      <c r="JSU113" s="612"/>
      <c r="JSV113" s="626"/>
      <c r="JSW113" s="631"/>
      <c r="JSX113" s="631"/>
      <c r="JSY113" s="631"/>
      <c r="JSZ113" s="631"/>
      <c r="JTA113" s="631"/>
      <c r="JTB113" s="612"/>
      <c r="JTC113" s="626"/>
      <c r="JTD113" s="631"/>
      <c r="JTE113" s="631"/>
      <c r="JTF113" s="631"/>
      <c r="JTG113" s="631"/>
      <c r="JTH113" s="631"/>
      <c r="JTI113" s="612"/>
      <c r="JTJ113" s="626"/>
      <c r="JTK113" s="631"/>
      <c r="JTL113" s="631"/>
      <c r="JTM113" s="631"/>
      <c r="JTN113" s="631"/>
      <c r="JTO113" s="631"/>
      <c r="JTP113" s="612"/>
      <c r="JTQ113" s="626"/>
      <c r="JTR113" s="631"/>
      <c r="JTS113" s="631"/>
      <c r="JTT113" s="631"/>
      <c r="JTU113" s="631"/>
      <c r="JTV113" s="631"/>
      <c r="JTW113" s="612"/>
      <c r="JTX113" s="626"/>
      <c r="JTY113" s="631"/>
      <c r="JTZ113" s="631"/>
      <c r="JUA113" s="631"/>
      <c r="JUB113" s="631"/>
      <c r="JUC113" s="631"/>
      <c r="JUD113" s="612"/>
      <c r="JUE113" s="626"/>
      <c r="JUF113" s="631"/>
      <c r="JUG113" s="631"/>
      <c r="JUH113" s="631"/>
      <c r="JUI113" s="631"/>
      <c r="JUJ113" s="631"/>
      <c r="JUK113" s="612"/>
      <c r="JUL113" s="626"/>
      <c r="JUM113" s="631"/>
      <c r="JUN113" s="631"/>
      <c r="JUO113" s="631"/>
      <c r="JUP113" s="631"/>
      <c r="JUQ113" s="631"/>
      <c r="JUR113" s="612"/>
      <c r="JUS113" s="626"/>
      <c r="JUT113" s="631"/>
      <c r="JUU113" s="631"/>
      <c r="JUV113" s="631"/>
      <c r="JUW113" s="631"/>
      <c r="JUX113" s="631"/>
      <c r="JUY113" s="612"/>
      <c r="JUZ113" s="626"/>
      <c r="JVA113" s="631"/>
      <c r="JVB113" s="631"/>
      <c r="JVC113" s="631"/>
      <c r="JVD113" s="631"/>
      <c r="JVE113" s="631"/>
      <c r="JVF113" s="612"/>
      <c r="JVG113" s="626"/>
      <c r="JVH113" s="631"/>
      <c r="JVI113" s="631"/>
      <c r="JVJ113" s="631"/>
      <c r="JVK113" s="631"/>
      <c r="JVL113" s="631"/>
      <c r="JVM113" s="612"/>
      <c r="JVN113" s="626"/>
      <c r="JVO113" s="631"/>
      <c r="JVP113" s="631"/>
      <c r="JVQ113" s="631"/>
      <c r="JVR113" s="631"/>
      <c r="JVS113" s="631"/>
      <c r="JVT113" s="612"/>
      <c r="JVU113" s="626"/>
      <c r="JVV113" s="631"/>
      <c r="JVW113" s="631"/>
      <c r="JVX113" s="631"/>
      <c r="JVY113" s="631"/>
      <c r="JVZ113" s="631"/>
      <c r="JWA113" s="612"/>
      <c r="JWB113" s="626"/>
      <c r="JWC113" s="631"/>
      <c r="JWD113" s="631"/>
      <c r="JWE113" s="631"/>
      <c r="JWF113" s="631"/>
      <c r="JWG113" s="631"/>
      <c r="JWH113" s="612"/>
      <c r="JWI113" s="626"/>
      <c r="JWJ113" s="631"/>
      <c r="JWK113" s="631"/>
      <c r="JWL113" s="631"/>
      <c r="JWM113" s="631"/>
      <c r="JWN113" s="631"/>
      <c r="JWO113" s="612"/>
      <c r="JWP113" s="626"/>
      <c r="JWQ113" s="631"/>
      <c r="JWR113" s="631"/>
      <c r="JWS113" s="631"/>
      <c r="JWT113" s="631"/>
      <c r="JWU113" s="631"/>
      <c r="JWV113" s="612"/>
      <c r="JWW113" s="626"/>
      <c r="JWX113" s="631"/>
      <c r="JWY113" s="631"/>
      <c r="JWZ113" s="631"/>
      <c r="JXA113" s="631"/>
      <c r="JXB113" s="631"/>
      <c r="JXC113" s="612"/>
      <c r="JXD113" s="626"/>
      <c r="JXE113" s="631"/>
      <c r="JXF113" s="631"/>
      <c r="JXG113" s="631"/>
      <c r="JXH113" s="631"/>
      <c r="JXI113" s="631"/>
      <c r="JXJ113" s="612"/>
      <c r="JXK113" s="626"/>
      <c r="JXL113" s="631"/>
      <c r="JXM113" s="631"/>
      <c r="JXN113" s="631"/>
      <c r="JXO113" s="631"/>
      <c r="JXP113" s="631"/>
      <c r="JXQ113" s="612"/>
      <c r="JXR113" s="626"/>
      <c r="JXS113" s="631"/>
      <c r="JXT113" s="631"/>
      <c r="JXU113" s="631"/>
      <c r="JXV113" s="631"/>
      <c r="JXW113" s="631"/>
      <c r="JXX113" s="612"/>
      <c r="JXY113" s="626"/>
      <c r="JXZ113" s="631"/>
      <c r="JYA113" s="631"/>
      <c r="JYB113" s="631"/>
      <c r="JYC113" s="631"/>
      <c r="JYD113" s="631"/>
      <c r="JYE113" s="612"/>
      <c r="JYF113" s="626"/>
      <c r="JYG113" s="631"/>
      <c r="JYH113" s="631"/>
      <c r="JYI113" s="631"/>
      <c r="JYJ113" s="631"/>
      <c r="JYK113" s="631"/>
      <c r="JYL113" s="612"/>
      <c r="JYM113" s="626"/>
      <c r="JYN113" s="631"/>
      <c r="JYO113" s="631"/>
      <c r="JYP113" s="631"/>
      <c r="JYQ113" s="631"/>
      <c r="JYR113" s="631"/>
      <c r="JYS113" s="612"/>
      <c r="JYT113" s="626"/>
      <c r="JYU113" s="631"/>
      <c r="JYV113" s="631"/>
      <c r="JYW113" s="631"/>
      <c r="JYX113" s="631"/>
      <c r="JYY113" s="631"/>
      <c r="JYZ113" s="612"/>
      <c r="JZA113" s="626"/>
      <c r="JZB113" s="631"/>
      <c r="JZC113" s="631"/>
      <c r="JZD113" s="631"/>
      <c r="JZE113" s="631"/>
      <c r="JZF113" s="631"/>
      <c r="JZG113" s="612"/>
      <c r="JZH113" s="626"/>
      <c r="JZI113" s="631"/>
      <c r="JZJ113" s="631"/>
      <c r="JZK113" s="631"/>
      <c r="JZL113" s="631"/>
      <c r="JZM113" s="631"/>
      <c r="JZN113" s="612"/>
      <c r="JZO113" s="626"/>
      <c r="JZP113" s="631"/>
      <c r="JZQ113" s="631"/>
      <c r="JZR113" s="631"/>
      <c r="JZS113" s="631"/>
      <c r="JZT113" s="631"/>
      <c r="JZU113" s="612"/>
      <c r="JZV113" s="626"/>
      <c r="JZW113" s="631"/>
      <c r="JZX113" s="631"/>
      <c r="JZY113" s="631"/>
      <c r="JZZ113" s="631"/>
      <c r="KAA113" s="631"/>
      <c r="KAB113" s="612"/>
      <c r="KAC113" s="626"/>
      <c r="KAD113" s="631"/>
      <c r="KAE113" s="631"/>
      <c r="KAF113" s="631"/>
      <c r="KAG113" s="631"/>
      <c r="KAH113" s="631"/>
      <c r="KAI113" s="612"/>
      <c r="KAJ113" s="626"/>
      <c r="KAK113" s="631"/>
      <c r="KAL113" s="631"/>
      <c r="KAM113" s="631"/>
      <c r="KAN113" s="631"/>
      <c r="KAO113" s="631"/>
      <c r="KAP113" s="612"/>
      <c r="KAQ113" s="626"/>
      <c r="KAR113" s="631"/>
      <c r="KAS113" s="631"/>
      <c r="KAT113" s="631"/>
      <c r="KAU113" s="631"/>
      <c r="KAV113" s="631"/>
      <c r="KAW113" s="612"/>
      <c r="KAX113" s="626"/>
      <c r="KAY113" s="631"/>
      <c r="KAZ113" s="631"/>
      <c r="KBA113" s="631"/>
      <c r="KBB113" s="631"/>
      <c r="KBC113" s="631"/>
      <c r="KBD113" s="612"/>
      <c r="KBE113" s="626"/>
      <c r="KBF113" s="631"/>
      <c r="KBG113" s="631"/>
      <c r="KBH113" s="631"/>
      <c r="KBI113" s="631"/>
      <c r="KBJ113" s="631"/>
      <c r="KBK113" s="612"/>
      <c r="KBL113" s="626"/>
      <c r="KBM113" s="631"/>
      <c r="KBN113" s="631"/>
      <c r="KBO113" s="631"/>
      <c r="KBP113" s="631"/>
      <c r="KBQ113" s="631"/>
      <c r="KBR113" s="612"/>
      <c r="KBS113" s="626"/>
      <c r="KBT113" s="631"/>
      <c r="KBU113" s="631"/>
      <c r="KBV113" s="631"/>
      <c r="KBW113" s="631"/>
      <c r="KBX113" s="631"/>
      <c r="KBY113" s="612"/>
      <c r="KBZ113" s="626"/>
      <c r="KCA113" s="631"/>
      <c r="KCB113" s="631"/>
      <c r="KCC113" s="631"/>
      <c r="KCD113" s="631"/>
      <c r="KCE113" s="631"/>
      <c r="KCF113" s="612"/>
      <c r="KCG113" s="626"/>
      <c r="KCH113" s="631"/>
      <c r="KCI113" s="631"/>
      <c r="KCJ113" s="631"/>
      <c r="KCK113" s="631"/>
      <c r="KCL113" s="631"/>
      <c r="KCM113" s="612"/>
      <c r="KCN113" s="626"/>
      <c r="KCO113" s="631"/>
      <c r="KCP113" s="631"/>
      <c r="KCQ113" s="631"/>
      <c r="KCR113" s="631"/>
      <c r="KCS113" s="631"/>
      <c r="KCT113" s="612"/>
      <c r="KCU113" s="626"/>
      <c r="KCV113" s="631"/>
      <c r="KCW113" s="631"/>
      <c r="KCX113" s="631"/>
      <c r="KCY113" s="631"/>
      <c r="KCZ113" s="631"/>
      <c r="KDA113" s="612"/>
      <c r="KDB113" s="626"/>
      <c r="KDC113" s="631"/>
      <c r="KDD113" s="631"/>
      <c r="KDE113" s="631"/>
      <c r="KDF113" s="631"/>
      <c r="KDG113" s="631"/>
      <c r="KDH113" s="612"/>
      <c r="KDI113" s="626"/>
      <c r="KDJ113" s="631"/>
      <c r="KDK113" s="631"/>
      <c r="KDL113" s="631"/>
      <c r="KDM113" s="631"/>
      <c r="KDN113" s="631"/>
      <c r="KDO113" s="612"/>
      <c r="KDP113" s="626"/>
      <c r="KDQ113" s="631"/>
      <c r="KDR113" s="631"/>
      <c r="KDS113" s="631"/>
      <c r="KDT113" s="631"/>
      <c r="KDU113" s="631"/>
      <c r="KDV113" s="612"/>
      <c r="KDW113" s="626"/>
      <c r="KDX113" s="631"/>
      <c r="KDY113" s="631"/>
      <c r="KDZ113" s="631"/>
      <c r="KEA113" s="631"/>
      <c r="KEB113" s="631"/>
      <c r="KEC113" s="612"/>
      <c r="KED113" s="626"/>
      <c r="KEE113" s="631"/>
      <c r="KEF113" s="631"/>
      <c r="KEG113" s="631"/>
      <c r="KEH113" s="631"/>
      <c r="KEI113" s="631"/>
      <c r="KEJ113" s="612"/>
      <c r="KEK113" s="626"/>
      <c r="KEL113" s="631"/>
      <c r="KEM113" s="631"/>
      <c r="KEN113" s="631"/>
      <c r="KEO113" s="631"/>
      <c r="KEP113" s="631"/>
      <c r="KEQ113" s="612"/>
      <c r="KER113" s="626"/>
      <c r="KES113" s="631"/>
      <c r="KET113" s="631"/>
      <c r="KEU113" s="631"/>
      <c r="KEV113" s="631"/>
      <c r="KEW113" s="631"/>
      <c r="KEX113" s="612"/>
      <c r="KEY113" s="626"/>
      <c r="KEZ113" s="631"/>
      <c r="KFA113" s="631"/>
      <c r="KFB113" s="631"/>
      <c r="KFC113" s="631"/>
      <c r="KFD113" s="631"/>
      <c r="KFE113" s="612"/>
      <c r="KFF113" s="626"/>
      <c r="KFG113" s="631"/>
      <c r="KFH113" s="631"/>
      <c r="KFI113" s="631"/>
      <c r="KFJ113" s="631"/>
      <c r="KFK113" s="631"/>
      <c r="KFL113" s="612"/>
      <c r="KFM113" s="626"/>
      <c r="KFN113" s="631"/>
      <c r="KFO113" s="631"/>
      <c r="KFP113" s="631"/>
      <c r="KFQ113" s="631"/>
      <c r="KFR113" s="631"/>
      <c r="KFS113" s="612"/>
      <c r="KFT113" s="626"/>
      <c r="KFU113" s="631"/>
      <c r="KFV113" s="631"/>
      <c r="KFW113" s="631"/>
      <c r="KFX113" s="631"/>
      <c r="KFY113" s="631"/>
      <c r="KFZ113" s="612"/>
      <c r="KGA113" s="626"/>
      <c r="KGB113" s="631"/>
      <c r="KGC113" s="631"/>
      <c r="KGD113" s="631"/>
      <c r="KGE113" s="631"/>
      <c r="KGF113" s="631"/>
      <c r="KGG113" s="612"/>
      <c r="KGH113" s="626"/>
      <c r="KGI113" s="631"/>
      <c r="KGJ113" s="631"/>
      <c r="KGK113" s="631"/>
      <c r="KGL113" s="631"/>
      <c r="KGM113" s="631"/>
      <c r="KGN113" s="612"/>
      <c r="KGO113" s="626"/>
      <c r="KGP113" s="631"/>
      <c r="KGQ113" s="631"/>
      <c r="KGR113" s="631"/>
      <c r="KGS113" s="631"/>
      <c r="KGT113" s="631"/>
      <c r="KGU113" s="612"/>
      <c r="KGV113" s="626"/>
      <c r="KGW113" s="631"/>
      <c r="KGX113" s="631"/>
      <c r="KGY113" s="631"/>
      <c r="KGZ113" s="631"/>
      <c r="KHA113" s="631"/>
      <c r="KHB113" s="612"/>
      <c r="KHC113" s="626"/>
      <c r="KHD113" s="631"/>
      <c r="KHE113" s="631"/>
      <c r="KHF113" s="631"/>
      <c r="KHG113" s="631"/>
      <c r="KHH113" s="631"/>
      <c r="KHI113" s="612"/>
      <c r="KHJ113" s="626"/>
      <c r="KHK113" s="631"/>
      <c r="KHL113" s="631"/>
      <c r="KHM113" s="631"/>
      <c r="KHN113" s="631"/>
      <c r="KHO113" s="631"/>
      <c r="KHP113" s="612"/>
      <c r="KHQ113" s="626"/>
      <c r="KHR113" s="631"/>
      <c r="KHS113" s="631"/>
      <c r="KHT113" s="631"/>
      <c r="KHU113" s="631"/>
      <c r="KHV113" s="631"/>
      <c r="KHW113" s="612"/>
      <c r="KHX113" s="626"/>
      <c r="KHY113" s="631"/>
      <c r="KHZ113" s="631"/>
      <c r="KIA113" s="631"/>
      <c r="KIB113" s="631"/>
      <c r="KIC113" s="631"/>
      <c r="KID113" s="612"/>
      <c r="KIE113" s="626"/>
      <c r="KIF113" s="631"/>
      <c r="KIG113" s="631"/>
      <c r="KIH113" s="631"/>
      <c r="KII113" s="631"/>
      <c r="KIJ113" s="631"/>
      <c r="KIK113" s="612"/>
      <c r="KIL113" s="626"/>
      <c r="KIM113" s="631"/>
      <c r="KIN113" s="631"/>
      <c r="KIO113" s="631"/>
      <c r="KIP113" s="631"/>
      <c r="KIQ113" s="631"/>
      <c r="KIR113" s="612"/>
      <c r="KIS113" s="626"/>
      <c r="KIT113" s="631"/>
      <c r="KIU113" s="631"/>
      <c r="KIV113" s="631"/>
      <c r="KIW113" s="631"/>
      <c r="KIX113" s="631"/>
      <c r="KIY113" s="612"/>
      <c r="KIZ113" s="626"/>
      <c r="KJA113" s="631"/>
      <c r="KJB113" s="631"/>
      <c r="KJC113" s="631"/>
      <c r="KJD113" s="631"/>
      <c r="KJE113" s="631"/>
      <c r="KJF113" s="612"/>
      <c r="KJG113" s="626"/>
      <c r="KJH113" s="631"/>
      <c r="KJI113" s="631"/>
      <c r="KJJ113" s="631"/>
      <c r="KJK113" s="631"/>
      <c r="KJL113" s="631"/>
      <c r="KJM113" s="612"/>
      <c r="KJN113" s="626"/>
      <c r="KJO113" s="631"/>
      <c r="KJP113" s="631"/>
      <c r="KJQ113" s="631"/>
      <c r="KJR113" s="631"/>
      <c r="KJS113" s="631"/>
      <c r="KJT113" s="612"/>
      <c r="KJU113" s="626"/>
      <c r="KJV113" s="631"/>
      <c r="KJW113" s="631"/>
      <c r="KJX113" s="631"/>
      <c r="KJY113" s="631"/>
      <c r="KJZ113" s="631"/>
      <c r="KKA113" s="612"/>
      <c r="KKB113" s="626"/>
      <c r="KKC113" s="631"/>
      <c r="KKD113" s="631"/>
      <c r="KKE113" s="631"/>
      <c r="KKF113" s="631"/>
      <c r="KKG113" s="631"/>
      <c r="KKH113" s="612"/>
      <c r="KKI113" s="626"/>
      <c r="KKJ113" s="631"/>
      <c r="KKK113" s="631"/>
      <c r="KKL113" s="631"/>
      <c r="KKM113" s="631"/>
      <c r="KKN113" s="631"/>
      <c r="KKO113" s="612"/>
      <c r="KKP113" s="626"/>
      <c r="KKQ113" s="631"/>
      <c r="KKR113" s="631"/>
      <c r="KKS113" s="631"/>
      <c r="KKT113" s="631"/>
      <c r="KKU113" s="631"/>
      <c r="KKV113" s="612"/>
      <c r="KKW113" s="626"/>
      <c r="KKX113" s="631"/>
      <c r="KKY113" s="631"/>
      <c r="KKZ113" s="631"/>
      <c r="KLA113" s="631"/>
      <c r="KLB113" s="631"/>
      <c r="KLC113" s="612"/>
      <c r="KLD113" s="626"/>
      <c r="KLE113" s="631"/>
      <c r="KLF113" s="631"/>
      <c r="KLG113" s="631"/>
      <c r="KLH113" s="631"/>
      <c r="KLI113" s="631"/>
      <c r="KLJ113" s="612"/>
      <c r="KLK113" s="626"/>
      <c r="KLL113" s="631"/>
      <c r="KLM113" s="631"/>
      <c r="KLN113" s="631"/>
      <c r="KLO113" s="631"/>
      <c r="KLP113" s="631"/>
      <c r="KLQ113" s="612"/>
      <c r="KLR113" s="626"/>
      <c r="KLS113" s="631"/>
      <c r="KLT113" s="631"/>
      <c r="KLU113" s="631"/>
      <c r="KLV113" s="631"/>
      <c r="KLW113" s="631"/>
      <c r="KLX113" s="612"/>
      <c r="KLY113" s="626"/>
      <c r="KLZ113" s="631"/>
      <c r="KMA113" s="631"/>
      <c r="KMB113" s="631"/>
      <c r="KMC113" s="631"/>
      <c r="KMD113" s="631"/>
      <c r="KME113" s="612"/>
      <c r="KMF113" s="626"/>
      <c r="KMG113" s="631"/>
      <c r="KMH113" s="631"/>
      <c r="KMI113" s="631"/>
      <c r="KMJ113" s="631"/>
      <c r="KMK113" s="631"/>
      <c r="KML113" s="612"/>
      <c r="KMM113" s="626"/>
      <c r="KMN113" s="631"/>
      <c r="KMO113" s="631"/>
      <c r="KMP113" s="631"/>
      <c r="KMQ113" s="631"/>
      <c r="KMR113" s="631"/>
      <c r="KMS113" s="612"/>
      <c r="KMT113" s="626"/>
      <c r="KMU113" s="631"/>
      <c r="KMV113" s="631"/>
      <c r="KMW113" s="631"/>
      <c r="KMX113" s="631"/>
      <c r="KMY113" s="631"/>
      <c r="KMZ113" s="612"/>
      <c r="KNA113" s="626"/>
      <c r="KNB113" s="631"/>
      <c r="KNC113" s="631"/>
      <c r="KND113" s="631"/>
      <c r="KNE113" s="631"/>
      <c r="KNF113" s="631"/>
      <c r="KNG113" s="612"/>
      <c r="KNH113" s="626"/>
      <c r="KNI113" s="631"/>
      <c r="KNJ113" s="631"/>
      <c r="KNK113" s="631"/>
      <c r="KNL113" s="631"/>
      <c r="KNM113" s="631"/>
      <c r="KNN113" s="612"/>
      <c r="KNO113" s="626"/>
      <c r="KNP113" s="631"/>
      <c r="KNQ113" s="631"/>
      <c r="KNR113" s="631"/>
      <c r="KNS113" s="631"/>
      <c r="KNT113" s="631"/>
      <c r="KNU113" s="612"/>
      <c r="KNV113" s="626"/>
      <c r="KNW113" s="631"/>
      <c r="KNX113" s="631"/>
      <c r="KNY113" s="631"/>
      <c r="KNZ113" s="631"/>
      <c r="KOA113" s="631"/>
      <c r="KOB113" s="612"/>
      <c r="KOC113" s="626"/>
      <c r="KOD113" s="631"/>
      <c r="KOE113" s="631"/>
      <c r="KOF113" s="631"/>
      <c r="KOG113" s="631"/>
      <c r="KOH113" s="631"/>
      <c r="KOI113" s="612"/>
      <c r="KOJ113" s="626"/>
      <c r="KOK113" s="631"/>
      <c r="KOL113" s="631"/>
      <c r="KOM113" s="631"/>
      <c r="KON113" s="631"/>
      <c r="KOO113" s="631"/>
      <c r="KOP113" s="612"/>
      <c r="KOQ113" s="626"/>
      <c r="KOR113" s="631"/>
      <c r="KOS113" s="631"/>
      <c r="KOT113" s="631"/>
      <c r="KOU113" s="631"/>
      <c r="KOV113" s="631"/>
      <c r="KOW113" s="612"/>
      <c r="KOX113" s="626"/>
      <c r="KOY113" s="631"/>
      <c r="KOZ113" s="631"/>
      <c r="KPA113" s="631"/>
      <c r="KPB113" s="631"/>
      <c r="KPC113" s="631"/>
      <c r="KPD113" s="612"/>
      <c r="KPE113" s="626"/>
      <c r="KPF113" s="631"/>
      <c r="KPG113" s="631"/>
      <c r="KPH113" s="631"/>
      <c r="KPI113" s="631"/>
      <c r="KPJ113" s="631"/>
      <c r="KPK113" s="612"/>
      <c r="KPL113" s="626"/>
      <c r="KPM113" s="631"/>
      <c r="KPN113" s="631"/>
      <c r="KPO113" s="631"/>
      <c r="KPP113" s="631"/>
      <c r="KPQ113" s="631"/>
      <c r="KPR113" s="612"/>
      <c r="KPS113" s="626"/>
      <c r="KPT113" s="631"/>
      <c r="KPU113" s="631"/>
      <c r="KPV113" s="631"/>
      <c r="KPW113" s="631"/>
      <c r="KPX113" s="631"/>
      <c r="KPY113" s="612"/>
      <c r="KPZ113" s="626"/>
      <c r="KQA113" s="631"/>
      <c r="KQB113" s="631"/>
      <c r="KQC113" s="631"/>
      <c r="KQD113" s="631"/>
      <c r="KQE113" s="631"/>
      <c r="KQF113" s="612"/>
      <c r="KQG113" s="626"/>
      <c r="KQH113" s="631"/>
      <c r="KQI113" s="631"/>
      <c r="KQJ113" s="631"/>
      <c r="KQK113" s="631"/>
      <c r="KQL113" s="631"/>
      <c r="KQM113" s="612"/>
      <c r="KQN113" s="626"/>
      <c r="KQO113" s="631"/>
      <c r="KQP113" s="631"/>
      <c r="KQQ113" s="631"/>
      <c r="KQR113" s="631"/>
      <c r="KQS113" s="631"/>
      <c r="KQT113" s="612"/>
      <c r="KQU113" s="626"/>
      <c r="KQV113" s="631"/>
      <c r="KQW113" s="631"/>
      <c r="KQX113" s="631"/>
      <c r="KQY113" s="631"/>
      <c r="KQZ113" s="631"/>
      <c r="KRA113" s="612"/>
      <c r="KRB113" s="626"/>
      <c r="KRC113" s="631"/>
      <c r="KRD113" s="631"/>
      <c r="KRE113" s="631"/>
      <c r="KRF113" s="631"/>
      <c r="KRG113" s="631"/>
      <c r="KRH113" s="612"/>
      <c r="KRI113" s="626"/>
      <c r="KRJ113" s="631"/>
      <c r="KRK113" s="631"/>
      <c r="KRL113" s="631"/>
      <c r="KRM113" s="631"/>
      <c r="KRN113" s="631"/>
      <c r="KRO113" s="612"/>
      <c r="KRP113" s="626"/>
      <c r="KRQ113" s="631"/>
      <c r="KRR113" s="631"/>
      <c r="KRS113" s="631"/>
      <c r="KRT113" s="631"/>
      <c r="KRU113" s="631"/>
      <c r="KRV113" s="612"/>
      <c r="KRW113" s="626"/>
      <c r="KRX113" s="631"/>
      <c r="KRY113" s="631"/>
      <c r="KRZ113" s="631"/>
      <c r="KSA113" s="631"/>
      <c r="KSB113" s="631"/>
      <c r="KSC113" s="612"/>
      <c r="KSD113" s="626"/>
      <c r="KSE113" s="631"/>
      <c r="KSF113" s="631"/>
      <c r="KSG113" s="631"/>
      <c r="KSH113" s="631"/>
      <c r="KSI113" s="631"/>
      <c r="KSJ113" s="612"/>
      <c r="KSK113" s="626"/>
      <c r="KSL113" s="631"/>
      <c r="KSM113" s="631"/>
      <c r="KSN113" s="631"/>
      <c r="KSO113" s="631"/>
      <c r="KSP113" s="631"/>
      <c r="KSQ113" s="612"/>
      <c r="KSR113" s="626"/>
      <c r="KSS113" s="631"/>
      <c r="KST113" s="631"/>
      <c r="KSU113" s="631"/>
      <c r="KSV113" s="631"/>
      <c r="KSW113" s="631"/>
      <c r="KSX113" s="612"/>
      <c r="KSY113" s="626"/>
      <c r="KSZ113" s="631"/>
      <c r="KTA113" s="631"/>
      <c r="KTB113" s="631"/>
      <c r="KTC113" s="631"/>
      <c r="KTD113" s="631"/>
      <c r="KTE113" s="612"/>
      <c r="KTF113" s="626"/>
      <c r="KTG113" s="631"/>
      <c r="KTH113" s="631"/>
      <c r="KTI113" s="631"/>
      <c r="KTJ113" s="631"/>
      <c r="KTK113" s="631"/>
      <c r="KTL113" s="612"/>
      <c r="KTM113" s="626"/>
      <c r="KTN113" s="631"/>
      <c r="KTO113" s="631"/>
      <c r="KTP113" s="631"/>
      <c r="KTQ113" s="631"/>
      <c r="KTR113" s="631"/>
      <c r="KTS113" s="612"/>
      <c r="KTT113" s="626"/>
      <c r="KTU113" s="631"/>
      <c r="KTV113" s="631"/>
      <c r="KTW113" s="631"/>
      <c r="KTX113" s="631"/>
      <c r="KTY113" s="631"/>
      <c r="KTZ113" s="612"/>
      <c r="KUA113" s="626"/>
      <c r="KUB113" s="631"/>
      <c r="KUC113" s="631"/>
      <c r="KUD113" s="631"/>
      <c r="KUE113" s="631"/>
      <c r="KUF113" s="631"/>
      <c r="KUG113" s="612"/>
      <c r="KUH113" s="626"/>
      <c r="KUI113" s="631"/>
      <c r="KUJ113" s="631"/>
      <c r="KUK113" s="631"/>
      <c r="KUL113" s="631"/>
      <c r="KUM113" s="631"/>
      <c r="KUN113" s="612"/>
      <c r="KUO113" s="626"/>
      <c r="KUP113" s="631"/>
      <c r="KUQ113" s="631"/>
      <c r="KUR113" s="631"/>
      <c r="KUS113" s="631"/>
      <c r="KUT113" s="631"/>
      <c r="KUU113" s="612"/>
      <c r="KUV113" s="626"/>
      <c r="KUW113" s="631"/>
      <c r="KUX113" s="631"/>
      <c r="KUY113" s="631"/>
      <c r="KUZ113" s="631"/>
      <c r="KVA113" s="631"/>
      <c r="KVB113" s="612"/>
      <c r="KVC113" s="626"/>
      <c r="KVD113" s="631"/>
      <c r="KVE113" s="631"/>
      <c r="KVF113" s="631"/>
      <c r="KVG113" s="631"/>
      <c r="KVH113" s="631"/>
      <c r="KVI113" s="612"/>
      <c r="KVJ113" s="626"/>
      <c r="KVK113" s="631"/>
      <c r="KVL113" s="631"/>
      <c r="KVM113" s="631"/>
      <c r="KVN113" s="631"/>
      <c r="KVO113" s="631"/>
      <c r="KVP113" s="612"/>
      <c r="KVQ113" s="626"/>
      <c r="KVR113" s="631"/>
      <c r="KVS113" s="631"/>
      <c r="KVT113" s="631"/>
      <c r="KVU113" s="631"/>
      <c r="KVV113" s="631"/>
      <c r="KVW113" s="612"/>
      <c r="KVX113" s="626"/>
      <c r="KVY113" s="631"/>
      <c r="KVZ113" s="631"/>
      <c r="KWA113" s="631"/>
      <c r="KWB113" s="631"/>
      <c r="KWC113" s="631"/>
      <c r="KWD113" s="612"/>
      <c r="KWE113" s="626"/>
      <c r="KWF113" s="631"/>
      <c r="KWG113" s="631"/>
      <c r="KWH113" s="631"/>
      <c r="KWI113" s="631"/>
      <c r="KWJ113" s="631"/>
      <c r="KWK113" s="612"/>
      <c r="KWL113" s="626"/>
      <c r="KWM113" s="631"/>
      <c r="KWN113" s="631"/>
      <c r="KWO113" s="631"/>
      <c r="KWP113" s="631"/>
      <c r="KWQ113" s="631"/>
      <c r="KWR113" s="612"/>
      <c r="KWS113" s="626"/>
      <c r="KWT113" s="631"/>
      <c r="KWU113" s="631"/>
      <c r="KWV113" s="631"/>
      <c r="KWW113" s="631"/>
      <c r="KWX113" s="631"/>
      <c r="KWY113" s="612"/>
      <c r="KWZ113" s="626"/>
      <c r="KXA113" s="631"/>
      <c r="KXB113" s="631"/>
      <c r="KXC113" s="631"/>
      <c r="KXD113" s="631"/>
      <c r="KXE113" s="631"/>
      <c r="KXF113" s="612"/>
      <c r="KXG113" s="626"/>
      <c r="KXH113" s="631"/>
      <c r="KXI113" s="631"/>
      <c r="KXJ113" s="631"/>
      <c r="KXK113" s="631"/>
      <c r="KXL113" s="631"/>
      <c r="KXM113" s="612"/>
      <c r="KXN113" s="626"/>
      <c r="KXO113" s="631"/>
      <c r="KXP113" s="631"/>
      <c r="KXQ113" s="631"/>
      <c r="KXR113" s="631"/>
      <c r="KXS113" s="631"/>
      <c r="KXT113" s="612"/>
      <c r="KXU113" s="626"/>
      <c r="KXV113" s="631"/>
      <c r="KXW113" s="631"/>
      <c r="KXX113" s="631"/>
      <c r="KXY113" s="631"/>
      <c r="KXZ113" s="631"/>
      <c r="KYA113" s="612"/>
      <c r="KYB113" s="626"/>
      <c r="KYC113" s="631"/>
      <c r="KYD113" s="631"/>
      <c r="KYE113" s="631"/>
      <c r="KYF113" s="631"/>
      <c r="KYG113" s="631"/>
      <c r="KYH113" s="612"/>
      <c r="KYI113" s="626"/>
      <c r="KYJ113" s="631"/>
      <c r="KYK113" s="631"/>
      <c r="KYL113" s="631"/>
      <c r="KYM113" s="631"/>
      <c r="KYN113" s="631"/>
      <c r="KYO113" s="612"/>
      <c r="KYP113" s="626"/>
      <c r="KYQ113" s="631"/>
      <c r="KYR113" s="631"/>
      <c r="KYS113" s="631"/>
      <c r="KYT113" s="631"/>
      <c r="KYU113" s="631"/>
      <c r="KYV113" s="612"/>
      <c r="KYW113" s="626"/>
      <c r="KYX113" s="631"/>
      <c r="KYY113" s="631"/>
      <c r="KYZ113" s="631"/>
      <c r="KZA113" s="631"/>
      <c r="KZB113" s="631"/>
      <c r="KZC113" s="612"/>
      <c r="KZD113" s="626"/>
      <c r="KZE113" s="631"/>
      <c r="KZF113" s="631"/>
      <c r="KZG113" s="631"/>
      <c r="KZH113" s="631"/>
      <c r="KZI113" s="631"/>
      <c r="KZJ113" s="612"/>
      <c r="KZK113" s="626"/>
      <c r="KZL113" s="631"/>
      <c r="KZM113" s="631"/>
      <c r="KZN113" s="631"/>
      <c r="KZO113" s="631"/>
      <c r="KZP113" s="631"/>
      <c r="KZQ113" s="612"/>
      <c r="KZR113" s="626"/>
      <c r="KZS113" s="631"/>
      <c r="KZT113" s="631"/>
      <c r="KZU113" s="631"/>
      <c r="KZV113" s="631"/>
      <c r="KZW113" s="631"/>
      <c r="KZX113" s="612"/>
      <c r="KZY113" s="626"/>
      <c r="KZZ113" s="631"/>
      <c r="LAA113" s="631"/>
      <c r="LAB113" s="631"/>
      <c r="LAC113" s="631"/>
      <c r="LAD113" s="631"/>
      <c r="LAE113" s="612"/>
      <c r="LAF113" s="626"/>
      <c r="LAG113" s="631"/>
      <c r="LAH113" s="631"/>
      <c r="LAI113" s="631"/>
      <c r="LAJ113" s="631"/>
      <c r="LAK113" s="631"/>
      <c r="LAL113" s="612"/>
      <c r="LAM113" s="626"/>
      <c r="LAN113" s="631"/>
      <c r="LAO113" s="631"/>
      <c r="LAP113" s="631"/>
      <c r="LAQ113" s="631"/>
      <c r="LAR113" s="631"/>
      <c r="LAS113" s="612"/>
      <c r="LAT113" s="626"/>
      <c r="LAU113" s="631"/>
      <c r="LAV113" s="631"/>
      <c r="LAW113" s="631"/>
      <c r="LAX113" s="631"/>
      <c r="LAY113" s="631"/>
      <c r="LAZ113" s="612"/>
      <c r="LBA113" s="626"/>
      <c r="LBB113" s="631"/>
      <c r="LBC113" s="631"/>
      <c r="LBD113" s="631"/>
      <c r="LBE113" s="631"/>
      <c r="LBF113" s="631"/>
      <c r="LBG113" s="612"/>
      <c r="LBH113" s="626"/>
      <c r="LBI113" s="631"/>
      <c r="LBJ113" s="631"/>
      <c r="LBK113" s="631"/>
      <c r="LBL113" s="631"/>
      <c r="LBM113" s="631"/>
      <c r="LBN113" s="612"/>
      <c r="LBO113" s="626"/>
      <c r="LBP113" s="631"/>
      <c r="LBQ113" s="631"/>
      <c r="LBR113" s="631"/>
      <c r="LBS113" s="631"/>
      <c r="LBT113" s="631"/>
      <c r="LBU113" s="612"/>
      <c r="LBV113" s="626"/>
      <c r="LBW113" s="631"/>
      <c r="LBX113" s="631"/>
      <c r="LBY113" s="631"/>
      <c r="LBZ113" s="631"/>
      <c r="LCA113" s="631"/>
      <c r="LCB113" s="612"/>
      <c r="LCC113" s="626"/>
      <c r="LCD113" s="631"/>
      <c r="LCE113" s="631"/>
      <c r="LCF113" s="631"/>
      <c r="LCG113" s="631"/>
      <c r="LCH113" s="631"/>
      <c r="LCI113" s="612"/>
      <c r="LCJ113" s="626"/>
      <c r="LCK113" s="631"/>
      <c r="LCL113" s="631"/>
      <c r="LCM113" s="631"/>
      <c r="LCN113" s="631"/>
      <c r="LCO113" s="631"/>
      <c r="LCP113" s="612"/>
      <c r="LCQ113" s="626"/>
      <c r="LCR113" s="631"/>
      <c r="LCS113" s="631"/>
      <c r="LCT113" s="631"/>
      <c r="LCU113" s="631"/>
      <c r="LCV113" s="631"/>
      <c r="LCW113" s="612"/>
      <c r="LCX113" s="626"/>
      <c r="LCY113" s="631"/>
      <c r="LCZ113" s="631"/>
      <c r="LDA113" s="631"/>
      <c r="LDB113" s="631"/>
      <c r="LDC113" s="631"/>
      <c r="LDD113" s="612"/>
      <c r="LDE113" s="626"/>
      <c r="LDF113" s="631"/>
      <c r="LDG113" s="631"/>
      <c r="LDH113" s="631"/>
      <c r="LDI113" s="631"/>
      <c r="LDJ113" s="631"/>
      <c r="LDK113" s="612"/>
      <c r="LDL113" s="626"/>
      <c r="LDM113" s="631"/>
      <c r="LDN113" s="631"/>
      <c r="LDO113" s="631"/>
      <c r="LDP113" s="631"/>
      <c r="LDQ113" s="631"/>
      <c r="LDR113" s="612"/>
      <c r="LDS113" s="626"/>
      <c r="LDT113" s="631"/>
      <c r="LDU113" s="631"/>
      <c r="LDV113" s="631"/>
      <c r="LDW113" s="631"/>
      <c r="LDX113" s="631"/>
      <c r="LDY113" s="612"/>
      <c r="LDZ113" s="626"/>
      <c r="LEA113" s="631"/>
      <c r="LEB113" s="631"/>
      <c r="LEC113" s="631"/>
      <c r="LED113" s="631"/>
      <c r="LEE113" s="631"/>
      <c r="LEF113" s="612"/>
      <c r="LEG113" s="626"/>
      <c r="LEH113" s="631"/>
      <c r="LEI113" s="631"/>
      <c r="LEJ113" s="631"/>
      <c r="LEK113" s="631"/>
      <c r="LEL113" s="631"/>
      <c r="LEM113" s="612"/>
      <c r="LEN113" s="626"/>
      <c r="LEO113" s="631"/>
      <c r="LEP113" s="631"/>
      <c r="LEQ113" s="631"/>
      <c r="LER113" s="631"/>
      <c r="LES113" s="631"/>
      <c r="LET113" s="612"/>
      <c r="LEU113" s="626"/>
      <c r="LEV113" s="631"/>
      <c r="LEW113" s="631"/>
      <c r="LEX113" s="631"/>
      <c r="LEY113" s="631"/>
      <c r="LEZ113" s="631"/>
      <c r="LFA113" s="612"/>
      <c r="LFB113" s="626"/>
      <c r="LFC113" s="631"/>
      <c r="LFD113" s="631"/>
      <c r="LFE113" s="631"/>
      <c r="LFF113" s="631"/>
      <c r="LFG113" s="631"/>
      <c r="LFH113" s="612"/>
      <c r="LFI113" s="626"/>
      <c r="LFJ113" s="631"/>
      <c r="LFK113" s="631"/>
      <c r="LFL113" s="631"/>
      <c r="LFM113" s="631"/>
      <c r="LFN113" s="631"/>
      <c r="LFO113" s="612"/>
      <c r="LFP113" s="626"/>
      <c r="LFQ113" s="631"/>
      <c r="LFR113" s="631"/>
      <c r="LFS113" s="631"/>
      <c r="LFT113" s="631"/>
      <c r="LFU113" s="631"/>
      <c r="LFV113" s="612"/>
      <c r="LFW113" s="626"/>
      <c r="LFX113" s="631"/>
      <c r="LFY113" s="631"/>
      <c r="LFZ113" s="631"/>
      <c r="LGA113" s="631"/>
      <c r="LGB113" s="631"/>
      <c r="LGC113" s="612"/>
      <c r="LGD113" s="626"/>
      <c r="LGE113" s="631"/>
      <c r="LGF113" s="631"/>
      <c r="LGG113" s="631"/>
      <c r="LGH113" s="631"/>
      <c r="LGI113" s="631"/>
      <c r="LGJ113" s="612"/>
      <c r="LGK113" s="626"/>
      <c r="LGL113" s="631"/>
      <c r="LGM113" s="631"/>
      <c r="LGN113" s="631"/>
      <c r="LGO113" s="631"/>
      <c r="LGP113" s="631"/>
      <c r="LGQ113" s="612"/>
      <c r="LGR113" s="626"/>
      <c r="LGS113" s="631"/>
      <c r="LGT113" s="631"/>
      <c r="LGU113" s="631"/>
      <c r="LGV113" s="631"/>
      <c r="LGW113" s="631"/>
      <c r="LGX113" s="612"/>
      <c r="LGY113" s="626"/>
      <c r="LGZ113" s="631"/>
      <c r="LHA113" s="631"/>
      <c r="LHB113" s="631"/>
      <c r="LHC113" s="631"/>
      <c r="LHD113" s="631"/>
      <c r="LHE113" s="612"/>
      <c r="LHF113" s="626"/>
      <c r="LHG113" s="631"/>
      <c r="LHH113" s="631"/>
      <c r="LHI113" s="631"/>
      <c r="LHJ113" s="631"/>
      <c r="LHK113" s="631"/>
      <c r="LHL113" s="612"/>
      <c r="LHM113" s="626"/>
      <c r="LHN113" s="631"/>
      <c r="LHO113" s="631"/>
      <c r="LHP113" s="631"/>
      <c r="LHQ113" s="631"/>
      <c r="LHR113" s="631"/>
      <c r="LHS113" s="612"/>
      <c r="LHT113" s="626"/>
      <c r="LHU113" s="631"/>
      <c r="LHV113" s="631"/>
      <c r="LHW113" s="631"/>
      <c r="LHX113" s="631"/>
      <c r="LHY113" s="631"/>
      <c r="LHZ113" s="612"/>
      <c r="LIA113" s="626"/>
      <c r="LIB113" s="631"/>
      <c r="LIC113" s="631"/>
      <c r="LID113" s="631"/>
      <c r="LIE113" s="631"/>
      <c r="LIF113" s="631"/>
      <c r="LIG113" s="612"/>
      <c r="LIH113" s="626"/>
      <c r="LII113" s="631"/>
      <c r="LIJ113" s="631"/>
      <c r="LIK113" s="631"/>
      <c r="LIL113" s="631"/>
      <c r="LIM113" s="631"/>
      <c r="LIN113" s="612"/>
      <c r="LIO113" s="626"/>
      <c r="LIP113" s="631"/>
      <c r="LIQ113" s="631"/>
      <c r="LIR113" s="631"/>
      <c r="LIS113" s="631"/>
      <c r="LIT113" s="631"/>
      <c r="LIU113" s="612"/>
      <c r="LIV113" s="626"/>
      <c r="LIW113" s="631"/>
      <c r="LIX113" s="631"/>
      <c r="LIY113" s="631"/>
      <c r="LIZ113" s="631"/>
      <c r="LJA113" s="631"/>
      <c r="LJB113" s="612"/>
      <c r="LJC113" s="626"/>
      <c r="LJD113" s="631"/>
      <c r="LJE113" s="631"/>
      <c r="LJF113" s="631"/>
      <c r="LJG113" s="631"/>
      <c r="LJH113" s="631"/>
      <c r="LJI113" s="612"/>
      <c r="LJJ113" s="626"/>
      <c r="LJK113" s="631"/>
      <c r="LJL113" s="631"/>
      <c r="LJM113" s="631"/>
      <c r="LJN113" s="631"/>
      <c r="LJO113" s="631"/>
      <c r="LJP113" s="612"/>
      <c r="LJQ113" s="626"/>
      <c r="LJR113" s="631"/>
      <c r="LJS113" s="631"/>
      <c r="LJT113" s="631"/>
      <c r="LJU113" s="631"/>
      <c r="LJV113" s="631"/>
      <c r="LJW113" s="612"/>
      <c r="LJX113" s="626"/>
      <c r="LJY113" s="631"/>
      <c r="LJZ113" s="631"/>
      <c r="LKA113" s="631"/>
      <c r="LKB113" s="631"/>
      <c r="LKC113" s="631"/>
      <c r="LKD113" s="612"/>
      <c r="LKE113" s="626"/>
      <c r="LKF113" s="631"/>
      <c r="LKG113" s="631"/>
      <c r="LKH113" s="631"/>
      <c r="LKI113" s="631"/>
      <c r="LKJ113" s="631"/>
      <c r="LKK113" s="612"/>
      <c r="LKL113" s="626"/>
      <c r="LKM113" s="631"/>
      <c r="LKN113" s="631"/>
      <c r="LKO113" s="631"/>
      <c r="LKP113" s="631"/>
      <c r="LKQ113" s="631"/>
      <c r="LKR113" s="612"/>
      <c r="LKS113" s="626"/>
      <c r="LKT113" s="631"/>
      <c r="LKU113" s="631"/>
      <c r="LKV113" s="631"/>
      <c r="LKW113" s="631"/>
      <c r="LKX113" s="631"/>
      <c r="LKY113" s="612"/>
      <c r="LKZ113" s="626"/>
      <c r="LLA113" s="631"/>
      <c r="LLB113" s="631"/>
      <c r="LLC113" s="631"/>
      <c r="LLD113" s="631"/>
      <c r="LLE113" s="631"/>
      <c r="LLF113" s="612"/>
      <c r="LLG113" s="626"/>
      <c r="LLH113" s="631"/>
      <c r="LLI113" s="631"/>
      <c r="LLJ113" s="631"/>
      <c r="LLK113" s="631"/>
      <c r="LLL113" s="631"/>
      <c r="LLM113" s="612"/>
      <c r="LLN113" s="626"/>
      <c r="LLO113" s="631"/>
      <c r="LLP113" s="631"/>
      <c r="LLQ113" s="631"/>
      <c r="LLR113" s="631"/>
      <c r="LLS113" s="631"/>
      <c r="LLT113" s="612"/>
      <c r="LLU113" s="626"/>
      <c r="LLV113" s="631"/>
      <c r="LLW113" s="631"/>
      <c r="LLX113" s="631"/>
      <c r="LLY113" s="631"/>
      <c r="LLZ113" s="631"/>
      <c r="LMA113" s="612"/>
      <c r="LMB113" s="626"/>
      <c r="LMC113" s="631"/>
      <c r="LMD113" s="631"/>
      <c r="LME113" s="631"/>
      <c r="LMF113" s="631"/>
      <c r="LMG113" s="631"/>
      <c r="LMH113" s="612"/>
      <c r="LMI113" s="626"/>
      <c r="LMJ113" s="631"/>
      <c r="LMK113" s="631"/>
      <c r="LML113" s="631"/>
      <c r="LMM113" s="631"/>
      <c r="LMN113" s="631"/>
      <c r="LMO113" s="612"/>
      <c r="LMP113" s="626"/>
      <c r="LMQ113" s="631"/>
      <c r="LMR113" s="631"/>
      <c r="LMS113" s="631"/>
      <c r="LMT113" s="631"/>
      <c r="LMU113" s="631"/>
      <c r="LMV113" s="612"/>
      <c r="LMW113" s="626"/>
      <c r="LMX113" s="631"/>
      <c r="LMY113" s="631"/>
      <c r="LMZ113" s="631"/>
      <c r="LNA113" s="631"/>
      <c r="LNB113" s="631"/>
      <c r="LNC113" s="612"/>
      <c r="LND113" s="626"/>
      <c r="LNE113" s="631"/>
      <c r="LNF113" s="631"/>
      <c r="LNG113" s="631"/>
      <c r="LNH113" s="631"/>
      <c r="LNI113" s="631"/>
      <c r="LNJ113" s="612"/>
      <c r="LNK113" s="626"/>
      <c r="LNL113" s="631"/>
      <c r="LNM113" s="631"/>
      <c r="LNN113" s="631"/>
      <c r="LNO113" s="631"/>
      <c r="LNP113" s="631"/>
      <c r="LNQ113" s="612"/>
      <c r="LNR113" s="626"/>
      <c r="LNS113" s="631"/>
      <c r="LNT113" s="631"/>
      <c r="LNU113" s="631"/>
      <c r="LNV113" s="631"/>
      <c r="LNW113" s="631"/>
      <c r="LNX113" s="612"/>
      <c r="LNY113" s="626"/>
      <c r="LNZ113" s="631"/>
      <c r="LOA113" s="631"/>
      <c r="LOB113" s="631"/>
      <c r="LOC113" s="631"/>
      <c r="LOD113" s="631"/>
      <c r="LOE113" s="612"/>
      <c r="LOF113" s="626"/>
      <c r="LOG113" s="631"/>
      <c r="LOH113" s="631"/>
      <c r="LOI113" s="631"/>
      <c r="LOJ113" s="631"/>
      <c r="LOK113" s="631"/>
      <c r="LOL113" s="612"/>
      <c r="LOM113" s="626"/>
      <c r="LON113" s="631"/>
      <c r="LOO113" s="631"/>
      <c r="LOP113" s="631"/>
      <c r="LOQ113" s="631"/>
      <c r="LOR113" s="631"/>
      <c r="LOS113" s="612"/>
      <c r="LOT113" s="626"/>
      <c r="LOU113" s="631"/>
      <c r="LOV113" s="631"/>
      <c r="LOW113" s="631"/>
      <c r="LOX113" s="631"/>
      <c r="LOY113" s="631"/>
      <c r="LOZ113" s="612"/>
      <c r="LPA113" s="626"/>
      <c r="LPB113" s="631"/>
      <c r="LPC113" s="631"/>
      <c r="LPD113" s="631"/>
      <c r="LPE113" s="631"/>
      <c r="LPF113" s="631"/>
      <c r="LPG113" s="612"/>
      <c r="LPH113" s="626"/>
      <c r="LPI113" s="631"/>
      <c r="LPJ113" s="631"/>
      <c r="LPK113" s="631"/>
      <c r="LPL113" s="631"/>
      <c r="LPM113" s="631"/>
      <c r="LPN113" s="612"/>
      <c r="LPO113" s="626"/>
      <c r="LPP113" s="631"/>
      <c r="LPQ113" s="631"/>
      <c r="LPR113" s="631"/>
      <c r="LPS113" s="631"/>
      <c r="LPT113" s="631"/>
      <c r="LPU113" s="612"/>
      <c r="LPV113" s="626"/>
      <c r="LPW113" s="631"/>
      <c r="LPX113" s="631"/>
      <c r="LPY113" s="631"/>
      <c r="LPZ113" s="631"/>
      <c r="LQA113" s="631"/>
      <c r="LQB113" s="612"/>
      <c r="LQC113" s="626"/>
      <c r="LQD113" s="631"/>
      <c r="LQE113" s="631"/>
      <c r="LQF113" s="631"/>
      <c r="LQG113" s="631"/>
      <c r="LQH113" s="631"/>
      <c r="LQI113" s="612"/>
      <c r="LQJ113" s="626"/>
      <c r="LQK113" s="631"/>
      <c r="LQL113" s="631"/>
      <c r="LQM113" s="631"/>
      <c r="LQN113" s="631"/>
      <c r="LQO113" s="631"/>
      <c r="LQP113" s="612"/>
      <c r="LQQ113" s="626"/>
      <c r="LQR113" s="631"/>
      <c r="LQS113" s="631"/>
      <c r="LQT113" s="631"/>
      <c r="LQU113" s="631"/>
      <c r="LQV113" s="631"/>
      <c r="LQW113" s="612"/>
      <c r="LQX113" s="626"/>
      <c r="LQY113" s="631"/>
      <c r="LQZ113" s="631"/>
      <c r="LRA113" s="631"/>
      <c r="LRB113" s="631"/>
      <c r="LRC113" s="631"/>
      <c r="LRD113" s="612"/>
      <c r="LRE113" s="626"/>
      <c r="LRF113" s="631"/>
      <c r="LRG113" s="631"/>
      <c r="LRH113" s="631"/>
      <c r="LRI113" s="631"/>
      <c r="LRJ113" s="631"/>
      <c r="LRK113" s="612"/>
      <c r="LRL113" s="626"/>
      <c r="LRM113" s="631"/>
      <c r="LRN113" s="631"/>
      <c r="LRO113" s="631"/>
      <c r="LRP113" s="631"/>
      <c r="LRQ113" s="631"/>
      <c r="LRR113" s="612"/>
      <c r="LRS113" s="626"/>
      <c r="LRT113" s="631"/>
      <c r="LRU113" s="631"/>
      <c r="LRV113" s="631"/>
      <c r="LRW113" s="631"/>
      <c r="LRX113" s="631"/>
      <c r="LRY113" s="612"/>
      <c r="LRZ113" s="626"/>
      <c r="LSA113" s="631"/>
      <c r="LSB113" s="631"/>
      <c r="LSC113" s="631"/>
      <c r="LSD113" s="631"/>
      <c r="LSE113" s="631"/>
      <c r="LSF113" s="612"/>
      <c r="LSG113" s="626"/>
      <c r="LSH113" s="631"/>
      <c r="LSI113" s="631"/>
      <c r="LSJ113" s="631"/>
      <c r="LSK113" s="631"/>
      <c r="LSL113" s="631"/>
      <c r="LSM113" s="612"/>
      <c r="LSN113" s="626"/>
      <c r="LSO113" s="631"/>
      <c r="LSP113" s="631"/>
      <c r="LSQ113" s="631"/>
      <c r="LSR113" s="631"/>
      <c r="LSS113" s="631"/>
      <c r="LST113" s="612"/>
      <c r="LSU113" s="626"/>
      <c r="LSV113" s="631"/>
      <c r="LSW113" s="631"/>
      <c r="LSX113" s="631"/>
      <c r="LSY113" s="631"/>
      <c r="LSZ113" s="631"/>
      <c r="LTA113" s="612"/>
      <c r="LTB113" s="626"/>
      <c r="LTC113" s="631"/>
      <c r="LTD113" s="631"/>
      <c r="LTE113" s="631"/>
      <c r="LTF113" s="631"/>
      <c r="LTG113" s="631"/>
      <c r="LTH113" s="612"/>
      <c r="LTI113" s="626"/>
      <c r="LTJ113" s="631"/>
      <c r="LTK113" s="631"/>
      <c r="LTL113" s="631"/>
      <c r="LTM113" s="631"/>
      <c r="LTN113" s="631"/>
      <c r="LTO113" s="612"/>
      <c r="LTP113" s="626"/>
      <c r="LTQ113" s="631"/>
      <c r="LTR113" s="631"/>
      <c r="LTS113" s="631"/>
      <c r="LTT113" s="631"/>
      <c r="LTU113" s="631"/>
      <c r="LTV113" s="612"/>
      <c r="LTW113" s="626"/>
      <c r="LTX113" s="631"/>
      <c r="LTY113" s="631"/>
      <c r="LTZ113" s="631"/>
      <c r="LUA113" s="631"/>
      <c r="LUB113" s="631"/>
      <c r="LUC113" s="612"/>
      <c r="LUD113" s="626"/>
      <c r="LUE113" s="631"/>
      <c r="LUF113" s="631"/>
      <c r="LUG113" s="631"/>
      <c r="LUH113" s="631"/>
      <c r="LUI113" s="631"/>
      <c r="LUJ113" s="612"/>
      <c r="LUK113" s="626"/>
      <c r="LUL113" s="631"/>
      <c r="LUM113" s="631"/>
      <c r="LUN113" s="631"/>
      <c r="LUO113" s="631"/>
      <c r="LUP113" s="631"/>
      <c r="LUQ113" s="612"/>
      <c r="LUR113" s="626"/>
      <c r="LUS113" s="631"/>
      <c r="LUT113" s="631"/>
      <c r="LUU113" s="631"/>
      <c r="LUV113" s="631"/>
      <c r="LUW113" s="631"/>
      <c r="LUX113" s="612"/>
      <c r="LUY113" s="626"/>
      <c r="LUZ113" s="631"/>
      <c r="LVA113" s="631"/>
      <c r="LVB113" s="631"/>
      <c r="LVC113" s="631"/>
      <c r="LVD113" s="631"/>
      <c r="LVE113" s="612"/>
      <c r="LVF113" s="626"/>
      <c r="LVG113" s="631"/>
      <c r="LVH113" s="631"/>
      <c r="LVI113" s="631"/>
      <c r="LVJ113" s="631"/>
      <c r="LVK113" s="631"/>
      <c r="LVL113" s="612"/>
      <c r="LVM113" s="626"/>
      <c r="LVN113" s="631"/>
      <c r="LVO113" s="631"/>
      <c r="LVP113" s="631"/>
      <c r="LVQ113" s="631"/>
      <c r="LVR113" s="631"/>
      <c r="LVS113" s="612"/>
      <c r="LVT113" s="626"/>
      <c r="LVU113" s="631"/>
      <c r="LVV113" s="631"/>
      <c r="LVW113" s="631"/>
      <c r="LVX113" s="631"/>
      <c r="LVY113" s="631"/>
      <c r="LVZ113" s="612"/>
      <c r="LWA113" s="626"/>
      <c r="LWB113" s="631"/>
      <c r="LWC113" s="631"/>
      <c r="LWD113" s="631"/>
      <c r="LWE113" s="631"/>
      <c r="LWF113" s="631"/>
      <c r="LWG113" s="612"/>
      <c r="LWH113" s="626"/>
      <c r="LWI113" s="631"/>
      <c r="LWJ113" s="631"/>
      <c r="LWK113" s="631"/>
      <c r="LWL113" s="631"/>
      <c r="LWM113" s="631"/>
      <c r="LWN113" s="612"/>
      <c r="LWO113" s="626"/>
      <c r="LWP113" s="631"/>
      <c r="LWQ113" s="631"/>
      <c r="LWR113" s="631"/>
      <c r="LWS113" s="631"/>
      <c r="LWT113" s="631"/>
      <c r="LWU113" s="612"/>
      <c r="LWV113" s="626"/>
      <c r="LWW113" s="631"/>
      <c r="LWX113" s="631"/>
      <c r="LWY113" s="631"/>
      <c r="LWZ113" s="631"/>
      <c r="LXA113" s="631"/>
      <c r="LXB113" s="612"/>
      <c r="LXC113" s="626"/>
      <c r="LXD113" s="631"/>
      <c r="LXE113" s="631"/>
      <c r="LXF113" s="631"/>
      <c r="LXG113" s="631"/>
      <c r="LXH113" s="631"/>
      <c r="LXI113" s="612"/>
      <c r="LXJ113" s="626"/>
      <c r="LXK113" s="631"/>
      <c r="LXL113" s="631"/>
      <c r="LXM113" s="631"/>
      <c r="LXN113" s="631"/>
      <c r="LXO113" s="631"/>
      <c r="LXP113" s="612"/>
      <c r="LXQ113" s="626"/>
      <c r="LXR113" s="631"/>
      <c r="LXS113" s="631"/>
      <c r="LXT113" s="631"/>
      <c r="LXU113" s="631"/>
      <c r="LXV113" s="631"/>
      <c r="LXW113" s="612"/>
      <c r="LXX113" s="626"/>
      <c r="LXY113" s="631"/>
      <c r="LXZ113" s="631"/>
      <c r="LYA113" s="631"/>
      <c r="LYB113" s="631"/>
      <c r="LYC113" s="631"/>
      <c r="LYD113" s="612"/>
      <c r="LYE113" s="626"/>
      <c r="LYF113" s="631"/>
      <c r="LYG113" s="631"/>
      <c r="LYH113" s="631"/>
      <c r="LYI113" s="631"/>
      <c r="LYJ113" s="631"/>
      <c r="LYK113" s="612"/>
      <c r="LYL113" s="626"/>
      <c r="LYM113" s="631"/>
      <c r="LYN113" s="631"/>
      <c r="LYO113" s="631"/>
      <c r="LYP113" s="631"/>
      <c r="LYQ113" s="631"/>
      <c r="LYR113" s="612"/>
      <c r="LYS113" s="626"/>
      <c r="LYT113" s="631"/>
      <c r="LYU113" s="631"/>
      <c r="LYV113" s="631"/>
      <c r="LYW113" s="631"/>
      <c r="LYX113" s="631"/>
      <c r="LYY113" s="612"/>
      <c r="LYZ113" s="626"/>
      <c r="LZA113" s="631"/>
      <c r="LZB113" s="631"/>
      <c r="LZC113" s="631"/>
      <c r="LZD113" s="631"/>
      <c r="LZE113" s="631"/>
      <c r="LZF113" s="612"/>
      <c r="LZG113" s="626"/>
      <c r="LZH113" s="631"/>
      <c r="LZI113" s="631"/>
      <c r="LZJ113" s="631"/>
      <c r="LZK113" s="631"/>
      <c r="LZL113" s="631"/>
      <c r="LZM113" s="612"/>
      <c r="LZN113" s="626"/>
      <c r="LZO113" s="631"/>
      <c r="LZP113" s="631"/>
      <c r="LZQ113" s="631"/>
      <c r="LZR113" s="631"/>
      <c r="LZS113" s="631"/>
      <c r="LZT113" s="612"/>
      <c r="LZU113" s="626"/>
      <c r="LZV113" s="631"/>
      <c r="LZW113" s="631"/>
      <c r="LZX113" s="631"/>
      <c r="LZY113" s="631"/>
      <c r="LZZ113" s="631"/>
      <c r="MAA113" s="612"/>
      <c r="MAB113" s="626"/>
      <c r="MAC113" s="631"/>
      <c r="MAD113" s="631"/>
      <c r="MAE113" s="631"/>
      <c r="MAF113" s="631"/>
      <c r="MAG113" s="631"/>
      <c r="MAH113" s="612"/>
      <c r="MAI113" s="626"/>
      <c r="MAJ113" s="631"/>
      <c r="MAK113" s="631"/>
      <c r="MAL113" s="631"/>
      <c r="MAM113" s="631"/>
      <c r="MAN113" s="631"/>
      <c r="MAO113" s="612"/>
      <c r="MAP113" s="626"/>
      <c r="MAQ113" s="631"/>
      <c r="MAR113" s="631"/>
      <c r="MAS113" s="631"/>
      <c r="MAT113" s="631"/>
      <c r="MAU113" s="631"/>
      <c r="MAV113" s="612"/>
      <c r="MAW113" s="626"/>
      <c r="MAX113" s="631"/>
      <c r="MAY113" s="631"/>
      <c r="MAZ113" s="631"/>
      <c r="MBA113" s="631"/>
      <c r="MBB113" s="631"/>
      <c r="MBC113" s="612"/>
      <c r="MBD113" s="626"/>
      <c r="MBE113" s="631"/>
      <c r="MBF113" s="631"/>
      <c r="MBG113" s="631"/>
      <c r="MBH113" s="631"/>
      <c r="MBI113" s="631"/>
      <c r="MBJ113" s="612"/>
      <c r="MBK113" s="626"/>
      <c r="MBL113" s="631"/>
      <c r="MBM113" s="631"/>
      <c r="MBN113" s="631"/>
      <c r="MBO113" s="631"/>
      <c r="MBP113" s="631"/>
      <c r="MBQ113" s="612"/>
      <c r="MBR113" s="626"/>
      <c r="MBS113" s="631"/>
      <c r="MBT113" s="631"/>
      <c r="MBU113" s="631"/>
      <c r="MBV113" s="631"/>
      <c r="MBW113" s="631"/>
      <c r="MBX113" s="612"/>
      <c r="MBY113" s="626"/>
      <c r="MBZ113" s="631"/>
      <c r="MCA113" s="631"/>
      <c r="MCB113" s="631"/>
      <c r="MCC113" s="631"/>
      <c r="MCD113" s="631"/>
      <c r="MCE113" s="612"/>
      <c r="MCF113" s="626"/>
      <c r="MCG113" s="631"/>
      <c r="MCH113" s="631"/>
      <c r="MCI113" s="631"/>
      <c r="MCJ113" s="631"/>
      <c r="MCK113" s="631"/>
      <c r="MCL113" s="612"/>
      <c r="MCM113" s="626"/>
      <c r="MCN113" s="631"/>
      <c r="MCO113" s="631"/>
      <c r="MCP113" s="631"/>
      <c r="MCQ113" s="631"/>
      <c r="MCR113" s="631"/>
      <c r="MCS113" s="612"/>
      <c r="MCT113" s="626"/>
      <c r="MCU113" s="631"/>
      <c r="MCV113" s="631"/>
      <c r="MCW113" s="631"/>
      <c r="MCX113" s="631"/>
      <c r="MCY113" s="631"/>
      <c r="MCZ113" s="612"/>
      <c r="MDA113" s="626"/>
      <c r="MDB113" s="631"/>
      <c r="MDC113" s="631"/>
      <c r="MDD113" s="631"/>
      <c r="MDE113" s="631"/>
      <c r="MDF113" s="631"/>
      <c r="MDG113" s="612"/>
      <c r="MDH113" s="626"/>
      <c r="MDI113" s="631"/>
      <c r="MDJ113" s="631"/>
      <c r="MDK113" s="631"/>
      <c r="MDL113" s="631"/>
      <c r="MDM113" s="631"/>
      <c r="MDN113" s="612"/>
      <c r="MDO113" s="626"/>
      <c r="MDP113" s="631"/>
      <c r="MDQ113" s="631"/>
      <c r="MDR113" s="631"/>
      <c r="MDS113" s="631"/>
      <c r="MDT113" s="631"/>
      <c r="MDU113" s="612"/>
      <c r="MDV113" s="626"/>
      <c r="MDW113" s="631"/>
      <c r="MDX113" s="631"/>
      <c r="MDY113" s="631"/>
      <c r="MDZ113" s="631"/>
      <c r="MEA113" s="631"/>
      <c r="MEB113" s="612"/>
      <c r="MEC113" s="626"/>
      <c r="MED113" s="631"/>
      <c r="MEE113" s="631"/>
      <c r="MEF113" s="631"/>
      <c r="MEG113" s="631"/>
      <c r="MEH113" s="631"/>
      <c r="MEI113" s="612"/>
      <c r="MEJ113" s="626"/>
      <c r="MEK113" s="631"/>
      <c r="MEL113" s="631"/>
      <c r="MEM113" s="631"/>
      <c r="MEN113" s="631"/>
      <c r="MEO113" s="631"/>
      <c r="MEP113" s="612"/>
      <c r="MEQ113" s="626"/>
      <c r="MER113" s="631"/>
      <c r="MES113" s="631"/>
      <c r="MET113" s="631"/>
      <c r="MEU113" s="631"/>
      <c r="MEV113" s="631"/>
      <c r="MEW113" s="612"/>
      <c r="MEX113" s="626"/>
      <c r="MEY113" s="631"/>
      <c r="MEZ113" s="631"/>
      <c r="MFA113" s="631"/>
      <c r="MFB113" s="631"/>
      <c r="MFC113" s="631"/>
      <c r="MFD113" s="612"/>
      <c r="MFE113" s="626"/>
      <c r="MFF113" s="631"/>
      <c r="MFG113" s="631"/>
      <c r="MFH113" s="631"/>
      <c r="MFI113" s="631"/>
      <c r="MFJ113" s="631"/>
      <c r="MFK113" s="612"/>
      <c r="MFL113" s="626"/>
      <c r="MFM113" s="631"/>
      <c r="MFN113" s="631"/>
      <c r="MFO113" s="631"/>
      <c r="MFP113" s="631"/>
      <c r="MFQ113" s="631"/>
      <c r="MFR113" s="612"/>
      <c r="MFS113" s="626"/>
      <c r="MFT113" s="631"/>
      <c r="MFU113" s="631"/>
      <c r="MFV113" s="631"/>
      <c r="MFW113" s="631"/>
      <c r="MFX113" s="631"/>
      <c r="MFY113" s="612"/>
      <c r="MFZ113" s="626"/>
      <c r="MGA113" s="631"/>
      <c r="MGB113" s="631"/>
      <c r="MGC113" s="631"/>
      <c r="MGD113" s="631"/>
      <c r="MGE113" s="631"/>
      <c r="MGF113" s="612"/>
      <c r="MGG113" s="626"/>
      <c r="MGH113" s="631"/>
      <c r="MGI113" s="631"/>
      <c r="MGJ113" s="631"/>
      <c r="MGK113" s="631"/>
      <c r="MGL113" s="631"/>
      <c r="MGM113" s="612"/>
      <c r="MGN113" s="626"/>
      <c r="MGO113" s="631"/>
      <c r="MGP113" s="631"/>
      <c r="MGQ113" s="631"/>
      <c r="MGR113" s="631"/>
      <c r="MGS113" s="631"/>
      <c r="MGT113" s="612"/>
      <c r="MGU113" s="626"/>
      <c r="MGV113" s="631"/>
      <c r="MGW113" s="631"/>
      <c r="MGX113" s="631"/>
      <c r="MGY113" s="631"/>
      <c r="MGZ113" s="631"/>
      <c r="MHA113" s="612"/>
      <c r="MHB113" s="626"/>
      <c r="MHC113" s="631"/>
      <c r="MHD113" s="631"/>
      <c r="MHE113" s="631"/>
      <c r="MHF113" s="631"/>
      <c r="MHG113" s="631"/>
      <c r="MHH113" s="612"/>
      <c r="MHI113" s="626"/>
      <c r="MHJ113" s="631"/>
      <c r="MHK113" s="631"/>
      <c r="MHL113" s="631"/>
      <c r="MHM113" s="631"/>
      <c r="MHN113" s="631"/>
      <c r="MHO113" s="612"/>
      <c r="MHP113" s="626"/>
      <c r="MHQ113" s="631"/>
      <c r="MHR113" s="631"/>
      <c r="MHS113" s="631"/>
      <c r="MHT113" s="631"/>
      <c r="MHU113" s="631"/>
      <c r="MHV113" s="612"/>
      <c r="MHW113" s="626"/>
      <c r="MHX113" s="631"/>
      <c r="MHY113" s="631"/>
      <c r="MHZ113" s="631"/>
      <c r="MIA113" s="631"/>
      <c r="MIB113" s="631"/>
      <c r="MIC113" s="612"/>
      <c r="MID113" s="626"/>
      <c r="MIE113" s="631"/>
      <c r="MIF113" s="631"/>
      <c r="MIG113" s="631"/>
      <c r="MIH113" s="631"/>
      <c r="MII113" s="631"/>
      <c r="MIJ113" s="612"/>
      <c r="MIK113" s="626"/>
      <c r="MIL113" s="631"/>
      <c r="MIM113" s="631"/>
      <c r="MIN113" s="631"/>
      <c r="MIO113" s="631"/>
      <c r="MIP113" s="631"/>
      <c r="MIQ113" s="612"/>
      <c r="MIR113" s="626"/>
      <c r="MIS113" s="631"/>
      <c r="MIT113" s="631"/>
      <c r="MIU113" s="631"/>
      <c r="MIV113" s="631"/>
      <c r="MIW113" s="631"/>
      <c r="MIX113" s="612"/>
      <c r="MIY113" s="626"/>
      <c r="MIZ113" s="631"/>
      <c r="MJA113" s="631"/>
      <c r="MJB113" s="631"/>
      <c r="MJC113" s="631"/>
      <c r="MJD113" s="631"/>
      <c r="MJE113" s="612"/>
      <c r="MJF113" s="626"/>
      <c r="MJG113" s="631"/>
      <c r="MJH113" s="631"/>
      <c r="MJI113" s="631"/>
      <c r="MJJ113" s="631"/>
      <c r="MJK113" s="631"/>
      <c r="MJL113" s="612"/>
      <c r="MJM113" s="626"/>
      <c r="MJN113" s="631"/>
      <c r="MJO113" s="631"/>
      <c r="MJP113" s="631"/>
      <c r="MJQ113" s="631"/>
      <c r="MJR113" s="631"/>
      <c r="MJS113" s="612"/>
      <c r="MJT113" s="626"/>
      <c r="MJU113" s="631"/>
      <c r="MJV113" s="631"/>
      <c r="MJW113" s="631"/>
      <c r="MJX113" s="631"/>
      <c r="MJY113" s="631"/>
      <c r="MJZ113" s="612"/>
      <c r="MKA113" s="626"/>
      <c r="MKB113" s="631"/>
      <c r="MKC113" s="631"/>
      <c r="MKD113" s="631"/>
      <c r="MKE113" s="631"/>
      <c r="MKF113" s="631"/>
      <c r="MKG113" s="612"/>
      <c r="MKH113" s="626"/>
      <c r="MKI113" s="631"/>
      <c r="MKJ113" s="631"/>
      <c r="MKK113" s="631"/>
      <c r="MKL113" s="631"/>
      <c r="MKM113" s="631"/>
      <c r="MKN113" s="612"/>
      <c r="MKO113" s="626"/>
      <c r="MKP113" s="631"/>
      <c r="MKQ113" s="631"/>
      <c r="MKR113" s="631"/>
      <c r="MKS113" s="631"/>
      <c r="MKT113" s="631"/>
      <c r="MKU113" s="612"/>
      <c r="MKV113" s="626"/>
      <c r="MKW113" s="631"/>
      <c r="MKX113" s="631"/>
      <c r="MKY113" s="631"/>
      <c r="MKZ113" s="631"/>
      <c r="MLA113" s="631"/>
      <c r="MLB113" s="612"/>
      <c r="MLC113" s="626"/>
      <c r="MLD113" s="631"/>
      <c r="MLE113" s="631"/>
      <c r="MLF113" s="631"/>
      <c r="MLG113" s="631"/>
      <c r="MLH113" s="631"/>
      <c r="MLI113" s="612"/>
      <c r="MLJ113" s="626"/>
      <c r="MLK113" s="631"/>
      <c r="MLL113" s="631"/>
      <c r="MLM113" s="631"/>
      <c r="MLN113" s="631"/>
      <c r="MLO113" s="631"/>
      <c r="MLP113" s="612"/>
      <c r="MLQ113" s="626"/>
      <c r="MLR113" s="631"/>
      <c r="MLS113" s="631"/>
      <c r="MLT113" s="631"/>
      <c r="MLU113" s="631"/>
      <c r="MLV113" s="631"/>
      <c r="MLW113" s="612"/>
      <c r="MLX113" s="626"/>
      <c r="MLY113" s="631"/>
      <c r="MLZ113" s="631"/>
      <c r="MMA113" s="631"/>
      <c r="MMB113" s="631"/>
      <c r="MMC113" s="631"/>
      <c r="MMD113" s="612"/>
      <c r="MME113" s="626"/>
      <c r="MMF113" s="631"/>
      <c r="MMG113" s="631"/>
      <c r="MMH113" s="631"/>
      <c r="MMI113" s="631"/>
      <c r="MMJ113" s="631"/>
      <c r="MMK113" s="612"/>
      <c r="MML113" s="626"/>
      <c r="MMM113" s="631"/>
      <c r="MMN113" s="631"/>
      <c r="MMO113" s="631"/>
      <c r="MMP113" s="631"/>
      <c r="MMQ113" s="631"/>
      <c r="MMR113" s="612"/>
      <c r="MMS113" s="626"/>
      <c r="MMT113" s="631"/>
      <c r="MMU113" s="631"/>
      <c r="MMV113" s="631"/>
      <c r="MMW113" s="631"/>
      <c r="MMX113" s="631"/>
      <c r="MMY113" s="612"/>
      <c r="MMZ113" s="626"/>
      <c r="MNA113" s="631"/>
      <c r="MNB113" s="631"/>
      <c r="MNC113" s="631"/>
      <c r="MND113" s="631"/>
      <c r="MNE113" s="631"/>
      <c r="MNF113" s="612"/>
      <c r="MNG113" s="626"/>
      <c r="MNH113" s="631"/>
      <c r="MNI113" s="631"/>
      <c r="MNJ113" s="631"/>
      <c r="MNK113" s="631"/>
      <c r="MNL113" s="631"/>
      <c r="MNM113" s="612"/>
      <c r="MNN113" s="626"/>
      <c r="MNO113" s="631"/>
      <c r="MNP113" s="631"/>
      <c r="MNQ113" s="631"/>
      <c r="MNR113" s="631"/>
      <c r="MNS113" s="631"/>
      <c r="MNT113" s="612"/>
      <c r="MNU113" s="626"/>
      <c r="MNV113" s="631"/>
      <c r="MNW113" s="631"/>
      <c r="MNX113" s="631"/>
      <c r="MNY113" s="631"/>
      <c r="MNZ113" s="631"/>
      <c r="MOA113" s="612"/>
      <c r="MOB113" s="626"/>
      <c r="MOC113" s="631"/>
      <c r="MOD113" s="631"/>
      <c r="MOE113" s="631"/>
      <c r="MOF113" s="631"/>
      <c r="MOG113" s="631"/>
      <c r="MOH113" s="612"/>
      <c r="MOI113" s="626"/>
      <c r="MOJ113" s="631"/>
      <c r="MOK113" s="631"/>
      <c r="MOL113" s="631"/>
      <c r="MOM113" s="631"/>
      <c r="MON113" s="631"/>
      <c r="MOO113" s="612"/>
      <c r="MOP113" s="626"/>
      <c r="MOQ113" s="631"/>
      <c r="MOR113" s="631"/>
      <c r="MOS113" s="631"/>
      <c r="MOT113" s="631"/>
      <c r="MOU113" s="631"/>
      <c r="MOV113" s="612"/>
      <c r="MOW113" s="626"/>
      <c r="MOX113" s="631"/>
      <c r="MOY113" s="631"/>
      <c r="MOZ113" s="631"/>
      <c r="MPA113" s="631"/>
      <c r="MPB113" s="631"/>
      <c r="MPC113" s="612"/>
      <c r="MPD113" s="626"/>
      <c r="MPE113" s="631"/>
      <c r="MPF113" s="631"/>
      <c r="MPG113" s="631"/>
      <c r="MPH113" s="631"/>
      <c r="MPI113" s="631"/>
      <c r="MPJ113" s="612"/>
      <c r="MPK113" s="626"/>
      <c r="MPL113" s="631"/>
      <c r="MPM113" s="631"/>
      <c r="MPN113" s="631"/>
      <c r="MPO113" s="631"/>
      <c r="MPP113" s="631"/>
      <c r="MPQ113" s="612"/>
      <c r="MPR113" s="626"/>
      <c r="MPS113" s="631"/>
      <c r="MPT113" s="631"/>
      <c r="MPU113" s="631"/>
      <c r="MPV113" s="631"/>
      <c r="MPW113" s="631"/>
      <c r="MPX113" s="612"/>
      <c r="MPY113" s="626"/>
      <c r="MPZ113" s="631"/>
      <c r="MQA113" s="631"/>
      <c r="MQB113" s="631"/>
      <c r="MQC113" s="631"/>
      <c r="MQD113" s="631"/>
      <c r="MQE113" s="612"/>
      <c r="MQF113" s="626"/>
      <c r="MQG113" s="631"/>
      <c r="MQH113" s="631"/>
      <c r="MQI113" s="631"/>
      <c r="MQJ113" s="631"/>
      <c r="MQK113" s="631"/>
      <c r="MQL113" s="612"/>
      <c r="MQM113" s="626"/>
      <c r="MQN113" s="631"/>
      <c r="MQO113" s="631"/>
      <c r="MQP113" s="631"/>
      <c r="MQQ113" s="631"/>
      <c r="MQR113" s="631"/>
      <c r="MQS113" s="612"/>
      <c r="MQT113" s="626"/>
      <c r="MQU113" s="631"/>
      <c r="MQV113" s="631"/>
      <c r="MQW113" s="631"/>
      <c r="MQX113" s="631"/>
      <c r="MQY113" s="631"/>
      <c r="MQZ113" s="612"/>
      <c r="MRA113" s="626"/>
      <c r="MRB113" s="631"/>
      <c r="MRC113" s="631"/>
      <c r="MRD113" s="631"/>
      <c r="MRE113" s="631"/>
      <c r="MRF113" s="631"/>
      <c r="MRG113" s="612"/>
      <c r="MRH113" s="626"/>
      <c r="MRI113" s="631"/>
      <c r="MRJ113" s="631"/>
      <c r="MRK113" s="631"/>
      <c r="MRL113" s="631"/>
      <c r="MRM113" s="631"/>
      <c r="MRN113" s="612"/>
      <c r="MRO113" s="626"/>
      <c r="MRP113" s="631"/>
      <c r="MRQ113" s="631"/>
      <c r="MRR113" s="631"/>
      <c r="MRS113" s="631"/>
      <c r="MRT113" s="631"/>
      <c r="MRU113" s="612"/>
      <c r="MRV113" s="626"/>
      <c r="MRW113" s="631"/>
      <c r="MRX113" s="631"/>
      <c r="MRY113" s="631"/>
      <c r="MRZ113" s="631"/>
      <c r="MSA113" s="631"/>
      <c r="MSB113" s="612"/>
      <c r="MSC113" s="626"/>
      <c r="MSD113" s="631"/>
      <c r="MSE113" s="631"/>
      <c r="MSF113" s="631"/>
      <c r="MSG113" s="631"/>
      <c r="MSH113" s="631"/>
      <c r="MSI113" s="612"/>
      <c r="MSJ113" s="626"/>
      <c r="MSK113" s="631"/>
      <c r="MSL113" s="631"/>
      <c r="MSM113" s="631"/>
      <c r="MSN113" s="631"/>
      <c r="MSO113" s="631"/>
      <c r="MSP113" s="612"/>
      <c r="MSQ113" s="626"/>
      <c r="MSR113" s="631"/>
      <c r="MSS113" s="631"/>
      <c r="MST113" s="631"/>
      <c r="MSU113" s="631"/>
      <c r="MSV113" s="631"/>
      <c r="MSW113" s="612"/>
      <c r="MSX113" s="626"/>
      <c r="MSY113" s="631"/>
      <c r="MSZ113" s="631"/>
      <c r="MTA113" s="631"/>
      <c r="MTB113" s="631"/>
      <c r="MTC113" s="631"/>
      <c r="MTD113" s="612"/>
      <c r="MTE113" s="626"/>
      <c r="MTF113" s="631"/>
      <c r="MTG113" s="631"/>
      <c r="MTH113" s="631"/>
      <c r="MTI113" s="631"/>
      <c r="MTJ113" s="631"/>
      <c r="MTK113" s="612"/>
      <c r="MTL113" s="626"/>
      <c r="MTM113" s="631"/>
      <c r="MTN113" s="631"/>
      <c r="MTO113" s="631"/>
      <c r="MTP113" s="631"/>
      <c r="MTQ113" s="631"/>
      <c r="MTR113" s="612"/>
      <c r="MTS113" s="626"/>
      <c r="MTT113" s="631"/>
      <c r="MTU113" s="631"/>
      <c r="MTV113" s="631"/>
      <c r="MTW113" s="631"/>
      <c r="MTX113" s="631"/>
      <c r="MTY113" s="612"/>
      <c r="MTZ113" s="626"/>
      <c r="MUA113" s="631"/>
      <c r="MUB113" s="631"/>
      <c r="MUC113" s="631"/>
      <c r="MUD113" s="631"/>
      <c r="MUE113" s="631"/>
      <c r="MUF113" s="612"/>
      <c r="MUG113" s="626"/>
      <c r="MUH113" s="631"/>
      <c r="MUI113" s="631"/>
      <c r="MUJ113" s="631"/>
      <c r="MUK113" s="631"/>
      <c r="MUL113" s="631"/>
      <c r="MUM113" s="612"/>
      <c r="MUN113" s="626"/>
      <c r="MUO113" s="631"/>
      <c r="MUP113" s="631"/>
      <c r="MUQ113" s="631"/>
      <c r="MUR113" s="631"/>
      <c r="MUS113" s="631"/>
      <c r="MUT113" s="612"/>
      <c r="MUU113" s="626"/>
      <c r="MUV113" s="631"/>
      <c r="MUW113" s="631"/>
      <c r="MUX113" s="631"/>
      <c r="MUY113" s="631"/>
      <c r="MUZ113" s="631"/>
      <c r="MVA113" s="612"/>
      <c r="MVB113" s="626"/>
      <c r="MVC113" s="631"/>
      <c r="MVD113" s="631"/>
      <c r="MVE113" s="631"/>
      <c r="MVF113" s="631"/>
      <c r="MVG113" s="631"/>
      <c r="MVH113" s="612"/>
      <c r="MVI113" s="626"/>
      <c r="MVJ113" s="631"/>
      <c r="MVK113" s="631"/>
      <c r="MVL113" s="631"/>
      <c r="MVM113" s="631"/>
      <c r="MVN113" s="631"/>
      <c r="MVO113" s="612"/>
      <c r="MVP113" s="626"/>
      <c r="MVQ113" s="631"/>
      <c r="MVR113" s="631"/>
      <c r="MVS113" s="631"/>
      <c r="MVT113" s="631"/>
      <c r="MVU113" s="631"/>
      <c r="MVV113" s="612"/>
      <c r="MVW113" s="626"/>
      <c r="MVX113" s="631"/>
      <c r="MVY113" s="631"/>
      <c r="MVZ113" s="631"/>
      <c r="MWA113" s="631"/>
      <c r="MWB113" s="631"/>
      <c r="MWC113" s="612"/>
      <c r="MWD113" s="626"/>
      <c r="MWE113" s="631"/>
      <c r="MWF113" s="631"/>
      <c r="MWG113" s="631"/>
      <c r="MWH113" s="631"/>
      <c r="MWI113" s="631"/>
      <c r="MWJ113" s="612"/>
      <c r="MWK113" s="626"/>
      <c r="MWL113" s="631"/>
      <c r="MWM113" s="631"/>
      <c r="MWN113" s="631"/>
      <c r="MWO113" s="631"/>
      <c r="MWP113" s="631"/>
      <c r="MWQ113" s="612"/>
      <c r="MWR113" s="626"/>
      <c r="MWS113" s="631"/>
      <c r="MWT113" s="631"/>
      <c r="MWU113" s="631"/>
      <c r="MWV113" s="631"/>
      <c r="MWW113" s="631"/>
      <c r="MWX113" s="612"/>
      <c r="MWY113" s="626"/>
      <c r="MWZ113" s="631"/>
      <c r="MXA113" s="631"/>
      <c r="MXB113" s="631"/>
      <c r="MXC113" s="631"/>
      <c r="MXD113" s="631"/>
      <c r="MXE113" s="612"/>
      <c r="MXF113" s="626"/>
      <c r="MXG113" s="631"/>
      <c r="MXH113" s="631"/>
      <c r="MXI113" s="631"/>
      <c r="MXJ113" s="631"/>
      <c r="MXK113" s="631"/>
      <c r="MXL113" s="612"/>
      <c r="MXM113" s="626"/>
      <c r="MXN113" s="631"/>
      <c r="MXO113" s="631"/>
      <c r="MXP113" s="631"/>
      <c r="MXQ113" s="631"/>
      <c r="MXR113" s="631"/>
      <c r="MXS113" s="612"/>
      <c r="MXT113" s="626"/>
      <c r="MXU113" s="631"/>
      <c r="MXV113" s="631"/>
      <c r="MXW113" s="631"/>
      <c r="MXX113" s="631"/>
      <c r="MXY113" s="631"/>
      <c r="MXZ113" s="612"/>
      <c r="MYA113" s="626"/>
      <c r="MYB113" s="631"/>
      <c r="MYC113" s="631"/>
      <c r="MYD113" s="631"/>
      <c r="MYE113" s="631"/>
      <c r="MYF113" s="631"/>
      <c r="MYG113" s="612"/>
      <c r="MYH113" s="626"/>
      <c r="MYI113" s="631"/>
      <c r="MYJ113" s="631"/>
      <c r="MYK113" s="631"/>
      <c r="MYL113" s="631"/>
      <c r="MYM113" s="631"/>
      <c r="MYN113" s="612"/>
      <c r="MYO113" s="626"/>
      <c r="MYP113" s="631"/>
      <c r="MYQ113" s="631"/>
      <c r="MYR113" s="631"/>
      <c r="MYS113" s="631"/>
      <c r="MYT113" s="631"/>
      <c r="MYU113" s="612"/>
      <c r="MYV113" s="626"/>
      <c r="MYW113" s="631"/>
      <c r="MYX113" s="631"/>
      <c r="MYY113" s="631"/>
      <c r="MYZ113" s="631"/>
      <c r="MZA113" s="631"/>
      <c r="MZB113" s="612"/>
      <c r="MZC113" s="626"/>
      <c r="MZD113" s="631"/>
      <c r="MZE113" s="631"/>
      <c r="MZF113" s="631"/>
      <c r="MZG113" s="631"/>
      <c r="MZH113" s="631"/>
      <c r="MZI113" s="612"/>
      <c r="MZJ113" s="626"/>
      <c r="MZK113" s="631"/>
      <c r="MZL113" s="631"/>
      <c r="MZM113" s="631"/>
      <c r="MZN113" s="631"/>
      <c r="MZO113" s="631"/>
      <c r="MZP113" s="612"/>
      <c r="MZQ113" s="626"/>
      <c r="MZR113" s="631"/>
      <c r="MZS113" s="631"/>
      <c r="MZT113" s="631"/>
      <c r="MZU113" s="631"/>
      <c r="MZV113" s="631"/>
      <c r="MZW113" s="612"/>
      <c r="MZX113" s="626"/>
      <c r="MZY113" s="631"/>
      <c r="MZZ113" s="631"/>
      <c r="NAA113" s="631"/>
      <c r="NAB113" s="631"/>
      <c r="NAC113" s="631"/>
      <c r="NAD113" s="612"/>
      <c r="NAE113" s="626"/>
      <c r="NAF113" s="631"/>
      <c r="NAG113" s="631"/>
      <c r="NAH113" s="631"/>
      <c r="NAI113" s="631"/>
      <c r="NAJ113" s="631"/>
      <c r="NAK113" s="612"/>
      <c r="NAL113" s="626"/>
      <c r="NAM113" s="631"/>
      <c r="NAN113" s="631"/>
      <c r="NAO113" s="631"/>
      <c r="NAP113" s="631"/>
      <c r="NAQ113" s="631"/>
      <c r="NAR113" s="612"/>
      <c r="NAS113" s="626"/>
      <c r="NAT113" s="631"/>
      <c r="NAU113" s="631"/>
      <c r="NAV113" s="631"/>
      <c r="NAW113" s="631"/>
      <c r="NAX113" s="631"/>
      <c r="NAY113" s="612"/>
      <c r="NAZ113" s="626"/>
      <c r="NBA113" s="631"/>
      <c r="NBB113" s="631"/>
      <c r="NBC113" s="631"/>
      <c r="NBD113" s="631"/>
      <c r="NBE113" s="631"/>
      <c r="NBF113" s="612"/>
      <c r="NBG113" s="626"/>
      <c r="NBH113" s="631"/>
      <c r="NBI113" s="631"/>
      <c r="NBJ113" s="631"/>
      <c r="NBK113" s="631"/>
      <c r="NBL113" s="631"/>
      <c r="NBM113" s="612"/>
      <c r="NBN113" s="626"/>
      <c r="NBO113" s="631"/>
      <c r="NBP113" s="631"/>
      <c r="NBQ113" s="631"/>
      <c r="NBR113" s="631"/>
      <c r="NBS113" s="631"/>
      <c r="NBT113" s="612"/>
      <c r="NBU113" s="626"/>
      <c r="NBV113" s="631"/>
      <c r="NBW113" s="631"/>
      <c r="NBX113" s="631"/>
      <c r="NBY113" s="631"/>
      <c r="NBZ113" s="631"/>
      <c r="NCA113" s="612"/>
      <c r="NCB113" s="626"/>
      <c r="NCC113" s="631"/>
      <c r="NCD113" s="631"/>
      <c r="NCE113" s="631"/>
      <c r="NCF113" s="631"/>
      <c r="NCG113" s="631"/>
      <c r="NCH113" s="612"/>
      <c r="NCI113" s="626"/>
      <c r="NCJ113" s="631"/>
      <c r="NCK113" s="631"/>
      <c r="NCL113" s="631"/>
      <c r="NCM113" s="631"/>
      <c r="NCN113" s="631"/>
      <c r="NCO113" s="612"/>
      <c r="NCP113" s="626"/>
      <c r="NCQ113" s="631"/>
      <c r="NCR113" s="631"/>
      <c r="NCS113" s="631"/>
      <c r="NCT113" s="631"/>
      <c r="NCU113" s="631"/>
      <c r="NCV113" s="612"/>
      <c r="NCW113" s="626"/>
      <c r="NCX113" s="631"/>
      <c r="NCY113" s="631"/>
      <c r="NCZ113" s="631"/>
      <c r="NDA113" s="631"/>
      <c r="NDB113" s="631"/>
      <c r="NDC113" s="612"/>
      <c r="NDD113" s="626"/>
      <c r="NDE113" s="631"/>
      <c r="NDF113" s="631"/>
      <c r="NDG113" s="631"/>
      <c r="NDH113" s="631"/>
      <c r="NDI113" s="631"/>
      <c r="NDJ113" s="612"/>
      <c r="NDK113" s="626"/>
      <c r="NDL113" s="631"/>
      <c r="NDM113" s="631"/>
      <c r="NDN113" s="631"/>
      <c r="NDO113" s="631"/>
      <c r="NDP113" s="631"/>
      <c r="NDQ113" s="612"/>
      <c r="NDR113" s="626"/>
      <c r="NDS113" s="631"/>
      <c r="NDT113" s="631"/>
      <c r="NDU113" s="631"/>
      <c r="NDV113" s="631"/>
      <c r="NDW113" s="631"/>
      <c r="NDX113" s="612"/>
      <c r="NDY113" s="626"/>
      <c r="NDZ113" s="631"/>
      <c r="NEA113" s="631"/>
      <c r="NEB113" s="631"/>
      <c r="NEC113" s="631"/>
      <c r="NED113" s="631"/>
      <c r="NEE113" s="612"/>
      <c r="NEF113" s="626"/>
      <c r="NEG113" s="631"/>
      <c r="NEH113" s="631"/>
      <c r="NEI113" s="631"/>
      <c r="NEJ113" s="631"/>
      <c r="NEK113" s="631"/>
      <c r="NEL113" s="612"/>
      <c r="NEM113" s="626"/>
      <c r="NEN113" s="631"/>
      <c r="NEO113" s="631"/>
      <c r="NEP113" s="631"/>
      <c r="NEQ113" s="631"/>
      <c r="NER113" s="631"/>
      <c r="NES113" s="612"/>
      <c r="NET113" s="626"/>
      <c r="NEU113" s="631"/>
      <c r="NEV113" s="631"/>
      <c r="NEW113" s="631"/>
      <c r="NEX113" s="631"/>
      <c r="NEY113" s="631"/>
      <c r="NEZ113" s="612"/>
      <c r="NFA113" s="626"/>
      <c r="NFB113" s="631"/>
      <c r="NFC113" s="631"/>
      <c r="NFD113" s="631"/>
      <c r="NFE113" s="631"/>
      <c r="NFF113" s="631"/>
      <c r="NFG113" s="612"/>
      <c r="NFH113" s="626"/>
      <c r="NFI113" s="631"/>
      <c r="NFJ113" s="631"/>
      <c r="NFK113" s="631"/>
      <c r="NFL113" s="631"/>
      <c r="NFM113" s="631"/>
      <c r="NFN113" s="612"/>
      <c r="NFO113" s="626"/>
      <c r="NFP113" s="631"/>
      <c r="NFQ113" s="631"/>
      <c r="NFR113" s="631"/>
      <c r="NFS113" s="631"/>
      <c r="NFT113" s="631"/>
      <c r="NFU113" s="612"/>
      <c r="NFV113" s="626"/>
      <c r="NFW113" s="631"/>
      <c r="NFX113" s="631"/>
      <c r="NFY113" s="631"/>
      <c r="NFZ113" s="631"/>
      <c r="NGA113" s="631"/>
      <c r="NGB113" s="612"/>
      <c r="NGC113" s="626"/>
      <c r="NGD113" s="631"/>
      <c r="NGE113" s="631"/>
      <c r="NGF113" s="631"/>
      <c r="NGG113" s="631"/>
      <c r="NGH113" s="631"/>
      <c r="NGI113" s="612"/>
      <c r="NGJ113" s="626"/>
      <c r="NGK113" s="631"/>
      <c r="NGL113" s="631"/>
      <c r="NGM113" s="631"/>
      <c r="NGN113" s="631"/>
      <c r="NGO113" s="631"/>
      <c r="NGP113" s="612"/>
      <c r="NGQ113" s="626"/>
      <c r="NGR113" s="631"/>
      <c r="NGS113" s="631"/>
      <c r="NGT113" s="631"/>
      <c r="NGU113" s="631"/>
      <c r="NGV113" s="631"/>
      <c r="NGW113" s="612"/>
      <c r="NGX113" s="626"/>
      <c r="NGY113" s="631"/>
      <c r="NGZ113" s="631"/>
      <c r="NHA113" s="631"/>
      <c r="NHB113" s="631"/>
      <c r="NHC113" s="631"/>
      <c r="NHD113" s="612"/>
      <c r="NHE113" s="626"/>
      <c r="NHF113" s="631"/>
      <c r="NHG113" s="631"/>
      <c r="NHH113" s="631"/>
      <c r="NHI113" s="631"/>
      <c r="NHJ113" s="631"/>
      <c r="NHK113" s="612"/>
      <c r="NHL113" s="626"/>
      <c r="NHM113" s="631"/>
      <c r="NHN113" s="631"/>
      <c r="NHO113" s="631"/>
      <c r="NHP113" s="631"/>
      <c r="NHQ113" s="631"/>
      <c r="NHR113" s="612"/>
      <c r="NHS113" s="626"/>
      <c r="NHT113" s="631"/>
      <c r="NHU113" s="631"/>
      <c r="NHV113" s="631"/>
      <c r="NHW113" s="631"/>
      <c r="NHX113" s="631"/>
      <c r="NHY113" s="612"/>
      <c r="NHZ113" s="626"/>
      <c r="NIA113" s="631"/>
      <c r="NIB113" s="631"/>
      <c r="NIC113" s="631"/>
      <c r="NID113" s="631"/>
      <c r="NIE113" s="631"/>
      <c r="NIF113" s="612"/>
      <c r="NIG113" s="626"/>
      <c r="NIH113" s="631"/>
      <c r="NII113" s="631"/>
      <c r="NIJ113" s="631"/>
      <c r="NIK113" s="631"/>
      <c r="NIL113" s="631"/>
      <c r="NIM113" s="612"/>
      <c r="NIN113" s="626"/>
      <c r="NIO113" s="631"/>
      <c r="NIP113" s="631"/>
      <c r="NIQ113" s="631"/>
      <c r="NIR113" s="631"/>
      <c r="NIS113" s="631"/>
      <c r="NIT113" s="612"/>
      <c r="NIU113" s="626"/>
      <c r="NIV113" s="631"/>
      <c r="NIW113" s="631"/>
      <c r="NIX113" s="631"/>
      <c r="NIY113" s="631"/>
      <c r="NIZ113" s="631"/>
      <c r="NJA113" s="612"/>
      <c r="NJB113" s="626"/>
      <c r="NJC113" s="631"/>
      <c r="NJD113" s="631"/>
      <c r="NJE113" s="631"/>
      <c r="NJF113" s="631"/>
      <c r="NJG113" s="631"/>
      <c r="NJH113" s="612"/>
      <c r="NJI113" s="626"/>
      <c r="NJJ113" s="631"/>
      <c r="NJK113" s="631"/>
      <c r="NJL113" s="631"/>
      <c r="NJM113" s="631"/>
      <c r="NJN113" s="631"/>
      <c r="NJO113" s="612"/>
      <c r="NJP113" s="626"/>
      <c r="NJQ113" s="631"/>
      <c r="NJR113" s="631"/>
      <c r="NJS113" s="631"/>
      <c r="NJT113" s="631"/>
      <c r="NJU113" s="631"/>
      <c r="NJV113" s="612"/>
      <c r="NJW113" s="626"/>
      <c r="NJX113" s="631"/>
      <c r="NJY113" s="631"/>
      <c r="NJZ113" s="631"/>
      <c r="NKA113" s="631"/>
      <c r="NKB113" s="631"/>
      <c r="NKC113" s="612"/>
      <c r="NKD113" s="626"/>
      <c r="NKE113" s="631"/>
      <c r="NKF113" s="631"/>
      <c r="NKG113" s="631"/>
      <c r="NKH113" s="631"/>
      <c r="NKI113" s="631"/>
      <c r="NKJ113" s="612"/>
      <c r="NKK113" s="626"/>
      <c r="NKL113" s="631"/>
      <c r="NKM113" s="631"/>
      <c r="NKN113" s="631"/>
      <c r="NKO113" s="631"/>
      <c r="NKP113" s="631"/>
      <c r="NKQ113" s="612"/>
      <c r="NKR113" s="626"/>
      <c r="NKS113" s="631"/>
      <c r="NKT113" s="631"/>
      <c r="NKU113" s="631"/>
      <c r="NKV113" s="631"/>
      <c r="NKW113" s="631"/>
      <c r="NKX113" s="612"/>
      <c r="NKY113" s="626"/>
      <c r="NKZ113" s="631"/>
      <c r="NLA113" s="631"/>
      <c r="NLB113" s="631"/>
      <c r="NLC113" s="631"/>
      <c r="NLD113" s="631"/>
      <c r="NLE113" s="612"/>
      <c r="NLF113" s="626"/>
      <c r="NLG113" s="631"/>
      <c r="NLH113" s="631"/>
      <c r="NLI113" s="631"/>
      <c r="NLJ113" s="631"/>
      <c r="NLK113" s="631"/>
      <c r="NLL113" s="612"/>
      <c r="NLM113" s="626"/>
      <c r="NLN113" s="631"/>
      <c r="NLO113" s="631"/>
      <c r="NLP113" s="631"/>
      <c r="NLQ113" s="631"/>
      <c r="NLR113" s="631"/>
      <c r="NLS113" s="612"/>
      <c r="NLT113" s="626"/>
      <c r="NLU113" s="631"/>
      <c r="NLV113" s="631"/>
      <c r="NLW113" s="631"/>
      <c r="NLX113" s="631"/>
      <c r="NLY113" s="631"/>
      <c r="NLZ113" s="612"/>
      <c r="NMA113" s="626"/>
      <c r="NMB113" s="631"/>
      <c r="NMC113" s="631"/>
      <c r="NMD113" s="631"/>
      <c r="NME113" s="631"/>
      <c r="NMF113" s="631"/>
      <c r="NMG113" s="612"/>
      <c r="NMH113" s="626"/>
      <c r="NMI113" s="631"/>
      <c r="NMJ113" s="631"/>
      <c r="NMK113" s="631"/>
      <c r="NML113" s="631"/>
      <c r="NMM113" s="631"/>
      <c r="NMN113" s="612"/>
      <c r="NMO113" s="626"/>
      <c r="NMP113" s="631"/>
      <c r="NMQ113" s="631"/>
      <c r="NMR113" s="631"/>
      <c r="NMS113" s="631"/>
      <c r="NMT113" s="631"/>
      <c r="NMU113" s="612"/>
      <c r="NMV113" s="626"/>
      <c r="NMW113" s="631"/>
      <c r="NMX113" s="631"/>
      <c r="NMY113" s="631"/>
      <c r="NMZ113" s="631"/>
      <c r="NNA113" s="631"/>
      <c r="NNB113" s="612"/>
      <c r="NNC113" s="626"/>
      <c r="NND113" s="631"/>
      <c r="NNE113" s="631"/>
      <c r="NNF113" s="631"/>
      <c r="NNG113" s="631"/>
      <c r="NNH113" s="631"/>
      <c r="NNI113" s="612"/>
      <c r="NNJ113" s="626"/>
      <c r="NNK113" s="631"/>
      <c r="NNL113" s="631"/>
      <c r="NNM113" s="631"/>
      <c r="NNN113" s="631"/>
      <c r="NNO113" s="631"/>
      <c r="NNP113" s="612"/>
      <c r="NNQ113" s="626"/>
      <c r="NNR113" s="631"/>
      <c r="NNS113" s="631"/>
      <c r="NNT113" s="631"/>
      <c r="NNU113" s="631"/>
      <c r="NNV113" s="631"/>
      <c r="NNW113" s="612"/>
      <c r="NNX113" s="626"/>
      <c r="NNY113" s="631"/>
      <c r="NNZ113" s="631"/>
      <c r="NOA113" s="631"/>
      <c r="NOB113" s="631"/>
      <c r="NOC113" s="631"/>
      <c r="NOD113" s="612"/>
      <c r="NOE113" s="626"/>
      <c r="NOF113" s="631"/>
      <c r="NOG113" s="631"/>
      <c r="NOH113" s="631"/>
      <c r="NOI113" s="631"/>
      <c r="NOJ113" s="631"/>
      <c r="NOK113" s="612"/>
      <c r="NOL113" s="626"/>
      <c r="NOM113" s="631"/>
      <c r="NON113" s="631"/>
      <c r="NOO113" s="631"/>
      <c r="NOP113" s="631"/>
      <c r="NOQ113" s="631"/>
      <c r="NOR113" s="612"/>
      <c r="NOS113" s="626"/>
      <c r="NOT113" s="631"/>
      <c r="NOU113" s="631"/>
      <c r="NOV113" s="631"/>
      <c r="NOW113" s="631"/>
      <c r="NOX113" s="631"/>
      <c r="NOY113" s="612"/>
      <c r="NOZ113" s="626"/>
      <c r="NPA113" s="631"/>
      <c r="NPB113" s="631"/>
      <c r="NPC113" s="631"/>
      <c r="NPD113" s="631"/>
      <c r="NPE113" s="631"/>
      <c r="NPF113" s="612"/>
      <c r="NPG113" s="626"/>
      <c r="NPH113" s="631"/>
      <c r="NPI113" s="631"/>
      <c r="NPJ113" s="631"/>
      <c r="NPK113" s="631"/>
      <c r="NPL113" s="631"/>
      <c r="NPM113" s="612"/>
      <c r="NPN113" s="626"/>
      <c r="NPO113" s="631"/>
      <c r="NPP113" s="631"/>
      <c r="NPQ113" s="631"/>
      <c r="NPR113" s="631"/>
      <c r="NPS113" s="631"/>
      <c r="NPT113" s="612"/>
      <c r="NPU113" s="626"/>
      <c r="NPV113" s="631"/>
      <c r="NPW113" s="631"/>
      <c r="NPX113" s="631"/>
      <c r="NPY113" s="631"/>
      <c r="NPZ113" s="631"/>
      <c r="NQA113" s="612"/>
      <c r="NQB113" s="626"/>
      <c r="NQC113" s="631"/>
      <c r="NQD113" s="631"/>
      <c r="NQE113" s="631"/>
      <c r="NQF113" s="631"/>
      <c r="NQG113" s="631"/>
      <c r="NQH113" s="612"/>
      <c r="NQI113" s="626"/>
      <c r="NQJ113" s="631"/>
      <c r="NQK113" s="631"/>
      <c r="NQL113" s="631"/>
      <c r="NQM113" s="631"/>
      <c r="NQN113" s="631"/>
      <c r="NQO113" s="612"/>
      <c r="NQP113" s="626"/>
      <c r="NQQ113" s="631"/>
      <c r="NQR113" s="631"/>
      <c r="NQS113" s="631"/>
      <c r="NQT113" s="631"/>
      <c r="NQU113" s="631"/>
      <c r="NQV113" s="612"/>
      <c r="NQW113" s="626"/>
      <c r="NQX113" s="631"/>
      <c r="NQY113" s="631"/>
      <c r="NQZ113" s="631"/>
      <c r="NRA113" s="631"/>
      <c r="NRB113" s="631"/>
      <c r="NRC113" s="612"/>
      <c r="NRD113" s="626"/>
      <c r="NRE113" s="631"/>
      <c r="NRF113" s="631"/>
      <c r="NRG113" s="631"/>
      <c r="NRH113" s="631"/>
      <c r="NRI113" s="631"/>
      <c r="NRJ113" s="612"/>
      <c r="NRK113" s="626"/>
      <c r="NRL113" s="631"/>
      <c r="NRM113" s="631"/>
      <c r="NRN113" s="631"/>
      <c r="NRO113" s="631"/>
      <c r="NRP113" s="631"/>
      <c r="NRQ113" s="612"/>
      <c r="NRR113" s="626"/>
      <c r="NRS113" s="631"/>
      <c r="NRT113" s="631"/>
      <c r="NRU113" s="631"/>
      <c r="NRV113" s="631"/>
      <c r="NRW113" s="631"/>
      <c r="NRX113" s="612"/>
      <c r="NRY113" s="626"/>
      <c r="NRZ113" s="631"/>
      <c r="NSA113" s="631"/>
      <c r="NSB113" s="631"/>
      <c r="NSC113" s="631"/>
      <c r="NSD113" s="631"/>
      <c r="NSE113" s="612"/>
      <c r="NSF113" s="626"/>
      <c r="NSG113" s="631"/>
      <c r="NSH113" s="631"/>
      <c r="NSI113" s="631"/>
      <c r="NSJ113" s="631"/>
      <c r="NSK113" s="631"/>
      <c r="NSL113" s="612"/>
      <c r="NSM113" s="626"/>
      <c r="NSN113" s="631"/>
      <c r="NSO113" s="631"/>
      <c r="NSP113" s="631"/>
      <c r="NSQ113" s="631"/>
      <c r="NSR113" s="631"/>
      <c r="NSS113" s="612"/>
      <c r="NST113" s="626"/>
      <c r="NSU113" s="631"/>
      <c r="NSV113" s="631"/>
      <c r="NSW113" s="631"/>
      <c r="NSX113" s="631"/>
      <c r="NSY113" s="631"/>
      <c r="NSZ113" s="612"/>
      <c r="NTA113" s="626"/>
      <c r="NTB113" s="631"/>
      <c r="NTC113" s="631"/>
      <c r="NTD113" s="631"/>
      <c r="NTE113" s="631"/>
      <c r="NTF113" s="631"/>
      <c r="NTG113" s="612"/>
      <c r="NTH113" s="626"/>
      <c r="NTI113" s="631"/>
      <c r="NTJ113" s="631"/>
      <c r="NTK113" s="631"/>
      <c r="NTL113" s="631"/>
      <c r="NTM113" s="631"/>
      <c r="NTN113" s="612"/>
      <c r="NTO113" s="626"/>
      <c r="NTP113" s="631"/>
      <c r="NTQ113" s="631"/>
      <c r="NTR113" s="631"/>
      <c r="NTS113" s="631"/>
      <c r="NTT113" s="631"/>
      <c r="NTU113" s="612"/>
      <c r="NTV113" s="626"/>
      <c r="NTW113" s="631"/>
      <c r="NTX113" s="631"/>
      <c r="NTY113" s="631"/>
      <c r="NTZ113" s="631"/>
      <c r="NUA113" s="631"/>
      <c r="NUB113" s="612"/>
      <c r="NUC113" s="626"/>
      <c r="NUD113" s="631"/>
      <c r="NUE113" s="631"/>
      <c r="NUF113" s="631"/>
      <c r="NUG113" s="631"/>
      <c r="NUH113" s="631"/>
      <c r="NUI113" s="612"/>
      <c r="NUJ113" s="626"/>
      <c r="NUK113" s="631"/>
      <c r="NUL113" s="631"/>
      <c r="NUM113" s="631"/>
      <c r="NUN113" s="631"/>
      <c r="NUO113" s="631"/>
      <c r="NUP113" s="612"/>
      <c r="NUQ113" s="626"/>
      <c r="NUR113" s="631"/>
      <c r="NUS113" s="631"/>
      <c r="NUT113" s="631"/>
      <c r="NUU113" s="631"/>
      <c r="NUV113" s="631"/>
      <c r="NUW113" s="612"/>
      <c r="NUX113" s="626"/>
      <c r="NUY113" s="631"/>
      <c r="NUZ113" s="631"/>
      <c r="NVA113" s="631"/>
      <c r="NVB113" s="631"/>
      <c r="NVC113" s="631"/>
      <c r="NVD113" s="612"/>
      <c r="NVE113" s="626"/>
      <c r="NVF113" s="631"/>
      <c r="NVG113" s="631"/>
      <c r="NVH113" s="631"/>
      <c r="NVI113" s="631"/>
      <c r="NVJ113" s="631"/>
      <c r="NVK113" s="612"/>
      <c r="NVL113" s="626"/>
      <c r="NVM113" s="631"/>
      <c r="NVN113" s="631"/>
      <c r="NVO113" s="631"/>
      <c r="NVP113" s="631"/>
      <c r="NVQ113" s="631"/>
      <c r="NVR113" s="612"/>
      <c r="NVS113" s="626"/>
      <c r="NVT113" s="631"/>
      <c r="NVU113" s="631"/>
      <c r="NVV113" s="631"/>
      <c r="NVW113" s="631"/>
      <c r="NVX113" s="631"/>
      <c r="NVY113" s="612"/>
      <c r="NVZ113" s="626"/>
      <c r="NWA113" s="631"/>
      <c r="NWB113" s="631"/>
      <c r="NWC113" s="631"/>
      <c r="NWD113" s="631"/>
      <c r="NWE113" s="631"/>
      <c r="NWF113" s="612"/>
      <c r="NWG113" s="626"/>
      <c r="NWH113" s="631"/>
      <c r="NWI113" s="631"/>
      <c r="NWJ113" s="631"/>
      <c r="NWK113" s="631"/>
      <c r="NWL113" s="631"/>
      <c r="NWM113" s="612"/>
      <c r="NWN113" s="626"/>
      <c r="NWO113" s="631"/>
      <c r="NWP113" s="631"/>
      <c r="NWQ113" s="631"/>
      <c r="NWR113" s="631"/>
      <c r="NWS113" s="631"/>
      <c r="NWT113" s="612"/>
      <c r="NWU113" s="626"/>
      <c r="NWV113" s="631"/>
      <c r="NWW113" s="631"/>
      <c r="NWX113" s="631"/>
      <c r="NWY113" s="631"/>
      <c r="NWZ113" s="631"/>
      <c r="NXA113" s="612"/>
      <c r="NXB113" s="626"/>
      <c r="NXC113" s="631"/>
      <c r="NXD113" s="631"/>
      <c r="NXE113" s="631"/>
      <c r="NXF113" s="631"/>
      <c r="NXG113" s="631"/>
      <c r="NXH113" s="612"/>
      <c r="NXI113" s="626"/>
      <c r="NXJ113" s="631"/>
      <c r="NXK113" s="631"/>
      <c r="NXL113" s="631"/>
      <c r="NXM113" s="631"/>
      <c r="NXN113" s="631"/>
      <c r="NXO113" s="612"/>
      <c r="NXP113" s="626"/>
      <c r="NXQ113" s="631"/>
      <c r="NXR113" s="631"/>
      <c r="NXS113" s="631"/>
      <c r="NXT113" s="631"/>
      <c r="NXU113" s="631"/>
      <c r="NXV113" s="612"/>
      <c r="NXW113" s="626"/>
      <c r="NXX113" s="631"/>
      <c r="NXY113" s="631"/>
      <c r="NXZ113" s="631"/>
      <c r="NYA113" s="631"/>
      <c r="NYB113" s="631"/>
      <c r="NYC113" s="612"/>
      <c r="NYD113" s="626"/>
      <c r="NYE113" s="631"/>
      <c r="NYF113" s="631"/>
      <c r="NYG113" s="631"/>
      <c r="NYH113" s="631"/>
      <c r="NYI113" s="631"/>
      <c r="NYJ113" s="612"/>
      <c r="NYK113" s="626"/>
      <c r="NYL113" s="631"/>
      <c r="NYM113" s="631"/>
      <c r="NYN113" s="631"/>
      <c r="NYO113" s="631"/>
      <c r="NYP113" s="631"/>
      <c r="NYQ113" s="612"/>
      <c r="NYR113" s="626"/>
      <c r="NYS113" s="631"/>
      <c r="NYT113" s="631"/>
      <c r="NYU113" s="631"/>
      <c r="NYV113" s="631"/>
      <c r="NYW113" s="631"/>
      <c r="NYX113" s="612"/>
      <c r="NYY113" s="626"/>
      <c r="NYZ113" s="631"/>
      <c r="NZA113" s="631"/>
      <c r="NZB113" s="631"/>
      <c r="NZC113" s="631"/>
      <c r="NZD113" s="631"/>
      <c r="NZE113" s="612"/>
      <c r="NZF113" s="626"/>
      <c r="NZG113" s="631"/>
      <c r="NZH113" s="631"/>
      <c r="NZI113" s="631"/>
      <c r="NZJ113" s="631"/>
      <c r="NZK113" s="631"/>
      <c r="NZL113" s="612"/>
      <c r="NZM113" s="626"/>
      <c r="NZN113" s="631"/>
      <c r="NZO113" s="631"/>
      <c r="NZP113" s="631"/>
      <c r="NZQ113" s="631"/>
      <c r="NZR113" s="631"/>
      <c r="NZS113" s="612"/>
      <c r="NZT113" s="626"/>
      <c r="NZU113" s="631"/>
      <c r="NZV113" s="631"/>
      <c r="NZW113" s="631"/>
      <c r="NZX113" s="631"/>
      <c r="NZY113" s="631"/>
      <c r="NZZ113" s="612"/>
      <c r="OAA113" s="626"/>
      <c r="OAB113" s="631"/>
      <c r="OAC113" s="631"/>
      <c r="OAD113" s="631"/>
      <c r="OAE113" s="631"/>
      <c r="OAF113" s="631"/>
      <c r="OAG113" s="612"/>
      <c r="OAH113" s="626"/>
      <c r="OAI113" s="631"/>
      <c r="OAJ113" s="631"/>
      <c r="OAK113" s="631"/>
      <c r="OAL113" s="631"/>
      <c r="OAM113" s="631"/>
      <c r="OAN113" s="612"/>
      <c r="OAO113" s="626"/>
      <c r="OAP113" s="631"/>
      <c r="OAQ113" s="631"/>
      <c r="OAR113" s="631"/>
      <c r="OAS113" s="631"/>
      <c r="OAT113" s="631"/>
      <c r="OAU113" s="612"/>
      <c r="OAV113" s="626"/>
      <c r="OAW113" s="631"/>
      <c r="OAX113" s="631"/>
      <c r="OAY113" s="631"/>
      <c r="OAZ113" s="631"/>
      <c r="OBA113" s="631"/>
      <c r="OBB113" s="612"/>
      <c r="OBC113" s="626"/>
      <c r="OBD113" s="631"/>
      <c r="OBE113" s="631"/>
      <c r="OBF113" s="631"/>
      <c r="OBG113" s="631"/>
      <c r="OBH113" s="631"/>
      <c r="OBI113" s="612"/>
      <c r="OBJ113" s="626"/>
      <c r="OBK113" s="631"/>
      <c r="OBL113" s="631"/>
      <c r="OBM113" s="631"/>
      <c r="OBN113" s="631"/>
      <c r="OBO113" s="631"/>
      <c r="OBP113" s="612"/>
      <c r="OBQ113" s="626"/>
      <c r="OBR113" s="631"/>
      <c r="OBS113" s="631"/>
      <c r="OBT113" s="631"/>
      <c r="OBU113" s="631"/>
      <c r="OBV113" s="631"/>
      <c r="OBW113" s="612"/>
      <c r="OBX113" s="626"/>
      <c r="OBY113" s="631"/>
      <c r="OBZ113" s="631"/>
      <c r="OCA113" s="631"/>
      <c r="OCB113" s="631"/>
      <c r="OCC113" s="631"/>
      <c r="OCD113" s="612"/>
      <c r="OCE113" s="626"/>
      <c r="OCF113" s="631"/>
      <c r="OCG113" s="631"/>
      <c r="OCH113" s="631"/>
      <c r="OCI113" s="631"/>
      <c r="OCJ113" s="631"/>
      <c r="OCK113" s="612"/>
      <c r="OCL113" s="626"/>
      <c r="OCM113" s="631"/>
      <c r="OCN113" s="631"/>
      <c r="OCO113" s="631"/>
      <c r="OCP113" s="631"/>
      <c r="OCQ113" s="631"/>
      <c r="OCR113" s="612"/>
      <c r="OCS113" s="626"/>
      <c r="OCT113" s="631"/>
      <c r="OCU113" s="631"/>
      <c r="OCV113" s="631"/>
      <c r="OCW113" s="631"/>
      <c r="OCX113" s="631"/>
      <c r="OCY113" s="612"/>
      <c r="OCZ113" s="626"/>
      <c r="ODA113" s="631"/>
      <c r="ODB113" s="631"/>
      <c r="ODC113" s="631"/>
      <c r="ODD113" s="631"/>
      <c r="ODE113" s="631"/>
      <c r="ODF113" s="612"/>
      <c r="ODG113" s="626"/>
      <c r="ODH113" s="631"/>
      <c r="ODI113" s="631"/>
      <c r="ODJ113" s="631"/>
      <c r="ODK113" s="631"/>
      <c r="ODL113" s="631"/>
      <c r="ODM113" s="612"/>
      <c r="ODN113" s="626"/>
      <c r="ODO113" s="631"/>
      <c r="ODP113" s="631"/>
      <c r="ODQ113" s="631"/>
      <c r="ODR113" s="631"/>
      <c r="ODS113" s="631"/>
      <c r="ODT113" s="612"/>
      <c r="ODU113" s="626"/>
      <c r="ODV113" s="631"/>
      <c r="ODW113" s="631"/>
      <c r="ODX113" s="631"/>
      <c r="ODY113" s="631"/>
      <c r="ODZ113" s="631"/>
      <c r="OEA113" s="612"/>
      <c r="OEB113" s="626"/>
      <c r="OEC113" s="631"/>
      <c r="OED113" s="631"/>
      <c r="OEE113" s="631"/>
      <c r="OEF113" s="631"/>
      <c r="OEG113" s="631"/>
      <c r="OEH113" s="612"/>
      <c r="OEI113" s="626"/>
      <c r="OEJ113" s="631"/>
      <c r="OEK113" s="631"/>
      <c r="OEL113" s="631"/>
      <c r="OEM113" s="631"/>
      <c r="OEN113" s="631"/>
      <c r="OEO113" s="612"/>
      <c r="OEP113" s="626"/>
      <c r="OEQ113" s="631"/>
      <c r="OER113" s="631"/>
      <c r="OES113" s="631"/>
      <c r="OET113" s="631"/>
      <c r="OEU113" s="631"/>
      <c r="OEV113" s="612"/>
      <c r="OEW113" s="626"/>
      <c r="OEX113" s="631"/>
      <c r="OEY113" s="631"/>
      <c r="OEZ113" s="631"/>
      <c r="OFA113" s="631"/>
      <c r="OFB113" s="631"/>
      <c r="OFC113" s="612"/>
      <c r="OFD113" s="626"/>
      <c r="OFE113" s="631"/>
      <c r="OFF113" s="631"/>
      <c r="OFG113" s="631"/>
      <c r="OFH113" s="631"/>
      <c r="OFI113" s="631"/>
      <c r="OFJ113" s="612"/>
      <c r="OFK113" s="626"/>
      <c r="OFL113" s="631"/>
      <c r="OFM113" s="631"/>
      <c r="OFN113" s="631"/>
      <c r="OFO113" s="631"/>
      <c r="OFP113" s="631"/>
      <c r="OFQ113" s="612"/>
      <c r="OFR113" s="626"/>
      <c r="OFS113" s="631"/>
      <c r="OFT113" s="631"/>
      <c r="OFU113" s="631"/>
      <c r="OFV113" s="631"/>
      <c r="OFW113" s="631"/>
      <c r="OFX113" s="612"/>
      <c r="OFY113" s="626"/>
      <c r="OFZ113" s="631"/>
      <c r="OGA113" s="631"/>
      <c r="OGB113" s="631"/>
      <c r="OGC113" s="631"/>
      <c r="OGD113" s="631"/>
      <c r="OGE113" s="612"/>
      <c r="OGF113" s="626"/>
      <c r="OGG113" s="631"/>
      <c r="OGH113" s="631"/>
      <c r="OGI113" s="631"/>
      <c r="OGJ113" s="631"/>
      <c r="OGK113" s="631"/>
      <c r="OGL113" s="612"/>
      <c r="OGM113" s="626"/>
      <c r="OGN113" s="631"/>
      <c r="OGO113" s="631"/>
      <c r="OGP113" s="631"/>
      <c r="OGQ113" s="631"/>
      <c r="OGR113" s="631"/>
      <c r="OGS113" s="612"/>
      <c r="OGT113" s="626"/>
      <c r="OGU113" s="631"/>
      <c r="OGV113" s="631"/>
      <c r="OGW113" s="631"/>
      <c r="OGX113" s="631"/>
      <c r="OGY113" s="631"/>
      <c r="OGZ113" s="612"/>
      <c r="OHA113" s="626"/>
      <c r="OHB113" s="631"/>
      <c r="OHC113" s="631"/>
      <c r="OHD113" s="631"/>
      <c r="OHE113" s="631"/>
      <c r="OHF113" s="631"/>
      <c r="OHG113" s="612"/>
      <c r="OHH113" s="626"/>
      <c r="OHI113" s="631"/>
      <c r="OHJ113" s="631"/>
      <c r="OHK113" s="631"/>
      <c r="OHL113" s="631"/>
      <c r="OHM113" s="631"/>
      <c r="OHN113" s="612"/>
      <c r="OHO113" s="626"/>
      <c r="OHP113" s="631"/>
      <c r="OHQ113" s="631"/>
      <c r="OHR113" s="631"/>
      <c r="OHS113" s="631"/>
      <c r="OHT113" s="631"/>
      <c r="OHU113" s="612"/>
      <c r="OHV113" s="626"/>
      <c r="OHW113" s="631"/>
      <c r="OHX113" s="631"/>
      <c r="OHY113" s="631"/>
      <c r="OHZ113" s="631"/>
      <c r="OIA113" s="631"/>
      <c r="OIB113" s="612"/>
      <c r="OIC113" s="626"/>
      <c r="OID113" s="631"/>
      <c r="OIE113" s="631"/>
      <c r="OIF113" s="631"/>
      <c r="OIG113" s="631"/>
      <c r="OIH113" s="631"/>
      <c r="OII113" s="612"/>
      <c r="OIJ113" s="626"/>
      <c r="OIK113" s="631"/>
      <c r="OIL113" s="631"/>
      <c r="OIM113" s="631"/>
      <c r="OIN113" s="631"/>
      <c r="OIO113" s="631"/>
      <c r="OIP113" s="612"/>
      <c r="OIQ113" s="626"/>
      <c r="OIR113" s="631"/>
      <c r="OIS113" s="631"/>
      <c r="OIT113" s="631"/>
      <c r="OIU113" s="631"/>
      <c r="OIV113" s="631"/>
      <c r="OIW113" s="612"/>
      <c r="OIX113" s="626"/>
      <c r="OIY113" s="631"/>
      <c r="OIZ113" s="631"/>
      <c r="OJA113" s="631"/>
      <c r="OJB113" s="631"/>
      <c r="OJC113" s="631"/>
      <c r="OJD113" s="612"/>
      <c r="OJE113" s="626"/>
      <c r="OJF113" s="631"/>
      <c r="OJG113" s="631"/>
      <c r="OJH113" s="631"/>
      <c r="OJI113" s="631"/>
      <c r="OJJ113" s="631"/>
      <c r="OJK113" s="612"/>
      <c r="OJL113" s="626"/>
      <c r="OJM113" s="631"/>
      <c r="OJN113" s="631"/>
      <c r="OJO113" s="631"/>
      <c r="OJP113" s="631"/>
      <c r="OJQ113" s="631"/>
      <c r="OJR113" s="612"/>
      <c r="OJS113" s="626"/>
      <c r="OJT113" s="631"/>
      <c r="OJU113" s="631"/>
      <c r="OJV113" s="631"/>
      <c r="OJW113" s="631"/>
      <c r="OJX113" s="631"/>
      <c r="OJY113" s="612"/>
      <c r="OJZ113" s="626"/>
      <c r="OKA113" s="631"/>
      <c r="OKB113" s="631"/>
      <c r="OKC113" s="631"/>
      <c r="OKD113" s="631"/>
      <c r="OKE113" s="631"/>
      <c r="OKF113" s="612"/>
      <c r="OKG113" s="626"/>
      <c r="OKH113" s="631"/>
      <c r="OKI113" s="631"/>
      <c r="OKJ113" s="631"/>
      <c r="OKK113" s="631"/>
      <c r="OKL113" s="631"/>
      <c r="OKM113" s="612"/>
      <c r="OKN113" s="626"/>
      <c r="OKO113" s="631"/>
      <c r="OKP113" s="631"/>
      <c r="OKQ113" s="631"/>
      <c r="OKR113" s="631"/>
      <c r="OKS113" s="631"/>
      <c r="OKT113" s="612"/>
      <c r="OKU113" s="626"/>
      <c r="OKV113" s="631"/>
      <c r="OKW113" s="631"/>
      <c r="OKX113" s="631"/>
      <c r="OKY113" s="631"/>
      <c r="OKZ113" s="631"/>
      <c r="OLA113" s="612"/>
      <c r="OLB113" s="626"/>
      <c r="OLC113" s="631"/>
      <c r="OLD113" s="631"/>
      <c r="OLE113" s="631"/>
      <c r="OLF113" s="631"/>
      <c r="OLG113" s="631"/>
      <c r="OLH113" s="612"/>
      <c r="OLI113" s="626"/>
      <c r="OLJ113" s="631"/>
      <c r="OLK113" s="631"/>
      <c r="OLL113" s="631"/>
      <c r="OLM113" s="631"/>
      <c r="OLN113" s="631"/>
      <c r="OLO113" s="612"/>
      <c r="OLP113" s="626"/>
      <c r="OLQ113" s="631"/>
      <c r="OLR113" s="631"/>
      <c r="OLS113" s="631"/>
      <c r="OLT113" s="631"/>
      <c r="OLU113" s="631"/>
      <c r="OLV113" s="612"/>
      <c r="OLW113" s="626"/>
      <c r="OLX113" s="631"/>
      <c r="OLY113" s="631"/>
      <c r="OLZ113" s="631"/>
      <c r="OMA113" s="631"/>
      <c r="OMB113" s="631"/>
      <c r="OMC113" s="612"/>
      <c r="OMD113" s="626"/>
      <c r="OME113" s="631"/>
      <c r="OMF113" s="631"/>
      <c r="OMG113" s="631"/>
      <c r="OMH113" s="631"/>
      <c r="OMI113" s="631"/>
      <c r="OMJ113" s="612"/>
      <c r="OMK113" s="626"/>
      <c r="OML113" s="631"/>
      <c r="OMM113" s="631"/>
      <c r="OMN113" s="631"/>
      <c r="OMO113" s="631"/>
      <c r="OMP113" s="631"/>
      <c r="OMQ113" s="612"/>
      <c r="OMR113" s="626"/>
      <c r="OMS113" s="631"/>
      <c r="OMT113" s="631"/>
      <c r="OMU113" s="631"/>
      <c r="OMV113" s="631"/>
      <c r="OMW113" s="631"/>
      <c r="OMX113" s="612"/>
      <c r="OMY113" s="626"/>
      <c r="OMZ113" s="631"/>
      <c r="ONA113" s="631"/>
      <c r="ONB113" s="631"/>
      <c r="ONC113" s="631"/>
      <c r="OND113" s="631"/>
      <c r="ONE113" s="612"/>
      <c r="ONF113" s="626"/>
      <c r="ONG113" s="631"/>
      <c r="ONH113" s="631"/>
      <c r="ONI113" s="631"/>
      <c r="ONJ113" s="631"/>
      <c r="ONK113" s="631"/>
      <c r="ONL113" s="612"/>
      <c r="ONM113" s="626"/>
      <c r="ONN113" s="631"/>
      <c r="ONO113" s="631"/>
      <c r="ONP113" s="631"/>
      <c r="ONQ113" s="631"/>
      <c r="ONR113" s="631"/>
      <c r="ONS113" s="612"/>
      <c r="ONT113" s="626"/>
      <c r="ONU113" s="631"/>
      <c r="ONV113" s="631"/>
      <c r="ONW113" s="631"/>
      <c r="ONX113" s="631"/>
      <c r="ONY113" s="631"/>
      <c r="ONZ113" s="612"/>
      <c r="OOA113" s="626"/>
      <c r="OOB113" s="631"/>
      <c r="OOC113" s="631"/>
      <c r="OOD113" s="631"/>
      <c r="OOE113" s="631"/>
      <c r="OOF113" s="631"/>
      <c r="OOG113" s="612"/>
      <c r="OOH113" s="626"/>
      <c r="OOI113" s="631"/>
      <c r="OOJ113" s="631"/>
      <c r="OOK113" s="631"/>
      <c r="OOL113" s="631"/>
      <c r="OOM113" s="631"/>
      <c r="OON113" s="612"/>
      <c r="OOO113" s="626"/>
      <c r="OOP113" s="631"/>
      <c r="OOQ113" s="631"/>
      <c r="OOR113" s="631"/>
      <c r="OOS113" s="631"/>
      <c r="OOT113" s="631"/>
      <c r="OOU113" s="612"/>
      <c r="OOV113" s="626"/>
      <c r="OOW113" s="631"/>
      <c r="OOX113" s="631"/>
      <c r="OOY113" s="631"/>
      <c r="OOZ113" s="631"/>
      <c r="OPA113" s="631"/>
      <c r="OPB113" s="612"/>
      <c r="OPC113" s="626"/>
      <c r="OPD113" s="631"/>
      <c r="OPE113" s="631"/>
      <c r="OPF113" s="631"/>
      <c r="OPG113" s="631"/>
      <c r="OPH113" s="631"/>
      <c r="OPI113" s="612"/>
      <c r="OPJ113" s="626"/>
      <c r="OPK113" s="631"/>
      <c r="OPL113" s="631"/>
      <c r="OPM113" s="631"/>
      <c r="OPN113" s="631"/>
      <c r="OPO113" s="631"/>
      <c r="OPP113" s="612"/>
      <c r="OPQ113" s="626"/>
      <c r="OPR113" s="631"/>
      <c r="OPS113" s="631"/>
      <c r="OPT113" s="631"/>
      <c r="OPU113" s="631"/>
      <c r="OPV113" s="631"/>
      <c r="OPW113" s="612"/>
      <c r="OPX113" s="626"/>
      <c r="OPY113" s="631"/>
      <c r="OPZ113" s="631"/>
      <c r="OQA113" s="631"/>
      <c r="OQB113" s="631"/>
      <c r="OQC113" s="631"/>
      <c r="OQD113" s="612"/>
      <c r="OQE113" s="626"/>
      <c r="OQF113" s="631"/>
      <c r="OQG113" s="631"/>
      <c r="OQH113" s="631"/>
      <c r="OQI113" s="631"/>
      <c r="OQJ113" s="631"/>
      <c r="OQK113" s="612"/>
      <c r="OQL113" s="626"/>
      <c r="OQM113" s="631"/>
      <c r="OQN113" s="631"/>
      <c r="OQO113" s="631"/>
      <c r="OQP113" s="631"/>
      <c r="OQQ113" s="631"/>
      <c r="OQR113" s="612"/>
      <c r="OQS113" s="626"/>
      <c r="OQT113" s="631"/>
      <c r="OQU113" s="631"/>
      <c r="OQV113" s="631"/>
      <c r="OQW113" s="631"/>
      <c r="OQX113" s="631"/>
      <c r="OQY113" s="612"/>
      <c r="OQZ113" s="626"/>
      <c r="ORA113" s="631"/>
      <c r="ORB113" s="631"/>
      <c r="ORC113" s="631"/>
      <c r="ORD113" s="631"/>
      <c r="ORE113" s="631"/>
      <c r="ORF113" s="612"/>
      <c r="ORG113" s="626"/>
      <c r="ORH113" s="631"/>
      <c r="ORI113" s="631"/>
      <c r="ORJ113" s="631"/>
      <c r="ORK113" s="631"/>
      <c r="ORL113" s="631"/>
      <c r="ORM113" s="612"/>
      <c r="ORN113" s="626"/>
      <c r="ORO113" s="631"/>
      <c r="ORP113" s="631"/>
      <c r="ORQ113" s="631"/>
      <c r="ORR113" s="631"/>
      <c r="ORS113" s="631"/>
      <c r="ORT113" s="612"/>
      <c r="ORU113" s="626"/>
      <c r="ORV113" s="631"/>
      <c r="ORW113" s="631"/>
      <c r="ORX113" s="631"/>
      <c r="ORY113" s="631"/>
      <c r="ORZ113" s="631"/>
      <c r="OSA113" s="612"/>
      <c r="OSB113" s="626"/>
      <c r="OSC113" s="631"/>
      <c r="OSD113" s="631"/>
      <c r="OSE113" s="631"/>
      <c r="OSF113" s="631"/>
      <c r="OSG113" s="631"/>
      <c r="OSH113" s="612"/>
      <c r="OSI113" s="626"/>
      <c r="OSJ113" s="631"/>
      <c r="OSK113" s="631"/>
      <c r="OSL113" s="631"/>
      <c r="OSM113" s="631"/>
      <c r="OSN113" s="631"/>
      <c r="OSO113" s="612"/>
      <c r="OSP113" s="626"/>
      <c r="OSQ113" s="631"/>
      <c r="OSR113" s="631"/>
      <c r="OSS113" s="631"/>
      <c r="OST113" s="631"/>
      <c r="OSU113" s="631"/>
      <c r="OSV113" s="612"/>
      <c r="OSW113" s="626"/>
      <c r="OSX113" s="631"/>
      <c r="OSY113" s="631"/>
      <c r="OSZ113" s="631"/>
      <c r="OTA113" s="631"/>
      <c r="OTB113" s="631"/>
      <c r="OTC113" s="612"/>
      <c r="OTD113" s="626"/>
      <c r="OTE113" s="631"/>
      <c r="OTF113" s="631"/>
      <c r="OTG113" s="631"/>
      <c r="OTH113" s="631"/>
      <c r="OTI113" s="631"/>
      <c r="OTJ113" s="612"/>
      <c r="OTK113" s="626"/>
      <c r="OTL113" s="631"/>
      <c r="OTM113" s="631"/>
      <c r="OTN113" s="631"/>
      <c r="OTO113" s="631"/>
      <c r="OTP113" s="631"/>
      <c r="OTQ113" s="612"/>
      <c r="OTR113" s="626"/>
      <c r="OTS113" s="631"/>
      <c r="OTT113" s="631"/>
      <c r="OTU113" s="631"/>
      <c r="OTV113" s="631"/>
      <c r="OTW113" s="631"/>
      <c r="OTX113" s="612"/>
      <c r="OTY113" s="626"/>
      <c r="OTZ113" s="631"/>
      <c r="OUA113" s="631"/>
      <c r="OUB113" s="631"/>
      <c r="OUC113" s="631"/>
      <c r="OUD113" s="631"/>
      <c r="OUE113" s="612"/>
      <c r="OUF113" s="626"/>
      <c r="OUG113" s="631"/>
      <c r="OUH113" s="631"/>
      <c r="OUI113" s="631"/>
      <c r="OUJ113" s="631"/>
      <c r="OUK113" s="631"/>
      <c r="OUL113" s="612"/>
      <c r="OUM113" s="626"/>
      <c r="OUN113" s="631"/>
      <c r="OUO113" s="631"/>
      <c r="OUP113" s="631"/>
      <c r="OUQ113" s="631"/>
      <c r="OUR113" s="631"/>
      <c r="OUS113" s="612"/>
      <c r="OUT113" s="626"/>
      <c r="OUU113" s="631"/>
      <c r="OUV113" s="631"/>
      <c r="OUW113" s="631"/>
      <c r="OUX113" s="631"/>
      <c r="OUY113" s="631"/>
      <c r="OUZ113" s="612"/>
      <c r="OVA113" s="626"/>
      <c r="OVB113" s="631"/>
      <c r="OVC113" s="631"/>
      <c r="OVD113" s="631"/>
      <c r="OVE113" s="631"/>
      <c r="OVF113" s="631"/>
      <c r="OVG113" s="612"/>
      <c r="OVH113" s="626"/>
      <c r="OVI113" s="631"/>
      <c r="OVJ113" s="631"/>
      <c r="OVK113" s="631"/>
      <c r="OVL113" s="631"/>
      <c r="OVM113" s="631"/>
      <c r="OVN113" s="612"/>
      <c r="OVO113" s="626"/>
      <c r="OVP113" s="631"/>
      <c r="OVQ113" s="631"/>
      <c r="OVR113" s="631"/>
      <c r="OVS113" s="631"/>
      <c r="OVT113" s="631"/>
      <c r="OVU113" s="612"/>
      <c r="OVV113" s="626"/>
      <c r="OVW113" s="631"/>
      <c r="OVX113" s="631"/>
      <c r="OVY113" s="631"/>
      <c r="OVZ113" s="631"/>
      <c r="OWA113" s="631"/>
      <c r="OWB113" s="612"/>
      <c r="OWC113" s="626"/>
      <c r="OWD113" s="631"/>
      <c r="OWE113" s="631"/>
      <c r="OWF113" s="631"/>
      <c r="OWG113" s="631"/>
      <c r="OWH113" s="631"/>
      <c r="OWI113" s="612"/>
      <c r="OWJ113" s="626"/>
      <c r="OWK113" s="631"/>
      <c r="OWL113" s="631"/>
      <c r="OWM113" s="631"/>
      <c r="OWN113" s="631"/>
      <c r="OWO113" s="631"/>
      <c r="OWP113" s="612"/>
      <c r="OWQ113" s="626"/>
      <c r="OWR113" s="631"/>
      <c r="OWS113" s="631"/>
      <c r="OWT113" s="631"/>
      <c r="OWU113" s="631"/>
      <c r="OWV113" s="631"/>
      <c r="OWW113" s="612"/>
      <c r="OWX113" s="626"/>
      <c r="OWY113" s="631"/>
      <c r="OWZ113" s="631"/>
      <c r="OXA113" s="631"/>
      <c r="OXB113" s="631"/>
      <c r="OXC113" s="631"/>
      <c r="OXD113" s="612"/>
      <c r="OXE113" s="626"/>
      <c r="OXF113" s="631"/>
      <c r="OXG113" s="631"/>
      <c r="OXH113" s="631"/>
      <c r="OXI113" s="631"/>
      <c r="OXJ113" s="631"/>
      <c r="OXK113" s="612"/>
      <c r="OXL113" s="626"/>
      <c r="OXM113" s="631"/>
      <c r="OXN113" s="631"/>
      <c r="OXO113" s="631"/>
      <c r="OXP113" s="631"/>
      <c r="OXQ113" s="631"/>
      <c r="OXR113" s="612"/>
      <c r="OXS113" s="626"/>
      <c r="OXT113" s="631"/>
      <c r="OXU113" s="631"/>
      <c r="OXV113" s="631"/>
      <c r="OXW113" s="631"/>
      <c r="OXX113" s="631"/>
      <c r="OXY113" s="612"/>
      <c r="OXZ113" s="626"/>
      <c r="OYA113" s="631"/>
      <c r="OYB113" s="631"/>
      <c r="OYC113" s="631"/>
      <c r="OYD113" s="631"/>
      <c r="OYE113" s="631"/>
      <c r="OYF113" s="612"/>
      <c r="OYG113" s="626"/>
      <c r="OYH113" s="631"/>
      <c r="OYI113" s="631"/>
      <c r="OYJ113" s="631"/>
      <c r="OYK113" s="631"/>
      <c r="OYL113" s="631"/>
      <c r="OYM113" s="612"/>
      <c r="OYN113" s="626"/>
      <c r="OYO113" s="631"/>
      <c r="OYP113" s="631"/>
      <c r="OYQ113" s="631"/>
      <c r="OYR113" s="631"/>
      <c r="OYS113" s="631"/>
      <c r="OYT113" s="612"/>
      <c r="OYU113" s="626"/>
      <c r="OYV113" s="631"/>
      <c r="OYW113" s="631"/>
      <c r="OYX113" s="631"/>
      <c r="OYY113" s="631"/>
      <c r="OYZ113" s="631"/>
      <c r="OZA113" s="612"/>
      <c r="OZB113" s="626"/>
      <c r="OZC113" s="631"/>
      <c r="OZD113" s="631"/>
      <c r="OZE113" s="631"/>
      <c r="OZF113" s="631"/>
      <c r="OZG113" s="631"/>
      <c r="OZH113" s="612"/>
      <c r="OZI113" s="626"/>
      <c r="OZJ113" s="631"/>
      <c r="OZK113" s="631"/>
      <c r="OZL113" s="631"/>
      <c r="OZM113" s="631"/>
      <c r="OZN113" s="631"/>
      <c r="OZO113" s="612"/>
      <c r="OZP113" s="626"/>
      <c r="OZQ113" s="631"/>
      <c r="OZR113" s="631"/>
      <c r="OZS113" s="631"/>
      <c r="OZT113" s="631"/>
      <c r="OZU113" s="631"/>
      <c r="OZV113" s="612"/>
      <c r="OZW113" s="626"/>
      <c r="OZX113" s="631"/>
      <c r="OZY113" s="631"/>
      <c r="OZZ113" s="631"/>
      <c r="PAA113" s="631"/>
      <c r="PAB113" s="631"/>
      <c r="PAC113" s="612"/>
      <c r="PAD113" s="626"/>
      <c r="PAE113" s="631"/>
      <c r="PAF113" s="631"/>
      <c r="PAG113" s="631"/>
      <c r="PAH113" s="631"/>
      <c r="PAI113" s="631"/>
      <c r="PAJ113" s="612"/>
      <c r="PAK113" s="626"/>
      <c r="PAL113" s="631"/>
      <c r="PAM113" s="631"/>
      <c r="PAN113" s="631"/>
      <c r="PAO113" s="631"/>
      <c r="PAP113" s="631"/>
      <c r="PAQ113" s="612"/>
      <c r="PAR113" s="626"/>
      <c r="PAS113" s="631"/>
      <c r="PAT113" s="631"/>
      <c r="PAU113" s="631"/>
      <c r="PAV113" s="631"/>
      <c r="PAW113" s="631"/>
      <c r="PAX113" s="612"/>
      <c r="PAY113" s="626"/>
      <c r="PAZ113" s="631"/>
      <c r="PBA113" s="631"/>
      <c r="PBB113" s="631"/>
      <c r="PBC113" s="631"/>
      <c r="PBD113" s="631"/>
      <c r="PBE113" s="612"/>
      <c r="PBF113" s="626"/>
      <c r="PBG113" s="631"/>
      <c r="PBH113" s="631"/>
      <c r="PBI113" s="631"/>
      <c r="PBJ113" s="631"/>
      <c r="PBK113" s="631"/>
      <c r="PBL113" s="612"/>
      <c r="PBM113" s="626"/>
      <c r="PBN113" s="631"/>
      <c r="PBO113" s="631"/>
      <c r="PBP113" s="631"/>
      <c r="PBQ113" s="631"/>
      <c r="PBR113" s="631"/>
      <c r="PBS113" s="612"/>
      <c r="PBT113" s="626"/>
      <c r="PBU113" s="631"/>
      <c r="PBV113" s="631"/>
      <c r="PBW113" s="631"/>
      <c r="PBX113" s="631"/>
      <c r="PBY113" s="631"/>
      <c r="PBZ113" s="612"/>
      <c r="PCA113" s="626"/>
      <c r="PCB113" s="631"/>
      <c r="PCC113" s="631"/>
      <c r="PCD113" s="631"/>
      <c r="PCE113" s="631"/>
      <c r="PCF113" s="631"/>
      <c r="PCG113" s="612"/>
      <c r="PCH113" s="626"/>
      <c r="PCI113" s="631"/>
      <c r="PCJ113" s="631"/>
      <c r="PCK113" s="631"/>
      <c r="PCL113" s="631"/>
      <c r="PCM113" s="631"/>
      <c r="PCN113" s="612"/>
      <c r="PCO113" s="626"/>
      <c r="PCP113" s="631"/>
      <c r="PCQ113" s="631"/>
      <c r="PCR113" s="631"/>
      <c r="PCS113" s="631"/>
      <c r="PCT113" s="631"/>
      <c r="PCU113" s="612"/>
      <c r="PCV113" s="626"/>
      <c r="PCW113" s="631"/>
      <c r="PCX113" s="631"/>
      <c r="PCY113" s="631"/>
      <c r="PCZ113" s="631"/>
      <c r="PDA113" s="631"/>
      <c r="PDB113" s="612"/>
      <c r="PDC113" s="626"/>
      <c r="PDD113" s="631"/>
      <c r="PDE113" s="631"/>
      <c r="PDF113" s="631"/>
      <c r="PDG113" s="631"/>
      <c r="PDH113" s="631"/>
      <c r="PDI113" s="612"/>
      <c r="PDJ113" s="626"/>
      <c r="PDK113" s="631"/>
      <c r="PDL113" s="631"/>
      <c r="PDM113" s="631"/>
      <c r="PDN113" s="631"/>
      <c r="PDO113" s="631"/>
      <c r="PDP113" s="612"/>
      <c r="PDQ113" s="626"/>
      <c r="PDR113" s="631"/>
      <c r="PDS113" s="631"/>
      <c r="PDT113" s="631"/>
      <c r="PDU113" s="631"/>
      <c r="PDV113" s="631"/>
      <c r="PDW113" s="612"/>
      <c r="PDX113" s="626"/>
      <c r="PDY113" s="631"/>
      <c r="PDZ113" s="631"/>
      <c r="PEA113" s="631"/>
      <c r="PEB113" s="631"/>
      <c r="PEC113" s="631"/>
      <c r="PED113" s="612"/>
      <c r="PEE113" s="626"/>
      <c r="PEF113" s="631"/>
      <c r="PEG113" s="631"/>
      <c r="PEH113" s="631"/>
      <c r="PEI113" s="631"/>
      <c r="PEJ113" s="631"/>
      <c r="PEK113" s="612"/>
      <c r="PEL113" s="626"/>
      <c r="PEM113" s="631"/>
      <c r="PEN113" s="631"/>
      <c r="PEO113" s="631"/>
      <c r="PEP113" s="631"/>
      <c r="PEQ113" s="631"/>
      <c r="PER113" s="612"/>
      <c r="PES113" s="626"/>
      <c r="PET113" s="631"/>
      <c r="PEU113" s="631"/>
      <c r="PEV113" s="631"/>
      <c r="PEW113" s="631"/>
      <c r="PEX113" s="631"/>
      <c r="PEY113" s="612"/>
      <c r="PEZ113" s="626"/>
      <c r="PFA113" s="631"/>
      <c r="PFB113" s="631"/>
      <c r="PFC113" s="631"/>
      <c r="PFD113" s="631"/>
      <c r="PFE113" s="631"/>
      <c r="PFF113" s="612"/>
      <c r="PFG113" s="626"/>
      <c r="PFH113" s="631"/>
      <c r="PFI113" s="631"/>
      <c r="PFJ113" s="631"/>
      <c r="PFK113" s="631"/>
      <c r="PFL113" s="631"/>
      <c r="PFM113" s="612"/>
      <c r="PFN113" s="626"/>
      <c r="PFO113" s="631"/>
      <c r="PFP113" s="631"/>
      <c r="PFQ113" s="631"/>
      <c r="PFR113" s="631"/>
      <c r="PFS113" s="631"/>
      <c r="PFT113" s="612"/>
      <c r="PFU113" s="626"/>
      <c r="PFV113" s="631"/>
      <c r="PFW113" s="631"/>
      <c r="PFX113" s="631"/>
      <c r="PFY113" s="631"/>
      <c r="PFZ113" s="631"/>
      <c r="PGA113" s="612"/>
      <c r="PGB113" s="626"/>
      <c r="PGC113" s="631"/>
      <c r="PGD113" s="631"/>
      <c r="PGE113" s="631"/>
      <c r="PGF113" s="631"/>
      <c r="PGG113" s="631"/>
      <c r="PGH113" s="612"/>
      <c r="PGI113" s="626"/>
      <c r="PGJ113" s="631"/>
      <c r="PGK113" s="631"/>
      <c r="PGL113" s="631"/>
      <c r="PGM113" s="631"/>
      <c r="PGN113" s="631"/>
      <c r="PGO113" s="612"/>
      <c r="PGP113" s="626"/>
      <c r="PGQ113" s="631"/>
      <c r="PGR113" s="631"/>
      <c r="PGS113" s="631"/>
      <c r="PGT113" s="631"/>
      <c r="PGU113" s="631"/>
      <c r="PGV113" s="612"/>
      <c r="PGW113" s="626"/>
      <c r="PGX113" s="631"/>
      <c r="PGY113" s="631"/>
      <c r="PGZ113" s="631"/>
      <c r="PHA113" s="631"/>
      <c r="PHB113" s="631"/>
      <c r="PHC113" s="612"/>
      <c r="PHD113" s="626"/>
      <c r="PHE113" s="631"/>
      <c r="PHF113" s="631"/>
      <c r="PHG113" s="631"/>
      <c r="PHH113" s="631"/>
      <c r="PHI113" s="631"/>
      <c r="PHJ113" s="612"/>
      <c r="PHK113" s="626"/>
      <c r="PHL113" s="631"/>
      <c r="PHM113" s="631"/>
      <c r="PHN113" s="631"/>
      <c r="PHO113" s="631"/>
      <c r="PHP113" s="631"/>
      <c r="PHQ113" s="612"/>
      <c r="PHR113" s="626"/>
      <c r="PHS113" s="631"/>
      <c r="PHT113" s="631"/>
      <c r="PHU113" s="631"/>
      <c r="PHV113" s="631"/>
      <c r="PHW113" s="631"/>
      <c r="PHX113" s="612"/>
      <c r="PHY113" s="626"/>
      <c r="PHZ113" s="631"/>
      <c r="PIA113" s="631"/>
      <c r="PIB113" s="631"/>
      <c r="PIC113" s="631"/>
      <c r="PID113" s="631"/>
      <c r="PIE113" s="612"/>
      <c r="PIF113" s="626"/>
      <c r="PIG113" s="631"/>
      <c r="PIH113" s="631"/>
      <c r="PII113" s="631"/>
      <c r="PIJ113" s="631"/>
      <c r="PIK113" s="631"/>
      <c r="PIL113" s="612"/>
      <c r="PIM113" s="626"/>
      <c r="PIN113" s="631"/>
      <c r="PIO113" s="631"/>
      <c r="PIP113" s="631"/>
      <c r="PIQ113" s="631"/>
      <c r="PIR113" s="631"/>
      <c r="PIS113" s="612"/>
      <c r="PIT113" s="626"/>
      <c r="PIU113" s="631"/>
      <c r="PIV113" s="631"/>
      <c r="PIW113" s="631"/>
      <c r="PIX113" s="631"/>
      <c r="PIY113" s="631"/>
      <c r="PIZ113" s="612"/>
      <c r="PJA113" s="626"/>
      <c r="PJB113" s="631"/>
      <c r="PJC113" s="631"/>
      <c r="PJD113" s="631"/>
      <c r="PJE113" s="631"/>
      <c r="PJF113" s="631"/>
      <c r="PJG113" s="612"/>
      <c r="PJH113" s="626"/>
      <c r="PJI113" s="631"/>
      <c r="PJJ113" s="631"/>
      <c r="PJK113" s="631"/>
      <c r="PJL113" s="631"/>
      <c r="PJM113" s="631"/>
      <c r="PJN113" s="612"/>
      <c r="PJO113" s="626"/>
      <c r="PJP113" s="631"/>
      <c r="PJQ113" s="631"/>
      <c r="PJR113" s="631"/>
      <c r="PJS113" s="631"/>
      <c r="PJT113" s="631"/>
      <c r="PJU113" s="612"/>
      <c r="PJV113" s="626"/>
      <c r="PJW113" s="631"/>
      <c r="PJX113" s="631"/>
      <c r="PJY113" s="631"/>
      <c r="PJZ113" s="631"/>
      <c r="PKA113" s="631"/>
      <c r="PKB113" s="612"/>
      <c r="PKC113" s="626"/>
      <c r="PKD113" s="631"/>
      <c r="PKE113" s="631"/>
      <c r="PKF113" s="631"/>
      <c r="PKG113" s="631"/>
      <c r="PKH113" s="631"/>
      <c r="PKI113" s="612"/>
      <c r="PKJ113" s="626"/>
      <c r="PKK113" s="631"/>
      <c r="PKL113" s="631"/>
      <c r="PKM113" s="631"/>
      <c r="PKN113" s="631"/>
      <c r="PKO113" s="631"/>
      <c r="PKP113" s="612"/>
      <c r="PKQ113" s="626"/>
      <c r="PKR113" s="631"/>
      <c r="PKS113" s="631"/>
      <c r="PKT113" s="631"/>
      <c r="PKU113" s="631"/>
      <c r="PKV113" s="631"/>
      <c r="PKW113" s="612"/>
      <c r="PKX113" s="626"/>
      <c r="PKY113" s="631"/>
      <c r="PKZ113" s="631"/>
      <c r="PLA113" s="631"/>
      <c r="PLB113" s="631"/>
      <c r="PLC113" s="631"/>
      <c r="PLD113" s="612"/>
      <c r="PLE113" s="626"/>
      <c r="PLF113" s="631"/>
      <c r="PLG113" s="631"/>
      <c r="PLH113" s="631"/>
      <c r="PLI113" s="631"/>
      <c r="PLJ113" s="631"/>
      <c r="PLK113" s="612"/>
      <c r="PLL113" s="626"/>
      <c r="PLM113" s="631"/>
      <c r="PLN113" s="631"/>
      <c r="PLO113" s="631"/>
      <c r="PLP113" s="631"/>
      <c r="PLQ113" s="631"/>
      <c r="PLR113" s="612"/>
      <c r="PLS113" s="626"/>
      <c r="PLT113" s="631"/>
      <c r="PLU113" s="631"/>
      <c r="PLV113" s="631"/>
      <c r="PLW113" s="631"/>
      <c r="PLX113" s="631"/>
      <c r="PLY113" s="612"/>
      <c r="PLZ113" s="626"/>
      <c r="PMA113" s="631"/>
      <c r="PMB113" s="631"/>
      <c r="PMC113" s="631"/>
      <c r="PMD113" s="631"/>
      <c r="PME113" s="631"/>
      <c r="PMF113" s="612"/>
      <c r="PMG113" s="626"/>
      <c r="PMH113" s="631"/>
      <c r="PMI113" s="631"/>
      <c r="PMJ113" s="631"/>
      <c r="PMK113" s="631"/>
      <c r="PML113" s="631"/>
      <c r="PMM113" s="612"/>
      <c r="PMN113" s="626"/>
      <c r="PMO113" s="631"/>
      <c r="PMP113" s="631"/>
      <c r="PMQ113" s="631"/>
      <c r="PMR113" s="631"/>
      <c r="PMS113" s="631"/>
      <c r="PMT113" s="612"/>
      <c r="PMU113" s="626"/>
      <c r="PMV113" s="631"/>
      <c r="PMW113" s="631"/>
      <c r="PMX113" s="631"/>
      <c r="PMY113" s="631"/>
      <c r="PMZ113" s="631"/>
      <c r="PNA113" s="612"/>
      <c r="PNB113" s="626"/>
      <c r="PNC113" s="631"/>
      <c r="PND113" s="631"/>
      <c r="PNE113" s="631"/>
      <c r="PNF113" s="631"/>
      <c r="PNG113" s="631"/>
      <c r="PNH113" s="612"/>
      <c r="PNI113" s="626"/>
      <c r="PNJ113" s="631"/>
      <c r="PNK113" s="631"/>
      <c r="PNL113" s="631"/>
      <c r="PNM113" s="631"/>
      <c r="PNN113" s="631"/>
      <c r="PNO113" s="612"/>
      <c r="PNP113" s="626"/>
      <c r="PNQ113" s="631"/>
      <c r="PNR113" s="631"/>
      <c r="PNS113" s="631"/>
      <c r="PNT113" s="631"/>
      <c r="PNU113" s="631"/>
      <c r="PNV113" s="612"/>
      <c r="PNW113" s="626"/>
      <c r="PNX113" s="631"/>
      <c r="PNY113" s="631"/>
      <c r="PNZ113" s="631"/>
      <c r="POA113" s="631"/>
      <c r="POB113" s="631"/>
      <c r="POC113" s="612"/>
      <c r="POD113" s="626"/>
      <c r="POE113" s="631"/>
      <c r="POF113" s="631"/>
      <c r="POG113" s="631"/>
      <c r="POH113" s="631"/>
      <c r="POI113" s="631"/>
      <c r="POJ113" s="612"/>
      <c r="POK113" s="626"/>
      <c r="POL113" s="631"/>
      <c r="POM113" s="631"/>
      <c r="PON113" s="631"/>
      <c r="POO113" s="631"/>
      <c r="POP113" s="631"/>
      <c r="POQ113" s="612"/>
      <c r="POR113" s="626"/>
      <c r="POS113" s="631"/>
      <c r="POT113" s="631"/>
      <c r="POU113" s="631"/>
      <c r="POV113" s="631"/>
      <c r="POW113" s="631"/>
      <c r="POX113" s="612"/>
      <c r="POY113" s="626"/>
      <c r="POZ113" s="631"/>
      <c r="PPA113" s="631"/>
      <c r="PPB113" s="631"/>
      <c r="PPC113" s="631"/>
      <c r="PPD113" s="631"/>
      <c r="PPE113" s="612"/>
      <c r="PPF113" s="626"/>
      <c r="PPG113" s="631"/>
      <c r="PPH113" s="631"/>
      <c r="PPI113" s="631"/>
      <c r="PPJ113" s="631"/>
      <c r="PPK113" s="631"/>
      <c r="PPL113" s="612"/>
      <c r="PPM113" s="626"/>
      <c r="PPN113" s="631"/>
      <c r="PPO113" s="631"/>
      <c r="PPP113" s="631"/>
      <c r="PPQ113" s="631"/>
      <c r="PPR113" s="631"/>
      <c r="PPS113" s="612"/>
      <c r="PPT113" s="626"/>
      <c r="PPU113" s="631"/>
      <c r="PPV113" s="631"/>
      <c r="PPW113" s="631"/>
      <c r="PPX113" s="631"/>
      <c r="PPY113" s="631"/>
      <c r="PPZ113" s="612"/>
      <c r="PQA113" s="626"/>
      <c r="PQB113" s="631"/>
      <c r="PQC113" s="631"/>
      <c r="PQD113" s="631"/>
      <c r="PQE113" s="631"/>
      <c r="PQF113" s="631"/>
      <c r="PQG113" s="612"/>
      <c r="PQH113" s="626"/>
      <c r="PQI113" s="631"/>
      <c r="PQJ113" s="631"/>
      <c r="PQK113" s="631"/>
      <c r="PQL113" s="631"/>
      <c r="PQM113" s="631"/>
      <c r="PQN113" s="612"/>
      <c r="PQO113" s="626"/>
      <c r="PQP113" s="631"/>
      <c r="PQQ113" s="631"/>
      <c r="PQR113" s="631"/>
      <c r="PQS113" s="631"/>
      <c r="PQT113" s="631"/>
      <c r="PQU113" s="612"/>
      <c r="PQV113" s="626"/>
      <c r="PQW113" s="631"/>
      <c r="PQX113" s="631"/>
      <c r="PQY113" s="631"/>
      <c r="PQZ113" s="631"/>
      <c r="PRA113" s="631"/>
      <c r="PRB113" s="612"/>
      <c r="PRC113" s="626"/>
      <c r="PRD113" s="631"/>
      <c r="PRE113" s="631"/>
      <c r="PRF113" s="631"/>
      <c r="PRG113" s="631"/>
      <c r="PRH113" s="631"/>
      <c r="PRI113" s="612"/>
      <c r="PRJ113" s="626"/>
      <c r="PRK113" s="631"/>
      <c r="PRL113" s="631"/>
      <c r="PRM113" s="631"/>
      <c r="PRN113" s="631"/>
      <c r="PRO113" s="631"/>
      <c r="PRP113" s="612"/>
      <c r="PRQ113" s="626"/>
      <c r="PRR113" s="631"/>
      <c r="PRS113" s="631"/>
      <c r="PRT113" s="631"/>
      <c r="PRU113" s="631"/>
      <c r="PRV113" s="631"/>
      <c r="PRW113" s="612"/>
      <c r="PRX113" s="626"/>
      <c r="PRY113" s="631"/>
      <c r="PRZ113" s="631"/>
      <c r="PSA113" s="631"/>
      <c r="PSB113" s="631"/>
      <c r="PSC113" s="631"/>
      <c r="PSD113" s="612"/>
      <c r="PSE113" s="626"/>
      <c r="PSF113" s="631"/>
      <c r="PSG113" s="631"/>
      <c r="PSH113" s="631"/>
      <c r="PSI113" s="631"/>
      <c r="PSJ113" s="631"/>
      <c r="PSK113" s="612"/>
      <c r="PSL113" s="626"/>
      <c r="PSM113" s="631"/>
      <c r="PSN113" s="631"/>
      <c r="PSO113" s="631"/>
      <c r="PSP113" s="631"/>
      <c r="PSQ113" s="631"/>
      <c r="PSR113" s="612"/>
      <c r="PSS113" s="626"/>
      <c r="PST113" s="631"/>
      <c r="PSU113" s="631"/>
      <c r="PSV113" s="631"/>
      <c r="PSW113" s="631"/>
      <c r="PSX113" s="631"/>
      <c r="PSY113" s="612"/>
      <c r="PSZ113" s="626"/>
      <c r="PTA113" s="631"/>
      <c r="PTB113" s="631"/>
      <c r="PTC113" s="631"/>
      <c r="PTD113" s="631"/>
      <c r="PTE113" s="631"/>
      <c r="PTF113" s="612"/>
      <c r="PTG113" s="626"/>
      <c r="PTH113" s="631"/>
      <c r="PTI113" s="631"/>
      <c r="PTJ113" s="631"/>
      <c r="PTK113" s="631"/>
      <c r="PTL113" s="631"/>
      <c r="PTM113" s="612"/>
      <c r="PTN113" s="626"/>
      <c r="PTO113" s="631"/>
      <c r="PTP113" s="631"/>
      <c r="PTQ113" s="631"/>
      <c r="PTR113" s="631"/>
      <c r="PTS113" s="631"/>
      <c r="PTT113" s="612"/>
      <c r="PTU113" s="626"/>
      <c r="PTV113" s="631"/>
      <c r="PTW113" s="631"/>
      <c r="PTX113" s="631"/>
      <c r="PTY113" s="631"/>
      <c r="PTZ113" s="631"/>
      <c r="PUA113" s="612"/>
      <c r="PUB113" s="626"/>
      <c r="PUC113" s="631"/>
      <c r="PUD113" s="631"/>
      <c r="PUE113" s="631"/>
      <c r="PUF113" s="631"/>
      <c r="PUG113" s="631"/>
      <c r="PUH113" s="612"/>
      <c r="PUI113" s="626"/>
      <c r="PUJ113" s="631"/>
      <c r="PUK113" s="631"/>
      <c r="PUL113" s="631"/>
      <c r="PUM113" s="631"/>
      <c r="PUN113" s="631"/>
      <c r="PUO113" s="612"/>
      <c r="PUP113" s="626"/>
      <c r="PUQ113" s="631"/>
      <c r="PUR113" s="631"/>
      <c r="PUS113" s="631"/>
      <c r="PUT113" s="631"/>
      <c r="PUU113" s="631"/>
      <c r="PUV113" s="612"/>
      <c r="PUW113" s="626"/>
      <c r="PUX113" s="631"/>
      <c r="PUY113" s="631"/>
      <c r="PUZ113" s="631"/>
      <c r="PVA113" s="631"/>
      <c r="PVB113" s="631"/>
      <c r="PVC113" s="612"/>
      <c r="PVD113" s="626"/>
      <c r="PVE113" s="631"/>
      <c r="PVF113" s="631"/>
      <c r="PVG113" s="631"/>
      <c r="PVH113" s="631"/>
      <c r="PVI113" s="631"/>
      <c r="PVJ113" s="612"/>
      <c r="PVK113" s="626"/>
      <c r="PVL113" s="631"/>
      <c r="PVM113" s="631"/>
      <c r="PVN113" s="631"/>
      <c r="PVO113" s="631"/>
      <c r="PVP113" s="631"/>
      <c r="PVQ113" s="612"/>
      <c r="PVR113" s="626"/>
      <c r="PVS113" s="631"/>
      <c r="PVT113" s="631"/>
      <c r="PVU113" s="631"/>
      <c r="PVV113" s="631"/>
      <c r="PVW113" s="631"/>
      <c r="PVX113" s="612"/>
      <c r="PVY113" s="626"/>
      <c r="PVZ113" s="631"/>
      <c r="PWA113" s="631"/>
      <c r="PWB113" s="631"/>
      <c r="PWC113" s="631"/>
      <c r="PWD113" s="631"/>
      <c r="PWE113" s="612"/>
      <c r="PWF113" s="626"/>
      <c r="PWG113" s="631"/>
      <c r="PWH113" s="631"/>
      <c r="PWI113" s="631"/>
      <c r="PWJ113" s="631"/>
      <c r="PWK113" s="631"/>
      <c r="PWL113" s="612"/>
      <c r="PWM113" s="626"/>
      <c r="PWN113" s="631"/>
      <c r="PWO113" s="631"/>
      <c r="PWP113" s="631"/>
      <c r="PWQ113" s="631"/>
      <c r="PWR113" s="631"/>
      <c r="PWS113" s="612"/>
      <c r="PWT113" s="626"/>
      <c r="PWU113" s="631"/>
      <c r="PWV113" s="631"/>
      <c r="PWW113" s="631"/>
      <c r="PWX113" s="631"/>
      <c r="PWY113" s="631"/>
      <c r="PWZ113" s="612"/>
      <c r="PXA113" s="626"/>
      <c r="PXB113" s="631"/>
      <c r="PXC113" s="631"/>
      <c r="PXD113" s="631"/>
      <c r="PXE113" s="631"/>
      <c r="PXF113" s="631"/>
      <c r="PXG113" s="612"/>
      <c r="PXH113" s="626"/>
      <c r="PXI113" s="631"/>
      <c r="PXJ113" s="631"/>
      <c r="PXK113" s="631"/>
      <c r="PXL113" s="631"/>
      <c r="PXM113" s="631"/>
      <c r="PXN113" s="612"/>
      <c r="PXO113" s="626"/>
      <c r="PXP113" s="631"/>
      <c r="PXQ113" s="631"/>
      <c r="PXR113" s="631"/>
      <c r="PXS113" s="631"/>
      <c r="PXT113" s="631"/>
      <c r="PXU113" s="612"/>
      <c r="PXV113" s="626"/>
      <c r="PXW113" s="631"/>
      <c r="PXX113" s="631"/>
      <c r="PXY113" s="631"/>
      <c r="PXZ113" s="631"/>
      <c r="PYA113" s="631"/>
      <c r="PYB113" s="612"/>
      <c r="PYC113" s="626"/>
      <c r="PYD113" s="631"/>
      <c r="PYE113" s="631"/>
      <c r="PYF113" s="631"/>
      <c r="PYG113" s="631"/>
      <c r="PYH113" s="631"/>
      <c r="PYI113" s="612"/>
      <c r="PYJ113" s="626"/>
      <c r="PYK113" s="631"/>
      <c r="PYL113" s="631"/>
      <c r="PYM113" s="631"/>
      <c r="PYN113" s="631"/>
      <c r="PYO113" s="631"/>
      <c r="PYP113" s="612"/>
      <c r="PYQ113" s="626"/>
      <c r="PYR113" s="631"/>
      <c r="PYS113" s="631"/>
      <c r="PYT113" s="631"/>
      <c r="PYU113" s="631"/>
      <c r="PYV113" s="631"/>
      <c r="PYW113" s="612"/>
      <c r="PYX113" s="626"/>
      <c r="PYY113" s="631"/>
      <c r="PYZ113" s="631"/>
      <c r="PZA113" s="631"/>
      <c r="PZB113" s="631"/>
      <c r="PZC113" s="631"/>
      <c r="PZD113" s="612"/>
      <c r="PZE113" s="626"/>
      <c r="PZF113" s="631"/>
      <c r="PZG113" s="631"/>
      <c r="PZH113" s="631"/>
      <c r="PZI113" s="631"/>
      <c r="PZJ113" s="631"/>
      <c r="PZK113" s="612"/>
      <c r="PZL113" s="626"/>
      <c r="PZM113" s="631"/>
      <c r="PZN113" s="631"/>
      <c r="PZO113" s="631"/>
      <c r="PZP113" s="631"/>
      <c r="PZQ113" s="631"/>
      <c r="PZR113" s="612"/>
      <c r="PZS113" s="626"/>
      <c r="PZT113" s="631"/>
      <c r="PZU113" s="631"/>
      <c r="PZV113" s="631"/>
      <c r="PZW113" s="631"/>
      <c r="PZX113" s="631"/>
      <c r="PZY113" s="612"/>
      <c r="PZZ113" s="626"/>
      <c r="QAA113" s="631"/>
      <c r="QAB113" s="631"/>
      <c r="QAC113" s="631"/>
      <c r="QAD113" s="631"/>
      <c r="QAE113" s="631"/>
      <c r="QAF113" s="612"/>
      <c r="QAG113" s="626"/>
      <c r="QAH113" s="631"/>
      <c r="QAI113" s="631"/>
      <c r="QAJ113" s="631"/>
      <c r="QAK113" s="631"/>
      <c r="QAL113" s="631"/>
      <c r="QAM113" s="612"/>
      <c r="QAN113" s="626"/>
      <c r="QAO113" s="631"/>
      <c r="QAP113" s="631"/>
      <c r="QAQ113" s="631"/>
      <c r="QAR113" s="631"/>
      <c r="QAS113" s="631"/>
      <c r="QAT113" s="612"/>
      <c r="QAU113" s="626"/>
      <c r="QAV113" s="631"/>
      <c r="QAW113" s="631"/>
      <c r="QAX113" s="631"/>
      <c r="QAY113" s="631"/>
      <c r="QAZ113" s="631"/>
      <c r="QBA113" s="612"/>
      <c r="QBB113" s="626"/>
      <c r="QBC113" s="631"/>
      <c r="QBD113" s="631"/>
      <c r="QBE113" s="631"/>
      <c r="QBF113" s="631"/>
      <c r="QBG113" s="631"/>
      <c r="QBH113" s="612"/>
      <c r="QBI113" s="626"/>
      <c r="QBJ113" s="631"/>
      <c r="QBK113" s="631"/>
      <c r="QBL113" s="631"/>
      <c r="QBM113" s="631"/>
      <c r="QBN113" s="631"/>
      <c r="QBO113" s="612"/>
      <c r="QBP113" s="626"/>
      <c r="QBQ113" s="631"/>
      <c r="QBR113" s="631"/>
      <c r="QBS113" s="631"/>
      <c r="QBT113" s="631"/>
      <c r="QBU113" s="631"/>
      <c r="QBV113" s="612"/>
      <c r="QBW113" s="626"/>
      <c r="QBX113" s="631"/>
      <c r="QBY113" s="631"/>
      <c r="QBZ113" s="631"/>
      <c r="QCA113" s="631"/>
      <c r="QCB113" s="631"/>
      <c r="QCC113" s="612"/>
      <c r="QCD113" s="626"/>
      <c r="QCE113" s="631"/>
      <c r="QCF113" s="631"/>
      <c r="QCG113" s="631"/>
      <c r="QCH113" s="631"/>
      <c r="QCI113" s="631"/>
      <c r="QCJ113" s="612"/>
      <c r="QCK113" s="626"/>
      <c r="QCL113" s="631"/>
      <c r="QCM113" s="631"/>
      <c r="QCN113" s="631"/>
      <c r="QCO113" s="631"/>
      <c r="QCP113" s="631"/>
      <c r="QCQ113" s="612"/>
      <c r="QCR113" s="626"/>
      <c r="QCS113" s="631"/>
      <c r="QCT113" s="631"/>
      <c r="QCU113" s="631"/>
      <c r="QCV113" s="631"/>
      <c r="QCW113" s="631"/>
      <c r="QCX113" s="612"/>
      <c r="QCY113" s="626"/>
      <c r="QCZ113" s="631"/>
      <c r="QDA113" s="631"/>
      <c r="QDB113" s="631"/>
      <c r="QDC113" s="631"/>
      <c r="QDD113" s="631"/>
      <c r="QDE113" s="612"/>
      <c r="QDF113" s="626"/>
      <c r="QDG113" s="631"/>
      <c r="QDH113" s="631"/>
      <c r="QDI113" s="631"/>
      <c r="QDJ113" s="631"/>
      <c r="QDK113" s="631"/>
      <c r="QDL113" s="612"/>
      <c r="QDM113" s="626"/>
      <c r="QDN113" s="631"/>
      <c r="QDO113" s="631"/>
      <c r="QDP113" s="631"/>
      <c r="QDQ113" s="631"/>
      <c r="QDR113" s="631"/>
      <c r="QDS113" s="612"/>
      <c r="QDT113" s="626"/>
      <c r="QDU113" s="631"/>
      <c r="QDV113" s="631"/>
      <c r="QDW113" s="631"/>
      <c r="QDX113" s="631"/>
      <c r="QDY113" s="631"/>
      <c r="QDZ113" s="612"/>
      <c r="QEA113" s="626"/>
      <c r="QEB113" s="631"/>
      <c r="QEC113" s="631"/>
      <c r="QED113" s="631"/>
      <c r="QEE113" s="631"/>
      <c r="QEF113" s="631"/>
      <c r="QEG113" s="612"/>
      <c r="QEH113" s="626"/>
      <c r="QEI113" s="631"/>
      <c r="QEJ113" s="631"/>
      <c r="QEK113" s="631"/>
      <c r="QEL113" s="631"/>
      <c r="QEM113" s="631"/>
      <c r="QEN113" s="612"/>
      <c r="QEO113" s="626"/>
      <c r="QEP113" s="631"/>
      <c r="QEQ113" s="631"/>
      <c r="QER113" s="631"/>
      <c r="QES113" s="631"/>
      <c r="QET113" s="631"/>
      <c r="QEU113" s="612"/>
      <c r="QEV113" s="626"/>
      <c r="QEW113" s="631"/>
      <c r="QEX113" s="631"/>
      <c r="QEY113" s="631"/>
      <c r="QEZ113" s="631"/>
      <c r="QFA113" s="631"/>
      <c r="QFB113" s="612"/>
      <c r="QFC113" s="626"/>
      <c r="QFD113" s="631"/>
      <c r="QFE113" s="631"/>
      <c r="QFF113" s="631"/>
      <c r="QFG113" s="631"/>
      <c r="QFH113" s="631"/>
      <c r="QFI113" s="612"/>
      <c r="QFJ113" s="626"/>
      <c r="QFK113" s="631"/>
      <c r="QFL113" s="631"/>
      <c r="QFM113" s="631"/>
      <c r="QFN113" s="631"/>
      <c r="QFO113" s="631"/>
      <c r="QFP113" s="612"/>
      <c r="QFQ113" s="626"/>
      <c r="QFR113" s="631"/>
      <c r="QFS113" s="631"/>
      <c r="QFT113" s="631"/>
      <c r="QFU113" s="631"/>
      <c r="QFV113" s="631"/>
      <c r="QFW113" s="612"/>
      <c r="QFX113" s="626"/>
      <c r="QFY113" s="631"/>
      <c r="QFZ113" s="631"/>
      <c r="QGA113" s="631"/>
      <c r="QGB113" s="631"/>
      <c r="QGC113" s="631"/>
      <c r="QGD113" s="612"/>
      <c r="QGE113" s="626"/>
      <c r="QGF113" s="631"/>
      <c r="QGG113" s="631"/>
      <c r="QGH113" s="631"/>
      <c r="QGI113" s="631"/>
      <c r="QGJ113" s="631"/>
      <c r="QGK113" s="612"/>
      <c r="QGL113" s="626"/>
      <c r="QGM113" s="631"/>
      <c r="QGN113" s="631"/>
      <c r="QGO113" s="631"/>
      <c r="QGP113" s="631"/>
      <c r="QGQ113" s="631"/>
      <c r="QGR113" s="612"/>
      <c r="QGS113" s="626"/>
      <c r="QGT113" s="631"/>
      <c r="QGU113" s="631"/>
      <c r="QGV113" s="631"/>
      <c r="QGW113" s="631"/>
      <c r="QGX113" s="631"/>
      <c r="QGY113" s="612"/>
      <c r="QGZ113" s="626"/>
      <c r="QHA113" s="631"/>
      <c r="QHB113" s="631"/>
      <c r="QHC113" s="631"/>
      <c r="QHD113" s="631"/>
      <c r="QHE113" s="631"/>
      <c r="QHF113" s="612"/>
      <c r="QHG113" s="626"/>
      <c r="QHH113" s="631"/>
      <c r="QHI113" s="631"/>
      <c r="QHJ113" s="631"/>
      <c r="QHK113" s="631"/>
      <c r="QHL113" s="631"/>
      <c r="QHM113" s="612"/>
      <c r="QHN113" s="626"/>
      <c r="QHO113" s="631"/>
      <c r="QHP113" s="631"/>
      <c r="QHQ113" s="631"/>
      <c r="QHR113" s="631"/>
      <c r="QHS113" s="631"/>
      <c r="QHT113" s="612"/>
      <c r="QHU113" s="626"/>
      <c r="QHV113" s="631"/>
      <c r="QHW113" s="631"/>
      <c r="QHX113" s="631"/>
      <c r="QHY113" s="631"/>
      <c r="QHZ113" s="631"/>
      <c r="QIA113" s="612"/>
      <c r="QIB113" s="626"/>
      <c r="QIC113" s="631"/>
      <c r="QID113" s="631"/>
      <c r="QIE113" s="631"/>
      <c r="QIF113" s="631"/>
      <c r="QIG113" s="631"/>
      <c r="QIH113" s="612"/>
      <c r="QII113" s="626"/>
      <c r="QIJ113" s="631"/>
      <c r="QIK113" s="631"/>
      <c r="QIL113" s="631"/>
      <c r="QIM113" s="631"/>
      <c r="QIN113" s="631"/>
      <c r="QIO113" s="612"/>
      <c r="QIP113" s="626"/>
      <c r="QIQ113" s="631"/>
      <c r="QIR113" s="631"/>
      <c r="QIS113" s="631"/>
      <c r="QIT113" s="631"/>
      <c r="QIU113" s="631"/>
      <c r="QIV113" s="612"/>
      <c r="QIW113" s="626"/>
      <c r="QIX113" s="631"/>
      <c r="QIY113" s="631"/>
      <c r="QIZ113" s="631"/>
      <c r="QJA113" s="631"/>
      <c r="QJB113" s="631"/>
      <c r="QJC113" s="612"/>
      <c r="QJD113" s="626"/>
      <c r="QJE113" s="631"/>
      <c r="QJF113" s="631"/>
      <c r="QJG113" s="631"/>
      <c r="QJH113" s="631"/>
      <c r="QJI113" s="631"/>
      <c r="QJJ113" s="612"/>
      <c r="QJK113" s="626"/>
      <c r="QJL113" s="631"/>
      <c r="QJM113" s="631"/>
      <c r="QJN113" s="631"/>
      <c r="QJO113" s="631"/>
      <c r="QJP113" s="631"/>
      <c r="QJQ113" s="612"/>
      <c r="QJR113" s="626"/>
      <c r="QJS113" s="631"/>
      <c r="QJT113" s="631"/>
      <c r="QJU113" s="631"/>
      <c r="QJV113" s="631"/>
      <c r="QJW113" s="631"/>
      <c r="QJX113" s="612"/>
      <c r="QJY113" s="626"/>
      <c r="QJZ113" s="631"/>
      <c r="QKA113" s="631"/>
      <c r="QKB113" s="631"/>
      <c r="QKC113" s="631"/>
      <c r="QKD113" s="631"/>
      <c r="QKE113" s="612"/>
      <c r="QKF113" s="626"/>
      <c r="QKG113" s="631"/>
      <c r="QKH113" s="631"/>
      <c r="QKI113" s="631"/>
      <c r="QKJ113" s="631"/>
      <c r="QKK113" s="631"/>
      <c r="QKL113" s="612"/>
      <c r="QKM113" s="626"/>
      <c r="QKN113" s="631"/>
      <c r="QKO113" s="631"/>
      <c r="QKP113" s="631"/>
      <c r="QKQ113" s="631"/>
      <c r="QKR113" s="631"/>
      <c r="QKS113" s="612"/>
      <c r="QKT113" s="626"/>
      <c r="QKU113" s="631"/>
      <c r="QKV113" s="631"/>
      <c r="QKW113" s="631"/>
      <c r="QKX113" s="631"/>
      <c r="QKY113" s="631"/>
      <c r="QKZ113" s="612"/>
      <c r="QLA113" s="626"/>
      <c r="QLB113" s="631"/>
      <c r="QLC113" s="631"/>
      <c r="QLD113" s="631"/>
      <c r="QLE113" s="631"/>
      <c r="QLF113" s="631"/>
      <c r="QLG113" s="612"/>
      <c r="QLH113" s="626"/>
      <c r="QLI113" s="631"/>
      <c r="QLJ113" s="631"/>
      <c r="QLK113" s="631"/>
      <c r="QLL113" s="631"/>
      <c r="QLM113" s="631"/>
      <c r="QLN113" s="612"/>
      <c r="QLO113" s="626"/>
      <c r="QLP113" s="631"/>
      <c r="QLQ113" s="631"/>
      <c r="QLR113" s="631"/>
      <c r="QLS113" s="631"/>
      <c r="QLT113" s="631"/>
      <c r="QLU113" s="612"/>
      <c r="QLV113" s="626"/>
      <c r="QLW113" s="631"/>
      <c r="QLX113" s="631"/>
      <c r="QLY113" s="631"/>
      <c r="QLZ113" s="631"/>
      <c r="QMA113" s="631"/>
      <c r="QMB113" s="612"/>
      <c r="QMC113" s="626"/>
      <c r="QMD113" s="631"/>
      <c r="QME113" s="631"/>
      <c r="QMF113" s="631"/>
      <c r="QMG113" s="631"/>
      <c r="QMH113" s="631"/>
      <c r="QMI113" s="612"/>
      <c r="QMJ113" s="626"/>
      <c r="QMK113" s="631"/>
      <c r="QML113" s="631"/>
      <c r="QMM113" s="631"/>
      <c r="QMN113" s="631"/>
      <c r="QMO113" s="631"/>
      <c r="QMP113" s="612"/>
      <c r="QMQ113" s="626"/>
      <c r="QMR113" s="631"/>
      <c r="QMS113" s="631"/>
      <c r="QMT113" s="631"/>
      <c r="QMU113" s="631"/>
      <c r="QMV113" s="631"/>
      <c r="QMW113" s="612"/>
      <c r="QMX113" s="626"/>
      <c r="QMY113" s="631"/>
      <c r="QMZ113" s="631"/>
      <c r="QNA113" s="631"/>
      <c r="QNB113" s="631"/>
      <c r="QNC113" s="631"/>
      <c r="QND113" s="612"/>
      <c r="QNE113" s="626"/>
      <c r="QNF113" s="631"/>
      <c r="QNG113" s="631"/>
      <c r="QNH113" s="631"/>
      <c r="QNI113" s="631"/>
      <c r="QNJ113" s="631"/>
      <c r="QNK113" s="612"/>
      <c r="QNL113" s="626"/>
      <c r="QNM113" s="631"/>
      <c r="QNN113" s="631"/>
      <c r="QNO113" s="631"/>
      <c r="QNP113" s="631"/>
      <c r="QNQ113" s="631"/>
      <c r="QNR113" s="612"/>
      <c r="QNS113" s="626"/>
      <c r="QNT113" s="631"/>
      <c r="QNU113" s="631"/>
      <c r="QNV113" s="631"/>
      <c r="QNW113" s="631"/>
      <c r="QNX113" s="631"/>
      <c r="QNY113" s="612"/>
      <c r="QNZ113" s="626"/>
      <c r="QOA113" s="631"/>
      <c r="QOB113" s="631"/>
      <c r="QOC113" s="631"/>
      <c r="QOD113" s="631"/>
      <c r="QOE113" s="631"/>
      <c r="QOF113" s="612"/>
      <c r="QOG113" s="626"/>
      <c r="QOH113" s="631"/>
      <c r="QOI113" s="631"/>
      <c r="QOJ113" s="631"/>
      <c r="QOK113" s="631"/>
      <c r="QOL113" s="631"/>
      <c r="QOM113" s="612"/>
      <c r="QON113" s="626"/>
      <c r="QOO113" s="631"/>
      <c r="QOP113" s="631"/>
      <c r="QOQ113" s="631"/>
      <c r="QOR113" s="631"/>
      <c r="QOS113" s="631"/>
      <c r="QOT113" s="612"/>
      <c r="QOU113" s="626"/>
      <c r="QOV113" s="631"/>
      <c r="QOW113" s="631"/>
      <c r="QOX113" s="631"/>
      <c r="QOY113" s="631"/>
      <c r="QOZ113" s="631"/>
      <c r="QPA113" s="612"/>
      <c r="QPB113" s="626"/>
      <c r="QPC113" s="631"/>
      <c r="QPD113" s="631"/>
      <c r="QPE113" s="631"/>
      <c r="QPF113" s="631"/>
      <c r="QPG113" s="631"/>
      <c r="QPH113" s="612"/>
      <c r="QPI113" s="626"/>
      <c r="QPJ113" s="631"/>
      <c r="QPK113" s="631"/>
      <c r="QPL113" s="631"/>
      <c r="QPM113" s="631"/>
      <c r="QPN113" s="631"/>
      <c r="QPO113" s="612"/>
      <c r="QPP113" s="626"/>
      <c r="QPQ113" s="631"/>
      <c r="QPR113" s="631"/>
      <c r="QPS113" s="631"/>
      <c r="QPT113" s="631"/>
      <c r="QPU113" s="631"/>
      <c r="QPV113" s="612"/>
      <c r="QPW113" s="626"/>
      <c r="QPX113" s="631"/>
      <c r="QPY113" s="631"/>
      <c r="QPZ113" s="631"/>
      <c r="QQA113" s="631"/>
      <c r="QQB113" s="631"/>
      <c r="QQC113" s="612"/>
      <c r="QQD113" s="626"/>
      <c r="QQE113" s="631"/>
      <c r="QQF113" s="631"/>
      <c r="QQG113" s="631"/>
      <c r="QQH113" s="631"/>
      <c r="QQI113" s="631"/>
      <c r="QQJ113" s="612"/>
      <c r="QQK113" s="626"/>
      <c r="QQL113" s="631"/>
      <c r="QQM113" s="631"/>
      <c r="QQN113" s="631"/>
      <c r="QQO113" s="631"/>
      <c r="QQP113" s="631"/>
      <c r="QQQ113" s="612"/>
      <c r="QQR113" s="626"/>
      <c r="QQS113" s="631"/>
      <c r="QQT113" s="631"/>
      <c r="QQU113" s="631"/>
      <c r="QQV113" s="631"/>
      <c r="QQW113" s="631"/>
      <c r="QQX113" s="612"/>
      <c r="QQY113" s="626"/>
      <c r="QQZ113" s="631"/>
      <c r="QRA113" s="631"/>
      <c r="QRB113" s="631"/>
      <c r="QRC113" s="631"/>
      <c r="QRD113" s="631"/>
      <c r="QRE113" s="612"/>
      <c r="QRF113" s="626"/>
      <c r="QRG113" s="631"/>
      <c r="QRH113" s="631"/>
      <c r="QRI113" s="631"/>
      <c r="QRJ113" s="631"/>
      <c r="QRK113" s="631"/>
      <c r="QRL113" s="612"/>
      <c r="QRM113" s="626"/>
      <c r="QRN113" s="631"/>
      <c r="QRO113" s="631"/>
      <c r="QRP113" s="631"/>
      <c r="QRQ113" s="631"/>
      <c r="QRR113" s="631"/>
      <c r="QRS113" s="612"/>
      <c r="QRT113" s="626"/>
      <c r="QRU113" s="631"/>
      <c r="QRV113" s="631"/>
      <c r="QRW113" s="631"/>
      <c r="QRX113" s="631"/>
      <c r="QRY113" s="631"/>
      <c r="QRZ113" s="612"/>
      <c r="QSA113" s="626"/>
      <c r="QSB113" s="631"/>
      <c r="QSC113" s="631"/>
      <c r="QSD113" s="631"/>
      <c r="QSE113" s="631"/>
      <c r="QSF113" s="631"/>
      <c r="QSG113" s="612"/>
      <c r="QSH113" s="626"/>
      <c r="QSI113" s="631"/>
      <c r="QSJ113" s="631"/>
      <c r="QSK113" s="631"/>
      <c r="QSL113" s="631"/>
      <c r="QSM113" s="631"/>
      <c r="QSN113" s="612"/>
      <c r="QSO113" s="626"/>
      <c r="QSP113" s="631"/>
      <c r="QSQ113" s="631"/>
      <c r="QSR113" s="631"/>
      <c r="QSS113" s="631"/>
      <c r="QST113" s="631"/>
      <c r="QSU113" s="612"/>
      <c r="QSV113" s="626"/>
      <c r="QSW113" s="631"/>
      <c r="QSX113" s="631"/>
      <c r="QSY113" s="631"/>
      <c r="QSZ113" s="631"/>
      <c r="QTA113" s="631"/>
      <c r="QTB113" s="612"/>
      <c r="QTC113" s="626"/>
      <c r="QTD113" s="631"/>
      <c r="QTE113" s="631"/>
      <c r="QTF113" s="631"/>
      <c r="QTG113" s="631"/>
      <c r="QTH113" s="631"/>
      <c r="QTI113" s="612"/>
      <c r="QTJ113" s="626"/>
      <c r="QTK113" s="631"/>
      <c r="QTL113" s="631"/>
      <c r="QTM113" s="631"/>
      <c r="QTN113" s="631"/>
      <c r="QTO113" s="631"/>
      <c r="QTP113" s="612"/>
      <c r="QTQ113" s="626"/>
      <c r="QTR113" s="631"/>
      <c r="QTS113" s="631"/>
      <c r="QTT113" s="631"/>
      <c r="QTU113" s="631"/>
      <c r="QTV113" s="631"/>
      <c r="QTW113" s="612"/>
      <c r="QTX113" s="626"/>
      <c r="QTY113" s="631"/>
      <c r="QTZ113" s="631"/>
      <c r="QUA113" s="631"/>
      <c r="QUB113" s="631"/>
      <c r="QUC113" s="631"/>
      <c r="QUD113" s="612"/>
      <c r="QUE113" s="626"/>
      <c r="QUF113" s="631"/>
      <c r="QUG113" s="631"/>
      <c r="QUH113" s="631"/>
      <c r="QUI113" s="631"/>
      <c r="QUJ113" s="631"/>
      <c r="QUK113" s="612"/>
      <c r="QUL113" s="626"/>
      <c r="QUM113" s="631"/>
      <c r="QUN113" s="631"/>
      <c r="QUO113" s="631"/>
      <c r="QUP113" s="631"/>
      <c r="QUQ113" s="631"/>
      <c r="QUR113" s="612"/>
      <c r="QUS113" s="626"/>
      <c r="QUT113" s="631"/>
      <c r="QUU113" s="631"/>
      <c r="QUV113" s="631"/>
      <c r="QUW113" s="631"/>
      <c r="QUX113" s="631"/>
      <c r="QUY113" s="612"/>
      <c r="QUZ113" s="626"/>
      <c r="QVA113" s="631"/>
      <c r="QVB113" s="631"/>
      <c r="QVC113" s="631"/>
      <c r="QVD113" s="631"/>
      <c r="QVE113" s="631"/>
      <c r="QVF113" s="612"/>
      <c r="QVG113" s="626"/>
      <c r="QVH113" s="631"/>
      <c r="QVI113" s="631"/>
      <c r="QVJ113" s="631"/>
      <c r="QVK113" s="631"/>
      <c r="QVL113" s="631"/>
      <c r="QVM113" s="612"/>
      <c r="QVN113" s="626"/>
      <c r="QVO113" s="631"/>
      <c r="QVP113" s="631"/>
      <c r="QVQ113" s="631"/>
      <c r="QVR113" s="631"/>
      <c r="QVS113" s="631"/>
      <c r="QVT113" s="612"/>
      <c r="QVU113" s="626"/>
      <c r="QVV113" s="631"/>
      <c r="QVW113" s="631"/>
      <c r="QVX113" s="631"/>
      <c r="QVY113" s="631"/>
      <c r="QVZ113" s="631"/>
      <c r="QWA113" s="612"/>
      <c r="QWB113" s="626"/>
      <c r="QWC113" s="631"/>
      <c r="QWD113" s="631"/>
      <c r="QWE113" s="631"/>
      <c r="QWF113" s="631"/>
      <c r="QWG113" s="631"/>
      <c r="QWH113" s="612"/>
      <c r="QWI113" s="626"/>
      <c r="QWJ113" s="631"/>
      <c r="QWK113" s="631"/>
      <c r="QWL113" s="631"/>
      <c r="QWM113" s="631"/>
      <c r="QWN113" s="631"/>
      <c r="QWO113" s="612"/>
      <c r="QWP113" s="626"/>
      <c r="QWQ113" s="631"/>
      <c r="QWR113" s="631"/>
      <c r="QWS113" s="631"/>
      <c r="QWT113" s="631"/>
      <c r="QWU113" s="631"/>
      <c r="QWV113" s="612"/>
      <c r="QWW113" s="626"/>
      <c r="QWX113" s="631"/>
      <c r="QWY113" s="631"/>
      <c r="QWZ113" s="631"/>
      <c r="QXA113" s="631"/>
      <c r="QXB113" s="631"/>
      <c r="QXC113" s="612"/>
      <c r="QXD113" s="626"/>
      <c r="QXE113" s="631"/>
      <c r="QXF113" s="631"/>
      <c r="QXG113" s="631"/>
      <c r="QXH113" s="631"/>
      <c r="QXI113" s="631"/>
      <c r="QXJ113" s="612"/>
      <c r="QXK113" s="626"/>
      <c r="QXL113" s="631"/>
      <c r="QXM113" s="631"/>
      <c r="QXN113" s="631"/>
      <c r="QXO113" s="631"/>
      <c r="QXP113" s="631"/>
      <c r="QXQ113" s="612"/>
      <c r="QXR113" s="626"/>
      <c r="QXS113" s="631"/>
      <c r="QXT113" s="631"/>
      <c r="QXU113" s="631"/>
      <c r="QXV113" s="631"/>
      <c r="QXW113" s="631"/>
      <c r="QXX113" s="612"/>
      <c r="QXY113" s="626"/>
      <c r="QXZ113" s="631"/>
      <c r="QYA113" s="631"/>
      <c r="QYB113" s="631"/>
      <c r="QYC113" s="631"/>
      <c r="QYD113" s="631"/>
      <c r="QYE113" s="612"/>
      <c r="QYF113" s="626"/>
      <c r="QYG113" s="631"/>
      <c r="QYH113" s="631"/>
      <c r="QYI113" s="631"/>
      <c r="QYJ113" s="631"/>
      <c r="QYK113" s="631"/>
      <c r="QYL113" s="612"/>
      <c r="QYM113" s="626"/>
      <c r="QYN113" s="631"/>
      <c r="QYO113" s="631"/>
      <c r="QYP113" s="631"/>
      <c r="QYQ113" s="631"/>
      <c r="QYR113" s="631"/>
      <c r="QYS113" s="612"/>
      <c r="QYT113" s="626"/>
      <c r="QYU113" s="631"/>
      <c r="QYV113" s="631"/>
      <c r="QYW113" s="631"/>
      <c r="QYX113" s="631"/>
      <c r="QYY113" s="631"/>
      <c r="QYZ113" s="612"/>
      <c r="QZA113" s="626"/>
      <c r="QZB113" s="631"/>
      <c r="QZC113" s="631"/>
      <c r="QZD113" s="631"/>
      <c r="QZE113" s="631"/>
      <c r="QZF113" s="631"/>
      <c r="QZG113" s="612"/>
      <c r="QZH113" s="626"/>
      <c r="QZI113" s="631"/>
      <c r="QZJ113" s="631"/>
      <c r="QZK113" s="631"/>
      <c r="QZL113" s="631"/>
      <c r="QZM113" s="631"/>
      <c r="QZN113" s="612"/>
      <c r="QZO113" s="626"/>
      <c r="QZP113" s="631"/>
      <c r="QZQ113" s="631"/>
      <c r="QZR113" s="631"/>
      <c r="QZS113" s="631"/>
      <c r="QZT113" s="631"/>
      <c r="QZU113" s="612"/>
      <c r="QZV113" s="626"/>
      <c r="QZW113" s="631"/>
      <c r="QZX113" s="631"/>
      <c r="QZY113" s="631"/>
      <c r="QZZ113" s="631"/>
      <c r="RAA113" s="631"/>
      <c r="RAB113" s="612"/>
      <c r="RAC113" s="626"/>
      <c r="RAD113" s="631"/>
      <c r="RAE113" s="631"/>
      <c r="RAF113" s="631"/>
      <c r="RAG113" s="631"/>
      <c r="RAH113" s="631"/>
      <c r="RAI113" s="612"/>
      <c r="RAJ113" s="626"/>
      <c r="RAK113" s="631"/>
      <c r="RAL113" s="631"/>
      <c r="RAM113" s="631"/>
      <c r="RAN113" s="631"/>
      <c r="RAO113" s="631"/>
      <c r="RAP113" s="612"/>
      <c r="RAQ113" s="626"/>
      <c r="RAR113" s="631"/>
      <c r="RAS113" s="631"/>
      <c r="RAT113" s="631"/>
      <c r="RAU113" s="631"/>
      <c r="RAV113" s="631"/>
      <c r="RAW113" s="612"/>
      <c r="RAX113" s="626"/>
      <c r="RAY113" s="631"/>
      <c r="RAZ113" s="631"/>
      <c r="RBA113" s="631"/>
      <c r="RBB113" s="631"/>
      <c r="RBC113" s="631"/>
      <c r="RBD113" s="612"/>
      <c r="RBE113" s="626"/>
      <c r="RBF113" s="631"/>
      <c r="RBG113" s="631"/>
      <c r="RBH113" s="631"/>
      <c r="RBI113" s="631"/>
      <c r="RBJ113" s="631"/>
      <c r="RBK113" s="612"/>
      <c r="RBL113" s="626"/>
      <c r="RBM113" s="631"/>
      <c r="RBN113" s="631"/>
      <c r="RBO113" s="631"/>
      <c r="RBP113" s="631"/>
      <c r="RBQ113" s="631"/>
      <c r="RBR113" s="612"/>
      <c r="RBS113" s="626"/>
      <c r="RBT113" s="631"/>
      <c r="RBU113" s="631"/>
      <c r="RBV113" s="631"/>
      <c r="RBW113" s="631"/>
      <c r="RBX113" s="631"/>
      <c r="RBY113" s="612"/>
      <c r="RBZ113" s="626"/>
      <c r="RCA113" s="631"/>
      <c r="RCB113" s="631"/>
      <c r="RCC113" s="631"/>
      <c r="RCD113" s="631"/>
      <c r="RCE113" s="631"/>
      <c r="RCF113" s="612"/>
      <c r="RCG113" s="626"/>
      <c r="RCH113" s="631"/>
      <c r="RCI113" s="631"/>
      <c r="RCJ113" s="631"/>
      <c r="RCK113" s="631"/>
      <c r="RCL113" s="631"/>
      <c r="RCM113" s="612"/>
      <c r="RCN113" s="626"/>
      <c r="RCO113" s="631"/>
      <c r="RCP113" s="631"/>
      <c r="RCQ113" s="631"/>
      <c r="RCR113" s="631"/>
      <c r="RCS113" s="631"/>
      <c r="RCT113" s="612"/>
      <c r="RCU113" s="626"/>
      <c r="RCV113" s="631"/>
      <c r="RCW113" s="631"/>
      <c r="RCX113" s="631"/>
      <c r="RCY113" s="631"/>
      <c r="RCZ113" s="631"/>
      <c r="RDA113" s="612"/>
      <c r="RDB113" s="626"/>
      <c r="RDC113" s="631"/>
      <c r="RDD113" s="631"/>
      <c r="RDE113" s="631"/>
      <c r="RDF113" s="631"/>
      <c r="RDG113" s="631"/>
      <c r="RDH113" s="612"/>
      <c r="RDI113" s="626"/>
      <c r="RDJ113" s="631"/>
      <c r="RDK113" s="631"/>
      <c r="RDL113" s="631"/>
      <c r="RDM113" s="631"/>
      <c r="RDN113" s="631"/>
      <c r="RDO113" s="612"/>
      <c r="RDP113" s="626"/>
      <c r="RDQ113" s="631"/>
      <c r="RDR113" s="631"/>
      <c r="RDS113" s="631"/>
      <c r="RDT113" s="631"/>
      <c r="RDU113" s="631"/>
      <c r="RDV113" s="612"/>
      <c r="RDW113" s="626"/>
      <c r="RDX113" s="631"/>
      <c r="RDY113" s="631"/>
      <c r="RDZ113" s="631"/>
      <c r="REA113" s="631"/>
      <c r="REB113" s="631"/>
      <c r="REC113" s="612"/>
      <c r="RED113" s="626"/>
      <c r="REE113" s="631"/>
      <c r="REF113" s="631"/>
      <c r="REG113" s="631"/>
      <c r="REH113" s="631"/>
      <c r="REI113" s="631"/>
      <c r="REJ113" s="612"/>
      <c r="REK113" s="626"/>
      <c r="REL113" s="631"/>
      <c r="REM113" s="631"/>
      <c r="REN113" s="631"/>
      <c r="REO113" s="631"/>
      <c r="REP113" s="631"/>
      <c r="REQ113" s="612"/>
      <c r="RER113" s="626"/>
      <c r="RES113" s="631"/>
      <c r="RET113" s="631"/>
      <c r="REU113" s="631"/>
      <c r="REV113" s="631"/>
      <c r="REW113" s="631"/>
      <c r="REX113" s="612"/>
      <c r="REY113" s="626"/>
      <c r="REZ113" s="631"/>
      <c r="RFA113" s="631"/>
      <c r="RFB113" s="631"/>
      <c r="RFC113" s="631"/>
      <c r="RFD113" s="631"/>
      <c r="RFE113" s="612"/>
      <c r="RFF113" s="626"/>
      <c r="RFG113" s="631"/>
      <c r="RFH113" s="631"/>
      <c r="RFI113" s="631"/>
      <c r="RFJ113" s="631"/>
      <c r="RFK113" s="631"/>
      <c r="RFL113" s="612"/>
      <c r="RFM113" s="626"/>
      <c r="RFN113" s="631"/>
      <c r="RFO113" s="631"/>
      <c r="RFP113" s="631"/>
      <c r="RFQ113" s="631"/>
      <c r="RFR113" s="631"/>
      <c r="RFS113" s="612"/>
      <c r="RFT113" s="626"/>
      <c r="RFU113" s="631"/>
      <c r="RFV113" s="631"/>
      <c r="RFW113" s="631"/>
      <c r="RFX113" s="631"/>
      <c r="RFY113" s="631"/>
      <c r="RFZ113" s="612"/>
      <c r="RGA113" s="626"/>
      <c r="RGB113" s="631"/>
      <c r="RGC113" s="631"/>
      <c r="RGD113" s="631"/>
      <c r="RGE113" s="631"/>
      <c r="RGF113" s="631"/>
      <c r="RGG113" s="612"/>
      <c r="RGH113" s="626"/>
      <c r="RGI113" s="631"/>
      <c r="RGJ113" s="631"/>
      <c r="RGK113" s="631"/>
      <c r="RGL113" s="631"/>
      <c r="RGM113" s="631"/>
      <c r="RGN113" s="612"/>
      <c r="RGO113" s="626"/>
      <c r="RGP113" s="631"/>
      <c r="RGQ113" s="631"/>
      <c r="RGR113" s="631"/>
      <c r="RGS113" s="631"/>
      <c r="RGT113" s="631"/>
      <c r="RGU113" s="612"/>
      <c r="RGV113" s="626"/>
      <c r="RGW113" s="631"/>
      <c r="RGX113" s="631"/>
      <c r="RGY113" s="631"/>
      <c r="RGZ113" s="631"/>
      <c r="RHA113" s="631"/>
      <c r="RHB113" s="612"/>
      <c r="RHC113" s="626"/>
      <c r="RHD113" s="631"/>
      <c r="RHE113" s="631"/>
      <c r="RHF113" s="631"/>
      <c r="RHG113" s="631"/>
      <c r="RHH113" s="631"/>
      <c r="RHI113" s="612"/>
      <c r="RHJ113" s="626"/>
      <c r="RHK113" s="631"/>
      <c r="RHL113" s="631"/>
      <c r="RHM113" s="631"/>
      <c r="RHN113" s="631"/>
      <c r="RHO113" s="631"/>
      <c r="RHP113" s="612"/>
      <c r="RHQ113" s="626"/>
      <c r="RHR113" s="631"/>
      <c r="RHS113" s="631"/>
      <c r="RHT113" s="631"/>
      <c r="RHU113" s="631"/>
      <c r="RHV113" s="631"/>
      <c r="RHW113" s="612"/>
      <c r="RHX113" s="626"/>
      <c r="RHY113" s="631"/>
      <c r="RHZ113" s="631"/>
      <c r="RIA113" s="631"/>
      <c r="RIB113" s="631"/>
      <c r="RIC113" s="631"/>
      <c r="RID113" s="612"/>
      <c r="RIE113" s="626"/>
      <c r="RIF113" s="631"/>
      <c r="RIG113" s="631"/>
      <c r="RIH113" s="631"/>
      <c r="RII113" s="631"/>
      <c r="RIJ113" s="631"/>
      <c r="RIK113" s="612"/>
      <c r="RIL113" s="626"/>
      <c r="RIM113" s="631"/>
      <c r="RIN113" s="631"/>
      <c r="RIO113" s="631"/>
      <c r="RIP113" s="631"/>
      <c r="RIQ113" s="631"/>
      <c r="RIR113" s="612"/>
      <c r="RIS113" s="626"/>
      <c r="RIT113" s="631"/>
      <c r="RIU113" s="631"/>
      <c r="RIV113" s="631"/>
      <c r="RIW113" s="631"/>
      <c r="RIX113" s="631"/>
      <c r="RIY113" s="612"/>
      <c r="RIZ113" s="626"/>
      <c r="RJA113" s="631"/>
      <c r="RJB113" s="631"/>
      <c r="RJC113" s="631"/>
      <c r="RJD113" s="631"/>
      <c r="RJE113" s="631"/>
      <c r="RJF113" s="612"/>
      <c r="RJG113" s="626"/>
      <c r="RJH113" s="631"/>
      <c r="RJI113" s="631"/>
      <c r="RJJ113" s="631"/>
      <c r="RJK113" s="631"/>
      <c r="RJL113" s="631"/>
      <c r="RJM113" s="612"/>
      <c r="RJN113" s="626"/>
      <c r="RJO113" s="631"/>
      <c r="RJP113" s="631"/>
      <c r="RJQ113" s="631"/>
      <c r="RJR113" s="631"/>
      <c r="RJS113" s="631"/>
      <c r="RJT113" s="612"/>
      <c r="RJU113" s="626"/>
      <c r="RJV113" s="631"/>
      <c r="RJW113" s="631"/>
      <c r="RJX113" s="631"/>
      <c r="RJY113" s="631"/>
      <c r="RJZ113" s="631"/>
      <c r="RKA113" s="612"/>
      <c r="RKB113" s="626"/>
      <c r="RKC113" s="631"/>
      <c r="RKD113" s="631"/>
      <c r="RKE113" s="631"/>
      <c r="RKF113" s="631"/>
      <c r="RKG113" s="631"/>
      <c r="RKH113" s="612"/>
      <c r="RKI113" s="626"/>
      <c r="RKJ113" s="631"/>
      <c r="RKK113" s="631"/>
      <c r="RKL113" s="631"/>
      <c r="RKM113" s="631"/>
      <c r="RKN113" s="631"/>
      <c r="RKO113" s="612"/>
      <c r="RKP113" s="626"/>
      <c r="RKQ113" s="631"/>
      <c r="RKR113" s="631"/>
      <c r="RKS113" s="631"/>
      <c r="RKT113" s="631"/>
      <c r="RKU113" s="631"/>
      <c r="RKV113" s="612"/>
      <c r="RKW113" s="626"/>
      <c r="RKX113" s="631"/>
      <c r="RKY113" s="631"/>
      <c r="RKZ113" s="631"/>
      <c r="RLA113" s="631"/>
      <c r="RLB113" s="631"/>
      <c r="RLC113" s="612"/>
      <c r="RLD113" s="626"/>
      <c r="RLE113" s="631"/>
      <c r="RLF113" s="631"/>
      <c r="RLG113" s="631"/>
      <c r="RLH113" s="631"/>
      <c r="RLI113" s="631"/>
      <c r="RLJ113" s="612"/>
      <c r="RLK113" s="626"/>
      <c r="RLL113" s="631"/>
      <c r="RLM113" s="631"/>
      <c r="RLN113" s="631"/>
      <c r="RLO113" s="631"/>
      <c r="RLP113" s="631"/>
      <c r="RLQ113" s="612"/>
      <c r="RLR113" s="626"/>
      <c r="RLS113" s="631"/>
      <c r="RLT113" s="631"/>
      <c r="RLU113" s="631"/>
      <c r="RLV113" s="631"/>
      <c r="RLW113" s="631"/>
      <c r="RLX113" s="612"/>
      <c r="RLY113" s="626"/>
      <c r="RLZ113" s="631"/>
      <c r="RMA113" s="631"/>
      <c r="RMB113" s="631"/>
      <c r="RMC113" s="631"/>
      <c r="RMD113" s="631"/>
      <c r="RME113" s="612"/>
      <c r="RMF113" s="626"/>
      <c r="RMG113" s="631"/>
      <c r="RMH113" s="631"/>
      <c r="RMI113" s="631"/>
      <c r="RMJ113" s="631"/>
      <c r="RMK113" s="631"/>
      <c r="RML113" s="612"/>
      <c r="RMM113" s="626"/>
      <c r="RMN113" s="631"/>
      <c r="RMO113" s="631"/>
      <c r="RMP113" s="631"/>
      <c r="RMQ113" s="631"/>
      <c r="RMR113" s="631"/>
      <c r="RMS113" s="612"/>
      <c r="RMT113" s="626"/>
      <c r="RMU113" s="631"/>
      <c r="RMV113" s="631"/>
      <c r="RMW113" s="631"/>
      <c r="RMX113" s="631"/>
      <c r="RMY113" s="631"/>
      <c r="RMZ113" s="612"/>
      <c r="RNA113" s="626"/>
      <c r="RNB113" s="631"/>
      <c r="RNC113" s="631"/>
      <c r="RND113" s="631"/>
      <c r="RNE113" s="631"/>
      <c r="RNF113" s="631"/>
      <c r="RNG113" s="612"/>
      <c r="RNH113" s="626"/>
      <c r="RNI113" s="631"/>
      <c r="RNJ113" s="631"/>
      <c r="RNK113" s="631"/>
      <c r="RNL113" s="631"/>
      <c r="RNM113" s="631"/>
      <c r="RNN113" s="612"/>
      <c r="RNO113" s="626"/>
      <c r="RNP113" s="631"/>
      <c r="RNQ113" s="631"/>
      <c r="RNR113" s="631"/>
      <c r="RNS113" s="631"/>
      <c r="RNT113" s="631"/>
      <c r="RNU113" s="612"/>
      <c r="RNV113" s="626"/>
      <c r="RNW113" s="631"/>
      <c r="RNX113" s="631"/>
      <c r="RNY113" s="631"/>
      <c r="RNZ113" s="631"/>
      <c r="ROA113" s="631"/>
      <c r="ROB113" s="612"/>
      <c r="ROC113" s="626"/>
      <c r="ROD113" s="631"/>
      <c r="ROE113" s="631"/>
      <c r="ROF113" s="631"/>
      <c r="ROG113" s="631"/>
      <c r="ROH113" s="631"/>
      <c r="ROI113" s="612"/>
      <c r="ROJ113" s="626"/>
      <c r="ROK113" s="631"/>
      <c r="ROL113" s="631"/>
      <c r="ROM113" s="631"/>
      <c r="RON113" s="631"/>
      <c r="ROO113" s="631"/>
      <c r="ROP113" s="612"/>
      <c r="ROQ113" s="626"/>
      <c r="ROR113" s="631"/>
      <c r="ROS113" s="631"/>
      <c r="ROT113" s="631"/>
      <c r="ROU113" s="631"/>
      <c r="ROV113" s="631"/>
      <c r="ROW113" s="612"/>
      <c r="ROX113" s="626"/>
      <c r="ROY113" s="631"/>
      <c r="ROZ113" s="631"/>
      <c r="RPA113" s="631"/>
      <c r="RPB113" s="631"/>
      <c r="RPC113" s="631"/>
      <c r="RPD113" s="612"/>
      <c r="RPE113" s="626"/>
      <c r="RPF113" s="631"/>
      <c r="RPG113" s="631"/>
      <c r="RPH113" s="631"/>
      <c r="RPI113" s="631"/>
      <c r="RPJ113" s="631"/>
      <c r="RPK113" s="612"/>
      <c r="RPL113" s="626"/>
      <c r="RPM113" s="631"/>
      <c r="RPN113" s="631"/>
      <c r="RPO113" s="631"/>
      <c r="RPP113" s="631"/>
      <c r="RPQ113" s="631"/>
      <c r="RPR113" s="612"/>
      <c r="RPS113" s="626"/>
      <c r="RPT113" s="631"/>
      <c r="RPU113" s="631"/>
      <c r="RPV113" s="631"/>
      <c r="RPW113" s="631"/>
      <c r="RPX113" s="631"/>
      <c r="RPY113" s="612"/>
      <c r="RPZ113" s="626"/>
      <c r="RQA113" s="631"/>
      <c r="RQB113" s="631"/>
      <c r="RQC113" s="631"/>
      <c r="RQD113" s="631"/>
      <c r="RQE113" s="631"/>
      <c r="RQF113" s="612"/>
      <c r="RQG113" s="626"/>
      <c r="RQH113" s="631"/>
      <c r="RQI113" s="631"/>
      <c r="RQJ113" s="631"/>
      <c r="RQK113" s="631"/>
      <c r="RQL113" s="631"/>
      <c r="RQM113" s="612"/>
      <c r="RQN113" s="626"/>
      <c r="RQO113" s="631"/>
      <c r="RQP113" s="631"/>
      <c r="RQQ113" s="631"/>
      <c r="RQR113" s="631"/>
      <c r="RQS113" s="631"/>
      <c r="RQT113" s="612"/>
      <c r="RQU113" s="626"/>
      <c r="RQV113" s="631"/>
      <c r="RQW113" s="631"/>
      <c r="RQX113" s="631"/>
      <c r="RQY113" s="631"/>
      <c r="RQZ113" s="631"/>
      <c r="RRA113" s="612"/>
      <c r="RRB113" s="626"/>
      <c r="RRC113" s="631"/>
      <c r="RRD113" s="631"/>
      <c r="RRE113" s="631"/>
      <c r="RRF113" s="631"/>
      <c r="RRG113" s="631"/>
      <c r="RRH113" s="612"/>
      <c r="RRI113" s="626"/>
      <c r="RRJ113" s="631"/>
      <c r="RRK113" s="631"/>
      <c r="RRL113" s="631"/>
      <c r="RRM113" s="631"/>
      <c r="RRN113" s="631"/>
      <c r="RRO113" s="612"/>
      <c r="RRP113" s="626"/>
      <c r="RRQ113" s="631"/>
      <c r="RRR113" s="631"/>
      <c r="RRS113" s="631"/>
      <c r="RRT113" s="631"/>
      <c r="RRU113" s="631"/>
      <c r="RRV113" s="612"/>
      <c r="RRW113" s="626"/>
      <c r="RRX113" s="631"/>
      <c r="RRY113" s="631"/>
      <c r="RRZ113" s="631"/>
      <c r="RSA113" s="631"/>
      <c r="RSB113" s="631"/>
      <c r="RSC113" s="612"/>
      <c r="RSD113" s="626"/>
      <c r="RSE113" s="631"/>
      <c r="RSF113" s="631"/>
      <c r="RSG113" s="631"/>
      <c r="RSH113" s="631"/>
      <c r="RSI113" s="631"/>
      <c r="RSJ113" s="612"/>
      <c r="RSK113" s="626"/>
      <c r="RSL113" s="631"/>
      <c r="RSM113" s="631"/>
      <c r="RSN113" s="631"/>
      <c r="RSO113" s="631"/>
      <c r="RSP113" s="631"/>
      <c r="RSQ113" s="612"/>
      <c r="RSR113" s="626"/>
      <c r="RSS113" s="631"/>
      <c r="RST113" s="631"/>
      <c r="RSU113" s="631"/>
      <c r="RSV113" s="631"/>
      <c r="RSW113" s="631"/>
      <c r="RSX113" s="612"/>
      <c r="RSY113" s="626"/>
      <c r="RSZ113" s="631"/>
      <c r="RTA113" s="631"/>
      <c r="RTB113" s="631"/>
      <c r="RTC113" s="631"/>
      <c r="RTD113" s="631"/>
      <c r="RTE113" s="612"/>
      <c r="RTF113" s="626"/>
      <c r="RTG113" s="631"/>
      <c r="RTH113" s="631"/>
      <c r="RTI113" s="631"/>
      <c r="RTJ113" s="631"/>
      <c r="RTK113" s="631"/>
      <c r="RTL113" s="612"/>
      <c r="RTM113" s="626"/>
      <c r="RTN113" s="631"/>
      <c r="RTO113" s="631"/>
      <c r="RTP113" s="631"/>
      <c r="RTQ113" s="631"/>
      <c r="RTR113" s="631"/>
      <c r="RTS113" s="612"/>
      <c r="RTT113" s="626"/>
      <c r="RTU113" s="631"/>
      <c r="RTV113" s="631"/>
      <c r="RTW113" s="631"/>
      <c r="RTX113" s="631"/>
      <c r="RTY113" s="631"/>
      <c r="RTZ113" s="612"/>
      <c r="RUA113" s="626"/>
      <c r="RUB113" s="631"/>
      <c r="RUC113" s="631"/>
      <c r="RUD113" s="631"/>
      <c r="RUE113" s="631"/>
      <c r="RUF113" s="631"/>
      <c r="RUG113" s="612"/>
      <c r="RUH113" s="626"/>
      <c r="RUI113" s="631"/>
      <c r="RUJ113" s="631"/>
      <c r="RUK113" s="631"/>
      <c r="RUL113" s="631"/>
      <c r="RUM113" s="631"/>
      <c r="RUN113" s="612"/>
      <c r="RUO113" s="626"/>
      <c r="RUP113" s="631"/>
      <c r="RUQ113" s="631"/>
      <c r="RUR113" s="631"/>
      <c r="RUS113" s="631"/>
      <c r="RUT113" s="631"/>
      <c r="RUU113" s="612"/>
      <c r="RUV113" s="626"/>
      <c r="RUW113" s="631"/>
      <c r="RUX113" s="631"/>
      <c r="RUY113" s="631"/>
      <c r="RUZ113" s="631"/>
      <c r="RVA113" s="631"/>
      <c r="RVB113" s="612"/>
      <c r="RVC113" s="626"/>
      <c r="RVD113" s="631"/>
      <c r="RVE113" s="631"/>
      <c r="RVF113" s="631"/>
      <c r="RVG113" s="631"/>
      <c r="RVH113" s="631"/>
      <c r="RVI113" s="612"/>
      <c r="RVJ113" s="626"/>
      <c r="RVK113" s="631"/>
      <c r="RVL113" s="631"/>
      <c r="RVM113" s="631"/>
      <c r="RVN113" s="631"/>
      <c r="RVO113" s="631"/>
      <c r="RVP113" s="612"/>
      <c r="RVQ113" s="626"/>
      <c r="RVR113" s="631"/>
      <c r="RVS113" s="631"/>
      <c r="RVT113" s="631"/>
      <c r="RVU113" s="631"/>
      <c r="RVV113" s="631"/>
      <c r="RVW113" s="612"/>
      <c r="RVX113" s="626"/>
      <c r="RVY113" s="631"/>
      <c r="RVZ113" s="631"/>
      <c r="RWA113" s="631"/>
      <c r="RWB113" s="631"/>
      <c r="RWC113" s="631"/>
      <c r="RWD113" s="612"/>
      <c r="RWE113" s="626"/>
      <c r="RWF113" s="631"/>
      <c r="RWG113" s="631"/>
      <c r="RWH113" s="631"/>
      <c r="RWI113" s="631"/>
      <c r="RWJ113" s="631"/>
      <c r="RWK113" s="612"/>
      <c r="RWL113" s="626"/>
      <c r="RWM113" s="631"/>
      <c r="RWN113" s="631"/>
      <c r="RWO113" s="631"/>
      <c r="RWP113" s="631"/>
      <c r="RWQ113" s="631"/>
      <c r="RWR113" s="612"/>
      <c r="RWS113" s="626"/>
      <c r="RWT113" s="631"/>
      <c r="RWU113" s="631"/>
      <c r="RWV113" s="631"/>
      <c r="RWW113" s="631"/>
      <c r="RWX113" s="631"/>
      <c r="RWY113" s="612"/>
      <c r="RWZ113" s="626"/>
      <c r="RXA113" s="631"/>
      <c r="RXB113" s="631"/>
      <c r="RXC113" s="631"/>
      <c r="RXD113" s="631"/>
      <c r="RXE113" s="631"/>
      <c r="RXF113" s="612"/>
      <c r="RXG113" s="626"/>
      <c r="RXH113" s="631"/>
      <c r="RXI113" s="631"/>
      <c r="RXJ113" s="631"/>
      <c r="RXK113" s="631"/>
      <c r="RXL113" s="631"/>
      <c r="RXM113" s="612"/>
      <c r="RXN113" s="626"/>
      <c r="RXO113" s="631"/>
      <c r="RXP113" s="631"/>
      <c r="RXQ113" s="631"/>
      <c r="RXR113" s="631"/>
      <c r="RXS113" s="631"/>
      <c r="RXT113" s="612"/>
      <c r="RXU113" s="626"/>
      <c r="RXV113" s="631"/>
      <c r="RXW113" s="631"/>
      <c r="RXX113" s="631"/>
      <c r="RXY113" s="631"/>
      <c r="RXZ113" s="631"/>
      <c r="RYA113" s="612"/>
      <c r="RYB113" s="626"/>
      <c r="RYC113" s="631"/>
      <c r="RYD113" s="631"/>
      <c r="RYE113" s="631"/>
      <c r="RYF113" s="631"/>
      <c r="RYG113" s="631"/>
      <c r="RYH113" s="612"/>
      <c r="RYI113" s="626"/>
      <c r="RYJ113" s="631"/>
      <c r="RYK113" s="631"/>
      <c r="RYL113" s="631"/>
      <c r="RYM113" s="631"/>
      <c r="RYN113" s="631"/>
      <c r="RYO113" s="612"/>
      <c r="RYP113" s="626"/>
      <c r="RYQ113" s="631"/>
      <c r="RYR113" s="631"/>
      <c r="RYS113" s="631"/>
      <c r="RYT113" s="631"/>
      <c r="RYU113" s="631"/>
      <c r="RYV113" s="612"/>
      <c r="RYW113" s="626"/>
      <c r="RYX113" s="631"/>
      <c r="RYY113" s="631"/>
      <c r="RYZ113" s="631"/>
      <c r="RZA113" s="631"/>
      <c r="RZB113" s="631"/>
      <c r="RZC113" s="612"/>
      <c r="RZD113" s="626"/>
      <c r="RZE113" s="631"/>
      <c r="RZF113" s="631"/>
      <c r="RZG113" s="631"/>
      <c r="RZH113" s="631"/>
      <c r="RZI113" s="631"/>
      <c r="RZJ113" s="612"/>
      <c r="RZK113" s="626"/>
      <c r="RZL113" s="631"/>
      <c r="RZM113" s="631"/>
      <c r="RZN113" s="631"/>
      <c r="RZO113" s="631"/>
      <c r="RZP113" s="631"/>
      <c r="RZQ113" s="612"/>
      <c r="RZR113" s="626"/>
      <c r="RZS113" s="631"/>
      <c r="RZT113" s="631"/>
      <c r="RZU113" s="631"/>
      <c r="RZV113" s="631"/>
      <c r="RZW113" s="631"/>
      <c r="RZX113" s="612"/>
      <c r="RZY113" s="626"/>
      <c r="RZZ113" s="631"/>
      <c r="SAA113" s="631"/>
      <c r="SAB113" s="631"/>
      <c r="SAC113" s="631"/>
      <c r="SAD113" s="631"/>
      <c r="SAE113" s="612"/>
      <c r="SAF113" s="626"/>
      <c r="SAG113" s="631"/>
      <c r="SAH113" s="631"/>
      <c r="SAI113" s="631"/>
      <c r="SAJ113" s="631"/>
      <c r="SAK113" s="631"/>
      <c r="SAL113" s="612"/>
      <c r="SAM113" s="626"/>
      <c r="SAN113" s="631"/>
      <c r="SAO113" s="631"/>
      <c r="SAP113" s="631"/>
      <c r="SAQ113" s="631"/>
      <c r="SAR113" s="631"/>
      <c r="SAS113" s="612"/>
      <c r="SAT113" s="626"/>
      <c r="SAU113" s="631"/>
      <c r="SAV113" s="631"/>
      <c r="SAW113" s="631"/>
      <c r="SAX113" s="631"/>
      <c r="SAY113" s="631"/>
      <c r="SAZ113" s="612"/>
      <c r="SBA113" s="626"/>
      <c r="SBB113" s="631"/>
      <c r="SBC113" s="631"/>
      <c r="SBD113" s="631"/>
      <c r="SBE113" s="631"/>
      <c r="SBF113" s="631"/>
      <c r="SBG113" s="612"/>
      <c r="SBH113" s="626"/>
      <c r="SBI113" s="631"/>
      <c r="SBJ113" s="631"/>
      <c r="SBK113" s="631"/>
      <c r="SBL113" s="631"/>
      <c r="SBM113" s="631"/>
      <c r="SBN113" s="612"/>
      <c r="SBO113" s="626"/>
      <c r="SBP113" s="631"/>
      <c r="SBQ113" s="631"/>
      <c r="SBR113" s="631"/>
      <c r="SBS113" s="631"/>
      <c r="SBT113" s="631"/>
      <c r="SBU113" s="612"/>
      <c r="SBV113" s="626"/>
      <c r="SBW113" s="631"/>
      <c r="SBX113" s="631"/>
      <c r="SBY113" s="631"/>
      <c r="SBZ113" s="631"/>
      <c r="SCA113" s="631"/>
      <c r="SCB113" s="612"/>
      <c r="SCC113" s="626"/>
      <c r="SCD113" s="631"/>
      <c r="SCE113" s="631"/>
      <c r="SCF113" s="631"/>
      <c r="SCG113" s="631"/>
      <c r="SCH113" s="631"/>
      <c r="SCI113" s="612"/>
      <c r="SCJ113" s="626"/>
      <c r="SCK113" s="631"/>
      <c r="SCL113" s="631"/>
      <c r="SCM113" s="631"/>
      <c r="SCN113" s="631"/>
      <c r="SCO113" s="631"/>
      <c r="SCP113" s="612"/>
      <c r="SCQ113" s="626"/>
      <c r="SCR113" s="631"/>
      <c r="SCS113" s="631"/>
      <c r="SCT113" s="631"/>
      <c r="SCU113" s="631"/>
      <c r="SCV113" s="631"/>
      <c r="SCW113" s="612"/>
      <c r="SCX113" s="626"/>
      <c r="SCY113" s="631"/>
      <c r="SCZ113" s="631"/>
      <c r="SDA113" s="631"/>
      <c r="SDB113" s="631"/>
      <c r="SDC113" s="631"/>
      <c r="SDD113" s="612"/>
      <c r="SDE113" s="626"/>
      <c r="SDF113" s="631"/>
      <c r="SDG113" s="631"/>
      <c r="SDH113" s="631"/>
      <c r="SDI113" s="631"/>
      <c r="SDJ113" s="631"/>
      <c r="SDK113" s="612"/>
      <c r="SDL113" s="626"/>
      <c r="SDM113" s="631"/>
      <c r="SDN113" s="631"/>
      <c r="SDO113" s="631"/>
      <c r="SDP113" s="631"/>
      <c r="SDQ113" s="631"/>
      <c r="SDR113" s="612"/>
      <c r="SDS113" s="626"/>
      <c r="SDT113" s="631"/>
      <c r="SDU113" s="631"/>
      <c r="SDV113" s="631"/>
      <c r="SDW113" s="631"/>
      <c r="SDX113" s="631"/>
      <c r="SDY113" s="612"/>
      <c r="SDZ113" s="626"/>
      <c r="SEA113" s="631"/>
      <c r="SEB113" s="631"/>
      <c r="SEC113" s="631"/>
      <c r="SED113" s="631"/>
      <c r="SEE113" s="631"/>
      <c r="SEF113" s="612"/>
      <c r="SEG113" s="626"/>
      <c r="SEH113" s="631"/>
      <c r="SEI113" s="631"/>
      <c r="SEJ113" s="631"/>
      <c r="SEK113" s="631"/>
      <c r="SEL113" s="631"/>
      <c r="SEM113" s="612"/>
      <c r="SEN113" s="626"/>
      <c r="SEO113" s="631"/>
      <c r="SEP113" s="631"/>
      <c r="SEQ113" s="631"/>
      <c r="SER113" s="631"/>
      <c r="SES113" s="631"/>
      <c r="SET113" s="612"/>
      <c r="SEU113" s="626"/>
      <c r="SEV113" s="631"/>
      <c r="SEW113" s="631"/>
      <c r="SEX113" s="631"/>
      <c r="SEY113" s="631"/>
      <c r="SEZ113" s="631"/>
      <c r="SFA113" s="612"/>
      <c r="SFB113" s="626"/>
      <c r="SFC113" s="631"/>
      <c r="SFD113" s="631"/>
      <c r="SFE113" s="631"/>
      <c r="SFF113" s="631"/>
      <c r="SFG113" s="631"/>
      <c r="SFH113" s="612"/>
      <c r="SFI113" s="626"/>
      <c r="SFJ113" s="631"/>
      <c r="SFK113" s="631"/>
      <c r="SFL113" s="631"/>
      <c r="SFM113" s="631"/>
      <c r="SFN113" s="631"/>
      <c r="SFO113" s="612"/>
      <c r="SFP113" s="626"/>
      <c r="SFQ113" s="631"/>
      <c r="SFR113" s="631"/>
      <c r="SFS113" s="631"/>
      <c r="SFT113" s="631"/>
      <c r="SFU113" s="631"/>
      <c r="SFV113" s="612"/>
      <c r="SFW113" s="626"/>
      <c r="SFX113" s="631"/>
      <c r="SFY113" s="631"/>
      <c r="SFZ113" s="631"/>
      <c r="SGA113" s="631"/>
      <c r="SGB113" s="631"/>
      <c r="SGC113" s="612"/>
      <c r="SGD113" s="626"/>
      <c r="SGE113" s="631"/>
      <c r="SGF113" s="631"/>
      <c r="SGG113" s="631"/>
      <c r="SGH113" s="631"/>
      <c r="SGI113" s="631"/>
      <c r="SGJ113" s="612"/>
      <c r="SGK113" s="626"/>
      <c r="SGL113" s="631"/>
      <c r="SGM113" s="631"/>
      <c r="SGN113" s="631"/>
      <c r="SGO113" s="631"/>
      <c r="SGP113" s="631"/>
      <c r="SGQ113" s="612"/>
      <c r="SGR113" s="626"/>
      <c r="SGS113" s="631"/>
      <c r="SGT113" s="631"/>
      <c r="SGU113" s="631"/>
      <c r="SGV113" s="631"/>
      <c r="SGW113" s="631"/>
      <c r="SGX113" s="612"/>
      <c r="SGY113" s="626"/>
      <c r="SGZ113" s="631"/>
      <c r="SHA113" s="631"/>
      <c r="SHB113" s="631"/>
      <c r="SHC113" s="631"/>
      <c r="SHD113" s="631"/>
      <c r="SHE113" s="612"/>
      <c r="SHF113" s="626"/>
      <c r="SHG113" s="631"/>
      <c r="SHH113" s="631"/>
      <c r="SHI113" s="631"/>
      <c r="SHJ113" s="631"/>
      <c r="SHK113" s="631"/>
      <c r="SHL113" s="612"/>
      <c r="SHM113" s="626"/>
      <c r="SHN113" s="631"/>
      <c r="SHO113" s="631"/>
      <c r="SHP113" s="631"/>
      <c r="SHQ113" s="631"/>
      <c r="SHR113" s="631"/>
      <c r="SHS113" s="612"/>
      <c r="SHT113" s="626"/>
      <c r="SHU113" s="631"/>
      <c r="SHV113" s="631"/>
      <c r="SHW113" s="631"/>
      <c r="SHX113" s="631"/>
      <c r="SHY113" s="631"/>
      <c r="SHZ113" s="612"/>
      <c r="SIA113" s="626"/>
      <c r="SIB113" s="631"/>
      <c r="SIC113" s="631"/>
      <c r="SID113" s="631"/>
      <c r="SIE113" s="631"/>
      <c r="SIF113" s="631"/>
      <c r="SIG113" s="612"/>
      <c r="SIH113" s="626"/>
      <c r="SII113" s="631"/>
      <c r="SIJ113" s="631"/>
      <c r="SIK113" s="631"/>
      <c r="SIL113" s="631"/>
      <c r="SIM113" s="631"/>
      <c r="SIN113" s="612"/>
      <c r="SIO113" s="626"/>
      <c r="SIP113" s="631"/>
      <c r="SIQ113" s="631"/>
      <c r="SIR113" s="631"/>
      <c r="SIS113" s="631"/>
      <c r="SIT113" s="631"/>
      <c r="SIU113" s="612"/>
      <c r="SIV113" s="626"/>
      <c r="SIW113" s="631"/>
      <c r="SIX113" s="631"/>
      <c r="SIY113" s="631"/>
      <c r="SIZ113" s="631"/>
      <c r="SJA113" s="631"/>
      <c r="SJB113" s="612"/>
      <c r="SJC113" s="626"/>
      <c r="SJD113" s="631"/>
      <c r="SJE113" s="631"/>
      <c r="SJF113" s="631"/>
      <c r="SJG113" s="631"/>
      <c r="SJH113" s="631"/>
      <c r="SJI113" s="612"/>
      <c r="SJJ113" s="626"/>
      <c r="SJK113" s="631"/>
      <c r="SJL113" s="631"/>
      <c r="SJM113" s="631"/>
      <c r="SJN113" s="631"/>
      <c r="SJO113" s="631"/>
      <c r="SJP113" s="612"/>
      <c r="SJQ113" s="626"/>
      <c r="SJR113" s="631"/>
      <c r="SJS113" s="631"/>
      <c r="SJT113" s="631"/>
      <c r="SJU113" s="631"/>
      <c r="SJV113" s="631"/>
      <c r="SJW113" s="612"/>
      <c r="SJX113" s="626"/>
      <c r="SJY113" s="631"/>
      <c r="SJZ113" s="631"/>
      <c r="SKA113" s="631"/>
      <c r="SKB113" s="631"/>
      <c r="SKC113" s="631"/>
      <c r="SKD113" s="612"/>
      <c r="SKE113" s="626"/>
      <c r="SKF113" s="631"/>
      <c r="SKG113" s="631"/>
      <c r="SKH113" s="631"/>
      <c r="SKI113" s="631"/>
      <c r="SKJ113" s="631"/>
      <c r="SKK113" s="612"/>
      <c r="SKL113" s="626"/>
      <c r="SKM113" s="631"/>
      <c r="SKN113" s="631"/>
      <c r="SKO113" s="631"/>
      <c r="SKP113" s="631"/>
      <c r="SKQ113" s="631"/>
      <c r="SKR113" s="612"/>
      <c r="SKS113" s="626"/>
      <c r="SKT113" s="631"/>
      <c r="SKU113" s="631"/>
      <c r="SKV113" s="631"/>
      <c r="SKW113" s="631"/>
      <c r="SKX113" s="631"/>
      <c r="SKY113" s="612"/>
      <c r="SKZ113" s="626"/>
      <c r="SLA113" s="631"/>
      <c r="SLB113" s="631"/>
      <c r="SLC113" s="631"/>
      <c r="SLD113" s="631"/>
      <c r="SLE113" s="631"/>
      <c r="SLF113" s="612"/>
      <c r="SLG113" s="626"/>
      <c r="SLH113" s="631"/>
      <c r="SLI113" s="631"/>
      <c r="SLJ113" s="631"/>
      <c r="SLK113" s="631"/>
      <c r="SLL113" s="631"/>
      <c r="SLM113" s="612"/>
      <c r="SLN113" s="626"/>
      <c r="SLO113" s="631"/>
      <c r="SLP113" s="631"/>
      <c r="SLQ113" s="631"/>
      <c r="SLR113" s="631"/>
      <c r="SLS113" s="631"/>
      <c r="SLT113" s="612"/>
      <c r="SLU113" s="626"/>
      <c r="SLV113" s="631"/>
      <c r="SLW113" s="631"/>
      <c r="SLX113" s="631"/>
      <c r="SLY113" s="631"/>
      <c r="SLZ113" s="631"/>
      <c r="SMA113" s="612"/>
      <c r="SMB113" s="626"/>
      <c r="SMC113" s="631"/>
      <c r="SMD113" s="631"/>
      <c r="SME113" s="631"/>
      <c r="SMF113" s="631"/>
      <c r="SMG113" s="631"/>
      <c r="SMH113" s="612"/>
      <c r="SMI113" s="626"/>
      <c r="SMJ113" s="631"/>
      <c r="SMK113" s="631"/>
      <c r="SML113" s="631"/>
      <c r="SMM113" s="631"/>
      <c r="SMN113" s="631"/>
      <c r="SMO113" s="612"/>
      <c r="SMP113" s="626"/>
      <c r="SMQ113" s="631"/>
      <c r="SMR113" s="631"/>
      <c r="SMS113" s="631"/>
      <c r="SMT113" s="631"/>
      <c r="SMU113" s="631"/>
      <c r="SMV113" s="612"/>
      <c r="SMW113" s="626"/>
      <c r="SMX113" s="631"/>
      <c r="SMY113" s="631"/>
      <c r="SMZ113" s="631"/>
      <c r="SNA113" s="631"/>
      <c r="SNB113" s="631"/>
      <c r="SNC113" s="612"/>
      <c r="SND113" s="626"/>
      <c r="SNE113" s="631"/>
      <c r="SNF113" s="631"/>
      <c r="SNG113" s="631"/>
      <c r="SNH113" s="631"/>
      <c r="SNI113" s="631"/>
      <c r="SNJ113" s="612"/>
      <c r="SNK113" s="626"/>
      <c r="SNL113" s="631"/>
      <c r="SNM113" s="631"/>
      <c r="SNN113" s="631"/>
      <c r="SNO113" s="631"/>
      <c r="SNP113" s="631"/>
      <c r="SNQ113" s="612"/>
      <c r="SNR113" s="626"/>
      <c r="SNS113" s="631"/>
      <c r="SNT113" s="631"/>
      <c r="SNU113" s="631"/>
      <c r="SNV113" s="631"/>
      <c r="SNW113" s="631"/>
      <c r="SNX113" s="612"/>
      <c r="SNY113" s="626"/>
      <c r="SNZ113" s="631"/>
      <c r="SOA113" s="631"/>
      <c r="SOB113" s="631"/>
      <c r="SOC113" s="631"/>
      <c r="SOD113" s="631"/>
      <c r="SOE113" s="612"/>
      <c r="SOF113" s="626"/>
      <c r="SOG113" s="631"/>
      <c r="SOH113" s="631"/>
      <c r="SOI113" s="631"/>
      <c r="SOJ113" s="631"/>
      <c r="SOK113" s="631"/>
      <c r="SOL113" s="612"/>
      <c r="SOM113" s="626"/>
      <c r="SON113" s="631"/>
      <c r="SOO113" s="631"/>
      <c r="SOP113" s="631"/>
      <c r="SOQ113" s="631"/>
      <c r="SOR113" s="631"/>
      <c r="SOS113" s="612"/>
      <c r="SOT113" s="626"/>
      <c r="SOU113" s="631"/>
      <c r="SOV113" s="631"/>
      <c r="SOW113" s="631"/>
      <c r="SOX113" s="631"/>
      <c r="SOY113" s="631"/>
      <c r="SOZ113" s="612"/>
      <c r="SPA113" s="626"/>
      <c r="SPB113" s="631"/>
      <c r="SPC113" s="631"/>
      <c r="SPD113" s="631"/>
      <c r="SPE113" s="631"/>
      <c r="SPF113" s="631"/>
      <c r="SPG113" s="612"/>
      <c r="SPH113" s="626"/>
      <c r="SPI113" s="631"/>
      <c r="SPJ113" s="631"/>
      <c r="SPK113" s="631"/>
      <c r="SPL113" s="631"/>
      <c r="SPM113" s="631"/>
      <c r="SPN113" s="612"/>
      <c r="SPO113" s="626"/>
      <c r="SPP113" s="631"/>
      <c r="SPQ113" s="631"/>
      <c r="SPR113" s="631"/>
      <c r="SPS113" s="631"/>
      <c r="SPT113" s="631"/>
      <c r="SPU113" s="612"/>
      <c r="SPV113" s="626"/>
      <c r="SPW113" s="631"/>
      <c r="SPX113" s="631"/>
      <c r="SPY113" s="631"/>
      <c r="SPZ113" s="631"/>
      <c r="SQA113" s="631"/>
      <c r="SQB113" s="612"/>
      <c r="SQC113" s="626"/>
      <c r="SQD113" s="631"/>
      <c r="SQE113" s="631"/>
      <c r="SQF113" s="631"/>
      <c r="SQG113" s="631"/>
      <c r="SQH113" s="631"/>
      <c r="SQI113" s="612"/>
      <c r="SQJ113" s="626"/>
      <c r="SQK113" s="631"/>
      <c r="SQL113" s="631"/>
      <c r="SQM113" s="631"/>
      <c r="SQN113" s="631"/>
      <c r="SQO113" s="631"/>
      <c r="SQP113" s="612"/>
      <c r="SQQ113" s="626"/>
      <c r="SQR113" s="631"/>
      <c r="SQS113" s="631"/>
      <c r="SQT113" s="631"/>
      <c r="SQU113" s="631"/>
      <c r="SQV113" s="631"/>
      <c r="SQW113" s="612"/>
      <c r="SQX113" s="626"/>
      <c r="SQY113" s="631"/>
      <c r="SQZ113" s="631"/>
      <c r="SRA113" s="631"/>
      <c r="SRB113" s="631"/>
      <c r="SRC113" s="631"/>
      <c r="SRD113" s="612"/>
      <c r="SRE113" s="626"/>
      <c r="SRF113" s="631"/>
      <c r="SRG113" s="631"/>
      <c r="SRH113" s="631"/>
      <c r="SRI113" s="631"/>
      <c r="SRJ113" s="631"/>
      <c r="SRK113" s="612"/>
      <c r="SRL113" s="626"/>
      <c r="SRM113" s="631"/>
      <c r="SRN113" s="631"/>
      <c r="SRO113" s="631"/>
      <c r="SRP113" s="631"/>
      <c r="SRQ113" s="631"/>
      <c r="SRR113" s="612"/>
      <c r="SRS113" s="626"/>
      <c r="SRT113" s="631"/>
      <c r="SRU113" s="631"/>
      <c r="SRV113" s="631"/>
      <c r="SRW113" s="631"/>
      <c r="SRX113" s="631"/>
      <c r="SRY113" s="612"/>
      <c r="SRZ113" s="626"/>
      <c r="SSA113" s="631"/>
      <c r="SSB113" s="631"/>
      <c r="SSC113" s="631"/>
      <c r="SSD113" s="631"/>
      <c r="SSE113" s="631"/>
      <c r="SSF113" s="612"/>
      <c r="SSG113" s="626"/>
      <c r="SSH113" s="631"/>
      <c r="SSI113" s="631"/>
      <c r="SSJ113" s="631"/>
      <c r="SSK113" s="631"/>
      <c r="SSL113" s="631"/>
      <c r="SSM113" s="612"/>
      <c r="SSN113" s="626"/>
      <c r="SSO113" s="631"/>
      <c r="SSP113" s="631"/>
      <c r="SSQ113" s="631"/>
      <c r="SSR113" s="631"/>
      <c r="SSS113" s="631"/>
      <c r="SST113" s="612"/>
      <c r="SSU113" s="626"/>
      <c r="SSV113" s="631"/>
      <c r="SSW113" s="631"/>
      <c r="SSX113" s="631"/>
      <c r="SSY113" s="631"/>
      <c r="SSZ113" s="631"/>
      <c r="STA113" s="612"/>
      <c r="STB113" s="626"/>
      <c r="STC113" s="631"/>
      <c r="STD113" s="631"/>
      <c r="STE113" s="631"/>
      <c r="STF113" s="631"/>
      <c r="STG113" s="631"/>
      <c r="STH113" s="612"/>
      <c r="STI113" s="626"/>
      <c r="STJ113" s="631"/>
      <c r="STK113" s="631"/>
      <c r="STL113" s="631"/>
      <c r="STM113" s="631"/>
      <c r="STN113" s="631"/>
      <c r="STO113" s="612"/>
      <c r="STP113" s="626"/>
      <c r="STQ113" s="631"/>
      <c r="STR113" s="631"/>
      <c r="STS113" s="631"/>
      <c r="STT113" s="631"/>
      <c r="STU113" s="631"/>
      <c r="STV113" s="612"/>
      <c r="STW113" s="626"/>
      <c r="STX113" s="631"/>
      <c r="STY113" s="631"/>
      <c r="STZ113" s="631"/>
      <c r="SUA113" s="631"/>
      <c r="SUB113" s="631"/>
      <c r="SUC113" s="612"/>
      <c r="SUD113" s="626"/>
      <c r="SUE113" s="631"/>
      <c r="SUF113" s="631"/>
      <c r="SUG113" s="631"/>
      <c r="SUH113" s="631"/>
      <c r="SUI113" s="631"/>
      <c r="SUJ113" s="612"/>
      <c r="SUK113" s="626"/>
      <c r="SUL113" s="631"/>
      <c r="SUM113" s="631"/>
      <c r="SUN113" s="631"/>
      <c r="SUO113" s="631"/>
      <c r="SUP113" s="631"/>
      <c r="SUQ113" s="612"/>
      <c r="SUR113" s="626"/>
      <c r="SUS113" s="631"/>
      <c r="SUT113" s="631"/>
      <c r="SUU113" s="631"/>
      <c r="SUV113" s="631"/>
      <c r="SUW113" s="631"/>
      <c r="SUX113" s="612"/>
      <c r="SUY113" s="626"/>
      <c r="SUZ113" s="631"/>
      <c r="SVA113" s="631"/>
      <c r="SVB113" s="631"/>
      <c r="SVC113" s="631"/>
      <c r="SVD113" s="631"/>
      <c r="SVE113" s="612"/>
      <c r="SVF113" s="626"/>
      <c r="SVG113" s="631"/>
      <c r="SVH113" s="631"/>
      <c r="SVI113" s="631"/>
      <c r="SVJ113" s="631"/>
      <c r="SVK113" s="631"/>
      <c r="SVL113" s="612"/>
      <c r="SVM113" s="626"/>
      <c r="SVN113" s="631"/>
      <c r="SVO113" s="631"/>
      <c r="SVP113" s="631"/>
      <c r="SVQ113" s="631"/>
      <c r="SVR113" s="631"/>
      <c r="SVS113" s="612"/>
      <c r="SVT113" s="626"/>
      <c r="SVU113" s="631"/>
      <c r="SVV113" s="631"/>
      <c r="SVW113" s="631"/>
      <c r="SVX113" s="631"/>
      <c r="SVY113" s="631"/>
      <c r="SVZ113" s="612"/>
      <c r="SWA113" s="626"/>
      <c r="SWB113" s="631"/>
      <c r="SWC113" s="631"/>
      <c r="SWD113" s="631"/>
      <c r="SWE113" s="631"/>
      <c r="SWF113" s="631"/>
      <c r="SWG113" s="612"/>
      <c r="SWH113" s="626"/>
      <c r="SWI113" s="631"/>
      <c r="SWJ113" s="631"/>
      <c r="SWK113" s="631"/>
      <c r="SWL113" s="631"/>
      <c r="SWM113" s="631"/>
      <c r="SWN113" s="612"/>
      <c r="SWO113" s="626"/>
      <c r="SWP113" s="631"/>
      <c r="SWQ113" s="631"/>
      <c r="SWR113" s="631"/>
      <c r="SWS113" s="631"/>
      <c r="SWT113" s="631"/>
      <c r="SWU113" s="612"/>
      <c r="SWV113" s="626"/>
      <c r="SWW113" s="631"/>
      <c r="SWX113" s="631"/>
      <c r="SWY113" s="631"/>
      <c r="SWZ113" s="631"/>
      <c r="SXA113" s="631"/>
      <c r="SXB113" s="612"/>
      <c r="SXC113" s="626"/>
      <c r="SXD113" s="631"/>
      <c r="SXE113" s="631"/>
      <c r="SXF113" s="631"/>
      <c r="SXG113" s="631"/>
      <c r="SXH113" s="631"/>
      <c r="SXI113" s="612"/>
      <c r="SXJ113" s="626"/>
      <c r="SXK113" s="631"/>
      <c r="SXL113" s="631"/>
      <c r="SXM113" s="631"/>
      <c r="SXN113" s="631"/>
      <c r="SXO113" s="631"/>
      <c r="SXP113" s="612"/>
      <c r="SXQ113" s="626"/>
      <c r="SXR113" s="631"/>
      <c r="SXS113" s="631"/>
      <c r="SXT113" s="631"/>
      <c r="SXU113" s="631"/>
      <c r="SXV113" s="631"/>
      <c r="SXW113" s="612"/>
      <c r="SXX113" s="626"/>
      <c r="SXY113" s="631"/>
      <c r="SXZ113" s="631"/>
      <c r="SYA113" s="631"/>
      <c r="SYB113" s="631"/>
      <c r="SYC113" s="631"/>
      <c r="SYD113" s="612"/>
      <c r="SYE113" s="626"/>
      <c r="SYF113" s="631"/>
      <c r="SYG113" s="631"/>
      <c r="SYH113" s="631"/>
      <c r="SYI113" s="631"/>
      <c r="SYJ113" s="631"/>
      <c r="SYK113" s="612"/>
      <c r="SYL113" s="626"/>
      <c r="SYM113" s="631"/>
      <c r="SYN113" s="631"/>
      <c r="SYO113" s="631"/>
      <c r="SYP113" s="631"/>
      <c r="SYQ113" s="631"/>
      <c r="SYR113" s="612"/>
      <c r="SYS113" s="626"/>
      <c r="SYT113" s="631"/>
      <c r="SYU113" s="631"/>
      <c r="SYV113" s="631"/>
      <c r="SYW113" s="631"/>
      <c r="SYX113" s="631"/>
      <c r="SYY113" s="612"/>
      <c r="SYZ113" s="626"/>
      <c r="SZA113" s="631"/>
      <c r="SZB113" s="631"/>
      <c r="SZC113" s="631"/>
      <c r="SZD113" s="631"/>
      <c r="SZE113" s="631"/>
      <c r="SZF113" s="612"/>
      <c r="SZG113" s="626"/>
      <c r="SZH113" s="631"/>
      <c r="SZI113" s="631"/>
      <c r="SZJ113" s="631"/>
      <c r="SZK113" s="631"/>
      <c r="SZL113" s="631"/>
      <c r="SZM113" s="612"/>
      <c r="SZN113" s="626"/>
      <c r="SZO113" s="631"/>
      <c r="SZP113" s="631"/>
      <c r="SZQ113" s="631"/>
      <c r="SZR113" s="631"/>
      <c r="SZS113" s="631"/>
      <c r="SZT113" s="612"/>
      <c r="SZU113" s="626"/>
      <c r="SZV113" s="631"/>
      <c r="SZW113" s="631"/>
      <c r="SZX113" s="631"/>
      <c r="SZY113" s="631"/>
      <c r="SZZ113" s="631"/>
      <c r="TAA113" s="612"/>
      <c r="TAB113" s="626"/>
      <c r="TAC113" s="631"/>
      <c r="TAD113" s="631"/>
      <c r="TAE113" s="631"/>
      <c r="TAF113" s="631"/>
      <c r="TAG113" s="631"/>
      <c r="TAH113" s="612"/>
      <c r="TAI113" s="626"/>
      <c r="TAJ113" s="631"/>
      <c r="TAK113" s="631"/>
      <c r="TAL113" s="631"/>
      <c r="TAM113" s="631"/>
      <c r="TAN113" s="631"/>
      <c r="TAO113" s="612"/>
      <c r="TAP113" s="626"/>
      <c r="TAQ113" s="631"/>
      <c r="TAR113" s="631"/>
      <c r="TAS113" s="631"/>
      <c r="TAT113" s="631"/>
      <c r="TAU113" s="631"/>
      <c r="TAV113" s="612"/>
      <c r="TAW113" s="626"/>
      <c r="TAX113" s="631"/>
      <c r="TAY113" s="631"/>
      <c r="TAZ113" s="631"/>
      <c r="TBA113" s="631"/>
      <c r="TBB113" s="631"/>
      <c r="TBC113" s="612"/>
      <c r="TBD113" s="626"/>
      <c r="TBE113" s="631"/>
      <c r="TBF113" s="631"/>
      <c r="TBG113" s="631"/>
      <c r="TBH113" s="631"/>
      <c r="TBI113" s="631"/>
      <c r="TBJ113" s="612"/>
      <c r="TBK113" s="626"/>
      <c r="TBL113" s="631"/>
      <c r="TBM113" s="631"/>
      <c r="TBN113" s="631"/>
      <c r="TBO113" s="631"/>
      <c r="TBP113" s="631"/>
      <c r="TBQ113" s="612"/>
      <c r="TBR113" s="626"/>
      <c r="TBS113" s="631"/>
      <c r="TBT113" s="631"/>
      <c r="TBU113" s="631"/>
      <c r="TBV113" s="631"/>
      <c r="TBW113" s="631"/>
      <c r="TBX113" s="612"/>
      <c r="TBY113" s="626"/>
      <c r="TBZ113" s="631"/>
      <c r="TCA113" s="631"/>
      <c r="TCB113" s="631"/>
      <c r="TCC113" s="631"/>
      <c r="TCD113" s="631"/>
      <c r="TCE113" s="612"/>
      <c r="TCF113" s="626"/>
      <c r="TCG113" s="631"/>
      <c r="TCH113" s="631"/>
      <c r="TCI113" s="631"/>
      <c r="TCJ113" s="631"/>
      <c r="TCK113" s="631"/>
      <c r="TCL113" s="612"/>
      <c r="TCM113" s="626"/>
      <c r="TCN113" s="631"/>
      <c r="TCO113" s="631"/>
      <c r="TCP113" s="631"/>
      <c r="TCQ113" s="631"/>
      <c r="TCR113" s="631"/>
      <c r="TCS113" s="612"/>
      <c r="TCT113" s="626"/>
      <c r="TCU113" s="631"/>
      <c r="TCV113" s="631"/>
      <c r="TCW113" s="631"/>
      <c r="TCX113" s="631"/>
      <c r="TCY113" s="631"/>
      <c r="TCZ113" s="612"/>
      <c r="TDA113" s="626"/>
      <c r="TDB113" s="631"/>
      <c r="TDC113" s="631"/>
      <c r="TDD113" s="631"/>
      <c r="TDE113" s="631"/>
      <c r="TDF113" s="631"/>
      <c r="TDG113" s="612"/>
      <c r="TDH113" s="626"/>
      <c r="TDI113" s="631"/>
      <c r="TDJ113" s="631"/>
      <c r="TDK113" s="631"/>
      <c r="TDL113" s="631"/>
      <c r="TDM113" s="631"/>
      <c r="TDN113" s="612"/>
      <c r="TDO113" s="626"/>
      <c r="TDP113" s="631"/>
      <c r="TDQ113" s="631"/>
      <c r="TDR113" s="631"/>
      <c r="TDS113" s="631"/>
      <c r="TDT113" s="631"/>
      <c r="TDU113" s="612"/>
      <c r="TDV113" s="626"/>
      <c r="TDW113" s="631"/>
      <c r="TDX113" s="631"/>
      <c r="TDY113" s="631"/>
      <c r="TDZ113" s="631"/>
      <c r="TEA113" s="631"/>
      <c r="TEB113" s="612"/>
      <c r="TEC113" s="626"/>
      <c r="TED113" s="631"/>
      <c r="TEE113" s="631"/>
      <c r="TEF113" s="631"/>
      <c r="TEG113" s="631"/>
      <c r="TEH113" s="631"/>
      <c r="TEI113" s="612"/>
      <c r="TEJ113" s="626"/>
      <c r="TEK113" s="631"/>
      <c r="TEL113" s="631"/>
      <c r="TEM113" s="631"/>
      <c r="TEN113" s="631"/>
      <c r="TEO113" s="631"/>
      <c r="TEP113" s="612"/>
      <c r="TEQ113" s="626"/>
      <c r="TER113" s="631"/>
      <c r="TES113" s="631"/>
      <c r="TET113" s="631"/>
      <c r="TEU113" s="631"/>
      <c r="TEV113" s="631"/>
      <c r="TEW113" s="612"/>
      <c r="TEX113" s="626"/>
      <c r="TEY113" s="631"/>
      <c r="TEZ113" s="631"/>
      <c r="TFA113" s="631"/>
      <c r="TFB113" s="631"/>
      <c r="TFC113" s="631"/>
      <c r="TFD113" s="612"/>
      <c r="TFE113" s="626"/>
      <c r="TFF113" s="631"/>
      <c r="TFG113" s="631"/>
      <c r="TFH113" s="631"/>
      <c r="TFI113" s="631"/>
      <c r="TFJ113" s="631"/>
      <c r="TFK113" s="612"/>
      <c r="TFL113" s="626"/>
      <c r="TFM113" s="631"/>
      <c r="TFN113" s="631"/>
      <c r="TFO113" s="631"/>
      <c r="TFP113" s="631"/>
      <c r="TFQ113" s="631"/>
      <c r="TFR113" s="612"/>
      <c r="TFS113" s="626"/>
      <c r="TFT113" s="631"/>
      <c r="TFU113" s="631"/>
      <c r="TFV113" s="631"/>
      <c r="TFW113" s="631"/>
      <c r="TFX113" s="631"/>
      <c r="TFY113" s="612"/>
      <c r="TFZ113" s="626"/>
      <c r="TGA113" s="631"/>
      <c r="TGB113" s="631"/>
      <c r="TGC113" s="631"/>
      <c r="TGD113" s="631"/>
      <c r="TGE113" s="631"/>
      <c r="TGF113" s="612"/>
      <c r="TGG113" s="626"/>
      <c r="TGH113" s="631"/>
      <c r="TGI113" s="631"/>
      <c r="TGJ113" s="631"/>
      <c r="TGK113" s="631"/>
      <c r="TGL113" s="631"/>
      <c r="TGM113" s="612"/>
      <c r="TGN113" s="626"/>
      <c r="TGO113" s="631"/>
      <c r="TGP113" s="631"/>
      <c r="TGQ113" s="631"/>
      <c r="TGR113" s="631"/>
      <c r="TGS113" s="631"/>
      <c r="TGT113" s="612"/>
      <c r="TGU113" s="626"/>
      <c r="TGV113" s="631"/>
      <c r="TGW113" s="631"/>
      <c r="TGX113" s="631"/>
      <c r="TGY113" s="631"/>
      <c r="TGZ113" s="631"/>
      <c r="THA113" s="612"/>
      <c r="THB113" s="626"/>
      <c r="THC113" s="631"/>
      <c r="THD113" s="631"/>
      <c r="THE113" s="631"/>
      <c r="THF113" s="631"/>
      <c r="THG113" s="631"/>
      <c r="THH113" s="612"/>
      <c r="THI113" s="626"/>
      <c r="THJ113" s="631"/>
      <c r="THK113" s="631"/>
      <c r="THL113" s="631"/>
      <c r="THM113" s="631"/>
      <c r="THN113" s="631"/>
      <c r="THO113" s="612"/>
      <c r="THP113" s="626"/>
      <c r="THQ113" s="631"/>
      <c r="THR113" s="631"/>
      <c r="THS113" s="631"/>
      <c r="THT113" s="631"/>
      <c r="THU113" s="631"/>
      <c r="THV113" s="612"/>
      <c r="THW113" s="626"/>
      <c r="THX113" s="631"/>
      <c r="THY113" s="631"/>
      <c r="THZ113" s="631"/>
      <c r="TIA113" s="631"/>
      <c r="TIB113" s="631"/>
      <c r="TIC113" s="612"/>
      <c r="TID113" s="626"/>
      <c r="TIE113" s="631"/>
      <c r="TIF113" s="631"/>
      <c r="TIG113" s="631"/>
      <c r="TIH113" s="631"/>
      <c r="TII113" s="631"/>
      <c r="TIJ113" s="612"/>
      <c r="TIK113" s="626"/>
      <c r="TIL113" s="631"/>
      <c r="TIM113" s="631"/>
      <c r="TIN113" s="631"/>
      <c r="TIO113" s="631"/>
      <c r="TIP113" s="631"/>
      <c r="TIQ113" s="612"/>
      <c r="TIR113" s="626"/>
      <c r="TIS113" s="631"/>
      <c r="TIT113" s="631"/>
      <c r="TIU113" s="631"/>
      <c r="TIV113" s="631"/>
      <c r="TIW113" s="631"/>
      <c r="TIX113" s="612"/>
      <c r="TIY113" s="626"/>
      <c r="TIZ113" s="631"/>
      <c r="TJA113" s="631"/>
      <c r="TJB113" s="631"/>
      <c r="TJC113" s="631"/>
      <c r="TJD113" s="631"/>
      <c r="TJE113" s="612"/>
      <c r="TJF113" s="626"/>
      <c r="TJG113" s="631"/>
      <c r="TJH113" s="631"/>
      <c r="TJI113" s="631"/>
      <c r="TJJ113" s="631"/>
      <c r="TJK113" s="631"/>
      <c r="TJL113" s="612"/>
      <c r="TJM113" s="626"/>
      <c r="TJN113" s="631"/>
      <c r="TJO113" s="631"/>
      <c r="TJP113" s="631"/>
      <c r="TJQ113" s="631"/>
      <c r="TJR113" s="631"/>
      <c r="TJS113" s="612"/>
      <c r="TJT113" s="626"/>
      <c r="TJU113" s="631"/>
      <c r="TJV113" s="631"/>
      <c r="TJW113" s="631"/>
      <c r="TJX113" s="631"/>
      <c r="TJY113" s="631"/>
      <c r="TJZ113" s="612"/>
      <c r="TKA113" s="626"/>
      <c r="TKB113" s="631"/>
      <c r="TKC113" s="631"/>
      <c r="TKD113" s="631"/>
      <c r="TKE113" s="631"/>
      <c r="TKF113" s="631"/>
      <c r="TKG113" s="612"/>
      <c r="TKH113" s="626"/>
      <c r="TKI113" s="631"/>
      <c r="TKJ113" s="631"/>
      <c r="TKK113" s="631"/>
      <c r="TKL113" s="631"/>
      <c r="TKM113" s="631"/>
      <c r="TKN113" s="612"/>
      <c r="TKO113" s="626"/>
      <c r="TKP113" s="631"/>
      <c r="TKQ113" s="631"/>
      <c r="TKR113" s="631"/>
      <c r="TKS113" s="631"/>
      <c r="TKT113" s="631"/>
      <c r="TKU113" s="612"/>
      <c r="TKV113" s="626"/>
      <c r="TKW113" s="631"/>
      <c r="TKX113" s="631"/>
      <c r="TKY113" s="631"/>
      <c r="TKZ113" s="631"/>
      <c r="TLA113" s="631"/>
      <c r="TLB113" s="612"/>
      <c r="TLC113" s="626"/>
      <c r="TLD113" s="631"/>
      <c r="TLE113" s="631"/>
      <c r="TLF113" s="631"/>
      <c r="TLG113" s="631"/>
      <c r="TLH113" s="631"/>
      <c r="TLI113" s="612"/>
      <c r="TLJ113" s="626"/>
      <c r="TLK113" s="631"/>
      <c r="TLL113" s="631"/>
      <c r="TLM113" s="631"/>
      <c r="TLN113" s="631"/>
      <c r="TLO113" s="631"/>
      <c r="TLP113" s="612"/>
      <c r="TLQ113" s="626"/>
      <c r="TLR113" s="631"/>
      <c r="TLS113" s="631"/>
      <c r="TLT113" s="631"/>
      <c r="TLU113" s="631"/>
      <c r="TLV113" s="631"/>
      <c r="TLW113" s="612"/>
      <c r="TLX113" s="626"/>
      <c r="TLY113" s="631"/>
      <c r="TLZ113" s="631"/>
      <c r="TMA113" s="631"/>
      <c r="TMB113" s="631"/>
      <c r="TMC113" s="631"/>
      <c r="TMD113" s="612"/>
      <c r="TME113" s="626"/>
      <c r="TMF113" s="631"/>
      <c r="TMG113" s="631"/>
      <c r="TMH113" s="631"/>
      <c r="TMI113" s="631"/>
      <c r="TMJ113" s="631"/>
      <c r="TMK113" s="612"/>
      <c r="TML113" s="626"/>
      <c r="TMM113" s="631"/>
      <c r="TMN113" s="631"/>
      <c r="TMO113" s="631"/>
      <c r="TMP113" s="631"/>
      <c r="TMQ113" s="631"/>
      <c r="TMR113" s="612"/>
      <c r="TMS113" s="626"/>
      <c r="TMT113" s="631"/>
      <c r="TMU113" s="631"/>
      <c r="TMV113" s="631"/>
      <c r="TMW113" s="631"/>
      <c r="TMX113" s="631"/>
      <c r="TMY113" s="612"/>
      <c r="TMZ113" s="626"/>
      <c r="TNA113" s="631"/>
      <c r="TNB113" s="631"/>
      <c r="TNC113" s="631"/>
      <c r="TND113" s="631"/>
      <c r="TNE113" s="631"/>
      <c r="TNF113" s="612"/>
      <c r="TNG113" s="626"/>
      <c r="TNH113" s="631"/>
      <c r="TNI113" s="631"/>
      <c r="TNJ113" s="631"/>
      <c r="TNK113" s="631"/>
      <c r="TNL113" s="631"/>
      <c r="TNM113" s="612"/>
      <c r="TNN113" s="626"/>
      <c r="TNO113" s="631"/>
      <c r="TNP113" s="631"/>
      <c r="TNQ113" s="631"/>
      <c r="TNR113" s="631"/>
      <c r="TNS113" s="631"/>
      <c r="TNT113" s="612"/>
      <c r="TNU113" s="626"/>
      <c r="TNV113" s="631"/>
      <c r="TNW113" s="631"/>
      <c r="TNX113" s="631"/>
      <c r="TNY113" s="631"/>
      <c r="TNZ113" s="631"/>
      <c r="TOA113" s="612"/>
      <c r="TOB113" s="626"/>
      <c r="TOC113" s="631"/>
      <c r="TOD113" s="631"/>
      <c r="TOE113" s="631"/>
      <c r="TOF113" s="631"/>
      <c r="TOG113" s="631"/>
      <c r="TOH113" s="612"/>
      <c r="TOI113" s="626"/>
      <c r="TOJ113" s="631"/>
      <c r="TOK113" s="631"/>
      <c r="TOL113" s="631"/>
      <c r="TOM113" s="631"/>
      <c r="TON113" s="631"/>
      <c r="TOO113" s="612"/>
      <c r="TOP113" s="626"/>
      <c r="TOQ113" s="631"/>
      <c r="TOR113" s="631"/>
      <c r="TOS113" s="631"/>
      <c r="TOT113" s="631"/>
      <c r="TOU113" s="631"/>
      <c r="TOV113" s="612"/>
      <c r="TOW113" s="626"/>
      <c r="TOX113" s="631"/>
      <c r="TOY113" s="631"/>
      <c r="TOZ113" s="631"/>
      <c r="TPA113" s="631"/>
      <c r="TPB113" s="631"/>
      <c r="TPC113" s="612"/>
      <c r="TPD113" s="626"/>
      <c r="TPE113" s="631"/>
      <c r="TPF113" s="631"/>
      <c r="TPG113" s="631"/>
      <c r="TPH113" s="631"/>
      <c r="TPI113" s="631"/>
      <c r="TPJ113" s="612"/>
      <c r="TPK113" s="626"/>
      <c r="TPL113" s="631"/>
      <c r="TPM113" s="631"/>
      <c r="TPN113" s="631"/>
      <c r="TPO113" s="631"/>
      <c r="TPP113" s="631"/>
      <c r="TPQ113" s="612"/>
      <c r="TPR113" s="626"/>
      <c r="TPS113" s="631"/>
      <c r="TPT113" s="631"/>
      <c r="TPU113" s="631"/>
      <c r="TPV113" s="631"/>
      <c r="TPW113" s="631"/>
      <c r="TPX113" s="612"/>
      <c r="TPY113" s="626"/>
      <c r="TPZ113" s="631"/>
      <c r="TQA113" s="631"/>
      <c r="TQB113" s="631"/>
      <c r="TQC113" s="631"/>
      <c r="TQD113" s="631"/>
      <c r="TQE113" s="612"/>
      <c r="TQF113" s="626"/>
      <c r="TQG113" s="631"/>
      <c r="TQH113" s="631"/>
      <c r="TQI113" s="631"/>
      <c r="TQJ113" s="631"/>
      <c r="TQK113" s="631"/>
      <c r="TQL113" s="612"/>
      <c r="TQM113" s="626"/>
      <c r="TQN113" s="631"/>
      <c r="TQO113" s="631"/>
      <c r="TQP113" s="631"/>
      <c r="TQQ113" s="631"/>
      <c r="TQR113" s="631"/>
      <c r="TQS113" s="612"/>
      <c r="TQT113" s="626"/>
      <c r="TQU113" s="631"/>
      <c r="TQV113" s="631"/>
      <c r="TQW113" s="631"/>
      <c r="TQX113" s="631"/>
      <c r="TQY113" s="631"/>
      <c r="TQZ113" s="612"/>
      <c r="TRA113" s="626"/>
      <c r="TRB113" s="631"/>
      <c r="TRC113" s="631"/>
      <c r="TRD113" s="631"/>
      <c r="TRE113" s="631"/>
      <c r="TRF113" s="631"/>
      <c r="TRG113" s="612"/>
      <c r="TRH113" s="626"/>
      <c r="TRI113" s="631"/>
      <c r="TRJ113" s="631"/>
      <c r="TRK113" s="631"/>
      <c r="TRL113" s="631"/>
      <c r="TRM113" s="631"/>
      <c r="TRN113" s="612"/>
      <c r="TRO113" s="626"/>
      <c r="TRP113" s="631"/>
      <c r="TRQ113" s="631"/>
      <c r="TRR113" s="631"/>
      <c r="TRS113" s="631"/>
      <c r="TRT113" s="631"/>
      <c r="TRU113" s="612"/>
      <c r="TRV113" s="626"/>
      <c r="TRW113" s="631"/>
      <c r="TRX113" s="631"/>
      <c r="TRY113" s="631"/>
      <c r="TRZ113" s="631"/>
      <c r="TSA113" s="631"/>
      <c r="TSB113" s="612"/>
      <c r="TSC113" s="626"/>
      <c r="TSD113" s="631"/>
      <c r="TSE113" s="631"/>
      <c r="TSF113" s="631"/>
      <c r="TSG113" s="631"/>
      <c r="TSH113" s="631"/>
      <c r="TSI113" s="612"/>
      <c r="TSJ113" s="626"/>
      <c r="TSK113" s="631"/>
      <c r="TSL113" s="631"/>
      <c r="TSM113" s="631"/>
      <c r="TSN113" s="631"/>
      <c r="TSO113" s="631"/>
      <c r="TSP113" s="612"/>
      <c r="TSQ113" s="626"/>
      <c r="TSR113" s="631"/>
      <c r="TSS113" s="631"/>
      <c r="TST113" s="631"/>
      <c r="TSU113" s="631"/>
      <c r="TSV113" s="631"/>
      <c r="TSW113" s="612"/>
      <c r="TSX113" s="626"/>
      <c r="TSY113" s="631"/>
      <c r="TSZ113" s="631"/>
      <c r="TTA113" s="631"/>
      <c r="TTB113" s="631"/>
      <c r="TTC113" s="631"/>
      <c r="TTD113" s="612"/>
      <c r="TTE113" s="626"/>
      <c r="TTF113" s="631"/>
      <c r="TTG113" s="631"/>
      <c r="TTH113" s="631"/>
      <c r="TTI113" s="631"/>
      <c r="TTJ113" s="631"/>
      <c r="TTK113" s="612"/>
      <c r="TTL113" s="626"/>
      <c r="TTM113" s="631"/>
      <c r="TTN113" s="631"/>
      <c r="TTO113" s="631"/>
      <c r="TTP113" s="631"/>
      <c r="TTQ113" s="631"/>
      <c r="TTR113" s="612"/>
      <c r="TTS113" s="626"/>
      <c r="TTT113" s="631"/>
      <c r="TTU113" s="631"/>
      <c r="TTV113" s="631"/>
      <c r="TTW113" s="631"/>
      <c r="TTX113" s="631"/>
      <c r="TTY113" s="612"/>
      <c r="TTZ113" s="626"/>
      <c r="TUA113" s="631"/>
      <c r="TUB113" s="631"/>
      <c r="TUC113" s="631"/>
      <c r="TUD113" s="631"/>
      <c r="TUE113" s="631"/>
      <c r="TUF113" s="612"/>
      <c r="TUG113" s="626"/>
      <c r="TUH113" s="631"/>
      <c r="TUI113" s="631"/>
      <c r="TUJ113" s="631"/>
      <c r="TUK113" s="631"/>
      <c r="TUL113" s="631"/>
      <c r="TUM113" s="612"/>
      <c r="TUN113" s="626"/>
      <c r="TUO113" s="631"/>
      <c r="TUP113" s="631"/>
      <c r="TUQ113" s="631"/>
      <c r="TUR113" s="631"/>
      <c r="TUS113" s="631"/>
      <c r="TUT113" s="612"/>
      <c r="TUU113" s="626"/>
      <c r="TUV113" s="631"/>
      <c r="TUW113" s="631"/>
      <c r="TUX113" s="631"/>
      <c r="TUY113" s="631"/>
      <c r="TUZ113" s="631"/>
      <c r="TVA113" s="612"/>
      <c r="TVB113" s="626"/>
      <c r="TVC113" s="631"/>
      <c r="TVD113" s="631"/>
      <c r="TVE113" s="631"/>
      <c r="TVF113" s="631"/>
      <c r="TVG113" s="631"/>
      <c r="TVH113" s="612"/>
      <c r="TVI113" s="626"/>
      <c r="TVJ113" s="631"/>
      <c r="TVK113" s="631"/>
      <c r="TVL113" s="631"/>
      <c r="TVM113" s="631"/>
      <c r="TVN113" s="631"/>
      <c r="TVO113" s="612"/>
      <c r="TVP113" s="626"/>
      <c r="TVQ113" s="631"/>
      <c r="TVR113" s="631"/>
      <c r="TVS113" s="631"/>
      <c r="TVT113" s="631"/>
      <c r="TVU113" s="631"/>
      <c r="TVV113" s="612"/>
      <c r="TVW113" s="626"/>
      <c r="TVX113" s="631"/>
      <c r="TVY113" s="631"/>
      <c r="TVZ113" s="631"/>
      <c r="TWA113" s="631"/>
      <c r="TWB113" s="631"/>
      <c r="TWC113" s="612"/>
      <c r="TWD113" s="626"/>
      <c r="TWE113" s="631"/>
      <c r="TWF113" s="631"/>
      <c r="TWG113" s="631"/>
      <c r="TWH113" s="631"/>
      <c r="TWI113" s="631"/>
      <c r="TWJ113" s="612"/>
      <c r="TWK113" s="626"/>
      <c r="TWL113" s="631"/>
      <c r="TWM113" s="631"/>
      <c r="TWN113" s="631"/>
      <c r="TWO113" s="631"/>
      <c r="TWP113" s="631"/>
      <c r="TWQ113" s="612"/>
      <c r="TWR113" s="626"/>
      <c r="TWS113" s="631"/>
      <c r="TWT113" s="631"/>
      <c r="TWU113" s="631"/>
      <c r="TWV113" s="631"/>
      <c r="TWW113" s="631"/>
      <c r="TWX113" s="612"/>
      <c r="TWY113" s="626"/>
      <c r="TWZ113" s="631"/>
      <c r="TXA113" s="631"/>
      <c r="TXB113" s="631"/>
      <c r="TXC113" s="631"/>
      <c r="TXD113" s="631"/>
      <c r="TXE113" s="612"/>
      <c r="TXF113" s="626"/>
      <c r="TXG113" s="631"/>
      <c r="TXH113" s="631"/>
      <c r="TXI113" s="631"/>
      <c r="TXJ113" s="631"/>
      <c r="TXK113" s="631"/>
      <c r="TXL113" s="612"/>
      <c r="TXM113" s="626"/>
      <c r="TXN113" s="631"/>
      <c r="TXO113" s="631"/>
      <c r="TXP113" s="631"/>
      <c r="TXQ113" s="631"/>
      <c r="TXR113" s="631"/>
      <c r="TXS113" s="612"/>
      <c r="TXT113" s="626"/>
      <c r="TXU113" s="631"/>
      <c r="TXV113" s="631"/>
      <c r="TXW113" s="631"/>
      <c r="TXX113" s="631"/>
      <c r="TXY113" s="631"/>
      <c r="TXZ113" s="612"/>
      <c r="TYA113" s="626"/>
      <c r="TYB113" s="631"/>
      <c r="TYC113" s="631"/>
      <c r="TYD113" s="631"/>
      <c r="TYE113" s="631"/>
      <c r="TYF113" s="631"/>
      <c r="TYG113" s="612"/>
      <c r="TYH113" s="626"/>
      <c r="TYI113" s="631"/>
      <c r="TYJ113" s="631"/>
      <c r="TYK113" s="631"/>
      <c r="TYL113" s="631"/>
      <c r="TYM113" s="631"/>
      <c r="TYN113" s="612"/>
      <c r="TYO113" s="626"/>
      <c r="TYP113" s="631"/>
      <c r="TYQ113" s="631"/>
      <c r="TYR113" s="631"/>
      <c r="TYS113" s="631"/>
      <c r="TYT113" s="631"/>
      <c r="TYU113" s="612"/>
      <c r="TYV113" s="626"/>
      <c r="TYW113" s="631"/>
      <c r="TYX113" s="631"/>
      <c r="TYY113" s="631"/>
      <c r="TYZ113" s="631"/>
      <c r="TZA113" s="631"/>
      <c r="TZB113" s="612"/>
      <c r="TZC113" s="626"/>
      <c r="TZD113" s="631"/>
      <c r="TZE113" s="631"/>
      <c r="TZF113" s="631"/>
      <c r="TZG113" s="631"/>
      <c r="TZH113" s="631"/>
      <c r="TZI113" s="612"/>
      <c r="TZJ113" s="626"/>
      <c r="TZK113" s="631"/>
      <c r="TZL113" s="631"/>
      <c r="TZM113" s="631"/>
      <c r="TZN113" s="631"/>
      <c r="TZO113" s="631"/>
      <c r="TZP113" s="612"/>
      <c r="TZQ113" s="626"/>
      <c r="TZR113" s="631"/>
      <c r="TZS113" s="631"/>
      <c r="TZT113" s="631"/>
      <c r="TZU113" s="631"/>
      <c r="TZV113" s="631"/>
      <c r="TZW113" s="612"/>
      <c r="TZX113" s="626"/>
      <c r="TZY113" s="631"/>
      <c r="TZZ113" s="631"/>
      <c r="UAA113" s="631"/>
      <c r="UAB113" s="631"/>
      <c r="UAC113" s="631"/>
      <c r="UAD113" s="612"/>
      <c r="UAE113" s="626"/>
      <c r="UAF113" s="631"/>
      <c r="UAG113" s="631"/>
      <c r="UAH113" s="631"/>
      <c r="UAI113" s="631"/>
      <c r="UAJ113" s="631"/>
      <c r="UAK113" s="612"/>
      <c r="UAL113" s="626"/>
      <c r="UAM113" s="631"/>
      <c r="UAN113" s="631"/>
      <c r="UAO113" s="631"/>
      <c r="UAP113" s="631"/>
      <c r="UAQ113" s="631"/>
      <c r="UAR113" s="612"/>
      <c r="UAS113" s="626"/>
      <c r="UAT113" s="631"/>
      <c r="UAU113" s="631"/>
      <c r="UAV113" s="631"/>
      <c r="UAW113" s="631"/>
      <c r="UAX113" s="631"/>
      <c r="UAY113" s="612"/>
      <c r="UAZ113" s="626"/>
      <c r="UBA113" s="631"/>
      <c r="UBB113" s="631"/>
      <c r="UBC113" s="631"/>
      <c r="UBD113" s="631"/>
      <c r="UBE113" s="631"/>
      <c r="UBF113" s="612"/>
      <c r="UBG113" s="626"/>
      <c r="UBH113" s="631"/>
      <c r="UBI113" s="631"/>
      <c r="UBJ113" s="631"/>
      <c r="UBK113" s="631"/>
      <c r="UBL113" s="631"/>
      <c r="UBM113" s="612"/>
      <c r="UBN113" s="626"/>
      <c r="UBO113" s="631"/>
      <c r="UBP113" s="631"/>
      <c r="UBQ113" s="631"/>
      <c r="UBR113" s="631"/>
      <c r="UBS113" s="631"/>
      <c r="UBT113" s="612"/>
      <c r="UBU113" s="626"/>
      <c r="UBV113" s="631"/>
      <c r="UBW113" s="631"/>
      <c r="UBX113" s="631"/>
      <c r="UBY113" s="631"/>
      <c r="UBZ113" s="631"/>
      <c r="UCA113" s="612"/>
      <c r="UCB113" s="626"/>
      <c r="UCC113" s="631"/>
      <c r="UCD113" s="631"/>
      <c r="UCE113" s="631"/>
      <c r="UCF113" s="631"/>
      <c r="UCG113" s="631"/>
      <c r="UCH113" s="612"/>
      <c r="UCI113" s="626"/>
      <c r="UCJ113" s="631"/>
      <c r="UCK113" s="631"/>
      <c r="UCL113" s="631"/>
      <c r="UCM113" s="631"/>
      <c r="UCN113" s="631"/>
      <c r="UCO113" s="612"/>
      <c r="UCP113" s="626"/>
      <c r="UCQ113" s="631"/>
      <c r="UCR113" s="631"/>
      <c r="UCS113" s="631"/>
      <c r="UCT113" s="631"/>
      <c r="UCU113" s="631"/>
      <c r="UCV113" s="612"/>
      <c r="UCW113" s="626"/>
      <c r="UCX113" s="631"/>
      <c r="UCY113" s="631"/>
      <c r="UCZ113" s="631"/>
      <c r="UDA113" s="631"/>
      <c r="UDB113" s="631"/>
      <c r="UDC113" s="612"/>
      <c r="UDD113" s="626"/>
      <c r="UDE113" s="631"/>
      <c r="UDF113" s="631"/>
      <c r="UDG113" s="631"/>
      <c r="UDH113" s="631"/>
      <c r="UDI113" s="631"/>
      <c r="UDJ113" s="612"/>
      <c r="UDK113" s="626"/>
      <c r="UDL113" s="631"/>
      <c r="UDM113" s="631"/>
      <c r="UDN113" s="631"/>
      <c r="UDO113" s="631"/>
      <c r="UDP113" s="631"/>
      <c r="UDQ113" s="612"/>
      <c r="UDR113" s="626"/>
      <c r="UDS113" s="631"/>
      <c r="UDT113" s="631"/>
      <c r="UDU113" s="631"/>
      <c r="UDV113" s="631"/>
      <c r="UDW113" s="631"/>
      <c r="UDX113" s="612"/>
      <c r="UDY113" s="626"/>
      <c r="UDZ113" s="631"/>
      <c r="UEA113" s="631"/>
      <c r="UEB113" s="631"/>
      <c r="UEC113" s="631"/>
      <c r="UED113" s="631"/>
      <c r="UEE113" s="612"/>
      <c r="UEF113" s="626"/>
      <c r="UEG113" s="631"/>
      <c r="UEH113" s="631"/>
      <c r="UEI113" s="631"/>
      <c r="UEJ113" s="631"/>
      <c r="UEK113" s="631"/>
      <c r="UEL113" s="612"/>
      <c r="UEM113" s="626"/>
      <c r="UEN113" s="631"/>
      <c r="UEO113" s="631"/>
      <c r="UEP113" s="631"/>
      <c r="UEQ113" s="631"/>
      <c r="UER113" s="631"/>
      <c r="UES113" s="612"/>
      <c r="UET113" s="626"/>
      <c r="UEU113" s="631"/>
      <c r="UEV113" s="631"/>
      <c r="UEW113" s="631"/>
      <c r="UEX113" s="631"/>
      <c r="UEY113" s="631"/>
      <c r="UEZ113" s="612"/>
      <c r="UFA113" s="626"/>
      <c r="UFB113" s="631"/>
      <c r="UFC113" s="631"/>
      <c r="UFD113" s="631"/>
      <c r="UFE113" s="631"/>
      <c r="UFF113" s="631"/>
      <c r="UFG113" s="612"/>
      <c r="UFH113" s="626"/>
      <c r="UFI113" s="631"/>
      <c r="UFJ113" s="631"/>
      <c r="UFK113" s="631"/>
      <c r="UFL113" s="631"/>
      <c r="UFM113" s="631"/>
      <c r="UFN113" s="612"/>
      <c r="UFO113" s="626"/>
      <c r="UFP113" s="631"/>
      <c r="UFQ113" s="631"/>
      <c r="UFR113" s="631"/>
      <c r="UFS113" s="631"/>
      <c r="UFT113" s="631"/>
      <c r="UFU113" s="612"/>
      <c r="UFV113" s="626"/>
      <c r="UFW113" s="631"/>
      <c r="UFX113" s="631"/>
      <c r="UFY113" s="631"/>
      <c r="UFZ113" s="631"/>
      <c r="UGA113" s="631"/>
      <c r="UGB113" s="612"/>
      <c r="UGC113" s="626"/>
      <c r="UGD113" s="631"/>
      <c r="UGE113" s="631"/>
      <c r="UGF113" s="631"/>
      <c r="UGG113" s="631"/>
      <c r="UGH113" s="631"/>
      <c r="UGI113" s="612"/>
      <c r="UGJ113" s="626"/>
      <c r="UGK113" s="631"/>
      <c r="UGL113" s="631"/>
      <c r="UGM113" s="631"/>
      <c r="UGN113" s="631"/>
      <c r="UGO113" s="631"/>
      <c r="UGP113" s="612"/>
      <c r="UGQ113" s="626"/>
      <c r="UGR113" s="631"/>
      <c r="UGS113" s="631"/>
      <c r="UGT113" s="631"/>
      <c r="UGU113" s="631"/>
      <c r="UGV113" s="631"/>
      <c r="UGW113" s="612"/>
      <c r="UGX113" s="626"/>
      <c r="UGY113" s="631"/>
      <c r="UGZ113" s="631"/>
      <c r="UHA113" s="631"/>
      <c r="UHB113" s="631"/>
      <c r="UHC113" s="631"/>
      <c r="UHD113" s="612"/>
      <c r="UHE113" s="626"/>
      <c r="UHF113" s="631"/>
      <c r="UHG113" s="631"/>
      <c r="UHH113" s="631"/>
      <c r="UHI113" s="631"/>
      <c r="UHJ113" s="631"/>
      <c r="UHK113" s="612"/>
      <c r="UHL113" s="626"/>
      <c r="UHM113" s="631"/>
      <c r="UHN113" s="631"/>
      <c r="UHO113" s="631"/>
      <c r="UHP113" s="631"/>
      <c r="UHQ113" s="631"/>
      <c r="UHR113" s="612"/>
      <c r="UHS113" s="626"/>
      <c r="UHT113" s="631"/>
      <c r="UHU113" s="631"/>
      <c r="UHV113" s="631"/>
      <c r="UHW113" s="631"/>
      <c r="UHX113" s="631"/>
      <c r="UHY113" s="612"/>
      <c r="UHZ113" s="626"/>
      <c r="UIA113" s="631"/>
      <c r="UIB113" s="631"/>
      <c r="UIC113" s="631"/>
      <c r="UID113" s="631"/>
      <c r="UIE113" s="631"/>
      <c r="UIF113" s="612"/>
      <c r="UIG113" s="626"/>
      <c r="UIH113" s="631"/>
      <c r="UII113" s="631"/>
      <c r="UIJ113" s="631"/>
      <c r="UIK113" s="631"/>
      <c r="UIL113" s="631"/>
      <c r="UIM113" s="612"/>
      <c r="UIN113" s="626"/>
      <c r="UIO113" s="631"/>
      <c r="UIP113" s="631"/>
      <c r="UIQ113" s="631"/>
      <c r="UIR113" s="631"/>
      <c r="UIS113" s="631"/>
      <c r="UIT113" s="612"/>
      <c r="UIU113" s="626"/>
      <c r="UIV113" s="631"/>
      <c r="UIW113" s="631"/>
      <c r="UIX113" s="631"/>
      <c r="UIY113" s="631"/>
      <c r="UIZ113" s="631"/>
      <c r="UJA113" s="612"/>
      <c r="UJB113" s="626"/>
      <c r="UJC113" s="631"/>
      <c r="UJD113" s="631"/>
      <c r="UJE113" s="631"/>
      <c r="UJF113" s="631"/>
      <c r="UJG113" s="631"/>
      <c r="UJH113" s="612"/>
      <c r="UJI113" s="626"/>
      <c r="UJJ113" s="631"/>
      <c r="UJK113" s="631"/>
      <c r="UJL113" s="631"/>
      <c r="UJM113" s="631"/>
      <c r="UJN113" s="631"/>
      <c r="UJO113" s="612"/>
      <c r="UJP113" s="626"/>
      <c r="UJQ113" s="631"/>
      <c r="UJR113" s="631"/>
      <c r="UJS113" s="631"/>
      <c r="UJT113" s="631"/>
      <c r="UJU113" s="631"/>
      <c r="UJV113" s="612"/>
      <c r="UJW113" s="626"/>
      <c r="UJX113" s="631"/>
      <c r="UJY113" s="631"/>
      <c r="UJZ113" s="631"/>
      <c r="UKA113" s="631"/>
      <c r="UKB113" s="631"/>
      <c r="UKC113" s="612"/>
      <c r="UKD113" s="626"/>
      <c r="UKE113" s="631"/>
      <c r="UKF113" s="631"/>
      <c r="UKG113" s="631"/>
      <c r="UKH113" s="631"/>
      <c r="UKI113" s="631"/>
      <c r="UKJ113" s="612"/>
      <c r="UKK113" s="626"/>
      <c r="UKL113" s="631"/>
      <c r="UKM113" s="631"/>
      <c r="UKN113" s="631"/>
      <c r="UKO113" s="631"/>
      <c r="UKP113" s="631"/>
      <c r="UKQ113" s="612"/>
      <c r="UKR113" s="626"/>
      <c r="UKS113" s="631"/>
      <c r="UKT113" s="631"/>
      <c r="UKU113" s="631"/>
      <c r="UKV113" s="631"/>
      <c r="UKW113" s="631"/>
      <c r="UKX113" s="612"/>
      <c r="UKY113" s="626"/>
      <c r="UKZ113" s="631"/>
      <c r="ULA113" s="631"/>
      <c r="ULB113" s="631"/>
      <c r="ULC113" s="631"/>
      <c r="ULD113" s="631"/>
      <c r="ULE113" s="612"/>
      <c r="ULF113" s="626"/>
      <c r="ULG113" s="631"/>
      <c r="ULH113" s="631"/>
      <c r="ULI113" s="631"/>
      <c r="ULJ113" s="631"/>
      <c r="ULK113" s="631"/>
      <c r="ULL113" s="612"/>
      <c r="ULM113" s="626"/>
      <c r="ULN113" s="631"/>
      <c r="ULO113" s="631"/>
      <c r="ULP113" s="631"/>
      <c r="ULQ113" s="631"/>
      <c r="ULR113" s="631"/>
      <c r="ULS113" s="612"/>
      <c r="ULT113" s="626"/>
      <c r="ULU113" s="631"/>
      <c r="ULV113" s="631"/>
      <c r="ULW113" s="631"/>
      <c r="ULX113" s="631"/>
      <c r="ULY113" s="631"/>
      <c r="ULZ113" s="612"/>
      <c r="UMA113" s="626"/>
      <c r="UMB113" s="631"/>
      <c r="UMC113" s="631"/>
      <c r="UMD113" s="631"/>
      <c r="UME113" s="631"/>
      <c r="UMF113" s="631"/>
      <c r="UMG113" s="612"/>
      <c r="UMH113" s="626"/>
      <c r="UMI113" s="631"/>
      <c r="UMJ113" s="631"/>
      <c r="UMK113" s="631"/>
      <c r="UML113" s="631"/>
      <c r="UMM113" s="631"/>
      <c r="UMN113" s="612"/>
      <c r="UMO113" s="626"/>
      <c r="UMP113" s="631"/>
      <c r="UMQ113" s="631"/>
      <c r="UMR113" s="631"/>
      <c r="UMS113" s="631"/>
      <c r="UMT113" s="631"/>
      <c r="UMU113" s="612"/>
      <c r="UMV113" s="626"/>
      <c r="UMW113" s="631"/>
      <c r="UMX113" s="631"/>
      <c r="UMY113" s="631"/>
      <c r="UMZ113" s="631"/>
      <c r="UNA113" s="631"/>
      <c r="UNB113" s="612"/>
      <c r="UNC113" s="626"/>
      <c r="UND113" s="631"/>
      <c r="UNE113" s="631"/>
      <c r="UNF113" s="631"/>
      <c r="UNG113" s="631"/>
      <c r="UNH113" s="631"/>
      <c r="UNI113" s="612"/>
      <c r="UNJ113" s="626"/>
      <c r="UNK113" s="631"/>
      <c r="UNL113" s="631"/>
      <c r="UNM113" s="631"/>
      <c r="UNN113" s="631"/>
      <c r="UNO113" s="631"/>
      <c r="UNP113" s="612"/>
      <c r="UNQ113" s="626"/>
      <c r="UNR113" s="631"/>
      <c r="UNS113" s="631"/>
      <c r="UNT113" s="631"/>
      <c r="UNU113" s="631"/>
      <c r="UNV113" s="631"/>
      <c r="UNW113" s="612"/>
      <c r="UNX113" s="626"/>
      <c r="UNY113" s="631"/>
      <c r="UNZ113" s="631"/>
      <c r="UOA113" s="631"/>
      <c r="UOB113" s="631"/>
      <c r="UOC113" s="631"/>
      <c r="UOD113" s="612"/>
      <c r="UOE113" s="626"/>
      <c r="UOF113" s="631"/>
      <c r="UOG113" s="631"/>
      <c r="UOH113" s="631"/>
      <c r="UOI113" s="631"/>
      <c r="UOJ113" s="631"/>
      <c r="UOK113" s="612"/>
      <c r="UOL113" s="626"/>
      <c r="UOM113" s="631"/>
      <c r="UON113" s="631"/>
      <c r="UOO113" s="631"/>
      <c r="UOP113" s="631"/>
      <c r="UOQ113" s="631"/>
      <c r="UOR113" s="612"/>
      <c r="UOS113" s="626"/>
      <c r="UOT113" s="631"/>
      <c r="UOU113" s="631"/>
      <c r="UOV113" s="631"/>
      <c r="UOW113" s="631"/>
      <c r="UOX113" s="631"/>
      <c r="UOY113" s="612"/>
      <c r="UOZ113" s="626"/>
      <c r="UPA113" s="631"/>
      <c r="UPB113" s="631"/>
      <c r="UPC113" s="631"/>
      <c r="UPD113" s="631"/>
      <c r="UPE113" s="631"/>
      <c r="UPF113" s="612"/>
      <c r="UPG113" s="626"/>
      <c r="UPH113" s="631"/>
      <c r="UPI113" s="631"/>
      <c r="UPJ113" s="631"/>
      <c r="UPK113" s="631"/>
      <c r="UPL113" s="631"/>
      <c r="UPM113" s="612"/>
      <c r="UPN113" s="626"/>
      <c r="UPO113" s="631"/>
      <c r="UPP113" s="631"/>
      <c r="UPQ113" s="631"/>
      <c r="UPR113" s="631"/>
      <c r="UPS113" s="631"/>
      <c r="UPT113" s="612"/>
      <c r="UPU113" s="626"/>
      <c r="UPV113" s="631"/>
      <c r="UPW113" s="631"/>
      <c r="UPX113" s="631"/>
      <c r="UPY113" s="631"/>
      <c r="UPZ113" s="631"/>
      <c r="UQA113" s="612"/>
      <c r="UQB113" s="626"/>
      <c r="UQC113" s="631"/>
      <c r="UQD113" s="631"/>
      <c r="UQE113" s="631"/>
      <c r="UQF113" s="631"/>
      <c r="UQG113" s="631"/>
      <c r="UQH113" s="612"/>
      <c r="UQI113" s="626"/>
      <c r="UQJ113" s="631"/>
      <c r="UQK113" s="631"/>
      <c r="UQL113" s="631"/>
      <c r="UQM113" s="631"/>
      <c r="UQN113" s="631"/>
      <c r="UQO113" s="612"/>
      <c r="UQP113" s="626"/>
      <c r="UQQ113" s="631"/>
      <c r="UQR113" s="631"/>
      <c r="UQS113" s="631"/>
      <c r="UQT113" s="631"/>
      <c r="UQU113" s="631"/>
      <c r="UQV113" s="612"/>
      <c r="UQW113" s="626"/>
      <c r="UQX113" s="631"/>
      <c r="UQY113" s="631"/>
      <c r="UQZ113" s="631"/>
      <c r="URA113" s="631"/>
      <c r="URB113" s="631"/>
      <c r="URC113" s="612"/>
      <c r="URD113" s="626"/>
      <c r="URE113" s="631"/>
      <c r="URF113" s="631"/>
      <c r="URG113" s="631"/>
      <c r="URH113" s="631"/>
      <c r="URI113" s="631"/>
      <c r="URJ113" s="612"/>
      <c r="URK113" s="626"/>
      <c r="URL113" s="631"/>
      <c r="URM113" s="631"/>
      <c r="URN113" s="631"/>
      <c r="URO113" s="631"/>
      <c r="URP113" s="631"/>
      <c r="URQ113" s="612"/>
      <c r="URR113" s="626"/>
      <c r="URS113" s="631"/>
      <c r="URT113" s="631"/>
      <c r="URU113" s="631"/>
      <c r="URV113" s="631"/>
      <c r="URW113" s="631"/>
      <c r="URX113" s="612"/>
      <c r="URY113" s="626"/>
      <c r="URZ113" s="631"/>
      <c r="USA113" s="631"/>
      <c r="USB113" s="631"/>
      <c r="USC113" s="631"/>
      <c r="USD113" s="631"/>
      <c r="USE113" s="612"/>
      <c r="USF113" s="626"/>
      <c r="USG113" s="631"/>
      <c r="USH113" s="631"/>
      <c r="USI113" s="631"/>
      <c r="USJ113" s="631"/>
      <c r="USK113" s="631"/>
      <c r="USL113" s="612"/>
      <c r="USM113" s="626"/>
      <c r="USN113" s="631"/>
      <c r="USO113" s="631"/>
      <c r="USP113" s="631"/>
      <c r="USQ113" s="631"/>
      <c r="USR113" s="631"/>
      <c r="USS113" s="612"/>
      <c r="UST113" s="626"/>
      <c r="USU113" s="631"/>
      <c r="USV113" s="631"/>
      <c r="USW113" s="631"/>
      <c r="USX113" s="631"/>
      <c r="USY113" s="631"/>
      <c r="USZ113" s="612"/>
      <c r="UTA113" s="626"/>
      <c r="UTB113" s="631"/>
      <c r="UTC113" s="631"/>
      <c r="UTD113" s="631"/>
      <c r="UTE113" s="631"/>
      <c r="UTF113" s="631"/>
      <c r="UTG113" s="612"/>
      <c r="UTH113" s="626"/>
      <c r="UTI113" s="631"/>
      <c r="UTJ113" s="631"/>
      <c r="UTK113" s="631"/>
      <c r="UTL113" s="631"/>
      <c r="UTM113" s="631"/>
      <c r="UTN113" s="612"/>
      <c r="UTO113" s="626"/>
      <c r="UTP113" s="631"/>
      <c r="UTQ113" s="631"/>
      <c r="UTR113" s="631"/>
      <c r="UTS113" s="631"/>
      <c r="UTT113" s="631"/>
      <c r="UTU113" s="612"/>
      <c r="UTV113" s="626"/>
      <c r="UTW113" s="631"/>
      <c r="UTX113" s="631"/>
      <c r="UTY113" s="631"/>
      <c r="UTZ113" s="631"/>
      <c r="UUA113" s="631"/>
      <c r="UUB113" s="612"/>
      <c r="UUC113" s="626"/>
      <c r="UUD113" s="631"/>
      <c r="UUE113" s="631"/>
      <c r="UUF113" s="631"/>
      <c r="UUG113" s="631"/>
      <c r="UUH113" s="631"/>
      <c r="UUI113" s="612"/>
      <c r="UUJ113" s="626"/>
      <c r="UUK113" s="631"/>
      <c r="UUL113" s="631"/>
      <c r="UUM113" s="631"/>
      <c r="UUN113" s="631"/>
      <c r="UUO113" s="631"/>
      <c r="UUP113" s="612"/>
      <c r="UUQ113" s="626"/>
      <c r="UUR113" s="631"/>
      <c r="UUS113" s="631"/>
      <c r="UUT113" s="631"/>
      <c r="UUU113" s="631"/>
      <c r="UUV113" s="631"/>
      <c r="UUW113" s="612"/>
      <c r="UUX113" s="626"/>
      <c r="UUY113" s="631"/>
      <c r="UUZ113" s="631"/>
      <c r="UVA113" s="631"/>
      <c r="UVB113" s="631"/>
      <c r="UVC113" s="631"/>
      <c r="UVD113" s="612"/>
      <c r="UVE113" s="626"/>
      <c r="UVF113" s="631"/>
      <c r="UVG113" s="631"/>
      <c r="UVH113" s="631"/>
      <c r="UVI113" s="631"/>
      <c r="UVJ113" s="631"/>
      <c r="UVK113" s="612"/>
      <c r="UVL113" s="626"/>
      <c r="UVM113" s="631"/>
      <c r="UVN113" s="631"/>
      <c r="UVO113" s="631"/>
      <c r="UVP113" s="631"/>
      <c r="UVQ113" s="631"/>
      <c r="UVR113" s="612"/>
      <c r="UVS113" s="626"/>
      <c r="UVT113" s="631"/>
      <c r="UVU113" s="631"/>
      <c r="UVV113" s="631"/>
      <c r="UVW113" s="631"/>
      <c r="UVX113" s="631"/>
      <c r="UVY113" s="612"/>
      <c r="UVZ113" s="626"/>
      <c r="UWA113" s="631"/>
      <c r="UWB113" s="631"/>
      <c r="UWC113" s="631"/>
      <c r="UWD113" s="631"/>
      <c r="UWE113" s="631"/>
      <c r="UWF113" s="612"/>
      <c r="UWG113" s="626"/>
      <c r="UWH113" s="631"/>
      <c r="UWI113" s="631"/>
      <c r="UWJ113" s="631"/>
      <c r="UWK113" s="631"/>
      <c r="UWL113" s="631"/>
      <c r="UWM113" s="612"/>
      <c r="UWN113" s="626"/>
      <c r="UWO113" s="631"/>
      <c r="UWP113" s="631"/>
      <c r="UWQ113" s="631"/>
      <c r="UWR113" s="631"/>
      <c r="UWS113" s="631"/>
      <c r="UWT113" s="612"/>
      <c r="UWU113" s="626"/>
      <c r="UWV113" s="631"/>
      <c r="UWW113" s="631"/>
      <c r="UWX113" s="631"/>
      <c r="UWY113" s="631"/>
      <c r="UWZ113" s="631"/>
      <c r="UXA113" s="612"/>
      <c r="UXB113" s="626"/>
      <c r="UXC113" s="631"/>
      <c r="UXD113" s="631"/>
      <c r="UXE113" s="631"/>
      <c r="UXF113" s="631"/>
      <c r="UXG113" s="631"/>
      <c r="UXH113" s="612"/>
      <c r="UXI113" s="626"/>
      <c r="UXJ113" s="631"/>
      <c r="UXK113" s="631"/>
      <c r="UXL113" s="631"/>
      <c r="UXM113" s="631"/>
      <c r="UXN113" s="631"/>
      <c r="UXO113" s="612"/>
      <c r="UXP113" s="626"/>
      <c r="UXQ113" s="631"/>
      <c r="UXR113" s="631"/>
      <c r="UXS113" s="631"/>
      <c r="UXT113" s="631"/>
      <c r="UXU113" s="631"/>
      <c r="UXV113" s="612"/>
      <c r="UXW113" s="626"/>
      <c r="UXX113" s="631"/>
      <c r="UXY113" s="631"/>
      <c r="UXZ113" s="631"/>
      <c r="UYA113" s="631"/>
      <c r="UYB113" s="631"/>
      <c r="UYC113" s="612"/>
      <c r="UYD113" s="626"/>
      <c r="UYE113" s="631"/>
      <c r="UYF113" s="631"/>
      <c r="UYG113" s="631"/>
      <c r="UYH113" s="631"/>
      <c r="UYI113" s="631"/>
      <c r="UYJ113" s="612"/>
      <c r="UYK113" s="626"/>
      <c r="UYL113" s="631"/>
      <c r="UYM113" s="631"/>
      <c r="UYN113" s="631"/>
      <c r="UYO113" s="631"/>
      <c r="UYP113" s="631"/>
      <c r="UYQ113" s="612"/>
      <c r="UYR113" s="626"/>
      <c r="UYS113" s="631"/>
      <c r="UYT113" s="631"/>
      <c r="UYU113" s="631"/>
      <c r="UYV113" s="631"/>
      <c r="UYW113" s="631"/>
      <c r="UYX113" s="612"/>
      <c r="UYY113" s="626"/>
      <c r="UYZ113" s="631"/>
      <c r="UZA113" s="631"/>
      <c r="UZB113" s="631"/>
      <c r="UZC113" s="631"/>
      <c r="UZD113" s="631"/>
      <c r="UZE113" s="612"/>
      <c r="UZF113" s="626"/>
      <c r="UZG113" s="631"/>
      <c r="UZH113" s="631"/>
      <c r="UZI113" s="631"/>
      <c r="UZJ113" s="631"/>
      <c r="UZK113" s="631"/>
      <c r="UZL113" s="612"/>
      <c r="UZM113" s="626"/>
      <c r="UZN113" s="631"/>
      <c r="UZO113" s="631"/>
      <c r="UZP113" s="631"/>
      <c r="UZQ113" s="631"/>
      <c r="UZR113" s="631"/>
      <c r="UZS113" s="612"/>
      <c r="UZT113" s="626"/>
      <c r="UZU113" s="631"/>
      <c r="UZV113" s="631"/>
      <c r="UZW113" s="631"/>
      <c r="UZX113" s="631"/>
      <c r="UZY113" s="631"/>
      <c r="UZZ113" s="612"/>
      <c r="VAA113" s="626"/>
      <c r="VAB113" s="631"/>
      <c r="VAC113" s="631"/>
      <c r="VAD113" s="631"/>
      <c r="VAE113" s="631"/>
      <c r="VAF113" s="631"/>
      <c r="VAG113" s="612"/>
      <c r="VAH113" s="626"/>
      <c r="VAI113" s="631"/>
      <c r="VAJ113" s="631"/>
      <c r="VAK113" s="631"/>
      <c r="VAL113" s="631"/>
      <c r="VAM113" s="631"/>
      <c r="VAN113" s="612"/>
      <c r="VAO113" s="626"/>
      <c r="VAP113" s="631"/>
      <c r="VAQ113" s="631"/>
      <c r="VAR113" s="631"/>
      <c r="VAS113" s="631"/>
      <c r="VAT113" s="631"/>
      <c r="VAU113" s="612"/>
      <c r="VAV113" s="626"/>
      <c r="VAW113" s="631"/>
      <c r="VAX113" s="631"/>
      <c r="VAY113" s="631"/>
      <c r="VAZ113" s="631"/>
      <c r="VBA113" s="631"/>
      <c r="VBB113" s="612"/>
      <c r="VBC113" s="626"/>
      <c r="VBD113" s="631"/>
      <c r="VBE113" s="631"/>
      <c r="VBF113" s="631"/>
      <c r="VBG113" s="631"/>
      <c r="VBH113" s="631"/>
      <c r="VBI113" s="612"/>
      <c r="VBJ113" s="626"/>
      <c r="VBK113" s="631"/>
      <c r="VBL113" s="631"/>
      <c r="VBM113" s="631"/>
      <c r="VBN113" s="631"/>
      <c r="VBO113" s="631"/>
      <c r="VBP113" s="612"/>
      <c r="VBQ113" s="626"/>
      <c r="VBR113" s="631"/>
      <c r="VBS113" s="631"/>
      <c r="VBT113" s="631"/>
      <c r="VBU113" s="631"/>
      <c r="VBV113" s="631"/>
      <c r="VBW113" s="612"/>
      <c r="VBX113" s="626"/>
      <c r="VBY113" s="631"/>
      <c r="VBZ113" s="631"/>
      <c r="VCA113" s="631"/>
      <c r="VCB113" s="631"/>
      <c r="VCC113" s="631"/>
      <c r="VCD113" s="612"/>
      <c r="VCE113" s="626"/>
      <c r="VCF113" s="631"/>
      <c r="VCG113" s="631"/>
      <c r="VCH113" s="631"/>
      <c r="VCI113" s="631"/>
      <c r="VCJ113" s="631"/>
      <c r="VCK113" s="612"/>
      <c r="VCL113" s="626"/>
      <c r="VCM113" s="631"/>
      <c r="VCN113" s="631"/>
      <c r="VCO113" s="631"/>
      <c r="VCP113" s="631"/>
      <c r="VCQ113" s="631"/>
      <c r="VCR113" s="612"/>
      <c r="VCS113" s="626"/>
      <c r="VCT113" s="631"/>
      <c r="VCU113" s="631"/>
      <c r="VCV113" s="631"/>
      <c r="VCW113" s="631"/>
      <c r="VCX113" s="631"/>
      <c r="VCY113" s="612"/>
      <c r="VCZ113" s="626"/>
      <c r="VDA113" s="631"/>
      <c r="VDB113" s="631"/>
      <c r="VDC113" s="631"/>
      <c r="VDD113" s="631"/>
      <c r="VDE113" s="631"/>
      <c r="VDF113" s="612"/>
      <c r="VDG113" s="626"/>
      <c r="VDH113" s="631"/>
      <c r="VDI113" s="631"/>
      <c r="VDJ113" s="631"/>
      <c r="VDK113" s="631"/>
      <c r="VDL113" s="631"/>
      <c r="VDM113" s="612"/>
      <c r="VDN113" s="626"/>
      <c r="VDO113" s="631"/>
      <c r="VDP113" s="631"/>
      <c r="VDQ113" s="631"/>
      <c r="VDR113" s="631"/>
      <c r="VDS113" s="631"/>
      <c r="VDT113" s="612"/>
      <c r="VDU113" s="626"/>
      <c r="VDV113" s="631"/>
      <c r="VDW113" s="631"/>
      <c r="VDX113" s="631"/>
      <c r="VDY113" s="631"/>
      <c r="VDZ113" s="631"/>
      <c r="VEA113" s="612"/>
      <c r="VEB113" s="626"/>
      <c r="VEC113" s="631"/>
      <c r="VED113" s="631"/>
      <c r="VEE113" s="631"/>
      <c r="VEF113" s="631"/>
      <c r="VEG113" s="631"/>
      <c r="VEH113" s="612"/>
      <c r="VEI113" s="626"/>
      <c r="VEJ113" s="631"/>
      <c r="VEK113" s="631"/>
      <c r="VEL113" s="631"/>
      <c r="VEM113" s="631"/>
      <c r="VEN113" s="631"/>
      <c r="VEO113" s="612"/>
      <c r="VEP113" s="626"/>
      <c r="VEQ113" s="631"/>
      <c r="VER113" s="631"/>
      <c r="VES113" s="631"/>
      <c r="VET113" s="631"/>
      <c r="VEU113" s="631"/>
      <c r="VEV113" s="612"/>
      <c r="VEW113" s="626"/>
      <c r="VEX113" s="631"/>
      <c r="VEY113" s="631"/>
      <c r="VEZ113" s="631"/>
      <c r="VFA113" s="631"/>
      <c r="VFB113" s="631"/>
      <c r="VFC113" s="612"/>
      <c r="VFD113" s="626"/>
      <c r="VFE113" s="631"/>
      <c r="VFF113" s="631"/>
      <c r="VFG113" s="631"/>
      <c r="VFH113" s="631"/>
      <c r="VFI113" s="631"/>
      <c r="VFJ113" s="612"/>
      <c r="VFK113" s="626"/>
      <c r="VFL113" s="631"/>
      <c r="VFM113" s="631"/>
      <c r="VFN113" s="631"/>
      <c r="VFO113" s="631"/>
      <c r="VFP113" s="631"/>
      <c r="VFQ113" s="612"/>
      <c r="VFR113" s="626"/>
      <c r="VFS113" s="631"/>
      <c r="VFT113" s="631"/>
      <c r="VFU113" s="631"/>
      <c r="VFV113" s="631"/>
      <c r="VFW113" s="631"/>
      <c r="VFX113" s="612"/>
      <c r="VFY113" s="626"/>
      <c r="VFZ113" s="631"/>
      <c r="VGA113" s="631"/>
      <c r="VGB113" s="631"/>
      <c r="VGC113" s="631"/>
      <c r="VGD113" s="631"/>
      <c r="VGE113" s="612"/>
      <c r="VGF113" s="626"/>
      <c r="VGG113" s="631"/>
      <c r="VGH113" s="631"/>
      <c r="VGI113" s="631"/>
      <c r="VGJ113" s="631"/>
      <c r="VGK113" s="631"/>
      <c r="VGL113" s="612"/>
      <c r="VGM113" s="626"/>
      <c r="VGN113" s="631"/>
      <c r="VGO113" s="631"/>
      <c r="VGP113" s="631"/>
      <c r="VGQ113" s="631"/>
      <c r="VGR113" s="631"/>
      <c r="VGS113" s="612"/>
      <c r="VGT113" s="626"/>
      <c r="VGU113" s="631"/>
      <c r="VGV113" s="631"/>
      <c r="VGW113" s="631"/>
      <c r="VGX113" s="631"/>
      <c r="VGY113" s="631"/>
      <c r="VGZ113" s="612"/>
      <c r="VHA113" s="626"/>
      <c r="VHB113" s="631"/>
      <c r="VHC113" s="631"/>
      <c r="VHD113" s="631"/>
      <c r="VHE113" s="631"/>
      <c r="VHF113" s="631"/>
      <c r="VHG113" s="612"/>
      <c r="VHH113" s="626"/>
      <c r="VHI113" s="631"/>
      <c r="VHJ113" s="631"/>
      <c r="VHK113" s="631"/>
      <c r="VHL113" s="631"/>
      <c r="VHM113" s="631"/>
      <c r="VHN113" s="612"/>
      <c r="VHO113" s="626"/>
      <c r="VHP113" s="631"/>
      <c r="VHQ113" s="631"/>
      <c r="VHR113" s="631"/>
      <c r="VHS113" s="631"/>
      <c r="VHT113" s="631"/>
      <c r="VHU113" s="612"/>
      <c r="VHV113" s="626"/>
      <c r="VHW113" s="631"/>
      <c r="VHX113" s="631"/>
      <c r="VHY113" s="631"/>
      <c r="VHZ113" s="631"/>
      <c r="VIA113" s="631"/>
      <c r="VIB113" s="612"/>
      <c r="VIC113" s="626"/>
      <c r="VID113" s="631"/>
      <c r="VIE113" s="631"/>
      <c r="VIF113" s="631"/>
      <c r="VIG113" s="631"/>
      <c r="VIH113" s="631"/>
      <c r="VII113" s="612"/>
      <c r="VIJ113" s="626"/>
      <c r="VIK113" s="631"/>
      <c r="VIL113" s="631"/>
      <c r="VIM113" s="631"/>
      <c r="VIN113" s="631"/>
      <c r="VIO113" s="631"/>
      <c r="VIP113" s="612"/>
      <c r="VIQ113" s="626"/>
      <c r="VIR113" s="631"/>
      <c r="VIS113" s="631"/>
      <c r="VIT113" s="631"/>
      <c r="VIU113" s="631"/>
      <c r="VIV113" s="631"/>
      <c r="VIW113" s="612"/>
      <c r="VIX113" s="626"/>
      <c r="VIY113" s="631"/>
      <c r="VIZ113" s="631"/>
      <c r="VJA113" s="631"/>
      <c r="VJB113" s="631"/>
      <c r="VJC113" s="631"/>
      <c r="VJD113" s="612"/>
      <c r="VJE113" s="626"/>
      <c r="VJF113" s="631"/>
      <c r="VJG113" s="631"/>
      <c r="VJH113" s="631"/>
      <c r="VJI113" s="631"/>
      <c r="VJJ113" s="631"/>
      <c r="VJK113" s="612"/>
      <c r="VJL113" s="626"/>
      <c r="VJM113" s="631"/>
      <c r="VJN113" s="631"/>
      <c r="VJO113" s="631"/>
      <c r="VJP113" s="631"/>
      <c r="VJQ113" s="631"/>
      <c r="VJR113" s="612"/>
      <c r="VJS113" s="626"/>
      <c r="VJT113" s="631"/>
      <c r="VJU113" s="631"/>
      <c r="VJV113" s="631"/>
      <c r="VJW113" s="631"/>
      <c r="VJX113" s="631"/>
      <c r="VJY113" s="612"/>
      <c r="VJZ113" s="626"/>
      <c r="VKA113" s="631"/>
      <c r="VKB113" s="631"/>
      <c r="VKC113" s="631"/>
      <c r="VKD113" s="631"/>
      <c r="VKE113" s="631"/>
      <c r="VKF113" s="612"/>
      <c r="VKG113" s="626"/>
      <c r="VKH113" s="631"/>
      <c r="VKI113" s="631"/>
      <c r="VKJ113" s="631"/>
      <c r="VKK113" s="631"/>
      <c r="VKL113" s="631"/>
      <c r="VKM113" s="612"/>
      <c r="VKN113" s="626"/>
      <c r="VKO113" s="631"/>
      <c r="VKP113" s="631"/>
      <c r="VKQ113" s="631"/>
      <c r="VKR113" s="631"/>
      <c r="VKS113" s="631"/>
      <c r="VKT113" s="612"/>
      <c r="VKU113" s="626"/>
      <c r="VKV113" s="631"/>
      <c r="VKW113" s="631"/>
      <c r="VKX113" s="631"/>
      <c r="VKY113" s="631"/>
      <c r="VKZ113" s="631"/>
      <c r="VLA113" s="612"/>
      <c r="VLB113" s="626"/>
      <c r="VLC113" s="631"/>
      <c r="VLD113" s="631"/>
      <c r="VLE113" s="631"/>
      <c r="VLF113" s="631"/>
      <c r="VLG113" s="631"/>
      <c r="VLH113" s="612"/>
      <c r="VLI113" s="626"/>
      <c r="VLJ113" s="631"/>
      <c r="VLK113" s="631"/>
      <c r="VLL113" s="631"/>
      <c r="VLM113" s="631"/>
      <c r="VLN113" s="631"/>
      <c r="VLO113" s="612"/>
      <c r="VLP113" s="626"/>
      <c r="VLQ113" s="631"/>
      <c r="VLR113" s="631"/>
      <c r="VLS113" s="631"/>
      <c r="VLT113" s="631"/>
      <c r="VLU113" s="631"/>
      <c r="VLV113" s="612"/>
      <c r="VLW113" s="626"/>
      <c r="VLX113" s="631"/>
      <c r="VLY113" s="631"/>
      <c r="VLZ113" s="631"/>
      <c r="VMA113" s="631"/>
      <c r="VMB113" s="631"/>
      <c r="VMC113" s="612"/>
      <c r="VMD113" s="626"/>
      <c r="VME113" s="631"/>
      <c r="VMF113" s="631"/>
      <c r="VMG113" s="631"/>
      <c r="VMH113" s="631"/>
      <c r="VMI113" s="631"/>
      <c r="VMJ113" s="612"/>
      <c r="VMK113" s="626"/>
      <c r="VML113" s="631"/>
      <c r="VMM113" s="631"/>
      <c r="VMN113" s="631"/>
      <c r="VMO113" s="631"/>
      <c r="VMP113" s="631"/>
      <c r="VMQ113" s="612"/>
      <c r="VMR113" s="626"/>
      <c r="VMS113" s="631"/>
      <c r="VMT113" s="631"/>
      <c r="VMU113" s="631"/>
      <c r="VMV113" s="631"/>
      <c r="VMW113" s="631"/>
      <c r="VMX113" s="612"/>
      <c r="VMY113" s="626"/>
      <c r="VMZ113" s="631"/>
      <c r="VNA113" s="631"/>
      <c r="VNB113" s="631"/>
      <c r="VNC113" s="631"/>
      <c r="VND113" s="631"/>
      <c r="VNE113" s="612"/>
      <c r="VNF113" s="626"/>
      <c r="VNG113" s="631"/>
      <c r="VNH113" s="631"/>
      <c r="VNI113" s="631"/>
      <c r="VNJ113" s="631"/>
      <c r="VNK113" s="631"/>
      <c r="VNL113" s="612"/>
      <c r="VNM113" s="626"/>
      <c r="VNN113" s="631"/>
      <c r="VNO113" s="631"/>
      <c r="VNP113" s="631"/>
      <c r="VNQ113" s="631"/>
      <c r="VNR113" s="631"/>
      <c r="VNS113" s="612"/>
      <c r="VNT113" s="626"/>
      <c r="VNU113" s="631"/>
      <c r="VNV113" s="631"/>
      <c r="VNW113" s="631"/>
      <c r="VNX113" s="631"/>
      <c r="VNY113" s="631"/>
      <c r="VNZ113" s="612"/>
      <c r="VOA113" s="626"/>
      <c r="VOB113" s="631"/>
      <c r="VOC113" s="631"/>
      <c r="VOD113" s="631"/>
      <c r="VOE113" s="631"/>
      <c r="VOF113" s="631"/>
      <c r="VOG113" s="612"/>
      <c r="VOH113" s="626"/>
      <c r="VOI113" s="631"/>
      <c r="VOJ113" s="631"/>
      <c r="VOK113" s="631"/>
      <c r="VOL113" s="631"/>
      <c r="VOM113" s="631"/>
      <c r="VON113" s="612"/>
      <c r="VOO113" s="626"/>
      <c r="VOP113" s="631"/>
      <c r="VOQ113" s="631"/>
      <c r="VOR113" s="631"/>
      <c r="VOS113" s="631"/>
      <c r="VOT113" s="631"/>
      <c r="VOU113" s="612"/>
      <c r="VOV113" s="626"/>
      <c r="VOW113" s="631"/>
      <c r="VOX113" s="631"/>
      <c r="VOY113" s="631"/>
      <c r="VOZ113" s="631"/>
      <c r="VPA113" s="631"/>
      <c r="VPB113" s="612"/>
      <c r="VPC113" s="626"/>
      <c r="VPD113" s="631"/>
      <c r="VPE113" s="631"/>
      <c r="VPF113" s="631"/>
      <c r="VPG113" s="631"/>
      <c r="VPH113" s="631"/>
      <c r="VPI113" s="612"/>
      <c r="VPJ113" s="626"/>
      <c r="VPK113" s="631"/>
      <c r="VPL113" s="631"/>
      <c r="VPM113" s="631"/>
      <c r="VPN113" s="631"/>
      <c r="VPO113" s="631"/>
      <c r="VPP113" s="612"/>
      <c r="VPQ113" s="626"/>
      <c r="VPR113" s="631"/>
      <c r="VPS113" s="631"/>
      <c r="VPT113" s="631"/>
      <c r="VPU113" s="631"/>
      <c r="VPV113" s="631"/>
      <c r="VPW113" s="612"/>
      <c r="VPX113" s="626"/>
      <c r="VPY113" s="631"/>
      <c r="VPZ113" s="631"/>
      <c r="VQA113" s="631"/>
      <c r="VQB113" s="631"/>
      <c r="VQC113" s="631"/>
      <c r="VQD113" s="612"/>
      <c r="VQE113" s="626"/>
      <c r="VQF113" s="631"/>
      <c r="VQG113" s="631"/>
      <c r="VQH113" s="631"/>
      <c r="VQI113" s="631"/>
      <c r="VQJ113" s="631"/>
      <c r="VQK113" s="612"/>
      <c r="VQL113" s="626"/>
      <c r="VQM113" s="631"/>
      <c r="VQN113" s="631"/>
      <c r="VQO113" s="631"/>
      <c r="VQP113" s="631"/>
      <c r="VQQ113" s="631"/>
      <c r="VQR113" s="612"/>
      <c r="VQS113" s="626"/>
      <c r="VQT113" s="631"/>
      <c r="VQU113" s="631"/>
      <c r="VQV113" s="631"/>
      <c r="VQW113" s="631"/>
      <c r="VQX113" s="631"/>
      <c r="VQY113" s="612"/>
      <c r="VQZ113" s="626"/>
      <c r="VRA113" s="631"/>
      <c r="VRB113" s="631"/>
      <c r="VRC113" s="631"/>
      <c r="VRD113" s="631"/>
      <c r="VRE113" s="631"/>
      <c r="VRF113" s="612"/>
      <c r="VRG113" s="626"/>
      <c r="VRH113" s="631"/>
      <c r="VRI113" s="631"/>
      <c r="VRJ113" s="631"/>
      <c r="VRK113" s="631"/>
      <c r="VRL113" s="631"/>
      <c r="VRM113" s="612"/>
      <c r="VRN113" s="626"/>
      <c r="VRO113" s="631"/>
      <c r="VRP113" s="631"/>
      <c r="VRQ113" s="631"/>
      <c r="VRR113" s="631"/>
      <c r="VRS113" s="631"/>
      <c r="VRT113" s="612"/>
      <c r="VRU113" s="626"/>
      <c r="VRV113" s="631"/>
      <c r="VRW113" s="631"/>
      <c r="VRX113" s="631"/>
      <c r="VRY113" s="631"/>
      <c r="VRZ113" s="631"/>
      <c r="VSA113" s="612"/>
      <c r="VSB113" s="626"/>
      <c r="VSC113" s="631"/>
      <c r="VSD113" s="631"/>
      <c r="VSE113" s="631"/>
      <c r="VSF113" s="631"/>
      <c r="VSG113" s="631"/>
      <c r="VSH113" s="612"/>
      <c r="VSI113" s="626"/>
      <c r="VSJ113" s="631"/>
      <c r="VSK113" s="631"/>
      <c r="VSL113" s="631"/>
      <c r="VSM113" s="631"/>
      <c r="VSN113" s="631"/>
      <c r="VSO113" s="612"/>
      <c r="VSP113" s="626"/>
      <c r="VSQ113" s="631"/>
      <c r="VSR113" s="631"/>
      <c r="VSS113" s="631"/>
      <c r="VST113" s="631"/>
      <c r="VSU113" s="631"/>
      <c r="VSV113" s="612"/>
      <c r="VSW113" s="626"/>
      <c r="VSX113" s="631"/>
      <c r="VSY113" s="631"/>
      <c r="VSZ113" s="631"/>
      <c r="VTA113" s="631"/>
      <c r="VTB113" s="631"/>
      <c r="VTC113" s="612"/>
      <c r="VTD113" s="626"/>
      <c r="VTE113" s="631"/>
      <c r="VTF113" s="631"/>
      <c r="VTG113" s="631"/>
      <c r="VTH113" s="631"/>
      <c r="VTI113" s="631"/>
      <c r="VTJ113" s="612"/>
      <c r="VTK113" s="626"/>
      <c r="VTL113" s="631"/>
      <c r="VTM113" s="631"/>
      <c r="VTN113" s="631"/>
      <c r="VTO113" s="631"/>
      <c r="VTP113" s="631"/>
      <c r="VTQ113" s="612"/>
      <c r="VTR113" s="626"/>
      <c r="VTS113" s="631"/>
      <c r="VTT113" s="631"/>
      <c r="VTU113" s="631"/>
      <c r="VTV113" s="631"/>
      <c r="VTW113" s="631"/>
      <c r="VTX113" s="612"/>
      <c r="VTY113" s="626"/>
      <c r="VTZ113" s="631"/>
      <c r="VUA113" s="631"/>
      <c r="VUB113" s="631"/>
      <c r="VUC113" s="631"/>
      <c r="VUD113" s="631"/>
      <c r="VUE113" s="612"/>
      <c r="VUF113" s="626"/>
      <c r="VUG113" s="631"/>
      <c r="VUH113" s="631"/>
      <c r="VUI113" s="631"/>
      <c r="VUJ113" s="631"/>
      <c r="VUK113" s="631"/>
      <c r="VUL113" s="612"/>
      <c r="VUM113" s="626"/>
      <c r="VUN113" s="631"/>
      <c r="VUO113" s="631"/>
      <c r="VUP113" s="631"/>
      <c r="VUQ113" s="631"/>
      <c r="VUR113" s="631"/>
      <c r="VUS113" s="612"/>
      <c r="VUT113" s="626"/>
      <c r="VUU113" s="631"/>
      <c r="VUV113" s="631"/>
      <c r="VUW113" s="631"/>
      <c r="VUX113" s="631"/>
      <c r="VUY113" s="631"/>
      <c r="VUZ113" s="612"/>
      <c r="VVA113" s="626"/>
      <c r="VVB113" s="631"/>
      <c r="VVC113" s="631"/>
      <c r="VVD113" s="631"/>
      <c r="VVE113" s="631"/>
      <c r="VVF113" s="631"/>
      <c r="VVG113" s="612"/>
      <c r="VVH113" s="626"/>
      <c r="VVI113" s="631"/>
      <c r="VVJ113" s="631"/>
      <c r="VVK113" s="631"/>
      <c r="VVL113" s="631"/>
      <c r="VVM113" s="631"/>
      <c r="VVN113" s="612"/>
      <c r="VVO113" s="626"/>
      <c r="VVP113" s="631"/>
      <c r="VVQ113" s="631"/>
      <c r="VVR113" s="631"/>
      <c r="VVS113" s="631"/>
      <c r="VVT113" s="631"/>
      <c r="VVU113" s="612"/>
      <c r="VVV113" s="626"/>
      <c r="VVW113" s="631"/>
      <c r="VVX113" s="631"/>
      <c r="VVY113" s="631"/>
      <c r="VVZ113" s="631"/>
      <c r="VWA113" s="631"/>
      <c r="VWB113" s="612"/>
      <c r="VWC113" s="626"/>
      <c r="VWD113" s="631"/>
      <c r="VWE113" s="631"/>
      <c r="VWF113" s="631"/>
      <c r="VWG113" s="631"/>
      <c r="VWH113" s="631"/>
      <c r="VWI113" s="612"/>
      <c r="VWJ113" s="626"/>
      <c r="VWK113" s="631"/>
      <c r="VWL113" s="631"/>
      <c r="VWM113" s="631"/>
      <c r="VWN113" s="631"/>
      <c r="VWO113" s="631"/>
      <c r="VWP113" s="612"/>
      <c r="VWQ113" s="626"/>
      <c r="VWR113" s="631"/>
      <c r="VWS113" s="631"/>
      <c r="VWT113" s="631"/>
      <c r="VWU113" s="631"/>
      <c r="VWV113" s="631"/>
      <c r="VWW113" s="612"/>
      <c r="VWX113" s="626"/>
      <c r="VWY113" s="631"/>
      <c r="VWZ113" s="631"/>
      <c r="VXA113" s="631"/>
      <c r="VXB113" s="631"/>
      <c r="VXC113" s="631"/>
      <c r="VXD113" s="612"/>
      <c r="VXE113" s="626"/>
      <c r="VXF113" s="631"/>
      <c r="VXG113" s="631"/>
      <c r="VXH113" s="631"/>
      <c r="VXI113" s="631"/>
      <c r="VXJ113" s="631"/>
      <c r="VXK113" s="612"/>
      <c r="VXL113" s="626"/>
      <c r="VXM113" s="631"/>
      <c r="VXN113" s="631"/>
      <c r="VXO113" s="631"/>
      <c r="VXP113" s="631"/>
      <c r="VXQ113" s="631"/>
      <c r="VXR113" s="612"/>
      <c r="VXS113" s="626"/>
      <c r="VXT113" s="631"/>
      <c r="VXU113" s="631"/>
      <c r="VXV113" s="631"/>
      <c r="VXW113" s="631"/>
      <c r="VXX113" s="631"/>
      <c r="VXY113" s="612"/>
      <c r="VXZ113" s="626"/>
      <c r="VYA113" s="631"/>
      <c r="VYB113" s="631"/>
      <c r="VYC113" s="631"/>
      <c r="VYD113" s="631"/>
      <c r="VYE113" s="631"/>
      <c r="VYF113" s="612"/>
      <c r="VYG113" s="626"/>
      <c r="VYH113" s="631"/>
      <c r="VYI113" s="631"/>
      <c r="VYJ113" s="631"/>
      <c r="VYK113" s="631"/>
      <c r="VYL113" s="631"/>
      <c r="VYM113" s="612"/>
      <c r="VYN113" s="626"/>
      <c r="VYO113" s="631"/>
      <c r="VYP113" s="631"/>
      <c r="VYQ113" s="631"/>
      <c r="VYR113" s="631"/>
      <c r="VYS113" s="631"/>
      <c r="VYT113" s="612"/>
      <c r="VYU113" s="626"/>
      <c r="VYV113" s="631"/>
      <c r="VYW113" s="631"/>
      <c r="VYX113" s="631"/>
      <c r="VYY113" s="631"/>
      <c r="VYZ113" s="631"/>
      <c r="VZA113" s="612"/>
      <c r="VZB113" s="626"/>
      <c r="VZC113" s="631"/>
      <c r="VZD113" s="631"/>
      <c r="VZE113" s="631"/>
      <c r="VZF113" s="631"/>
      <c r="VZG113" s="631"/>
      <c r="VZH113" s="612"/>
      <c r="VZI113" s="626"/>
      <c r="VZJ113" s="631"/>
      <c r="VZK113" s="631"/>
      <c r="VZL113" s="631"/>
      <c r="VZM113" s="631"/>
      <c r="VZN113" s="631"/>
      <c r="VZO113" s="612"/>
      <c r="VZP113" s="626"/>
      <c r="VZQ113" s="631"/>
      <c r="VZR113" s="631"/>
      <c r="VZS113" s="631"/>
      <c r="VZT113" s="631"/>
      <c r="VZU113" s="631"/>
      <c r="VZV113" s="612"/>
      <c r="VZW113" s="626"/>
      <c r="VZX113" s="631"/>
      <c r="VZY113" s="631"/>
      <c r="VZZ113" s="631"/>
      <c r="WAA113" s="631"/>
      <c r="WAB113" s="631"/>
      <c r="WAC113" s="612"/>
      <c r="WAD113" s="626"/>
      <c r="WAE113" s="631"/>
      <c r="WAF113" s="631"/>
      <c r="WAG113" s="631"/>
      <c r="WAH113" s="631"/>
      <c r="WAI113" s="631"/>
      <c r="WAJ113" s="612"/>
      <c r="WAK113" s="626"/>
      <c r="WAL113" s="631"/>
      <c r="WAM113" s="631"/>
      <c r="WAN113" s="631"/>
      <c r="WAO113" s="631"/>
      <c r="WAP113" s="631"/>
      <c r="WAQ113" s="612"/>
      <c r="WAR113" s="626"/>
      <c r="WAS113" s="631"/>
      <c r="WAT113" s="631"/>
      <c r="WAU113" s="631"/>
      <c r="WAV113" s="631"/>
      <c r="WAW113" s="631"/>
      <c r="WAX113" s="612"/>
      <c r="WAY113" s="626"/>
      <c r="WAZ113" s="631"/>
      <c r="WBA113" s="631"/>
      <c r="WBB113" s="631"/>
      <c r="WBC113" s="631"/>
      <c r="WBD113" s="631"/>
      <c r="WBE113" s="612"/>
      <c r="WBF113" s="626"/>
      <c r="WBG113" s="631"/>
      <c r="WBH113" s="631"/>
      <c r="WBI113" s="631"/>
      <c r="WBJ113" s="631"/>
      <c r="WBK113" s="631"/>
      <c r="WBL113" s="612"/>
      <c r="WBM113" s="626"/>
      <c r="WBN113" s="631"/>
      <c r="WBO113" s="631"/>
      <c r="WBP113" s="631"/>
      <c r="WBQ113" s="631"/>
      <c r="WBR113" s="631"/>
      <c r="WBS113" s="612"/>
      <c r="WBT113" s="626"/>
      <c r="WBU113" s="631"/>
      <c r="WBV113" s="631"/>
      <c r="WBW113" s="631"/>
      <c r="WBX113" s="631"/>
      <c r="WBY113" s="631"/>
      <c r="WBZ113" s="612"/>
      <c r="WCA113" s="626"/>
      <c r="WCB113" s="631"/>
      <c r="WCC113" s="631"/>
      <c r="WCD113" s="631"/>
      <c r="WCE113" s="631"/>
      <c r="WCF113" s="631"/>
      <c r="WCG113" s="612"/>
      <c r="WCH113" s="626"/>
      <c r="WCI113" s="631"/>
      <c r="WCJ113" s="631"/>
      <c r="WCK113" s="631"/>
      <c r="WCL113" s="631"/>
      <c r="WCM113" s="631"/>
      <c r="WCN113" s="612"/>
      <c r="WCO113" s="626"/>
      <c r="WCP113" s="631"/>
      <c r="WCQ113" s="631"/>
      <c r="WCR113" s="631"/>
      <c r="WCS113" s="631"/>
      <c r="WCT113" s="631"/>
      <c r="WCU113" s="612"/>
      <c r="WCV113" s="626"/>
      <c r="WCW113" s="631"/>
      <c r="WCX113" s="631"/>
      <c r="WCY113" s="631"/>
      <c r="WCZ113" s="631"/>
      <c r="WDA113" s="631"/>
      <c r="WDB113" s="612"/>
      <c r="WDC113" s="626"/>
      <c r="WDD113" s="631"/>
      <c r="WDE113" s="631"/>
      <c r="WDF113" s="631"/>
      <c r="WDG113" s="631"/>
      <c r="WDH113" s="631"/>
      <c r="WDI113" s="612"/>
      <c r="WDJ113" s="626"/>
      <c r="WDK113" s="631"/>
      <c r="WDL113" s="631"/>
      <c r="WDM113" s="631"/>
      <c r="WDN113" s="631"/>
      <c r="WDO113" s="631"/>
      <c r="WDP113" s="612"/>
      <c r="WDQ113" s="626"/>
      <c r="WDR113" s="631"/>
      <c r="WDS113" s="631"/>
      <c r="WDT113" s="631"/>
      <c r="WDU113" s="631"/>
      <c r="WDV113" s="631"/>
      <c r="WDW113" s="612"/>
      <c r="WDX113" s="626"/>
      <c r="WDY113" s="631"/>
      <c r="WDZ113" s="631"/>
      <c r="WEA113" s="631"/>
      <c r="WEB113" s="631"/>
      <c r="WEC113" s="631"/>
      <c r="WED113" s="612"/>
      <c r="WEE113" s="626"/>
      <c r="WEF113" s="631"/>
      <c r="WEG113" s="631"/>
      <c r="WEH113" s="631"/>
      <c r="WEI113" s="631"/>
      <c r="WEJ113" s="631"/>
      <c r="WEK113" s="612"/>
      <c r="WEL113" s="626"/>
      <c r="WEM113" s="631"/>
      <c r="WEN113" s="631"/>
      <c r="WEO113" s="631"/>
      <c r="WEP113" s="631"/>
      <c r="WEQ113" s="631"/>
      <c r="WER113" s="612"/>
      <c r="WES113" s="626"/>
      <c r="WET113" s="631"/>
      <c r="WEU113" s="631"/>
      <c r="WEV113" s="631"/>
      <c r="WEW113" s="631"/>
      <c r="WEX113" s="631"/>
      <c r="WEY113" s="612"/>
      <c r="WEZ113" s="626"/>
      <c r="WFA113" s="631"/>
      <c r="WFB113" s="631"/>
      <c r="WFC113" s="631"/>
      <c r="WFD113" s="631"/>
      <c r="WFE113" s="631"/>
      <c r="WFF113" s="612"/>
      <c r="WFG113" s="626"/>
      <c r="WFH113" s="631"/>
      <c r="WFI113" s="631"/>
      <c r="WFJ113" s="631"/>
      <c r="WFK113" s="631"/>
      <c r="WFL113" s="631"/>
      <c r="WFM113" s="612"/>
      <c r="WFN113" s="626"/>
      <c r="WFO113" s="631"/>
      <c r="WFP113" s="631"/>
      <c r="WFQ113" s="631"/>
      <c r="WFR113" s="631"/>
      <c r="WFS113" s="631"/>
      <c r="WFT113" s="612"/>
      <c r="WFU113" s="626"/>
      <c r="WFV113" s="631"/>
      <c r="WFW113" s="631"/>
      <c r="WFX113" s="631"/>
      <c r="WFY113" s="631"/>
      <c r="WFZ113" s="631"/>
      <c r="WGA113" s="612"/>
      <c r="WGB113" s="626"/>
      <c r="WGC113" s="631"/>
      <c r="WGD113" s="631"/>
      <c r="WGE113" s="631"/>
      <c r="WGF113" s="631"/>
      <c r="WGG113" s="631"/>
      <c r="WGH113" s="612"/>
      <c r="WGI113" s="626"/>
      <c r="WGJ113" s="631"/>
      <c r="WGK113" s="631"/>
      <c r="WGL113" s="631"/>
      <c r="WGM113" s="631"/>
      <c r="WGN113" s="631"/>
      <c r="WGO113" s="612"/>
      <c r="WGP113" s="626"/>
      <c r="WGQ113" s="631"/>
      <c r="WGR113" s="631"/>
      <c r="WGS113" s="631"/>
      <c r="WGT113" s="631"/>
      <c r="WGU113" s="631"/>
      <c r="WGV113" s="612"/>
      <c r="WGW113" s="626"/>
      <c r="WGX113" s="631"/>
      <c r="WGY113" s="631"/>
      <c r="WGZ113" s="631"/>
      <c r="WHA113" s="631"/>
      <c r="WHB113" s="631"/>
      <c r="WHC113" s="612"/>
      <c r="WHD113" s="626"/>
      <c r="WHE113" s="631"/>
      <c r="WHF113" s="631"/>
      <c r="WHG113" s="631"/>
      <c r="WHH113" s="631"/>
      <c r="WHI113" s="631"/>
      <c r="WHJ113" s="612"/>
      <c r="WHK113" s="626"/>
      <c r="WHL113" s="631"/>
      <c r="WHM113" s="631"/>
      <c r="WHN113" s="631"/>
      <c r="WHO113" s="631"/>
      <c r="WHP113" s="631"/>
      <c r="WHQ113" s="612"/>
      <c r="WHR113" s="626"/>
      <c r="WHS113" s="631"/>
      <c r="WHT113" s="631"/>
      <c r="WHU113" s="631"/>
      <c r="WHV113" s="631"/>
      <c r="WHW113" s="631"/>
      <c r="WHX113" s="612"/>
      <c r="WHY113" s="626"/>
      <c r="WHZ113" s="631"/>
      <c r="WIA113" s="631"/>
      <c r="WIB113" s="631"/>
      <c r="WIC113" s="631"/>
      <c r="WID113" s="631"/>
      <c r="WIE113" s="612"/>
      <c r="WIF113" s="626"/>
      <c r="WIG113" s="631"/>
      <c r="WIH113" s="631"/>
      <c r="WII113" s="631"/>
      <c r="WIJ113" s="631"/>
      <c r="WIK113" s="631"/>
      <c r="WIL113" s="612"/>
      <c r="WIM113" s="626"/>
      <c r="WIN113" s="631"/>
      <c r="WIO113" s="631"/>
      <c r="WIP113" s="631"/>
      <c r="WIQ113" s="631"/>
      <c r="WIR113" s="631"/>
      <c r="WIS113" s="612"/>
      <c r="WIT113" s="626"/>
      <c r="WIU113" s="631"/>
      <c r="WIV113" s="631"/>
      <c r="WIW113" s="631"/>
      <c r="WIX113" s="631"/>
      <c r="WIY113" s="631"/>
      <c r="WIZ113" s="612"/>
      <c r="WJA113" s="626"/>
      <c r="WJB113" s="631"/>
      <c r="WJC113" s="631"/>
      <c r="WJD113" s="631"/>
      <c r="WJE113" s="631"/>
      <c r="WJF113" s="631"/>
      <c r="WJG113" s="612"/>
      <c r="WJH113" s="626"/>
      <c r="WJI113" s="631"/>
      <c r="WJJ113" s="631"/>
      <c r="WJK113" s="631"/>
      <c r="WJL113" s="631"/>
      <c r="WJM113" s="631"/>
      <c r="WJN113" s="612"/>
      <c r="WJO113" s="626"/>
      <c r="WJP113" s="631"/>
      <c r="WJQ113" s="631"/>
      <c r="WJR113" s="631"/>
      <c r="WJS113" s="631"/>
      <c r="WJT113" s="631"/>
      <c r="WJU113" s="612"/>
      <c r="WJV113" s="626"/>
      <c r="WJW113" s="631"/>
      <c r="WJX113" s="631"/>
      <c r="WJY113" s="631"/>
      <c r="WJZ113" s="631"/>
      <c r="WKA113" s="631"/>
      <c r="WKB113" s="612"/>
      <c r="WKC113" s="626"/>
      <c r="WKD113" s="631"/>
      <c r="WKE113" s="631"/>
      <c r="WKF113" s="631"/>
      <c r="WKG113" s="631"/>
      <c r="WKH113" s="631"/>
      <c r="WKI113" s="612"/>
      <c r="WKJ113" s="626"/>
      <c r="WKK113" s="631"/>
      <c r="WKL113" s="631"/>
      <c r="WKM113" s="631"/>
      <c r="WKN113" s="631"/>
      <c r="WKO113" s="631"/>
      <c r="WKP113" s="612"/>
      <c r="WKQ113" s="626"/>
      <c r="WKR113" s="631"/>
      <c r="WKS113" s="631"/>
      <c r="WKT113" s="631"/>
      <c r="WKU113" s="631"/>
      <c r="WKV113" s="631"/>
      <c r="WKW113" s="612"/>
      <c r="WKX113" s="626"/>
      <c r="WKY113" s="631"/>
      <c r="WKZ113" s="631"/>
      <c r="WLA113" s="631"/>
      <c r="WLB113" s="631"/>
      <c r="WLC113" s="631"/>
      <c r="WLD113" s="612"/>
      <c r="WLE113" s="626"/>
      <c r="WLF113" s="631"/>
      <c r="WLG113" s="631"/>
      <c r="WLH113" s="631"/>
      <c r="WLI113" s="631"/>
      <c r="WLJ113" s="631"/>
      <c r="WLK113" s="612"/>
      <c r="WLL113" s="626"/>
      <c r="WLM113" s="631"/>
      <c r="WLN113" s="631"/>
      <c r="WLO113" s="631"/>
      <c r="WLP113" s="631"/>
      <c r="WLQ113" s="631"/>
      <c r="WLR113" s="612"/>
      <c r="WLS113" s="626"/>
      <c r="WLT113" s="631"/>
      <c r="WLU113" s="631"/>
      <c r="WLV113" s="631"/>
      <c r="WLW113" s="631"/>
      <c r="WLX113" s="631"/>
      <c r="WLY113" s="612"/>
      <c r="WLZ113" s="626"/>
      <c r="WMA113" s="631"/>
      <c r="WMB113" s="631"/>
      <c r="WMC113" s="631"/>
      <c r="WMD113" s="631"/>
      <c r="WME113" s="631"/>
      <c r="WMF113" s="612"/>
      <c r="WMG113" s="626"/>
      <c r="WMH113" s="631"/>
      <c r="WMI113" s="631"/>
      <c r="WMJ113" s="631"/>
      <c r="WMK113" s="631"/>
      <c r="WML113" s="631"/>
      <c r="WMM113" s="612"/>
      <c r="WMN113" s="626"/>
      <c r="WMO113" s="631"/>
      <c r="WMP113" s="631"/>
      <c r="WMQ113" s="631"/>
      <c r="WMR113" s="631"/>
      <c r="WMS113" s="631"/>
      <c r="WMT113" s="612"/>
      <c r="WMU113" s="626"/>
      <c r="WMV113" s="631"/>
      <c r="WMW113" s="631"/>
      <c r="WMX113" s="631"/>
      <c r="WMY113" s="631"/>
      <c r="WMZ113" s="631"/>
      <c r="WNA113" s="612"/>
      <c r="WNB113" s="626"/>
      <c r="WNC113" s="631"/>
      <c r="WND113" s="631"/>
      <c r="WNE113" s="631"/>
      <c r="WNF113" s="631"/>
      <c r="WNG113" s="631"/>
      <c r="WNH113" s="612"/>
      <c r="WNI113" s="626"/>
      <c r="WNJ113" s="631"/>
      <c r="WNK113" s="631"/>
      <c r="WNL113" s="631"/>
      <c r="WNM113" s="631"/>
      <c r="WNN113" s="631"/>
      <c r="WNO113" s="612"/>
      <c r="WNP113" s="626"/>
      <c r="WNQ113" s="631"/>
      <c r="WNR113" s="631"/>
      <c r="WNS113" s="631"/>
      <c r="WNT113" s="631"/>
      <c r="WNU113" s="631"/>
      <c r="WNV113" s="612"/>
      <c r="WNW113" s="626"/>
      <c r="WNX113" s="631"/>
      <c r="WNY113" s="631"/>
      <c r="WNZ113" s="631"/>
      <c r="WOA113" s="631"/>
      <c r="WOB113" s="631"/>
      <c r="WOC113" s="612"/>
      <c r="WOD113" s="626"/>
      <c r="WOE113" s="631"/>
      <c r="WOF113" s="631"/>
      <c r="WOG113" s="631"/>
      <c r="WOH113" s="631"/>
      <c r="WOI113" s="631"/>
      <c r="WOJ113" s="612"/>
      <c r="WOK113" s="626"/>
      <c r="WOL113" s="631"/>
      <c r="WOM113" s="631"/>
      <c r="WON113" s="631"/>
      <c r="WOO113" s="631"/>
      <c r="WOP113" s="631"/>
      <c r="WOQ113" s="612"/>
      <c r="WOR113" s="626"/>
      <c r="WOS113" s="631"/>
      <c r="WOT113" s="631"/>
      <c r="WOU113" s="631"/>
      <c r="WOV113" s="631"/>
      <c r="WOW113" s="631"/>
      <c r="WOX113" s="612"/>
      <c r="WOY113" s="626"/>
      <c r="WOZ113" s="631"/>
      <c r="WPA113" s="631"/>
      <c r="WPB113" s="631"/>
      <c r="WPC113" s="631"/>
      <c r="WPD113" s="631"/>
      <c r="WPE113" s="612"/>
      <c r="WPF113" s="626"/>
      <c r="WPG113" s="631"/>
      <c r="WPH113" s="631"/>
      <c r="WPI113" s="631"/>
      <c r="WPJ113" s="631"/>
      <c r="WPK113" s="631"/>
      <c r="WPL113" s="612"/>
      <c r="WPM113" s="626"/>
      <c r="WPN113" s="631"/>
      <c r="WPO113" s="631"/>
      <c r="WPP113" s="631"/>
      <c r="WPQ113" s="631"/>
      <c r="WPR113" s="631"/>
      <c r="WPS113" s="612"/>
      <c r="WPT113" s="626"/>
      <c r="WPU113" s="631"/>
      <c r="WPV113" s="631"/>
      <c r="WPW113" s="631"/>
      <c r="WPX113" s="631"/>
      <c r="WPY113" s="631"/>
      <c r="WPZ113" s="612"/>
      <c r="WQA113" s="626"/>
      <c r="WQB113" s="631"/>
      <c r="WQC113" s="631"/>
      <c r="WQD113" s="631"/>
      <c r="WQE113" s="631"/>
      <c r="WQF113" s="631"/>
      <c r="WQG113" s="612"/>
      <c r="WQH113" s="626"/>
      <c r="WQI113" s="631"/>
      <c r="WQJ113" s="631"/>
      <c r="WQK113" s="631"/>
      <c r="WQL113" s="631"/>
      <c r="WQM113" s="631"/>
      <c r="WQN113" s="612"/>
      <c r="WQO113" s="626"/>
      <c r="WQP113" s="631"/>
      <c r="WQQ113" s="631"/>
      <c r="WQR113" s="631"/>
      <c r="WQS113" s="631"/>
      <c r="WQT113" s="631"/>
      <c r="WQU113" s="612"/>
      <c r="WQV113" s="626"/>
      <c r="WQW113" s="631"/>
      <c r="WQX113" s="631"/>
      <c r="WQY113" s="631"/>
      <c r="WQZ113" s="631"/>
      <c r="WRA113" s="631"/>
      <c r="WRB113" s="612"/>
      <c r="WRC113" s="626"/>
      <c r="WRD113" s="631"/>
      <c r="WRE113" s="631"/>
      <c r="WRF113" s="631"/>
      <c r="WRG113" s="631"/>
      <c r="WRH113" s="631"/>
      <c r="WRI113" s="612"/>
      <c r="WRJ113" s="626"/>
      <c r="WRK113" s="631"/>
      <c r="WRL113" s="631"/>
      <c r="WRM113" s="631"/>
      <c r="WRN113" s="631"/>
      <c r="WRO113" s="631"/>
      <c r="WRP113" s="612"/>
      <c r="WRQ113" s="626"/>
      <c r="WRR113" s="631"/>
      <c r="WRS113" s="631"/>
      <c r="WRT113" s="631"/>
      <c r="WRU113" s="631"/>
      <c r="WRV113" s="631"/>
      <c r="WRW113" s="612"/>
      <c r="WRX113" s="626"/>
      <c r="WRY113" s="631"/>
      <c r="WRZ113" s="631"/>
      <c r="WSA113" s="631"/>
      <c r="WSB113" s="631"/>
      <c r="WSC113" s="631"/>
      <c r="WSD113" s="612"/>
      <c r="WSE113" s="626"/>
      <c r="WSF113" s="631"/>
      <c r="WSG113" s="631"/>
      <c r="WSH113" s="631"/>
      <c r="WSI113" s="631"/>
      <c r="WSJ113" s="631"/>
      <c r="WSK113" s="612"/>
      <c r="WSL113" s="626"/>
      <c r="WSM113" s="631"/>
      <c r="WSN113" s="631"/>
      <c r="WSO113" s="631"/>
      <c r="WSP113" s="631"/>
      <c r="WSQ113" s="631"/>
      <c r="WSR113" s="612"/>
      <c r="WSS113" s="626"/>
      <c r="WST113" s="631"/>
      <c r="WSU113" s="631"/>
      <c r="WSV113" s="631"/>
      <c r="WSW113" s="631"/>
      <c r="WSX113" s="631"/>
      <c r="WSY113" s="612"/>
      <c r="WSZ113" s="626"/>
      <c r="WTA113" s="631"/>
      <c r="WTB113" s="631"/>
      <c r="WTC113" s="631"/>
      <c r="WTD113" s="631"/>
      <c r="WTE113" s="631"/>
      <c r="WTF113" s="612"/>
      <c r="WTG113" s="626"/>
      <c r="WTH113" s="631"/>
      <c r="WTI113" s="631"/>
      <c r="WTJ113" s="631"/>
      <c r="WTK113" s="631"/>
      <c r="WTL113" s="631"/>
      <c r="WTM113" s="612"/>
      <c r="WTN113" s="626"/>
      <c r="WTO113" s="631"/>
      <c r="WTP113" s="631"/>
      <c r="WTQ113" s="631"/>
      <c r="WTR113" s="631"/>
      <c r="WTS113" s="631"/>
      <c r="WTT113" s="612"/>
      <c r="WTU113" s="626"/>
      <c r="WTV113" s="631"/>
      <c r="WTW113" s="631"/>
      <c r="WTX113" s="631"/>
      <c r="WTY113" s="631"/>
      <c r="WTZ113" s="631"/>
      <c r="WUA113" s="612"/>
      <c r="WUB113" s="626"/>
      <c r="WUC113" s="631"/>
      <c r="WUD113" s="631"/>
      <c r="WUE113" s="631"/>
      <c r="WUF113" s="631"/>
      <c r="WUG113" s="631"/>
      <c r="WUH113" s="612"/>
      <c r="WUI113" s="626"/>
      <c r="WUJ113" s="631"/>
      <c r="WUK113" s="631"/>
      <c r="WUL113" s="631"/>
      <c r="WUM113" s="631"/>
      <c r="WUN113" s="631"/>
      <c r="WUO113" s="612"/>
      <c r="WUP113" s="626"/>
      <c r="WUQ113" s="631"/>
      <c r="WUR113" s="631"/>
      <c r="WUS113" s="631"/>
      <c r="WUT113" s="631"/>
      <c r="WUU113" s="631"/>
      <c r="WUV113" s="612"/>
      <c r="WUW113" s="626"/>
      <c r="WUX113" s="631"/>
      <c r="WUY113" s="631"/>
      <c r="WUZ113" s="631"/>
      <c r="WVA113" s="631"/>
      <c r="WVB113" s="631"/>
      <c r="WVC113" s="612"/>
      <c r="WVD113" s="626"/>
      <c r="WVE113" s="631"/>
      <c r="WVF113" s="631"/>
      <c r="WVG113" s="631"/>
      <c r="WVH113" s="631"/>
      <c r="WVI113" s="631"/>
      <c r="WVJ113" s="612"/>
      <c r="WVK113" s="626"/>
      <c r="WVL113" s="631"/>
      <c r="WVM113" s="631"/>
      <c r="WVN113" s="631"/>
      <c r="WVO113" s="631"/>
      <c r="WVP113" s="631"/>
      <c r="WVQ113" s="612"/>
      <c r="WVR113" s="626"/>
      <c r="WVS113" s="631"/>
      <c r="WVT113" s="631"/>
      <c r="WVU113" s="631"/>
      <c r="WVV113" s="631"/>
      <c r="WVW113" s="631"/>
      <c r="WVX113" s="612"/>
      <c r="WVY113" s="626"/>
      <c r="WVZ113" s="631"/>
      <c r="WWA113" s="631"/>
      <c r="WWB113" s="631"/>
      <c r="WWC113" s="631"/>
      <c r="WWD113" s="631"/>
      <c r="WWE113" s="612"/>
      <c r="WWF113" s="626"/>
      <c r="WWG113" s="631"/>
      <c r="WWH113" s="631"/>
      <c r="WWI113" s="631"/>
      <c r="WWJ113" s="631"/>
      <c r="WWK113" s="631"/>
      <c r="WWL113" s="612"/>
      <c r="WWM113" s="626"/>
      <c r="WWN113" s="631"/>
      <c r="WWO113" s="631"/>
      <c r="WWP113" s="631"/>
      <c r="WWQ113" s="631"/>
      <c r="WWR113" s="631"/>
      <c r="WWS113" s="612"/>
      <c r="WWT113" s="626"/>
      <c r="WWU113" s="631"/>
      <c r="WWV113" s="631"/>
      <c r="WWW113" s="631"/>
      <c r="WWX113" s="631"/>
      <c r="WWY113" s="631"/>
      <c r="WWZ113" s="612"/>
      <c r="WXA113" s="626"/>
      <c r="WXB113" s="631"/>
      <c r="WXC113" s="631"/>
      <c r="WXD113" s="631"/>
      <c r="WXE113" s="631"/>
      <c r="WXF113" s="631"/>
      <c r="WXG113" s="612"/>
      <c r="WXH113" s="626"/>
      <c r="WXI113" s="631"/>
      <c r="WXJ113" s="631"/>
      <c r="WXK113" s="631"/>
      <c r="WXL113" s="631"/>
      <c r="WXM113" s="631"/>
      <c r="WXN113" s="612"/>
      <c r="WXO113" s="626"/>
      <c r="WXP113" s="631"/>
      <c r="WXQ113" s="631"/>
      <c r="WXR113" s="631"/>
      <c r="WXS113" s="631"/>
      <c r="WXT113" s="631"/>
      <c r="WXU113" s="612"/>
      <c r="WXV113" s="626"/>
      <c r="WXW113" s="631"/>
      <c r="WXX113" s="631"/>
      <c r="WXY113" s="631"/>
      <c r="WXZ113" s="631"/>
      <c r="WYA113" s="631"/>
      <c r="WYB113" s="612"/>
      <c r="WYC113" s="626"/>
      <c r="WYD113" s="631"/>
      <c r="WYE113" s="631"/>
      <c r="WYF113" s="631"/>
      <c r="WYG113" s="631"/>
      <c r="WYH113" s="631"/>
      <c r="WYI113" s="612"/>
      <c r="WYJ113" s="626"/>
      <c r="WYK113" s="631"/>
      <c r="WYL113" s="631"/>
      <c r="WYM113" s="631"/>
      <c r="WYN113" s="631"/>
      <c r="WYO113" s="631"/>
      <c r="WYP113" s="612"/>
      <c r="WYQ113" s="626"/>
      <c r="WYR113" s="631"/>
      <c r="WYS113" s="631"/>
      <c r="WYT113" s="631"/>
      <c r="WYU113" s="631"/>
      <c r="WYV113" s="631"/>
      <c r="WYW113" s="612"/>
      <c r="WYX113" s="626"/>
      <c r="WYY113" s="631"/>
      <c r="WYZ113" s="631"/>
      <c r="WZA113" s="631"/>
      <c r="WZB113" s="631"/>
      <c r="WZC113" s="631"/>
      <c r="WZD113" s="612"/>
      <c r="WZE113" s="626"/>
      <c r="WZF113" s="631"/>
      <c r="WZG113" s="631"/>
      <c r="WZH113" s="631"/>
      <c r="WZI113" s="631"/>
      <c r="WZJ113" s="631"/>
      <c r="WZK113" s="612"/>
      <c r="WZL113" s="626"/>
      <c r="WZM113" s="631"/>
      <c r="WZN113" s="631"/>
      <c r="WZO113" s="631"/>
      <c r="WZP113" s="631"/>
      <c r="WZQ113" s="631"/>
      <c r="WZR113" s="612"/>
      <c r="WZS113" s="626"/>
      <c r="WZT113" s="631"/>
      <c r="WZU113" s="631"/>
      <c r="WZV113" s="631"/>
      <c r="WZW113" s="631"/>
      <c r="WZX113" s="631"/>
      <c r="WZY113" s="612"/>
      <c r="WZZ113" s="626"/>
      <c r="XAA113" s="631"/>
      <c r="XAB113" s="631"/>
      <c r="XAC113" s="631"/>
      <c r="XAD113" s="631"/>
      <c r="XAE113" s="631"/>
      <c r="XAF113" s="612"/>
      <c r="XAG113" s="626"/>
      <c r="XAH113" s="631"/>
      <c r="XAI113" s="631"/>
      <c r="XAJ113" s="631"/>
      <c r="XAK113" s="631"/>
      <c r="XAL113" s="631"/>
      <c r="XAM113" s="612"/>
      <c r="XAN113" s="626"/>
      <c r="XAO113" s="631"/>
      <c r="XAP113" s="631"/>
      <c r="XAQ113" s="631"/>
      <c r="XAR113" s="631"/>
      <c r="XAS113" s="631"/>
      <c r="XAT113" s="612"/>
      <c r="XAU113" s="626"/>
      <c r="XAV113" s="631"/>
      <c r="XAW113" s="631"/>
      <c r="XAX113" s="631"/>
      <c r="XAY113" s="631"/>
      <c r="XAZ113" s="631"/>
      <c r="XBA113" s="612"/>
      <c r="XBB113" s="626"/>
      <c r="XBC113" s="631"/>
      <c r="XBD113" s="631"/>
      <c r="XBE113" s="631"/>
      <c r="XBF113" s="631"/>
      <c r="XBG113" s="631"/>
      <c r="XBH113" s="612"/>
      <c r="XBI113" s="626"/>
      <c r="XBJ113" s="631"/>
      <c r="XBK113" s="631"/>
      <c r="XBL113" s="631"/>
      <c r="XBM113" s="631"/>
      <c r="XBN113" s="631"/>
      <c r="XBO113" s="612"/>
      <c r="XBP113" s="626"/>
      <c r="XBQ113" s="631"/>
      <c r="XBR113" s="631"/>
      <c r="XBS113" s="631"/>
      <c r="XBT113" s="631"/>
      <c r="XBU113" s="631"/>
      <c r="XBV113" s="612"/>
      <c r="XBW113" s="626"/>
      <c r="XBX113" s="631"/>
      <c r="XBY113" s="631"/>
      <c r="XBZ113" s="631"/>
      <c r="XCA113" s="631"/>
      <c r="XCB113" s="631"/>
      <c r="XCC113" s="612"/>
      <c r="XCD113" s="626"/>
      <c r="XCE113" s="631"/>
      <c r="XCF113" s="631"/>
      <c r="XCG113" s="631"/>
      <c r="XCH113" s="631"/>
      <c r="XCI113" s="631"/>
      <c r="XCJ113" s="612"/>
      <c r="XCK113" s="626"/>
      <c r="XCL113" s="631"/>
      <c r="XCM113" s="631"/>
      <c r="XCN113" s="631"/>
      <c r="XCO113" s="631"/>
      <c r="XCP113" s="631"/>
      <c r="XCQ113" s="612"/>
      <c r="XCR113" s="626"/>
      <c r="XCS113" s="631"/>
      <c r="XCT113" s="631"/>
      <c r="XCU113" s="631"/>
      <c r="XCV113" s="631"/>
      <c r="XCW113" s="631"/>
      <c r="XCX113" s="612"/>
      <c r="XCY113" s="626"/>
      <c r="XCZ113" s="631"/>
      <c r="XDA113" s="631"/>
      <c r="XDB113" s="631"/>
      <c r="XDC113" s="631"/>
      <c r="XDD113" s="631"/>
      <c r="XDE113" s="612"/>
      <c r="XDF113" s="626"/>
      <c r="XDG113" s="631"/>
      <c r="XDH113" s="631"/>
      <c r="XDI113" s="631"/>
      <c r="XDJ113" s="631"/>
      <c r="XDK113" s="631"/>
      <c r="XDL113" s="612"/>
      <c r="XDM113" s="626"/>
      <c r="XDN113" s="631"/>
      <c r="XDO113" s="631"/>
      <c r="XDP113" s="631"/>
      <c r="XDQ113" s="631"/>
      <c r="XDR113" s="631"/>
      <c r="XDS113" s="612"/>
      <c r="XDT113" s="626"/>
      <c r="XDU113" s="631"/>
      <c r="XDV113" s="631"/>
      <c r="XDW113" s="631"/>
      <c r="XDX113" s="631"/>
      <c r="XDY113" s="631"/>
      <c r="XDZ113" s="612"/>
      <c r="XEA113" s="626"/>
      <c r="XEB113" s="631"/>
      <c r="XEC113" s="631"/>
      <c r="XED113" s="631"/>
      <c r="XEE113" s="631"/>
      <c r="XEF113" s="631"/>
      <c r="XEG113" s="612"/>
      <c r="XEH113" s="626"/>
      <c r="XEI113" s="631"/>
      <c r="XEJ113" s="631"/>
      <c r="XEK113" s="631"/>
      <c r="XEL113" s="631"/>
      <c r="XEM113" s="631"/>
      <c r="XEN113" s="612"/>
      <c r="XEO113" s="626"/>
      <c r="XEP113" s="631"/>
      <c r="XEQ113" s="631"/>
      <c r="XER113" s="631"/>
      <c r="XES113" s="631"/>
      <c r="XET113" s="631"/>
      <c r="XEU113" s="612"/>
      <c r="XEV113" s="626"/>
      <c r="XEW113" s="626"/>
      <c r="XEX113" s="626"/>
    </row>
    <row r="114" spans="1:16378" ht="66" customHeight="1" x14ac:dyDescent="0.25">
      <c r="A114" s="597" t="s">
        <v>261</v>
      </c>
      <c r="B114" s="621" t="s">
        <v>1512</v>
      </c>
      <c r="C114" s="622"/>
      <c r="D114" s="622"/>
      <c r="E114" s="622"/>
      <c r="F114" s="622"/>
      <c r="G114" s="622"/>
    </row>
    <row r="115" spans="1:16378" ht="67.5" customHeight="1" x14ac:dyDescent="0.25">
      <c r="A115" s="597" t="s">
        <v>1513</v>
      </c>
      <c r="B115" s="621" t="s">
        <v>1419</v>
      </c>
      <c r="C115" s="622"/>
      <c r="D115" s="622"/>
      <c r="E115" s="622"/>
      <c r="F115" s="622"/>
      <c r="G115" s="622"/>
    </row>
    <row r="116" spans="1:16378" ht="71.099999999999994" customHeight="1" x14ac:dyDescent="0.25">
      <c r="A116" s="597" t="s">
        <v>260</v>
      </c>
      <c r="B116" s="621" t="s">
        <v>1420</v>
      </c>
      <c r="C116" s="622"/>
      <c r="D116" s="622"/>
      <c r="E116" s="622"/>
      <c r="F116" s="622"/>
      <c r="G116" s="622"/>
      <c r="I116" s="592"/>
      <c r="J116" s="627"/>
      <c r="K116" s="632"/>
      <c r="L116" s="632"/>
      <c r="M116" s="632"/>
      <c r="N116" s="632"/>
      <c r="O116" s="632"/>
      <c r="P116" s="592"/>
      <c r="Q116" s="627"/>
      <c r="R116" s="632"/>
      <c r="S116" s="632"/>
      <c r="T116" s="632"/>
      <c r="U116" s="632"/>
      <c r="V116" s="632"/>
      <c r="W116" s="592"/>
      <c r="X116" s="627"/>
      <c r="Y116" s="632"/>
      <c r="Z116" s="632"/>
      <c r="AA116" s="632"/>
      <c r="AB116" s="632"/>
      <c r="AC116" s="632"/>
      <c r="AD116" s="592"/>
      <c r="AE116" s="627"/>
      <c r="AF116" s="632"/>
      <c r="AG116" s="632"/>
      <c r="AH116" s="632"/>
      <c r="AI116" s="632"/>
      <c r="AJ116" s="632"/>
      <c r="AK116" s="592"/>
      <c r="AL116" s="627"/>
      <c r="AM116" s="632"/>
      <c r="AN116" s="632"/>
      <c r="AO116" s="632"/>
      <c r="AP116" s="632"/>
      <c r="AQ116" s="632"/>
      <c r="AR116" s="592"/>
      <c r="AS116" s="627"/>
      <c r="AT116" s="632"/>
      <c r="AU116" s="632"/>
      <c r="AV116" s="632"/>
      <c r="AW116" s="632"/>
      <c r="AX116" s="632"/>
      <c r="AY116" s="611"/>
      <c r="AZ116" s="626"/>
      <c r="BA116" s="631"/>
      <c r="BB116" s="631"/>
      <c r="BC116" s="631"/>
      <c r="BD116" s="631"/>
      <c r="BE116" s="631"/>
      <c r="BF116" s="612"/>
      <c r="BG116" s="626"/>
      <c r="BH116" s="631"/>
      <c r="BI116" s="631"/>
      <c r="BJ116" s="631"/>
      <c r="BK116" s="631"/>
      <c r="BL116" s="631"/>
      <c r="BM116" s="612"/>
      <c r="BN116" s="626"/>
      <c r="BO116" s="631"/>
      <c r="BP116" s="631"/>
      <c r="BQ116" s="631"/>
      <c r="BR116" s="631"/>
      <c r="BS116" s="631"/>
      <c r="BT116" s="612"/>
      <c r="BU116" s="626"/>
      <c r="BV116" s="631"/>
      <c r="BW116" s="631"/>
      <c r="BX116" s="631"/>
      <c r="BY116" s="631"/>
      <c r="BZ116" s="631"/>
      <c r="CA116" s="612"/>
      <c r="CB116" s="626"/>
      <c r="CC116" s="631"/>
      <c r="CD116" s="631"/>
      <c r="CE116" s="631"/>
      <c r="CF116" s="631"/>
      <c r="CG116" s="631"/>
      <c r="CH116" s="612"/>
      <c r="CI116" s="626"/>
      <c r="CJ116" s="631"/>
      <c r="CK116" s="631"/>
      <c r="CL116" s="631"/>
      <c r="CM116" s="631"/>
      <c r="CN116" s="631"/>
      <c r="CO116" s="612"/>
      <c r="CP116" s="626"/>
      <c r="CQ116" s="631"/>
      <c r="CR116" s="631"/>
      <c r="CS116" s="631"/>
      <c r="CT116" s="631"/>
      <c r="CU116" s="631"/>
      <c r="CV116" s="612"/>
      <c r="CW116" s="626"/>
      <c r="CX116" s="631"/>
      <c r="CY116" s="631"/>
      <c r="CZ116" s="631"/>
      <c r="DA116" s="631"/>
      <c r="DB116" s="631"/>
      <c r="DC116" s="612"/>
      <c r="DD116" s="626"/>
      <c r="DE116" s="631"/>
      <c r="DF116" s="631"/>
      <c r="DG116" s="631"/>
      <c r="DH116" s="631"/>
      <c r="DI116" s="631"/>
      <c r="DJ116" s="612"/>
      <c r="DK116" s="626"/>
      <c r="DL116" s="631"/>
      <c r="DM116" s="631"/>
      <c r="DN116" s="631"/>
      <c r="DO116" s="631"/>
      <c r="DP116" s="631"/>
      <c r="DQ116" s="612"/>
      <c r="DR116" s="626"/>
      <c r="DS116" s="631"/>
      <c r="DT116" s="631"/>
      <c r="DU116" s="631"/>
      <c r="DV116" s="631"/>
      <c r="DW116" s="631"/>
      <c r="DX116" s="612"/>
      <c r="DY116" s="626"/>
      <c r="DZ116" s="631"/>
      <c r="EA116" s="631"/>
      <c r="EB116" s="631"/>
      <c r="EC116" s="631"/>
      <c r="ED116" s="631"/>
      <c r="EE116" s="612"/>
      <c r="EF116" s="626"/>
      <c r="EG116" s="631"/>
      <c r="EH116" s="631"/>
      <c r="EI116" s="631"/>
      <c r="EJ116" s="631"/>
      <c r="EK116" s="631"/>
      <c r="EL116" s="612"/>
      <c r="EM116" s="626"/>
      <c r="EN116" s="631"/>
      <c r="EO116" s="631"/>
      <c r="EP116" s="631"/>
      <c r="EQ116" s="631"/>
      <c r="ER116" s="631"/>
      <c r="ES116" s="612"/>
      <c r="ET116" s="626"/>
      <c r="EU116" s="631"/>
      <c r="EV116" s="631"/>
      <c r="EW116" s="631"/>
      <c r="EX116" s="631"/>
      <c r="EY116" s="631"/>
      <c r="EZ116" s="612"/>
      <c r="FA116" s="626"/>
      <c r="FB116" s="631"/>
      <c r="FC116" s="631"/>
      <c r="FD116" s="631"/>
      <c r="FE116" s="631"/>
      <c r="FF116" s="631"/>
      <c r="FG116" s="612"/>
      <c r="FH116" s="626"/>
      <c r="FI116" s="631"/>
      <c r="FJ116" s="631"/>
      <c r="FK116" s="631"/>
      <c r="FL116" s="631"/>
      <c r="FM116" s="631"/>
      <c r="FN116" s="612"/>
      <c r="FO116" s="626"/>
      <c r="FP116" s="631"/>
      <c r="FQ116" s="631"/>
      <c r="FR116" s="631"/>
      <c r="FS116" s="631"/>
      <c r="FT116" s="631"/>
      <c r="FU116" s="612"/>
      <c r="FV116" s="626"/>
      <c r="FW116" s="631"/>
      <c r="FX116" s="631"/>
      <c r="FY116" s="631"/>
      <c r="FZ116" s="631"/>
      <c r="GA116" s="631"/>
      <c r="GB116" s="612"/>
      <c r="GC116" s="626"/>
      <c r="GD116" s="631"/>
      <c r="GE116" s="631"/>
      <c r="GF116" s="631"/>
      <c r="GG116" s="631"/>
      <c r="GH116" s="631"/>
      <c r="GI116" s="612"/>
      <c r="GJ116" s="626"/>
      <c r="GK116" s="631"/>
      <c r="GL116" s="631"/>
      <c r="GM116" s="631"/>
      <c r="GN116" s="631"/>
      <c r="GO116" s="631"/>
      <c r="GP116" s="612"/>
      <c r="GQ116" s="626"/>
      <c r="GR116" s="631"/>
      <c r="GS116" s="631"/>
      <c r="GT116" s="631"/>
      <c r="GU116" s="631"/>
      <c r="GV116" s="631"/>
      <c r="GW116" s="612"/>
      <c r="GX116" s="626"/>
      <c r="GY116" s="631"/>
      <c r="GZ116" s="631"/>
      <c r="HA116" s="631"/>
      <c r="HB116" s="631"/>
      <c r="HC116" s="631"/>
      <c r="HD116" s="612"/>
      <c r="HE116" s="626"/>
      <c r="HF116" s="631"/>
      <c r="HG116" s="631"/>
      <c r="HH116" s="631"/>
      <c r="HI116" s="631"/>
      <c r="HJ116" s="631"/>
      <c r="HK116" s="612"/>
      <c r="HL116" s="626"/>
      <c r="HM116" s="631"/>
      <c r="HN116" s="631"/>
      <c r="HO116" s="631"/>
      <c r="HP116" s="631"/>
      <c r="HQ116" s="631"/>
      <c r="HR116" s="612"/>
      <c r="HS116" s="626"/>
      <c r="HT116" s="631"/>
      <c r="HU116" s="631"/>
      <c r="HV116" s="631"/>
      <c r="HW116" s="631"/>
      <c r="HX116" s="631"/>
      <c r="HY116" s="612"/>
      <c r="HZ116" s="626"/>
      <c r="IA116" s="631"/>
      <c r="IB116" s="631"/>
      <c r="IC116" s="631"/>
      <c r="ID116" s="631"/>
      <c r="IE116" s="631"/>
      <c r="IF116" s="612"/>
      <c r="IG116" s="626"/>
      <c r="IH116" s="631"/>
      <c r="II116" s="631"/>
      <c r="IJ116" s="631"/>
      <c r="IK116" s="631"/>
      <c r="IL116" s="631"/>
      <c r="IM116" s="612"/>
      <c r="IN116" s="626"/>
      <c r="IO116" s="631"/>
      <c r="IP116" s="631"/>
      <c r="IQ116" s="631"/>
      <c r="IR116" s="631"/>
      <c r="IS116" s="631"/>
      <c r="IT116" s="612"/>
      <c r="IU116" s="626"/>
      <c r="IV116" s="631"/>
      <c r="IW116" s="631"/>
      <c r="IX116" s="631"/>
      <c r="IY116" s="631"/>
      <c r="IZ116" s="631"/>
      <c r="JA116" s="612"/>
      <c r="JB116" s="626"/>
      <c r="JC116" s="631"/>
      <c r="JD116" s="631"/>
      <c r="JE116" s="631"/>
      <c r="JF116" s="631"/>
      <c r="JG116" s="631"/>
      <c r="JH116" s="612"/>
      <c r="JI116" s="626"/>
      <c r="JJ116" s="631"/>
      <c r="JK116" s="631"/>
      <c r="JL116" s="631"/>
      <c r="JM116" s="631"/>
      <c r="JN116" s="631"/>
      <c r="JO116" s="612"/>
      <c r="JP116" s="626"/>
      <c r="JQ116" s="631"/>
      <c r="JR116" s="631"/>
      <c r="JS116" s="631"/>
      <c r="JT116" s="631"/>
      <c r="JU116" s="631"/>
      <c r="JV116" s="612"/>
      <c r="JW116" s="626"/>
      <c r="JX116" s="631"/>
      <c r="JY116" s="631"/>
      <c r="JZ116" s="631"/>
      <c r="KA116" s="631"/>
      <c r="KB116" s="631"/>
      <c r="KC116" s="612"/>
      <c r="KD116" s="626"/>
      <c r="KE116" s="631"/>
      <c r="KF116" s="631"/>
      <c r="KG116" s="631"/>
      <c r="KH116" s="631"/>
      <c r="KI116" s="631"/>
      <c r="KJ116" s="612"/>
      <c r="KK116" s="626"/>
      <c r="KL116" s="631"/>
      <c r="KM116" s="631"/>
      <c r="KN116" s="631"/>
      <c r="KO116" s="631"/>
      <c r="KP116" s="631"/>
      <c r="KQ116" s="612"/>
      <c r="KR116" s="626"/>
      <c r="KS116" s="631"/>
      <c r="KT116" s="631"/>
      <c r="KU116" s="631"/>
      <c r="KV116" s="631"/>
      <c r="KW116" s="631"/>
      <c r="KX116" s="612"/>
      <c r="KY116" s="626"/>
      <c r="KZ116" s="631"/>
      <c r="LA116" s="631"/>
      <c r="LB116" s="631"/>
      <c r="LC116" s="631"/>
      <c r="LD116" s="631"/>
      <c r="LE116" s="612"/>
      <c r="LF116" s="626"/>
      <c r="LG116" s="631"/>
      <c r="LH116" s="631"/>
      <c r="LI116" s="631"/>
      <c r="LJ116" s="631"/>
      <c r="LK116" s="631"/>
      <c r="LL116" s="612"/>
      <c r="LM116" s="626"/>
      <c r="LN116" s="631"/>
      <c r="LO116" s="631"/>
      <c r="LP116" s="631"/>
      <c r="LQ116" s="631"/>
      <c r="LR116" s="631"/>
      <c r="LS116" s="612"/>
      <c r="LT116" s="626"/>
      <c r="LU116" s="631"/>
      <c r="LV116" s="631"/>
      <c r="LW116" s="631"/>
      <c r="LX116" s="631"/>
      <c r="LY116" s="631"/>
      <c r="LZ116" s="612"/>
      <c r="MA116" s="626"/>
      <c r="MB116" s="631"/>
      <c r="MC116" s="631"/>
      <c r="MD116" s="631"/>
      <c r="ME116" s="631"/>
      <c r="MF116" s="631"/>
      <c r="MG116" s="612"/>
      <c r="MH116" s="626"/>
      <c r="MI116" s="631"/>
      <c r="MJ116" s="631"/>
      <c r="MK116" s="631"/>
      <c r="ML116" s="631"/>
      <c r="MM116" s="631"/>
      <c r="MN116" s="612"/>
      <c r="MO116" s="626"/>
      <c r="MP116" s="631"/>
      <c r="MQ116" s="631"/>
      <c r="MR116" s="631"/>
      <c r="MS116" s="631"/>
      <c r="MT116" s="631"/>
      <c r="MU116" s="612"/>
      <c r="MV116" s="626"/>
      <c r="MW116" s="631"/>
      <c r="MX116" s="631"/>
      <c r="MY116" s="631"/>
      <c r="MZ116" s="631"/>
      <c r="NA116" s="631"/>
      <c r="NB116" s="612"/>
      <c r="NC116" s="626"/>
      <c r="ND116" s="631"/>
      <c r="NE116" s="631"/>
      <c r="NF116" s="631"/>
      <c r="NG116" s="631"/>
      <c r="NH116" s="631"/>
      <c r="NI116" s="612"/>
      <c r="NJ116" s="626"/>
      <c r="NK116" s="631"/>
      <c r="NL116" s="631"/>
      <c r="NM116" s="631"/>
      <c r="NN116" s="631"/>
      <c r="NO116" s="631"/>
      <c r="NP116" s="612"/>
      <c r="NQ116" s="626"/>
      <c r="NR116" s="631"/>
      <c r="NS116" s="631"/>
      <c r="NT116" s="631"/>
      <c r="NU116" s="631"/>
      <c r="NV116" s="631"/>
      <c r="NW116" s="612"/>
      <c r="NX116" s="626"/>
      <c r="NY116" s="631"/>
      <c r="NZ116" s="631"/>
      <c r="OA116" s="631"/>
      <c r="OB116" s="631"/>
      <c r="OC116" s="631"/>
      <c r="OD116" s="612"/>
      <c r="OE116" s="626"/>
      <c r="OF116" s="631"/>
      <c r="OG116" s="631"/>
      <c r="OH116" s="631"/>
      <c r="OI116" s="631"/>
      <c r="OJ116" s="631"/>
      <c r="OK116" s="612"/>
      <c r="OL116" s="626"/>
      <c r="OM116" s="631"/>
      <c r="ON116" s="631"/>
      <c r="OO116" s="631"/>
      <c r="OP116" s="631"/>
      <c r="OQ116" s="631"/>
      <c r="OR116" s="612"/>
      <c r="OS116" s="626"/>
      <c r="OT116" s="631"/>
      <c r="OU116" s="631"/>
      <c r="OV116" s="631"/>
      <c r="OW116" s="631"/>
      <c r="OX116" s="631"/>
      <c r="OY116" s="612"/>
      <c r="OZ116" s="626"/>
      <c r="PA116" s="631"/>
      <c r="PB116" s="631"/>
      <c r="PC116" s="631"/>
      <c r="PD116" s="631"/>
      <c r="PE116" s="631"/>
      <c r="PF116" s="612"/>
      <c r="PG116" s="626"/>
      <c r="PH116" s="631"/>
      <c r="PI116" s="631"/>
      <c r="PJ116" s="631"/>
      <c r="PK116" s="631"/>
      <c r="PL116" s="631"/>
      <c r="PM116" s="612"/>
      <c r="PN116" s="626"/>
      <c r="PO116" s="631"/>
      <c r="PP116" s="631"/>
      <c r="PQ116" s="631"/>
      <c r="PR116" s="631"/>
      <c r="PS116" s="631"/>
      <c r="PT116" s="612"/>
      <c r="PU116" s="626"/>
      <c r="PV116" s="631"/>
      <c r="PW116" s="631"/>
      <c r="PX116" s="631"/>
      <c r="PY116" s="631"/>
      <c r="PZ116" s="631"/>
      <c r="QA116" s="612"/>
      <c r="QB116" s="626"/>
      <c r="QC116" s="631"/>
      <c r="QD116" s="631"/>
      <c r="QE116" s="631"/>
      <c r="QF116" s="631"/>
      <c r="QG116" s="631"/>
      <c r="QH116" s="612"/>
      <c r="QI116" s="626"/>
      <c r="QJ116" s="631"/>
      <c r="QK116" s="631"/>
      <c r="QL116" s="631"/>
      <c r="QM116" s="631"/>
      <c r="QN116" s="631"/>
      <c r="QO116" s="612"/>
      <c r="QP116" s="626"/>
      <c r="QQ116" s="631"/>
      <c r="QR116" s="631"/>
      <c r="QS116" s="631"/>
      <c r="QT116" s="631"/>
      <c r="QU116" s="631"/>
      <c r="QV116" s="612"/>
      <c r="QW116" s="626"/>
      <c r="QX116" s="631"/>
      <c r="QY116" s="631"/>
      <c r="QZ116" s="631"/>
      <c r="RA116" s="631"/>
      <c r="RB116" s="631"/>
      <c r="RC116" s="612"/>
      <c r="RD116" s="626"/>
      <c r="RE116" s="631"/>
      <c r="RF116" s="631"/>
      <c r="RG116" s="631"/>
      <c r="RH116" s="631"/>
      <c r="RI116" s="631"/>
      <c r="RJ116" s="612"/>
      <c r="RK116" s="626"/>
      <c r="RL116" s="631"/>
      <c r="RM116" s="631"/>
      <c r="RN116" s="631"/>
      <c r="RO116" s="631"/>
      <c r="RP116" s="631"/>
      <c r="RQ116" s="612"/>
      <c r="RR116" s="626"/>
      <c r="RS116" s="631"/>
      <c r="RT116" s="631"/>
      <c r="RU116" s="631"/>
      <c r="RV116" s="631"/>
      <c r="RW116" s="631"/>
      <c r="RX116" s="612"/>
      <c r="RY116" s="626"/>
      <c r="RZ116" s="631"/>
      <c r="SA116" s="631"/>
      <c r="SB116" s="631"/>
      <c r="SC116" s="631"/>
      <c r="SD116" s="631"/>
      <c r="SE116" s="612"/>
      <c r="SF116" s="626"/>
      <c r="SG116" s="631"/>
      <c r="SH116" s="631"/>
      <c r="SI116" s="631"/>
      <c r="SJ116" s="631"/>
      <c r="SK116" s="631"/>
      <c r="SL116" s="612"/>
      <c r="SM116" s="626"/>
      <c r="SN116" s="631"/>
      <c r="SO116" s="631"/>
      <c r="SP116" s="631"/>
      <c r="SQ116" s="631"/>
      <c r="SR116" s="631"/>
      <c r="SS116" s="612"/>
      <c r="ST116" s="626"/>
      <c r="SU116" s="631"/>
      <c r="SV116" s="631"/>
      <c r="SW116" s="631"/>
      <c r="SX116" s="631"/>
      <c r="SY116" s="631"/>
      <c r="SZ116" s="612"/>
      <c r="TA116" s="626"/>
      <c r="TB116" s="631"/>
      <c r="TC116" s="631"/>
      <c r="TD116" s="631"/>
      <c r="TE116" s="631"/>
      <c r="TF116" s="631"/>
      <c r="TG116" s="612"/>
      <c r="TH116" s="626"/>
      <c r="TI116" s="631"/>
      <c r="TJ116" s="631"/>
      <c r="TK116" s="631"/>
      <c r="TL116" s="631"/>
      <c r="TM116" s="631"/>
      <c r="TN116" s="612"/>
      <c r="TO116" s="626"/>
      <c r="TP116" s="631"/>
      <c r="TQ116" s="631"/>
      <c r="TR116" s="631"/>
      <c r="TS116" s="631"/>
      <c r="TT116" s="631"/>
      <c r="TU116" s="612"/>
      <c r="TV116" s="626"/>
      <c r="TW116" s="631"/>
      <c r="TX116" s="631"/>
      <c r="TY116" s="631"/>
      <c r="TZ116" s="631"/>
      <c r="UA116" s="631"/>
      <c r="UB116" s="612"/>
      <c r="UC116" s="626"/>
      <c r="UD116" s="631"/>
      <c r="UE116" s="631"/>
      <c r="UF116" s="631"/>
      <c r="UG116" s="631"/>
      <c r="UH116" s="631"/>
      <c r="UI116" s="612"/>
      <c r="UJ116" s="626"/>
      <c r="UK116" s="631"/>
      <c r="UL116" s="631"/>
      <c r="UM116" s="631"/>
      <c r="UN116" s="631"/>
      <c r="UO116" s="631"/>
      <c r="UP116" s="612"/>
      <c r="UQ116" s="626"/>
      <c r="UR116" s="631"/>
      <c r="US116" s="631"/>
      <c r="UT116" s="631"/>
      <c r="UU116" s="631"/>
      <c r="UV116" s="631"/>
      <c r="UW116" s="612"/>
      <c r="UX116" s="626"/>
      <c r="UY116" s="631"/>
      <c r="UZ116" s="631"/>
      <c r="VA116" s="631"/>
      <c r="VB116" s="631"/>
      <c r="VC116" s="631"/>
      <c r="VD116" s="612"/>
      <c r="VE116" s="626"/>
      <c r="VF116" s="631"/>
      <c r="VG116" s="631"/>
      <c r="VH116" s="631"/>
      <c r="VI116" s="631"/>
      <c r="VJ116" s="631"/>
      <c r="VK116" s="612"/>
      <c r="VL116" s="626"/>
      <c r="VM116" s="631"/>
      <c r="VN116" s="631"/>
      <c r="VO116" s="631"/>
      <c r="VP116" s="631"/>
      <c r="VQ116" s="631"/>
      <c r="VR116" s="612"/>
      <c r="VS116" s="626"/>
      <c r="VT116" s="631"/>
      <c r="VU116" s="631"/>
      <c r="VV116" s="631"/>
      <c r="VW116" s="631"/>
      <c r="VX116" s="631"/>
      <c r="VY116" s="612"/>
      <c r="VZ116" s="626"/>
      <c r="WA116" s="631"/>
      <c r="WB116" s="631"/>
      <c r="WC116" s="631"/>
      <c r="WD116" s="631"/>
      <c r="WE116" s="631"/>
      <c r="WF116" s="612"/>
      <c r="WG116" s="626"/>
      <c r="WH116" s="631"/>
      <c r="WI116" s="631"/>
      <c r="WJ116" s="631"/>
      <c r="WK116" s="631"/>
      <c r="WL116" s="631"/>
      <c r="WM116" s="612"/>
      <c r="WN116" s="626"/>
      <c r="WO116" s="631"/>
      <c r="WP116" s="631"/>
      <c r="WQ116" s="631"/>
      <c r="WR116" s="631"/>
      <c r="WS116" s="631"/>
      <c r="WT116" s="612"/>
      <c r="WU116" s="626"/>
      <c r="WV116" s="631"/>
      <c r="WW116" s="631"/>
      <c r="WX116" s="631"/>
      <c r="WY116" s="631"/>
      <c r="WZ116" s="631"/>
      <c r="XA116" s="612"/>
      <c r="XB116" s="626"/>
      <c r="XC116" s="631"/>
      <c r="XD116" s="631"/>
      <c r="XE116" s="631"/>
      <c r="XF116" s="631"/>
      <c r="XG116" s="631"/>
      <c r="XH116" s="612"/>
      <c r="XI116" s="626"/>
      <c r="XJ116" s="631"/>
      <c r="XK116" s="631"/>
      <c r="XL116" s="631"/>
      <c r="XM116" s="631"/>
      <c r="XN116" s="631"/>
      <c r="XO116" s="612"/>
      <c r="XP116" s="626"/>
      <c r="XQ116" s="631"/>
      <c r="XR116" s="631"/>
      <c r="XS116" s="631"/>
      <c r="XT116" s="631"/>
      <c r="XU116" s="631"/>
      <c r="XV116" s="612"/>
      <c r="XW116" s="626"/>
      <c r="XX116" s="631"/>
      <c r="XY116" s="631"/>
      <c r="XZ116" s="631"/>
      <c r="YA116" s="631"/>
      <c r="YB116" s="631"/>
      <c r="YC116" s="612"/>
      <c r="YD116" s="626"/>
      <c r="YE116" s="631"/>
      <c r="YF116" s="631"/>
      <c r="YG116" s="631"/>
      <c r="YH116" s="631"/>
      <c r="YI116" s="631"/>
      <c r="YJ116" s="612"/>
      <c r="YK116" s="626"/>
      <c r="YL116" s="631"/>
      <c r="YM116" s="631"/>
      <c r="YN116" s="631"/>
      <c r="YO116" s="631"/>
      <c r="YP116" s="631"/>
      <c r="YQ116" s="612"/>
      <c r="YR116" s="626"/>
      <c r="YS116" s="631"/>
      <c r="YT116" s="631"/>
      <c r="YU116" s="631"/>
      <c r="YV116" s="631"/>
      <c r="YW116" s="631"/>
      <c r="YX116" s="612"/>
      <c r="YY116" s="626"/>
      <c r="YZ116" s="631"/>
      <c r="ZA116" s="631"/>
      <c r="ZB116" s="631"/>
      <c r="ZC116" s="631"/>
      <c r="ZD116" s="631"/>
      <c r="ZE116" s="612"/>
      <c r="ZF116" s="626"/>
      <c r="ZG116" s="631"/>
      <c r="ZH116" s="631"/>
      <c r="ZI116" s="631"/>
      <c r="ZJ116" s="631"/>
      <c r="ZK116" s="631"/>
      <c r="ZL116" s="612"/>
      <c r="ZM116" s="626"/>
      <c r="ZN116" s="631"/>
      <c r="ZO116" s="631"/>
      <c r="ZP116" s="631"/>
      <c r="ZQ116" s="631"/>
      <c r="ZR116" s="631"/>
      <c r="ZS116" s="612"/>
      <c r="ZT116" s="626"/>
      <c r="ZU116" s="631"/>
      <c r="ZV116" s="631"/>
      <c r="ZW116" s="631"/>
      <c r="ZX116" s="631"/>
      <c r="ZY116" s="631"/>
      <c r="ZZ116" s="612"/>
      <c r="AAA116" s="626"/>
      <c r="AAB116" s="631"/>
      <c r="AAC116" s="631"/>
      <c r="AAD116" s="631"/>
      <c r="AAE116" s="631"/>
      <c r="AAF116" s="631"/>
      <c r="AAG116" s="612"/>
      <c r="AAH116" s="626"/>
      <c r="AAI116" s="631"/>
      <c r="AAJ116" s="631"/>
      <c r="AAK116" s="631"/>
      <c r="AAL116" s="631"/>
      <c r="AAM116" s="631"/>
      <c r="AAN116" s="612"/>
      <c r="AAO116" s="626"/>
      <c r="AAP116" s="631"/>
      <c r="AAQ116" s="631"/>
      <c r="AAR116" s="631"/>
      <c r="AAS116" s="631"/>
      <c r="AAT116" s="631"/>
      <c r="AAU116" s="612"/>
      <c r="AAV116" s="626"/>
      <c r="AAW116" s="631"/>
      <c r="AAX116" s="631"/>
      <c r="AAY116" s="631"/>
      <c r="AAZ116" s="631"/>
      <c r="ABA116" s="631"/>
      <c r="ABB116" s="612"/>
      <c r="ABC116" s="626"/>
      <c r="ABD116" s="631"/>
      <c r="ABE116" s="631"/>
      <c r="ABF116" s="631"/>
      <c r="ABG116" s="631"/>
      <c r="ABH116" s="631"/>
      <c r="ABI116" s="612"/>
      <c r="ABJ116" s="626"/>
      <c r="ABK116" s="631"/>
      <c r="ABL116" s="631"/>
      <c r="ABM116" s="631"/>
      <c r="ABN116" s="631"/>
      <c r="ABO116" s="631"/>
      <c r="ABP116" s="612"/>
      <c r="ABQ116" s="626"/>
      <c r="ABR116" s="631"/>
      <c r="ABS116" s="631"/>
      <c r="ABT116" s="631"/>
      <c r="ABU116" s="631"/>
      <c r="ABV116" s="631"/>
      <c r="ABW116" s="612"/>
      <c r="ABX116" s="626"/>
      <c r="ABY116" s="631"/>
      <c r="ABZ116" s="631"/>
      <c r="ACA116" s="631"/>
      <c r="ACB116" s="631"/>
      <c r="ACC116" s="631"/>
      <c r="ACD116" s="612"/>
      <c r="ACE116" s="626"/>
      <c r="ACF116" s="631"/>
      <c r="ACG116" s="631"/>
      <c r="ACH116" s="631"/>
      <c r="ACI116" s="631"/>
      <c r="ACJ116" s="631"/>
      <c r="ACK116" s="612"/>
      <c r="ACL116" s="626"/>
      <c r="ACM116" s="631"/>
      <c r="ACN116" s="631"/>
      <c r="ACO116" s="631"/>
      <c r="ACP116" s="631"/>
      <c r="ACQ116" s="631"/>
      <c r="ACR116" s="612"/>
      <c r="ACS116" s="626"/>
      <c r="ACT116" s="631"/>
      <c r="ACU116" s="631"/>
      <c r="ACV116" s="631"/>
      <c r="ACW116" s="631"/>
      <c r="ACX116" s="631"/>
      <c r="ACY116" s="612"/>
      <c r="ACZ116" s="626"/>
      <c r="ADA116" s="631"/>
      <c r="ADB116" s="631"/>
      <c r="ADC116" s="631"/>
      <c r="ADD116" s="631"/>
      <c r="ADE116" s="631"/>
      <c r="ADF116" s="612"/>
      <c r="ADG116" s="626"/>
      <c r="ADH116" s="631"/>
      <c r="ADI116" s="631"/>
      <c r="ADJ116" s="631"/>
      <c r="ADK116" s="631"/>
      <c r="ADL116" s="631"/>
      <c r="ADM116" s="612"/>
      <c r="ADN116" s="626"/>
      <c r="ADO116" s="631"/>
      <c r="ADP116" s="631"/>
      <c r="ADQ116" s="631"/>
      <c r="ADR116" s="631"/>
      <c r="ADS116" s="631"/>
      <c r="ADT116" s="612"/>
      <c r="ADU116" s="626"/>
      <c r="ADV116" s="631"/>
      <c r="ADW116" s="631"/>
      <c r="ADX116" s="631"/>
      <c r="ADY116" s="631"/>
      <c r="ADZ116" s="631"/>
      <c r="AEA116" s="612"/>
      <c r="AEB116" s="626"/>
      <c r="AEC116" s="631"/>
      <c r="AED116" s="631"/>
      <c r="AEE116" s="631"/>
      <c r="AEF116" s="631"/>
      <c r="AEG116" s="631"/>
      <c r="AEH116" s="612"/>
      <c r="AEI116" s="626"/>
      <c r="AEJ116" s="631"/>
      <c r="AEK116" s="631"/>
      <c r="AEL116" s="631"/>
      <c r="AEM116" s="631"/>
      <c r="AEN116" s="631"/>
      <c r="AEO116" s="612"/>
      <c r="AEP116" s="626"/>
      <c r="AEQ116" s="631"/>
      <c r="AER116" s="631"/>
      <c r="AES116" s="631"/>
      <c r="AET116" s="631"/>
      <c r="AEU116" s="631"/>
      <c r="AEV116" s="612"/>
      <c r="AEW116" s="626"/>
      <c r="AEX116" s="631"/>
      <c r="AEY116" s="631"/>
      <c r="AEZ116" s="631"/>
      <c r="AFA116" s="631"/>
      <c r="AFB116" s="631"/>
      <c r="AFC116" s="612"/>
      <c r="AFD116" s="626"/>
      <c r="AFE116" s="631"/>
      <c r="AFF116" s="631"/>
      <c r="AFG116" s="631"/>
      <c r="AFH116" s="631"/>
      <c r="AFI116" s="631"/>
      <c r="AFJ116" s="612"/>
      <c r="AFK116" s="626"/>
      <c r="AFL116" s="631"/>
      <c r="AFM116" s="631"/>
      <c r="AFN116" s="631"/>
      <c r="AFO116" s="631"/>
      <c r="AFP116" s="631"/>
      <c r="AFQ116" s="612"/>
      <c r="AFR116" s="626"/>
      <c r="AFS116" s="631"/>
      <c r="AFT116" s="631"/>
      <c r="AFU116" s="631"/>
      <c r="AFV116" s="631"/>
      <c r="AFW116" s="631"/>
      <c r="AFX116" s="612"/>
      <c r="AFY116" s="626"/>
      <c r="AFZ116" s="631"/>
      <c r="AGA116" s="631"/>
      <c r="AGB116" s="631"/>
      <c r="AGC116" s="631"/>
      <c r="AGD116" s="631"/>
      <c r="AGE116" s="612"/>
      <c r="AGF116" s="626"/>
      <c r="AGG116" s="631"/>
      <c r="AGH116" s="631"/>
      <c r="AGI116" s="631"/>
      <c r="AGJ116" s="631"/>
      <c r="AGK116" s="631"/>
      <c r="AGL116" s="612"/>
      <c r="AGM116" s="626"/>
      <c r="AGN116" s="631"/>
      <c r="AGO116" s="631"/>
      <c r="AGP116" s="631"/>
      <c r="AGQ116" s="631"/>
      <c r="AGR116" s="631"/>
      <c r="AGS116" s="612"/>
      <c r="AGT116" s="626"/>
      <c r="AGU116" s="631"/>
      <c r="AGV116" s="631"/>
      <c r="AGW116" s="631"/>
      <c r="AGX116" s="631"/>
      <c r="AGY116" s="631"/>
      <c r="AGZ116" s="612"/>
      <c r="AHA116" s="626"/>
      <c r="AHB116" s="631"/>
      <c r="AHC116" s="631"/>
      <c r="AHD116" s="631"/>
      <c r="AHE116" s="631"/>
      <c r="AHF116" s="631"/>
      <c r="AHG116" s="612"/>
      <c r="AHH116" s="626"/>
      <c r="AHI116" s="631"/>
      <c r="AHJ116" s="631"/>
      <c r="AHK116" s="631"/>
      <c r="AHL116" s="631"/>
      <c r="AHM116" s="631"/>
      <c r="AHN116" s="612"/>
      <c r="AHO116" s="626"/>
      <c r="AHP116" s="631"/>
      <c r="AHQ116" s="631"/>
      <c r="AHR116" s="631"/>
      <c r="AHS116" s="631"/>
      <c r="AHT116" s="631"/>
      <c r="AHU116" s="612"/>
      <c r="AHV116" s="626"/>
      <c r="AHW116" s="631"/>
      <c r="AHX116" s="631"/>
      <c r="AHY116" s="631"/>
      <c r="AHZ116" s="631"/>
      <c r="AIA116" s="631"/>
      <c r="AIB116" s="612"/>
      <c r="AIC116" s="626"/>
      <c r="AID116" s="631"/>
      <c r="AIE116" s="631"/>
      <c r="AIF116" s="631"/>
      <c r="AIG116" s="631"/>
      <c r="AIH116" s="631"/>
      <c r="AII116" s="612"/>
      <c r="AIJ116" s="626"/>
      <c r="AIK116" s="631"/>
      <c r="AIL116" s="631"/>
      <c r="AIM116" s="631"/>
      <c r="AIN116" s="631"/>
      <c r="AIO116" s="631"/>
      <c r="AIP116" s="612"/>
      <c r="AIQ116" s="626"/>
      <c r="AIR116" s="631"/>
      <c r="AIS116" s="631"/>
      <c r="AIT116" s="631"/>
      <c r="AIU116" s="631"/>
      <c r="AIV116" s="631"/>
      <c r="AIW116" s="612"/>
      <c r="AIX116" s="626"/>
      <c r="AIY116" s="631"/>
      <c r="AIZ116" s="631"/>
      <c r="AJA116" s="631"/>
      <c r="AJB116" s="631"/>
      <c r="AJC116" s="631"/>
      <c r="AJD116" s="612"/>
      <c r="AJE116" s="626"/>
      <c r="AJF116" s="631"/>
      <c r="AJG116" s="631"/>
      <c r="AJH116" s="631"/>
      <c r="AJI116" s="631"/>
      <c r="AJJ116" s="631"/>
      <c r="AJK116" s="612"/>
      <c r="AJL116" s="626"/>
      <c r="AJM116" s="631"/>
      <c r="AJN116" s="631"/>
      <c r="AJO116" s="631"/>
      <c r="AJP116" s="631"/>
      <c r="AJQ116" s="631"/>
      <c r="AJR116" s="612"/>
      <c r="AJS116" s="626"/>
      <c r="AJT116" s="631"/>
      <c r="AJU116" s="631"/>
      <c r="AJV116" s="631"/>
      <c r="AJW116" s="631"/>
      <c r="AJX116" s="631"/>
      <c r="AJY116" s="612"/>
      <c r="AJZ116" s="626"/>
      <c r="AKA116" s="631"/>
      <c r="AKB116" s="631"/>
      <c r="AKC116" s="631"/>
      <c r="AKD116" s="631"/>
      <c r="AKE116" s="631"/>
      <c r="AKF116" s="612"/>
      <c r="AKG116" s="626"/>
      <c r="AKH116" s="631"/>
      <c r="AKI116" s="631"/>
      <c r="AKJ116" s="631"/>
      <c r="AKK116" s="631"/>
      <c r="AKL116" s="631"/>
      <c r="AKM116" s="612"/>
      <c r="AKN116" s="626"/>
      <c r="AKO116" s="631"/>
      <c r="AKP116" s="631"/>
      <c r="AKQ116" s="631"/>
      <c r="AKR116" s="631"/>
      <c r="AKS116" s="631"/>
      <c r="AKT116" s="612"/>
      <c r="AKU116" s="626"/>
      <c r="AKV116" s="631"/>
      <c r="AKW116" s="631"/>
      <c r="AKX116" s="631"/>
      <c r="AKY116" s="631"/>
      <c r="AKZ116" s="631"/>
      <c r="ALA116" s="612"/>
      <c r="ALB116" s="626"/>
      <c r="ALC116" s="631"/>
      <c r="ALD116" s="631"/>
      <c r="ALE116" s="631"/>
      <c r="ALF116" s="631"/>
      <c r="ALG116" s="631"/>
      <c r="ALH116" s="612"/>
      <c r="ALI116" s="626"/>
      <c r="ALJ116" s="631"/>
      <c r="ALK116" s="631"/>
      <c r="ALL116" s="631"/>
      <c r="ALM116" s="631"/>
      <c r="ALN116" s="631"/>
      <c r="ALO116" s="612"/>
      <c r="ALP116" s="626"/>
      <c r="ALQ116" s="631"/>
      <c r="ALR116" s="631"/>
      <c r="ALS116" s="631"/>
      <c r="ALT116" s="631"/>
      <c r="ALU116" s="631"/>
      <c r="ALV116" s="612"/>
      <c r="ALW116" s="626"/>
      <c r="ALX116" s="631"/>
      <c r="ALY116" s="631"/>
      <c r="ALZ116" s="631"/>
      <c r="AMA116" s="631"/>
      <c r="AMB116" s="631"/>
      <c r="AMC116" s="612"/>
      <c r="AMD116" s="626"/>
      <c r="AME116" s="631"/>
      <c r="AMF116" s="631"/>
      <c r="AMG116" s="631"/>
      <c r="AMH116" s="631"/>
      <c r="AMI116" s="631"/>
      <c r="AMJ116" s="612"/>
      <c r="AMK116" s="626"/>
      <c r="AML116" s="631"/>
      <c r="AMM116" s="631"/>
      <c r="AMN116" s="631"/>
      <c r="AMO116" s="631"/>
      <c r="AMP116" s="631"/>
      <c r="AMQ116" s="612"/>
      <c r="AMR116" s="626"/>
      <c r="AMS116" s="631"/>
      <c r="AMT116" s="631"/>
      <c r="AMU116" s="631"/>
      <c r="AMV116" s="631"/>
      <c r="AMW116" s="631"/>
      <c r="AMX116" s="612"/>
      <c r="AMY116" s="626"/>
      <c r="AMZ116" s="631"/>
      <c r="ANA116" s="631"/>
      <c r="ANB116" s="631"/>
      <c r="ANC116" s="631"/>
      <c r="AND116" s="631"/>
      <c r="ANE116" s="612"/>
      <c r="ANF116" s="626"/>
      <c r="ANG116" s="631"/>
      <c r="ANH116" s="631"/>
      <c r="ANI116" s="631"/>
      <c r="ANJ116" s="631"/>
      <c r="ANK116" s="631"/>
      <c r="ANL116" s="612"/>
      <c r="ANM116" s="626"/>
      <c r="ANN116" s="631"/>
      <c r="ANO116" s="631"/>
      <c r="ANP116" s="631"/>
      <c r="ANQ116" s="631"/>
      <c r="ANR116" s="631"/>
      <c r="ANS116" s="612"/>
      <c r="ANT116" s="626"/>
      <c r="ANU116" s="631"/>
      <c r="ANV116" s="631"/>
      <c r="ANW116" s="631"/>
      <c r="ANX116" s="631"/>
      <c r="ANY116" s="631"/>
      <c r="ANZ116" s="612"/>
      <c r="AOA116" s="626"/>
      <c r="AOB116" s="631"/>
      <c r="AOC116" s="631"/>
      <c r="AOD116" s="631"/>
      <c r="AOE116" s="631"/>
      <c r="AOF116" s="631"/>
      <c r="AOG116" s="612"/>
      <c r="AOH116" s="626"/>
      <c r="AOI116" s="631"/>
      <c r="AOJ116" s="631"/>
      <c r="AOK116" s="631"/>
      <c r="AOL116" s="631"/>
      <c r="AOM116" s="631"/>
      <c r="AON116" s="612"/>
      <c r="AOO116" s="626"/>
      <c r="AOP116" s="631"/>
      <c r="AOQ116" s="631"/>
      <c r="AOR116" s="631"/>
      <c r="AOS116" s="631"/>
      <c r="AOT116" s="631"/>
      <c r="AOU116" s="612"/>
      <c r="AOV116" s="626"/>
      <c r="AOW116" s="631"/>
      <c r="AOX116" s="631"/>
      <c r="AOY116" s="631"/>
      <c r="AOZ116" s="631"/>
      <c r="APA116" s="631"/>
      <c r="APB116" s="612"/>
      <c r="APC116" s="626"/>
      <c r="APD116" s="631"/>
      <c r="APE116" s="631"/>
      <c r="APF116" s="631"/>
      <c r="APG116" s="631"/>
      <c r="APH116" s="631"/>
      <c r="API116" s="612"/>
      <c r="APJ116" s="626"/>
      <c r="APK116" s="631"/>
      <c r="APL116" s="631"/>
      <c r="APM116" s="631"/>
      <c r="APN116" s="631"/>
      <c r="APO116" s="631"/>
      <c r="APP116" s="612"/>
      <c r="APQ116" s="626"/>
      <c r="APR116" s="631"/>
      <c r="APS116" s="631"/>
      <c r="APT116" s="631"/>
      <c r="APU116" s="631"/>
      <c r="APV116" s="631"/>
      <c r="APW116" s="612"/>
      <c r="APX116" s="626"/>
      <c r="APY116" s="631"/>
      <c r="APZ116" s="631"/>
      <c r="AQA116" s="631"/>
      <c r="AQB116" s="631"/>
      <c r="AQC116" s="631"/>
      <c r="AQD116" s="612"/>
      <c r="AQE116" s="626"/>
      <c r="AQF116" s="631"/>
      <c r="AQG116" s="631"/>
      <c r="AQH116" s="631"/>
      <c r="AQI116" s="631"/>
      <c r="AQJ116" s="631"/>
      <c r="AQK116" s="612"/>
      <c r="AQL116" s="626"/>
      <c r="AQM116" s="631"/>
      <c r="AQN116" s="631"/>
      <c r="AQO116" s="631"/>
      <c r="AQP116" s="631"/>
      <c r="AQQ116" s="631"/>
      <c r="AQR116" s="612"/>
      <c r="AQS116" s="626"/>
      <c r="AQT116" s="631"/>
      <c r="AQU116" s="631"/>
      <c r="AQV116" s="631"/>
      <c r="AQW116" s="631"/>
      <c r="AQX116" s="631"/>
      <c r="AQY116" s="612"/>
      <c r="AQZ116" s="626"/>
      <c r="ARA116" s="631"/>
      <c r="ARB116" s="631"/>
      <c r="ARC116" s="631"/>
      <c r="ARD116" s="631"/>
      <c r="ARE116" s="631"/>
      <c r="ARF116" s="612"/>
      <c r="ARG116" s="626"/>
      <c r="ARH116" s="631"/>
      <c r="ARI116" s="631"/>
      <c r="ARJ116" s="631"/>
      <c r="ARK116" s="631"/>
      <c r="ARL116" s="631"/>
      <c r="ARM116" s="612"/>
      <c r="ARN116" s="626"/>
      <c r="ARO116" s="631"/>
      <c r="ARP116" s="631"/>
      <c r="ARQ116" s="631"/>
      <c r="ARR116" s="631"/>
      <c r="ARS116" s="631"/>
      <c r="ART116" s="612"/>
      <c r="ARU116" s="626"/>
      <c r="ARV116" s="631"/>
      <c r="ARW116" s="631"/>
      <c r="ARX116" s="631"/>
      <c r="ARY116" s="631"/>
      <c r="ARZ116" s="631"/>
      <c r="ASA116" s="612"/>
      <c r="ASB116" s="626"/>
      <c r="ASC116" s="631"/>
      <c r="ASD116" s="631"/>
      <c r="ASE116" s="631"/>
      <c r="ASF116" s="631"/>
      <c r="ASG116" s="631"/>
      <c r="ASH116" s="612"/>
      <c r="ASI116" s="626"/>
      <c r="ASJ116" s="631"/>
      <c r="ASK116" s="631"/>
      <c r="ASL116" s="631"/>
      <c r="ASM116" s="631"/>
      <c r="ASN116" s="631"/>
      <c r="ASO116" s="612"/>
      <c r="ASP116" s="626"/>
      <c r="ASQ116" s="631"/>
      <c r="ASR116" s="631"/>
      <c r="ASS116" s="631"/>
      <c r="AST116" s="631"/>
      <c r="ASU116" s="631"/>
      <c r="ASV116" s="612"/>
      <c r="ASW116" s="626"/>
      <c r="ASX116" s="631"/>
      <c r="ASY116" s="631"/>
      <c r="ASZ116" s="631"/>
      <c r="ATA116" s="631"/>
      <c r="ATB116" s="631"/>
      <c r="ATC116" s="612"/>
      <c r="ATD116" s="626"/>
      <c r="ATE116" s="631"/>
      <c r="ATF116" s="631"/>
      <c r="ATG116" s="631"/>
      <c r="ATH116" s="631"/>
      <c r="ATI116" s="631"/>
      <c r="ATJ116" s="612"/>
      <c r="ATK116" s="626"/>
      <c r="ATL116" s="631"/>
      <c r="ATM116" s="631"/>
      <c r="ATN116" s="631"/>
      <c r="ATO116" s="631"/>
      <c r="ATP116" s="631"/>
      <c r="ATQ116" s="612"/>
      <c r="ATR116" s="626"/>
      <c r="ATS116" s="631"/>
      <c r="ATT116" s="631"/>
      <c r="ATU116" s="631"/>
      <c r="ATV116" s="631"/>
      <c r="ATW116" s="631"/>
      <c r="ATX116" s="612"/>
      <c r="ATY116" s="626"/>
      <c r="ATZ116" s="631"/>
      <c r="AUA116" s="631"/>
      <c r="AUB116" s="631"/>
      <c r="AUC116" s="631"/>
      <c r="AUD116" s="631"/>
      <c r="AUE116" s="612"/>
      <c r="AUF116" s="626"/>
      <c r="AUG116" s="631"/>
      <c r="AUH116" s="631"/>
      <c r="AUI116" s="631"/>
      <c r="AUJ116" s="631"/>
      <c r="AUK116" s="631"/>
      <c r="AUL116" s="612"/>
      <c r="AUM116" s="626"/>
      <c r="AUN116" s="631"/>
      <c r="AUO116" s="631"/>
      <c r="AUP116" s="631"/>
      <c r="AUQ116" s="631"/>
      <c r="AUR116" s="631"/>
      <c r="AUS116" s="612"/>
      <c r="AUT116" s="626"/>
      <c r="AUU116" s="631"/>
      <c r="AUV116" s="631"/>
      <c r="AUW116" s="631"/>
      <c r="AUX116" s="631"/>
      <c r="AUY116" s="631"/>
      <c r="AUZ116" s="612"/>
      <c r="AVA116" s="626"/>
      <c r="AVB116" s="631"/>
      <c r="AVC116" s="631"/>
      <c r="AVD116" s="631"/>
      <c r="AVE116" s="631"/>
      <c r="AVF116" s="631"/>
      <c r="AVG116" s="612"/>
      <c r="AVH116" s="626"/>
      <c r="AVI116" s="631"/>
      <c r="AVJ116" s="631"/>
      <c r="AVK116" s="631"/>
      <c r="AVL116" s="631"/>
      <c r="AVM116" s="631"/>
      <c r="AVN116" s="612"/>
      <c r="AVO116" s="626"/>
      <c r="AVP116" s="631"/>
      <c r="AVQ116" s="631"/>
      <c r="AVR116" s="631"/>
      <c r="AVS116" s="631"/>
      <c r="AVT116" s="631"/>
      <c r="AVU116" s="612"/>
      <c r="AVV116" s="626"/>
      <c r="AVW116" s="631"/>
      <c r="AVX116" s="631"/>
      <c r="AVY116" s="631"/>
      <c r="AVZ116" s="631"/>
      <c r="AWA116" s="631"/>
      <c r="AWB116" s="612"/>
      <c r="AWC116" s="626"/>
      <c r="AWD116" s="631"/>
      <c r="AWE116" s="631"/>
      <c r="AWF116" s="631"/>
      <c r="AWG116" s="631"/>
      <c r="AWH116" s="631"/>
      <c r="AWI116" s="612"/>
      <c r="AWJ116" s="626"/>
      <c r="AWK116" s="631"/>
      <c r="AWL116" s="631"/>
      <c r="AWM116" s="631"/>
      <c r="AWN116" s="631"/>
      <c r="AWO116" s="631"/>
      <c r="AWP116" s="612"/>
      <c r="AWQ116" s="626"/>
      <c r="AWR116" s="631"/>
      <c r="AWS116" s="631"/>
      <c r="AWT116" s="631"/>
      <c r="AWU116" s="631"/>
      <c r="AWV116" s="631"/>
      <c r="AWW116" s="612"/>
      <c r="AWX116" s="626"/>
      <c r="AWY116" s="631"/>
      <c r="AWZ116" s="631"/>
      <c r="AXA116" s="631"/>
      <c r="AXB116" s="631"/>
      <c r="AXC116" s="631"/>
      <c r="AXD116" s="612"/>
      <c r="AXE116" s="626"/>
      <c r="AXF116" s="631"/>
      <c r="AXG116" s="631"/>
      <c r="AXH116" s="631"/>
      <c r="AXI116" s="631"/>
      <c r="AXJ116" s="631"/>
      <c r="AXK116" s="612"/>
      <c r="AXL116" s="626"/>
      <c r="AXM116" s="631"/>
      <c r="AXN116" s="631"/>
      <c r="AXO116" s="631"/>
      <c r="AXP116" s="631"/>
      <c r="AXQ116" s="631"/>
      <c r="AXR116" s="612"/>
      <c r="AXS116" s="626"/>
      <c r="AXT116" s="631"/>
      <c r="AXU116" s="631"/>
      <c r="AXV116" s="631"/>
      <c r="AXW116" s="631"/>
      <c r="AXX116" s="631"/>
      <c r="AXY116" s="612"/>
      <c r="AXZ116" s="626"/>
      <c r="AYA116" s="631"/>
      <c r="AYB116" s="631"/>
      <c r="AYC116" s="631"/>
      <c r="AYD116" s="631"/>
      <c r="AYE116" s="631"/>
      <c r="AYF116" s="612"/>
      <c r="AYG116" s="626"/>
      <c r="AYH116" s="631"/>
      <c r="AYI116" s="631"/>
      <c r="AYJ116" s="631"/>
      <c r="AYK116" s="631"/>
      <c r="AYL116" s="631"/>
      <c r="AYM116" s="612"/>
      <c r="AYN116" s="626"/>
      <c r="AYO116" s="631"/>
      <c r="AYP116" s="631"/>
      <c r="AYQ116" s="631"/>
      <c r="AYR116" s="631"/>
      <c r="AYS116" s="631"/>
      <c r="AYT116" s="612"/>
      <c r="AYU116" s="626"/>
      <c r="AYV116" s="631"/>
      <c r="AYW116" s="631"/>
      <c r="AYX116" s="631"/>
      <c r="AYY116" s="631"/>
      <c r="AYZ116" s="631"/>
      <c r="AZA116" s="612"/>
      <c r="AZB116" s="626"/>
      <c r="AZC116" s="631"/>
      <c r="AZD116" s="631"/>
      <c r="AZE116" s="631"/>
      <c r="AZF116" s="631"/>
      <c r="AZG116" s="631"/>
      <c r="AZH116" s="612"/>
      <c r="AZI116" s="626"/>
      <c r="AZJ116" s="631"/>
      <c r="AZK116" s="631"/>
      <c r="AZL116" s="631"/>
      <c r="AZM116" s="631"/>
      <c r="AZN116" s="631"/>
      <c r="AZO116" s="612"/>
      <c r="AZP116" s="626"/>
      <c r="AZQ116" s="631"/>
      <c r="AZR116" s="631"/>
      <c r="AZS116" s="631"/>
      <c r="AZT116" s="631"/>
      <c r="AZU116" s="631"/>
      <c r="AZV116" s="612"/>
      <c r="AZW116" s="626"/>
      <c r="AZX116" s="631"/>
      <c r="AZY116" s="631"/>
      <c r="AZZ116" s="631"/>
      <c r="BAA116" s="631"/>
      <c r="BAB116" s="631"/>
      <c r="BAC116" s="612"/>
      <c r="BAD116" s="626"/>
      <c r="BAE116" s="631"/>
      <c r="BAF116" s="631"/>
      <c r="BAG116" s="631"/>
      <c r="BAH116" s="631"/>
      <c r="BAI116" s="631"/>
      <c r="BAJ116" s="612"/>
      <c r="BAK116" s="626"/>
      <c r="BAL116" s="631"/>
      <c r="BAM116" s="631"/>
      <c r="BAN116" s="631"/>
      <c r="BAO116" s="631"/>
      <c r="BAP116" s="631"/>
      <c r="BAQ116" s="612"/>
      <c r="BAR116" s="626"/>
      <c r="BAS116" s="631"/>
      <c r="BAT116" s="631"/>
      <c r="BAU116" s="631"/>
      <c r="BAV116" s="631"/>
      <c r="BAW116" s="631"/>
      <c r="BAX116" s="612"/>
      <c r="BAY116" s="626"/>
      <c r="BAZ116" s="631"/>
      <c r="BBA116" s="631"/>
      <c r="BBB116" s="631"/>
      <c r="BBC116" s="631"/>
      <c r="BBD116" s="631"/>
      <c r="BBE116" s="612"/>
      <c r="BBF116" s="626"/>
      <c r="BBG116" s="631"/>
      <c r="BBH116" s="631"/>
      <c r="BBI116" s="631"/>
      <c r="BBJ116" s="631"/>
      <c r="BBK116" s="631"/>
      <c r="BBL116" s="612"/>
      <c r="BBM116" s="626"/>
      <c r="BBN116" s="631"/>
      <c r="BBO116" s="631"/>
      <c r="BBP116" s="631"/>
      <c r="BBQ116" s="631"/>
      <c r="BBR116" s="631"/>
      <c r="BBS116" s="612"/>
      <c r="BBT116" s="626"/>
      <c r="BBU116" s="631"/>
      <c r="BBV116" s="631"/>
      <c r="BBW116" s="631"/>
      <c r="BBX116" s="631"/>
      <c r="BBY116" s="631"/>
      <c r="BBZ116" s="612"/>
      <c r="BCA116" s="626"/>
      <c r="BCB116" s="631"/>
      <c r="BCC116" s="631"/>
      <c r="BCD116" s="631"/>
      <c r="BCE116" s="631"/>
      <c r="BCF116" s="631"/>
      <c r="BCG116" s="612"/>
      <c r="BCH116" s="626"/>
      <c r="BCI116" s="631"/>
      <c r="BCJ116" s="631"/>
      <c r="BCK116" s="631"/>
      <c r="BCL116" s="631"/>
      <c r="BCM116" s="631"/>
      <c r="BCN116" s="612"/>
      <c r="BCO116" s="626"/>
      <c r="BCP116" s="631"/>
      <c r="BCQ116" s="631"/>
      <c r="BCR116" s="631"/>
      <c r="BCS116" s="631"/>
      <c r="BCT116" s="631"/>
      <c r="BCU116" s="612"/>
      <c r="BCV116" s="626"/>
      <c r="BCW116" s="631"/>
      <c r="BCX116" s="631"/>
      <c r="BCY116" s="631"/>
      <c r="BCZ116" s="631"/>
      <c r="BDA116" s="631"/>
      <c r="BDB116" s="612"/>
      <c r="BDC116" s="626"/>
      <c r="BDD116" s="631"/>
      <c r="BDE116" s="631"/>
      <c r="BDF116" s="631"/>
      <c r="BDG116" s="631"/>
      <c r="BDH116" s="631"/>
      <c r="BDI116" s="612"/>
      <c r="BDJ116" s="626"/>
      <c r="BDK116" s="631"/>
      <c r="BDL116" s="631"/>
      <c r="BDM116" s="631"/>
      <c r="BDN116" s="631"/>
      <c r="BDO116" s="631"/>
      <c r="BDP116" s="612"/>
      <c r="BDQ116" s="626"/>
      <c r="BDR116" s="631"/>
      <c r="BDS116" s="631"/>
      <c r="BDT116" s="631"/>
      <c r="BDU116" s="631"/>
      <c r="BDV116" s="631"/>
      <c r="BDW116" s="612"/>
      <c r="BDX116" s="626"/>
      <c r="BDY116" s="631"/>
      <c r="BDZ116" s="631"/>
      <c r="BEA116" s="631"/>
      <c r="BEB116" s="631"/>
      <c r="BEC116" s="631"/>
      <c r="BED116" s="612"/>
      <c r="BEE116" s="626"/>
      <c r="BEF116" s="631"/>
      <c r="BEG116" s="631"/>
      <c r="BEH116" s="631"/>
      <c r="BEI116" s="631"/>
      <c r="BEJ116" s="631"/>
      <c r="BEK116" s="612"/>
      <c r="BEL116" s="626"/>
      <c r="BEM116" s="631"/>
      <c r="BEN116" s="631"/>
      <c r="BEO116" s="631"/>
      <c r="BEP116" s="631"/>
      <c r="BEQ116" s="631"/>
      <c r="BER116" s="612"/>
      <c r="BES116" s="626"/>
      <c r="BET116" s="631"/>
      <c r="BEU116" s="631"/>
      <c r="BEV116" s="631"/>
      <c r="BEW116" s="631"/>
      <c r="BEX116" s="631"/>
      <c r="BEY116" s="612"/>
      <c r="BEZ116" s="626"/>
      <c r="BFA116" s="631"/>
      <c r="BFB116" s="631"/>
      <c r="BFC116" s="631"/>
      <c r="BFD116" s="631"/>
      <c r="BFE116" s="631"/>
      <c r="BFF116" s="612"/>
      <c r="BFG116" s="626"/>
      <c r="BFH116" s="631"/>
      <c r="BFI116" s="631"/>
      <c r="BFJ116" s="631"/>
      <c r="BFK116" s="631"/>
      <c r="BFL116" s="631"/>
      <c r="BFM116" s="612"/>
      <c r="BFN116" s="626"/>
      <c r="BFO116" s="631"/>
      <c r="BFP116" s="631"/>
      <c r="BFQ116" s="631"/>
      <c r="BFR116" s="631"/>
      <c r="BFS116" s="631"/>
      <c r="BFT116" s="612"/>
      <c r="BFU116" s="626"/>
      <c r="BFV116" s="631"/>
      <c r="BFW116" s="631"/>
      <c r="BFX116" s="631"/>
      <c r="BFY116" s="631"/>
      <c r="BFZ116" s="631"/>
      <c r="BGA116" s="612"/>
      <c r="BGB116" s="626"/>
      <c r="BGC116" s="631"/>
      <c r="BGD116" s="631"/>
      <c r="BGE116" s="631"/>
      <c r="BGF116" s="631"/>
      <c r="BGG116" s="631"/>
      <c r="BGH116" s="612"/>
      <c r="BGI116" s="626"/>
      <c r="BGJ116" s="631"/>
      <c r="BGK116" s="631"/>
      <c r="BGL116" s="631"/>
      <c r="BGM116" s="631"/>
      <c r="BGN116" s="631"/>
      <c r="BGO116" s="612"/>
      <c r="BGP116" s="626"/>
      <c r="BGQ116" s="631"/>
      <c r="BGR116" s="631"/>
      <c r="BGS116" s="631"/>
      <c r="BGT116" s="631"/>
      <c r="BGU116" s="631"/>
      <c r="BGV116" s="612"/>
      <c r="BGW116" s="626"/>
      <c r="BGX116" s="631"/>
      <c r="BGY116" s="631"/>
      <c r="BGZ116" s="631"/>
      <c r="BHA116" s="631"/>
      <c r="BHB116" s="631"/>
      <c r="BHC116" s="612"/>
      <c r="BHD116" s="626"/>
      <c r="BHE116" s="631"/>
      <c r="BHF116" s="631"/>
      <c r="BHG116" s="631"/>
      <c r="BHH116" s="631"/>
      <c r="BHI116" s="631"/>
      <c r="BHJ116" s="612"/>
      <c r="BHK116" s="626"/>
      <c r="BHL116" s="631"/>
      <c r="BHM116" s="631"/>
      <c r="BHN116" s="631"/>
      <c r="BHO116" s="631"/>
      <c r="BHP116" s="631"/>
      <c r="BHQ116" s="612"/>
      <c r="BHR116" s="626"/>
      <c r="BHS116" s="631"/>
      <c r="BHT116" s="631"/>
      <c r="BHU116" s="631"/>
      <c r="BHV116" s="631"/>
      <c r="BHW116" s="631"/>
      <c r="BHX116" s="612"/>
      <c r="BHY116" s="626"/>
      <c r="BHZ116" s="631"/>
      <c r="BIA116" s="631"/>
      <c r="BIB116" s="631"/>
      <c r="BIC116" s="631"/>
      <c r="BID116" s="631"/>
      <c r="BIE116" s="612"/>
      <c r="BIF116" s="626"/>
      <c r="BIG116" s="631"/>
      <c r="BIH116" s="631"/>
      <c r="BII116" s="631"/>
      <c r="BIJ116" s="631"/>
      <c r="BIK116" s="631"/>
      <c r="BIL116" s="612"/>
      <c r="BIM116" s="626"/>
      <c r="BIN116" s="631"/>
      <c r="BIO116" s="631"/>
      <c r="BIP116" s="631"/>
      <c r="BIQ116" s="631"/>
      <c r="BIR116" s="631"/>
      <c r="BIS116" s="612"/>
      <c r="BIT116" s="626"/>
      <c r="BIU116" s="631"/>
      <c r="BIV116" s="631"/>
      <c r="BIW116" s="631"/>
      <c r="BIX116" s="631"/>
      <c r="BIY116" s="631"/>
      <c r="BIZ116" s="612"/>
      <c r="BJA116" s="626"/>
      <c r="BJB116" s="631"/>
      <c r="BJC116" s="631"/>
      <c r="BJD116" s="631"/>
      <c r="BJE116" s="631"/>
      <c r="BJF116" s="631"/>
      <c r="BJG116" s="612"/>
      <c r="BJH116" s="626"/>
      <c r="BJI116" s="631"/>
      <c r="BJJ116" s="631"/>
      <c r="BJK116" s="631"/>
      <c r="BJL116" s="631"/>
      <c r="BJM116" s="631"/>
      <c r="BJN116" s="612"/>
      <c r="BJO116" s="626"/>
      <c r="BJP116" s="631"/>
      <c r="BJQ116" s="631"/>
      <c r="BJR116" s="631"/>
      <c r="BJS116" s="631"/>
      <c r="BJT116" s="631"/>
      <c r="BJU116" s="612"/>
      <c r="BJV116" s="626"/>
      <c r="BJW116" s="631"/>
      <c r="BJX116" s="631"/>
      <c r="BJY116" s="631"/>
      <c r="BJZ116" s="631"/>
      <c r="BKA116" s="631"/>
      <c r="BKB116" s="612"/>
      <c r="BKC116" s="626"/>
      <c r="BKD116" s="631"/>
      <c r="BKE116" s="631"/>
      <c r="BKF116" s="631"/>
      <c r="BKG116" s="631"/>
      <c r="BKH116" s="631"/>
      <c r="BKI116" s="612"/>
      <c r="BKJ116" s="626"/>
      <c r="BKK116" s="631"/>
      <c r="BKL116" s="631"/>
      <c r="BKM116" s="631"/>
      <c r="BKN116" s="631"/>
      <c r="BKO116" s="631"/>
      <c r="BKP116" s="612"/>
      <c r="BKQ116" s="626"/>
      <c r="BKR116" s="631"/>
      <c r="BKS116" s="631"/>
      <c r="BKT116" s="631"/>
      <c r="BKU116" s="631"/>
      <c r="BKV116" s="631"/>
      <c r="BKW116" s="612"/>
      <c r="BKX116" s="626"/>
      <c r="BKY116" s="631"/>
      <c r="BKZ116" s="631"/>
      <c r="BLA116" s="631"/>
      <c r="BLB116" s="631"/>
      <c r="BLC116" s="631"/>
      <c r="BLD116" s="612"/>
      <c r="BLE116" s="626"/>
      <c r="BLF116" s="631"/>
      <c r="BLG116" s="631"/>
      <c r="BLH116" s="631"/>
      <c r="BLI116" s="631"/>
      <c r="BLJ116" s="631"/>
      <c r="BLK116" s="612"/>
      <c r="BLL116" s="626"/>
      <c r="BLM116" s="631"/>
      <c r="BLN116" s="631"/>
      <c r="BLO116" s="631"/>
      <c r="BLP116" s="631"/>
      <c r="BLQ116" s="631"/>
      <c r="BLR116" s="612"/>
      <c r="BLS116" s="626"/>
      <c r="BLT116" s="631"/>
      <c r="BLU116" s="631"/>
      <c r="BLV116" s="631"/>
      <c r="BLW116" s="631"/>
      <c r="BLX116" s="631"/>
      <c r="BLY116" s="612"/>
      <c r="BLZ116" s="626"/>
      <c r="BMA116" s="631"/>
      <c r="BMB116" s="631"/>
      <c r="BMC116" s="631"/>
      <c r="BMD116" s="631"/>
      <c r="BME116" s="631"/>
      <c r="BMF116" s="612"/>
      <c r="BMG116" s="626"/>
      <c r="BMH116" s="631"/>
      <c r="BMI116" s="631"/>
      <c r="BMJ116" s="631"/>
      <c r="BMK116" s="631"/>
      <c r="BML116" s="631"/>
      <c r="BMM116" s="612"/>
      <c r="BMN116" s="626"/>
      <c r="BMO116" s="631"/>
      <c r="BMP116" s="631"/>
      <c r="BMQ116" s="631"/>
      <c r="BMR116" s="631"/>
      <c r="BMS116" s="631"/>
      <c r="BMT116" s="612"/>
      <c r="BMU116" s="626"/>
      <c r="BMV116" s="631"/>
      <c r="BMW116" s="631"/>
      <c r="BMX116" s="631"/>
      <c r="BMY116" s="631"/>
      <c r="BMZ116" s="631"/>
      <c r="BNA116" s="612"/>
      <c r="BNB116" s="626"/>
      <c r="BNC116" s="631"/>
      <c r="BND116" s="631"/>
      <c r="BNE116" s="631"/>
      <c r="BNF116" s="631"/>
      <c r="BNG116" s="631"/>
      <c r="BNH116" s="612"/>
      <c r="BNI116" s="626"/>
      <c r="BNJ116" s="631"/>
      <c r="BNK116" s="631"/>
      <c r="BNL116" s="631"/>
      <c r="BNM116" s="631"/>
      <c r="BNN116" s="631"/>
      <c r="BNO116" s="612"/>
      <c r="BNP116" s="626"/>
      <c r="BNQ116" s="631"/>
      <c r="BNR116" s="631"/>
      <c r="BNS116" s="631"/>
      <c r="BNT116" s="631"/>
      <c r="BNU116" s="631"/>
      <c r="BNV116" s="612"/>
      <c r="BNW116" s="626"/>
      <c r="BNX116" s="631"/>
      <c r="BNY116" s="631"/>
      <c r="BNZ116" s="631"/>
      <c r="BOA116" s="631"/>
      <c r="BOB116" s="631"/>
      <c r="BOC116" s="612"/>
      <c r="BOD116" s="626"/>
      <c r="BOE116" s="631"/>
      <c r="BOF116" s="631"/>
      <c r="BOG116" s="631"/>
      <c r="BOH116" s="631"/>
      <c r="BOI116" s="631"/>
      <c r="BOJ116" s="612"/>
      <c r="BOK116" s="626"/>
      <c r="BOL116" s="631"/>
      <c r="BOM116" s="631"/>
      <c r="BON116" s="631"/>
      <c r="BOO116" s="631"/>
      <c r="BOP116" s="631"/>
      <c r="BOQ116" s="612"/>
      <c r="BOR116" s="626"/>
      <c r="BOS116" s="631"/>
      <c r="BOT116" s="631"/>
      <c r="BOU116" s="631"/>
      <c r="BOV116" s="631"/>
      <c r="BOW116" s="631"/>
      <c r="BOX116" s="612"/>
      <c r="BOY116" s="626"/>
      <c r="BOZ116" s="631"/>
      <c r="BPA116" s="631"/>
      <c r="BPB116" s="631"/>
      <c r="BPC116" s="631"/>
      <c r="BPD116" s="631"/>
      <c r="BPE116" s="612"/>
      <c r="BPF116" s="626"/>
      <c r="BPG116" s="631"/>
      <c r="BPH116" s="631"/>
      <c r="BPI116" s="631"/>
      <c r="BPJ116" s="631"/>
      <c r="BPK116" s="631"/>
      <c r="BPL116" s="612"/>
      <c r="BPM116" s="626"/>
      <c r="BPN116" s="631"/>
      <c r="BPO116" s="631"/>
      <c r="BPP116" s="631"/>
      <c r="BPQ116" s="631"/>
      <c r="BPR116" s="631"/>
      <c r="BPS116" s="612"/>
      <c r="BPT116" s="626"/>
      <c r="BPU116" s="631"/>
      <c r="BPV116" s="631"/>
      <c r="BPW116" s="631"/>
      <c r="BPX116" s="631"/>
      <c r="BPY116" s="631"/>
      <c r="BPZ116" s="612"/>
      <c r="BQA116" s="626"/>
      <c r="BQB116" s="631"/>
      <c r="BQC116" s="631"/>
      <c r="BQD116" s="631"/>
      <c r="BQE116" s="631"/>
      <c r="BQF116" s="631"/>
      <c r="BQG116" s="612"/>
      <c r="BQH116" s="626"/>
      <c r="BQI116" s="631"/>
      <c r="BQJ116" s="631"/>
      <c r="BQK116" s="631"/>
      <c r="BQL116" s="631"/>
      <c r="BQM116" s="631"/>
      <c r="BQN116" s="612"/>
      <c r="BQO116" s="626"/>
      <c r="BQP116" s="631"/>
      <c r="BQQ116" s="631"/>
      <c r="BQR116" s="631"/>
      <c r="BQS116" s="631"/>
      <c r="BQT116" s="631"/>
      <c r="BQU116" s="612"/>
      <c r="BQV116" s="626"/>
      <c r="BQW116" s="631"/>
      <c r="BQX116" s="631"/>
      <c r="BQY116" s="631"/>
      <c r="BQZ116" s="631"/>
      <c r="BRA116" s="631"/>
      <c r="BRB116" s="612"/>
      <c r="BRC116" s="626"/>
      <c r="BRD116" s="631"/>
      <c r="BRE116" s="631"/>
      <c r="BRF116" s="631"/>
      <c r="BRG116" s="631"/>
      <c r="BRH116" s="631"/>
      <c r="BRI116" s="612"/>
      <c r="BRJ116" s="626"/>
      <c r="BRK116" s="631"/>
      <c r="BRL116" s="631"/>
      <c r="BRM116" s="631"/>
      <c r="BRN116" s="631"/>
      <c r="BRO116" s="631"/>
      <c r="BRP116" s="612"/>
      <c r="BRQ116" s="626"/>
      <c r="BRR116" s="631"/>
      <c r="BRS116" s="631"/>
      <c r="BRT116" s="631"/>
      <c r="BRU116" s="631"/>
      <c r="BRV116" s="631"/>
      <c r="BRW116" s="612"/>
      <c r="BRX116" s="626"/>
      <c r="BRY116" s="631"/>
      <c r="BRZ116" s="631"/>
      <c r="BSA116" s="631"/>
      <c r="BSB116" s="631"/>
      <c r="BSC116" s="631"/>
      <c r="BSD116" s="612"/>
      <c r="BSE116" s="626"/>
      <c r="BSF116" s="631"/>
      <c r="BSG116" s="631"/>
      <c r="BSH116" s="631"/>
      <c r="BSI116" s="631"/>
      <c r="BSJ116" s="631"/>
      <c r="BSK116" s="612"/>
      <c r="BSL116" s="626"/>
      <c r="BSM116" s="631"/>
      <c r="BSN116" s="631"/>
      <c r="BSO116" s="631"/>
      <c r="BSP116" s="631"/>
      <c r="BSQ116" s="631"/>
      <c r="BSR116" s="612"/>
      <c r="BSS116" s="626"/>
      <c r="BST116" s="631"/>
      <c r="BSU116" s="631"/>
      <c r="BSV116" s="631"/>
      <c r="BSW116" s="631"/>
      <c r="BSX116" s="631"/>
      <c r="BSY116" s="612"/>
      <c r="BSZ116" s="626"/>
      <c r="BTA116" s="631"/>
      <c r="BTB116" s="631"/>
      <c r="BTC116" s="631"/>
      <c r="BTD116" s="631"/>
      <c r="BTE116" s="631"/>
      <c r="BTF116" s="612"/>
      <c r="BTG116" s="626"/>
      <c r="BTH116" s="631"/>
      <c r="BTI116" s="631"/>
      <c r="BTJ116" s="631"/>
      <c r="BTK116" s="631"/>
      <c r="BTL116" s="631"/>
      <c r="BTM116" s="612"/>
      <c r="BTN116" s="626"/>
      <c r="BTO116" s="631"/>
      <c r="BTP116" s="631"/>
      <c r="BTQ116" s="631"/>
      <c r="BTR116" s="631"/>
      <c r="BTS116" s="631"/>
      <c r="BTT116" s="612"/>
      <c r="BTU116" s="626"/>
      <c r="BTV116" s="631"/>
      <c r="BTW116" s="631"/>
      <c r="BTX116" s="631"/>
      <c r="BTY116" s="631"/>
      <c r="BTZ116" s="631"/>
      <c r="BUA116" s="612"/>
      <c r="BUB116" s="626"/>
      <c r="BUC116" s="631"/>
      <c r="BUD116" s="631"/>
      <c r="BUE116" s="631"/>
      <c r="BUF116" s="631"/>
      <c r="BUG116" s="631"/>
      <c r="BUH116" s="612"/>
      <c r="BUI116" s="626"/>
      <c r="BUJ116" s="631"/>
      <c r="BUK116" s="631"/>
      <c r="BUL116" s="631"/>
      <c r="BUM116" s="631"/>
      <c r="BUN116" s="631"/>
      <c r="BUO116" s="612"/>
      <c r="BUP116" s="626"/>
      <c r="BUQ116" s="631"/>
      <c r="BUR116" s="631"/>
      <c r="BUS116" s="631"/>
      <c r="BUT116" s="631"/>
      <c r="BUU116" s="631"/>
      <c r="BUV116" s="612"/>
      <c r="BUW116" s="626"/>
      <c r="BUX116" s="631"/>
      <c r="BUY116" s="631"/>
      <c r="BUZ116" s="631"/>
      <c r="BVA116" s="631"/>
      <c r="BVB116" s="631"/>
      <c r="BVC116" s="612"/>
      <c r="BVD116" s="626"/>
      <c r="BVE116" s="631"/>
      <c r="BVF116" s="631"/>
      <c r="BVG116" s="631"/>
      <c r="BVH116" s="631"/>
      <c r="BVI116" s="631"/>
      <c r="BVJ116" s="612"/>
      <c r="BVK116" s="626"/>
      <c r="BVL116" s="631"/>
      <c r="BVM116" s="631"/>
      <c r="BVN116" s="631"/>
      <c r="BVO116" s="631"/>
      <c r="BVP116" s="631"/>
      <c r="BVQ116" s="612"/>
      <c r="BVR116" s="626"/>
      <c r="BVS116" s="631"/>
      <c r="BVT116" s="631"/>
      <c r="BVU116" s="631"/>
      <c r="BVV116" s="631"/>
      <c r="BVW116" s="631"/>
      <c r="BVX116" s="612"/>
      <c r="BVY116" s="626"/>
      <c r="BVZ116" s="631"/>
      <c r="BWA116" s="631"/>
      <c r="BWB116" s="631"/>
      <c r="BWC116" s="631"/>
      <c r="BWD116" s="631"/>
      <c r="BWE116" s="612"/>
      <c r="BWF116" s="626"/>
      <c r="BWG116" s="631"/>
      <c r="BWH116" s="631"/>
      <c r="BWI116" s="631"/>
      <c r="BWJ116" s="631"/>
      <c r="BWK116" s="631"/>
      <c r="BWL116" s="612"/>
      <c r="BWM116" s="626"/>
      <c r="BWN116" s="631"/>
      <c r="BWO116" s="631"/>
      <c r="BWP116" s="631"/>
      <c r="BWQ116" s="631"/>
      <c r="BWR116" s="631"/>
      <c r="BWS116" s="612"/>
      <c r="BWT116" s="626"/>
      <c r="BWU116" s="631"/>
      <c r="BWV116" s="631"/>
      <c r="BWW116" s="631"/>
      <c r="BWX116" s="631"/>
      <c r="BWY116" s="631"/>
      <c r="BWZ116" s="612"/>
      <c r="BXA116" s="626"/>
      <c r="BXB116" s="631"/>
      <c r="BXC116" s="631"/>
      <c r="BXD116" s="631"/>
      <c r="BXE116" s="631"/>
      <c r="BXF116" s="631"/>
      <c r="BXG116" s="612"/>
      <c r="BXH116" s="626"/>
      <c r="BXI116" s="631"/>
      <c r="BXJ116" s="631"/>
      <c r="BXK116" s="631"/>
      <c r="BXL116" s="631"/>
      <c r="BXM116" s="631"/>
      <c r="BXN116" s="612"/>
      <c r="BXO116" s="626"/>
      <c r="BXP116" s="631"/>
      <c r="BXQ116" s="631"/>
      <c r="BXR116" s="631"/>
      <c r="BXS116" s="631"/>
      <c r="BXT116" s="631"/>
      <c r="BXU116" s="612"/>
      <c r="BXV116" s="626"/>
      <c r="BXW116" s="631"/>
      <c r="BXX116" s="631"/>
      <c r="BXY116" s="631"/>
      <c r="BXZ116" s="631"/>
      <c r="BYA116" s="631"/>
      <c r="BYB116" s="612"/>
      <c r="BYC116" s="626"/>
      <c r="BYD116" s="631"/>
      <c r="BYE116" s="631"/>
      <c r="BYF116" s="631"/>
      <c r="BYG116" s="631"/>
      <c r="BYH116" s="631"/>
      <c r="BYI116" s="612"/>
      <c r="BYJ116" s="626"/>
      <c r="BYK116" s="631"/>
      <c r="BYL116" s="631"/>
      <c r="BYM116" s="631"/>
      <c r="BYN116" s="631"/>
      <c r="BYO116" s="631"/>
      <c r="BYP116" s="612"/>
      <c r="BYQ116" s="626"/>
      <c r="BYR116" s="631"/>
      <c r="BYS116" s="631"/>
      <c r="BYT116" s="631"/>
      <c r="BYU116" s="631"/>
      <c r="BYV116" s="631"/>
      <c r="BYW116" s="612"/>
      <c r="BYX116" s="626"/>
      <c r="BYY116" s="631"/>
      <c r="BYZ116" s="631"/>
      <c r="BZA116" s="631"/>
      <c r="BZB116" s="631"/>
      <c r="BZC116" s="631"/>
      <c r="BZD116" s="612"/>
      <c r="BZE116" s="626"/>
      <c r="BZF116" s="631"/>
      <c r="BZG116" s="631"/>
      <c r="BZH116" s="631"/>
      <c r="BZI116" s="631"/>
      <c r="BZJ116" s="631"/>
      <c r="BZK116" s="612"/>
      <c r="BZL116" s="626"/>
      <c r="BZM116" s="631"/>
      <c r="BZN116" s="631"/>
      <c r="BZO116" s="631"/>
      <c r="BZP116" s="631"/>
      <c r="BZQ116" s="631"/>
      <c r="BZR116" s="612"/>
      <c r="BZS116" s="626"/>
      <c r="BZT116" s="631"/>
      <c r="BZU116" s="631"/>
      <c r="BZV116" s="631"/>
      <c r="BZW116" s="631"/>
      <c r="BZX116" s="631"/>
      <c r="BZY116" s="612"/>
      <c r="BZZ116" s="626"/>
      <c r="CAA116" s="631"/>
      <c r="CAB116" s="631"/>
      <c r="CAC116" s="631"/>
      <c r="CAD116" s="631"/>
      <c r="CAE116" s="631"/>
      <c r="CAF116" s="612"/>
      <c r="CAG116" s="626"/>
      <c r="CAH116" s="631"/>
      <c r="CAI116" s="631"/>
      <c r="CAJ116" s="631"/>
      <c r="CAK116" s="631"/>
      <c r="CAL116" s="631"/>
      <c r="CAM116" s="612"/>
      <c r="CAN116" s="626"/>
      <c r="CAO116" s="631"/>
      <c r="CAP116" s="631"/>
      <c r="CAQ116" s="631"/>
      <c r="CAR116" s="631"/>
      <c r="CAS116" s="631"/>
      <c r="CAT116" s="612"/>
      <c r="CAU116" s="626"/>
      <c r="CAV116" s="631"/>
      <c r="CAW116" s="631"/>
      <c r="CAX116" s="631"/>
      <c r="CAY116" s="631"/>
      <c r="CAZ116" s="631"/>
      <c r="CBA116" s="612"/>
      <c r="CBB116" s="626"/>
      <c r="CBC116" s="631"/>
      <c r="CBD116" s="631"/>
      <c r="CBE116" s="631"/>
      <c r="CBF116" s="631"/>
      <c r="CBG116" s="631"/>
      <c r="CBH116" s="612"/>
      <c r="CBI116" s="626"/>
      <c r="CBJ116" s="631"/>
      <c r="CBK116" s="631"/>
      <c r="CBL116" s="631"/>
      <c r="CBM116" s="631"/>
      <c r="CBN116" s="631"/>
      <c r="CBO116" s="612"/>
      <c r="CBP116" s="626"/>
      <c r="CBQ116" s="631"/>
      <c r="CBR116" s="631"/>
      <c r="CBS116" s="631"/>
      <c r="CBT116" s="631"/>
      <c r="CBU116" s="631"/>
      <c r="CBV116" s="612"/>
      <c r="CBW116" s="626"/>
      <c r="CBX116" s="631"/>
      <c r="CBY116" s="631"/>
      <c r="CBZ116" s="631"/>
      <c r="CCA116" s="631"/>
      <c r="CCB116" s="631"/>
      <c r="CCC116" s="612"/>
      <c r="CCD116" s="626"/>
      <c r="CCE116" s="631"/>
      <c r="CCF116" s="631"/>
      <c r="CCG116" s="631"/>
      <c r="CCH116" s="631"/>
      <c r="CCI116" s="631"/>
      <c r="CCJ116" s="612"/>
      <c r="CCK116" s="626"/>
      <c r="CCL116" s="631"/>
      <c r="CCM116" s="631"/>
      <c r="CCN116" s="631"/>
      <c r="CCO116" s="631"/>
      <c r="CCP116" s="631"/>
      <c r="CCQ116" s="612"/>
      <c r="CCR116" s="626"/>
      <c r="CCS116" s="631"/>
      <c r="CCT116" s="631"/>
      <c r="CCU116" s="631"/>
      <c r="CCV116" s="631"/>
      <c r="CCW116" s="631"/>
      <c r="CCX116" s="612"/>
      <c r="CCY116" s="626"/>
      <c r="CCZ116" s="631"/>
      <c r="CDA116" s="631"/>
      <c r="CDB116" s="631"/>
      <c r="CDC116" s="631"/>
      <c r="CDD116" s="631"/>
      <c r="CDE116" s="612"/>
      <c r="CDF116" s="626"/>
      <c r="CDG116" s="631"/>
      <c r="CDH116" s="631"/>
      <c r="CDI116" s="631"/>
      <c r="CDJ116" s="631"/>
      <c r="CDK116" s="631"/>
      <c r="CDL116" s="612"/>
      <c r="CDM116" s="626"/>
      <c r="CDN116" s="631"/>
      <c r="CDO116" s="631"/>
      <c r="CDP116" s="631"/>
      <c r="CDQ116" s="631"/>
      <c r="CDR116" s="631"/>
      <c r="CDS116" s="612"/>
      <c r="CDT116" s="626"/>
      <c r="CDU116" s="631"/>
      <c r="CDV116" s="631"/>
      <c r="CDW116" s="631"/>
      <c r="CDX116" s="631"/>
      <c r="CDY116" s="631"/>
      <c r="CDZ116" s="612"/>
      <c r="CEA116" s="626"/>
      <c r="CEB116" s="631"/>
      <c r="CEC116" s="631"/>
      <c r="CED116" s="631"/>
      <c r="CEE116" s="631"/>
      <c r="CEF116" s="631"/>
      <c r="CEG116" s="612"/>
      <c r="CEH116" s="626"/>
      <c r="CEI116" s="631"/>
      <c r="CEJ116" s="631"/>
      <c r="CEK116" s="631"/>
      <c r="CEL116" s="631"/>
      <c r="CEM116" s="631"/>
      <c r="CEN116" s="612"/>
      <c r="CEO116" s="626"/>
      <c r="CEP116" s="631"/>
      <c r="CEQ116" s="631"/>
      <c r="CER116" s="631"/>
      <c r="CES116" s="631"/>
      <c r="CET116" s="631"/>
      <c r="CEU116" s="612"/>
      <c r="CEV116" s="626"/>
      <c r="CEW116" s="631"/>
      <c r="CEX116" s="631"/>
      <c r="CEY116" s="631"/>
      <c r="CEZ116" s="631"/>
      <c r="CFA116" s="631"/>
      <c r="CFB116" s="612"/>
      <c r="CFC116" s="626"/>
      <c r="CFD116" s="631"/>
      <c r="CFE116" s="631"/>
      <c r="CFF116" s="631"/>
      <c r="CFG116" s="631"/>
      <c r="CFH116" s="631"/>
      <c r="CFI116" s="612"/>
      <c r="CFJ116" s="626"/>
      <c r="CFK116" s="631"/>
      <c r="CFL116" s="631"/>
      <c r="CFM116" s="631"/>
      <c r="CFN116" s="631"/>
      <c r="CFO116" s="631"/>
      <c r="CFP116" s="612"/>
      <c r="CFQ116" s="626"/>
      <c r="CFR116" s="631"/>
      <c r="CFS116" s="631"/>
      <c r="CFT116" s="631"/>
      <c r="CFU116" s="631"/>
      <c r="CFV116" s="631"/>
      <c r="CFW116" s="612"/>
      <c r="CFX116" s="626"/>
      <c r="CFY116" s="631"/>
      <c r="CFZ116" s="631"/>
      <c r="CGA116" s="631"/>
      <c r="CGB116" s="631"/>
      <c r="CGC116" s="631"/>
      <c r="CGD116" s="612"/>
      <c r="CGE116" s="626"/>
      <c r="CGF116" s="631"/>
      <c r="CGG116" s="631"/>
      <c r="CGH116" s="631"/>
      <c r="CGI116" s="631"/>
      <c r="CGJ116" s="631"/>
      <c r="CGK116" s="612"/>
      <c r="CGL116" s="626"/>
      <c r="CGM116" s="631"/>
      <c r="CGN116" s="631"/>
      <c r="CGO116" s="631"/>
      <c r="CGP116" s="631"/>
      <c r="CGQ116" s="631"/>
      <c r="CGR116" s="612"/>
      <c r="CGS116" s="626"/>
      <c r="CGT116" s="631"/>
      <c r="CGU116" s="631"/>
      <c r="CGV116" s="631"/>
      <c r="CGW116" s="631"/>
      <c r="CGX116" s="631"/>
      <c r="CGY116" s="612"/>
      <c r="CGZ116" s="626"/>
      <c r="CHA116" s="631"/>
      <c r="CHB116" s="631"/>
      <c r="CHC116" s="631"/>
      <c r="CHD116" s="631"/>
      <c r="CHE116" s="631"/>
      <c r="CHF116" s="612"/>
      <c r="CHG116" s="626"/>
      <c r="CHH116" s="631"/>
      <c r="CHI116" s="631"/>
      <c r="CHJ116" s="631"/>
      <c r="CHK116" s="631"/>
      <c r="CHL116" s="631"/>
      <c r="CHM116" s="612"/>
      <c r="CHN116" s="626"/>
      <c r="CHO116" s="631"/>
      <c r="CHP116" s="631"/>
      <c r="CHQ116" s="631"/>
      <c r="CHR116" s="631"/>
      <c r="CHS116" s="631"/>
      <c r="CHT116" s="612"/>
      <c r="CHU116" s="626"/>
      <c r="CHV116" s="631"/>
      <c r="CHW116" s="631"/>
      <c r="CHX116" s="631"/>
      <c r="CHY116" s="631"/>
      <c r="CHZ116" s="631"/>
      <c r="CIA116" s="612"/>
      <c r="CIB116" s="626"/>
      <c r="CIC116" s="631"/>
      <c r="CID116" s="631"/>
      <c r="CIE116" s="631"/>
      <c r="CIF116" s="631"/>
      <c r="CIG116" s="631"/>
      <c r="CIH116" s="612"/>
      <c r="CII116" s="626"/>
      <c r="CIJ116" s="631"/>
      <c r="CIK116" s="631"/>
      <c r="CIL116" s="631"/>
      <c r="CIM116" s="631"/>
      <c r="CIN116" s="631"/>
      <c r="CIO116" s="612"/>
      <c r="CIP116" s="626"/>
      <c r="CIQ116" s="631"/>
      <c r="CIR116" s="631"/>
      <c r="CIS116" s="631"/>
      <c r="CIT116" s="631"/>
      <c r="CIU116" s="631"/>
      <c r="CIV116" s="612"/>
      <c r="CIW116" s="626"/>
      <c r="CIX116" s="631"/>
      <c r="CIY116" s="631"/>
      <c r="CIZ116" s="631"/>
      <c r="CJA116" s="631"/>
      <c r="CJB116" s="631"/>
      <c r="CJC116" s="612"/>
      <c r="CJD116" s="626"/>
      <c r="CJE116" s="631"/>
      <c r="CJF116" s="631"/>
      <c r="CJG116" s="631"/>
      <c r="CJH116" s="631"/>
      <c r="CJI116" s="631"/>
      <c r="CJJ116" s="612"/>
      <c r="CJK116" s="626"/>
      <c r="CJL116" s="631"/>
      <c r="CJM116" s="631"/>
      <c r="CJN116" s="631"/>
      <c r="CJO116" s="631"/>
      <c r="CJP116" s="631"/>
      <c r="CJQ116" s="612"/>
      <c r="CJR116" s="626"/>
      <c r="CJS116" s="631"/>
      <c r="CJT116" s="631"/>
      <c r="CJU116" s="631"/>
      <c r="CJV116" s="631"/>
      <c r="CJW116" s="631"/>
      <c r="CJX116" s="612"/>
      <c r="CJY116" s="626"/>
      <c r="CJZ116" s="631"/>
      <c r="CKA116" s="631"/>
      <c r="CKB116" s="631"/>
      <c r="CKC116" s="631"/>
      <c r="CKD116" s="631"/>
      <c r="CKE116" s="612"/>
      <c r="CKF116" s="626"/>
      <c r="CKG116" s="631"/>
      <c r="CKH116" s="631"/>
      <c r="CKI116" s="631"/>
      <c r="CKJ116" s="631"/>
      <c r="CKK116" s="631"/>
      <c r="CKL116" s="612"/>
      <c r="CKM116" s="626"/>
      <c r="CKN116" s="631"/>
      <c r="CKO116" s="631"/>
      <c r="CKP116" s="631"/>
      <c r="CKQ116" s="631"/>
      <c r="CKR116" s="631"/>
      <c r="CKS116" s="612"/>
      <c r="CKT116" s="626"/>
      <c r="CKU116" s="631"/>
      <c r="CKV116" s="631"/>
      <c r="CKW116" s="631"/>
      <c r="CKX116" s="631"/>
      <c r="CKY116" s="631"/>
      <c r="CKZ116" s="612"/>
      <c r="CLA116" s="626"/>
      <c r="CLB116" s="631"/>
      <c r="CLC116" s="631"/>
      <c r="CLD116" s="631"/>
      <c r="CLE116" s="631"/>
      <c r="CLF116" s="631"/>
      <c r="CLG116" s="612"/>
      <c r="CLH116" s="626"/>
      <c r="CLI116" s="631"/>
      <c r="CLJ116" s="631"/>
      <c r="CLK116" s="631"/>
      <c r="CLL116" s="631"/>
      <c r="CLM116" s="631"/>
      <c r="CLN116" s="612"/>
      <c r="CLO116" s="626"/>
      <c r="CLP116" s="631"/>
      <c r="CLQ116" s="631"/>
      <c r="CLR116" s="631"/>
      <c r="CLS116" s="631"/>
      <c r="CLT116" s="631"/>
      <c r="CLU116" s="612"/>
      <c r="CLV116" s="626"/>
      <c r="CLW116" s="631"/>
      <c r="CLX116" s="631"/>
      <c r="CLY116" s="631"/>
      <c r="CLZ116" s="631"/>
      <c r="CMA116" s="631"/>
      <c r="CMB116" s="612"/>
      <c r="CMC116" s="626"/>
      <c r="CMD116" s="631"/>
      <c r="CME116" s="631"/>
      <c r="CMF116" s="631"/>
      <c r="CMG116" s="631"/>
      <c r="CMH116" s="631"/>
      <c r="CMI116" s="612"/>
      <c r="CMJ116" s="626"/>
      <c r="CMK116" s="631"/>
      <c r="CML116" s="631"/>
      <c r="CMM116" s="631"/>
      <c r="CMN116" s="631"/>
      <c r="CMO116" s="631"/>
      <c r="CMP116" s="612"/>
      <c r="CMQ116" s="626"/>
      <c r="CMR116" s="631"/>
      <c r="CMS116" s="631"/>
      <c r="CMT116" s="631"/>
      <c r="CMU116" s="631"/>
      <c r="CMV116" s="631"/>
      <c r="CMW116" s="612"/>
      <c r="CMX116" s="626"/>
      <c r="CMY116" s="631"/>
      <c r="CMZ116" s="631"/>
      <c r="CNA116" s="631"/>
      <c r="CNB116" s="631"/>
      <c r="CNC116" s="631"/>
      <c r="CND116" s="612"/>
      <c r="CNE116" s="626"/>
      <c r="CNF116" s="631"/>
      <c r="CNG116" s="631"/>
      <c r="CNH116" s="631"/>
      <c r="CNI116" s="631"/>
      <c r="CNJ116" s="631"/>
      <c r="CNK116" s="612"/>
      <c r="CNL116" s="626"/>
      <c r="CNM116" s="631"/>
      <c r="CNN116" s="631"/>
      <c r="CNO116" s="631"/>
      <c r="CNP116" s="631"/>
      <c r="CNQ116" s="631"/>
      <c r="CNR116" s="612"/>
      <c r="CNS116" s="626"/>
      <c r="CNT116" s="631"/>
      <c r="CNU116" s="631"/>
      <c r="CNV116" s="631"/>
      <c r="CNW116" s="631"/>
      <c r="CNX116" s="631"/>
      <c r="CNY116" s="612"/>
      <c r="CNZ116" s="626"/>
      <c r="COA116" s="631"/>
      <c r="COB116" s="631"/>
      <c r="COC116" s="631"/>
      <c r="COD116" s="631"/>
      <c r="COE116" s="631"/>
      <c r="COF116" s="612"/>
      <c r="COG116" s="626"/>
      <c r="COH116" s="631"/>
      <c r="COI116" s="631"/>
      <c r="COJ116" s="631"/>
      <c r="COK116" s="631"/>
      <c r="COL116" s="631"/>
      <c r="COM116" s="612"/>
      <c r="CON116" s="626"/>
      <c r="COO116" s="631"/>
      <c r="COP116" s="631"/>
      <c r="COQ116" s="631"/>
      <c r="COR116" s="631"/>
      <c r="COS116" s="631"/>
      <c r="COT116" s="612"/>
      <c r="COU116" s="626"/>
      <c r="COV116" s="631"/>
      <c r="COW116" s="631"/>
      <c r="COX116" s="631"/>
      <c r="COY116" s="631"/>
      <c r="COZ116" s="631"/>
      <c r="CPA116" s="612"/>
      <c r="CPB116" s="626"/>
      <c r="CPC116" s="631"/>
      <c r="CPD116" s="631"/>
      <c r="CPE116" s="631"/>
      <c r="CPF116" s="631"/>
      <c r="CPG116" s="631"/>
      <c r="CPH116" s="612"/>
      <c r="CPI116" s="626"/>
      <c r="CPJ116" s="631"/>
      <c r="CPK116" s="631"/>
      <c r="CPL116" s="631"/>
      <c r="CPM116" s="631"/>
      <c r="CPN116" s="631"/>
      <c r="CPO116" s="612"/>
      <c r="CPP116" s="626"/>
      <c r="CPQ116" s="631"/>
      <c r="CPR116" s="631"/>
      <c r="CPS116" s="631"/>
      <c r="CPT116" s="631"/>
      <c r="CPU116" s="631"/>
      <c r="CPV116" s="612"/>
      <c r="CPW116" s="626"/>
      <c r="CPX116" s="631"/>
      <c r="CPY116" s="631"/>
      <c r="CPZ116" s="631"/>
      <c r="CQA116" s="631"/>
      <c r="CQB116" s="631"/>
      <c r="CQC116" s="612"/>
      <c r="CQD116" s="626"/>
      <c r="CQE116" s="631"/>
      <c r="CQF116" s="631"/>
      <c r="CQG116" s="631"/>
      <c r="CQH116" s="631"/>
      <c r="CQI116" s="631"/>
      <c r="CQJ116" s="612"/>
      <c r="CQK116" s="626"/>
      <c r="CQL116" s="631"/>
      <c r="CQM116" s="631"/>
      <c r="CQN116" s="631"/>
      <c r="CQO116" s="631"/>
      <c r="CQP116" s="631"/>
      <c r="CQQ116" s="612"/>
      <c r="CQR116" s="626"/>
      <c r="CQS116" s="631"/>
      <c r="CQT116" s="631"/>
      <c r="CQU116" s="631"/>
      <c r="CQV116" s="631"/>
      <c r="CQW116" s="631"/>
      <c r="CQX116" s="612"/>
      <c r="CQY116" s="626"/>
      <c r="CQZ116" s="631"/>
      <c r="CRA116" s="631"/>
      <c r="CRB116" s="631"/>
      <c r="CRC116" s="631"/>
      <c r="CRD116" s="631"/>
      <c r="CRE116" s="612"/>
      <c r="CRF116" s="626"/>
      <c r="CRG116" s="631"/>
      <c r="CRH116" s="631"/>
      <c r="CRI116" s="631"/>
      <c r="CRJ116" s="631"/>
      <c r="CRK116" s="631"/>
      <c r="CRL116" s="612"/>
      <c r="CRM116" s="626"/>
      <c r="CRN116" s="631"/>
      <c r="CRO116" s="631"/>
      <c r="CRP116" s="631"/>
      <c r="CRQ116" s="631"/>
      <c r="CRR116" s="631"/>
      <c r="CRS116" s="612"/>
      <c r="CRT116" s="626"/>
      <c r="CRU116" s="631"/>
      <c r="CRV116" s="631"/>
      <c r="CRW116" s="631"/>
      <c r="CRX116" s="631"/>
      <c r="CRY116" s="631"/>
      <c r="CRZ116" s="612"/>
      <c r="CSA116" s="626"/>
      <c r="CSB116" s="631"/>
      <c r="CSC116" s="631"/>
      <c r="CSD116" s="631"/>
      <c r="CSE116" s="631"/>
      <c r="CSF116" s="631"/>
      <c r="CSG116" s="612"/>
      <c r="CSH116" s="626"/>
      <c r="CSI116" s="631"/>
      <c r="CSJ116" s="631"/>
      <c r="CSK116" s="631"/>
      <c r="CSL116" s="631"/>
      <c r="CSM116" s="631"/>
      <c r="CSN116" s="612"/>
      <c r="CSO116" s="626"/>
      <c r="CSP116" s="631"/>
      <c r="CSQ116" s="631"/>
      <c r="CSR116" s="631"/>
      <c r="CSS116" s="631"/>
      <c r="CST116" s="631"/>
      <c r="CSU116" s="612"/>
      <c r="CSV116" s="626"/>
      <c r="CSW116" s="631"/>
      <c r="CSX116" s="631"/>
      <c r="CSY116" s="631"/>
      <c r="CSZ116" s="631"/>
      <c r="CTA116" s="631"/>
      <c r="CTB116" s="612"/>
      <c r="CTC116" s="626"/>
      <c r="CTD116" s="631"/>
      <c r="CTE116" s="631"/>
      <c r="CTF116" s="631"/>
      <c r="CTG116" s="631"/>
      <c r="CTH116" s="631"/>
      <c r="CTI116" s="612"/>
      <c r="CTJ116" s="626"/>
      <c r="CTK116" s="631"/>
      <c r="CTL116" s="631"/>
      <c r="CTM116" s="631"/>
      <c r="CTN116" s="631"/>
      <c r="CTO116" s="631"/>
      <c r="CTP116" s="612"/>
      <c r="CTQ116" s="626"/>
      <c r="CTR116" s="631"/>
      <c r="CTS116" s="631"/>
      <c r="CTT116" s="631"/>
      <c r="CTU116" s="631"/>
      <c r="CTV116" s="631"/>
      <c r="CTW116" s="612"/>
      <c r="CTX116" s="626"/>
      <c r="CTY116" s="631"/>
      <c r="CTZ116" s="631"/>
      <c r="CUA116" s="631"/>
      <c r="CUB116" s="631"/>
      <c r="CUC116" s="631"/>
      <c r="CUD116" s="612"/>
      <c r="CUE116" s="626"/>
      <c r="CUF116" s="631"/>
      <c r="CUG116" s="631"/>
      <c r="CUH116" s="631"/>
      <c r="CUI116" s="631"/>
      <c r="CUJ116" s="631"/>
      <c r="CUK116" s="612"/>
      <c r="CUL116" s="626"/>
      <c r="CUM116" s="631"/>
      <c r="CUN116" s="631"/>
      <c r="CUO116" s="631"/>
      <c r="CUP116" s="631"/>
      <c r="CUQ116" s="631"/>
      <c r="CUR116" s="612"/>
      <c r="CUS116" s="626"/>
      <c r="CUT116" s="631"/>
      <c r="CUU116" s="631"/>
      <c r="CUV116" s="631"/>
      <c r="CUW116" s="631"/>
      <c r="CUX116" s="631"/>
      <c r="CUY116" s="612"/>
      <c r="CUZ116" s="626"/>
      <c r="CVA116" s="631"/>
      <c r="CVB116" s="631"/>
      <c r="CVC116" s="631"/>
      <c r="CVD116" s="631"/>
      <c r="CVE116" s="631"/>
      <c r="CVF116" s="612"/>
      <c r="CVG116" s="626"/>
      <c r="CVH116" s="631"/>
      <c r="CVI116" s="631"/>
      <c r="CVJ116" s="631"/>
      <c r="CVK116" s="631"/>
      <c r="CVL116" s="631"/>
      <c r="CVM116" s="612"/>
      <c r="CVN116" s="626"/>
      <c r="CVO116" s="631"/>
      <c r="CVP116" s="631"/>
      <c r="CVQ116" s="631"/>
      <c r="CVR116" s="631"/>
      <c r="CVS116" s="631"/>
      <c r="CVT116" s="612"/>
      <c r="CVU116" s="626"/>
      <c r="CVV116" s="631"/>
      <c r="CVW116" s="631"/>
      <c r="CVX116" s="631"/>
      <c r="CVY116" s="631"/>
      <c r="CVZ116" s="631"/>
      <c r="CWA116" s="612"/>
      <c r="CWB116" s="626"/>
      <c r="CWC116" s="631"/>
      <c r="CWD116" s="631"/>
      <c r="CWE116" s="631"/>
      <c r="CWF116" s="631"/>
      <c r="CWG116" s="631"/>
      <c r="CWH116" s="612"/>
      <c r="CWI116" s="626"/>
      <c r="CWJ116" s="631"/>
      <c r="CWK116" s="631"/>
      <c r="CWL116" s="631"/>
      <c r="CWM116" s="631"/>
      <c r="CWN116" s="631"/>
      <c r="CWO116" s="612"/>
      <c r="CWP116" s="626"/>
      <c r="CWQ116" s="631"/>
      <c r="CWR116" s="631"/>
      <c r="CWS116" s="631"/>
      <c r="CWT116" s="631"/>
      <c r="CWU116" s="631"/>
      <c r="CWV116" s="612"/>
      <c r="CWW116" s="626"/>
      <c r="CWX116" s="631"/>
      <c r="CWY116" s="631"/>
      <c r="CWZ116" s="631"/>
      <c r="CXA116" s="631"/>
      <c r="CXB116" s="631"/>
      <c r="CXC116" s="612"/>
      <c r="CXD116" s="626"/>
      <c r="CXE116" s="631"/>
      <c r="CXF116" s="631"/>
      <c r="CXG116" s="631"/>
      <c r="CXH116" s="631"/>
      <c r="CXI116" s="631"/>
      <c r="CXJ116" s="612"/>
      <c r="CXK116" s="626"/>
      <c r="CXL116" s="631"/>
      <c r="CXM116" s="631"/>
      <c r="CXN116" s="631"/>
      <c r="CXO116" s="631"/>
      <c r="CXP116" s="631"/>
      <c r="CXQ116" s="612"/>
      <c r="CXR116" s="626"/>
      <c r="CXS116" s="631"/>
      <c r="CXT116" s="631"/>
      <c r="CXU116" s="631"/>
      <c r="CXV116" s="631"/>
      <c r="CXW116" s="631"/>
      <c r="CXX116" s="612"/>
      <c r="CXY116" s="626"/>
      <c r="CXZ116" s="631"/>
      <c r="CYA116" s="631"/>
      <c r="CYB116" s="631"/>
      <c r="CYC116" s="631"/>
      <c r="CYD116" s="631"/>
      <c r="CYE116" s="612"/>
      <c r="CYF116" s="626"/>
      <c r="CYG116" s="631"/>
      <c r="CYH116" s="631"/>
      <c r="CYI116" s="631"/>
      <c r="CYJ116" s="631"/>
      <c r="CYK116" s="631"/>
      <c r="CYL116" s="612"/>
      <c r="CYM116" s="626"/>
      <c r="CYN116" s="631"/>
      <c r="CYO116" s="631"/>
      <c r="CYP116" s="631"/>
      <c r="CYQ116" s="631"/>
      <c r="CYR116" s="631"/>
      <c r="CYS116" s="612"/>
      <c r="CYT116" s="626"/>
      <c r="CYU116" s="631"/>
      <c r="CYV116" s="631"/>
      <c r="CYW116" s="631"/>
      <c r="CYX116" s="631"/>
      <c r="CYY116" s="631"/>
      <c r="CYZ116" s="612"/>
      <c r="CZA116" s="626"/>
      <c r="CZB116" s="631"/>
      <c r="CZC116" s="631"/>
      <c r="CZD116" s="631"/>
      <c r="CZE116" s="631"/>
      <c r="CZF116" s="631"/>
      <c r="CZG116" s="612"/>
      <c r="CZH116" s="626"/>
      <c r="CZI116" s="631"/>
      <c r="CZJ116" s="631"/>
      <c r="CZK116" s="631"/>
      <c r="CZL116" s="631"/>
      <c r="CZM116" s="631"/>
      <c r="CZN116" s="612"/>
      <c r="CZO116" s="626"/>
      <c r="CZP116" s="631"/>
      <c r="CZQ116" s="631"/>
      <c r="CZR116" s="631"/>
      <c r="CZS116" s="631"/>
      <c r="CZT116" s="631"/>
      <c r="CZU116" s="612"/>
      <c r="CZV116" s="626"/>
      <c r="CZW116" s="631"/>
      <c r="CZX116" s="631"/>
      <c r="CZY116" s="631"/>
      <c r="CZZ116" s="631"/>
      <c r="DAA116" s="631"/>
      <c r="DAB116" s="612"/>
      <c r="DAC116" s="626"/>
      <c r="DAD116" s="631"/>
      <c r="DAE116" s="631"/>
      <c r="DAF116" s="631"/>
      <c r="DAG116" s="631"/>
      <c r="DAH116" s="631"/>
      <c r="DAI116" s="612"/>
      <c r="DAJ116" s="626"/>
      <c r="DAK116" s="631"/>
      <c r="DAL116" s="631"/>
      <c r="DAM116" s="631"/>
      <c r="DAN116" s="631"/>
      <c r="DAO116" s="631"/>
      <c r="DAP116" s="612"/>
      <c r="DAQ116" s="626"/>
      <c r="DAR116" s="631"/>
      <c r="DAS116" s="631"/>
      <c r="DAT116" s="631"/>
      <c r="DAU116" s="631"/>
      <c r="DAV116" s="631"/>
      <c r="DAW116" s="612"/>
      <c r="DAX116" s="626"/>
      <c r="DAY116" s="631"/>
      <c r="DAZ116" s="631"/>
      <c r="DBA116" s="631"/>
      <c r="DBB116" s="631"/>
      <c r="DBC116" s="631"/>
      <c r="DBD116" s="612"/>
      <c r="DBE116" s="626"/>
      <c r="DBF116" s="631"/>
      <c r="DBG116" s="631"/>
      <c r="DBH116" s="631"/>
      <c r="DBI116" s="631"/>
      <c r="DBJ116" s="631"/>
      <c r="DBK116" s="612"/>
      <c r="DBL116" s="626"/>
      <c r="DBM116" s="631"/>
      <c r="DBN116" s="631"/>
      <c r="DBO116" s="631"/>
      <c r="DBP116" s="631"/>
      <c r="DBQ116" s="631"/>
      <c r="DBR116" s="612"/>
      <c r="DBS116" s="626"/>
      <c r="DBT116" s="631"/>
      <c r="DBU116" s="631"/>
      <c r="DBV116" s="631"/>
      <c r="DBW116" s="631"/>
      <c r="DBX116" s="631"/>
      <c r="DBY116" s="612"/>
      <c r="DBZ116" s="626"/>
      <c r="DCA116" s="631"/>
      <c r="DCB116" s="631"/>
      <c r="DCC116" s="631"/>
      <c r="DCD116" s="631"/>
      <c r="DCE116" s="631"/>
      <c r="DCF116" s="612"/>
      <c r="DCG116" s="626"/>
      <c r="DCH116" s="631"/>
      <c r="DCI116" s="631"/>
      <c r="DCJ116" s="631"/>
      <c r="DCK116" s="631"/>
      <c r="DCL116" s="631"/>
      <c r="DCM116" s="612"/>
      <c r="DCN116" s="626"/>
      <c r="DCO116" s="631"/>
      <c r="DCP116" s="631"/>
      <c r="DCQ116" s="631"/>
      <c r="DCR116" s="631"/>
      <c r="DCS116" s="631"/>
      <c r="DCT116" s="612"/>
      <c r="DCU116" s="626"/>
      <c r="DCV116" s="631"/>
      <c r="DCW116" s="631"/>
      <c r="DCX116" s="631"/>
      <c r="DCY116" s="631"/>
      <c r="DCZ116" s="631"/>
      <c r="DDA116" s="612"/>
      <c r="DDB116" s="626"/>
      <c r="DDC116" s="631"/>
      <c r="DDD116" s="631"/>
      <c r="DDE116" s="631"/>
      <c r="DDF116" s="631"/>
      <c r="DDG116" s="631"/>
      <c r="DDH116" s="612"/>
      <c r="DDI116" s="626"/>
      <c r="DDJ116" s="631"/>
      <c r="DDK116" s="631"/>
      <c r="DDL116" s="631"/>
      <c r="DDM116" s="631"/>
      <c r="DDN116" s="631"/>
      <c r="DDO116" s="612"/>
      <c r="DDP116" s="626"/>
      <c r="DDQ116" s="631"/>
      <c r="DDR116" s="631"/>
      <c r="DDS116" s="631"/>
      <c r="DDT116" s="631"/>
      <c r="DDU116" s="631"/>
      <c r="DDV116" s="612"/>
      <c r="DDW116" s="626"/>
      <c r="DDX116" s="631"/>
      <c r="DDY116" s="631"/>
      <c r="DDZ116" s="631"/>
      <c r="DEA116" s="631"/>
      <c r="DEB116" s="631"/>
      <c r="DEC116" s="612"/>
      <c r="DED116" s="626"/>
      <c r="DEE116" s="631"/>
      <c r="DEF116" s="631"/>
      <c r="DEG116" s="631"/>
      <c r="DEH116" s="631"/>
      <c r="DEI116" s="631"/>
      <c r="DEJ116" s="612"/>
      <c r="DEK116" s="626"/>
      <c r="DEL116" s="631"/>
      <c r="DEM116" s="631"/>
      <c r="DEN116" s="631"/>
      <c r="DEO116" s="631"/>
      <c r="DEP116" s="631"/>
      <c r="DEQ116" s="612"/>
      <c r="DER116" s="626"/>
      <c r="DES116" s="631"/>
      <c r="DET116" s="631"/>
      <c r="DEU116" s="631"/>
      <c r="DEV116" s="631"/>
      <c r="DEW116" s="631"/>
      <c r="DEX116" s="612"/>
      <c r="DEY116" s="626"/>
      <c r="DEZ116" s="631"/>
      <c r="DFA116" s="631"/>
      <c r="DFB116" s="631"/>
      <c r="DFC116" s="631"/>
      <c r="DFD116" s="631"/>
      <c r="DFE116" s="612"/>
      <c r="DFF116" s="626"/>
      <c r="DFG116" s="631"/>
      <c r="DFH116" s="631"/>
      <c r="DFI116" s="631"/>
      <c r="DFJ116" s="631"/>
      <c r="DFK116" s="631"/>
      <c r="DFL116" s="612"/>
      <c r="DFM116" s="626"/>
      <c r="DFN116" s="631"/>
      <c r="DFO116" s="631"/>
      <c r="DFP116" s="631"/>
      <c r="DFQ116" s="631"/>
      <c r="DFR116" s="631"/>
      <c r="DFS116" s="612"/>
      <c r="DFT116" s="626"/>
      <c r="DFU116" s="631"/>
      <c r="DFV116" s="631"/>
      <c r="DFW116" s="631"/>
      <c r="DFX116" s="631"/>
      <c r="DFY116" s="631"/>
      <c r="DFZ116" s="612"/>
      <c r="DGA116" s="626"/>
      <c r="DGB116" s="631"/>
      <c r="DGC116" s="631"/>
      <c r="DGD116" s="631"/>
      <c r="DGE116" s="631"/>
      <c r="DGF116" s="631"/>
      <c r="DGG116" s="612"/>
      <c r="DGH116" s="626"/>
      <c r="DGI116" s="631"/>
      <c r="DGJ116" s="631"/>
      <c r="DGK116" s="631"/>
      <c r="DGL116" s="631"/>
      <c r="DGM116" s="631"/>
      <c r="DGN116" s="612"/>
      <c r="DGO116" s="626"/>
      <c r="DGP116" s="631"/>
      <c r="DGQ116" s="631"/>
      <c r="DGR116" s="631"/>
      <c r="DGS116" s="631"/>
      <c r="DGT116" s="631"/>
      <c r="DGU116" s="612"/>
      <c r="DGV116" s="626"/>
      <c r="DGW116" s="631"/>
      <c r="DGX116" s="631"/>
      <c r="DGY116" s="631"/>
      <c r="DGZ116" s="631"/>
      <c r="DHA116" s="631"/>
      <c r="DHB116" s="612"/>
      <c r="DHC116" s="626"/>
      <c r="DHD116" s="631"/>
      <c r="DHE116" s="631"/>
      <c r="DHF116" s="631"/>
      <c r="DHG116" s="631"/>
      <c r="DHH116" s="631"/>
      <c r="DHI116" s="612"/>
      <c r="DHJ116" s="626"/>
      <c r="DHK116" s="631"/>
      <c r="DHL116" s="631"/>
      <c r="DHM116" s="631"/>
      <c r="DHN116" s="631"/>
      <c r="DHO116" s="631"/>
      <c r="DHP116" s="612"/>
      <c r="DHQ116" s="626"/>
      <c r="DHR116" s="631"/>
      <c r="DHS116" s="631"/>
      <c r="DHT116" s="631"/>
      <c r="DHU116" s="631"/>
      <c r="DHV116" s="631"/>
      <c r="DHW116" s="612"/>
      <c r="DHX116" s="626"/>
      <c r="DHY116" s="631"/>
      <c r="DHZ116" s="631"/>
      <c r="DIA116" s="631"/>
      <c r="DIB116" s="631"/>
      <c r="DIC116" s="631"/>
      <c r="DID116" s="612"/>
      <c r="DIE116" s="626"/>
      <c r="DIF116" s="631"/>
      <c r="DIG116" s="631"/>
      <c r="DIH116" s="631"/>
      <c r="DII116" s="631"/>
      <c r="DIJ116" s="631"/>
      <c r="DIK116" s="612"/>
      <c r="DIL116" s="626"/>
      <c r="DIM116" s="631"/>
      <c r="DIN116" s="631"/>
      <c r="DIO116" s="631"/>
      <c r="DIP116" s="631"/>
      <c r="DIQ116" s="631"/>
      <c r="DIR116" s="612"/>
      <c r="DIS116" s="626"/>
      <c r="DIT116" s="631"/>
      <c r="DIU116" s="631"/>
      <c r="DIV116" s="631"/>
      <c r="DIW116" s="631"/>
      <c r="DIX116" s="631"/>
      <c r="DIY116" s="612"/>
      <c r="DIZ116" s="626"/>
      <c r="DJA116" s="631"/>
      <c r="DJB116" s="631"/>
      <c r="DJC116" s="631"/>
      <c r="DJD116" s="631"/>
      <c r="DJE116" s="631"/>
      <c r="DJF116" s="612"/>
      <c r="DJG116" s="626"/>
      <c r="DJH116" s="631"/>
      <c r="DJI116" s="631"/>
      <c r="DJJ116" s="631"/>
      <c r="DJK116" s="631"/>
      <c r="DJL116" s="631"/>
      <c r="DJM116" s="612"/>
      <c r="DJN116" s="626"/>
      <c r="DJO116" s="631"/>
      <c r="DJP116" s="631"/>
      <c r="DJQ116" s="631"/>
      <c r="DJR116" s="631"/>
      <c r="DJS116" s="631"/>
      <c r="DJT116" s="612"/>
      <c r="DJU116" s="626"/>
      <c r="DJV116" s="631"/>
      <c r="DJW116" s="631"/>
      <c r="DJX116" s="631"/>
      <c r="DJY116" s="631"/>
      <c r="DJZ116" s="631"/>
      <c r="DKA116" s="612"/>
      <c r="DKB116" s="626"/>
      <c r="DKC116" s="631"/>
      <c r="DKD116" s="631"/>
      <c r="DKE116" s="631"/>
      <c r="DKF116" s="631"/>
      <c r="DKG116" s="631"/>
      <c r="DKH116" s="612"/>
      <c r="DKI116" s="626"/>
      <c r="DKJ116" s="631"/>
      <c r="DKK116" s="631"/>
      <c r="DKL116" s="631"/>
      <c r="DKM116" s="631"/>
      <c r="DKN116" s="631"/>
      <c r="DKO116" s="612"/>
      <c r="DKP116" s="626"/>
      <c r="DKQ116" s="631"/>
      <c r="DKR116" s="631"/>
      <c r="DKS116" s="631"/>
      <c r="DKT116" s="631"/>
      <c r="DKU116" s="631"/>
      <c r="DKV116" s="612"/>
      <c r="DKW116" s="626"/>
      <c r="DKX116" s="631"/>
      <c r="DKY116" s="631"/>
      <c r="DKZ116" s="631"/>
      <c r="DLA116" s="631"/>
      <c r="DLB116" s="631"/>
      <c r="DLC116" s="612"/>
      <c r="DLD116" s="626"/>
      <c r="DLE116" s="631"/>
      <c r="DLF116" s="631"/>
      <c r="DLG116" s="631"/>
      <c r="DLH116" s="631"/>
      <c r="DLI116" s="631"/>
      <c r="DLJ116" s="612"/>
      <c r="DLK116" s="626"/>
      <c r="DLL116" s="631"/>
      <c r="DLM116" s="631"/>
      <c r="DLN116" s="631"/>
      <c r="DLO116" s="631"/>
      <c r="DLP116" s="631"/>
      <c r="DLQ116" s="612"/>
      <c r="DLR116" s="626"/>
      <c r="DLS116" s="631"/>
      <c r="DLT116" s="631"/>
      <c r="DLU116" s="631"/>
      <c r="DLV116" s="631"/>
      <c r="DLW116" s="631"/>
      <c r="DLX116" s="612"/>
      <c r="DLY116" s="626"/>
      <c r="DLZ116" s="631"/>
      <c r="DMA116" s="631"/>
      <c r="DMB116" s="631"/>
      <c r="DMC116" s="631"/>
      <c r="DMD116" s="631"/>
      <c r="DME116" s="612"/>
      <c r="DMF116" s="626"/>
      <c r="DMG116" s="631"/>
      <c r="DMH116" s="631"/>
      <c r="DMI116" s="631"/>
      <c r="DMJ116" s="631"/>
      <c r="DMK116" s="631"/>
      <c r="DML116" s="612"/>
      <c r="DMM116" s="626"/>
      <c r="DMN116" s="631"/>
      <c r="DMO116" s="631"/>
      <c r="DMP116" s="631"/>
      <c r="DMQ116" s="631"/>
      <c r="DMR116" s="631"/>
      <c r="DMS116" s="612"/>
      <c r="DMT116" s="626"/>
      <c r="DMU116" s="631"/>
      <c r="DMV116" s="631"/>
      <c r="DMW116" s="631"/>
      <c r="DMX116" s="631"/>
      <c r="DMY116" s="631"/>
      <c r="DMZ116" s="612"/>
      <c r="DNA116" s="626"/>
      <c r="DNB116" s="631"/>
      <c r="DNC116" s="631"/>
      <c r="DND116" s="631"/>
      <c r="DNE116" s="631"/>
      <c r="DNF116" s="631"/>
      <c r="DNG116" s="612"/>
      <c r="DNH116" s="626"/>
      <c r="DNI116" s="631"/>
      <c r="DNJ116" s="631"/>
      <c r="DNK116" s="631"/>
      <c r="DNL116" s="631"/>
      <c r="DNM116" s="631"/>
      <c r="DNN116" s="612"/>
      <c r="DNO116" s="626"/>
      <c r="DNP116" s="631"/>
      <c r="DNQ116" s="631"/>
      <c r="DNR116" s="631"/>
      <c r="DNS116" s="631"/>
      <c r="DNT116" s="631"/>
      <c r="DNU116" s="612"/>
      <c r="DNV116" s="626"/>
      <c r="DNW116" s="631"/>
      <c r="DNX116" s="631"/>
      <c r="DNY116" s="631"/>
      <c r="DNZ116" s="631"/>
      <c r="DOA116" s="631"/>
      <c r="DOB116" s="612"/>
      <c r="DOC116" s="626"/>
      <c r="DOD116" s="631"/>
      <c r="DOE116" s="631"/>
      <c r="DOF116" s="631"/>
      <c r="DOG116" s="631"/>
      <c r="DOH116" s="631"/>
      <c r="DOI116" s="612"/>
      <c r="DOJ116" s="626"/>
      <c r="DOK116" s="631"/>
      <c r="DOL116" s="631"/>
      <c r="DOM116" s="631"/>
      <c r="DON116" s="631"/>
      <c r="DOO116" s="631"/>
      <c r="DOP116" s="612"/>
      <c r="DOQ116" s="626"/>
      <c r="DOR116" s="631"/>
      <c r="DOS116" s="631"/>
      <c r="DOT116" s="631"/>
      <c r="DOU116" s="631"/>
      <c r="DOV116" s="631"/>
      <c r="DOW116" s="612"/>
      <c r="DOX116" s="626"/>
      <c r="DOY116" s="631"/>
      <c r="DOZ116" s="631"/>
      <c r="DPA116" s="631"/>
      <c r="DPB116" s="631"/>
      <c r="DPC116" s="631"/>
      <c r="DPD116" s="612"/>
      <c r="DPE116" s="626"/>
      <c r="DPF116" s="631"/>
      <c r="DPG116" s="631"/>
      <c r="DPH116" s="631"/>
      <c r="DPI116" s="631"/>
      <c r="DPJ116" s="631"/>
      <c r="DPK116" s="612"/>
      <c r="DPL116" s="626"/>
      <c r="DPM116" s="631"/>
      <c r="DPN116" s="631"/>
      <c r="DPO116" s="631"/>
      <c r="DPP116" s="631"/>
      <c r="DPQ116" s="631"/>
      <c r="DPR116" s="612"/>
      <c r="DPS116" s="626"/>
      <c r="DPT116" s="631"/>
      <c r="DPU116" s="631"/>
      <c r="DPV116" s="631"/>
      <c r="DPW116" s="631"/>
      <c r="DPX116" s="631"/>
      <c r="DPY116" s="612"/>
      <c r="DPZ116" s="626"/>
      <c r="DQA116" s="631"/>
      <c r="DQB116" s="631"/>
      <c r="DQC116" s="631"/>
      <c r="DQD116" s="631"/>
      <c r="DQE116" s="631"/>
      <c r="DQF116" s="612"/>
      <c r="DQG116" s="626"/>
      <c r="DQH116" s="631"/>
      <c r="DQI116" s="631"/>
      <c r="DQJ116" s="631"/>
      <c r="DQK116" s="631"/>
      <c r="DQL116" s="631"/>
      <c r="DQM116" s="612"/>
      <c r="DQN116" s="626"/>
      <c r="DQO116" s="631"/>
      <c r="DQP116" s="631"/>
      <c r="DQQ116" s="631"/>
      <c r="DQR116" s="631"/>
      <c r="DQS116" s="631"/>
      <c r="DQT116" s="612"/>
      <c r="DQU116" s="626"/>
      <c r="DQV116" s="631"/>
      <c r="DQW116" s="631"/>
      <c r="DQX116" s="631"/>
      <c r="DQY116" s="631"/>
      <c r="DQZ116" s="631"/>
      <c r="DRA116" s="612"/>
      <c r="DRB116" s="626"/>
      <c r="DRC116" s="631"/>
      <c r="DRD116" s="631"/>
      <c r="DRE116" s="631"/>
      <c r="DRF116" s="631"/>
      <c r="DRG116" s="631"/>
      <c r="DRH116" s="612"/>
      <c r="DRI116" s="626"/>
      <c r="DRJ116" s="631"/>
      <c r="DRK116" s="631"/>
      <c r="DRL116" s="631"/>
      <c r="DRM116" s="631"/>
      <c r="DRN116" s="631"/>
      <c r="DRO116" s="612"/>
      <c r="DRP116" s="626"/>
      <c r="DRQ116" s="631"/>
      <c r="DRR116" s="631"/>
      <c r="DRS116" s="631"/>
      <c r="DRT116" s="631"/>
      <c r="DRU116" s="631"/>
      <c r="DRV116" s="612"/>
      <c r="DRW116" s="626"/>
      <c r="DRX116" s="631"/>
      <c r="DRY116" s="631"/>
      <c r="DRZ116" s="631"/>
      <c r="DSA116" s="631"/>
      <c r="DSB116" s="631"/>
      <c r="DSC116" s="612"/>
      <c r="DSD116" s="626"/>
      <c r="DSE116" s="631"/>
      <c r="DSF116" s="631"/>
      <c r="DSG116" s="631"/>
      <c r="DSH116" s="631"/>
      <c r="DSI116" s="631"/>
      <c r="DSJ116" s="612"/>
      <c r="DSK116" s="626"/>
      <c r="DSL116" s="631"/>
      <c r="DSM116" s="631"/>
      <c r="DSN116" s="631"/>
      <c r="DSO116" s="631"/>
      <c r="DSP116" s="631"/>
      <c r="DSQ116" s="612"/>
      <c r="DSR116" s="626"/>
      <c r="DSS116" s="631"/>
      <c r="DST116" s="631"/>
      <c r="DSU116" s="631"/>
      <c r="DSV116" s="631"/>
      <c r="DSW116" s="631"/>
      <c r="DSX116" s="612"/>
      <c r="DSY116" s="626"/>
      <c r="DSZ116" s="631"/>
      <c r="DTA116" s="631"/>
      <c r="DTB116" s="631"/>
      <c r="DTC116" s="631"/>
      <c r="DTD116" s="631"/>
      <c r="DTE116" s="612"/>
      <c r="DTF116" s="626"/>
      <c r="DTG116" s="631"/>
      <c r="DTH116" s="631"/>
      <c r="DTI116" s="631"/>
      <c r="DTJ116" s="631"/>
      <c r="DTK116" s="631"/>
      <c r="DTL116" s="612"/>
      <c r="DTM116" s="626"/>
      <c r="DTN116" s="631"/>
      <c r="DTO116" s="631"/>
      <c r="DTP116" s="631"/>
      <c r="DTQ116" s="631"/>
      <c r="DTR116" s="631"/>
      <c r="DTS116" s="612"/>
      <c r="DTT116" s="626"/>
      <c r="DTU116" s="631"/>
      <c r="DTV116" s="631"/>
      <c r="DTW116" s="631"/>
      <c r="DTX116" s="631"/>
      <c r="DTY116" s="631"/>
      <c r="DTZ116" s="612"/>
      <c r="DUA116" s="626"/>
      <c r="DUB116" s="631"/>
      <c r="DUC116" s="631"/>
      <c r="DUD116" s="631"/>
      <c r="DUE116" s="631"/>
      <c r="DUF116" s="631"/>
      <c r="DUG116" s="612"/>
      <c r="DUH116" s="626"/>
      <c r="DUI116" s="631"/>
      <c r="DUJ116" s="631"/>
      <c r="DUK116" s="631"/>
      <c r="DUL116" s="631"/>
      <c r="DUM116" s="631"/>
      <c r="DUN116" s="612"/>
      <c r="DUO116" s="626"/>
      <c r="DUP116" s="631"/>
      <c r="DUQ116" s="631"/>
      <c r="DUR116" s="631"/>
      <c r="DUS116" s="631"/>
      <c r="DUT116" s="631"/>
      <c r="DUU116" s="612"/>
      <c r="DUV116" s="626"/>
      <c r="DUW116" s="631"/>
      <c r="DUX116" s="631"/>
      <c r="DUY116" s="631"/>
      <c r="DUZ116" s="631"/>
      <c r="DVA116" s="631"/>
      <c r="DVB116" s="612"/>
      <c r="DVC116" s="626"/>
      <c r="DVD116" s="631"/>
      <c r="DVE116" s="631"/>
      <c r="DVF116" s="631"/>
      <c r="DVG116" s="631"/>
      <c r="DVH116" s="631"/>
      <c r="DVI116" s="612"/>
      <c r="DVJ116" s="626"/>
      <c r="DVK116" s="631"/>
      <c r="DVL116" s="631"/>
      <c r="DVM116" s="631"/>
      <c r="DVN116" s="631"/>
      <c r="DVO116" s="631"/>
      <c r="DVP116" s="612"/>
      <c r="DVQ116" s="626"/>
      <c r="DVR116" s="631"/>
      <c r="DVS116" s="631"/>
      <c r="DVT116" s="631"/>
      <c r="DVU116" s="631"/>
      <c r="DVV116" s="631"/>
      <c r="DVW116" s="612"/>
      <c r="DVX116" s="626"/>
      <c r="DVY116" s="631"/>
      <c r="DVZ116" s="631"/>
      <c r="DWA116" s="631"/>
      <c r="DWB116" s="631"/>
      <c r="DWC116" s="631"/>
      <c r="DWD116" s="612"/>
      <c r="DWE116" s="626"/>
      <c r="DWF116" s="631"/>
      <c r="DWG116" s="631"/>
      <c r="DWH116" s="631"/>
      <c r="DWI116" s="631"/>
      <c r="DWJ116" s="631"/>
      <c r="DWK116" s="612"/>
      <c r="DWL116" s="626"/>
      <c r="DWM116" s="631"/>
      <c r="DWN116" s="631"/>
      <c r="DWO116" s="631"/>
      <c r="DWP116" s="631"/>
      <c r="DWQ116" s="631"/>
      <c r="DWR116" s="612"/>
      <c r="DWS116" s="626"/>
      <c r="DWT116" s="631"/>
      <c r="DWU116" s="631"/>
      <c r="DWV116" s="631"/>
      <c r="DWW116" s="631"/>
      <c r="DWX116" s="631"/>
      <c r="DWY116" s="612"/>
      <c r="DWZ116" s="626"/>
      <c r="DXA116" s="631"/>
      <c r="DXB116" s="631"/>
      <c r="DXC116" s="631"/>
      <c r="DXD116" s="631"/>
      <c r="DXE116" s="631"/>
      <c r="DXF116" s="612"/>
      <c r="DXG116" s="626"/>
      <c r="DXH116" s="631"/>
      <c r="DXI116" s="631"/>
      <c r="DXJ116" s="631"/>
      <c r="DXK116" s="631"/>
      <c r="DXL116" s="631"/>
      <c r="DXM116" s="612"/>
      <c r="DXN116" s="626"/>
      <c r="DXO116" s="631"/>
      <c r="DXP116" s="631"/>
      <c r="DXQ116" s="631"/>
      <c r="DXR116" s="631"/>
      <c r="DXS116" s="631"/>
      <c r="DXT116" s="612"/>
      <c r="DXU116" s="626"/>
      <c r="DXV116" s="631"/>
      <c r="DXW116" s="631"/>
      <c r="DXX116" s="631"/>
      <c r="DXY116" s="631"/>
      <c r="DXZ116" s="631"/>
      <c r="DYA116" s="612"/>
      <c r="DYB116" s="626"/>
      <c r="DYC116" s="631"/>
      <c r="DYD116" s="631"/>
      <c r="DYE116" s="631"/>
      <c r="DYF116" s="631"/>
      <c r="DYG116" s="631"/>
      <c r="DYH116" s="612"/>
      <c r="DYI116" s="626"/>
      <c r="DYJ116" s="631"/>
      <c r="DYK116" s="631"/>
      <c r="DYL116" s="631"/>
      <c r="DYM116" s="631"/>
      <c r="DYN116" s="631"/>
      <c r="DYO116" s="612"/>
      <c r="DYP116" s="626"/>
      <c r="DYQ116" s="631"/>
      <c r="DYR116" s="631"/>
      <c r="DYS116" s="631"/>
      <c r="DYT116" s="631"/>
      <c r="DYU116" s="631"/>
      <c r="DYV116" s="612"/>
      <c r="DYW116" s="626"/>
      <c r="DYX116" s="631"/>
      <c r="DYY116" s="631"/>
      <c r="DYZ116" s="631"/>
      <c r="DZA116" s="631"/>
      <c r="DZB116" s="631"/>
      <c r="DZC116" s="612"/>
      <c r="DZD116" s="626"/>
      <c r="DZE116" s="631"/>
      <c r="DZF116" s="631"/>
      <c r="DZG116" s="631"/>
      <c r="DZH116" s="631"/>
      <c r="DZI116" s="631"/>
      <c r="DZJ116" s="612"/>
      <c r="DZK116" s="626"/>
      <c r="DZL116" s="631"/>
      <c r="DZM116" s="631"/>
      <c r="DZN116" s="631"/>
      <c r="DZO116" s="631"/>
      <c r="DZP116" s="631"/>
      <c r="DZQ116" s="612"/>
      <c r="DZR116" s="626"/>
      <c r="DZS116" s="631"/>
      <c r="DZT116" s="631"/>
      <c r="DZU116" s="631"/>
      <c r="DZV116" s="631"/>
      <c r="DZW116" s="631"/>
      <c r="DZX116" s="612"/>
      <c r="DZY116" s="626"/>
      <c r="DZZ116" s="631"/>
      <c r="EAA116" s="631"/>
      <c r="EAB116" s="631"/>
      <c r="EAC116" s="631"/>
      <c r="EAD116" s="631"/>
      <c r="EAE116" s="612"/>
      <c r="EAF116" s="626"/>
      <c r="EAG116" s="631"/>
      <c r="EAH116" s="631"/>
      <c r="EAI116" s="631"/>
      <c r="EAJ116" s="631"/>
      <c r="EAK116" s="631"/>
      <c r="EAL116" s="612"/>
      <c r="EAM116" s="626"/>
      <c r="EAN116" s="631"/>
      <c r="EAO116" s="631"/>
      <c r="EAP116" s="631"/>
      <c r="EAQ116" s="631"/>
      <c r="EAR116" s="631"/>
      <c r="EAS116" s="612"/>
      <c r="EAT116" s="626"/>
      <c r="EAU116" s="631"/>
      <c r="EAV116" s="631"/>
      <c r="EAW116" s="631"/>
      <c r="EAX116" s="631"/>
      <c r="EAY116" s="631"/>
      <c r="EAZ116" s="612"/>
      <c r="EBA116" s="626"/>
      <c r="EBB116" s="631"/>
      <c r="EBC116" s="631"/>
      <c r="EBD116" s="631"/>
      <c r="EBE116" s="631"/>
      <c r="EBF116" s="631"/>
      <c r="EBG116" s="612"/>
      <c r="EBH116" s="626"/>
      <c r="EBI116" s="631"/>
      <c r="EBJ116" s="631"/>
      <c r="EBK116" s="631"/>
      <c r="EBL116" s="631"/>
      <c r="EBM116" s="631"/>
      <c r="EBN116" s="612"/>
      <c r="EBO116" s="626"/>
      <c r="EBP116" s="631"/>
      <c r="EBQ116" s="631"/>
      <c r="EBR116" s="631"/>
      <c r="EBS116" s="631"/>
      <c r="EBT116" s="631"/>
      <c r="EBU116" s="612"/>
      <c r="EBV116" s="626"/>
      <c r="EBW116" s="631"/>
      <c r="EBX116" s="631"/>
      <c r="EBY116" s="631"/>
      <c r="EBZ116" s="631"/>
      <c r="ECA116" s="631"/>
      <c r="ECB116" s="612"/>
      <c r="ECC116" s="626"/>
      <c r="ECD116" s="631"/>
      <c r="ECE116" s="631"/>
      <c r="ECF116" s="631"/>
      <c r="ECG116" s="631"/>
      <c r="ECH116" s="631"/>
      <c r="ECI116" s="612"/>
      <c r="ECJ116" s="626"/>
      <c r="ECK116" s="631"/>
      <c r="ECL116" s="631"/>
      <c r="ECM116" s="631"/>
      <c r="ECN116" s="631"/>
      <c r="ECO116" s="631"/>
      <c r="ECP116" s="612"/>
      <c r="ECQ116" s="626"/>
      <c r="ECR116" s="631"/>
      <c r="ECS116" s="631"/>
      <c r="ECT116" s="631"/>
      <c r="ECU116" s="631"/>
      <c r="ECV116" s="631"/>
      <c r="ECW116" s="612"/>
      <c r="ECX116" s="626"/>
      <c r="ECY116" s="631"/>
      <c r="ECZ116" s="631"/>
      <c r="EDA116" s="631"/>
      <c r="EDB116" s="631"/>
      <c r="EDC116" s="631"/>
      <c r="EDD116" s="612"/>
      <c r="EDE116" s="626"/>
      <c r="EDF116" s="631"/>
      <c r="EDG116" s="631"/>
      <c r="EDH116" s="631"/>
      <c r="EDI116" s="631"/>
      <c r="EDJ116" s="631"/>
      <c r="EDK116" s="612"/>
      <c r="EDL116" s="626"/>
      <c r="EDM116" s="631"/>
      <c r="EDN116" s="631"/>
      <c r="EDO116" s="631"/>
      <c r="EDP116" s="631"/>
      <c r="EDQ116" s="631"/>
      <c r="EDR116" s="612"/>
      <c r="EDS116" s="626"/>
      <c r="EDT116" s="631"/>
      <c r="EDU116" s="631"/>
      <c r="EDV116" s="631"/>
      <c r="EDW116" s="631"/>
      <c r="EDX116" s="631"/>
      <c r="EDY116" s="612"/>
      <c r="EDZ116" s="626"/>
      <c r="EEA116" s="631"/>
      <c r="EEB116" s="631"/>
      <c r="EEC116" s="631"/>
      <c r="EED116" s="631"/>
      <c r="EEE116" s="631"/>
      <c r="EEF116" s="612"/>
      <c r="EEG116" s="626"/>
      <c r="EEH116" s="631"/>
      <c r="EEI116" s="631"/>
      <c r="EEJ116" s="631"/>
      <c r="EEK116" s="631"/>
      <c r="EEL116" s="631"/>
      <c r="EEM116" s="612"/>
      <c r="EEN116" s="626"/>
      <c r="EEO116" s="631"/>
      <c r="EEP116" s="631"/>
      <c r="EEQ116" s="631"/>
      <c r="EER116" s="631"/>
      <c r="EES116" s="631"/>
      <c r="EET116" s="612"/>
      <c r="EEU116" s="626"/>
      <c r="EEV116" s="631"/>
      <c r="EEW116" s="631"/>
      <c r="EEX116" s="631"/>
      <c r="EEY116" s="631"/>
      <c r="EEZ116" s="631"/>
      <c r="EFA116" s="612"/>
      <c r="EFB116" s="626"/>
      <c r="EFC116" s="631"/>
      <c r="EFD116" s="631"/>
      <c r="EFE116" s="631"/>
      <c r="EFF116" s="631"/>
      <c r="EFG116" s="631"/>
      <c r="EFH116" s="612"/>
      <c r="EFI116" s="626"/>
      <c r="EFJ116" s="631"/>
      <c r="EFK116" s="631"/>
      <c r="EFL116" s="631"/>
      <c r="EFM116" s="631"/>
      <c r="EFN116" s="631"/>
      <c r="EFO116" s="612"/>
      <c r="EFP116" s="626"/>
      <c r="EFQ116" s="631"/>
      <c r="EFR116" s="631"/>
      <c r="EFS116" s="631"/>
      <c r="EFT116" s="631"/>
      <c r="EFU116" s="631"/>
      <c r="EFV116" s="612"/>
      <c r="EFW116" s="626"/>
      <c r="EFX116" s="631"/>
      <c r="EFY116" s="631"/>
      <c r="EFZ116" s="631"/>
      <c r="EGA116" s="631"/>
      <c r="EGB116" s="631"/>
      <c r="EGC116" s="612"/>
      <c r="EGD116" s="626"/>
      <c r="EGE116" s="631"/>
      <c r="EGF116" s="631"/>
      <c r="EGG116" s="631"/>
      <c r="EGH116" s="631"/>
      <c r="EGI116" s="631"/>
      <c r="EGJ116" s="612"/>
      <c r="EGK116" s="626"/>
      <c r="EGL116" s="631"/>
      <c r="EGM116" s="631"/>
      <c r="EGN116" s="631"/>
      <c r="EGO116" s="631"/>
      <c r="EGP116" s="631"/>
      <c r="EGQ116" s="612"/>
      <c r="EGR116" s="626"/>
      <c r="EGS116" s="631"/>
      <c r="EGT116" s="631"/>
      <c r="EGU116" s="631"/>
      <c r="EGV116" s="631"/>
      <c r="EGW116" s="631"/>
      <c r="EGX116" s="612"/>
      <c r="EGY116" s="626"/>
      <c r="EGZ116" s="631"/>
      <c r="EHA116" s="631"/>
      <c r="EHB116" s="631"/>
      <c r="EHC116" s="631"/>
      <c r="EHD116" s="631"/>
      <c r="EHE116" s="612"/>
      <c r="EHF116" s="626"/>
      <c r="EHG116" s="631"/>
      <c r="EHH116" s="631"/>
      <c r="EHI116" s="631"/>
      <c r="EHJ116" s="631"/>
      <c r="EHK116" s="631"/>
      <c r="EHL116" s="612"/>
      <c r="EHM116" s="626"/>
      <c r="EHN116" s="631"/>
      <c r="EHO116" s="631"/>
      <c r="EHP116" s="631"/>
      <c r="EHQ116" s="631"/>
      <c r="EHR116" s="631"/>
      <c r="EHS116" s="612"/>
      <c r="EHT116" s="626"/>
      <c r="EHU116" s="631"/>
      <c r="EHV116" s="631"/>
      <c r="EHW116" s="631"/>
      <c r="EHX116" s="631"/>
      <c r="EHY116" s="631"/>
      <c r="EHZ116" s="612"/>
      <c r="EIA116" s="626"/>
      <c r="EIB116" s="631"/>
      <c r="EIC116" s="631"/>
      <c r="EID116" s="631"/>
      <c r="EIE116" s="631"/>
      <c r="EIF116" s="631"/>
      <c r="EIG116" s="612"/>
      <c r="EIH116" s="626"/>
      <c r="EII116" s="631"/>
      <c r="EIJ116" s="631"/>
      <c r="EIK116" s="631"/>
      <c r="EIL116" s="631"/>
      <c r="EIM116" s="631"/>
      <c r="EIN116" s="612"/>
      <c r="EIO116" s="626"/>
      <c r="EIP116" s="631"/>
      <c r="EIQ116" s="631"/>
      <c r="EIR116" s="631"/>
      <c r="EIS116" s="631"/>
      <c r="EIT116" s="631"/>
      <c r="EIU116" s="612"/>
      <c r="EIV116" s="626"/>
      <c r="EIW116" s="631"/>
      <c r="EIX116" s="631"/>
      <c r="EIY116" s="631"/>
      <c r="EIZ116" s="631"/>
      <c r="EJA116" s="631"/>
      <c r="EJB116" s="612"/>
      <c r="EJC116" s="626"/>
      <c r="EJD116" s="631"/>
      <c r="EJE116" s="631"/>
      <c r="EJF116" s="631"/>
      <c r="EJG116" s="631"/>
      <c r="EJH116" s="631"/>
      <c r="EJI116" s="612"/>
      <c r="EJJ116" s="626"/>
      <c r="EJK116" s="631"/>
      <c r="EJL116" s="631"/>
      <c r="EJM116" s="631"/>
      <c r="EJN116" s="631"/>
      <c r="EJO116" s="631"/>
      <c r="EJP116" s="612"/>
      <c r="EJQ116" s="626"/>
      <c r="EJR116" s="631"/>
      <c r="EJS116" s="631"/>
      <c r="EJT116" s="631"/>
      <c r="EJU116" s="631"/>
      <c r="EJV116" s="631"/>
      <c r="EJW116" s="612"/>
      <c r="EJX116" s="626"/>
      <c r="EJY116" s="631"/>
      <c r="EJZ116" s="631"/>
      <c r="EKA116" s="631"/>
      <c r="EKB116" s="631"/>
      <c r="EKC116" s="631"/>
      <c r="EKD116" s="612"/>
      <c r="EKE116" s="626"/>
      <c r="EKF116" s="631"/>
      <c r="EKG116" s="631"/>
      <c r="EKH116" s="631"/>
      <c r="EKI116" s="631"/>
      <c r="EKJ116" s="631"/>
      <c r="EKK116" s="612"/>
      <c r="EKL116" s="626"/>
      <c r="EKM116" s="631"/>
      <c r="EKN116" s="631"/>
      <c r="EKO116" s="631"/>
      <c r="EKP116" s="631"/>
      <c r="EKQ116" s="631"/>
      <c r="EKR116" s="612"/>
      <c r="EKS116" s="626"/>
      <c r="EKT116" s="631"/>
      <c r="EKU116" s="631"/>
      <c r="EKV116" s="631"/>
      <c r="EKW116" s="631"/>
      <c r="EKX116" s="631"/>
      <c r="EKY116" s="612"/>
      <c r="EKZ116" s="626"/>
      <c r="ELA116" s="631"/>
      <c r="ELB116" s="631"/>
      <c r="ELC116" s="631"/>
      <c r="ELD116" s="631"/>
      <c r="ELE116" s="631"/>
      <c r="ELF116" s="612"/>
      <c r="ELG116" s="626"/>
      <c r="ELH116" s="631"/>
      <c r="ELI116" s="631"/>
      <c r="ELJ116" s="631"/>
      <c r="ELK116" s="631"/>
      <c r="ELL116" s="631"/>
      <c r="ELM116" s="612"/>
      <c r="ELN116" s="626"/>
      <c r="ELO116" s="631"/>
      <c r="ELP116" s="631"/>
      <c r="ELQ116" s="631"/>
      <c r="ELR116" s="631"/>
      <c r="ELS116" s="631"/>
      <c r="ELT116" s="612"/>
      <c r="ELU116" s="626"/>
      <c r="ELV116" s="631"/>
      <c r="ELW116" s="631"/>
      <c r="ELX116" s="631"/>
      <c r="ELY116" s="631"/>
      <c r="ELZ116" s="631"/>
      <c r="EMA116" s="612"/>
      <c r="EMB116" s="626"/>
      <c r="EMC116" s="631"/>
      <c r="EMD116" s="631"/>
      <c r="EME116" s="631"/>
      <c r="EMF116" s="631"/>
      <c r="EMG116" s="631"/>
      <c r="EMH116" s="612"/>
      <c r="EMI116" s="626"/>
      <c r="EMJ116" s="631"/>
      <c r="EMK116" s="631"/>
      <c r="EML116" s="631"/>
      <c r="EMM116" s="631"/>
      <c r="EMN116" s="631"/>
      <c r="EMO116" s="612"/>
      <c r="EMP116" s="626"/>
      <c r="EMQ116" s="631"/>
      <c r="EMR116" s="631"/>
      <c r="EMS116" s="631"/>
      <c r="EMT116" s="631"/>
      <c r="EMU116" s="631"/>
      <c r="EMV116" s="612"/>
      <c r="EMW116" s="626"/>
      <c r="EMX116" s="631"/>
      <c r="EMY116" s="631"/>
      <c r="EMZ116" s="631"/>
      <c r="ENA116" s="631"/>
      <c r="ENB116" s="631"/>
      <c r="ENC116" s="612"/>
      <c r="END116" s="626"/>
      <c r="ENE116" s="631"/>
      <c r="ENF116" s="631"/>
      <c r="ENG116" s="631"/>
      <c r="ENH116" s="631"/>
      <c r="ENI116" s="631"/>
      <c r="ENJ116" s="612"/>
      <c r="ENK116" s="626"/>
      <c r="ENL116" s="631"/>
      <c r="ENM116" s="631"/>
      <c r="ENN116" s="631"/>
      <c r="ENO116" s="631"/>
      <c r="ENP116" s="631"/>
      <c r="ENQ116" s="612"/>
      <c r="ENR116" s="626"/>
      <c r="ENS116" s="631"/>
      <c r="ENT116" s="631"/>
      <c r="ENU116" s="631"/>
      <c r="ENV116" s="631"/>
      <c r="ENW116" s="631"/>
      <c r="ENX116" s="612"/>
      <c r="ENY116" s="626"/>
      <c r="ENZ116" s="631"/>
      <c r="EOA116" s="631"/>
      <c r="EOB116" s="631"/>
      <c r="EOC116" s="631"/>
      <c r="EOD116" s="631"/>
      <c r="EOE116" s="612"/>
      <c r="EOF116" s="626"/>
      <c r="EOG116" s="631"/>
      <c r="EOH116" s="631"/>
      <c r="EOI116" s="631"/>
      <c r="EOJ116" s="631"/>
      <c r="EOK116" s="631"/>
      <c r="EOL116" s="612"/>
      <c r="EOM116" s="626"/>
      <c r="EON116" s="631"/>
      <c r="EOO116" s="631"/>
      <c r="EOP116" s="631"/>
      <c r="EOQ116" s="631"/>
      <c r="EOR116" s="631"/>
      <c r="EOS116" s="612"/>
      <c r="EOT116" s="626"/>
      <c r="EOU116" s="631"/>
      <c r="EOV116" s="631"/>
      <c r="EOW116" s="631"/>
      <c r="EOX116" s="631"/>
      <c r="EOY116" s="631"/>
      <c r="EOZ116" s="612"/>
      <c r="EPA116" s="626"/>
      <c r="EPB116" s="631"/>
      <c r="EPC116" s="631"/>
      <c r="EPD116" s="631"/>
      <c r="EPE116" s="631"/>
      <c r="EPF116" s="631"/>
      <c r="EPG116" s="612"/>
      <c r="EPH116" s="626"/>
      <c r="EPI116" s="631"/>
      <c r="EPJ116" s="631"/>
      <c r="EPK116" s="631"/>
      <c r="EPL116" s="631"/>
      <c r="EPM116" s="631"/>
      <c r="EPN116" s="612"/>
      <c r="EPO116" s="626"/>
      <c r="EPP116" s="631"/>
      <c r="EPQ116" s="631"/>
      <c r="EPR116" s="631"/>
      <c r="EPS116" s="631"/>
      <c r="EPT116" s="631"/>
      <c r="EPU116" s="612"/>
      <c r="EPV116" s="626"/>
      <c r="EPW116" s="631"/>
      <c r="EPX116" s="631"/>
      <c r="EPY116" s="631"/>
      <c r="EPZ116" s="631"/>
      <c r="EQA116" s="631"/>
      <c r="EQB116" s="612"/>
      <c r="EQC116" s="626"/>
      <c r="EQD116" s="631"/>
      <c r="EQE116" s="631"/>
      <c r="EQF116" s="631"/>
      <c r="EQG116" s="631"/>
      <c r="EQH116" s="631"/>
      <c r="EQI116" s="612"/>
      <c r="EQJ116" s="626"/>
      <c r="EQK116" s="631"/>
      <c r="EQL116" s="631"/>
      <c r="EQM116" s="631"/>
      <c r="EQN116" s="631"/>
      <c r="EQO116" s="631"/>
      <c r="EQP116" s="612"/>
      <c r="EQQ116" s="626"/>
      <c r="EQR116" s="631"/>
      <c r="EQS116" s="631"/>
      <c r="EQT116" s="631"/>
      <c r="EQU116" s="631"/>
      <c r="EQV116" s="631"/>
      <c r="EQW116" s="612"/>
      <c r="EQX116" s="626"/>
      <c r="EQY116" s="631"/>
      <c r="EQZ116" s="631"/>
      <c r="ERA116" s="631"/>
      <c r="ERB116" s="631"/>
      <c r="ERC116" s="631"/>
      <c r="ERD116" s="612"/>
      <c r="ERE116" s="626"/>
      <c r="ERF116" s="631"/>
      <c r="ERG116" s="631"/>
      <c r="ERH116" s="631"/>
      <c r="ERI116" s="631"/>
      <c r="ERJ116" s="631"/>
      <c r="ERK116" s="612"/>
      <c r="ERL116" s="626"/>
      <c r="ERM116" s="631"/>
      <c r="ERN116" s="631"/>
      <c r="ERO116" s="631"/>
      <c r="ERP116" s="631"/>
      <c r="ERQ116" s="631"/>
      <c r="ERR116" s="612"/>
      <c r="ERS116" s="626"/>
      <c r="ERT116" s="631"/>
      <c r="ERU116" s="631"/>
      <c r="ERV116" s="631"/>
      <c r="ERW116" s="631"/>
      <c r="ERX116" s="631"/>
      <c r="ERY116" s="612"/>
      <c r="ERZ116" s="626"/>
      <c r="ESA116" s="631"/>
      <c r="ESB116" s="631"/>
      <c r="ESC116" s="631"/>
      <c r="ESD116" s="631"/>
      <c r="ESE116" s="631"/>
      <c r="ESF116" s="612"/>
      <c r="ESG116" s="626"/>
      <c r="ESH116" s="631"/>
      <c r="ESI116" s="631"/>
      <c r="ESJ116" s="631"/>
      <c r="ESK116" s="631"/>
      <c r="ESL116" s="631"/>
      <c r="ESM116" s="612"/>
      <c r="ESN116" s="626"/>
      <c r="ESO116" s="631"/>
      <c r="ESP116" s="631"/>
      <c r="ESQ116" s="631"/>
      <c r="ESR116" s="631"/>
      <c r="ESS116" s="631"/>
      <c r="EST116" s="612"/>
      <c r="ESU116" s="626"/>
      <c r="ESV116" s="631"/>
      <c r="ESW116" s="631"/>
      <c r="ESX116" s="631"/>
      <c r="ESY116" s="631"/>
      <c r="ESZ116" s="631"/>
      <c r="ETA116" s="612"/>
      <c r="ETB116" s="626"/>
      <c r="ETC116" s="631"/>
      <c r="ETD116" s="631"/>
      <c r="ETE116" s="631"/>
      <c r="ETF116" s="631"/>
      <c r="ETG116" s="631"/>
      <c r="ETH116" s="612"/>
      <c r="ETI116" s="626"/>
      <c r="ETJ116" s="631"/>
      <c r="ETK116" s="631"/>
      <c r="ETL116" s="631"/>
      <c r="ETM116" s="631"/>
      <c r="ETN116" s="631"/>
      <c r="ETO116" s="612"/>
      <c r="ETP116" s="626"/>
      <c r="ETQ116" s="631"/>
      <c r="ETR116" s="631"/>
      <c r="ETS116" s="631"/>
      <c r="ETT116" s="631"/>
      <c r="ETU116" s="631"/>
      <c r="ETV116" s="612"/>
      <c r="ETW116" s="626"/>
      <c r="ETX116" s="631"/>
      <c r="ETY116" s="631"/>
      <c r="ETZ116" s="631"/>
      <c r="EUA116" s="631"/>
      <c r="EUB116" s="631"/>
      <c r="EUC116" s="612"/>
      <c r="EUD116" s="626"/>
      <c r="EUE116" s="631"/>
      <c r="EUF116" s="631"/>
      <c r="EUG116" s="631"/>
      <c r="EUH116" s="631"/>
      <c r="EUI116" s="631"/>
      <c r="EUJ116" s="612"/>
      <c r="EUK116" s="626"/>
      <c r="EUL116" s="631"/>
      <c r="EUM116" s="631"/>
      <c r="EUN116" s="631"/>
      <c r="EUO116" s="631"/>
      <c r="EUP116" s="631"/>
      <c r="EUQ116" s="612"/>
      <c r="EUR116" s="626"/>
      <c r="EUS116" s="631"/>
      <c r="EUT116" s="631"/>
      <c r="EUU116" s="631"/>
      <c r="EUV116" s="631"/>
      <c r="EUW116" s="631"/>
      <c r="EUX116" s="612"/>
      <c r="EUY116" s="626"/>
      <c r="EUZ116" s="631"/>
      <c r="EVA116" s="631"/>
      <c r="EVB116" s="631"/>
      <c r="EVC116" s="631"/>
      <c r="EVD116" s="631"/>
      <c r="EVE116" s="612"/>
      <c r="EVF116" s="626"/>
      <c r="EVG116" s="631"/>
      <c r="EVH116" s="631"/>
      <c r="EVI116" s="631"/>
      <c r="EVJ116" s="631"/>
      <c r="EVK116" s="631"/>
      <c r="EVL116" s="612"/>
      <c r="EVM116" s="626"/>
      <c r="EVN116" s="631"/>
      <c r="EVO116" s="631"/>
      <c r="EVP116" s="631"/>
      <c r="EVQ116" s="631"/>
      <c r="EVR116" s="631"/>
      <c r="EVS116" s="612"/>
      <c r="EVT116" s="626"/>
      <c r="EVU116" s="631"/>
      <c r="EVV116" s="631"/>
      <c r="EVW116" s="631"/>
      <c r="EVX116" s="631"/>
      <c r="EVY116" s="631"/>
      <c r="EVZ116" s="612"/>
      <c r="EWA116" s="626"/>
      <c r="EWB116" s="631"/>
      <c r="EWC116" s="631"/>
      <c r="EWD116" s="631"/>
      <c r="EWE116" s="631"/>
      <c r="EWF116" s="631"/>
      <c r="EWG116" s="612"/>
      <c r="EWH116" s="626"/>
      <c r="EWI116" s="631"/>
      <c r="EWJ116" s="631"/>
      <c r="EWK116" s="631"/>
      <c r="EWL116" s="631"/>
      <c r="EWM116" s="631"/>
      <c r="EWN116" s="612"/>
      <c r="EWO116" s="626"/>
      <c r="EWP116" s="631"/>
      <c r="EWQ116" s="631"/>
      <c r="EWR116" s="631"/>
      <c r="EWS116" s="631"/>
      <c r="EWT116" s="631"/>
      <c r="EWU116" s="612"/>
      <c r="EWV116" s="626"/>
      <c r="EWW116" s="631"/>
      <c r="EWX116" s="631"/>
      <c r="EWY116" s="631"/>
      <c r="EWZ116" s="631"/>
      <c r="EXA116" s="631"/>
      <c r="EXB116" s="612"/>
      <c r="EXC116" s="626"/>
      <c r="EXD116" s="631"/>
      <c r="EXE116" s="631"/>
      <c r="EXF116" s="631"/>
      <c r="EXG116" s="631"/>
      <c r="EXH116" s="631"/>
      <c r="EXI116" s="612"/>
      <c r="EXJ116" s="626"/>
      <c r="EXK116" s="631"/>
      <c r="EXL116" s="631"/>
      <c r="EXM116" s="631"/>
      <c r="EXN116" s="631"/>
      <c r="EXO116" s="631"/>
      <c r="EXP116" s="612"/>
      <c r="EXQ116" s="626"/>
      <c r="EXR116" s="631"/>
      <c r="EXS116" s="631"/>
      <c r="EXT116" s="631"/>
      <c r="EXU116" s="631"/>
      <c r="EXV116" s="631"/>
      <c r="EXW116" s="612"/>
      <c r="EXX116" s="626"/>
      <c r="EXY116" s="631"/>
      <c r="EXZ116" s="631"/>
      <c r="EYA116" s="631"/>
      <c r="EYB116" s="631"/>
      <c r="EYC116" s="631"/>
      <c r="EYD116" s="612"/>
      <c r="EYE116" s="626"/>
      <c r="EYF116" s="631"/>
      <c r="EYG116" s="631"/>
      <c r="EYH116" s="631"/>
      <c r="EYI116" s="631"/>
      <c r="EYJ116" s="631"/>
      <c r="EYK116" s="612"/>
      <c r="EYL116" s="626"/>
      <c r="EYM116" s="631"/>
      <c r="EYN116" s="631"/>
      <c r="EYO116" s="631"/>
      <c r="EYP116" s="631"/>
      <c r="EYQ116" s="631"/>
      <c r="EYR116" s="612"/>
      <c r="EYS116" s="626"/>
      <c r="EYT116" s="631"/>
      <c r="EYU116" s="631"/>
      <c r="EYV116" s="631"/>
      <c r="EYW116" s="631"/>
      <c r="EYX116" s="631"/>
      <c r="EYY116" s="612"/>
      <c r="EYZ116" s="626"/>
      <c r="EZA116" s="631"/>
      <c r="EZB116" s="631"/>
      <c r="EZC116" s="631"/>
      <c r="EZD116" s="631"/>
      <c r="EZE116" s="631"/>
      <c r="EZF116" s="612"/>
      <c r="EZG116" s="626"/>
      <c r="EZH116" s="631"/>
      <c r="EZI116" s="631"/>
      <c r="EZJ116" s="631"/>
      <c r="EZK116" s="631"/>
      <c r="EZL116" s="631"/>
      <c r="EZM116" s="612"/>
      <c r="EZN116" s="626"/>
      <c r="EZO116" s="631"/>
      <c r="EZP116" s="631"/>
      <c r="EZQ116" s="631"/>
      <c r="EZR116" s="631"/>
      <c r="EZS116" s="631"/>
      <c r="EZT116" s="612"/>
      <c r="EZU116" s="626"/>
      <c r="EZV116" s="631"/>
      <c r="EZW116" s="631"/>
      <c r="EZX116" s="631"/>
      <c r="EZY116" s="631"/>
      <c r="EZZ116" s="631"/>
      <c r="FAA116" s="612"/>
      <c r="FAB116" s="626"/>
      <c r="FAC116" s="631"/>
      <c r="FAD116" s="631"/>
      <c r="FAE116" s="631"/>
      <c r="FAF116" s="631"/>
      <c r="FAG116" s="631"/>
      <c r="FAH116" s="612"/>
      <c r="FAI116" s="626"/>
      <c r="FAJ116" s="631"/>
      <c r="FAK116" s="631"/>
      <c r="FAL116" s="631"/>
      <c r="FAM116" s="631"/>
      <c r="FAN116" s="631"/>
      <c r="FAO116" s="612"/>
      <c r="FAP116" s="626"/>
      <c r="FAQ116" s="631"/>
      <c r="FAR116" s="631"/>
      <c r="FAS116" s="631"/>
      <c r="FAT116" s="631"/>
      <c r="FAU116" s="631"/>
      <c r="FAV116" s="612"/>
      <c r="FAW116" s="626"/>
      <c r="FAX116" s="631"/>
      <c r="FAY116" s="631"/>
      <c r="FAZ116" s="631"/>
      <c r="FBA116" s="631"/>
      <c r="FBB116" s="631"/>
      <c r="FBC116" s="612"/>
      <c r="FBD116" s="626"/>
      <c r="FBE116" s="631"/>
      <c r="FBF116" s="631"/>
      <c r="FBG116" s="631"/>
      <c r="FBH116" s="631"/>
      <c r="FBI116" s="631"/>
      <c r="FBJ116" s="612"/>
      <c r="FBK116" s="626"/>
      <c r="FBL116" s="631"/>
      <c r="FBM116" s="631"/>
      <c r="FBN116" s="631"/>
      <c r="FBO116" s="631"/>
      <c r="FBP116" s="631"/>
      <c r="FBQ116" s="612"/>
      <c r="FBR116" s="626"/>
      <c r="FBS116" s="631"/>
      <c r="FBT116" s="631"/>
      <c r="FBU116" s="631"/>
      <c r="FBV116" s="631"/>
      <c r="FBW116" s="631"/>
      <c r="FBX116" s="612"/>
      <c r="FBY116" s="626"/>
      <c r="FBZ116" s="631"/>
      <c r="FCA116" s="631"/>
      <c r="FCB116" s="631"/>
      <c r="FCC116" s="631"/>
      <c r="FCD116" s="631"/>
      <c r="FCE116" s="612"/>
      <c r="FCF116" s="626"/>
      <c r="FCG116" s="631"/>
      <c r="FCH116" s="631"/>
      <c r="FCI116" s="631"/>
      <c r="FCJ116" s="631"/>
      <c r="FCK116" s="631"/>
      <c r="FCL116" s="612"/>
      <c r="FCM116" s="626"/>
      <c r="FCN116" s="631"/>
      <c r="FCO116" s="631"/>
      <c r="FCP116" s="631"/>
      <c r="FCQ116" s="631"/>
      <c r="FCR116" s="631"/>
      <c r="FCS116" s="612"/>
      <c r="FCT116" s="626"/>
      <c r="FCU116" s="631"/>
      <c r="FCV116" s="631"/>
      <c r="FCW116" s="631"/>
      <c r="FCX116" s="631"/>
      <c r="FCY116" s="631"/>
      <c r="FCZ116" s="612"/>
      <c r="FDA116" s="626"/>
      <c r="FDB116" s="631"/>
      <c r="FDC116" s="631"/>
      <c r="FDD116" s="631"/>
      <c r="FDE116" s="631"/>
      <c r="FDF116" s="631"/>
      <c r="FDG116" s="612"/>
      <c r="FDH116" s="626"/>
      <c r="FDI116" s="631"/>
      <c r="FDJ116" s="631"/>
      <c r="FDK116" s="631"/>
      <c r="FDL116" s="631"/>
      <c r="FDM116" s="631"/>
      <c r="FDN116" s="612"/>
      <c r="FDO116" s="626"/>
      <c r="FDP116" s="631"/>
      <c r="FDQ116" s="631"/>
      <c r="FDR116" s="631"/>
      <c r="FDS116" s="631"/>
      <c r="FDT116" s="631"/>
      <c r="FDU116" s="612"/>
      <c r="FDV116" s="626"/>
      <c r="FDW116" s="631"/>
      <c r="FDX116" s="631"/>
      <c r="FDY116" s="631"/>
      <c r="FDZ116" s="631"/>
      <c r="FEA116" s="631"/>
      <c r="FEB116" s="612"/>
      <c r="FEC116" s="626"/>
      <c r="FED116" s="631"/>
      <c r="FEE116" s="631"/>
      <c r="FEF116" s="631"/>
      <c r="FEG116" s="631"/>
      <c r="FEH116" s="631"/>
      <c r="FEI116" s="612"/>
      <c r="FEJ116" s="626"/>
      <c r="FEK116" s="631"/>
      <c r="FEL116" s="631"/>
      <c r="FEM116" s="631"/>
      <c r="FEN116" s="631"/>
      <c r="FEO116" s="631"/>
      <c r="FEP116" s="612"/>
      <c r="FEQ116" s="626"/>
      <c r="FER116" s="631"/>
      <c r="FES116" s="631"/>
      <c r="FET116" s="631"/>
      <c r="FEU116" s="631"/>
      <c r="FEV116" s="631"/>
      <c r="FEW116" s="612"/>
      <c r="FEX116" s="626"/>
      <c r="FEY116" s="631"/>
      <c r="FEZ116" s="631"/>
      <c r="FFA116" s="631"/>
      <c r="FFB116" s="631"/>
      <c r="FFC116" s="631"/>
      <c r="FFD116" s="612"/>
      <c r="FFE116" s="626"/>
      <c r="FFF116" s="631"/>
      <c r="FFG116" s="631"/>
      <c r="FFH116" s="631"/>
      <c r="FFI116" s="631"/>
      <c r="FFJ116" s="631"/>
      <c r="FFK116" s="612"/>
      <c r="FFL116" s="626"/>
      <c r="FFM116" s="631"/>
      <c r="FFN116" s="631"/>
      <c r="FFO116" s="631"/>
      <c r="FFP116" s="631"/>
      <c r="FFQ116" s="631"/>
      <c r="FFR116" s="612"/>
      <c r="FFS116" s="626"/>
      <c r="FFT116" s="631"/>
      <c r="FFU116" s="631"/>
      <c r="FFV116" s="631"/>
      <c r="FFW116" s="631"/>
      <c r="FFX116" s="631"/>
      <c r="FFY116" s="612"/>
      <c r="FFZ116" s="626"/>
      <c r="FGA116" s="631"/>
      <c r="FGB116" s="631"/>
      <c r="FGC116" s="631"/>
      <c r="FGD116" s="631"/>
      <c r="FGE116" s="631"/>
      <c r="FGF116" s="612"/>
      <c r="FGG116" s="626"/>
      <c r="FGH116" s="631"/>
      <c r="FGI116" s="631"/>
      <c r="FGJ116" s="631"/>
      <c r="FGK116" s="631"/>
      <c r="FGL116" s="631"/>
      <c r="FGM116" s="612"/>
      <c r="FGN116" s="626"/>
      <c r="FGO116" s="631"/>
      <c r="FGP116" s="631"/>
      <c r="FGQ116" s="631"/>
      <c r="FGR116" s="631"/>
      <c r="FGS116" s="631"/>
      <c r="FGT116" s="612"/>
      <c r="FGU116" s="626"/>
      <c r="FGV116" s="631"/>
      <c r="FGW116" s="631"/>
      <c r="FGX116" s="631"/>
      <c r="FGY116" s="631"/>
      <c r="FGZ116" s="631"/>
      <c r="FHA116" s="612"/>
      <c r="FHB116" s="626"/>
      <c r="FHC116" s="631"/>
      <c r="FHD116" s="631"/>
      <c r="FHE116" s="631"/>
      <c r="FHF116" s="631"/>
      <c r="FHG116" s="631"/>
      <c r="FHH116" s="612"/>
      <c r="FHI116" s="626"/>
      <c r="FHJ116" s="631"/>
      <c r="FHK116" s="631"/>
      <c r="FHL116" s="631"/>
      <c r="FHM116" s="631"/>
      <c r="FHN116" s="631"/>
      <c r="FHO116" s="612"/>
      <c r="FHP116" s="626"/>
      <c r="FHQ116" s="631"/>
      <c r="FHR116" s="631"/>
      <c r="FHS116" s="631"/>
      <c r="FHT116" s="631"/>
      <c r="FHU116" s="631"/>
      <c r="FHV116" s="612"/>
      <c r="FHW116" s="626"/>
      <c r="FHX116" s="631"/>
      <c r="FHY116" s="631"/>
      <c r="FHZ116" s="631"/>
      <c r="FIA116" s="631"/>
      <c r="FIB116" s="631"/>
      <c r="FIC116" s="612"/>
      <c r="FID116" s="626"/>
      <c r="FIE116" s="631"/>
      <c r="FIF116" s="631"/>
      <c r="FIG116" s="631"/>
      <c r="FIH116" s="631"/>
      <c r="FII116" s="631"/>
      <c r="FIJ116" s="612"/>
      <c r="FIK116" s="626"/>
      <c r="FIL116" s="631"/>
      <c r="FIM116" s="631"/>
      <c r="FIN116" s="631"/>
      <c r="FIO116" s="631"/>
      <c r="FIP116" s="631"/>
      <c r="FIQ116" s="612"/>
      <c r="FIR116" s="626"/>
      <c r="FIS116" s="631"/>
      <c r="FIT116" s="631"/>
      <c r="FIU116" s="631"/>
      <c r="FIV116" s="631"/>
      <c r="FIW116" s="631"/>
      <c r="FIX116" s="612"/>
      <c r="FIY116" s="626"/>
      <c r="FIZ116" s="631"/>
      <c r="FJA116" s="631"/>
      <c r="FJB116" s="631"/>
      <c r="FJC116" s="631"/>
      <c r="FJD116" s="631"/>
      <c r="FJE116" s="612"/>
      <c r="FJF116" s="626"/>
      <c r="FJG116" s="631"/>
      <c r="FJH116" s="631"/>
      <c r="FJI116" s="631"/>
      <c r="FJJ116" s="631"/>
      <c r="FJK116" s="631"/>
      <c r="FJL116" s="612"/>
      <c r="FJM116" s="626"/>
      <c r="FJN116" s="631"/>
      <c r="FJO116" s="631"/>
      <c r="FJP116" s="631"/>
      <c r="FJQ116" s="631"/>
      <c r="FJR116" s="631"/>
      <c r="FJS116" s="612"/>
      <c r="FJT116" s="626"/>
      <c r="FJU116" s="631"/>
      <c r="FJV116" s="631"/>
      <c r="FJW116" s="631"/>
      <c r="FJX116" s="631"/>
      <c r="FJY116" s="631"/>
      <c r="FJZ116" s="612"/>
      <c r="FKA116" s="626"/>
      <c r="FKB116" s="631"/>
      <c r="FKC116" s="631"/>
      <c r="FKD116" s="631"/>
      <c r="FKE116" s="631"/>
      <c r="FKF116" s="631"/>
      <c r="FKG116" s="612"/>
      <c r="FKH116" s="626"/>
      <c r="FKI116" s="631"/>
      <c r="FKJ116" s="631"/>
      <c r="FKK116" s="631"/>
      <c r="FKL116" s="631"/>
      <c r="FKM116" s="631"/>
      <c r="FKN116" s="612"/>
      <c r="FKO116" s="626"/>
      <c r="FKP116" s="631"/>
      <c r="FKQ116" s="631"/>
      <c r="FKR116" s="631"/>
      <c r="FKS116" s="631"/>
      <c r="FKT116" s="631"/>
      <c r="FKU116" s="612"/>
      <c r="FKV116" s="626"/>
      <c r="FKW116" s="631"/>
      <c r="FKX116" s="631"/>
      <c r="FKY116" s="631"/>
      <c r="FKZ116" s="631"/>
      <c r="FLA116" s="631"/>
      <c r="FLB116" s="612"/>
      <c r="FLC116" s="626"/>
      <c r="FLD116" s="631"/>
      <c r="FLE116" s="631"/>
      <c r="FLF116" s="631"/>
      <c r="FLG116" s="631"/>
      <c r="FLH116" s="631"/>
      <c r="FLI116" s="612"/>
      <c r="FLJ116" s="626"/>
      <c r="FLK116" s="631"/>
      <c r="FLL116" s="631"/>
      <c r="FLM116" s="631"/>
      <c r="FLN116" s="631"/>
      <c r="FLO116" s="631"/>
      <c r="FLP116" s="612"/>
      <c r="FLQ116" s="626"/>
      <c r="FLR116" s="631"/>
      <c r="FLS116" s="631"/>
      <c r="FLT116" s="631"/>
      <c r="FLU116" s="631"/>
      <c r="FLV116" s="631"/>
      <c r="FLW116" s="612"/>
      <c r="FLX116" s="626"/>
      <c r="FLY116" s="631"/>
      <c r="FLZ116" s="631"/>
      <c r="FMA116" s="631"/>
      <c r="FMB116" s="631"/>
      <c r="FMC116" s="631"/>
      <c r="FMD116" s="612"/>
      <c r="FME116" s="626"/>
      <c r="FMF116" s="631"/>
      <c r="FMG116" s="631"/>
      <c r="FMH116" s="631"/>
      <c r="FMI116" s="631"/>
      <c r="FMJ116" s="631"/>
      <c r="FMK116" s="612"/>
      <c r="FML116" s="626"/>
      <c r="FMM116" s="631"/>
      <c r="FMN116" s="631"/>
      <c r="FMO116" s="631"/>
      <c r="FMP116" s="631"/>
      <c r="FMQ116" s="631"/>
      <c r="FMR116" s="612"/>
      <c r="FMS116" s="626"/>
      <c r="FMT116" s="631"/>
      <c r="FMU116" s="631"/>
      <c r="FMV116" s="631"/>
      <c r="FMW116" s="631"/>
      <c r="FMX116" s="631"/>
      <c r="FMY116" s="612"/>
      <c r="FMZ116" s="626"/>
      <c r="FNA116" s="631"/>
      <c r="FNB116" s="631"/>
      <c r="FNC116" s="631"/>
      <c r="FND116" s="631"/>
      <c r="FNE116" s="631"/>
      <c r="FNF116" s="612"/>
      <c r="FNG116" s="626"/>
      <c r="FNH116" s="631"/>
      <c r="FNI116" s="631"/>
      <c r="FNJ116" s="631"/>
      <c r="FNK116" s="631"/>
      <c r="FNL116" s="631"/>
      <c r="FNM116" s="612"/>
      <c r="FNN116" s="626"/>
      <c r="FNO116" s="631"/>
      <c r="FNP116" s="631"/>
      <c r="FNQ116" s="631"/>
      <c r="FNR116" s="631"/>
      <c r="FNS116" s="631"/>
      <c r="FNT116" s="612"/>
      <c r="FNU116" s="626"/>
      <c r="FNV116" s="631"/>
      <c r="FNW116" s="631"/>
      <c r="FNX116" s="631"/>
      <c r="FNY116" s="631"/>
      <c r="FNZ116" s="631"/>
      <c r="FOA116" s="612"/>
      <c r="FOB116" s="626"/>
      <c r="FOC116" s="631"/>
      <c r="FOD116" s="631"/>
      <c r="FOE116" s="631"/>
      <c r="FOF116" s="631"/>
      <c r="FOG116" s="631"/>
      <c r="FOH116" s="612"/>
      <c r="FOI116" s="626"/>
      <c r="FOJ116" s="631"/>
      <c r="FOK116" s="631"/>
      <c r="FOL116" s="631"/>
      <c r="FOM116" s="631"/>
      <c r="FON116" s="631"/>
      <c r="FOO116" s="612"/>
      <c r="FOP116" s="626"/>
      <c r="FOQ116" s="631"/>
      <c r="FOR116" s="631"/>
      <c r="FOS116" s="631"/>
      <c r="FOT116" s="631"/>
      <c r="FOU116" s="631"/>
      <c r="FOV116" s="612"/>
      <c r="FOW116" s="626"/>
      <c r="FOX116" s="631"/>
      <c r="FOY116" s="631"/>
      <c r="FOZ116" s="631"/>
      <c r="FPA116" s="631"/>
      <c r="FPB116" s="631"/>
      <c r="FPC116" s="612"/>
      <c r="FPD116" s="626"/>
      <c r="FPE116" s="631"/>
      <c r="FPF116" s="631"/>
      <c r="FPG116" s="631"/>
      <c r="FPH116" s="631"/>
      <c r="FPI116" s="631"/>
      <c r="FPJ116" s="612"/>
      <c r="FPK116" s="626"/>
      <c r="FPL116" s="631"/>
      <c r="FPM116" s="631"/>
      <c r="FPN116" s="631"/>
      <c r="FPO116" s="631"/>
      <c r="FPP116" s="631"/>
      <c r="FPQ116" s="612"/>
      <c r="FPR116" s="626"/>
      <c r="FPS116" s="631"/>
      <c r="FPT116" s="631"/>
      <c r="FPU116" s="631"/>
      <c r="FPV116" s="631"/>
      <c r="FPW116" s="631"/>
      <c r="FPX116" s="612"/>
      <c r="FPY116" s="626"/>
      <c r="FPZ116" s="631"/>
      <c r="FQA116" s="631"/>
      <c r="FQB116" s="631"/>
      <c r="FQC116" s="631"/>
      <c r="FQD116" s="631"/>
      <c r="FQE116" s="612"/>
      <c r="FQF116" s="626"/>
      <c r="FQG116" s="631"/>
      <c r="FQH116" s="631"/>
      <c r="FQI116" s="631"/>
      <c r="FQJ116" s="631"/>
      <c r="FQK116" s="631"/>
      <c r="FQL116" s="612"/>
      <c r="FQM116" s="626"/>
      <c r="FQN116" s="631"/>
      <c r="FQO116" s="631"/>
      <c r="FQP116" s="631"/>
      <c r="FQQ116" s="631"/>
      <c r="FQR116" s="631"/>
      <c r="FQS116" s="612"/>
      <c r="FQT116" s="626"/>
      <c r="FQU116" s="631"/>
      <c r="FQV116" s="631"/>
      <c r="FQW116" s="631"/>
      <c r="FQX116" s="631"/>
      <c r="FQY116" s="631"/>
      <c r="FQZ116" s="612"/>
      <c r="FRA116" s="626"/>
      <c r="FRB116" s="631"/>
      <c r="FRC116" s="631"/>
      <c r="FRD116" s="631"/>
      <c r="FRE116" s="631"/>
      <c r="FRF116" s="631"/>
      <c r="FRG116" s="612"/>
      <c r="FRH116" s="626"/>
      <c r="FRI116" s="631"/>
      <c r="FRJ116" s="631"/>
      <c r="FRK116" s="631"/>
      <c r="FRL116" s="631"/>
      <c r="FRM116" s="631"/>
      <c r="FRN116" s="612"/>
      <c r="FRO116" s="626"/>
      <c r="FRP116" s="631"/>
      <c r="FRQ116" s="631"/>
      <c r="FRR116" s="631"/>
      <c r="FRS116" s="631"/>
      <c r="FRT116" s="631"/>
      <c r="FRU116" s="612"/>
      <c r="FRV116" s="626"/>
      <c r="FRW116" s="631"/>
      <c r="FRX116" s="631"/>
      <c r="FRY116" s="631"/>
      <c r="FRZ116" s="631"/>
      <c r="FSA116" s="631"/>
      <c r="FSB116" s="612"/>
      <c r="FSC116" s="626"/>
      <c r="FSD116" s="631"/>
      <c r="FSE116" s="631"/>
      <c r="FSF116" s="631"/>
      <c r="FSG116" s="631"/>
      <c r="FSH116" s="631"/>
      <c r="FSI116" s="612"/>
      <c r="FSJ116" s="626"/>
      <c r="FSK116" s="631"/>
      <c r="FSL116" s="631"/>
      <c r="FSM116" s="631"/>
      <c r="FSN116" s="631"/>
      <c r="FSO116" s="631"/>
      <c r="FSP116" s="612"/>
      <c r="FSQ116" s="626"/>
      <c r="FSR116" s="631"/>
      <c r="FSS116" s="631"/>
      <c r="FST116" s="631"/>
      <c r="FSU116" s="631"/>
      <c r="FSV116" s="631"/>
      <c r="FSW116" s="612"/>
      <c r="FSX116" s="626"/>
      <c r="FSY116" s="631"/>
      <c r="FSZ116" s="631"/>
      <c r="FTA116" s="631"/>
      <c r="FTB116" s="631"/>
      <c r="FTC116" s="631"/>
      <c r="FTD116" s="612"/>
      <c r="FTE116" s="626"/>
      <c r="FTF116" s="631"/>
      <c r="FTG116" s="631"/>
      <c r="FTH116" s="631"/>
      <c r="FTI116" s="631"/>
      <c r="FTJ116" s="631"/>
      <c r="FTK116" s="612"/>
      <c r="FTL116" s="626"/>
      <c r="FTM116" s="631"/>
      <c r="FTN116" s="631"/>
      <c r="FTO116" s="631"/>
      <c r="FTP116" s="631"/>
      <c r="FTQ116" s="631"/>
      <c r="FTR116" s="612"/>
      <c r="FTS116" s="626"/>
      <c r="FTT116" s="631"/>
      <c r="FTU116" s="631"/>
      <c r="FTV116" s="631"/>
      <c r="FTW116" s="631"/>
      <c r="FTX116" s="631"/>
      <c r="FTY116" s="612"/>
      <c r="FTZ116" s="626"/>
      <c r="FUA116" s="631"/>
      <c r="FUB116" s="631"/>
      <c r="FUC116" s="631"/>
      <c r="FUD116" s="631"/>
      <c r="FUE116" s="631"/>
      <c r="FUF116" s="612"/>
      <c r="FUG116" s="626"/>
      <c r="FUH116" s="631"/>
      <c r="FUI116" s="631"/>
      <c r="FUJ116" s="631"/>
      <c r="FUK116" s="631"/>
      <c r="FUL116" s="631"/>
      <c r="FUM116" s="612"/>
      <c r="FUN116" s="626"/>
      <c r="FUO116" s="631"/>
      <c r="FUP116" s="631"/>
      <c r="FUQ116" s="631"/>
      <c r="FUR116" s="631"/>
      <c r="FUS116" s="631"/>
      <c r="FUT116" s="612"/>
      <c r="FUU116" s="626"/>
      <c r="FUV116" s="631"/>
      <c r="FUW116" s="631"/>
      <c r="FUX116" s="631"/>
      <c r="FUY116" s="631"/>
      <c r="FUZ116" s="631"/>
      <c r="FVA116" s="612"/>
      <c r="FVB116" s="626"/>
      <c r="FVC116" s="631"/>
      <c r="FVD116" s="631"/>
      <c r="FVE116" s="631"/>
      <c r="FVF116" s="631"/>
      <c r="FVG116" s="631"/>
      <c r="FVH116" s="612"/>
      <c r="FVI116" s="626"/>
      <c r="FVJ116" s="631"/>
      <c r="FVK116" s="631"/>
      <c r="FVL116" s="631"/>
      <c r="FVM116" s="631"/>
      <c r="FVN116" s="631"/>
      <c r="FVO116" s="612"/>
      <c r="FVP116" s="626"/>
      <c r="FVQ116" s="631"/>
      <c r="FVR116" s="631"/>
      <c r="FVS116" s="631"/>
      <c r="FVT116" s="631"/>
      <c r="FVU116" s="631"/>
      <c r="FVV116" s="612"/>
      <c r="FVW116" s="626"/>
      <c r="FVX116" s="631"/>
      <c r="FVY116" s="631"/>
      <c r="FVZ116" s="631"/>
      <c r="FWA116" s="631"/>
      <c r="FWB116" s="631"/>
      <c r="FWC116" s="612"/>
      <c r="FWD116" s="626"/>
      <c r="FWE116" s="631"/>
      <c r="FWF116" s="631"/>
      <c r="FWG116" s="631"/>
      <c r="FWH116" s="631"/>
      <c r="FWI116" s="631"/>
      <c r="FWJ116" s="612"/>
      <c r="FWK116" s="626"/>
      <c r="FWL116" s="631"/>
      <c r="FWM116" s="631"/>
      <c r="FWN116" s="631"/>
      <c r="FWO116" s="631"/>
      <c r="FWP116" s="631"/>
      <c r="FWQ116" s="612"/>
      <c r="FWR116" s="626"/>
      <c r="FWS116" s="631"/>
      <c r="FWT116" s="631"/>
      <c r="FWU116" s="631"/>
      <c r="FWV116" s="631"/>
      <c r="FWW116" s="631"/>
      <c r="FWX116" s="612"/>
      <c r="FWY116" s="626"/>
      <c r="FWZ116" s="631"/>
      <c r="FXA116" s="631"/>
      <c r="FXB116" s="631"/>
      <c r="FXC116" s="631"/>
      <c r="FXD116" s="631"/>
      <c r="FXE116" s="612"/>
      <c r="FXF116" s="626"/>
      <c r="FXG116" s="631"/>
      <c r="FXH116" s="631"/>
      <c r="FXI116" s="631"/>
      <c r="FXJ116" s="631"/>
      <c r="FXK116" s="631"/>
      <c r="FXL116" s="612"/>
      <c r="FXM116" s="626"/>
      <c r="FXN116" s="631"/>
      <c r="FXO116" s="631"/>
      <c r="FXP116" s="631"/>
      <c r="FXQ116" s="631"/>
      <c r="FXR116" s="631"/>
      <c r="FXS116" s="612"/>
      <c r="FXT116" s="626"/>
      <c r="FXU116" s="631"/>
      <c r="FXV116" s="631"/>
      <c r="FXW116" s="631"/>
      <c r="FXX116" s="631"/>
      <c r="FXY116" s="631"/>
      <c r="FXZ116" s="612"/>
      <c r="FYA116" s="626"/>
      <c r="FYB116" s="631"/>
      <c r="FYC116" s="631"/>
      <c r="FYD116" s="631"/>
      <c r="FYE116" s="631"/>
      <c r="FYF116" s="631"/>
      <c r="FYG116" s="612"/>
      <c r="FYH116" s="626"/>
      <c r="FYI116" s="631"/>
      <c r="FYJ116" s="631"/>
      <c r="FYK116" s="631"/>
      <c r="FYL116" s="631"/>
      <c r="FYM116" s="631"/>
      <c r="FYN116" s="612"/>
      <c r="FYO116" s="626"/>
      <c r="FYP116" s="631"/>
      <c r="FYQ116" s="631"/>
      <c r="FYR116" s="631"/>
      <c r="FYS116" s="631"/>
      <c r="FYT116" s="631"/>
      <c r="FYU116" s="612"/>
      <c r="FYV116" s="626"/>
      <c r="FYW116" s="631"/>
      <c r="FYX116" s="631"/>
      <c r="FYY116" s="631"/>
      <c r="FYZ116" s="631"/>
      <c r="FZA116" s="631"/>
      <c r="FZB116" s="612"/>
      <c r="FZC116" s="626"/>
      <c r="FZD116" s="631"/>
      <c r="FZE116" s="631"/>
      <c r="FZF116" s="631"/>
      <c r="FZG116" s="631"/>
      <c r="FZH116" s="631"/>
      <c r="FZI116" s="612"/>
      <c r="FZJ116" s="626"/>
      <c r="FZK116" s="631"/>
      <c r="FZL116" s="631"/>
      <c r="FZM116" s="631"/>
      <c r="FZN116" s="631"/>
      <c r="FZO116" s="631"/>
      <c r="FZP116" s="612"/>
      <c r="FZQ116" s="626"/>
      <c r="FZR116" s="631"/>
      <c r="FZS116" s="631"/>
      <c r="FZT116" s="631"/>
      <c r="FZU116" s="631"/>
      <c r="FZV116" s="631"/>
      <c r="FZW116" s="612"/>
      <c r="FZX116" s="626"/>
      <c r="FZY116" s="631"/>
      <c r="FZZ116" s="631"/>
      <c r="GAA116" s="631"/>
      <c r="GAB116" s="631"/>
      <c r="GAC116" s="631"/>
      <c r="GAD116" s="612"/>
      <c r="GAE116" s="626"/>
      <c r="GAF116" s="631"/>
      <c r="GAG116" s="631"/>
      <c r="GAH116" s="631"/>
      <c r="GAI116" s="631"/>
      <c r="GAJ116" s="631"/>
      <c r="GAK116" s="612"/>
      <c r="GAL116" s="626"/>
      <c r="GAM116" s="631"/>
      <c r="GAN116" s="631"/>
      <c r="GAO116" s="631"/>
      <c r="GAP116" s="631"/>
      <c r="GAQ116" s="631"/>
      <c r="GAR116" s="612"/>
      <c r="GAS116" s="626"/>
      <c r="GAT116" s="631"/>
      <c r="GAU116" s="631"/>
      <c r="GAV116" s="631"/>
      <c r="GAW116" s="631"/>
      <c r="GAX116" s="631"/>
      <c r="GAY116" s="612"/>
      <c r="GAZ116" s="626"/>
      <c r="GBA116" s="631"/>
      <c r="GBB116" s="631"/>
      <c r="GBC116" s="631"/>
      <c r="GBD116" s="631"/>
      <c r="GBE116" s="631"/>
      <c r="GBF116" s="612"/>
      <c r="GBG116" s="626"/>
      <c r="GBH116" s="631"/>
      <c r="GBI116" s="631"/>
      <c r="GBJ116" s="631"/>
      <c r="GBK116" s="631"/>
      <c r="GBL116" s="631"/>
      <c r="GBM116" s="612"/>
      <c r="GBN116" s="626"/>
      <c r="GBO116" s="631"/>
      <c r="GBP116" s="631"/>
      <c r="GBQ116" s="631"/>
      <c r="GBR116" s="631"/>
      <c r="GBS116" s="631"/>
      <c r="GBT116" s="612"/>
      <c r="GBU116" s="626"/>
      <c r="GBV116" s="631"/>
      <c r="GBW116" s="631"/>
      <c r="GBX116" s="631"/>
      <c r="GBY116" s="631"/>
      <c r="GBZ116" s="631"/>
      <c r="GCA116" s="612"/>
      <c r="GCB116" s="626"/>
      <c r="GCC116" s="631"/>
      <c r="GCD116" s="631"/>
      <c r="GCE116" s="631"/>
      <c r="GCF116" s="631"/>
      <c r="GCG116" s="631"/>
      <c r="GCH116" s="612"/>
      <c r="GCI116" s="626"/>
      <c r="GCJ116" s="631"/>
      <c r="GCK116" s="631"/>
      <c r="GCL116" s="631"/>
      <c r="GCM116" s="631"/>
      <c r="GCN116" s="631"/>
      <c r="GCO116" s="612"/>
      <c r="GCP116" s="626"/>
      <c r="GCQ116" s="631"/>
      <c r="GCR116" s="631"/>
      <c r="GCS116" s="631"/>
      <c r="GCT116" s="631"/>
      <c r="GCU116" s="631"/>
      <c r="GCV116" s="612"/>
      <c r="GCW116" s="626"/>
      <c r="GCX116" s="631"/>
      <c r="GCY116" s="631"/>
      <c r="GCZ116" s="631"/>
      <c r="GDA116" s="631"/>
      <c r="GDB116" s="631"/>
      <c r="GDC116" s="612"/>
      <c r="GDD116" s="626"/>
      <c r="GDE116" s="631"/>
      <c r="GDF116" s="631"/>
      <c r="GDG116" s="631"/>
      <c r="GDH116" s="631"/>
      <c r="GDI116" s="631"/>
      <c r="GDJ116" s="612"/>
      <c r="GDK116" s="626"/>
      <c r="GDL116" s="631"/>
      <c r="GDM116" s="631"/>
      <c r="GDN116" s="631"/>
      <c r="GDO116" s="631"/>
      <c r="GDP116" s="631"/>
      <c r="GDQ116" s="612"/>
      <c r="GDR116" s="626"/>
      <c r="GDS116" s="631"/>
      <c r="GDT116" s="631"/>
      <c r="GDU116" s="631"/>
      <c r="GDV116" s="631"/>
      <c r="GDW116" s="631"/>
      <c r="GDX116" s="612"/>
      <c r="GDY116" s="626"/>
      <c r="GDZ116" s="631"/>
      <c r="GEA116" s="631"/>
      <c r="GEB116" s="631"/>
      <c r="GEC116" s="631"/>
      <c r="GED116" s="631"/>
      <c r="GEE116" s="612"/>
      <c r="GEF116" s="626"/>
      <c r="GEG116" s="631"/>
      <c r="GEH116" s="631"/>
      <c r="GEI116" s="631"/>
      <c r="GEJ116" s="631"/>
      <c r="GEK116" s="631"/>
      <c r="GEL116" s="612"/>
      <c r="GEM116" s="626"/>
      <c r="GEN116" s="631"/>
      <c r="GEO116" s="631"/>
      <c r="GEP116" s="631"/>
      <c r="GEQ116" s="631"/>
      <c r="GER116" s="631"/>
      <c r="GES116" s="612"/>
      <c r="GET116" s="626"/>
      <c r="GEU116" s="631"/>
      <c r="GEV116" s="631"/>
      <c r="GEW116" s="631"/>
      <c r="GEX116" s="631"/>
      <c r="GEY116" s="631"/>
      <c r="GEZ116" s="612"/>
      <c r="GFA116" s="626"/>
      <c r="GFB116" s="631"/>
      <c r="GFC116" s="631"/>
      <c r="GFD116" s="631"/>
      <c r="GFE116" s="631"/>
      <c r="GFF116" s="631"/>
      <c r="GFG116" s="612"/>
      <c r="GFH116" s="626"/>
      <c r="GFI116" s="631"/>
      <c r="GFJ116" s="631"/>
      <c r="GFK116" s="631"/>
      <c r="GFL116" s="631"/>
      <c r="GFM116" s="631"/>
      <c r="GFN116" s="612"/>
      <c r="GFO116" s="626"/>
      <c r="GFP116" s="631"/>
      <c r="GFQ116" s="631"/>
      <c r="GFR116" s="631"/>
      <c r="GFS116" s="631"/>
      <c r="GFT116" s="631"/>
      <c r="GFU116" s="612"/>
      <c r="GFV116" s="626"/>
      <c r="GFW116" s="631"/>
      <c r="GFX116" s="631"/>
      <c r="GFY116" s="631"/>
      <c r="GFZ116" s="631"/>
      <c r="GGA116" s="631"/>
      <c r="GGB116" s="612"/>
      <c r="GGC116" s="626"/>
      <c r="GGD116" s="631"/>
      <c r="GGE116" s="631"/>
      <c r="GGF116" s="631"/>
      <c r="GGG116" s="631"/>
      <c r="GGH116" s="631"/>
      <c r="GGI116" s="612"/>
      <c r="GGJ116" s="626"/>
      <c r="GGK116" s="631"/>
      <c r="GGL116" s="631"/>
      <c r="GGM116" s="631"/>
      <c r="GGN116" s="631"/>
      <c r="GGO116" s="631"/>
      <c r="GGP116" s="612"/>
      <c r="GGQ116" s="626"/>
      <c r="GGR116" s="631"/>
      <c r="GGS116" s="631"/>
      <c r="GGT116" s="631"/>
      <c r="GGU116" s="631"/>
      <c r="GGV116" s="631"/>
      <c r="GGW116" s="612"/>
      <c r="GGX116" s="626"/>
      <c r="GGY116" s="631"/>
      <c r="GGZ116" s="631"/>
      <c r="GHA116" s="631"/>
      <c r="GHB116" s="631"/>
      <c r="GHC116" s="631"/>
      <c r="GHD116" s="612"/>
      <c r="GHE116" s="626"/>
      <c r="GHF116" s="631"/>
      <c r="GHG116" s="631"/>
      <c r="GHH116" s="631"/>
      <c r="GHI116" s="631"/>
      <c r="GHJ116" s="631"/>
      <c r="GHK116" s="612"/>
      <c r="GHL116" s="626"/>
      <c r="GHM116" s="631"/>
      <c r="GHN116" s="631"/>
      <c r="GHO116" s="631"/>
      <c r="GHP116" s="631"/>
      <c r="GHQ116" s="631"/>
      <c r="GHR116" s="612"/>
      <c r="GHS116" s="626"/>
      <c r="GHT116" s="631"/>
      <c r="GHU116" s="631"/>
      <c r="GHV116" s="631"/>
      <c r="GHW116" s="631"/>
      <c r="GHX116" s="631"/>
      <c r="GHY116" s="612"/>
      <c r="GHZ116" s="626"/>
      <c r="GIA116" s="631"/>
      <c r="GIB116" s="631"/>
      <c r="GIC116" s="631"/>
      <c r="GID116" s="631"/>
      <c r="GIE116" s="631"/>
      <c r="GIF116" s="612"/>
      <c r="GIG116" s="626"/>
      <c r="GIH116" s="631"/>
      <c r="GII116" s="631"/>
      <c r="GIJ116" s="631"/>
      <c r="GIK116" s="631"/>
      <c r="GIL116" s="631"/>
      <c r="GIM116" s="612"/>
      <c r="GIN116" s="626"/>
      <c r="GIO116" s="631"/>
      <c r="GIP116" s="631"/>
      <c r="GIQ116" s="631"/>
      <c r="GIR116" s="631"/>
      <c r="GIS116" s="631"/>
      <c r="GIT116" s="612"/>
      <c r="GIU116" s="626"/>
      <c r="GIV116" s="631"/>
      <c r="GIW116" s="631"/>
      <c r="GIX116" s="631"/>
      <c r="GIY116" s="631"/>
      <c r="GIZ116" s="631"/>
      <c r="GJA116" s="612"/>
      <c r="GJB116" s="626"/>
      <c r="GJC116" s="631"/>
      <c r="GJD116" s="631"/>
      <c r="GJE116" s="631"/>
      <c r="GJF116" s="631"/>
      <c r="GJG116" s="631"/>
      <c r="GJH116" s="612"/>
      <c r="GJI116" s="626"/>
      <c r="GJJ116" s="631"/>
      <c r="GJK116" s="631"/>
      <c r="GJL116" s="631"/>
      <c r="GJM116" s="631"/>
      <c r="GJN116" s="631"/>
      <c r="GJO116" s="612"/>
      <c r="GJP116" s="626"/>
      <c r="GJQ116" s="631"/>
      <c r="GJR116" s="631"/>
      <c r="GJS116" s="631"/>
      <c r="GJT116" s="631"/>
      <c r="GJU116" s="631"/>
      <c r="GJV116" s="612"/>
      <c r="GJW116" s="626"/>
      <c r="GJX116" s="631"/>
      <c r="GJY116" s="631"/>
      <c r="GJZ116" s="631"/>
      <c r="GKA116" s="631"/>
      <c r="GKB116" s="631"/>
      <c r="GKC116" s="612"/>
      <c r="GKD116" s="626"/>
      <c r="GKE116" s="631"/>
      <c r="GKF116" s="631"/>
      <c r="GKG116" s="631"/>
      <c r="GKH116" s="631"/>
      <c r="GKI116" s="631"/>
      <c r="GKJ116" s="612"/>
      <c r="GKK116" s="626"/>
      <c r="GKL116" s="631"/>
      <c r="GKM116" s="631"/>
      <c r="GKN116" s="631"/>
      <c r="GKO116" s="631"/>
      <c r="GKP116" s="631"/>
      <c r="GKQ116" s="612"/>
      <c r="GKR116" s="626"/>
      <c r="GKS116" s="631"/>
      <c r="GKT116" s="631"/>
      <c r="GKU116" s="631"/>
      <c r="GKV116" s="631"/>
      <c r="GKW116" s="631"/>
      <c r="GKX116" s="612"/>
      <c r="GKY116" s="626"/>
      <c r="GKZ116" s="631"/>
      <c r="GLA116" s="631"/>
      <c r="GLB116" s="631"/>
      <c r="GLC116" s="631"/>
      <c r="GLD116" s="631"/>
      <c r="GLE116" s="612"/>
      <c r="GLF116" s="626"/>
      <c r="GLG116" s="631"/>
      <c r="GLH116" s="631"/>
      <c r="GLI116" s="631"/>
      <c r="GLJ116" s="631"/>
      <c r="GLK116" s="631"/>
      <c r="GLL116" s="612"/>
      <c r="GLM116" s="626"/>
      <c r="GLN116" s="631"/>
      <c r="GLO116" s="631"/>
      <c r="GLP116" s="631"/>
      <c r="GLQ116" s="631"/>
      <c r="GLR116" s="631"/>
      <c r="GLS116" s="612"/>
      <c r="GLT116" s="626"/>
      <c r="GLU116" s="631"/>
      <c r="GLV116" s="631"/>
      <c r="GLW116" s="631"/>
      <c r="GLX116" s="631"/>
      <c r="GLY116" s="631"/>
      <c r="GLZ116" s="612"/>
      <c r="GMA116" s="626"/>
      <c r="GMB116" s="631"/>
      <c r="GMC116" s="631"/>
      <c r="GMD116" s="631"/>
      <c r="GME116" s="631"/>
      <c r="GMF116" s="631"/>
      <c r="GMG116" s="612"/>
      <c r="GMH116" s="626"/>
      <c r="GMI116" s="631"/>
      <c r="GMJ116" s="631"/>
      <c r="GMK116" s="631"/>
      <c r="GML116" s="631"/>
      <c r="GMM116" s="631"/>
      <c r="GMN116" s="612"/>
      <c r="GMO116" s="626"/>
      <c r="GMP116" s="631"/>
      <c r="GMQ116" s="631"/>
      <c r="GMR116" s="631"/>
      <c r="GMS116" s="631"/>
      <c r="GMT116" s="631"/>
      <c r="GMU116" s="612"/>
      <c r="GMV116" s="626"/>
      <c r="GMW116" s="631"/>
      <c r="GMX116" s="631"/>
      <c r="GMY116" s="631"/>
      <c r="GMZ116" s="631"/>
      <c r="GNA116" s="631"/>
      <c r="GNB116" s="612"/>
      <c r="GNC116" s="626"/>
      <c r="GND116" s="631"/>
      <c r="GNE116" s="631"/>
      <c r="GNF116" s="631"/>
      <c r="GNG116" s="631"/>
      <c r="GNH116" s="631"/>
      <c r="GNI116" s="612"/>
      <c r="GNJ116" s="626"/>
      <c r="GNK116" s="631"/>
      <c r="GNL116" s="631"/>
      <c r="GNM116" s="631"/>
      <c r="GNN116" s="631"/>
      <c r="GNO116" s="631"/>
      <c r="GNP116" s="612"/>
      <c r="GNQ116" s="626"/>
      <c r="GNR116" s="631"/>
      <c r="GNS116" s="631"/>
      <c r="GNT116" s="631"/>
      <c r="GNU116" s="631"/>
      <c r="GNV116" s="631"/>
      <c r="GNW116" s="612"/>
      <c r="GNX116" s="626"/>
      <c r="GNY116" s="631"/>
      <c r="GNZ116" s="631"/>
      <c r="GOA116" s="631"/>
      <c r="GOB116" s="631"/>
      <c r="GOC116" s="631"/>
      <c r="GOD116" s="612"/>
      <c r="GOE116" s="626"/>
      <c r="GOF116" s="631"/>
      <c r="GOG116" s="631"/>
      <c r="GOH116" s="631"/>
      <c r="GOI116" s="631"/>
      <c r="GOJ116" s="631"/>
      <c r="GOK116" s="612"/>
      <c r="GOL116" s="626"/>
      <c r="GOM116" s="631"/>
      <c r="GON116" s="631"/>
      <c r="GOO116" s="631"/>
      <c r="GOP116" s="631"/>
      <c r="GOQ116" s="631"/>
      <c r="GOR116" s="612"/>
      <c r="GOS116" s="626"/>
      <c r="GOT116" s="631"/>
      <c r="GOU116" s="631"/>
      <c r="GOV116" s="631"/>
      <c r="GOW116" s="631"/>
      <c r="GOX116" s="631"/>
      <c r="GOY116" s="612"/>
      <c r="GOZ116" s="626"/>
      <c r="GPA116" s="631"/>
      <c r="GPB116" s="631"/>
      <c r="GPC116" s="631"/>
      <c r="GPD116" s="631"/>
      <c r="GPE116" s="631"/>
      <c r="GPF116" s="612"/>
      <c r="GPG116" s="626"/>
      <c r="GPH116" s="631"/>
      <c r="GPI116" s="631"/>
      <c r="GPJ116" s="631"/>
      <c r="GPK116" s="631"/>
      <c r="GPL116" s="631"/>
      <c r="GPM116" s="612"/>
      <c r="GPN116" s="626"/>
      <c r="GPO116" s="631"/>
      <c r="GPP116" s="631"/>
      <c r="GPQ116" s="631"/>
      <c r="GPR116" s="631"/>
      <c r="GPS116" s="631"/>
      <c r="GPT116" s="612"/>
      <c r="GPU116" s="626"/>
      <c r="GPV116" s="631"/>
      <c r="GPW116" s="631"/>
      <c r="GPX116" s="631"/>
      <c r="GPY116" s="631"/>
      <c r="GPZ116" s="631"/>
      <c r="GQA116" s="612"/>
      <c r="GQB116" s="626"/>
      <c r="GQC116" s="631"/>
      <c r="GQD116" s="631"/>
      <c r="GQE116" s="631"/>
      <c r="GQF116" s="631"/>
      <c r="GQG116" s="631"/>
      <c r="GQH116" s="612"/>
      <c r="GQI116" s="626"/>
      <c r="GQJ116" s="631"/>
      <c r="GQK116" s="631"/>
      <c r="GQL116" s="631"/>
      <c r="GQM116" s="631"/>
      <c r="GQN116" s="631"/>
      <c r="GQO116" s="612"/>
      <c r="GQP116" s="626"/>
      <c r="GQQ116" s="631"/>
      <c r="GQR116" s="631"/>
      <c r="GQS116" s="631"/>
      <c r="GQT116" s="631"/>
      <c r="GQU116" s="631"/>
      <c r="GQV116" s="612"/>
      <c r="GQW116" s="626"/>
      <c r="GQX116" s="631"/>
      <c r="GQY116" s="631"/>
      <c r="GQZ116" s="631"/>
      <c r="GRA116" s="631"/>
      <c r="GRB116" s="631"/>
      <c r="GRC116" s="612"/>
      <c r="GRD116" s="626"/>
      <c r="GRE116" s="631"/>
      <c r="GRF116" s="631"/>
      <c r="GRG116" s="631"/>
      <c r="GRH116" s="631"/>
      <c r="GRI116" s="631"/>
      <c r="GRJ116" s="612"/>
      <c r="GRK116" s="626"/>
      <c r="GRL116" s="631"/>
      <c r="GRM116" s="631"/>
      <c r="GRN116" s="631"/>
      <c r="GRO116" s="631"/>
      <c r="GRP116" s="631"/>
      <c r="GRQ116" s="612"/>
      <c r="GRR116" s="626"/>
      <c r="GRS116" s="631"/>
      <c r="GRT116" s="631"/>
      <c r="GRU116" s="631"/>
      <c r="GRV116" s="631"/>
      <c r="GRW116" s="631"/>
      <c r="GRX116" s="612"/>
      <c r="GRY116" s="626"/>
      <c r="GRZ116" s="631"/>
      <c r="GSA116" s="631"/>
      <c r="GSB116" s="631"/>
      <c r="GSC116" s="631"/>
      <c r="GSD116" s="631"/>
      <c r="GSE116" s="612"/>
      <c r="GSF116" s="626"/>
      <c r="GSG116" s="631"/>
      <c r="GSH116" s="631"/>
      <c r="GSI116" s="631"/>
      <c r="GSJ116" s="631"/>
      <c r="GSK116" s="631"/>
      <c r="GSL116" s="612"/>
      <c r="GSM116" s="626"/>
      <c r="GSN116" s="631"/>
      <c r="GSO116" s="631"/>
      <c r="GSP116" s="631"/>
      <c r="GSQ116" s="631"/>
      <c r="GSR116" s="631"/>
      <c r="GSS116" s="612"/>
      <c r="GST116" s="626"/>
      <c r="GSU116" s="631"/>
      <c r="GSV116" s="631"/>
      <c r="GSW116" s="631"/>
      <c r="GSX116" s="631"/>
      <c r="GSY116" s="631"/>
      <c r="GSZ116" s="612"/>
      <c r="GTA116" s="626"/>
      <c r="GTB116" s="631"/>
      <c r="GTC116" s="631"/>
      <c r="GTD116" s="631"/>
      <c r="GTE116" s="631"/>
      <c r="GTF116" s="631"/>
      <c r="GTG116" s="612"/>
      <c r="GTH116" s="626"/>
      <c r="GTI116" s="631"/>
      <c r="GTJ116" s="631"/>
      <c r="GTK116" s="631"/>
      <c r="GTL116" s="631"/>
      <c r="GTM116" s="631"/>
      <c r="GTN116" s="612"/>
      <c r="GTO116" s="626"/>
      <c r="GTP116" s="631"/>
      <c r="GTQ116" s="631"/>
      <c r="GTR116" s="631"/>
      <c r="GTS116" s="631"/>
      <c r="GTT116" s="631"/>
      <c r="GTU116" s="612"/>
      <c r="GTV116" s="626"/>
      <c r="GTW116" s="631"/>
      <c r="GTX116" s="631"/>
      <c r="GTY116" s="631"/>
      <c r="GTZ116" s="631"/>
      <c r="GUA116" s="631"/>
      <c r="GUB116" s="612"/>
      <c r="GUC116" s="626"/>
      <c r="GUD116" s="631"/>
      <c r="GUE116" s="631"/>
      <c r="GUF116" s="631"/>
      <c r="GUG116" s="631"/>
      <c r="GUH116" s="631"/>
      <c r="GUI116" s="612"/>
      <c r="GUJ116" s="626"/>
      <c r="GUK116" s="631"/>
      <c r="GUL116" s="631"/>
      <c r="GUM116" s="631"/>
      <c r="GUN116" s="631"/>
      <c r="GUO116" s="631"/>
      <c r="GUP116" s="612"/>
      <c r="GUQ116" s="626"/>
      <c r="GUR116" s="631"/>
      <c r="GUS116" s="631"/>
      <c r="GUT116" s="631"/>
      <c r="GUU116" s="631"/>
      <c r="GUV116" s="631"/>
      <c r="GUW116" s="612"/>
      <c r="GUX116" s="626"/>
      <c r="GUY116" s="631"/>
      <c r="GUZ116" s="631"/>
      <c r="GVA116" s="631"/>
      <c r="GVB116" s="631"/>
      <c r="GVC116" s="631"/>
      <c r="GVD116" s="612"/>
      <c r="GVE116" s="626"/>
      <c r="GVF116" s="631"/>
      <c r="GVG116" s="631"/>
      <c r="GVH116" s="631"/>
      <c r="GVI116" s="631"/>
      <c r="GVJ116" s="631"/>
      <c r="GVK116" s="612"/>
      <c r="GVL116" s="626"/>
      <c r="GVM116" s="631"/>
      <c r="GVN116" s="631"/>
      <c r="GVO116" s="631"/>
      <c r="GVP116" s="631"/>
      <c r="GVQ116" s="631"/>
      <c r="GVR116" s="612"/>
      <c r="GVS116" s="626"/>
      <c r="GVT116" s="631"/>
      <c r="GVU116" s="631"/>
      <c r="GVV116" s="631"/>
      <c r="GVW116" s="631"/>
      <c r="GVX116" s="631"/>
      <c r="GVY116" s="612"/>
      <c r="GVZ116" s="626"/>
      <c r="GWA116" s="631"/>
      <c r="GWB116" s="631"/>
      <c r="GWC116" s="631"/>
      <c r="GWD116" s="631"/>
      <c r="GWE116" s="631"/>
      <c r="GWF116" s="612"/>
      <c r="GWG116" s="626"/>
      <c r="GWH116" s="631"/>
      <c r="GWI116" s="631"/>
      <c r="GWJ116" s="631"/>
      <c r="GWK116" s="631"/>
      <c r="GWL116" s="631"/>
      <c r="GWM116" s="612"/>
      <c r="GWN116" s="626"/>
      <c r="GWO116" s="631"/>
      <c r="GWP116" s="631"/>
      <c r="GWQ116" s="631"/>
      <c r="GWR116" s="631"/>
      <c r="GWS116" s="631"/>
      <c r="GWT116" s="612"/>
      <c r="GWU116" s="626"/>
      <c r="GWV116" s="631"/>
      <c r="GWW116" s="631"/>
      <c r="GWX116" s="631"/>
      <c r="GWY116" s="631"/>
      <c r="GWZ116" s="631"/>
      <c r="GXA116" s="612"/>
      <c r="GXB116" s="626"/>
      <c r="GXC116" s="631"/>
      <c r="GXD116" s="631"/>
      <c r="GXE116" s="631"/>
      <c r="GXF116" s="631"/>
      <c r="GXG116" s="631"/>
      <c r="GXH116" s="612"/>
      <c r="GXI116" s="626"/>
      <c r="GXJ116" s="631"/>
      <c r="GXK116" s="631"/>
      <c r="GXL116" s="631"/>
      <c r="GXM116" s="631"/>
      <c r="GXN116" s="631"/>
      <c r="GXO116" s="612"/>
      <c r="GXP116" s="626"/>
      <c r="GXQ116" s="631"/>
      <c r="GXR116" s="631"/>
      <c r="GXS116" s="631"/>
      <c r="GXT116" s="631"/>
      <c r="GXU116" s="631"/>
      <c r="GXV116" s="612"/>
      <c r="GXW116" s="626"/>
      <c r="GXX116" s="631"/>
      <c r="GXY116" s="631"/>
      <c r="GXZ116" s="631"/>
      <c r="GYA116" s="631"/>
      <c r="GYB116" s="631"/>
      <c r="GYC116" s="612"/>
      <c r="GYD116" s="626"/>
      <c r="GYE116" s="631"/>
      <c r="GYF116" s="631"/>
      <c r="GYG116" s="631"/>
      <c r="GYH116" s="631"/>
      <c r="GYI116" s="631"/>
      <c r="GYJ116" s="612"/>
      <c r="GYK116" s="626"/>
      <c r="GYL116" s="631"/>
      <c r="GYM116" s="631"/>
      <c r="GYN116" s="631"/>
      <c r="GYO116" s="631"/>
      <c r="GYP116" s="631"/>
      <c r="GYQ116" s="612"/>
      <c r="GYR116" s="626"/>
      <c r="GYS116" s="631"/>
      <c r="GYT116" s="631"/>
      <c r="GYU116" s="631"/>
      <c r="GYV116" s="631"/>
      <c r="GYW116" s="631"/>
      <c r="GYX116" s="612"/>
      <c r="GYY116" s="626"/>
      <c r="GYZ116" s="631"/>
      <c r="GZA116" s="631"/>
      <c r="GZB116" s="631"/>
      <c r="GZC116" s="631"/>
      <c r="GZD116" s="631"/>
      <c r="GZE116" s="612"/>
      <c r="GZF116" s="626"/>
      <c r="GZG116" s="631"/>
      <c r="GZH116" s="631"/>
      <c r="GZI116" s="631"/>
      <c r="GZJ116" s="631"/>
      <c r="GZK116" s="631"/>
      <c r="GZL116" s="612"/>
      <c r="GZM116" s="626"/>
      <c r="GZN116" s="631"/>
      <c r="GZO116" s="631"/>
      <c r="GZP116" s="631"/>
      <c r="GZQ116" s="631"/>
      <c r="GZR116" s="631"/>
      <c r="GZS116" s="612"/>
      <c r="GZT116" s="626"/>
      <c r="GZU116" s="631"/>
      <c r="GZV116" s="631"/>
      <c r="GZW116" s="631"/>
      <c r="GZX116" s="631"/>
      <c r="GZY116" s="631"/>
      <c r="GZZ116" s="612"/>
      <c r="HAA116" s="626"/>
      <c r="HAB116" s="631"/>
      <c r="HAC116" s="631"/>
      <c r="HAD116" s="631"/>
      <c r="HAE116" s="631"/>
      <c r="HAF116" s="631"/>
      <c r="HAG116" s="612"/>
      <c r="HAH116" s="626"/>
      <c r="HAI116" s="631"/>
      <c r="HAJ116" s="631"/>
      <c r="HAK116" s="631"/>
      <c r="HAL116" s="631"/>
      <c r="HAM116" s="631"/>
      <c r="HAN116" s="612"/>
      <c r="HAO116" s="626"/>
      <c r="HAP116" s="631"/>
      <c r="HAQ116" s="631"/>
      <c r="HAR116" s="631"/>
      <c r="HAS116" s="631"/>
      <c r="HAT116" s="631"/>
      <c r="HAU116" s="612"/>
      <c r="HAV116" s="626"/>
      <c r="HAW116" s="631"/>
      <c r="HAX116" s="631"/>
      <c r="HAY116" s="631"/>
      <c r="HAZ116" s="631"/>
      <c r="HBA116" s="631"/>
      <c r="HBB116" s="612"/>
      <c r="HBC116" s="626"/>
      <c r="HBD116" s="631"/>
      <c r="HBE116" s="631"/>
      <c r="HBF116" s="631"/>
      <c r="HBG116" s="631"/>
      <c r="HBH116" s="631"/>
      <c r="HBI116" s="612"/>
      <c r="HBJ116" s="626"/>
      <c r="HBK116" s="631"/>
      <c r="HBL116" s="631"/>
      <c r="HBM116" s="631"/>
      <c r="HBN116" s="631"/>
      <c r="HBO116" s="631"/>
      <c r="HBP116" s="612"/>
      <c r="HBQ116" s="626"/>
      <c r="HBR116" s="631"/>
      <c r="HBS116" s="631"/>
      <c r="HBT116" s="631"/>
      <c r="HBU116" s="631"/>
      <c r="HBV116" s="631"/>
      <c r="HBW116" s="612"/>
      <c r="HBX116" s="626"/>
      <c r="HBY116" s="631"/>
      <c r="HBZ116" s="631"/>
      <c r="HCA116" s="631"/>
      <c r="HCB116" s="631"/>
      <c r="HCC116" s="631"/>
      <c r="HCD116" s="612"/>
      <c r="HCE116" s="626"/>
      <c r="HCF116" s="631"/>
      <c r="HCG116" s="631"/>
      <c r="HCH116" s="631"/>
      <c r="HCI116" s="631"/>
      <c r="HCJ116" s="631"/>
      <c r="HCK116" s="612"/>
      <c r="HCL116" s="626"/>
      <c r="HCM116" s="631"/>
      <c r="HCN116" s="631"/>
      <c r="HCO116" s="631"/>
      <c r="HCP116" s="631"/>
      <c r="HCQ116" s="631"/>
      <c r="HCR116" s="612"/>
      <c r="HCS116" s="626"/>
      <c r="HCT116" s="631"/>
      <c r="HCU116" s="631"/>
      <c r="HCV116" s="631"/>
      <c r="HCW116" s="631"/>
      <c r="HCX116" s="631"/>
      <c r="HCY116" s="612"/>
      <c r="HCZ116" s="626"/>
      <c r="HDA116" s="631"/>
      <c r="HDB116" s="631"/>
      <c r="HDC116" s="631"/>
      <c r="HDD116" s="631"/>
      <c r="HDE116" s="631"/>
      <c r="HDF116" s="612"/>
      <c r="HDG116" s="626"/>
      <c r="HDH116" s="631"/>
      <c r="HDI116" s="631"/>
      <c r="HDJ116" s="631"/>
      <c r="HDK116" s="631"/>
      <c r="HDL116" s="631"/>
      <c r="HDM116" s="612"/>
      <c r="HDN116" s="626"/>
      <c r="HDO116" s="631"/>
      <c r="HDP116" s="631"/>
      <c r="HDQ116" s="631"/>
      <c r="HDR116" s="631"/>
      <c r="HDS116" s="631"/>
      <c r="HDT116" s="612"/>
      <c r="HDU116" s="626"/>
      <c r="HDV116" s="631"/>
      <c r="HDW116" s="631"/>
      <c r="HDX116" s="631"/>
      <c r="HDY116" s="631"/>
      <c r="HDZ116" s="631"/>
      <c r="HEA116" s="612"/>
      <c r="HEB116" s="626"/>
      <c r="HEC116" s="631"/>
      <c r="HED116" s="631"/>
      <c r="HEE116" s="631"/>
      <c r="HEF116" s="631"/>
      <c r="HEG116" s="631"/>
      <c r="HEH116" s="612"/>
      <c r="HEI116" s="626"/>
      <c r="HEJ116" s="631"/>
      <c r="HEK116" s="631"/>
      <c r="HEL116" s="631"/>
      <c r="HEM116" s="631"/>
      <c r="HEN116" s="631"/>
      <c r="HEO116" s="612"/>
      <c r="HEP116" s="626"/>
      <c r="HEQ116" s="631"/>
      <c r="HER116" s="631"/>
      <c r="HES116" s="631"/>
      <c r="HET116" s="631"/>
      <c r="HEU116" s="631"/>
      <c r="HEV116" s="612"/>
      <c r="HEW116" s="626"/>
      <c r="HEX116" s="631"/>
      <c r="HEY116" s="631"/>
      <c r="HEZ116" s="631"/>
      <c r="HFA116" s="631"/>
      <c r="HFB116" s="631"/>
      <c r="HFC116" s="612"/>
      <c r="HFD116" s="626"/>
      <c r="HFE116" s="631"/>
      <c r="HFF116" s="631"/>
      <c r="HFG116" s="631"/>
      <c r="HFH116" s="631"/>
      <c r="HFI116" s="631"/>
      <c r="HFJ116" s="612"/>
      <c r="HFK116" s="626"/>
      <c r="HFL116" s="631"/>
      <c r="HFM116" s="631"/>
      <c r="HFN116" s="631"/>
      <c r="HFO116" s="631"/>
      <c r="HFP116" s="631"/>
      <c r="HFQ116" s="612"/>
      <c r="HFR116" s="626"/>
      <c r="HFS116" s="631"/>
      <c r="HFT116" s="631"/>
      <c r="HFU116" s="631"/>
      <c r="HFV116" s="631"/>
      <c r="HFW116" s="631"/>
      <c r="HFX116" s="612"/>
      <c r="HFY116" s="626"/>
      <c r="HFZ116" s="631"/>
      <c r="HGA116" s="631"/>
      <c r="HGB116" s="631"/>
      <c r="HGC116" s="631"/>
      <c r="HGD116" s="631"/>
      <c r="HGE116" s="612"/>
      <c r="HGF116" s="626"/>
      <c r="HGG116" s="631"/>
      <c r="HGH116" s="631"/>
      <c r="HGI116" s="631"/>
      <c r="HGJ116" s="631"/>
      <c r="HGK116" s="631"/>
      <c r="HGL116" s="612"/>
      <c r="HGM116" s="626"/>
      <c r="HGN116" s="631"/>
      <c r="HGO116" s="631"/>
      <c r="HGP116" s="631"/>
      <c r="HGQ116" s="631"/>
      <c r="HGR116" s="631"/>
      <c r="HGS116" s="612"/>
      <c r="HGT116" s="626"/>
      <c r="HGU116" s="631"/>
      <c r="HGV116" s="631"/>
      <c r="HGW116" s="631"/>
      <c r="HGX116" s="631"/>
      <c r="HGY116" s="631"/>
      <c r="HGZ116" s="612"/>
      <c r="HHA116" s="626"/>
      <c r="HHB116" s="631"/>
      <c r="HHC116" s="631"/>
      <c r="HHD116" s="631"/>
      <c r="HHE116" s="631"/>
      <c r="HHF116" s="631"/>
      <c r="HHG116" s="612"/>
      <c r="HHH116" s="626"/>
      <c r="HHI116" s="631"/>
      <c r="HHJ116" s="631"/>
      <c r="HHK116" s="631"/>
      <c r="HHL116" s="631"/>
      <c r="HHM116" s="631"/>
      <c r="HHN116" s="612"/>
      <c r="HHO116" s="626"/>
      <c r="HHP116" s="631"/>
      <c r="HHQ116" s="631"/>
      <c r="HHR116" s="631"/>
      <c r="HHS116" s="631"/>
      <c r="HHT116" s="631"/>
      <c r="HHU116" s="612"/>
      <c r="HHV116" s="626"/>
      <c r="HHW116" s="631"/>
      <c r="HHX116" s="631"/>
      <c r="HHY116" s="631"/>
      <c r="HHZ116" s="631"/>
      <c r="HIA116" s="631"/>
      <c r="HIB116" s="612"/>
      <c r="HIC116" s="626"/>
      <c r="HID116" s="631"/>
      <c r="HIE116" s="631"/>
      <c r="HIF116" s="631"/>
      <c r="HIG116" s="631"/>
      <c r="HIH116" s="631"/>
      <c r="HII116" s="612"/>
      <c r="HIJ116" s="626"/>
      <c r="HIK116" s="631"/>
      <c r="HIL116" s="631"/>
      <c r="HIM116" s="631"/>
      <c r="HIN116" s="631"/>
      <c r="HIO116" s="631"/>
      <c r="HIP116" s="612"/>
      <c r="HIQ116" s="626"/>
      <c r="HIR116" s="631"/>
      <c r="HIS116" s="631"/>
      <c r="HIT116" s="631"/>
      <c r="HIU116" s="631"/>
      <c r="HIV116" s="631"/>
      <c r="HIW116" s="612"/>
      <c r="HIX116" s="626"/>
      <c r="HIY116" s="631"/>
      <c r="HIZ116" s="631"/>
      <c r="HJA116" s="631"/>
      <c r="HJB116" s="631"/>
      <c r="HJC116" s="631"/>
      <c r="HJD116" s="612"/>
      <c r="HJE116" s="626"/>
      <c r="HJF116" s="631"/>
      <c r="HJG116" s="631"/>
      <c r="HJH116" s="631"/>
      <c r="HJI116" s="631"/>
      <c r="HJJ116" s="631"/>
      <c r="HJK116" s="612"/>
      <c r="HJL116" s="626"/>
      <c r="HJM116" s="631"/>
      <c r="HJN116" s="631"/>
      <c r="HJO116" s="631"/>
      <c r="HJP116" s="631"/>
      <c r="HJQ116" s="631"/>
      <c r="HJR116" s="612"/>
      <c r="HJS116" s="626"/>
      <c r="HJT116" s="631"/>
      <c r="HJU116" s="631"/>
      <c r="HJV116" s="631"/>
      <c r="HJW116" s="631"/>
      <c r="HJX116" s="631"/>
      <c r="HJY116" s="612"/>
      <c r="HJZ116" s="626"/>
      <c r="HKA116" s="631"/>
      <c r="HKB116" s="631"/>
      <c r="HKC116" s="631"/>
      <c r="HKD116" s="631"/>
      <c r="HKE116" s="631"/>
      <c r="HKF116" s="612"/>
      <c r="HKG116" s="626"/>
      <c r="HKH116" s="631"/>
      <c r="HKI116" s="631"/>
      <c r="HKJ116" s="631"/>
      <c r="HKK116" s="631"/>
      <c r="HKL116" s="631"/>
      <c r="HKM116" s="612"/>
      <c r="HKN116" s="626"/>
      <c r="HKO116" s="631"/>
      <c r="HKP116" s="631"/>
      <c r="HKQ116" s="631"/>
      <c r="HKR116" s="631"/>
      <c r="HKS116" s="631"/>
      <c r="HKT116" s="612"/>
      <c r="HKU116" s="626"/>
      <c r="HKV116" s="631"/>
      <c r="HKW116" s="631"/>
      <c r="HKX116" s="631"/>
      <c r="HKY116" s="631"/>
      <c r="HKZ116" s="631"/>
      <c r="HLA116" s="612"/>
      <c r="HLB116" s="626"/>
      <c r="HLC116" s="631"/>
      <c r="HLD116" s="631"/>
      <c r="HLE116" s="631"/>
      <c r="HLF116" s="631"/>
      <c r="HLG116" s="631"/>
      <c r="HLH116" s="612"/>
      <c r="HLI116" s="626"/>
      <c r="HLJ116" s="631"/>
      <c r="HLK116" s="631"/>
      <c r="HLL116" s="631"/>
      <c r="HLM116" s="631"/>
      <c r="HLN116" s="631"/>
      <c r="HLO116" s="612"/>
      <c r="HLP116" s="626"/>
      <c r="HLQ116" s="631"/>
      <c r="HLR116" s="631"/>
      <c r="HLS116" s="631"/>
      <c r="HLT116" s="631"/>
      <c r="HLU116" s="631"/>
      <c r="HLV116" s="612"/>
      <c r="HLW116" s="626"/>
      <c r="HLX116" s="631"/>
      <c r="HLY116" s="631"/>
      <c r="HLZ116" s="631"/>
      <c r="HMA116" s="631"/>
      <c r="HMB116" s="631"/>
      <c r="HMC116" s="612"/>
      <c r="HMD116" s="626"/>
      <c r="HME116" s="631"/>
      <c r="HMF116" s="631"/>
      <c r="HMG116" s="631"/>
      <c r="HMH116" s="631"/>
      <c r="HMI116" s="631"/>
      <c r="HMJ116" s="612"/>
      <c r="HMK116" s="626"/>
      <c r="HML116" s="631"/>
      <c r="HMM116" s="631"/>
      <c r="HMN116" s="631"/>
      <c r="HMO116" s="631"/>
      <c r="HMP116" s="631"/>
      <c r="HMQ116" s="612"/>
      <c r="HMR116" s="626"/>
      <c r="HMS116" s="631"/>
      <c r="HMT116" s="631"/>
      <c r="HMU116" s="631"/>
      <c r="HMV116" s="631"/>
      <c r="HMW116" s="631"/>
      <c r="HMX116" s="612"/>
      <c r="HMY116" s="626"/>
      <c r="HMZ116" s="631"/>
      <c r="HNA116" s="631"/>
      <c r="HNB116" s="631"/>
      <c r="HNC116" s="631"/>
      <c r="HND116" s="631"/>
      <c r="HNE116" s="612"/>
      <c r="HNF116" s="626"/>
      <c r="HNG116" s="631"/>
      <c r="HNH116" s="631"/>
      <c r="HNI116" s="631"/>
      <c r="HNJ116" s="631"/>
      <c r="HNK116" s="631"/>
      <c r="HNL116" s="612"/>
      <c r="HNM116" s="626"/>
      <c r="HNN116" s="631"/>
      <c r="HNO116" s="631"/>
      <c r="HNP116" s="631"/>
      <c r="HNQ116" s="631"/>
      <c r="HNR116" s="631"/>
      <c r="HNS116" s="612"/>
      <c r="HNT116" s="626"/>
      <c r="HNU116" s="631"/>
      <c r="HNV116" s="631"/>
      <c r="HNW116" s="631"/>
      <c r="HNX116" s="631"/>
      <c r="HNY116" s="631"/>
      <c r="HNZ116" s="612"/>
      <c r="HOA116" s="626"/>
      <c r="HOB116" s="631"/>
      <c r="HOC116" s="631"/>
      <c r="HOD116" s="631"/>
      <c r="HOE116" s="631"/>
      <c r="HOF116" s="631"/>
      <c r="HOG116" s="612"/>
      <c r="HOH116" s="626"/>
      <c r="HOI116" s="631"/>
      <c r="HOJ116" s="631"/>
      <c r="HOK116" s="631"/>
      <c r="HOL116" s="631"/>
      <c r="HOM116" s="631"/>
      <c r="HON116" s="612"/>
      <c r="HOO116" s="626"/>
      <c r="HOP116" s="631"/>
      <c r="HOQ116" s="631"/>
      <c r="HOR116" s="631"/>
      <c r="HOS116" s="631"/>
      <c r="HOT116" s="631"/>
      <c r="HOU116" s="612"/>
      <c r="HOV116" s="626"/>
      <c r="HOW116" s="631"/>
      <c r="HOX116" s="631"/>
      <c r="HOY116" s="631"/>
      <c r="HOZ116" s="631"/>
      <c r="HPA116" s="631"/>
      <c r="HPB116" s="612"/>
      <c r="HPC116" s="626"/>
      <c r="HPD116" s="631"/>
      <c r="HPE116" s="631"/>
      <c r="HPF116" s="631"/>
      <c r="HPG116" s="631"/>
      <c r="HPH116" s="631"/>
      <c r="HPI116" s="612"/>
      <c r="HPJ116" s="626"/>
      <c r="HPK116" s="631"/>
      <c r="HPL116" s="631"/>
      <c r="HPM116" s="631"/>
      <c r="HPN116" s="631"/>
      <c r="HPO116" s="631"/>
      <c r="HPP116" s="612"/>
      <c r="HPQ116" s="626"/>
      <c r="HPR116" s="631"/>
      <c r="HPS116" s="631"/>
      <c r="HPT116" s="631"/>
      <c r="HPU116" s="631"/>
      <c r="HPV116" s="631"/>
      <c r="HPW116" s="612"/>
      <c r="HPX116" s="626"/>
      <c r="HPY116" s="631"/>
      <c r="HPZ116" s="631"/>
      <c r="HQA116" s="631"/>
      <c r="HQB116" s="631"/>
      <c r="HQC116" s="631"/>
      <c r="HQD116" s="612"/>
      <c r="HQE116" s="626"/>
      <c r="HQF116" s="631"/>
      <c r="HQG116" s="631"/>
      <c r="HQH116" s="631"/>
      <c r="HQI116" s="631"/>
      <c r="HQJ116" s="631"/>
      <c r="HQK116" s="612"/>
      <c r="HQL116" s="626"/>
      <c r="HQM116" s="631"/>
      <c r="HQN116" s="631"/>
      <c r="HQO116" s="631"/>
      <c r="HQP116" s="631"/>
      <c r="HQQ116" s="631"/>
      <c r="HQR116" s="612"/>
      <c r="HQS116" s="626"/>
      <c r="HQT116" s="631"/>
      <c r="HQU116" s="631"/>
      <c r="HQV116" s="631"/>
      <c r="HQW116" s="631"/>
      <c r="HQX116" s="631"/>
      <c r="HQY116" s="612"/>
      <c r="HQZ116" s="626"/>
      <c r="HRA116" s="631"/>
      <c r="HRB116" s="631"/>
      <c r="HRC116" s="631"/>
      <c r="HRD116" s="631"/>
      <c r="HRE116" s="631"/>
      <c r="HRF116" s="612"/>
      <c r="HRG116" s="626"/>
      <c r="HRH116" s="631"/>
      <c r="HRI116" s="631"/>
      <c r="HRJ116" s="631"/>
      <c r="HRK116" s="631"/>
      <c r="HRL116" s="631"/>
      <c r="HRM116" s="612"/>
      <c r="HRN116" s="626"/>
      <c r="HRO116" s="631"/>
      <c r="HRP116" s="631"/>
      <c r="HRQ116" s="631"/>
      <c r="HRR116" s="631"/>
      <c r="HRS116" s="631"/>
      <c r="HRT116" s="612"/>
      <c r="HRU116" s="626"/>
      <c r="HRV116" s="631"/>
      <c r="HRW116" s="631"/>
      <c r="HRX116" s="631"/>
      <c r="HRY116" s="631"/>
      <c r="HRZ116" s="631"/>
      <c r="HSA116" s="612"/>
      <c r="HSB116" s="626"/>
      <c r="HSC116" s="631"/>
      <c r="HSD116" s="631"/>
      <c r="HSE116" s="631"/>
      <c r="HSF116" s="631"/>
      <c r="HSG116" s="631"/>
      <c r="HSH116" s="612"/>
      <c r="HSI116" s="626"/>
      <c r="HSJ116" s="631"/>
      <c r="HSK116" s="631"/>
      <c r="HSL116" s="631"/>
      <c r="HSM116" s="631"/>
      <c r="HSN116" s="631"/>
      <c r="HSO116" s="612"/>
      <c r="HSP116" s="626"/>
      <c r="HSQ116" s="631"/>
      <c r="HSR116" s="631"/>
      <c r="HSS116" s="631"/>
      <c r="HST116" s="631"/>
      <c r="HSU116" s="631"/>
      <c r="HSV116" s="612"/>
      <c r="HSW116" s="626"/>
      <c r="HSX116" s="631"/>
      <c r="HSY116" s="631"/>
      <c r="HSZ116" s="631"/>
      <c r="HTA116" s="631"/>
      <c r="HTB116" s="631"/>
      <c r="HTC116" s="612"/>
      <c r="HTD116" s="626"/>
      <c r="HTE116" s="631"/>
      <c r="HTF116" s="631"/>
      <c r="HTG116" s="631"/>
      <c r="HTH116" s="631"/>
      <c r="HTI116" s="631"/>
      <c r="HTJ116" s="612"/>
      <c r="HTK116" s="626"/>
      <c r="HTL116" s="631"/>
      <c r="HTM116" s="631"/>
      <c r="HTN116" s="631"/>
      <c r="HTO116" s="631"/>
      <c r="HTP116" s="631"/>
      <c r="HTQ116" s="612"/>
      <c r="HTR116" s="626"/>
      <c r="HTS116" s="631"/>
      <c r="HTT116" s="631"/>
      <c r="HTU116" s="631"/>
      <c r="HTV116" s="631"/>
      <c r="HTW116" s="631"/>
      <c r="HTX116" s="612"/>
      <c r="HTY116" s="626"/>
      <c r="HTZ116" s="631"/>
      <c r="HUA116" s="631"/>
      <c r="HUB116" s="631"/>
      <c r="HUC116" s="631"/>
      <c r="HUD116" s="631"/>
      <c r="HUE116" s="612"/>
      <c r="HUF116" s="626"/>
      <c r="HUG116" s="631"/>
      <c r="HUH116" s="631"/>
      <c r="HUI116" s="631"/>
      <c r="HUJ116" s="631"/>
      <c r="HUK116" s="631"/>
      <c r="HUL116" s="612"/>
      <c r="HUM116" s="626"/>
      <c r="HUN116" s="631"/>
      <c r="HUO116" s="631"/>
      <c r="HUP116" s="631"/>
      <c r="HUQ116" s="631"/>
      <c r="HUR116" s="631"/>
      <c r="HUS116" s="612"/>
      <c r="HUT116" s="626"/>
      <c r="HUU116" s="631"/>
      <c r="HUV116" s="631"/>
      <c r="HUW116" s="631"/>
      <c r="HUX116" s="631"/>
      <c r="HUY116" s="631"/>
      <c r="HUZ116" s="612"/>
      <c r="HVA116" s="626"/>
      <c r="HVB116" s="631"/>
      <c r="HVC116" s="631"/>
      <c r="HVD116" s="631"/>
      <c r="HVE116" s="631"/>
      <c r="HVF116" s="631"/>
      <c r="HVG116" s="612"/>
      <c r="HVH116" s="626"/>
      <c r="HVI116" s="631"/>
      <c r="HVJ116" s="631"/>
      <c r="HVK116" s="631"/>
      <c r="HVL116" s="631"/>
      <c r="HVM116" s="631"/>
      <c r="HVN116" s="612"/>
      <c r="HVO116" s="626"/>
      <c r="HVP116" s="631"/>
      <c r="HVQ116" s="631"/>
      <c r="HVR116" s="631"/>
      <c r="HVS116" s="631"/>
      <c r="HVT116" s="631"/>
      <c r="HVU116" s="612"/>
      <c r="HVV116" s="626"/>
      <c r="HVW116" s="631"/>
      <c r="HVX116" s="631"/>
      <c r="HVY116" s="631"/>
      <c r="HVZ116" s="631"/>
      <c r="HWA116" s="631"/>
      <c r="HWB116" s="612"/>
      <c r="HWC116" s="626"/>
      <c r="HWD116" s="631"/>
      <c r="HWE116" s="631"/>
      <c r="HWF116" s="631"/>
      <c r="HWG116" s="631"/>
      <c r="HWH116" s="631"/>
      <c r="HWI116" s="612"/>
      <c r="HWJ116" s="626"/>
      <c r="HWK116" s="631"/>
      <c r="HWL116" s="631"/>
      <c r="HWM116" s="631"/>
      <c r="HWN116" s="631"/>
      <c r="HWO116" s="631"/>
      <c r="HWP116" s="612"/>
      <c r="HWQ116" s="626"/>
      <c r="HWR116" s="631"/>
      <c r="HWS116" s="631"/>
      <c r="HWT116" s="631"/>
      <c r="HWU116" s="631"/>
      <c r="HWV116" s="631"/>
      <c r="HWW116" s="612"/>
      <c r="HWX116" s="626"/>
      <c r="HWY116" s="631"/>
      <c r="HWZ116" s="631"/>
      <c r="HXA116" s="631"/>
      <c r="HXB116" s="631"/>
      <c r="HXC116" s="631"/>
      <c r="HXD116" s="612"/>
      <c r="HXE116" s="626"/>
      <c r="HXF116" s="631"/>
      <c r="HXG116" s="631"/>
      <c r="HXH116" s="631"/>
      <c r="HXI116" s="631"/>
      <c r="HXJ116" s="631"/>
      <c r="HXK116" s="612"/>
      <c r="HXL116" s="626"/>
      <c r="HXM116" s="631"/>
      <c r="HXN116" s="631"/>
      <c r="HXO116" s="631"/>
      <c r="HXP116" s="631"/>
      <c r="HXQ116" s="631"/>
      <c r="HXR116" s="612"/>
      <c r="HXS116" s="626"/>
      <c r="HXT116" s="631"/>
      <c r="HXU116" s="631"/>
      <c r="HXV116" s="631"/>
      <c r="HXW116" s="631"/>
      <c r="HXX116" s="631"/>
      <c r="HXY116" s="612"/>
      <c r="HXZ116" s="626"/>
      <c r="HYA116" s="631"/>
      <c r="HYB116" s="631"/>
      <c r="HYC116" s="631"/>
      <c r="HYD116" s="631"/>
      <c r="HYE116" s="631"/>
      <c r="HYF116" s="612"/>
      <c r="HYG116" s="626"/>
      <c r="HYH116" s="631"/>
      <c r="HYI116" s="631"/>
      <c r="HYJ116" s="631"/>
      <c r="HYK116" s="631"/>
      <c r="HYL116" s="631"/>
      <c r="HYM116" s="612"/>
      <c r="HYN116" s="626"/>
      <c r="HYO116" s="631"/>
      <c r="HYP116" s="631"/>
      <c r="HYQ116" s="631"/>
      <c r="HYR116" s="631"/>
      <c r="HYS116" s="631"/>
      <c r="HYT116" s="612"/>
      <c r="HYU116" s="626"/>
      <c r="HYV116" s="631"/>
      <c r="HYW116" s="631"/>
      <c r="HYX116" s="631"/>
      <c r="HYY116" s="631"/>
      <c r="HYZ116" s="631"/>
      <c r="HZA116" s="612"/>
      <c r="HZB116" s="626"/>
      <c r="HZC116" s="631"/>
      <c r="HZD116" s="631"/>
      <c r="HZE116" s="631"/>
      <c r="HZF116" s="631"/>
      <c r="HZG116" s="631"/>
      <c r="HZH116" s="612"/>
      <c r="HZI116" s="626"/>
      <c r="HZJ116" s="631"/>
      <c r="HZK116" s="631"/>
      <c r="HZL116" s="631"/>
      <c r="HZM116" s="631"/>
      <c r="HZN116" s="631"/>
      <c r="HZO116" s="612"/>
      <c r="HZP116" s="626"/>
      <c r="HZQ116" s="631"/>
      <c r="HZR116" s="631"/>
      <c r="HZS116" s="631"/>
      <c r="HZT116" s="631"/>
      <c r="HZU116" s="631"/>
      <c r="HZV116" s="612"/>
      <c r="HZW116" s="626"/>
      <c r="HZX116" s="631"/>
      <c r="HZY116" s="631"/>
      <c r="HZZ116" s="631"/>
      <c r="IAA116" s="631"/>
      <c r="IAB116" s="631"/>
      <c r="IAC116" s="612"/>
      <c r="IAD116" s="626"/>
      <c r="IAE116" s="631"/>
      <c r="IAF116" s="631"/>
      <c r="IAG116" s="631"/>
      <c r="IAH116" s="631"/>
      <c r="IAI116" s="631"/>
      <c r="IAJ116" s="612"/>
      <c r="IAK116" s="626"/>
      <c r="IAL116" s="631"/>
      <c r="IAM116" s="631"/>
      <c r="IAN116" s="631"/>
      <c r="IAO116" s="631"/>
      <c r="IAP116" s="631"/>
      <c r="IAQ116" s="612"/>
      <c r="IAR116" s="626"/>
      <c r="IAS116" s="631"/>
      <c r="IAT116" s="631"/>
      <c r="IAU116" s="631"/>
      <c r="IAV116" s="631"/>
      <c r="IAW116" s="631"/>
      <c r="IAX116" s="612"/>
      <c r="IAY116" s="626"/>
      <c r="IAZ116" s="631"/>
      <c r="IBA116" s="631"/>
      <c r="IBB116" s="631"/>
      <c r="IBC116" s="631"/>
      <c r="IBD116" s="631"/>
      <c r="IBE116" s="612"/>
      <c r="IBF116" s="626"/>
      <c r="IBG116" s="631"/>
      <c r="IBH116" s="631"/>
      <c r="IBI116" s="631"/>
      <c r="IBJ116" s="631"/>
      <c r="IBK116" s="631"/>
      <c r="IBL116" s="612"/>
      <c r="IBM116" s="626"/>
      <c r="IBN116" s="631"/>
      <c r="IBO116" s="631"/>
      <c r="IBP116" s="631"/>
      <c r="IBQ116" s="631"/>
      <c r="IBR116" s="631"/>
      <c r="IBS116" s="612"/>
      <c r="IBT116" s="626"/>
      <c r="IBU116" s="631"/>
      <c r="IBV116" s="631"/>
      <c r="IBW116" s="631"/>
      <c r="IBX116" s="631"/>
      <c r="IBY116" s="631"/>
      <c r="IBZ116" s="612"/>
      <c r="ICA116" s="626"/>
      <c r="ICB116" s="631"/>
      <c r="ICC116" s="631"/>
      <c r="ICD116" s="631"/>
      <c r="ICE116" s="631"/>
      <c r="ICF116" s="631"/>
      <c r="ICG116" s="612"/>
      <c r="ICH116" s="626"/>
      <c r="ICI116" s="631"/>
      <c r="ICJ116" s="631"/>
      <c r="ICK116" s="631"/>
      <c r="ICL116" s="631"/>
      <c r="ICM116" s="631"/>
      <c r="ICN116" s="612"/>
      <c r="ICO116" s="626"/>
      <c r="ICP116" s="631"/>
      <c r="ICQ116" s="631"/>
      <c r="ICR116" s="631"/>
      <c r="ICS116" s="631"/>
      <c r="ICT116" s="631"/>
      <c r="ICU116" s="612"/>
      <c r="ICV116" s="626"/>
      <c r="ICW116" s="631"/>
      <c r="ICX116" s="631"/>
      <c r="ICY116" s="631"/>
      <c r="ICZ116" s="631"/>
      <c r="IDA116" s="631"/>
      <c r="IDB116" s="612"/>
      <c r="IDC116" s="626"/>
      <c r="IDD116" s="631"/>
      <c r="IDE116" s="631"/>
      <c r="IDF116" s="631"/>
      <c r="IDG116" s="631"/>
      <c r="IDH116" s="631"/>
      <c r="IDI116" s="612"/>
      <c r="IDJ116" s="626"/>
      <c r="IDK116" s="631"/>
      <c r="IDL116" s="631"/>
      <c r="IDM116" s="631"/>
      <c r="IDN116" s="631"/>
      <c r="IDO116" s="631"/>
      <c r="IDP116" s="612"/>
      <c r="IDQ116" s="626"/>
      <c r="IDR116" s="631"/>
      <c r="IDS116" s="631"/>
      <c r="IDT116" s="631"/>
      <c r="IDU116" s="631"/>
      <c r="IDV116" s="631"/>
      <c r="IDW116" s="612"/>
      <c r="IDX116" s="626"/>
      <c r="IDY116" s="631"/>
      <c r="IDZ116" s="631"/>
      <c r="IEA116" s="631"/>
      <c r="IEB116" s="631"/>
      <c r="IEC116" s="631"/>
      <c r="IED116" s="612"/>
      <c r="IEE116" s="626"/>
      <c r="IEF116" s="631"/>
      <c r="IEG116" s="631"/>
      <c r="IEH116" s="631"/>
      <c r="IEI116" s="631"/>
      <c r="IEJ116" s="631"/>
      <c r="IEK116" s="612"/>
      <c r="IEL116" s="626"/>
      <c r="IEM116" s="631"/>
      <c r="IEN116" s="631"/>
      <c r="IEO116" s="631"/>
      <c r="IEP116" s="631"/>
      <c r="IEQ116" s="631"/>
      <c r="IER116" s="612"/>
      <c r="IES116" s="626"/>
      <c r="IET116" s="631"/>
      <c r="IEU116" s="631"/>
      <c r="IEV116" s="631"/>
      <c r="IEW116" s="631"/>
      <c r="IEX116" s="631"/>
      <c r="IEY116" s="612"/>
      <c r="IEZ116" s="626"/>
      <c r="IFA116" s="631"/>
      <c r="IFB116" s="631"/>
      <c r="IFC116" s="631"/>
      <c r="IFD116" s="631"/>
      <c r="IFE116" s="631"/>
      <c r="IFF116" s="612"/>
      <c r="IFG116" s="626"/>
      <c r="IFH116" s="631"/>
      <c r="IFI116" s="631"/>
      <c r="IFJ116" s="631"/>
      <c r="IFK116" s="631"/>
      <c r="IFL116" s="631"/>
      <c r="IFM116" s="612"/>
      <c r="IFN116" s="626"/>
      <c r="IFO116" s="631"/>
      <c r="IFP116" s="631"/>
      <c r="IFQ116" s="631"/>
      <c r="IFR116" s="631"/>
      <c r="IFS116" s="631"/>
      <c r="IFT116" s="612"/>
      <c r="IFU116" s="626"/>
      <c r="IFV116" s="631"/>
      <c r="IFW116" s="631"/>
      <c r="IFX116" s="631"/>
      <c r="IFY116" s="631"/>
      <c r="IFZ116" s="631"/>
      <c r="IGA116" s="612"/>
      <c r="IGB116" s="626"/>
      <c r="IGC116" s="631"/>
      <c r="IGD116" s="631"/>
      <c r="IGE116" s="631"/>
      <c r="IGF116" s="631"/>
      <c r="IGG116" s="631"/>
      <c r="IGH116" s="612"/>
      <c r="IGI116" s="626"/>
      <c r="IGJ116" s="631"/>
      <c r="IGK116" s="631"/>
      <c r="IGL116" s="631"/>
      <c r="IGM116" s="631"/>
      <c r="IGN116" s="631"/>
      <c r="IGO116" s="612"/>
      <c r="IGP116" s="626"/>
      <c r="IGQ116" s="631"/>
      <c r="IGR116" s="631"/>
      <c r="IGS116" s="631"/>
      <c r="IGT116" s="631"/>
      <c r="IGU116" s="631"/>
      <c r="IGV116" s="612"/>
      <c r="IGW116" s="626"/>
      <c r="IGX116" s="631"/>
      <c r="IGY116" s="631"/>
      <c r="IGZ116" s="631"/>
      <c r="IHA116" s="631"/>
      <c r="IHB116" s="631"/>
      <c r="IHC116" s="612"/>
      <c r="IHD116" s="626"/>
      <c r="IHE116" s="631"/>
      <c r="IHF116" s="631"/>
      <c r="IHG116" s="631"/>
      <c r="IHH116" s="631"/>
      <c r="IHI116" s="631"/>
      <c r="IHJ116" s="612"/>
      <c r="IHK116" s="626"/>
      <c r="IHL116" s="631"/>
      <c r="IHM116" s="631"/>
      <c r="IHN116" s="631"/>
      <c r="IHO116" s="631"/>
      <c r="IHP116" s="631"/>
      <c r="IHQ116" s="612"/>
      <c r="IHR116" s="626"/>
      <c r="IHS116" s="631"/>
      <c r="IHT116" s="631"/>
      <c r="IHU116" s="631"/>
      <c r="IHV116" s="631"/>
      <c r="IHW116" s="631"/>
      <c r="IHX116" s="612"/>
      <c r="IHY116" s="626"/>
      <c r="IHZ116" s="631"/>
      <c r="IIA116" s="631"/>
      <c r="IIB116" s="631"/>
      <c r="IIC116" s="631"/>
      <c r="IID116" s="631"/>
      <c r="IIE116" s="612"/>
      <c r="IIF116" s="626"/>
      <c r="IIG116" s="631"/>
      <c r="IIH116" s="631"/>
      <c r="III116" s="631"/>
      <c r="IIJ116" s="631"/>
      <c r="IIK116" s="631"/>
      <c r="IIL116" s="612"/>
      <c r="IIM116" s="626"/>
      <c r="IIN116" s="631"/>
      <c r="IIO116" s="631"/>
      <c r="IIP116" s="631"/>
      <c r="IIQ116" s="631"/>
      <c r="IIR116" s="631"/>
      <c r="IIS116" s="612"/>
      <c r="IIT116" s="626"/>
      <c r="IIU116" s="631"/>
      <c r="IIV116" s="631"/>
      <c r="IIW116" s="631"/>
      <c r="IIX116" s="631"/>
      <c r="IIY116" s="631"/>
      <c r="IIZ116" s="612"/>
      <c r="IJA116" s="626"/>
      <c r="IJB116" s="631"/>
      <c r="IJC116" s="631"/>
      <c r="IJD116" s="631"/>
      <c r="IJE116" s="631"/>
      <c r="IJF116" s="631"/>
      <c r="IJG116" s="612"/>
      <c r="IJH116" s="626"/>
      <c r="IJI116" s="631"/>
      <c r="IJJ116" s="631"/>
      <c r="IJK116" s="631"/>
      <c r="IJL116" s="631"/>
      <c r="IJM116" s="631"/>
      <c r="IJN116" s="612"/>
      <c r="IJO116" s="626"/>
      <c r="IJP116" s="631"/>
      <c r="IJQ116" s="631"/>
      <c r="IJR116" s="631"/>
      <c r="IJS116" s="631"/>
      <c r="IJT116" s="631"/>
      <c r="IJU116" s="612"/>
      <c r="IJV116" s="626"/>
      <c r="IJW116" s="631"/>
      <c r="IJX116" s="631"/>
      <c r="IJY116" s="631"/>
      <c r="IJZ116" s="631"/>
      <c r="IKA116" s="631"/>
      <c r="IKB116" s="612"/>
      <c r="IKC116" s="626"/>
      <c r="IKD116" s="631"/>
      <c r="IKE116" s="631"/>
      <c r="IKF116" s="631"/>
      <c r="IKG116" s="631"/>
      <c r="IKH116" s="631"/>
      <c r="IKI116" s="612"/>
      <c r="IKJ116" s="626"/>
      <c r="IKK116" s="631"/>
      <c r="IKL116" s="631"/>
      <c r="IKM116" s="631"/>
      <c r="IKN116" s="631"/>
      <c r="IKO116" s="631"/>
      <c r="IKP116" s="612"/>
      <c r="IKQ116" s="626"/>
      <c r="IKR116" s="631"/>
      <c r="IKS116" s="631"/>
      <c r="IKT116" s="631"/>
      <c r="IKU116" s="631"/>
      <c r="IKV116" s="631"/>
      <c r="IKW116" s="612"/>
      <c r="IKX116" s="626"/>
      <c r="IKY116" s="631"/>
      <c r="IKZ116" s="631"/>
      <c r="ILA116" s="631"/>
      <c r="ILB116" s="631"/>
      <c r="ILC116" s="631"/>
      <c r="ILD116" s="612"/>
      <c r="ILE116" s="626"/>
      <c r="ILF116" s="631"/>
      <c r="ILG116" s="631"/>
      <c r="ILH116" s="631"/>
      <c r="ILI116" s="631"/>
      <c r="ILJ116" s="631"/>
      <c r="ILK116" s="612"/>
      <c r="ILL116" s="626"/>
      <c r="ILM116" s="631"/>
      <c r="ILN116" s="631"/>
      <c r="ILO116" s="631"/>
      <c r="ILP116" s="631"/>
      <c r="ILQ116" s="631"/>
      <c r="ILR116" s="612"/>
      <c r="ILS116" s="626"/>
      <c r="ILT116" s="631"/>
      <c r="ILU116" s="631"/>
      <c r="ILV116" s="631"/>
      <c r="ILW116" s="631"/>
      <c r="ILX116" s="631"/>
      <c r="ILY116" s="612"/>
      <c r="ILZ116" s="626"/>
      <c r="IMA116" s="631"/>
      <c r="IMB116" s="631"/>
      <c r="IMC116" s="631"/>
      <c r="IMD116" s="631"/>
      <c r="IME116" s="631"/>
      <c r="IMF116" s="612"/>
      <c r="IMG116" s="626"/>
      <c r="IMH116" s="631"/>
      <c r="IMI116" s="631"/>
      <c r="IMJ116" s="631"/>
      <c r="IMK116" s="631"/>
      <c r="IML116" s="631"/>
      <c r="IMM116" s="612"/>
      <c r="IMN116" s="626"/>
      <c r="IMO116" s="631"/>
      <c r="IMP116" s="631"/>
      <c r="IMQ116" s="631"/>
      <c r="IMR116" s="631"/>
      <c r="IMS116" s="631"/>
      <c r="IMT116" s="612"/>
      <c r="IMU116" s="626"/>
      <c r="IMV116" s="631"/>
      <c r="IMW116" s="631"/>
      <c r="IMX116" s="631"/>
      <c r="IMY116" s="631"/>
      <c r="IMZ116" s="631"/>
      <c r="INA116" s="612"/>
      <c r="INB116" s="626"/>
      <c r="INC116" s="631"/>
      <c r="IND116" s="631"/>
      <c r="INE116" s="631"/>
      <c r="INF116" s="631"/>
      <c r="ING116" s="631"/>
      <c r="INH116" s="612"/>
      <c r="INI116" s="626"/>
      <c r="INJ116" s="631"/>
      <c r="INK116" s="631"/>
      <c r="INL116" s="631"/>
      <c r="INM116" s="631"/>
      <c r="INN116" s="631"/>
      <c r="INO116" s="612"/>
      <c r="INP116" s="626"/>
      <c r="INQ116" s="631"/>
      <c r="INR116" s="631"/>
      <c r="INS116" s="631"/>
      <c r="INT116" s="631"/>
      <c r="INU116" s="631"/>
      <c r="INV116" s="612"/>
      <c r="INW116" s="626"/>
      <c r="INX116" s="631"/>
      <c r="INY116" s="631"/>
      <c r="INZ116" s="631"/>
      <c r="IOA116" s="631"/>
      <c r="IOB116" s="631"/>
      <c r="IOC116" s="612"/>
      <c r="IOD116" s="626"/>
      <c r="IOE116" s="631"/>
      <c r="IOF116" s="631"/>
      <c r="IOG116" s="631"/>
      <c r="IOH116" s="631"/>
      <c r="IOI116" s="631"/>
      <c r="IOJ116" s="612"/>
      <c r="IOK116" s="626"/>
      <c r="IOL116" s="631"/>
      <c r="IOM116" s="631"/>
      <c r="ION116" s="631"/>
      <c r="IOO116" s="631"/>
      <c r="IOP116" s="631"/>
      <c r="IOQ116" s="612"/>
      <c r="IOR116" s="626"/>
      <c r="IOS116" s="631"/>
      <c r="IOT116" s="631"/>
      <c r="IOU116" s="631"/>
      <c r="IOV116" s="631"/>
      <c r="IOW116" s="631"/>
      <c r="IOX116" s="612"/>
      <c r="IOY116" s="626"/>
      <c r="IOZ116" s="631"/>
      <c r="IPA116" s="631"/>
      <c r="IPB116" s="631"/>
      <c r="IPC116" s="631"/>
      <c r="IPD116" s="631"/>
      <c r="IPE116" s="612"/>
      <c r="IPF116" s="626"/>
      <c r="IPG116" s="631"/>
      <c r="IPH116" s="631"/>
      <c r="IPI116" s="631"/>
      <c r="IPJ116" s="631"/>
      <c r="IPK116" s="631"/>
      <c r="IPL116" s="612"/>
      <c r="IPM116" s="626"/>
      <c r="IPN116" s="631"/>
      <c r="IPO116" s="631"/>
      <c r="IPP116" s="631"/>
      <c r="IPQ116" s="631"/>
      <c r="IPR116" s="631"/>
      <c r="IPS116" s="612"/>
      <c r="IPT116" s="626"/>
      <c r="IPU116" s="631"/>
      <c r="IPV116" s="631"/>
      <c r="IPW116" s="631"/>
      <c r="IPX116" s="631"/>
      <c r="IPY116" s="631"/>
      <c r="IPZ116" s="612"/>
      <c r="IQA116" s="626"/>
      <c r="IQB116" s="631"/>
      <c r="IQC116" s="631"/>
      <c r="IQD116" s="631"/>
      <c r="IQE116" s="631"/>
      <c r="IQF116" s="631"/>
      <c r="IQG116" s="612"/>
      <c r="IQH116" s="626"/>
      <c r="IQI116" s="631"/>
      <c r="IQJ116" s="631"/>
      <c r="IQK116" s="631"/>
      <c r="IQL116" s="631"/>
      <c r="IQM116" s="631"/>
      <c r="IQN116" s="612"/>
      <c r="IQO116" s="626"/>
      <c r="IQP116" s="631"/>
      <c r="IQQ116" s="631"/>
      <c r="IQR116" s="631"/>
      <c r="IQS116" s="631"/>
      <c r="IQT116" s="631"/>
      <c r="IQU116" s="612"/>
      <c r="IQV116" s="626"/>
      <c r="IQW116" s="631"/>
      <c r="IQX116" s="631"/>
      <c r="IQY116" s="631"/>
      <c r="IQZ116" s="631"/>
      <c r="IRA116" s="631"/>
      <c r="IRB116" s="612"/>
      <c r="IRC116" s="626"/>
      <c r="IRD116" s="631"/>
      <c r="IRE116" s="631"/>
      <c r="IRF116" s="631"/>
      <c r="IRG116" s="631"/>
      <c r="IRH116" s="631"/>
      <c r="IRI116" s="612"/>
      <c r="IRJ116" s="626"/>
      <c r="IRK116" s="631"/>
      <c r="IRL116" s="631"/>
      <c r="IRM116" s="631"/>
      <c r="IRN116" s="631"/>
      <c r="IRO116" s="631"/>
      <c r="IRP116" s="612"/>
      <c r="IRQ116" s="626"/>
      <c r="IRR116" s="631"/>
      <c r="IRS116" s="631"/>
      <c r="IRT116" s="631"/>
      <c r="IRU116" s="631"/>
      <c r="IRV116" s="631"/>
      <c r="IRW116" s="612"/>
      <c r="IRX116" s="626"/>
      <c r="IRY116" s="631"/>
      <c r="IRZ116" s="631"/>
      <c r="ISA116" s="631"/>
      <c r="ISB116" s="631"/>
      <c r="ISC116" s="631"/>
      <c r="ISD116" s="612"/>
      <c r="ISE116" s="626"/>
      <c r="ISF116" s="631"/>
      <c r="ISG116" s="631"/>
      <c r="ISH116" s="631"/>
      <c r="ISI116" s="631"/>
      <c r="ISJ116" s="631"/>
      <c r="ISK116" s="612"/>
      <c r="ISL116" s="626"/>
      <c r="ISM116" s="631"/>
      <c r="ISN116" s="631"/>
      <c r="ISO116" s="631"/>
      <c r="ISP116" s="631"/>
      <c r="ISQ116" s="631"/>
      <c r="ISR116" s="612"/>
      <c r="ISS116" s="626"/>
      <c r="IST116" s="631"/>
      <c r="ISU116" s="631"/>
      <c r="ISV116" s="631"/>
      <c r="ISW116" s="631"/>
      <c r="ISX116" s="631"/>
      <c r="ISY116" s="612"/>
      <c r="ISZ116" s="626"/>
      <c r="ITA116" s="631"/>
      <c r="ITB116" s="631"/>
      <c r="ITC116" s="631"/>
      <c r="ITD116" s="631"/>
      <c r="ITE116" s="631"/>
      <c r="ITF116" s="612"/>
      <c r="ITG116" s="626"/>
      <c r="ITH116" s="631"/>
      <c r="ITI116" s="631"/>
      <c r="ITJ116" s="631"/>
      <c r="ITK116" s="631"/>
      <c r="ITL116" s="631"/>
      <c r="ITM116" s="612"/>
      <c r="ITN116" s="626"/>
      <c r="ITO116" s="631"/>
      <c r="ITP116" s="631"/>
      <c r="ITQ116" s="631"/>
      <c r="ITR116" s="631"/>
      <c r="ITS116" s="631"/>
      <c r="ITT116" s="612"/>
      <c r="ITU116" s="626"/>
      <c r="ITV116" s="631"/>
      <c r="ITW116" s="631"/>
      <c r="ITX116" s="631"/>
      <c r="ITY116" s="631"/>
      <c r="ITZ116" s="631"/>
      <c r="IUA116" s="612"/>
      <c r="IUB116" s="626"/>
      <c r="IUC116" s="631"/>
      <c r="IUD116" s="631"/>
      <c r="IUE116" s="631"/>
      <c r="IUF116" s="631"/>
      <c r="IUG116" s="631"/>
      <c r="IUH116" s="612"/>
      <c r="IUI116" s="626"/>
      <c r="IUJ116" s="631"/>
      <c r="IUK116" s="631"/>
      <c r="IUL116" s="631"/>
      <c r="IUM116" s="631"/>
      <c r="IUN116" s="631"/>
      <c r="IUO116" s="612"/>
      <c r="IUP116" s="626"/>
      <c r="IUQ116" s="631"/>
      <c r="IUR116" s="631"/>
      <c r="IUS116" s="631"/>
      <c r="IUT116" s="631"/>
      <c r="IUU116" s="631"/>
      <c r="IUV116" s="612"/>
      <c r="IUW116" s="626"/>
      <c r="IUX116" s="631"/>
      <c r="IUY116" s="631"/>
      <c r="IUZ116" s="631"/>
      <c r="IVA116" s="631"/>
      <c r="IVB116" s="631"/>
      <c r="IVC116" s="612"/>
      <c r="IVD116" s="626"/>
      <c r="IVE116" s="631"/>
      <c r="IVF116" s="631"/>
      <c r="IVG116" s="631"/>
      <c r="IVH116" s="631"/>
      <c r="IVI116" s="631"/>
      <c r="IVJ116" s="612"/>
      <c r="IVK116" s="626"/>
      <c r="IVL116" s="631"/>
      <c r="IVM116" s="631"/>
      <c r="IVN116" s="631"/>
      <c r="IVO116" s="631"/>
      <c r="IVP116" s="631"/>
      <c r="IVQ116" s="612"/>
      <c r="IVR116" s="626"/>
      <c r="IVS116" s="631"/>
      <c r="IVT116" s="631"/>
      <c r="IVU116" s="631"/>
      <c r="IVV116" s="631"/>
      <c r="IVW116" s="631"/>
      <c r="IVX116" s="612"/>
      <c r="IVY116" s="626"/>
      <c r="IVZ116" s="631"/>
      <c r="IWA116" s="631"/>
      <c r="IWB116" s="631"/>
      <c r="IWC116" s="631"/>
      <c r="IWD116" s="631"/>
      <c r="IWE116" s="612"/>
      <c r="IWF116" s="626"/>
      <c r="IWG116" s="631"/>
      <c r="IWH116" s="631"/>
      <c r="IWI116" s="631"/>
      <c r="IWJ116" s="631"/>
      <c r="IWK116" s="631"/>
      <c r="IWL116" s="612"/>
      <c r="IWM116" s="626"/>
      <c r="IWN116" s="631"/>
      <c r="IWO116" s="631"/>
      <c r="IWP116" s="631"/>
      <c r="IWQ116" s="631"/>
      <c r="IWR116" s="631"/>
      <c r="IWS116" s="612"/>
      <c r="IWT116" s="626"/>
      <c r="IWU116" s="631"/>
      <c r="IWV116" s="631"/>
      <c r="IWW116" s="631"/>
      <c r="IWX116" s="631"/>
      <c r="IWY116" s="631"/>
      <c r="IWZ116" s="612"/>
      <c r="IXA116" s="626"/>
      <c r="IXB116" s="631"/>
      <c r="IXC116" s="631"/>
      <c r="IXD116" s="631"/>
      <c r="IXE116" s="631"/>
      <c r="IXF116" s="631"/>
      <c r="IXG116" s="612"/>
      <c r="IXH116" s="626"/>
      <c r="IXI116" s="631"/>
      <c r="IXJ116" s="631"/>
      <c r="IXK116" s="631"/>
      <c r="IXL116" s="631"/>
      <c r="IXM116" s="631"/>
      <c r="IXN116" s="612"/>
      <c r="IXO116" s="626"/>
      <c r="IXP116" s="631"/>
      <c r="IXQ116" s="631"/>
      <c r="IXR116" s="631"/>
      <c r="IXS116" s="631"/>
      <c r="IXT116" s="631"/>
      <c r="IXU116" s="612"/>
      <c r="IXV116" s="626"/>
      <c r="IXW116" s="631"/>
      <c r="IXX116" s="631"/>
      <c r="IXY116" s="631"/>
      <c r="IXZ116" s="631"/>
      <c r="IYA116" s="631"/>
      <c r="IYB116" s="612"/>
      <c r="IYC116" s="626"/>
      <c r="IYD116" s="631"/>
      <c r="IYE116" s="631"/>
      <c r="IYF116" s="631"/>
      <c r="IYG116" s="631"/>
      <c r="IYH116" s="631"/>
      <c r="IYI116" s="612"/>
      <c r="IYJ116" s="626"/>
      <c r="IYK116" s="631"/>
      <c r="IYL116" s="631"/>
      <c r="IYM116" s="631"/>
      <c r="IYN116" s="631"/>
      <c r="IYO116" s="631"/>
      <c r="IYP116" s="612"/>
      <c r="IYQ116" s="626"/>
      <c r="IYR116" s="631"/>
      <c r="IYS116" s="631"/>
      <c r="IYT116" s="631"/>
      <c r="IYU116" s="631"/>
      <c r="IYV116" s="631"/>
      <c r="IYW116" s="612"/>
      <c r="IYX116" s="626"/>
      <c r="IYY116" s="631"/>
      <c r="IYZ116" s="631"/>
      <c r="IZA116" s="631"/>
      <c r="IZB116" s="631"/>
      <c r="IZC116" s="631"/>
      <c r="IZD116" s="612"/>
      <c r="IZE116" s="626"/>
      <c r="IZF116" s="631"/>
      <c r="IZG116" s="631"/>
      <c r="IZH116" s="631"/>
      <c r="IZI116" s="631"/>
      <c r="IZJ116" s="631"/>
      <c r="IZK116" s="612"/>
      <c r="IZL116" s="626"/>
      <c r="IZM116" s="631"/>
      <c r="IZN116" s="631"/>
      <c r="IZO116" s="631"/>
      <c r="IZP116" s="631"/>
      <c r="IZQ116" s="631"/>
      <c r="IZR116" s="612"/>
      <c r="IZS116" s="626"/>
      <c r="IZT116" s="631"/>
      <c r="IZU116" s="631"/>
      <c r="IZV116" s="631"/>
      <c r="IZW116" s="631"/>
      <c r="IZX116" s="631"/>
      <c r="IZY116" s="612"/>
      <c r="IZZ116" s="626"/>
      <c r="JAA116" s="631"/>
      <c r="JAB116" s="631"/>
      <c r="JAC116" s="631"/>
      <c r="JAD116" s="631"/>
      <c r="JAE116" s="631"/>
      <c r="JAF116" s="612"/>
      <c r="JAG116" s="626"/>
      <c r="JAH116" s="631"/>
      <c r="JAI116" s="631"/>
      <c r="JAJ116" s="631"/>
      <c r="JAK116" s="631"/>
      <c r="JAL116" s="631"/>
      <c r="JAM116" s="612"/>
      <c r="JAN116" s="626"/>
      <c r="JAO116" s="631"/>
      <c r="JAP116" s="631"/>
      <c r="JAQ116" s="631"/>
      <c r="JAR116" s="631"/>
      <c r="JAS116" s="631"/>
      <c r="JAT116" s="612"/>
      <c r="JAU116" s="626"/>
      <c r="JAV116" s="631"/>
      <c r="JAW116" s="631"/>
      <c r="JAX116" s="631"/>
      <c r="JAY116" s="631"/>
      <c r="JAZ116" s="631"/>
      <c r="JBA116" s="612"/>
      <c r="JBB116" s="626"/>
      <c r="JBC116" s="631"/>
      <c r="JBD116" s="631"/>
      <c r="JBE116" s="631"/>
      <c r="JBF116" s="631"/>
      <c r="JBG116" s="631"/>
      <c r="JBH116" s="612"/>
      <c r="JBI116" s="626"/>
      <c r="JBJ116" s="631"/>
      <c r="JBK116" s="631"/>
      <c r="JBL116" s="631"/>
      <c r="JBM116" s="631"/>
      <c r="JBN116" s="631"/>
      <c r="JBO116" s="612"/>
      <c r="JBP116" s="626"/>
      <c r="JBQ116" s="631"/>
      <c r="JBR116" s="631"/>
      <c r="JBS116" s="631"/>
      <c r="JBT116" s="631"/>
      <c r="JBU116" s="631"/>
      <c r="JBV116" s="612"/>
      <c r="JBW116" s="626"/>
      <c r="JBX116" s="631"/>
      <c r="JBY116" s="631"/>
      <c r="JBZ116" s="631"/>
      <c r="JCA116" s="631"/>
      <c r="JCB116" s="631"/>
      <c r="JCC116" s="612"/>
      <c r="JCD116" s="626"/>
      <c r="JCE116" s="631"/>
      <c r="JCF116" s="631"/>
      <c r="JCG116" s="631"/>
      <c r="JCH116" s="631"/>
      <c r="JCI116" s="631"/>
      <c r="JCJ116" s="612"/>
      <c r="JCK116" s="626"/>
      <c r="JCL116" s="631"/>
      <c r="JCM116" s="631"/>
      <c r="JCN116" s="631"/>
      <c r="JCO116" s="631"/>
      <c r="JCP116" s="631"/>
      <c r="JCQ116" s="612"/>
      <c r="JCR116" s="626"/>
      <c r="JCS116" s="631"/>
      <c r="JCT116" s="631"/>
      <c r="JCU116" s="631"/>
      <c r="JCV116" s="631"/>
      <c r="JCW116" s="631"/>
      <c r="JCX116" s="612"/>
      <c r="JCY116" s="626"/>
      <c r="JCZ116" s="631"/>
      <c r="JDA116" s="631"/>
      <c r="JDB116" s="631"/>
      <c r="JDC116" s="631"/>
      <c r="JDD116" s="631"/>
      <c r="JDE116" s="612"/>
      <c r="JDF116" s="626"/>
      <c r="JDG116" s="631"/>
      <c r="JDH116" s="631"/>
      <c r="JDI116" s="631"/>
      <c r="JDJ116" s="631"/>
      <c r="JDK116" s="631"/>
      <c r="JDL116" s="612"/>
      <c r="JDM116" s="626"/>
      <c r="JDN116" s="631"/>
      <c r="JDO116" s="631"/>
      <c r="JDP116" s="631"/>
      <c r="JDQ116" s="631"/>
      <c r="JDR116" s="631"/>
      <c r="JDS116" s="612"/>
      <c r="JDT116" s="626"/>
      <c r="JDU116" s="631"/>
      <c r="JDV116" s="631"/>
      <c r="JDW116" s="631"/>
      <c r="JDX116" s="631"/>
      <c r="JDY116" s="631"/>
      <c r="JDZ116" s="612"/>
      <c r="JEA116" s="626"/>
      <c r="JEB116" s="631"/>
      <c r="JEC116" s="631"/>
      <c r="JED116" s="631"/>
      <c r="JEE116" s="631"/>
      <c r="JEF116" s="631"/>
      <c r="JEG116" s="612"/>
      <c r="JEH116" s="626"/>
      <c r="JEI116" s="631"/>
      <c r="JEJ116" s="631"/>
      <c r="JEK116" s="631"/>
      <c r="JEL116" s="631"/>
      <c r="JEM116" s="631"/>
      <c r="JEN116" s="612"/>
      <c r="JEO116" s="626"/>
      <c r="JEP116" s="631"/>
      <c r="JEQ116" s="631"/>
      <c r="JER116" s="631"/>
      <c r="JES116" s="631"/>
      <c r="JET116" s="631"/>
      <c r="JEU116" s="612"/>
      <c r="JEV116" s="626"/>
      <c r="JEW116" s="631"/>
      <c r="JEX116" s="631"/>
      <c r="JEY116" s="631"/>
      <c r="JEZ116" s="631"/>
      <c r="JFA116" s="631"/>
      <c r="JFB116" s="612"/>
      <c r="JFC116" s="626"/>
      <c r="JFD116" s="631"/>
      <c r="JFE116" s="631"/>
      <c r="JFF116" s="631"/>
      <c r="JFG116" s="631"/>
      <c r="JFH116" s="631"/>
      <c r="JFI116" s="612"/>
      <c r="JFJ116" s="626"/>
      <c r="JFK116" s="631"/>
      <c r="JFL116" s="631"/>
      <c r="JFM116" s="631"/>
      <c r="JFN116" s="631"/>
      <c r="JFO116" s="631"/>
      <c r="JFP116" s="612"/>
      <c r="JFQ116" s="626"/>
      <c r="JFR116" s="631"/>
      <c r="JFS116" s="631"/>
      <c r="JFT116" s="631"/>
      <c r="JFU116" s="631"/>
      <c r="JFV116" s="631"/>
      <c r="JFW116" s="612"/>
      <c r="JFX116" s="626"/>
      <c r="JFY116" s="631"/>
      <c r="JFZ116" s="631"/>
      <c r="JGA116" s="631"/>
      <c r="JGB116" s="631"/>
      <c r="JGC116" s="631"/>
      <c r="JGD116" s="612"/>
      <c r="JGE116" s="626"/>
      <c r="JGF116" s="631"/>
      <c r="JGG116" s="631"/>
      <c r="JGH116" s="631"/>
      <c r="JGI116" s="631"/>
      <c r="JGJ116" s="631"/>
      <c r="JGK116" s="612"/>
      <c r="JGL116" s="626"/>
      <c r="JGM116" s="631"/>
      <c r="JGN116" s="631"/>
      <c r="JGO116" s="631"/>
      <c r="JGP116" s="631"/>
      <c r="JGQ116" s="631"/>
      <c r="JGR116" s="612"/>
      <c r="JGS116" s="626"/>
      <c r="JGT116" s="631"/>
      <c r="JGU116" s="631"/>
      <c r="JGV116" s="631"/>
      <c r="JGW116" s="631"/>
      <c r="JGX116" s="631"/>
      <c r="JGY116" s="612"/>
      <c r="JGZ116" s="626"/>
      <c r="JHA116" s="631"/>
      <c r="JHB116" s="631"/>
      <c r="JHC116" s="631"/>
      <c r="JHD116" s="631"/>
      <c r="JHE116" s="631"/>
      <c r="JHF116" s="612"/>
      <c r="JHG116" s="626"/>
      <c r="JHH116" s="631"/>
      <c r="JHI116" s="631"/>
      <c r="JHJ116" s="631"/>
      <c r="JHK116" s="631"/>
      <c r="JHL116" s="631"/>
      <c r="JHM116" s="612"/>
      <c r="JHN116" s="626"/>
      <c r="JHO116" s="631"/>
      <c r="JHP116" s="631"/>
      <c r="JHQ116" s="631"/>
      <c r="JHR116" s="631"/>
      <c r="JHS116" s="631"/>
      <c r="JHT116" s="612"/>
      <c r="JHU116" s="626"/>
      <c r="JHV116" s="631"/>
      <c r="JHW116" s="631"/>
      <c r="JHX116" s="631"/>
      <c r="JHY116" s="631"/>
      <c r="JHZ116" s="631"/>
      <c r="JIA116" s="612"/>
      <c r="JIB116" s="626"/>
      <c r="JIC116" s="631"/>
      <c r="JID116" s="631"/>
      <c r="JIE116" s="631"/>
      <c r="JIF116" s="631"/>
      <c r="JIG116" s="631"/>
      <c r="JIH116" s="612"/>
      <c r="JII116" s="626"/>
      <c r="JIJ116" s="631"/>
      <c r="JIK116" s="631"/>
      <c r="JIL116" s="631"/>
      <c r="JIM116" s="631"/>
      <c r="JIN116" s="631"/>
      <c r="JIO116" s="612"/>
      <c r="JIP116" s="626"/>
      <c r="JIQ116" s="631"/>
      <c r="JIR116" s="631"/>
      <c r="JIS116" s="631"/>
      <c r="JIT116" s="631"/>
      <c r="JIU116" s="631"/>
      <c r="JIV116" s="612"/>
      <c r="JIW116" s="626"/>
      <c r="JIX116" s="631"/>
      <c r="JIY116" s="631"/>
      <c r="JIZ116" s="631"/>
      <c r="JJA116" s="631"/>
      <c r="JJB116" s="631"/>
      <c r="JJC116" s="612"/>
      <c r="JJD116" s="626"/>
      <c r="JJE116" s="631"/>
      <c r="JJF116" s="631"/>
      <c r="JJG116" s="631"/>
      <c r="JJH116" s="631"/>
      <c r="JJI116" s="631"/>
      <c r="JJJ116" s="612"/>
      <c r="JJK116" s="626"/>
      <c r="JJL116" s="631"/>
      <c r="JJM116" s="631"/>
      <c r="JJN116" s="631"/>
      <c r="JJO116" s="631"/>
      <c r="JJP116" s="631"/>
      <c r="JJQ116" s="612"/>
      <c r="JJR116" s="626"/>
      <c r="JJS116" s="631"/>
      <c r="JJT116" s="631"/>
      <c r="JJU116" s="631"/>
      <c r="JJV116" s="631"/>
      <c r="JJW116" s="631"/>
      <c r="JJX116" s="612"/>
      <c r="JJY116" s="626"/>
      <c r="JJZ116" s="631"/>
      <c r="JKA116" s="631"/>
      <c r="JKB116" s="631"/>
      <c r="JKC116" s="631"/>
      <c r="JKD116" s="631"/>
      <c r="JKE116" s="612"/>
      <c r="JKF116" s="626"/>
      <c r="JKG116" s="631"/>
      <c r="JKH116" s="631"/>
      <c r="JKI116" s="631"/>
      <c r="JKJ116" s="631"/>
      <c r="JKK116" s="631"/>
      <c r="JKL116" s="612"/>
      <c r="JKM116" s="626"/>
      <c r="JKN116" s="631"/>
      <c r="JKO116" s="631"/>
      <c r="JKP116" s="631"/>
      <c r="JKQ116" s="631"/>
      <c r="JKR116" s="631"/>
      <c r="JKS116" s="612"/>
      <c r="JKT116" s="626"/>
      <c r="JKU116" s="631"/>
      <c r="JKV116" s="631"/>
      <c r="JKW116" s="631"/>
      <c r="JKX116" s="631"/>
      <c r="JKY116" s="631"/>
      <c r="JKZ116" s="612"/>
      <c r="JLA116" s="626"/>
      <c r="JLB116" s="631"/>
      <c r="JLC116" s="631"/>
      <c r="JLD116" s="631"/>
      <c r="JLE116" s="631"/>
      <c r="JLF116" s="631"/>
      <c r="JLG116" s="612"/>
      <c r="JLH116" s="626"/>
      <c r="JLI116" s="631"/>
      <c r="JLJ116" s="631"/>
      <c r="JLK116" s="631"/>
      <c r="JLL116" s="631"/>
      <c r="JLM116" s="631"/>
      <c r="JLN116" s="612"/>
      <c r="JLO116" s="626"/>
      <c r="JLP116" s="631"/>
      <c r="JLQ116" s="631"/>
      <c r="JLR116" s="631"/>
      <c r="JLS116" s="631"/>
      <c r="JLT116" s="631"/>
      <c r="JLU116" s="612"/>
      <c r="JLV116" s="626"/>
      <c r="JLW116" s="631"/>
      <c r="JLX116" s="631"/>
      <c r="JLY116" s="631"/>
      <c r="JLZ116" s="631"/>
      <c r="JMA116" s="631"/>
      <c r="JMB116" s="612"/>
      <c r="JMC116" s="626"/>
      <c r="JMD116" s="631"/>
      <c r="JME116" s="631"/>
      <c r="JMF116" s="631"/>
      <c r="JMG116" s="631"/>
      <c r="JMH116" s="631"/>
      <c r="JMI116" s="612"/>
      <c r="JMJ116" s="626"/>
      <c r="JMK116" s="631"/>
      <c r="JML116" s="631"/>
      <c r="JMM116" s="631"/>
      <c r="JMN116" s="631"/>
      <c r="JMO116" s="631"/>
      <c r="JMP116" s="612"/>
      <c r="JMQ116" s="626"/>
      <c r="JMR116" s="631"/>
      <c r="JMS116" s="631"/>
      <c r="JMT116" s="631"/>
      <c r="JMU116" s="631"/>
      <c r="JMV116" s="631"/>
      <c r="JMW116" s="612"/>
      <c r="JMX116" s="626"/>
      <c r="JMY116" s="631"/>
      <c r="JMZ116" s="631"/>
      <c r="JNA116" s="631"/>
      <c r="JNB116" s="631"/>
      <c r="JNC116" s="631"/>
      <c r="JND116" s="612"/>
      <c r="JNE116" s="626"/>
      <c r="JNF116" s="631"/>
      <c r="JNG116" s="631"/>
      <c r="JNH116" s="631"/>
      <c r="JNI116" s="631"/>
      <c r="JNJ116" s="631"/>
      <c r="JNK116" s="612"/>
      <c r="JNL116" s="626"/>
      <c r="JNM116" s="631"/>
      <c r="JNN116" s="631"/>
      <c r="JNO116" s="631"/>
      <c r="JNP116" s="631"/>
      <c r="JNQ116" s="631"/>
      <c r="JNR116" s="612"/>
      <c r="JNS116" s="626"/>
      <c r="JNT116" s="631"/>
      <c r="JNU116" s="631"/>
      <c r="JNV116" s="631"/>
      <c r="JNW116" s="631"/>
      <c r="JNX116" s="631"/>
      <c r="JNY116" s="612"/>
      <c r="JNZ116" s="626"/>
      <c r="JOA116" s="631"/>
      <c r="JOB116" s="631"/>
      <c r="JOC116" s="631"/>
      <c r="JOD116" s="631"/>
      <c r="JOE116" s="631"/>
      <c r="JOF116" s="612"/>
      <c r="JOG116" s="626"/>
      <c r="JOH116" s="631"/>
      <c r="JOI116" s="631"/>
      <c r="JOJ116" s="631"/>
      <c r="JOK116" s="631"/>
      <c r="JOL116" s="631"/>
      <c r="JOM116" s="612"/>
      <c r="JON116" s="626"/>
      <c r="JOO116" s="631"/>
      <c r="JOP116" s="631"/>
      <c r="JOQ116" s="631"/>
      <c r="JOR116" s="631"/>
      <c r="JOS116" s="631"/>
      <c r="JOT116" s="612"/>
      <c r="JOU116" s="626"/>
      <c r="JOV116" s="631"/>
      <c r="JOW116" s="631"/>
      <c r="JOX116" s="631"/>
      <c r="JOY116" s="631"/>
      <c r="JOZ116" s="631"/>
      <c r="JPA116" s="612"/>
      <c r="JPB116" s="626"/>
      <c r="JPC116" s="631"/>
      <c r="JPD116" s="631"/>
      <c r="JPE116" s="631"/>
      <c r="JPF116" s="631"/>
      <c r="JPG116" s="631"/>
      <c r="JPH116" s="612"/>
      <c r="JPI116" s="626"/>
      <c r="JPJ116" s="631"/>
      <c r="JPK116" s="631"/>
      <c r="JPL116" s="631"/>
      <c r="JPM116" s="631"/>
      <c r="JPN116" s="631"/>
      <c r="JPO116" s="612"/>
      <c r="JPP116" s="626"/>
      <c r="JPQ116" s="631"/>
      <c r="JPR116" s="631"/>
      <c r="JPS116" s="631"/>
      <c r="JPT116" s="631"/>
      <c r="JPU116" s="631"/>
      <c r="JPV116" s="612"/>
      <c r="JPW116" s="626"/>
      <c r="JPX116" s="631"/>
      <c r="JPY116" s="631"/>
      <c r="JPZ116" s="631"/>
      <c r="JQA116" s="631"/>
      <c r="JQB116" s="631"/>
      <c r="JQC116" s="612"/>
      <c r="JQD116" s="626"/>
      <c r="JQE116" s="631"/>
      <c r="JQF116" s="631"/>
      <c r="JQG116" s="631"/>
      <c r="JQH116" s="631"/>
      <c r="JQI116" s="631"/>
      <c r="JQJ116" s="612"/>
      <c r="JQK116" s="626"/>
      <c r="JQL116" s="631"/>
      <c r="JQM116" s="631"/>
      <c r="JQN116" s="631"/>
      <c r="JQO116" s="631"/>
      <c r="JQP116" s="631"/>
      <c r="JQQ116" s="612"/>
      <c r="JQR116" s="626"/>
      <c r="JQS116" s="631"/>
      <c r="JQT116" s="631"/>
      <c r="JQU116" s="631"/>
      <c r="JQV116" s="631"/>
      <c r="JQW116" s="631"/>
      <c r="JQX116" s="612"/>
      <c r="JQY116" s="626"/>
      <c r="JQZ116" s="631"/>
      <c r="JRA116" s="631"/>
      <c r="JRB116" s="631"/>
      <c r="JRC116" s="631"/>
      <c r="JRD116" s="631"/>
      <c r="JRE116" s="612"/>
      <c r="JRF116" s="626"/>
      <c r="JRG116" s="631"/>
      <c r="JRH116" s="631"/>
      <c r="JRI116" s="631"/>
      <c r="JRJ116" s="631"/>
      <c r="JRK116" s="631"/>
      <c r="JRL116" s="612"/>
      <c r="JRM116" s="626"/>
      <c r="JRN116" s="631"/>
      <c r="JRO116" s="631"/>
      <c r="JRP116" s="631"/>
      <c r="JRQ116" s="631"/>
      <c r="JRR116" s="631"/>
      <c r="JRS116" s="612"/>
      <c r="JRT116" s="626"/>
      <c r="JRU116" s="631"/>
      <c r="JRV116" s="631"/>
      <c r="JRW116" s="631"/>
      <c r="JRX116" s="631"/>
      <c r="JRY116" s="631"/>
      <c r="JRZ116" s="612"/>
      <c r="JSA116" s="626"/>
      <c r="JSB116" s="631"/>
      <c r="JSC116" s="631"/>
      <c r="JSD116" s="631"/>
      <c r="JSE116" s="631"/>
      <c r="JSF116" s="631"/>
      <c r="JSG116" s="612"/>
      <c r="JSH116" s="626"/>
      <c r="JSI116" s="631"/>
      <c r="JSJ116" s="631"/>
      <c r="JSK116" s="631"/>
      <c r="JSL116" s="631"/>
      <c r="JSM116" s="631"/>
      <c r="JSN116" s="612"/>
      <c r="JSO116" s="626"/>
      <c r="JSP116" s="631"/>
      <c r="JSQ116" s="631"/>
      <c r="JSR116" s="631"/>
      <c r="JSS116" s="631"/>
      <c r="JST116" s="631"/>
      <c r="JSU116" s="612"/>
      <c r="JSV116" s="626"/>
      <c r="JSW116" s="631"/>
      <c r="JSX116" s="631"/>
      <c r="JSY116" s="631"/>
      <c r="JSZ116" s="631"/>
      <c r="JTA116" s="631"/>
      <c r="JTB116" s="612"/>
      <c r="JTC116" s="626"/>
      <c r="JTD116" s="631"/>
      <c r="JTE116" s="631"/>
      <c r="JTF116" s="631"/>
      <c r="JTG116" s="631"/>
      <c r="JTH116" s="631"/>
      <c r="JTI116" s="612"/>
      <c r="JTJ116" s="626"/>
      <c r="JTK116" s="631"/>
      <c r="JTL116" s="631"/>
      <c r="JTM116" s="631"/>
      <c r="JTN116" s="631"/>
      <c r="JTO116" s="631"/>
      <c r="JTP116" s="612"/>
      <c r="JTQ116" s="626"/>
      <c r="JTR116" s="631"/>
      <c r="JTS116" s="631"/>
      <c r="JTT116" s="631"/>
      <c r="JTU116" s="631"/>
      <c r="JTV116" s="631"/>
      <c r="JTW116" s="612"/>
      <c r="JTX116" s="626"/>
      <c r="JTY116" s="631"/>
      <c r="JTZ116" s="631"/>
      <c r="JUA116" s="631"/>
      <c r="JUB116" s="631"/>
      <c r="JUC116" s="631"/>
      <c r="JUD116" s="612"/>
      <c r="JUE116" s="626"/>
      <c r="JUF116" s="631"/>
      <c r="JUG116" s="631"/>
      <c r="JUH116" s="631"/>
      <c r="JUI116" s="631"/>
      <c r="JUJ116" s="631"/>
      <c r="JUK116" s="612"/>
      <c r="JUL116" s="626"/>
      <c r="JUM116" s="631"/>
      <c r="JUN116" s="631"/>
      <c r="JUO116" s="631"/>
      <c r="JUP116" s="631"/>
      <c r="JUQ116" s="631"/>
      <c r="JUR116" s="612"/>
      <c r="JUS116" s="626"/>
      <c r="JUT116" s="631"/>
      <c r="JUU116" s="631"/>
      <c r="JUV116" s="631"/>
      <c r="JUW116" s="631"/>
      <c r="JUX116" s="631"/>
      <c r="JUY116" s="612"/>
      <c r="JUZ116" s="626"/>
      <c r="JVA116" s="631"/>
      <c r="JVB116" s="631"/>
      <c r="JVC116" s="631"/>
      <c r="JVD116" s="631"/>
      <c r="JVE116" s="631"/>
      <c r="JVF116" s="612"/>
      <c r="JVG116" s="626"/>
      <c r="JVH116" s="631"/>
      <c r="JVI116" s="631"/>
      <c r="JVJ116" s="631"/>
      <c r="JVK116" s="631"/>
      <c r="JVL116" s="631"/>
      <c r="JVM116" s="612"/>
      <c r="JVN116" s="626"/>
      <c r="JVO116" s="631"/>
      <c r="JVP116" s="631"/>
      <c r="JVQ116" s="631"/>
      <c r="JVR116" s="631"/>
      <c r="JVS116" s="631"/>
      <c r="JVT116" s="612"/>
      <c r="JVU116" s="626"/>
      <c r="JVV116" s="631"/>
      <c r="JVW116" s="631"/>
      <c r="JVX116" s="631"/>
      <c r="JVY116" s="631"/>
      <c r="JVZ116" s="631"/>
      <c r="JWA116" s="612"/>
      <c r="JWB116" s="626"/>
      <c r="JWC116" s="631"/>
      <c r="JWD116" s="631"/>
      <c r="JWE116" s="631"/>
      <c r="JWF116" s="631"/>
      <c r="JWG116" s="631"/>
      <c r="JWH116" s="612"/>
      <c r="JWI116" s="626"/>
      <c r="JWJ116" s="631"/>
      <c r="JWK116" s="631"/>
      <c r="JWL116" s="631"/>
      <c r="JWM116" s="631"/>
      <c r="JWN116" s="631"/>
      <c r="JWO116" s="612"/>
      <c r="JWP116" s="626"/>
      <c r="JWQ116" s="631"/>
      <c r="JWR116" s="631"/>
      <c r="JWS116" s="631"/>
      <c r="JWT116" s="631"/>
      <c r="JWU116" s="631"/>
      <c r="JWV116" s="612"/>
      <c r="JWW116" s="626"/>
      <c r="JWX116" s="631"/>
      <c r="JWY116" s="631"/>
      <c r="JWZ116" s="631"/>
      <c r="JXA116" s="631"/>
      <c r="JXB116" s="631"/>
      <c r="JXC116" s="612"/>
      <c r="JXD116" s="626"/>
      <c r="JXE116" s="631"/>
      <c r="JXF116" s="631"/>
      <c r="JXG116" s="631"/>
      <c r="JXH116" s="631"/>
      <c r="JXI116" s="631"/>
      <c r="JXJ116" s="612"/>
      <c r="JXK116" s="626"/>
      <c r="JXL116" s="631"/>
      <c r="JXM116" s="631"/>
      <c r="JXN116" s="631"/>
      <c r="JXO116" s="631"/>
      <c r="JXP116" s="631"/>
      <c r="JXQ116" s="612"/>
      <c r="JXR116" s="626"/>
      <c r="JXS116" s="631"/>
      <c r="JXT116" s="631"/>
      <c r="JXU116" s="631"/>
      <c r="JXV116" s="631"/>
      <c r="JXW116" s="631"/>
      <c r="JXX116" s="612"/>
      <c r="JXY116" s="626"/>
      <c r="JXZ116" s="631"/>
      <c r="JYA116" s="631"/>
      <c r="JYB116" s="631"/>
      <c r="JYC116" s="631"/>
      <c r="JYD116" s="631"/>
      <c r="JYE116" s="612"/>
      <c r="JYF116" s="626"/>
      <c r="JYG116" s="631"/>
      <c r="JYH116" s="631"/>
      <c r="JYI116" s="631"/>
      <c r="JYJ116" s="631"/>
      <c r="JYK116" s="631"/>
      <c r="JYL116" s="612"/>
      <c r="JYM116" s="626"/>
      <c r="JYN116" s="631"/>
      <c r="JYO116" s="631"/>
      <c r="JYP116" s="631"/>
      <c r="JYQ116" s="631"/>
      <c r="JYR116" s="631"/>
      <c r="JYS116" s="612"/>
      <c r="JYT116" s="626"/>
      <c r="JYU116" s="631"/>
      <c r="JYV116" s="631"/>
      <c r="JYW116" s="631"/>
      <c r="JYX116" s="631"/>
      <c r="JYY116" s="631"/>
      <c r="JYZ116" s="612"/>
      <c r="JZA116" s="626"/>
      <c r="JZB116" s="631"/>
      <c r="JZC116" s="631"/>
      <c r="JZD116" s="631"/>
      <c r="JZE116" s="631"/>
      <c r="JZF116" s="631"/>
      <c r="JZG116" s="612"/>
      <c r="JZH116" s="626"/>
      <c r="JZI116" s="631"/>
      <c r="JZJ116" s="631"/>
      <c r="JZK116" s="631"/>
      <c r="JZL116" s="631"/>
      <c r="JZM116" s="631"/>
      <c r="JZN116" s="612"/>
      <c r="JZO116" s="626"/>
      <c r="JZP116" s="631"/>
      <c r="JZQ116" s="631"/>
      <c r="JZR116" s="631"/>
      <c r="JZS116" s="631"/>
      <c r="JZT116" s="631"/>
      <c r="JZU116" s="612"/>
      <c r="JZV116" s="626"/>
      <c r="JZW116" s="631"/>
      <c r="JZX116" s="631"/>
      <c r="JZY116" s="631"/>
      <c r="JZZ116" s="631"/>
      <c r="KAA116" s="631"/>
      <c r="KAB116" s="612"/>
      <c r="KAC116" s="626"/>
      <c r="KAD116" s="631"/>
      <c r="KAE116" s="631"/>
      <c r="KAF116" s="631"/>
      <c r="KAG116" s="631"/>
      <c r="KAH116" s="631"/>
      <c r="KAI116" s="612"/>
      <c r="KAJ116" s="626"/>
      <c r="KAK116" s="631"/>
      <c r="KAL116" s="631"/>
      <c r="KAM116" s="631"/>
      <c r="KAN116" s="631"/>
      <c r="KAO116" s="631"/>
      <c r="KAP116" s="612"/>
      <c r="KAQ116" s="626"/>
      <c r="KAR116" s="631"/>
      <c r="KAS116" s="631"/>
      <c r="KAT116" s="631"/>
      <c r="KAU116" s="631"/>
      <c r="KAV116" s="631"/>
      <c r="KAW116" s="612"/>
      <c r="KAX116" s="626"/>
      <c r="KAY116" s="631"/>
      <c r="KAZ116" s="631"/>
      <c r="KBA116" s="631"/>
      <c r="KBB116" s="631"/>
      <c r="KBC116" s="631"/>
      <c r="KBD116" s="612"/>
      <c r="KBE116" s="626"/>
      <c r="KBF116" s="631"/>
      <c r="KBG116" s="631"/>
      <c r="KBH116" s="631"/>
      <c r="KBI116" s="631"/>
      <c r="KBJ116" s="631"/>
      <c r="KBK116" s="612"/>
      <c r="KBL116" s="626"/>
      <c r="KBM116" s="631"/>
      <c r="KBN116" s="631"/>
      <c r="KBO116" s="631"/>
      <c r="KBP116" s="631"/>
      <c r="KBQ116" s="631"/>
      <c r="KBR116" s="612"/>
      <c r="KBS116" s="626"/>
      <c r="KBT116" s="631"/>
      <c r="KBU116" s="631"/>
      <c r="KBV116" s="631"/>
      <c r="KBW116" s="631"/>
      <c r="KBX116" s="631"/>
      <c r="KBY116" s="612"/>
      <c r="KBZ116" s="626"/>
      <c r="KCA116" s="631"/>
      <c r="KCB116" s="631"/>
      <c r="KCC116" s="631"/>
      <c r="KCD116" s="631"/>
      <c r="KCE116" s="631"/>
      <c r="KCF116" s="612"/>
      <c r="KCG116" s="626"/>
      <c r="KCH116" s="631"/>
      <c r="KCI116" s="631"/>
      <c r="KCJ116" s="631"/>
      <c r="KCK116" s="631"/>
      <c r="KCL116" s="631"/>
      <c r="KCM116" s="612"/>
      <c r="KCN116" s="626"/>
      <c r="KCO116" s="631"/>
      <c r="KCP116" s="631"/>
      <c r="KCQ116" s="631"/>
      <c r="KCR116" s="631"/>
      <c r="KCS116" s="631"/>
      <c r="KCT116" s="612"/>
      <c r="KCU116" s="626"/>
      <c r="KCV116" s="631"/>
      <c r="KCW116" s="631"/>
      <c r="KCX116" s="631"/>
      <c r="KCY116" s="631"/>
      <c r="KCZ116" s="631"/>
      <c r="KDA116" s="612"/>
      <c r="KDB116" s="626"/>
      <c r="KDC116" s="631"/>
      <c r="KDD116" s="631"/>
      <c r="KDE116" s="631"/>
      <c r="KDF116" s="631"/>
      <c r="KDG116" s="631"/>
      <c r="KDH116" s="612"/>
      <c r="KDI116" s="626"/>
      <c r="KDJ116" s="631"/>
      <c r="KDK116" s="631"/>
      <c r="KDL116" s="631"/>
      <c r="KDM116" s="631"/>
      <c r="KDN116" s="631"/>
      <c r="KDO116" s="612"/>
      <c r="KDP116" s="626"/>
      <c r="KDQ116" s="631"/>
      <c r="KDR116" s="631"/>
      <c r="KDS116" s="631"/>
      <c r="KDT116" s="631"/>
      <c r="KDU116" s="631"/>
      <c r="KDV116" s="612"/>
      <c r="KDW116" s="626"/>
      <c r="KDX116" s="631"/>
      <c r="KDY116" s="631"/>
      <c r="KDZ116" s="631"/>
      <c r="KEA116" s="631"/>
      <c r="KEB116" s="631"/>
      <c r="KEC116" s="612"/>
      <c r="KED116" s="626"/>
      <c r="KEE116" s="631"/>
      <c r="KEF116" s="631"/>
      <c r="KEG116" s="631"/>
      <c r="KEH116" s="631"/>
      <c r="KEI116" s="631"/>
      <c r="KEJ116" s="612"/>
      <c r="KEK116" s="626"/>
      <c r="KEL116" s="631"/>
      <c r="KEM116" s="631"/>
      <c r="KEN116" s="631"/>
      <c r="KEO116" s="631"/>
      <c r="KEP116" s="631"/>
      <c r="KEQ116" s="612"/>
      <c r="KER116" s="626"/>
      <c r="KES116" s="631"/>
      <c r="KET116" s="631"/>
      <c r="KEU116" s="631"/>
      <c r="KEV116" s="631"/>
      <c r="KEW116" s="631"/>
      <c r="KEX116" s="612"/>
      <c r="KEY116" s="626"/>
      <c r="KEZ116" s="631"/>
      <c r="KFA116" s="631"/>
      <c r="KFB116" s="631"/>
      <c r="KFC116" s="631"/>
      <c r="KFD116" s="631"/>
      <c r="KFE116" s="612"/>
      <c r="KFF116" s="626"/>
      <c r="KFG116" s="631"/>
      <c r="KFH116" s="631"/>
      <c r="KFI116" s="631"/>
      <c r="KFJ116" s="631"/>
      <c r="KFK116" s="631"/>
      <c r="KFL116" s="612"/>
      <c r="KFM116" s="626"/>
      <c r="KFN116" s="631"/>
      <c r="KFO116" s="631"/>
      <c r="KFP116" s="631"/>
      <c r="KFQ116" s="631"/>
      <c r="KFR116" s="631"/>
      <c r="KFS116" s="612"/>
      <c r="KFT116" s="626"/>
      <c r="KFU116" s="631"/>
      <c r="KFV116" s="631"/>
      <c r="KFW116" s="631"/>
      <c r="KFX116" s="631"/>
      <c r="KFY116" s="631"/>
      <c r="KFZ116" s="612"/>
      <c r="KGA116" s="626"/>
      <c r="KGB116" s="631"/>
      <c r="KGC116" s="631"/>
      <c r="KGD116" s="631"/>
      <c r="KGE116" s="631"/>
      <c r="KGF116" s="631"/>
      <c r="KGG116" s="612"/>
      <c r="KGH116" s="626"/>
      <c r="KGI116" s="631"/>
      <c r="KGJ116" s="631"/>
      <c r="KGK116" s="631"/>
      <c r="KGL116" s="631"/>
      <c r="KGM116" s="631"/>
      <c r="KGN116" s="612"/>
      <c r="KGO116" s="626"/>
      <c r="KGP116" s="631"/>
      <c r="KGQ116" s="631"/>
      <c r="KGR116" s="631"/>
      <c r="KGS116" s="631"/>
      <c r="KGT116" s="631"/>
      <c r="KGU116" s="612"/>
      <c r="KGV116" s="626"/>
      <c r="KGW116" s="631"/>
      <c r="KGX116" s="631"/>
      <c r="KGY116" s="631"/>
      <c r="KGZ116" s="631"/>
      <c r="KHA116" s="631"/>
      <c r="KHB116" s="612"/>
      <c r="KHC116" s="626"/>
      <c r="KHD116" s="631"/>
      <c r="KHE116" s="631"/>
      <c r="KHF116" s="631"/>
      <c r="KHG116" s="631"/>
      <c r="KHH116" s="631"/>
      <c r="KHI116" s="612"/>
      <c r="KHJ116" s="626"/>
      <c r="KHK116" s="631"/>
      <c r="KHL116" s="631"/>
      <c r="KHM116" s="631"/>
      <c r="KHN116" s="631"/>
      <c r="KHO116" s="631"/>
      <c r="KHP116" s="612"/>
      <c r="KHQ116" s="626"/>
      <c r="KHR116" s="631"/>
      <c r="KHS116" s="631"/>
      <c r="KHT116" s="631"/>
      <c r="KHU116" s="631"/>
      <c r="KHV116" s="631"/>
      <c r="KHW116" s="612"/>
      <c r="KHX116" s="626"/>
      <c r="KHY116" s="631"/>
      <c r="KHZ116" s="631"/>
      <c r="KIA116" s="631"/>
      <c r="KIB116" s="631"/>
      <c r="KIC116" s="631"/>
      <c r="KID116" s="612"/>
      <c r="KIE116" s="626"/>
      <c r="KIF116" s="631"/>
      <c r="KIG116" s="631"/>
      <c r="KIH116" s="631"/>
      <c r="KII116" s="631"/>
      <c r="KIJ116" s="631"/>
      <c r="KIK116" s="612"/>
      <c r="KIL116" s="626"/>
      <c r="KIM116" s="631"/>
      <c r="KIN116" s="631"/>
      <c r="KIO116" s="631"/>
      <c r="KIP116" s="631"/>
      <c r="KIQ116" s="631"/>
      <c r="KIR116" s="612"/>
      <c r="KIS116" s="626"/>
      <c r="KIT116" s="631"/>
      <c r="KIU116" s="631"/>
      <c r="KIV116" s="631"/>
      <c r="KIW116" s="631"/>
      <c r="KIX116" s="631"/>
      <c r="KIY116" s="612"/>
      <c r="KIZ116" s="626"/>
      <c r="KJA116" s="631"/>
      <c r="KJB116" s="631"/>
      <c r="KJC116" s="631"/>
      <c r="KJD116" s="631"/>
      <c r="KJE116" s="631"/>
      <c r="KJF116" s="612"/>
      <c r="KJG116" s="626"/>
      <c r="KJH116" s="631"/>
      <c r="KJI116" s="631"/>
      <c r="KJJ116" s="631"/>
      <c r="KJK116" s="631"/>
      <c r="KJL116" s="631"/>
      <c r="KJM116" s="612"/>
      <c r="KJN116" s="626"/>
      <c r="KJO116" s="631"/>
      <c r="KJP116" s="631"/>
      <c r="KJQ116" s="631"/>
      <c r="KJR116" s="631"/>
      <c r="KJS116" s="631"/>
      <c r="KJT116" s="612"/>
      <c r="KJU116" s="626"/>
      <c r="KJV116" s="631"/>
      <c r="KJW116" s="631"/>
      <c r="KJX116" s="631"/>
      <c r="KJY116" s="631"/>
      <c r="KJZ116" s="631"/>
      <c r="KKA116" s="612"/>
      <c r="KKB116" s="626"/>
      <c r="KKC116" s="631"/>
      <c r="KKD116" s="631"/>
      <c r="KKE116" s="631"/>
      <c r="KKF116" s="631"/>
      <c r="KKG116" s="631"/>
      <c r="KKH116" s="612"/>
      <c r="KKI116" s="626"/>
      <c r="KKJ116" s="631"/>
      <c r="KKK116" s="631"/>
      <c r="KKL116" s="631"/>
      <c r="KKM116" s="631"/>
      <c r="KKN116" s="631"/>
      <c r="KKO116" s="612"/>
      <c r="KKP116" s="626"/>
      <c r="KKQ116" s="631"/>
      <c r="KKR116" s="631"/>
      <c r="KKS116" s="631"/>
      <c r="KKT116" s="631"/>
      <c r="KKU116" s="631"/>
      <c r="KKV116" s="612"/>
      <c r="KKW116" s="626"/>
      <c r="KKX116" s="631"/>
      <c r="KKY116" s="631"/>
      <c r="KKZ116" s="631"/>
      <c r="KLA116" s="631"/>
      <c r="KLB116" s="631"/>
      <c r="KLC116" s="612"/>
      <c r="KLD116" s="626"/>
      <c r="KLE116" s="631"/>
      <c r="KLF116" s="631"/>
      <c r="KLG116" s="631"/>
      <c r="KLH116" s="631"/>
      <c r="KLI116" s="631"/>
      <c r="KLJ116" s="612"/>
      <c r="KLK116" s="626"/>
      <c r="KLL116" s="631"/>
      <c r="KLM116" s="631"/>
      <c r="KLN116" s="631"/>
      <c r="KLO116" s="631"/>
      <c r="KLP116" s="631"/>
      <c r="KLQ116" s="612"/>
      <c r="KLR116" s="626"/>
      <c r="KLS116" s="631"/>
      <c r="KLT116" s="631"/>
      <c r="KLU116" s="631"/>
      <c r="KLV116" s="631"/>
      <c r="KLW116" s="631"/>
      <c r="KLX116" s="612"/>
      <c r="KLY116" s="626"/>
      <c r="KLZ116" s="631"/>
      <c r="KMA116" s="631"/>
      <c r="KMB116" s="631"/>
      <c r="KMC116" s="631"/>
      <c r="KMD116" s="631"/>
      <c r="KME116" s="612"/>
      <c r="KMF116" s="626"/>
      <c r="KMG116" s="631"/>
      <c r="KMH116" s="631"/>
      <c r="KMI116" s="631"/>
      <c r="KMJ116" s="631"/>
      <c r="KMK116" s="631"/>
      <c r="KML116" s="612"/>
      <c r="KMM116" s="626"/>
      <c r="KMN116" s="631"/>
      <c r="KMO116" s="631"/>
      <c r="KMP116" s="631"/>
      <c r="KMQ116" s="631"/>
      <c r="KMR116" s="631"/>
      <c r="KMS116" s="612"/>
      <c r="KMT116" s="626"/>
      <c r="KMU116" s="631"/>
      <c r="KMV116" s="631"/>
      <c r="KMW116" s="631"/>
      <c r="KMX116" s="631"/>
      <c r="KMY116" s="631"/>
      <c r="KMZ116" s="612"/>
      <c r="KNA116" s="626"/>
      <c r="KNB116" s="631"/>
      <c r="KNC116" s="631"/>
      <c r="KND116" s="631"/>
      <c r="KNE116" s="631"/>
      <c r="KNF116" s="631"/>
      <c r="KNG116" s="612"/>
      <c r="KNH116" s="626"/>
      <c r="KNI116" s="631"/>
      <c r="KNJ116" s="631"/>
      <c r="KNK116" s="631"/>
      <c r="KNL116" s="631"/>
      <c r="KNM116" s="631"/>
      <c r="KNN116" s="612"/>
      <c r="KNO116" s="626"/>
      <c r="KNP116" s="631"/>
      <c r="KNQ116" s="631"/>
      <c r="KNR116" s="631"/>
      <c r="KNS116" s="631"/>
      <c r="KNT116" s="631"/>
      <c r="KNU116" s="612"/>
      <c r="KNV116" s="626"/>
      <c r="KNW116" s="631"/>
      <c r="KNX116" s="631"/>
      <c r="KNY116" s="631"/>
      <c r="KNZ116" s="631"/>
      <c r="KOA116" s="631"/>
      <c r="KOB116" s="612"/>
      <c r="KOC116" s="626"/>
      <c r="KOD116" s="631"/>
      <c r="KOE116" s="631"/>
      <c r="KOF116" s="631"/>
      <c r="KOG116" s="631"/>
      <c r="KOH116" s="631"/>
      <c r="KOI116" s="612"/>
      <c r="KOJ116" s="626"/>
      <c r="KOK116" s="631"/>
      <c r="KOL116" s="631"/>
      <c r="KOM116" s="631"/>
      <c r="KON116" s="631"/>
      <c r="KOO116" s="631"/>
      <c r="KOP116" s="612"/>
      <c r="KOQ116" s="626"/>
      <c r="KOR116" s="631"/>
      <c r="KOS116" s="631"/>
      <c r="KOT116" s="631"/>
      <c r="KOU116" s="631"/>
      <c r="KOV116" s="631"/>
      <c r="KOW116" s="612"/>
      <c r="KOX116" s="626"/>
      <c r="KOY116" s="631"/>
      <c r="KOZ116" s="631"/>
      <c r="KPA116" s="631"/>
      <c r="KPB116" s="631"/>
      <c r="KPC116" s="631"/>
      <c r="KPD116" s="612"/>
      <c r="KPE116" s="626"/>
      <c r="KPF116" s="631"/>
      <c r="KPG116" s="631"/>
      <c r="KPH116" s="631"/>
      <c r="KPI116" s="631"/>
      <c r="KPJ116" s="631"/>
      <c r="KPK116" s="612"/>
      <c r="KPL116" s="626"/>
      <c r="KPM116" s="631"/>
      <c r="KPN116" s="631"/>
      <c r="KPO116" s="631"/>
      <c r="KPP116" s="631"/>
      <c r="KPQ116" s="631"/>
      <c r="KPR116" s="612"/>
      <c r="KPS116" s="626"/>
      <c r="KPT116" s="631"/>
      <c r="KPU116" s="631"/>
      <c r="KPV116" s="631"/>
      <c r="KPW116" s="631"/>
      <c r="KPX116" s="631"/>
      <c r="KPY116" s="612"/>
      <c r="KPZ116" s="626"/>
      <c r="KQA116" s="631"/>
      <c r="KQB116" s="631"/>
      <c r="KQC116" s="631"/>
      <c r="KQD116" s="631"/>
      <c r="KQE116" s="631"/>
      <c r="KQF116" s="612"/>
      <c r="KQG116" s="626"/>
      <c r="KQH116" s="631"/>
      <c r="KQI116" s="631"/>
      <c r="KQJ116" s="631"/>
      <c r="KQK116" s="631"/>
      <c r="KQL116" s="631"/>
      <c r="KQM116" s="612"/>
      <c r="KQN116" s="626"/>
      <c r="KQO116" s="631"/>
      <c r="KQP116" s="631"/>
      <c r="KQQ116" s="631"/>
      <c r="KQR116" s="631"/>
      <c r="KQS116" s="631"/>
      <c r="KQT116" s="612"/>
      <c r="KQU116" s="626"/>
      <c r="KQV116" s="631"/>
      <c r="KQW116" s="631"/>
      <c r="KQX116" s="631"/>
      <c r="KQY116" s="631"/>
      <c r="KQZ116" s="631"/>
      <c r="KRA116" s="612"/>
      <c r="KRB116" s="626"/>
      <c r="KRC116" s="631"/>
      <c r="KRD116" s="631"/>
      <c r="KRE116" s="631"/>
      <c r="KRF116" s="631"/>
      <c r="KRG116" s="631"/>
      <c r="KRH116" s="612"/>
      <c r="KRI116" s="626"/>
      <c r="KRJ116" s="631"/>
      <c r="KRK116" s="631"/>
      <c r="KRL116" s="631"/>
      <c r="KRM116" s="631"/>
      <c r="KRN116" s="631"/>
      <c r="KRO116" s="612"/>
      <c r="KRP116" s="626"/>
      <c r="KRQ116" s="631"/>
      <c r="KRR116" s="631"/>
      <c r="KRS116" s="631"/>
      <c r="KRT116" s="631"/>
      <c r="KRU116" s="631"/>
      <c r="KRV116" s="612"/>
      <c r="KRW116" s="626"/>
      <c r="KRX116" s="631"/>
      <c r="KRY116" s="631"/>
      <c r="KRZ116" s="631"/>
      <c r="KSA116" s="631"/>
      <c r="KSB116" s="631"/>
      <c r="KSC116" s="612"/>
      <c r="KSD116" s="626"/>
      <c r="KSE116" s="631"/>
      <c r="KSF116" s="631"/>
      <c r="KSG116" s="631"/>
      <c r="KSH116" s="631"/>
      <c r="KSI116" s="631"/>
      <c r="KSJ116" s="612"/>
      <c r="KSK116" s="626"/>
      <c r="KSL116" s="631"/>
      <c r="KSM116" s="631"/>
      <c r="KSN116" s="631"/>
      <c r="KSO116" s="631"/>
      <c r="KSP116" s="631"/>
      <c r="KSQ116" s="612"/>
      <c r="KSR116" s="626"/>
      <c r="KSS116" s="631"/>
      <c r="KST116" s="631"/>
      <c r="KSU116" s="631"/>
      <c r="KSV116" s="631"/>
      <c r="KSW116" s="631"/>
      <c r="KSX116" s="612"/>
      <c r="KSY116" s="626"/>
      <c r="KSZ116" s="631"/>
      <c r="KTA116" s="631"/>
      <c r="KTB116" s="631"/>
      <c r="KTC116" s="631"/>
      <c r="KTD116" s="631"/>
      <c r="KTE116" s="612"/>
      <c r="KTF116" s="626"/>
      <c r="KTG116" s="631"/>
      <c r="KTH116" s="631"/>
      <c r="KTI116" s="631"/>
      <c r="KTJ116" s="631"/>
      <c r="KTK116" s="631"/>
      <c r="KTL116" s="612"/>
      <c r="KTM116" s="626"/>
      <c r="KTN116" s="631"/>
      <c r="KTO116" s="631"/>
      <c r="KTP116" s="631"/>
      <c r="KTQ116" s="631"/>
      <c r="KTR116" s="631"/>
      <c r="KTS116" s="612"/>
      <c r="KTT116" s="626"/>
      <c r="KTU116" s="631"/>
      <c r="KTV116" s="631"/>
      <c r="KTW116" s="631"/>
      <c r="KTX116" s="631"/>
      <c r="KTY116" s="631"/>
      <c r="KTZ116" s="612"/>
      <c r="KUA116" s="626"/>
      <c r="KUB116" s="631"/>
      <c r="KUC116" s="631"/>
      <c r="KUD116" s="631"/>
      <c r="KUE116" s="631"/>
      <c r="KUF116" s="631"/>
      <c r="KUG116" s="612"/>
      <c r="KUH116" s="626"/>
      <c r="KUI116" s="631"/>
      <c r="KUJ116" s="631"/>
      <c r="KUK116" s="631"/>
      <c r="KUL116" s="631"/>
      <c r="KUM116" s="631"/>
      <c r="KUN116" s="612"/>
      <c r="KUO116" s="626"/>
      <c r="KUP116" s="631"/>
      <c r="KUQ116" s="631"/>
      <c r="KUR116" s="631"/>
      <c r="KUS116" s="631"/>
      <c r="KUT116" s="631"/>
      <c r="KUU116" s="612"/>
      <c r="KUV116" s="626"/>
      <c r="KUW116" s="631"/>
      <c r="KUX116" s="631"/>
      <c r="KUY116" s="631"/>
      <c r="KUZ116" s="631"/>
      <c r="KVA116" s="631"/>
      <c r="KVB116" s="612"/>
      <c r="KVC116" s="626"/>
      <c r="KVD116" s="631"/>
      <c r="KVE116" s="631"/>
      <c r="KVF116" s="631"/>
      <c r="KVG116" s="631"/>
      <c r="KVH116" s="631"/>
      <c r="KVI116" s="612"/>
      <c r="KVJ116" s="626"/>
      <c r="KVK116" s="631"/>
      <c r="KVL116" s="631"/>
      <c r="KVM116" s="631"/>
      <c r="KVN116" s="631"/>
      <c r="KVO116" s="631"/>
      <c r="KVP116" s="612"/>
      <c r="KVQ116" s="626"/>
      <c r="KVR116" s="631"/>
      <c r="KVS116" s="631"/>
      <c r="KVT116" s="631"/>
      <c r="KVU116" s="631"/>
      <c r="KVV116" s="631"/>
      <c r="KVW116" s="612"/>
      <c r="KVX116" s="626"/>
      <c r="KVY116" s="631"/>
      <c r="KVZ116" s="631"/>
      <c r="KWA116" s="631"/>
      <c r="KWB116" s="631"/>
      <c r="KWC116" s="631"/>
      <c r="KWD116" s="612"/>
      <c r="KWE116" s="626"/>
      <c r="KWF116" s="631"/>
      <c r="KWG116" s="631"/>
      <c r="KWH116" s="631"/>
      <c r="KWI116" s="631"/>
      <c r="KWJ116" s="631"/>
      <c r="KWK116" s="612"/>
      <c r="KWL116" s="626"/>
      <c r="KWM116" s="631"/>
      <c r="KWN116" s="631"/>
      <c r="KWO116" s="631"/>
      <c r="KWP116" s="631"/>
      <c r="KWQ116" s="631"/>
      <c r="KWR116" s="612"/>
      <c r="KWS116" s="626"/>
      <c r="KWT116" s="631"/>
      <c r="KWU116" s="631"/>
      <c r="KWV116" s="631"/>
      <c r="KWW116" s="631"/>
      <c r="KWX116" s="631"/>
      <c r="KWY116" s="612"/>
      <c r="KWZ116" s="626"/>
      <c r="KXA116" s="631"/>
      <c r="KXB116" s="631"/>
      <c r="KXC116" s="631"/>
      <c r="KXD116" s="631"/>
      <c r="KXE116" s="631"/>
      <c r="KXF116" s="612"/>
      <c r="KXG116" s="626"/>
      <c r="KXH116" s="631"/>
      <c r="KXI116" s="631"/>
      <c r="KXJ116" s="631"/>
      <c r="KXK116" s="631"/>
      <c r="KXL116" s="631"/>
      <c r="KXM116" s="612"/>
      <c r="KXN116" s="626"/>
      <c r="KXO116" s="631"/>
      <c r="KXP116" s="631"/>
      <c r="KXQ116" s="631"/>
      <c r="KXR116" s="631"/>
      <c r="KXS116" s="631"/>
      <c r="KXT116" s="612"/>
      <c r="KXU116" s="626"/>
      <c r="KXV116" s="631"/>
      <c r="KXW116" s="631"/>
      <c r="KXX116" s="631"/>
      <c r="KXY116" s="631"/>
      <c r="KXZ116" s="631"/>
      <c r="KYA116" s="612"/>
      <c r="KYB116" s="626"/>
      <c r="KYC116" s="631"/>
      <c r="KYD116" s="631"/>
      <c r="KYE116" s="631"/>
      <c r="KYF116" s="631"/>
      <c r="KYG116" s="631"/>
      <c r="KYH116" s="612"/>
      <c r="KYI116" s="626"/>
      <c r="KYJ116" s="631"/>
      <c r="KYK116" s="631"/>
      <c r="KYL116" s="631"/>
      <c r="KYM116" s="631"/>
      <c r="KYN116" s="631"/>
      <c r="KYO116" s="612"/>
      <c r="KYP116" s="626"/>
      <c r="KYQ116" s="631"/>
      <c r="KYR116" s="631"/>
      <c r="KYS116" s="631"/>
      <c r="KYT116" s="631"/>
      <c r="KYU116" s="631"/>
      <c r="KYV116" s="612"/>
      <c r="KYW116" s="626"/>
      <c r="KYX116" s="631"/>
      <c r="KYY116" s="631"/>
      <c r="KYZ116" s="631"/>
      <c r="KZA116" s="631"/>
      <c r="KZB116" s="631"/>
      <c r="KZC116" s="612"/>
      <c r="KZD116" s="626"/>
      <c r="KZE116" s="631"/>
      <c r="KZF116" s="631"/>
      <c r="KZG116" s="631"/>
      <c r="KZH116" s="631"/>
      <c r="KZI116" s="631"/>
      <c r="KZJ116" s="612"/>
      <c r="KZK116" s="626"/>
      <c r="KZL116" s="631"/>
      <c r="KZM116" s="631"/>
      <c r="KZN116" s="631"/>
      <c r="KZO116" s="631"/>
      <c r="KZP116" s="631"/>
      <c r="KZQ116" s="612"/>
      <c r="KZR116" s="626"/>
      <c r="KZS116" s="631"/>
      <c r="KZT116" s="631"/>
      <c r="KZU116" s="631"/>
      <c r="KZV116" s="631"/>
      <c r="KZW116" s="631"/>
      <c r="KZX116" s="612"/>
      <c r="KZY116" s="626"/>
      <c r="KZZ116" s="631"/>
      <c r="LAA116" s="631"/>
      <c r="LAB116" s="631"/>
      <c r="LAC116" s="631"/>
      <c r="LAD116" s="631"/>
      <c r="LAE116" s="612"/>
      <c r="LAF116" s="626"/>
      <c r="LAG116" s="631"/>
      <c r="LAH116" s="631"/>
      <c r="LAI116" s="631"/>
      <c r="LAJ116" s="631"/>
      <c r="LAK116" s="631"/>
      <c r="LAL116" s="612"/>
      <c r="LAM116" s="626"/>
      <c r="LAN116" s="631"/>
      <c r="LAO116" s="631"/>
      <c r="LAP116" s="631"/>
      <c r="LAQ116" s="631"/>
      <c r="LAR116" s="631"/>
      <c r="LAS116" s="612"/>
      <c r="LAT116" s="626"/>
      <c r="LAU116" s="631"/>
      <c r="LAV116" s="631"/>
      <c r="LAW116" s="631"/>
      <c r="LAX116" s="631"/>
      <c r="LAY116" s="631"/>
      <c r="LAZ116" s="612"/>
      <c r="LBA116" s="626"/>
      <c r="LBB116" s="631"/>
      <c r="LBC116" s="631"/>
      <c r="LBD116" s="631"/>
      <c r="LBE116" s="631"/>
      <c r="LBF116" s="631"/>
      <c r="LBG116" s="612"/>
      <c r="LBH116" s="626"/>
      <c r="LBI116" s="631"/>
      <c r="LBJ116" s="631"/>
      <c r="LBK116" s="631"/>
      <c r="LBL116" s="631"/>
      <c r="LBM116" s="631"/>
      <c r="LBN116" s="612"/>
      <c r="LBO116" s="626"/>
      <c r="LBP116" s="631"/>
      <c r="LBQ116" s="631"/>
      <c r="LBR116" s="631"/>
      <c r="LBS116" s="631"/>
      <c r="LBT116" s="631"/>
      <c r="LBU116" s="612"/>
      <c r="LBV116" s="626"/>
      <c r="LBW116" s="631"/>
      <c r="LBX116" s="631"/>
      <c r="LBY116" s="631"/>
      <c r="LBZ116" s="631"/>
      <c r="LCA116" s="631"/>
      <c r="LCB116" s="612"/>
      <c r="LCC116" s="626"/>
      <c r="LCD116" s="631"/>
      <c r="LCE116" s="631"/>
      <c r="LCF116" s="631"/>
      <c r="LCG116" s="631"/>
      <c r="LCH116" s="631"/>
      <c r="LCI116" s="612"/>
      <c r="LCJ116" s="626"/>
      <c r="LCK116" s="631"/>
      <c r="LCL116" s="631"/>
      <c r="LCM116" s="631"/>
      <c r="LCN116" s="631"/>
      <c r="LCO116" s="631"/>
      <c r="LCP116" s="612"/>
      <c r="LCQ116" s="626"/>
      <c r="LCR116" s="631"/>
      <c r="LCS116" s="631"/>
      <c r="LCT116" s="631"/>
      <c r="LCU116" s="631"/>
      <c r="LCV116" s="631"/>
      <c r="LCW116" s="612"/>
      <c r="LCX116" s="626"/>
      <c r="LCY116" s="631"/>
      <c r="LCZ116" s="631"/>
      <c r="LDA116" s="631"/>
      <c r="LDB116" s="631"/>
      <c r="LDC116" s="631"/>
      <c r="LDD116" s="612"/>
      <c r="LDE116" s="626"/>
      <c r="LDF116" s="631"/>
      <c r="LDG116" s="631"/>
      <c r="LDH116" s="631"/>
      <c r="LDI116" s="631"/>
      <c r="LDJ116" s="631"/>
      <c r="LDK116" s="612"/>
      <c r="LDL116" s="626"/>
      <c r="LDM116" s="631"/>
      <c r="LDN116" s="631"/>
      <c r="LDO116" s="631"/>
      <c r="LDP116" s="631"/>
      <c r="LDQ116" s="631"/>
      <c r="LDR116" s="612"/>
      <c r="LDS116" s="626"/>
      <c r="LDT116" s="631"/>
      <c r="LDU116" s="631"/>
      <c r="LDV116" s="631"/>
      <c r="LDW116" s="631"/>
      <c r="LDX116" s="631"/>
      <c r="LDY116" s="612"/>
      <c r="LDZ116" s="626"/>
      <c r="LEA116" s="631"/>
      <c r="LEB116" s="631"/>
      <c r="LEC116" s="631"/>
      <c r="LED116" s="631"/>
      <c r="LEE116" s="631"/>
      <c r="LEF116" s="612"/>
      <c r="LEG116" s="626"/>
      <c r="LEH116" s="631"/>
      <c r="LEI116" s="631"/>
      <c r="LEJ116" s="631"/>
      <c r="LEK116" s="631"/>
      <c r="LEL116" s="631"/>
      <c r="LEM116" s="612"/>
      <c r="LEN116" s="626"/>
      <c r="LEO116" s="631"/>
      <c r="LEP116" s="631"/>
      <c r="LEQ116" s="631"/>
      <c r="LER116" s="631"/>
      <c r="LES116" s="631"/>
      <c r="LET116" s="612"/>
      <c r="LEU116" s="626"/>
      <c r="LEV116" s="631"/>
      <c r="LEW116" s="631"/>
      <c r="LEX116" s="631"/>
      <c r="LEY116" s="631"/>
      <c r="LEZ116" s="631"/>
      <c r="LFA116" s="612"/>
      <c r="LFB116" s="626"/>
      <c r="LFC116" s="631"/>
      <c r="LFD116" s="631"/>
      <c r="LFE116" s="631"/>
      <c r="LFF116" s="631"/>
      <c r="LFG116" s="631"/>
      <c r="LFH116" s="612"/>
      <c r="LFI116" s="626"/>
      <c r="LFJ116" s="631"/>
      <c r="LFK116" s="631"/>
      <c r="LFL116" s="631"/>
      <c r="LFM116" s="631"/>
      <c r="LFN116" s="631"/>
      <c r="LFO116" s="612"/>
      <c r="LFP116" s="626"/>
      <c r="LFQ116" s="631"/>
      <c r="LFR116" s="631"/>
      <c r="LFS116" s="631"/>
      <c r="LFT116" s="631"/>
      <c r="LFU116" s="631"/>
      <c r="LFV116" s="612"/>
      <c r="LFW116" s="626"/>
      <c r="LFX116" s="631"/>
      <c r="LFY116" s="631"/>
      <c r="LFZ116" s="631"/>
      <c r="LGA116" s="631"/>
      <c r="LGB116" s="631"/>
      <c r="LGC116" s="612"/>
      <c r="LGD116" s="626"/>
      <c r="LGE116" s="631"/>
      <c r="LGF116" s="631"/>
      <c r="LGG116" s="631"/>
      <c r="LGH116" s="631"/>
      <c r="LGI116" s="631"/>
      <c r="LGJ116" s="612"/>
      <c r="LGK116" s="626"/>
      <c r="LGL116" s="631"/>
      <c r="LGM116" s="631"/>
      <c r="LGN116" s="631"/>
      <c r="LGO116" s="631"/>
      <c r="LGP116" s="631"/>
      <c r="LGQ116" s="612"/>
      <c r="LGR116" s="626"/>
      <c r="LGS116" s="631"/>
      <c r="LGT116" s="631"/>
      <c r="LGU116" s="631"/>
      <c r="LGV116" s="631"/>
      <c r="LGW116" s="631"/>
      <c r="LGX116" s="612"/>
      <c r="LGY116" s="626"/>
      <c r="LGZ116" s="631"/>
      <c r="LHA116" s="631"/>
      <c r="LHB116" s="631"/>
      <c r="LHC116" s="631"/>
      <c r="LHD116" s="631"/>
      <c r="LHE116" s="612"/>
      <c r="LHF116" s="626"/>
      <c r="LHG116" s="631"/>
      <c r="LHH116" s="631"/>
      <c r="LHI116" s="631"/>
      <c r="LHJ116" s="631"/>
      <c r="LHK116" s="631"/>
      <c r="LHL116" s="612"/>
      <c r="LHM116" s="626"/>
      <c r="LHN116" s="631"/>
      <c r="LHO116" s="631"/>
      <c r="LHP116" s="631"/>
      <c r="LHQ116" s="631"/>
      <c r="LHR116" s="631"/>
      <c r="LHS116" s="612"/>
      <c r="LHT116" s="626"/>
      <c r="LHU116" s="631"/>
      <c r="LHV116" s="631"/>
      <c r="LHW116" s="631"/>
      <c r="LHX116" s="631"/>
      <c r="LHY116" s="631"/>
      <c r="LHZ116" s="612"/>
      <c r="LIA116" s="626"/>
      <c r="LIB116" s="631"/>
      <c r="LIC116" s="631"/>
      <c r="LID116" s="631"/>
      <c r="LIE116" s="631"/>
      <c r="LIF116" s="631"/>
      <c r="LIG116" s="612"/>
      <c r="LIH116" s="626"/>
      <c r="LII116" s="631"/>
      <c r="LIJ116" s="631"/>
      <c r="LIK116" s="631"/>
      <c r="LIL116" s="631"/>
      <c r="LIM116" s="631"/>
      <c r="LIN116" s="612"/>
      <c r="LIO116" s="626"/>
      <c r="LIP116" s="631"/>
      <c r="LIQ116" s="631"/>
      <c r="LIR116" s="631"/>
      <c r="LIS116" s="631"/>
      <c r="LIT116" s="631"/>
      <c r="LIU116" s="612"/>
      <c r="LIV116" s="626"/>
      <c r="LIW116" s="631"/>
      <c r="LIX116" s="631"/>
      <c r="LIY116" s="631"/>
      <c r="LIZ116" s="631"/>
      <c r="LJA116" s="631"/>
      <c r="LJB116" s="612"/>
      <c r="LJC116" s="626"/>
      <c r="LJD116" s="631"/>
      <c r="LJE116" s="631"/>
      <c r="LJF116" s="631"/>
      <c r="LJG116" s="631"/>
      <c r="LJH116" s="631"/>
      <c r="LJI116" s="612"/>
      <c r="LJJ116" s="626"/>
      <c r="LJK116" s="631"/>
      <c r="LJL116" s="631"/>
      <c r="LJM116" s="631"/>
      <c r="LJN116" s="631"/>
      <c r="LJO116" s="631"/>
      <c r="LJP116" s="612"/>
      <c r="LJQ116" s="626"/>
      <c r="LJR116" s="631"/>
      <c r="LJS116" s="631"/>
      <c r="LJT116" s="631"/>
      <c r="LJU116" s="631"/>
      <c r="LJV116" s="631"/>
      <c r="LJW116" s="612"/>
      <c r="LJX116" s="626"/>
      <c r="LJY116" s="631"/>
      <c r="LJZ116" s="631"/>
      <c r="LKA116" s="631"/>
      <c r="LKB116" s="631"/>
      <c r="LKC116" s="631"/>
      <c r="LKD116" s="612"/>
      <c r="LKE116" s="626"/>
      <c r="LKF116" s="631"/>
      <c r="LKG116" s="631"/>
      <c r="LKH116" s="631"/>
      <c r="LKI116" s="631"/>
      <c r="LKJ116" s="631"/>
      <c r="LKK116" s="612"/>
      <c r="LKL116" s="626"/>
      <c r="LKM116" s="631"/>
      <c r="LKN116" s="631"/>
      <c r="LKO116" s="631"/>
      <c r="LKP116" s="631"/>
      <c r="LKQ116" s="631"/>
      <c r="LKR116" s="612"/>
      <c r="LKS116" s="626"/>
      <c r="LKT116" s="631"/>
      <c r="LKU116" s="631"/>
      <c r="LKV116" s="631"/>
      <c r="LKW116" s="631"/>
      <c r="LKX116" s="631"/>
      <c r="LKY116" s="612"/>
      <c r="LKZ116" s="626"/>
      <c r="LLA116" s="631"/>
      <c r="LLB116" s="631"/>
      <c r="LLC116" s="631"/>
      <c r="LLD116" s="631"/>
      <c r="LLE116" s="631"/>
      <c r="LLF116" s="612"/>
      <c r="LLG116" s="626"/>
      <c r="LLH116" s="631"/>
      <c r="LLI116" s="631"/>
      <c r="LLJ116" s="631"/>
      <c r="LLK116" s="631"/>
      <c r="LLL116" s="631"/>
      <c r="LLM116" s="612"/>
      <c r="LLN116" s="626"/>
      <c r="LLO116" s="631"/>
      <c r="LLP116" s="631"/>
      <c r="LLQ116" s="631"/>
      <c r="LLR116" s="631"/>
      <c r="LLS116" s="631"/>
      <c r="LLT116" s="612"/>
      <c r="LLU116" s="626"/>
      <c r="LLV116" s="631"/>
      <c r="LLW116" s="631"/>
      <c r="LLX116" s="631"/>
      <c r="LLY116" s="631"/>
      <c r="LLZ116" s="631"/>
      <c r="LMA116" s="612"/>
      <c r="LMB116" s="626"/>
      <c r="LMC116" s="631"/>
      <c r="LMD116" s="631"/>
      <c r="LME116" s="631"/>
      <c r="LMF116" s="631"/>
      <c r="LMG116" s="631"/>
      <c r="LMH116" s="612"/>
      <c r="LMI116" s="626"/>
      <c r="LMJ116" s="631"/>
      <c r="LMK116" s="631"/>
      <c r="LML116" s="631"/>
      <c r="LMM116" s="631"/>
      <c r="LMN116" s="631"/>
      <c r="LMO116" s="612"/>
      <c r="LMP116" s="626"/>
      <c r="LMQ116" s="631"/>
      <c r="LMR116" s="631"/>
      <c r="LMS116" s="631"/>
      <c r="LMT116" s="631"/>
      <c r="LMU116" s="631"/>
      <c r="LMV116" s="612"/>
      <c r="LMW116" s="626"/>
      <c r="LMX116" s="631"/>
      <c r="LMY116" s="631"/>
      <c r="LMZ116" s="631"/>
      <c r="LNA116" s="631"/>
      <c r="LNB116" s="631"/>
      <c r="LNC116" s="612"/>
      <c r="LND116" s="626"/>
      <c r="LNE116" s="631"/>
      <c r="LNF116" s="631"/>
      <c r="LNG116" s="631"/>
      <c r="LNH116" s="631"/>
      <c r="LNI116" s="631"/>
      <c r="LNJ116" s="612"/>
      <c r="LNK116" s="626"/>
      <c r="LNL116" s="631"/>
      <c r="LNM116" s="631"/>
      <c r="LNN116" s="631"/>
      <c r="LNO116" s="631"/>
      <c r="LNP116" s="631"/>
      <c r="LNQ116" s="612"/>
      <c r="LNR116" s="626"/>
      <c r="LNS116" s="631"/>
      <c r="LNT116" s="631"/>
      <c r="LNU116" s="631"/>
      <c r="LNV116" s="631"/>
      <c r="LNW116" s="631"/>
      <c r="LNX116" s="612"/>
      <c r="LNY116" s="626"/>
      <c r="LNZ116" s="631"/>
      <c r="LOA116" s="631"/>
      <c r="LOB116" s="631"/>
      <c r="LOC116" s="631"/>
      <c r="LOD116" s="631"/>
      <c r="LOE116" s="612"/>
      <c r="LOF116" s="626"/>
      <c r="LOG116" s="631"/>
      <c r="LOH116" s="631"/>
      <c r="LOI116" s="631"/>
      <c r="LOJ116" s="631"/>
      <c r="LOK116" s="631"/>
      <c r="LOL116" s="612"/>
      <c r="LOM116" s="626"/>
      <c r="LON116" s="631"/>
      <c r="LOO116" s="631"/>
      <c r="LOP116" s="631"/>
      <c r="LOQ116" s="631"/>
      <c r="LOR116" s="631"/>
      <c r="LOS116" s="612"/>
      <c r="LOT116" s="626"/>
      <c r="LOU116" s="631"/>
      <c r="LOV116" s="631"/>
      <c r="LOW116" s="631"/>
      <c r="LOX116" s="631"/>
      <c r="LOY116" s="631"/>
      <c r="LOZ116" s="612"/>
      <c r="LPA116" s="626"/>
      <c r="LPB116" s="631"/>
      <c r="LPC116" s="631"/>
      <c r="LPD116" s="631"/>
      <c r="LPE116" s="631"/>
      <c r="LPF116" s="631"/>
      <c r="LPG116" s="612"/>
      <c r="LPH116" s="626"/>
      <c r="LPI116" s="631"/>
      <c r="LPJ116" s="631"/>
      <c r="LPK116" s="631"/>
      <c r="LPL116" s="631"/>
      <c r="LPM116" s="631"/>
      <c r="LPN116" s="612"/>
      <c r="LPO116" s="626"/>
      <c r="LPP116" s="631"/>
      <c r="LPQ116" s="631"/>
      <c r="LPR116" s="631"/>
      <c r="LPS116" s="631"/>
      <c r="LPT116" s="631"/>
      <c r="LPU116" s="612"/>
      <c r="LPV116" s="626"/>
      <c r="LPW116" s="631"/>
      <c r="LPX116" s="631"/>
      <c r="LPY116" s="631"/>
      <c r="LPZ116" s="631"/>
      <c r="LQA116" s="631"/>
      <c r="LQB116" s="612"/>
      <c r="LQC116" s="626"/>
      <c r="LQD116" s="631"/>
      <c r="LQE116" s="631"/>
      <c r="LQF116" s="631"/>
      <c r="LQG116" s="631"/>
      <c r="LQH116" s="631"/>
      <c r="LQI116" s="612"/>
      <c r="LQJ116" s="626"/>
      <c r="LQK116" s="631"/>
      <c r="LQL116" s="631"/>
      <c r="LQM116" s="631"/>
      <c r="LQN116" s="631"/>
      <c r="LQO116" s="631"/>
      <c r="LQP116" s="612"/>
      <c r="LQQ116" s="626"/>
      <c r="LQR116" s="631"/>
      <c r="LQS116" s="631"/>
      <c r="LQT116" s="631"/>
      <c r="LQU116" s="631"/>
      <c r="LQV116" s="631"/>
      <c r="LQW116" s="612"/>
      <c r="LQX116" s="626"/>
      <c r="LQY116" s="631"/>
      <c r="LQZ116" s="631"/>
      <c r="LRA116" s="631"/>
      <c r="LRB116" s="631"/>
      <c r="LRC116" s="631"/>
      <c r="LRD116" s="612"/>
      <c r="LRE116" s="626"/>
      <c r="LRF116" s="631"/>
      <c r="LRG116" s="631"/>
      <c r="LRH116" s="631"/>
      <c r="LRI116" s="631"/>
      <c r="LRJ116" s="631"/>
      <c r="LRK116" s="612"/>
      <c r="LRL116" s="626"/>
      <c r="LRM116" s="631"/>
      <c r="LRN116" s="631"/>
      <c r="LRO116" s="631"/>
      <c r="LRP116" s="631"/>
      <c r="LRQ116" s="631"/>
      <c r="LRR116" s="612"/>
      <c r="LRS116" s="626"/>
      <c r="LRT116" s="631"/>
      <c r="LRU116" s="631"/>
      <c r="LRV116" s="631"/>
      <c r="LRW116" s="631"/>
      <c r="LRX116" s="631"/>
      <c r="LRY116" s="612"/>
      <c r="LRZ116" s="626"/>
      <c r="LSA116" s="631"/>
      <c r="LSB116" s="631"/>
      <c r="LSC116" s="631"/>
      <c r="LSD116" s="631"/>
      <c r="LSE116" s="631"/>
      <c r="LSF116" s="612"/>
      <c r="LSG116" s="626"/>
      <c r="LSH116" s="631"/>
      <c r="LSI116" s="631"/>
      <c r="LSJ116" s="631"/>
      <c r="LSK116" s="631"/>
      <c r="LSL116" s="631"/>
      <c r="LSM116" s="612"/>
      <c r="LSN116" s="626"/>
      <c r="LSO116" s="631"/>
      <c r="LSP116" s="631"/>
      <c r="LSQ116" s="631"/>
      <c r="LSR116" s="631"/>
      <c r="LSS116" s="631"/>
      <c r="LST116" s="612"/>
      <c r="LSU116" s="626"/>
      <c r="LSV116" s="631"/>
      <c r="LSW116" s="631"/>
      <c r="LSX116" s="631"/>
      <c r="LSY116" s="631"/>
      <c r="LSZ116" s="631"/>
      <c r="LTA116" s="612"/>
      <c r="LTB116" s="626"/>
      <c r="LTC116" s="631"/>
      <c r="LTD116" s="631"/>
      <c r="LTE116" s="631"/>
      <c r="LTF116" s="631"/>
      <c r="LTG116" s="631"/>
      <c r="LTH116" s="612"/>
      <c r="LTI116" s="626"/>
      <c r="LTJ116" s="631"/>
      <c r="LTK116" s="631"/>
      <c r="LTL116" s="631"/>
      <c r="LTM116" s="631"/>
      <c r="LTN116" s="631"/>
      <c r="LTO116" s="612"/>
      <c r="LTP116" s="626"/>
      <c r="LTQ116" s="631"/>
      <c r="LTR116" s="631"/>
      <c r="LTS116" s="631"/>
      <c r="LTT116" s="631"/>
      <c r="LTU116" s="631"/>
      <c r="LTV116" s="612"/>
      <c r="LTW116" s="626"/>
      <c r="LTX116" s="631"/>
      <c r="LTY116" s="631"/>
      <c r="LTZ116" s="631"/>
      <c r="LUA116" s="631"/>
      <c r="LUB116" s="631"/>
      <c r="LUC116" s="612"/>
      <c r="LUD116" s="626"/>
      <c r="LUE116" s="631"/>
      <c r="LUF116" s="631"/>
      <c r="LUG116" s="631"/>
      <c r="LUH116" s="631"/>
      <c r="LUI116" s="631"/>
      <c r="LUJ116" s="612"/>
      <c r="LUK116" s="626"/>
      <c r="LUL116" s="631"/>
      <c r="LUM116" s="631"/>
      <c r="LUN116" s="631"/>
      <c r="LUO116" s="631"/>
      <c r="LUP116" s="631"/>
      <c r="LUQ116" s="612"/>
      <c r="LUR116" s="626"/>
      <c r="LUS116" s="631"/>
      <c r="LUT116" s="631"/>
      <c r="LUU116" s="631"/>
      <c r="LUV116" s="631"/>
      <c r="LUW116" s="631"/>
      <c r="LUX116" s="612"/>
      <c r="LUY116" s="626"/>
      <c r="LUZ116" s="631"/>
      <c r="LVA116" s="631"/>
      <c r="LVB116" s="631"/>
      <c r="LVC116" s="631"/>
      <c r="LVD116" s="631"/>
      <c r="LVE116" s="612"/>
      <c r="LVF116" s="626"/>
      <c r="LVG116" s="631"/>
      <c r="LVH116" s="631"/>
      <c r="LVI116" s="631"/>
      <c r="LVJ116" s="631"/>
      <c r="LVK116" s="631"/>
      <c r="LVL116" s="612"/>
      <c r="LVM116" s="626"/>
      <c r="LVN116" s="631"/>
      <c r="LVO116" s="631"/>
      <c r="LVP116" s="631"/>
      <c r="LVQ116" s="631"/>
      <c r="LVR116" s="631"/>
      <c r="LVS116" s="612"/>
      <c r="LVT116" s="626"/>
      <c r="LVU116" s="631"/>
      <c r="LVV116" s="631"/>
      <c r="LVW116" s="631"/>
      <c r="LVX116" s="631"/>
      <c r="LVY116" s="631"/>
      <c r="LVZ116" s="612"/>
      <c r="LWA116" s="626"/>
      <c r="LWB116" s="631"/>
      <c r="LWC116" s="631"/>
      <c r="LWD116" s="631"/>
      <c r="LWE116" s="631"/>
      <c r="LWF116" s="631"/>
      <c r="LWG116" s="612"/>
      <c r="LWH116" s="626"/>
      <c r="LWI116" s="631"/>
      <c r="LWJ116" s="631"/>
      <c r="LWK116" s="631"/>
      <c r="LWL116" s="631"/>
      <c r="LWM116" s="631"/>
      <c r="LWN116" s="612"/>
      <c r="LWO116" s="626"/>
      <c r="LWP116" s="631"/>
      <c r="LWQ116" s="631"/>
      <c r="LWR116" s="631"/>
      <c r="LWS116" s="631"/>
      <c r="LWT116" s="631"/>
      <c r="LWU116" s="612"/>
      <c r="LWV116" s="626"/>
      <c r="LWW116" s="631"/>
      <c r="LWX116" s="631"/>
      <c r="LWY116" s="631"/>
      <c r="LWZ116" s="631"/>
      <c r="LXA116" s="631"/>
      <c r="LXB116" s="612"/>
      <c r="LXC116" s="626"/>
      <c r="LXD116" s="631"/>
      <c r="LXE116" s="631"/>
      <c r="LXF116" s="631"/>
      <c r="LXG116" s="631"/>
      <c r="LXH116" s="631"/>
      <c r="LXI116" s="612"/>
      <c r="LXJ116" s="626"/>
      <c r="LXK116" s="631"/>
      <c r="LXL116" s="631"/>
      <c r="LXM116" s="631"/>
      <c r="LXN116" s="631"/>
      <c r="LXO116" s="631"/>
      <c r="LXP116" s="612"/>
      <c r="LXQ116" s="626"/>
      <c r="LXR116" s="631"/>
      <c r="LXS116" s="631"/>
      <c r="LXT116" s="631"/>
      <c r="LXU116" s="631"/>
      <c r="LXV116" s="631"/>
      <c r="LXW116" s="612"/>
      <c r="LXX116" s="626"/>
      <c r="LXY116" s="631"/>
      <c r="LXZ116" s="631"/>
      <c r="LYA116" s="631"/>
      <c r="LYB116" s="631"/>
      <c r="LYC116" s="631"/>
      <c r="LYD116" s="612"/>
      <c r="LYE116" s="626"/>
      <c r="LYF116" s="631"/>
      <c r="LYG116" s="631"/>
      <c r="LYH116" s="631"/>
      <c r="LYI116" s="631"/>
      <c r="LYJ116" s="631"/>
      <c r="LYK116" s="612"/>
      <c r="LYL116" s="626"/>
      <c r="LYM116" s="631"/>
      <c r="LYN116" s="631"/>
      <c r="LYO116" s="631"/>
      <c r="LYP116" s="631"/>
      <c r="LYQ116" s="631"/>
      <c r="LYR116" s="612"/>
      <c r="LYS116" s="626"/>
      <c r="LYT116" s="631"/>
      <c r="LYU116" s="631"/>
      <c r="LYV116" s="631"/>
      <c r="LYW116" s="631"/>
      <c r="LYX116" s="631"/>
      <c r="LYY116" s="612"/>
      <c r="LYZ116" s="626"/>
      <c r="LZA116" s="631"/>
      <c r="LZB116" s="631"/>
      <c r="LZC116" s="631"/>
      <c r="LZD116" s="631"/>
      <c r="LZE116" s="631"/>
      <c r="LZF116" s="612"/>
      <c r="LZG116" s="626"/>
      <c r="LZH116" s="631"/>
      <c r="LZI116" s="631"/>
      <c r="LZJ116" s="631"/>
      <c r="LZK116" s="631"/>
      <c r="LZL116" s="631"/>
      <c r="LZM116" s="612"/>
      <c r="LZN116" s="626"/>
      <c r="LZO116" s="631"/>
      <c r="LZP116" s="631"/>
      <c r="LZQ116" s="631"/>
      <c r="LZR116" s="631"/>
      <c r="LZS116" s="631"/>
      <c r="LZT116" s="612"/>
      <c r="LZU116" s="626"/>
      <c r="LZV116" s="631"/>
      <c r="LZW116" s="631"/>
      <c r="LZX116" s="631"/>
      <c r="LZY116" s="631"/>
      <c r="LZZ116" s="631"/>
      <c r="MAA116" s="612"/>
      <c r="MAB116" s="626"/>
      <c r="MAC116" s="631"/>
      <c r="MAD116" s="631"/>
      <c r="MAE116" s="631"/>
      <c r="MAF116" s="631"/>
      <c r="MAG116" s="631"/>
      <c r="MAH116" s="612"/>
      <c r="MAI116" s="626"/>
      <c r="MAJ116" s="631"/>
      <c r="MAK116" s="631"/>
      <c r="MAL116" s="631"/>
      <c r="MAM116" s="631"/>
      <c r="MAN116" s="631"/>
      <c r="MAO116" s="612"/>
      <c r="MAP116" s="626"/>
      <c r="MAQ116" s="631"/>
      <c r="MAR116" s="631"/>
      <c r="MAS116" s="631"/>
      <c r="MAT116" s="631"/>
      <c r="MAU116" s="631"/>
      <c r="MAV116" s="612"/>
      <c r="MAW116" s="626"/>
      <c r="MAX116" s="631"/>
      <c r="MAY116" s="631"/>
      <c r="MAZ116" s="631"/>
      <c r="MBA116" s="631"/>
      <c r="MBB116" s="631"/>
      <c r="MBC116" s="612"/>
      <c r="MBD116" s="626"/>
      <c r="MBE116" s="631"/>
      <c r="MBF116" s="631"/>
      <c r="MBG116" s="631"/>
      <c r="MBH116" s="631"/>
      <c r="MBI116" s="631"/>
      <c r="MBJ116" s="612"/>
      <c r="MBK116" s="626"/>
      <c r="MBL116" s="631"/>
      <c r="MBM116" s="631"/>
      <c r="MBN116" s="631"/>
      <c r="MBO116" s="631"/>
      <c r="MBP116" s="631"/>
      <c r="MBQ116" s="612"/>
      <c r="MBR116" s="626"/>
      <c r="MBS116" s="631"/>
      <c r="MBT116" s="631"/>
      <c r="MBU116" s="631"/>
      <c r="MBV116" s="631"/>
      <c r="MBW116" s="631"/>
      <c r="MBX116" s="612"/>
      <c r="MBY116" s="626"/>
      <c r="MBZ116" s="631"/>
      <c r="MCA116" s="631"/>
      <c r="MCB116" s="631"/>
      <c r="MCC116" s="631"/>
      <c r="MCD116" s="631"/>
      <c r="MCE116" s="612"/>
      <c r="MCF116" s="626"/>
      <c r="MCG116" s="631"/>
      <c r="MCH116" s="631"/>
      <c r="MCI116" s="631"/>
      <c r="MCJ116" s="631"/>
      <c r="MCK116" s="631"/>
      <c r="MCL116" s="612"/>
      <c r="MCM116" s="626"/>
      <c r="MCN116" s="631"/>
      <c r="MCO116" s="631"/>
      <c r="MCP116" s="631"/>
      <c r="MCQ116" s="631"/>
      <c r="MCR116" s="631"/>
      <c r="MCS116" s="612"/>
      <c r="MCT116" s="626"/>
      <c r="MCU116" s="631"/>
      <c r="MCV116" s="631"/>
      <c r="MCW116" s="631"/>
      <c r="MCX116" s="631"/>
      <c r="MCY116" s="631"/>
      <c r="MCZ116" s="612"/>
      <c r="MDA116" s="626"/>
      <c r="MDB116" s="631"/>
      <c r="MDC116" s="631"/>
      <c r="MDD116" s="631"/>
      <c r="MDE116" s="631"/>
      <c r="MDF116" s="631"/>
      <c r="MDG116" s="612"/>
      <c r="MDH116" s="626"/>
      <c r="MDI116" s="631"/>
      <c r="MDJ116" s="631"/>
      <c r="MDK116" s="631"/>
      <c r="MDL116" s="631"/>
      <c r="MDM116" s="631"/>
      <c r="MDN116" s="612"/>
      <c r="MDO116" s="626"/>
      <c r="MDP116" s="631"/>
      <c r="MDQ116" s="631"/>
      <c r="MDR116" s="631"/>
      <c r="MDS116" s="631"/>
      <c r="MDT116" s="631"/>
      <c r="MDU116" s="612"/>
      <c r="MDV116" s="626"/>
      <c r="MDW116" s="631"/>
      <c r="MDX116" s="631"/>
      <c r="MDY116" s="631"/>
      <c r="MDZ116" s="631"/>
      <c r="MEA116" s="631"/>
      <c r="MEB116" s="612"/>
      <c r="MEC116" s="626"/>
      <c r="MED116" s="631"/>
      <c r="MEE116" s="631"/>
      <c r="MEF116" s="631"/>
      <c r="MEG116" s="631"/>
      <c r="MEH116" s="631"/>
      <c r="MEI116" s="612"/>
      <c r="MEJ116" s="626"/>
      <c r="MEK116" s="631"/>
      <c r="MEL116" s="631"/>
      <c r="MEM116" s="631"/>
      <c r="MEN116" s="631"/>
      <c r="MEO116" s="631"/>
      <c r="MEP116" s="612"/>
      <c r="MEQ116" s="626"/>
      <c r="MER116" s="631"/>
      <c r="MES116" s="631"/>
      <c r="MET116" s="631"/>
      <c r="MEU116" s="631"/>
      <c r="MEV116" s="631"/>
      <c r="MEW116" s="612"/>
      <c r="MEX116" s="626"/>
      <c r="MEY116" s="631"/>
      <c r="MEZ116" s="631"/>
      <c r="MFA116" s="631"/>
      <c r="MFB116" s="631"/>
      <c r="MFC116" s="631"/>
      <c r="MFD116" s="612"/>
      <c r="MFE116" s="626"/>
      <c r="MFF116" s="631"/>
      <c r="MFG116" s="631"/>
      <c r="MFH116" s="631"/>
      <c r="MFI116" s="631"/>
      <c r="MFJ116" s="631"/>
      <c r="MFK116" s="612"/>
      <c r="MFL116" s="626"/>
      <c r="MFM116" s="631"/>
      <c r="MFN116" s="631"/>
      <c r="MFO116" s="631"/>
      <c r="MFP116" s="631"/>
      <c r="MFQ116" s="631"/>
      <c r="MFR116" s="612"/>
      <c r="MFS116" s="626"/>
      <c r="MFT116" s="631"/>
      <c r="MFU116" s="631"/>
      <c r="MFV116" s="631"/>
      <c r="MFW116" s="631"/>
      <c r="MFX116" s="631"/>
      <c r="MFY116" s="612"/>
      <c r="MFZ116" s="626"/>
      <c r="MGA116" s="631"/>
      <c r="MGB116" s="631"/>
      <c r="MGC116" s="631"/>
      <c r="MGD116" s="631"/>
      <c r="MGE116" s="631"/>
      <c r="MGF116" s="612"/>
      <c r="MGG116" s="626"/>
      <c r="MGH116" s="631"/>
      <c r="MGI116" s="631"/>
      <c r="MGJ116" s="631"/>
      <c r="MGK116" s="631"/>
      <c r="MGL116" s="631"/>
      <c r="MGM116" s="612"/>
      <c r="MGN116" s="626"/>
      <c r="MGO116" s="631"/>
      <c r="MGP116" s="631"/>
      <c r="MGQ116" s="631"/>
      <c r="MGR116" s="631"/>
      <c r="MGS116" s="631"/>
      <c r="MGT116" s="612"/>
      <c r="MGU116" s="626"/>
      <c r="MGV116" s="631"/>
      <c r="MGW116" s="631"/>
      <c r="MGX116" s="631"/>
      <c r="MGY116" s="631"/>
      <c r="MGZ116" s="631"/>
      <c r="MHA116" s="612"/>
      <c r="MHB116" s="626"/>
      <c r="MHC116" s="631"/>
      <c r="MHD116" s="631"/>
      <c r="MHE116" s="631"/>
      <c r="MHF116" s="631"/>
      <c r="MHG116" s="631"/>
      <c r="MHH116" s="612"/>
      <c r="MHI116" s="626"/>
      <c r="MHJ116" s="631"/>
      <c r="MHK116" s="631"/>
      <c r="MHL116" s="631"/>
      <c r="MHM116" s="631"/>
      <c r="MHN116" s="631"/>
      <c r="MHO116" s="612"/>
      <c r="MHP116" s="626"/>
      <c r="MHQ116" s="631"/>
      <c r="MHR116" s="631"/>
      <c r="MHS116" s="631"/>
      <c r="MHT116" s="631"/>
      <c r="MHU116" s="631"/>
      <c r="MHV116" s="612"/>
      <c r="MHW116" s="626"/>
      <c r="MHX116" s="631"/>
      <c r="MHY116" s="631"/>
      <c r="MHZ116" s="631"/>
      <c r="MIA116" s="631"/>
      <c r="MIB116" s="631"/>
      <c r="MIC116" s="612"/>
      <c r="MID116" s="626"/>
      <c r="MIE116" s="631"/>
      <c r="MIF116" s="631"/>
      <c r="MIG116" s="631"/>
      <c r="MIH116" s="631"/>
      <c r="MII116" s="631"/>
      <c r="MIJ116" s="612"/>
      <c r="MIK116" s="626"/>
      <c r="MIL116" s="631"/>
      <c r="MIM116" s="631"/>
      <c r="MIN116" s="631"/>
      <c r="MIO116" s="631"/>
      <c r="MIP116" s="631"/>
      <c r="MIQ116" s="612"/>
      <c r="MIR116" s="626"/>
      <c r="MIS116" s="631"/>
      <c r="MIT116" s="631"/>
      <c r="MIU116" s="631"/>
      <c r="MIV116" s="631"/>
      <c r="MIW116" s="631"/>
      <c r="MIX116" s="612"/>
      <c r="MIY116" s="626"/>
      <c r="MIZ116" s="631"/>
      <c r="MJA116" s="631"/>
      <c r="MJB116" s="631"/>
      <c r="MJC116" s="631"/>
      <c r="MJD116" s="631"/>
      <c r="MJE116" s="612"/>
      <c r="MJF116" s="626"/>
      <c r="MJG116" s="631"/>
      <c r="MJH116" s="631"/>
      <c r="MJI116" s="631"/>
      <c r="MJJ116" s="631"/>
      <c r="MJK116" s="631"/>
      <c r="MJL116" s="612"/>
      <c r="MJM116" s="626"/>
      <c r="MJN116" s="631"/>
      <c r="MJO116" s="631"/>
      <c r="MJP116" s="631"/>
      <c r="MJQ116" s="631"/>
      <c r="MJR116" s="631"/>
      <c r="MJS116" s="612"/>
      <c r="MJT116" s="626"/>
      <c r="MJU116" s="631"/>
      <c r="MJV116" s="631"/>
      <c r="MJW116" s="631"/>
      <c r="MJX116" s="631"/>
      <c r="MJY116" s="631"/>
      <c r="MJZ116" s="612"/>
      <c r="MKA116" s="626"/>
      <c r="MKB116" s="631"/>
      <c r="MKC116" s="631"/>
      <c r="MKD116" s="631"/>
      <c r="MKE116" s="631"/>
      <c r="MKF116" s="631"/>
      <c r="MKG116" s="612"/>
      <c r="MKH116" s="626"/>
      <c r="MKI116" s="631"/>
      <c r="MKJ116" s="631"/>
      <c r="MKK116" s="631"/>
      <c r="MKL116" s="631"/>
      <c r="MKM116" s="631"/>
      <c r="MKN116" s="612"/>
      <c r="MKO116" s="626"/>
      <c r="MKP116" s="631"/>
      <c r="MKQ116" s="631"/>
      <c r="MKR116" s="631"/>
      <c r="MKS116" s="631"/>
      <c r="MKT116" s="631"/>
      <c r="MKU116" s="612"/>
      <c r="MKV116" s="626"/>
      <c r="MKW116" s="631"/>
      <c r="MKX116" s="631"/>
      <c r="MKY116" s="631"/>
      <c r="MKZ116" s="631"/>
      <c r="MLA116" s="631"/>
      <c r="MLB116" s="612"/>
      <c r="MLC116" s="626"/>
      <c r="MLD116" s="631"/>
      <c r="MLE116" s="631"/>
      <c r="MLF116" s="631"/>
      <c r="MLG116" s="631"/>
      <c r="MLH116" s="631"/>
      <c r="MLI116" s="612"/>
      <c r="MLJ116" s="626"/>
      <c r="MLK116" s="631"/>
      <c r="MLL116" s="631"/>
      <c r="MLM116" s="631"/>
      <c r="MLN116" s="631"/>
      <c r="MLO116" s="631"/>
      <c r="MLP116" s="612"/>
      <c r="MLQ116" s="626"/>
      <c r="MLR116" s="631"/>
      <c r="MLS116" s="631"/>
      <c r="MLT116" s="631"/>
      <c r="MLU116" s="631"/>
      <c r="MLV116" s="631"/>
      <c r="MLW116" s="612"/>
      <c r="MLX116" s="626"/>
      <c r="MLY116" s="631"/>
      <c r="MLZ116" s="631"/>
      <c r="MMA116" s="631"/>
      <c r="MMB116" s="631"/>
      <c r="MMC116" s="631"/>
      <c r="MMD116" s="612"/>
      <c r="MME116" s="626"/>
      <c r="MMF116" s="631"/>
      <c r="MMG116" s="631"/>
      <c r="MMH116" s="631"/>
      <c r="MMI116" s="631"/>
      <c r="MMJ116" s="631"/>
      <c r="MMK116" s="612"/>
      <c r="MML116" s="626"/>
      <c r="MMM116" s="631"/>
      <c r="MMN116" s="631"/>
      <c r="MMO116" s="631"/>
      <c r="MMP116" s="631"/>
      <c r="MMQ116" s="631"/>
      <c r="MMR116" s="612"/>
      <c r="MMS116" s="626"/>
      <c r="MMT116" s="631"/>
      <c r="MMU116" s="631"/>
      <c r="MMV116" s="631"/>
      <c r="MMW116" s="631"/>
      <c r="MMX116" s="631"/>
      <c r="MMY116" s="612"/>
      <c r="MMZ116" s="626"/>
      <c r="MNA116" s="631"/>
      <c r="MNB116" s="631"/>
      <c r="MNC116" s="631"/>
      <c r="MND116" s="631"/>
      <c r="MNE116" s="631"/>
      <c r="MNF116" s="612"/>
      <c r="MNG116" s="626"/>
      <c r="MNH116" s="631"/>
      <c r="MNI116" s="631"/>
      <c r="MNJ116" s="631"/>
      <c r="MNK116" s="631"/>
      <c r="MNL116" s="631"/>
      <c r="MNM116" s="612"/>
      <c r="MNN116" s="626"/>
      <c r="MNO116" s="631"/>
      <c r="MNP116" s="631"/>
      <c r="MNQ116" s="631"/>
      <c r="MNR116" s="631"/>
      <c r="MNS116" s="631"/>
      <c r="MNT116" s="612"/>
      <c r="MNU116" s="626"/>
      <c r="MNV116" s="631"/>
      <c r="MNW116" s="631"/>
      <c r="MNX116" s="631"/>
      <c r="MNY116" s="631"/>
      <c r="MNZ116" s="631"/>
      <c r="MOA116" s="612"/>
      <c r="MOB116" s="626"/>
      <c r="MOC116" s="631"/>
      <c r="MOD116" s="631"/>
      <c r="MOE116" s="631"/>
      <c r="MOF116" s="631"/>
      <c r="MOG116" s="631"/>
      <c r="MOH116" s="612"/>
      <c r="MOI116" s="626"/>
      <c r="MOJ116" s="631"/>
      <c r="MOK116" s="631"/>
      <c r="MOL116" s="631"/>
      <c r="MOM116" s="631"/>
      <c r="MON116" s="631"/>
      <c r="MOO116" s="612"/>
      <c r="MOP116" s="626"/>
      <c r="MOQ116" s="631"/>
      <c r="MOR116" s="631"/>
      <c r="MOS116" s="631"/>
      <c r="MOT116" s="631"/>
      <c r="MOU116" s="631"/>
      <c r="MOV116" s="612"/>
      <c r="MOW116" s="626"/>
      <c r="MOX116" s="631"/>
      <c r="MOY116" s="631"/>
      <c r="MOZ116" s="631"/>
      <c r="MPA116" s="631"/>
      <c r="MPB116" s="631"/>
      <c r="MPC116" s="612"/>
      <c r="MPD116" s="626"/>
      <c r="MPE116" s="631"/>
      <c r="MPF116" s="631"/>
      <c r="MPG116" s="631"/>
      <c r="MPH116" s="631"/>
      <c r="MPI116" s="631"/>
      <c r="MPJ116" s="612"/>
      <c r="MPK116" s="626"/>
      <c r="MPL116" s="631"/>
      <c r="MPM116" s="631"/>
      <c r="MPN116" s="631"/>
      <c r="MPO116" s="631"/>
      <c r="MPP116" s="631"/>
      <c r="MPQ116" s="612"/>
      <c r="MPR116" s="626"/>
      <c r="MPS116" s="631"/>
      <c r="MPT116" s="631"/>
      <c r="MPU116" s="631"/>
      <c r="MPV116" s="631"/>
      <c r="MPW116" s="631"/>
      <c r="MPX116" s="612"/>
      <c r="MPY116" s="626"/>
      <c r="MPZ116" s="631"/>
      <c r="MQA116" s="631"/>
      <c r="MQB116" s="631"/>
      <c r="MQC116" s="631"/>
      <c r="MQD116" s="631"/>
      <c r="MQE116" s="612"/>
      <c r="MQF116" s="626"/>
      <c r="MQG116" s="631"/>
      <c r="MQH116" s="631"/>
      <c r="MQI116" s="631"/>
      <c r="MQJ116" s="631"/>
      <c r="MQK116" s="631"/>
      <c r="MQL116" s="612"/>
      <c r="MQM116" s="626"/>
      <c r="MQN116" s="631"/>
      <c r="MQO116" s="631"/>
      <c r="MQP116" s="631"/>
      <c r="MQQ116" s="631"/>
      <c r="MQR116" s="631"/>
      <c r="MQS116" s="612"/>
      <c r="MQT116" s="626"/>
      <c r="MQU116" s="631"/>
      <c r="MQV116" s="631"/>
      <c r="MQW116" s="631"/>
      <c r="MQX116" s="631"/>
      <c r="MQY116" s="631"/>
      <c r="MQZ116" s="612"/>
      <c r="MRA116" s="626"/>
      <c r="MRB116" s="631"/>
      <c r="MRC116" s="631"/>
      <c r="MRD116" s="631"/>
      <c r="MRE116" s="631"/>
      <c r="MRF116" s="631"/>
      <c r="MRG116" s="612"/>
      <c r="MRH116" s="626"/>
      <c r="MRI116" s="631"/>
      <c r="MRJ116" s="631"/>
      <c r="MRK116" s="631"/>
      <c r="MRL116" s="631"/>
      <c r="MRM116" s="631"/>
      <c r="MRN116" s="612"/>
      <c r="MRO116" s="626"/>
      <c r="MRP116" s="631"/>
      <c r="MRQ116" s="631"/>
      <c r="MRR116" s="631"/>
      <c r="MRS116" s="631"/>
      <c r="MRT116" s="631"/>
      <c r="MRU116" s="612"/>
      <c r="MRV116" s="626"/>
      <c r="MRW116" s="631"/>
      <c r="MRX116" s="631"/>
      <c r="MRY116" s="631"/>
      <c r="MRZ116" s="631"/>
      <c r="MSA116" s="631"/>
      <c r="MSB116" s="612"/>
      <c r="MSC116" s="626"/>
      <c r="MSD116" s="631"/>
      <c r="MSE116" s="631"/>
      <c r="MSF116" s="631"/>
      <c r="MSG116" s="631"/>
      <c r="MSH116" s="631"/>
      <c r="MSI116" s="612"/>
      <c r="MSJ116" s="626"/>
      <c r="MSK116" s="631"/>
      <c r="MSL116" s="631"/>
      <c r="MSM116" s="631"/>
      <c r="MSN116" s="631"/>
      <c r="MSO116" s="631"/>
      <c r="MSP116" s="612"/>
      <c r="MSQ116" s="626"/>
      <c r="MSR116" s="631"/>
      <c r="MSS116" s="631"/>
      <c r="MST116" s="631"/>
      <c r="MSU116" s="631"/>
      <c r="MSV116" s="631"/>
      <c r="MSW116" s="612"/>
      <c r="MSX116" s="626"/>
      <c r="MSY116" s="631"/>
      <c r="MSZ116" s="631"/>
      <c r="MTA116" s="631"/>
      <c r="MTB116" s="631"/>
      <c r="MTC116" s="631"/>
      <c r="MTD116" s="612"/>
      <c r="MTE116" s="626"/>
      <c r="MTF116" s="631"/>
      <c r="MTG116" s="631"/>
      <c r="MTH116" s="631"/>
      <c r="MTI116" s="631"/>
      <c r="MTJ116" s="631"/>
      <c r="MTK116" s="612"/>
      <c r="MTL116" s="626"/>
      <c r="MTM116" s="631"/>
      <c r="MTN116" s="631"/>
      <c r="MTO116" s="631"/>
      <c r="MTP116" s="631"/>
      <c r="MTQ116" s="631"/>
      <c r="MTR116" s="612"/>
      <c r="MTS116" s="626"/>
      <c r="MTT116" s="631"/>
      <c r="MTU116" s="631"/>
      <c r="MTV116" s="631"/>
      <c r="MTW116" s="631"/>
      <c r="MTX116" s="631"/>
      <c r="MTY116" s="612"/>
      <c r="MTZ116" s="626"/>
      <c r="MUA116" s="631"/>
      <c r="MUB116" s="631"/>
      <c r="MUC116" s="631"/>
      <c r="MUD116" s="631"/>
      <c r="MUE116" s="631"/>
      <c r="MUF116" s="612"/>
      <c r="MUG116" s="626"/>
      <c r="MUH116" s="631"/>
      <c r="MUI116" s="631"/>
      <c r="MUJ116" s="631"/>
      <c r="MUK116" s="631"/>
      <c r="MUL116" s="631"/>
      <c r="MUM116" s="612"/>
      <c r="MUN116" s="626"/>
      <c r="MUO116" s="631"/>
      <c r="MUP116" s="631"/>
      <c r="MUQ116" s="631"/>
      <c r="MUR116" s="631"/>
      <c r="MUS116" s="631"/>
      <c r="MUT116" s="612"/>
      <c r="MUU116" s="626"/>
      <c r="MUV116" s="631"/>
      <c r="MUW116" s="631"/>
      <c r="MUX116" s="631"/>
      <c r="MUY116" s="631"/>
      <c r="MUZ116" s="631"/>
      <c r="MVA116" s="612"/>
      <c r="MVB116" s="626"/>
      <c r="MVC116" s="631"/>
      <c r="MVD116" s="631"/>
      <c r="MVE116" s="631"/>
      <c r="MVF116" s="631"/>
      <c r="MVG116" s="631"/>
      <c r="MVH116" s="612"/>
      <c r="MVI116" s="626"/>
      <c r="MVJ116" s="631"/>
      <c r="MVK116" s="631"/>
      <c r="MVL116" s="631"/>
      <c r="MVM116" s="631"/>
      <c r="MVN116" s="631"/>
      <c r="MVO116" s="612"/>
      <c r="MVP116" s="626"/>
      <c r="MVQ116" s="631"/>
      <c r="MVR116" s="631"/>
      <c r="MVS116" s="631"/>
      <c r="MVT116" s="631"/>
      <c r="MVU116" s="631"/>
      <c r="MVV116" s="612"/>
      <c r="MVW116" s="626"/>
      <c r="MVX116" s="631"/>
      <c r="MVY116" s="631"/>
      <c r="MVZ116" s="631"/>
      <c r="MWA116" s="631"/>
      <c r="MWB116" s="631"/>
      <c r="MWC116" s="612"/>
      <c r="MWD116" s="626"/>
      <c r="MWE116" s="631"/>
      <c r="MWF116" s="631"/>
      <c r="MWG116" s="631"/>
      <c r="MWH116" s="631"/>
      <c r="MWI116" s="631"/>
      <c r="MWJ116" s="612"/>
      <c r="MWK116" s="626"/>
      <c r="MWL116" s="631"/>
      <c r="MWM116" s="631"/>
      <c r="MWN116" s="631"/>
      <c r="MWO116" s="631"/>
      <c r="MWP116" s="631"/>
      <c r="MWQ116" s="612"/>
      <c r="MWR116" s="626"/>
      <c r="MWS116" s="631"/>
      <c r="MWT116" s="631"/>
      <c r="MWU116" s="631"/>
      <c r="MWV116" s="631"/>
      <c r="MWW116" s="631"/>
      <c r="MWX116" s="612"/>
      <c r="MWY116" s="626"/>
      <c r="MWZ116" s="631"/>
      <c r="MXA116" s="631"/>
      <c r="MXB116" s="631"/>
      <c r="MXC116" s="631"/>
      <c r="MXD116" s="631"/>
      <c r="MXE116" s="612"/>
      <c r="MXF116" s="626"/>
      <c r="MXG116" s="631"/>
      <c r="MXH116" s="631"/>
      <c r="MXI116" s="631"/>
      <c r="MXJ116" s="631"/>
      <c r="MXK116" s="631"/>
      <c r="MXL116" s="612"/>
      <c r="MXM116" s="626"/>
      <c r="MXN116" s="631"/>
      <c r="MXO116" s="631"/>
      <c r="MXP116" s="631"/>
      <c r="MXQ116" s="631"/>
      <c r="MXR116" s="631"/>
      <c r="MXS116" s="612"/>
      <c r="MXT116" s="626"/>
      <c r="MXU116" s="631"/>
      <c r="MXV116" s="631"/>
      <c r="MXW116" s="631"/>
      <c r="MXX116" s="631"/>
      <c r="MXY116" s="631"/>
      <c r="MXZ116" s="612"/>
      <c r="MYA116" s="626"/>
      <c r="MYB116" s="631"/>
      <c r="MYC116" s="631"/>
      <c r="MYD116" s="631"/>
      <c r="MYE116" s="631"/>
      <c r="MYF116" s="631"/>
      <c r="MYG116" s="612"/>
      <c r="MYH116" s="626"/>
      <c r="MYI116" s="631"/>
      <c r="MYJ116" s="631"/>
      <c r="MYK116" s="631"/>
      <c r="MYL116" s="631"/>
      <c r="MYM116" s="631"/>
      <c r="MYN116" s="612"/>
      <c r="MYO116" s="626"/>
      <c r="MYP116" s="631"/>
      <c r="MYQ116" s="631"/>
      <c r="MYR116" s="631"/>
      <c r="MYS116" s="631"/>
      <c r="MYT116" s="631"/>
      <c r="MYU116" s="612"/>
      <c r="MYV116" s="626"/>
      <c r="MYW116" s="631"/>
      <c r="MYX116" s="631"/>
      <c r="MYY116" s="631"/>
      <c r="MYZ116" s="631"/>
      <c r="MZA116" s="631"/>
      <c r="MZB116" s="612"/>
      <c r="MZC116" s="626"/>
      <c r="MZD116" s="631"/>
      <c r="MZE116" s="631"/>
      <c r="MZF116" s="631"/>
      <c r="MZG116" s="631"/>
      <c r="MZH116" s="631"/>
      <c r="MZI116" s="612"/>
      <c r="MZJ116" s="626"/>
      <c r="MZK116" s="631"/>
      <c r="MZL116" s="631"/>
      <c r="MZM116" s="631"/>
      <c r="MZN116" s="631"/>
      <c r="MZO116" s="631"/>
      <c r="MZP116" s="612"/>
      <c r="MZQ116" s="626"/>
      <c r="MZR116" s="631"/>
      <c r="MZS116" s="631"/>
      <c r="MZT116" s="631"/>
      <c r="MZU116" s="631"/>
      <c r="MZV116" s="631"/>
      <c r="MZW116" s="612"/>
      <c r="MZX116" s="626"/>
      <c r="MZY116" s="631"/>
      <c r="MZZ116" s="631"/>
      <c r="NAA116" s="631"/>
      <c r="NAB116" s="631"/>
      <c r="NAC116" s="631"/>
      <c r="NAD116" s="612"/>
      <c r="NAE116" s="626"/>
      <c r="NAF116" s="631"/>
      <c r="NAG116" s="631"/>
      <c r="NAH116" s="631"/>
      <c r="NAI116" s="631"/>
      <c r="NAJ116" s="631"/>
      <c r="NAK116" s="612"/>
      <c r="NAL116" s="626"/>
      <c r="NAM116" s="631"/>
      <c r="NAN116" s="631"/>
      <c r="NAO116" s="631"/>
      <c r="NAP116" s="631"/>
      <c r="NAQ116" s="631"/>
      <c r="NAR116" s="612"/>
      <c r="NAS116" s="626"/>
      <c r="NAT116" s="631"/>
      <c r="NAU116" s="631"/>
      <c r="NAV116" s="631"/>
      <c r="NAW116" s="631"/>
      <c r="NAX116" s="631"/>
      <c r="NAY116" s="612"/>
      <c r="NAZ116" s="626"/>
      <c r="NBA116" s="631"/>
      <c r="NBB116" s="631"/>
      <c r="NBC116" s="631"/>
      <c r="NBD116" s="631"/>
      <c r="NBE116" s="631"/>
      <c r="NBF116" s="612"/>
      <c r="NBG116" s="626"/>
      <c r="NBH116" s="631"/>
      <c r="NBI116" s="631"/>
      <c r="NBJ116" s="631"/>
      <c r="NBK116" s="631"/>
      <c r="NBL116" s="631"/>
      <c r="NBM116" s="612"/>
      <c r="NBN116" s="626"/>
      <c r="NBO116" s="631"/>
      <c r="NBP116" s="631"/>
      <c r="NBQ116" s="631"/>
      <c r="NBR116" s="631"/>
      <c r="NBS116" s="631"/>
      <c r="NBT116" s="612"/>
      <c r="NBU116" s="626"/>
      <c r="NBV116" s="631"/>
      <c r="NBW116" s="631"/>
      <c r="NBX116" s="631"/>
      <c r="NBY116" s="631"/>
      <c r="NBZ116" s="631"/>
      <c r="NCA116" s="612"/>
      <c r="NCB116" s="626"/>
      <c r="NCC116" s="631"/>
      <c r="NCD116" s="631"/>
      <c r="NCE116" s="631"/>
      <c r="NCF116" s="631"/>
      <c r="NCG116" s="631"/>
      <c r="NCH116" s="612"/>
      <c r="NCI116" s="626"/>
      <c r="NCJ116" s="631"/>
      <c r="NCK116" s="631"/>
      <c r="NCL116" s="631"/>
      <c r="NCM116" s="631"/>
      <c r="NCN116" s="631"/>
      <c r="NCO116" s="612"/>
      <c r="NCP116" s="626"/>
      <c r="NCQ116" s="631"/>
      <c r="NCR116" s="631"/>
      <c r="NCS116" s="631"/>
      <c r="NCT116" s="631"/>
      <c r="NCU116" s="631"/>
      <c r="NCV116" s="612"/>
      <c r="NCW116" s="626"/>
      <c r="NCX116" s="631"/>
      <c r="NCY116" s="631"/>
      <c r="NCZ116" s="631"/>
      <c r="NDA116" s="631"/>
      <c r="NDB116" s="631"/>
      <c r="NDC116" s="612"/>
      <c r="NDD116" s="626"/>
      <c r="NDE116" s="631"/>
      <c r="NDF116" s="631"/>
      <c r="NDG116" s="631"/>
      <c r="NDH116" s="631"/>
      <c r="NDI116" s="631"/>
      <c r="NDJ116" s="612"/>
      <c r="NDK116" s="626"/>
      <c r="NDL116" s="631"/>
      <c r="NDM116" s="631"/>
      <c r="NDN116" s="631"/>
      <c r="NDO116" s="631"/>
      <c r="NDP116" s="631"/>
      <c r="NDQ116" s="612"/>
      <c r="NDR116" s="626"/>
      <c r="NDS116" s="631"/>
      <c r="NDT116" s="631"/>
      <c r="NDU116" s="631"/>
      <c r="NDV116" s="631"/>
      <c r="NDW116" s="631"/>
      <c r="NDX116" s="612"/>
      <c r="NDY116" s="626"/>
      <c r="NDZ116" s="631"/>
      <c r="NEA116" s="631"/>
      <c r="NEB116" s="631"/>
      <c r="NEC116" s="631"/>
      <c r="NED116" s="631"/>
      <c r="NEE116" s="612"/>
      <c r="NEF116" s="626"/>
      <c r="NEG116" s="631"/>
      <c r="NEH116" s="631"/>
      <c r="NEI116" s="631"/>
      <c r="NEJ116" s="631"/>
      <c r="NEK116" s="631"/>
      <c r="NEL116" s="612"/>
      <c r="NEM116" s="626"/>
      <c r="NEN116" s="631"/>
      <c r="NEO116" s="631"/>
      <c r="NEP116" s="631"/>
      <c r="NEQ116" s="631"/>
      <c r="NER116" s="631"/>
      <c r="NES116" s="612"/>
      <c r="NET116" s="626"/>
      <c r="NEU116" s="631"/>
      <c r="NEV116" s="631"/>
      <c r="NEW116" s="631"/>
      <c r="NEX116" s="631"/>
      <c r="NEY116" s="631"/>
      <c r="NEZ116" s="612"/>
      <c r="NFA116" s="626"/>
      <c r="NFB116" s="631"/>
      <c r="NFC116" s="631"/>
      <c r="NFD116" s="631"/>
      <c r="NFE116" s="631"/>
      <c r="NFF116" s="631"/>
      <c r="NFG116" s="612"/>
      <c r="NFH116" s="626"/>
      <c r="NFI116" s="631"/>
      <c r="NFJ116" s="631"/>
      <c r="NFK116" s="631"/>
      <c r="NFL116" s="631"/>
      <c r="NFM116" s="631"/>
      <c r="NFN116" s="612"/>
      <c r="NFO116" s="626"/>
      <c r="NFP116" s="631"/>
      <c r="NFQ116" s="631"/>
      <c r="NFR116" s="631"/>
      <c r="NFS116" s="631"/>
      <c r="NFT116" s="631"/>
      <c r="NFU116" s="612"/>
      <c r="NFV116" s="626"/>
      <c r="NFW116" s="631"/>
      <c r="NFX116" s="631"/>
      <c r="NFY116" s="631"/>
      <c r="NFZ116" s="631"/>
      <c r="NGA116" s="631"/>
      <c r="NGB116" s="612"/>
      <c r="NGC116" s="626"/>
      <c r="NGD116" s="631"/>
      <c r="NGE116" s="631"/>
      <c r="NGF116" s="631"/>
      <c r="NGG116" s="631"/>
      <c r="NGH116" s="631"/>
      <c r="NGI116" s="612"/>
      <c r="NGJ116" s="626"/>
      <c r="NGK116" s="631"/>
      <c r="NGL116" s="631"/>
      <c r="NGM116" s="631"/>
      <c r="NGN116" s="631"/>
      <c r="NGO116" s="631"/>
      <c r="NGP116" s="612"/>
      <c r="NGQ116" s="626"/>
      <c r="NGR116" s="631"/>
      <c r="NGS116" s="631"/>
      <c r="NGT116" s="631"/>
      <c r="NGU116" s="631"/>
      <c r="NGV116" s="631"/>
      <c r="NGW116" s="612"/>
      <c r="NGX116" s="626"/>
      <c r="NGY116" s="631"/>
      <c r="NGZ116" s="631"/>
      <c r="NHA116" s="631"/>
      <c r="NHB116" s="631"/>
      <c r="NHC116" s="631"/>
      <c r="NHD116" s="612"/>
      <c r="NHE116" s="626"/>
      <c r="NHF116" s="631"/>
      <c r="NHG116" s="631"/>
      <c r="NHH116" s="631"/>
      <c r="NHI116" s="631"/>
      <c r="NHJ116" s="631"/>
      <c r="NHK116" s="612"/>
      <c r="NHL116" s="626"/>
      <c r="NHM116" s="631"/>
      <c r="NHN116" s="631"/>
      <c r="NHO116" s="631"/>
      <c r="NHP116" s="631"/>
      <c r="NHQ116" s="631"/>
      <c r="NHR116" s="612"/>
      <c r="NHS116" s="626"/>
      <c r="NHT116" s="631"/>
      <c r="NHU116" s="631"/>
      <c r="NHV116" s="631"/>
      <c r="NHW116" s="631"/>
      <c r="NHX116" s="631"/>
      <c r="NHY116" s="612"/>
      <c r="NHZ116" s="626"/>
      <c r="NIA116" s="631"/>
      <c r="NIB116" s="631"/>
      <c r="NIC116" s="631"/>
      <c r="NID116" s="631"/>
      <c r="NIE116" s="631"/>
      <c r="NIF116" s="612"/>
      <c r="NIG116" s="626"/>
      <c r="NIH116" s="631"/>
      <c r="NII116" s="631"/>
      <c r="NIJ116" s="631"/>
      <c r="NIK116" s="631"/>
      <c r="NIL116" s="631"/>
      <c r="NIM116" s="612"/>
      <c r="NIN116" s="626"/>
      <c r="NIO116" s="631"/>
      <c r="NIP116" s="631"/>
      <c r="NIQ116" s="631"/>
      <c r="NIR116" s="631"/>
      <c r="NIS116" s="631"/>
      <c r="NIT116" s="612"/>
      <c r="NIU116" s="626"/>
      <c r="NIV116" s="631"/>
      <c r="NIW116" s="631"/>
      <c r="NIX116" s="631"/>
      <c r="NIY116" s="631"/>
      <c r="NIZ116" s="631"/>
      <c r="NJA116" s="612"/>
      <c r="NJB116" s="626"/>
      <c r="NJC116" s="631"/>
      <c r="NJD116" s="631"/>
      <c r="NJE116" s="631"/>
      <c r="NJF116" s="631"/>
      <c r="NJG116" s="631"/>
      <c r="NJH116" s="612"/>
      <c r="NJI116" s="626"/>
      <c r="NJJ116" s="631"/>
      <c r="NJK116" s="631"/>
      <c r="NJL116" s="631"/>
      <c r="NJM116" s="631"/>
      <c r="NJN116" s="631"/>
      <c r="NJO116" s="612"/>
      <c r="NJP116" s="626"/>
      <c r="NJQ116" s="631"/>
      <c r="NJR116" s="631"/>
      <c r="NJS116" s="631"/>
      <c r="NJT116" s="631"/>
      <c r="NJU116" s="631"/>
      <c r="NJV116" s="612"/>
      <c r="NJW116" s="626"/>
      <c r="NJX116" s="631"/>
      <c r="NJY116" s="631"/>
      <c r="NJZ116" s="631"/>
      <c r="NKA116" s="631"/>
      <c r="NKB116" s="631"/>
      <c r="NKC116" s="612"/>
      <c r="NKD116" s="626"/>
      <c r="NKE116" s="631"/>
      <c r="NKF116" s="631"/>
      <c r="NKG116" s="631"/>
      <c r="NKH116" s="631"/>
      <c r="NKI116" s="631"/>
      <c r="NKJ116" s="612"/>
      <c r="NKK116" s="626"/>
      <c r="NKL116" s="631"/>
      <c r="NKM116" s="631"/>
      <c r="NKN116" s="631"/>
      <c r="NKO116" s="631"/>
      <c r="NKP116" s="631"/>
      <c r="NKQ116" s="612"/>
      <c r="NKR116" s="626"/>
      <c r="NKS116" s="631"/>
      <c r="NKT116" s="631"/>
      <c r="NKU116" s="631"/>
      <c r="NKV116" s="631"/>
      <c r="NKW116" s="631"/>
      <c r="NKX116" s="612"/>
      <c r="NKY116" s="626"/>
      <c r="NKZ116" s="631"/>
      <c r="NLA116" s="631"/>
      <c r="NLB116" s="631"/>
      <c r="NLC116" s="631"/>
      <c r="NLD116" s="631"/>
      <c r="NLE116" s="612"/>
      <c r="NLF116" s="626"/>
      <c r="NLG116" s="631"/>
      <c r="NLH116" s="631"/>
      <c r="NLI116" s="631"/>
      <c r="NLJ116" s="631"/>
      <c r="NLK116" s="631"/>
      <c r="NLL116" s="612"/>
      <c r="NLM116" s="626"/>
      <c r="NLN116" s="631"/>
      <c r="NLO116" s="631"/>
      <c r="NLP116" s="631"/>
      <c r="NLQ116" s="631"/>
      <c r="NLR116" s="631"/>
      <c r="NLS116" s="612"/>
      <c r="NLT116" s="626"/>
      <c r="NLU116" s="631"/>
      <c r="NLV116" s="631"/>
      <c r="NLW116" s="631"/>
      <c r="NLX116" s="631"/>
      <c r="NLY116" s="631"/>
      <c r="NLZ116" s="612"/>
      <c r="NMA116" s="626"/>
      <c r="NMB116" s="631"/>
      <c r="NMC116" s="631"/>
      <c r="NMD116" s="631"/>
      <c r="NME116" s="631"/>
      <c r="NMF116" s="631"/>
      <c r="NMG116" s="612"/>
      <c r="NMH116" s="626"/>
      <c r="NMI116" s="631"/>
      <c r="NMJ116" s="631"/>
      <c r="NMK116" s="631"/>
      <c r="NML116" s="631"/>
      <c r="NMM116" s="631"/>
      <c r="NMN116" s="612"/>
      <c r="NMO116" s="626"/>
      <c r="NMP116" s="631"/>
      <c r="NMQ116" s="631"/>
      <c r="NMR116" s="631"/>
      <c r="NMS116" s="631"/>
      <c r="NMT116" s="631"/>
      <c r="NMU116" s="612"/>
      <c r="NMV116" s="626"/>
      <c r="NMW116" s="631"/>
      <c r="NMX116" s="631"/>
      <c r="NMY116" s="631"/>
      <c r="NMZ116" s="631"/>
      <c r="NNA116" s="631"/>
      <c r="NNB116" s="612"/>
      <c r="NNC116" s="626"/>
      <c r="NND116" s="631"/>
      <c r="NNE116" s="631"/>
      <c r="NNF116" s="631"/>
      <c r="NNG116" s="631"/>
      <c r="NNH116" s="631"/>
      <c r="NNI116" s="612"/>
      <c r="NNJ116" s="626"/>
      <c r="NNK116" s="631"/>
      <c r="NNL116" s="631"/>
      <c r="NNM116" s="631"/>
      <c r="NNN116" s="631"/>
      <c r="NNO116" s="631"/>
      <c r="NNP116" s="612"/>
      <c r="NNQ116" s="626"/>
      <c r="NNR116" s="631"/>
      <c r="NNS116" s="631"/>
      <c r="NNT116" s="631"/>
      <c r="NNU116" s="631"/>
      <c r="NNV116" s="631"/>
      <c r="NNW116" s="612"/>
      <c r="NNX116" s="626"/>
      <c r="NNY116" s="631"/>
      <c r="NNZ116" s="631"/>
      <c r="NOA116" s="631"/>
      <c r="NOB116" s="631"/>
      <c r="NOC116" s="631"/>
      <c r="NOD116" s="612"/>
      <c r="NOE116" s="626"/>
      <c r="NOF116" s="631"/>
      <c r="NOG116" s="631"/>
      <c r="NOH116" s="631"/>
      <c r="NOI116" s="631"/>
      <c r="NOJ116" s="631"/>
      <c r="NOK116" s="612"/>
      <c r="NOL116" s="626"/>
      <c r="NOM116" s="631"/>
      <c r="NON116" s="631"/>
      <c r="NOO116" s="631"/>
      <c r="NOP116" s="631"/>
      <c r="NOQ116" s="631"/>
      <c r="NOR116" s="612"/>
      <c r="NOS116" s="626"/>
      <c r="NOT116" s="631"/>
      <c r="NOU116" s="631"/>
      <c r="NOV116" s="631"/>
      <c r="NOW116" s="631"/>
      <c r="NOX116" s="631"/>
      <c r="NOY116" s="612"/>
      <c r="NOZ116" s="626"/>
      <c r="NPA116" s="631"/>
      <c r="NPB116" s="631"/>
      <c r="NPC116" s="631"/>
      <c r="NPD116" s="631"/>
      <c r="NPE116" s="631"/>
      <c r="NPF116" s="612"/>
      <c r="NPG116" s="626"/>
      <c r="NPH116" s="631"/>
      <c r="NPI116" s="631"/>
      <c r="NPJ116" s="631"/>
      <c r="NPK116" s="631"/>
      <c r="NPL116" s="631"/>
      <c r="NPM116" s="612"/>
      <c r="NPN116" s="626"/>
      <c r="NPO116" s="631"/>
      <c r="NPP116" s="631"/>
      <c r="NPQ116" s="631"/>
      <c r="NPR116" s="631"/>
      <c r="NPS116" s="631"/>
      <c r="NPT116" s="612"/>
      <c r="NPU116" s="626"/>
      <c r="NPV116" s="631"/>
      <c r="NPW116" s="631"/>
      <c r="NPX116" s="631"/>
      <c r="NPY116" s="631"/>
      <c r="NPZ116" s="631"/>
      <c r="NQA116" s="612"/>
      <c r="NQB116" s="626"/>
      <c r="NQC116" s="631"/>
      <c r="NQD116" s="631"/>
      <c r="NQE116" s="631"/>
      <c r="NQF116" s="631"/>
      <c r="NQG116" s="631"/>
      <c r="NQH116" s="612"/>
      <c r="NQI116" s="626"/>
      <c r="NQJ116" s="631"/>
      <c r="NQK116" s="631"/>
      <c r="NQL116" s="631"/>
      <c r="NQM116" s="631"/>
      <c r="NQN116" s="631"/>
      <c r="NQO116" s="612"/>
      <c r="NQP116" s="626"/>
      <c r="NQQ116" s="631"/>
      <c r="NQR116" s="631"/>
      <c r="NQS116" s="631"/>
      <c r="NQT116" s="631"/>
      <c r="NQU116" s="631"/>
      <c r="NQV116" s="612"/>
      <c r="NQW116" s="626"/>
      <c r="NQX116" s="631"/>
      <c r="NQY116" s="631"/>
      <c r="NQZ116" s="631"/>
      <c r="NRA116" s="631"/>
      <c r="NRB116" s="631"/>
      <c r="NRC116" s="612"/>
      <c r="NRD116" s="626"/>
      <c r="NRE116" s="631"/>
      <c r="NRF116" s="631"/>
      <c r="NRG116" s="631"/>
      <c r="NRH116" s="631"/>
      <c r="NRI116" s="631"/>
      <c r="NRJ116" s="612"/>
      <c r="NRK116" s="626"/>
      <c r="NRL116" s="631"/>
      <c r="NRM116" s="631"/>
      <c r="NRN116" s="631"/>
      <c r="NRO116" s="631"/>
      <c r="NRP116" s="631"/>
      <c r="NRQ116" s="612"/>
      <c r="NRR116" s="626"/>
      <c r="NRS116" s="631"/>
      <c r="NRT116" s="631"/>
      <c r="NRU116" s="631"/>
      <c r="NRV116" s="631"/>
      <c r="NRW116" s="631"/>
      <c r="NRX116" s="612"/>
      <c r="NRY116" s="626"/>
      <c r="NRZ116" s="631"/>
      <c r="NSA116" s="631"/>
      <c r="NSB116" s="631"/>
      <c r="NSC116" s="631"/>
      <c r="NSD116" s="631"/>
      <c r="NSE116" s="612"/>
      <c r="NSF116" s="626"/>
      <c r="NSG116" s="631"/>
      <c r="NSH116" s="631"/>
      <c r="NSI116" s="631"/>
      <c r="NSJ116" s="631"/>
      <c r="NSK116" s="631"/>
      <c r="NSL116" s="612"/>
      <c r="NSM116" s="626"/>
      <c r="NSN116" s="631"/>
      <c r="NSO116" s="631"/>
      <c r="NSP116" s="631"/>
      <c r="NSQ116" s="631"/>
      <c r="NSR116" s="631"/>
      <c r="NSS116" s="612"/>
      <c r="NST116" s="626"/>
      <c r="NSU116" s="631"/>
      <c r="NSV116" s="631"/>
      <c r="NSW116" s="631"/>
      <c r="NSX116" s="631"/>
      <c r="NSY116" s="631"/>
      <c r="NSZ116" s="612"/>
      <c r="NTA116" s="626"/>
      <c r="NTB116" s="631"/>
      <c r="NTC116" s="631"/>
      <c r="NTD116" s="631"/>
      <c r="NTE116" s="631"/>
      <c r="NTF116" s="631"/>
      <c r="NTG116" s="612"/>
      <c r="NTH116" s="626"/>
      <c r="NTI116" s="631"/>
      <c r="NTJ116" s="631"/>
      <c r="NTK116" s="631"/>
      <c r="NTL116" s="631"/>
      <c r="NTM116" s="631"/>
      <c r="NTN116" s="612"/>
      <c r="NTO116" s="626"/>
      <c r="NTP116" s="631"/>
      <c r="NTQ116" s="631"/>
      <c r="NTR116" s="631"/>
      <c r="NTS116" s="631"/>
      <c r="NTT116" s="631"/>
      <c r="NTU116" s="612"/>
      <c r="NTV116" s="626"/>
      <c r="NTW116" s="631"/>
      <c r="NTX116" s="631"/>
      <c r="NTY116" s="631"/>
      <c r="NTZ116" s="631"/>
      <c r="NUA116" s="631"/>
      <c r="NUB116" s="612"/>
      <c r="NUC116" s="626"/>
      <c r="NUD116" s="631"/>
      <c r="NUE116" s="631"/>
      <c r="NUF116" s="631"/>
      <c r="NUG116" s="631"/>
      <c r="NUH116" s="631"/>
      <c r="NUI116" s="612"/>
      <c r="NUJ116" s="626"/>
      <c r="NUK116" s="631"/>
      <c r="NUL116" s="631"/>
      <c r="NUM116" s="631"/>
      <c r="NUN116" s="631"/>
      <c r="NUO116" s="631"/>
      <c r="NUP116" s="612"/>
      <c r="NUQ116" s="626"/>
      <c r="NUR116" s="631"/>
      <c r="NUS116" s="631"/>
      <c r="NUT116" s="631"/>
      <c r="NUU116" s="631"/>
      <c r="NUV116" s="631"/>
      <c r="NUW116" s="612"/>
      <c r="NUX116" s="626"/>
      <c r="NUY116" s="631"/>
      <c r="NUZ116" s="631"/>
      <c r="NVA116" s="631"/>
      <c r="NVB116" s="631"/>
      <c r="NVC116" s="631"/>
      <c r="NVD116" s="612"/>
      <c r="NVE116" s="626"/>
      <c r="NVF116" s="631"/>
      <c r="NVG116" s="631"/>
      <c r="NVH116" s="631"/>
      <c r="NVI116" s="631"/>
      <c r="NVJ116" s="631"/>
      <c r="NVK116" s="612"/>
      <c r="NVL116" s="626"/>
      <c r="NVM116" s="631"/>
      <c r="NVN116" s="631"/>
      <c r="NVO116" s="631"/>
      <c r="NVP116" s="631"/>
      <c r="NVQ116" s="631"/>
      <c r="NVR116" s="612"/>
      <c r="NVS116" s="626"/>
      <c r="NVT116" s="631"/>
      <c r="NVU116" s="631"/>
      <c r="NVV116" s="631"/>
      <c r="NVW116" s="631"/>
      <c r="NVX116" s="631"/>
      <c r="NVY116" s="612"/>
      <c r="NVZ116" s="626"/>
      <c r="NWA116" s="631"/>
      <c r="NWB116" s="631"/>
      <c r="NWC116" s="631"/>
      <c r="NWD116" s="631"/>
      <c r="NWE116" s="631"/>
      <c r="NWF116" s="612"/>
      <c r="NWG116" s="626"/>
      <c r="NWH116" s="631"/>
      <c r="NWI116" s="631"/>
      <c r="NWJ116" s="631"/>
      <c r="NWK116" s="631"/>
      <c r="NWL116" s="631"/>
      <c r="NWM116" s="612"/>
      <c r="NWN116" s="626"/>
      <c r="NWO116" s="631"/>
      <c r="NWP116" s="631"/>
      <c r="NWQ116" s="631"/>
      <c r="NWR116" s="631"/>
      <c r="NWS116" s="631"/>
      <c r="NWT116" s="612"/>
      <c r="NWU116" s="626"/>
      <c r="NWV116" s="631"/>
      <c r="NWW116" s="631"/>
      <c r="NWX116" s="631"/>
      <c r="NWY116" s="631"/>
      <c r="NWZ116" s="631"/>
      <c r="NXA116" s="612"/>
      <c r="NXB116" s="626"/>
      <c r="NXC116" s="631"/>
      <c r="NXD116" s="631"/>
      <c r="NXE116" s="631"/>
      <c r="NXF116" s="631"/>
      <c r="NXG116" s="631"/>
      <c r="NXH116" s="612"/>
      <c r="NXI116" s="626"/>
      <c r="NXJ116" s="631"/>
      <c r="NXK116" s="631"/>
      <c r="NXL116" s="631"/>
      <c r="NXM116" s="631"/>
      <c r="NXN116" s="631"/>
      <c r="NXO116" s="612"/>
      <c r="NXP116" s="626"/>
      <c r="NXQ116" s="631"/>
      <c r="NXR116" s="631"/>
      <c r="NXS116" s="631"/>
      <c r="NXT116" s="631"/>
      <c r="NXU116" s="631"/>
      <c r="NXV116" s="612"/>
      <c r="NXW116" s="626"/>
      <c r="NXX116" s="631"/>
      <c r="NXY116" s="631"/>
      <c r="NXZ116" s="631"/>
      <c r="NYA116" s="631"/>
      <c r="NYB116" s="631"/>
      <c r="NYC116" s="612"/>
      <c r="NYD116" s="626"/>
      <c r="NYE116" s="631"/>
      <c r="NYF116" s="631"/>
      <c r="NYG116" s="631"/>
      <c r="NYH116" s="631"/>
      <c r="NYI116" s="631"/>
      <c r="NYJ116" s="612"/>
      <c r="NYK116" s="626"/>
      <c r="NYL116" s="631"/>
      <c r="NYM116" s="631"/>
      <c r="NYN116" s="631"/>
      <c r="NYO116" s="631"/>
      <c r="NYP116" s="631"/>
      <c r="NYQ116" s="612"/>
      <c r="NYR116" s="626"/>
      <c r="NYS116" s="631"/>
      <c r="NYT116" s="631"/>
      <c r="NYU116" s="631"/>
      <c r="NYV116" s="631"/>
      <c r="NYW116" s="631"/>
      <c r="NYX116" s="612"/>
      <c r="NYY116" s="626"/>
      <c r="NYZ116" s="631"/>
      <c r="NZA116" s="631"/>
      <c r="NZB116" s="631"/>
      <c r="NZC116" s="631"/>
      <c r="NZD116" s="631"/>
      <c r="NZE116" s="612"/>
      <c r="NZF116" s="626"/>
      <c r="NZG116" s="631"/>
      <c r="NZH116" s="631"/>
      <c r="NZI116" s="631"/>
      <c r="NZJ116" s="631"/>
      <c r="NZK116" s="631"/>
      <c r="NZL116" s="612"/>
      <c r="NZM116" s="626"/>
      <c r="NZN116" s="631"/>
      <c r="NZO116" s="631"/>
      <c r="NZP116" s="631"/>
      <c r="NZQ116" s="631"/>
      <c r="NZR116" s="631"/>
      <c r="NZS116" s="612"/>
      <c r="NZT116" s="626"/>
      <c r="NZU116" s="631"/>
      <c r="NZV116" s="631"/>
      <c r="NZW116" s="631"/>
      <c r="NZX116" s="631"/>
      <c r="NZY116" s="631"/>
      <c r="NZZ116" s="612"/>
      <c r="OAA116" s="626"/>
      <c r="OAB116" s="631"/>
      <c r="OAC116" s="631"/>
      <c r="OAD116" s="631"/>
      <c r="OAE116" s="631"/>
      <c r="OAF116" s="631"/>
      <c r="OAG116" s="612"/>
      <c r="OAH116" s="626"/>
      <c r="OAI116" s="631"/>
      <c r="OAJ116" s="631"/>
      <c r="OAK116" s="631"/>
      <c r="OAL116" s="631"/>
      <c r="OAM116" s="631"/>
      <c r="OAN116" s="612"/>
      <c r="OAO116" s="626"/>
      <c r="OAP116" s="631"/>
      <c r="OAQ116" s="631"/>
      <c r="OAR116" s="631"/>
      <c r="OAS116" s="631"/>
      <c r="OAT116" s="631"/>
      <c r="OAU116" s="612"/>
      <c r="OAV116" s="626"/>
      <c r="OAW116" s="631"/>
      <c r="OAX116" s="631"/>
      <c r="OAY116" s="631"/>
      <c r="OAZ116" s="631"/>
      <c r="OBA116" s="631"/>
      <c r="OBB116" s="612"/>
      <c r="OBC116" s="626"/>
      <c r="OBD116" s="631"/>
      <c r="OBE116" s="631"/>
      <c r="OBF116" s="631"/>
      <c r="OBG116" s="631"/>
      <c r="OBH116" s="631"/>
      <c r="OBI116" s="612"/>
      <c r="OBJ116" s="626"/>
      <c r="OBK116" s="631"/>
      <c r="OBL116" s="631"/>
      <c r="OBM116" s="631"/>
      <c r="OBN116" s="631"/>
      <c r="OBO116" s="631"/>
      <c r="OBP116" s="612"/>
      <c r="OBQ116" s="626"/>
      <c r="OBR116" s="631"/>
      <c r="OBS116" s="631"/>
      <c r="OBT116" s="631"/>
      <c r="OBU116" s="631"/>
      <c r="OBV116" s="631"/>
      <c r="OBW116" s="612"/>
      <c r="OBX116" s="626"/>
      <c r="OBY116" s="631"/>
      <c r="OBZ116" s="631"/>
      <c r="OCA116" s="631"/>
      <c r="OCB116" s="631"/>
      <c r="OCC116" s="631"/>
      <c r="OCD116" s="612"/>
      <c r="OCE116" s="626"/>
      <c r="OCF116" s="631"/>
      <c r="OCG116" s="631"/>
      <c r="OCH116" s="631"/>
      <c r="OCI116" s="631"/>
      <c r="OCJ116" s="631"/>
      <c r="OCK116" s="612"/>
      <c r="OCL116" s="626"/>
      <c r="OCM116" s="631"/>
      <c r="OCN116" s="631"/>
      <c r="OCO116" s="631"/>
      <c r="OCP116" s="631"/>
      <c r="OCQ116" s="631"/>
      <c r="OCR116" s="612"/>
      <c r="OCS116" s="626"/>
      <c r="OCT116" s="631"/>
      <c r="OCU116" s="631"/>
      <c r="OCV116" s="631"/>
      <c r="OCW116" s="631"/>
      <c r="OCX116" s="631"/>
      <c r="OCY116" s="612"/>
      <c r="OCZ116" s="626"/>
      <c r="ODA116" s="631"/>
      <c r="ODB116" s="631"/>
      <c r="ODC116" s="631"/>
      <c r="ODD116" s="631"/>
      <c r="ODE116" s="631"/>
      <c r="ODF116" s="612"/>
      <c r="ODG116" s="626"/>
      <c r="ODH116" s="631"/>
      <c r="ODI116" s="631"/>
      <c r="ODJ116" s="631"/>
      <c r="ODK116" s="631"/>
      <c r="ODL116" s="631"/>
      <c r="ODM116" s="612"/>
      <c r="ODN116" s="626"/>
      <c r="ODO116" s="631"/>
      <c r="ODP116" s="631"/>
      <c r="ODQ116" s="631"/>
      <c r="ODR116" s="631"/>
      <c r="ODS116" s="631"/>
      <c r="ODT116" s="612"/>
      <c r="ODU116" s="626"/>
      <c r="ODV116" s="631"/>
      <c r="ODW116" s="631"/>
      <c r="ODX116" s="631"/>
      <c r="ODY116" s="631"/>
      <c r="ODZ116" s="631"/>
      <c r="OEA116" s="612"/>
      <c r="OEB116" s="626"/>
      <c r="OEC116" s="631"/>
      <c r="OED116" s="631"/>
      <c r="OEE116" s="631"/>
      <c r="OEF116" s="631"/>
      <c r="OEG116" s="631"/>
      <c r="OEH116" s="612"/>
      <c r="OEI116" s="626"/>
      <c r="OEJ116" s="631"/>
      <c r="OEK116" s="631"/>
      <c r="OEL116" s="631"/>
      <c r="OEM116" s="631"/>
      <c r="OEN116" s="631"/>
      <c r="OEO116" s="612"/>
      <c r="OEP116" s="626"/>
      <c r="OEQ116" s="631"/>
      <c r="OER116" s="631"/>
      <c r="OES116" s="631"/>
      <c r="OET116" s="631"/>
      <c r="OEU116" s="631"/>
      <c r="OEV116" s="612"/>
      <c r="OEW116" s="626"/>
      <c r="OEX116" s="631"/>
      <c r="OEY116" s="631"/>
      <c r="OEZ116" s="631"/>
      <c r="OFA116" s="631"/>
      <c r="OFB116" s="631"/>
      <c r="OFC116" s="612"/>
      <c r="OFD116" s="626"/>
      <c r="OFE116" s="631"/>
      <c r="OFF116" s="631"/>
      <c r="OFG116" s="631"/>
      <c r="OFH116" s="631"/>
      <c r="OFI116" s="631"/>
      <c r="OFJ116" s="612"/>
      <c r="OFK116" s="626"/>
      <c r="OFL116" s="631"/>
      <c r="OFM116" s="631"/>
      <c r="OFN116" s="631"/>
      <c r="OFO116" s="631"/>
      <c r="OFP116" s="631"/>
      <c r="OFQ116" s="612"/>
      <c r="OFR116" s="626"/>
      <c r="OFS116" s="631"/>
      <c r="OFT116" s="631"/>
      <c r="OFU116" s="631"/>
      <c r="OFV116" s="631"/>
      <c r="OFW116" s="631"/>
      <c r="OFX116" s="612"/>
      <c r="OFY116" s="626"/>
      <c r="OFZ116" s="631"/>
      <c r="OGA116" s="631"/>
      <c r="OGB116" s="631"/>
      <c r="OGC116" s="631"/>
      <c r="OGD116" s="631"/>
      <c r="OGE116" s="612"/>
      <c r="OGF116" s="626"/>
      <c r="OGG116" s="631"/>
      <c r="OGH116" s="631"/>
      <c r="OGI116" s="631"/>
      <c r="OGJ116" s="631"/>
      <c r="OGK116" s="631"/>
      <c r="OGL116" s="612"/>
      <c r="OGM116" s="626"/>
      <c r="OGN116" s="631"/>
      <c r="OGO116" s="631"/>
      <c r="OGP116" s="631"/>
      <c r="OGQ116" s="631"/>
      <c r="OGR116" s="631"/>
      <c r="OGS116" s="612"/>
      <c r="OGT116" s="626"/>
      <c r="OGU116" s="631"/>
      <c r="OGV116" s="631"/>
      <c r="OGW116" s="631"/>
      <c r="OGX116" s="631"/>
      <c r="OGY116" s="631"/>
      <c r="OGZ116" s="612"/>
      <c r="OHA116" s="626"/>
      <c r="OHB116" s="631"/>
      <c r="OHC116" s="631"/>
      <c r="OHD116" s="631"/>
      <c r="OHE116" s="631"/>
      <c r="OHF116" s="631"/>
      <c r="OHG116" s="612"/>
      <c r="OHH116" s="626"/>
      <c r="OHI116" s="631"/>
      <c r="OHJ116" s="631"/>
      <c r="OHK116" s="631"/>
      <c r="OHL116" s="631"/>
      <c r="OHM116" s="631"/>
      <c r="OHN116" s="612"/>
      <c r="OHO116" s="626"/>
      <c r="OHP116" s="631"/>
      <c r="OHQ116" s="631"/>
      <c r="OHR116" s="631"/>
      <c r="OHS116" s="631"/>
      <c r="OHT116" s="631"/>
      <c r="OHU116" s="612"/>
      <c r="OHV116" s="626"/>
      <c r="OHW116" s="631"/>
      <c r="OHX116" s="631"/>
      <c r="OHY116" s="631"/>
      <c r="OHZ116" s="631"/>
      <c r="OIA116" s="631"/>
      <c r="OIB116" s="612"/>
      <c r="OIC116" s="626"/>
      <c r="OID116" s="631"/>
      <c r="OIE116" s="631"/>
      <c r="OIF116" s="631"/>
      <c r="OIG116" s="631"/>
      <c r="OIH116" s="631"/>
      <c r="OII116" s="612"/>
      <c r="OIJ116" s="626"/>
      <c r="OIK116" s="631"/>
      <c r="OIL116" s="631"/>
      <c r="OIM116" s="631"/>
      <c r="OIN116" s="631"/>
      <c r="OIO116" s="631"/>
      <c r="OIP116" s="612"/>
      <c r="OIQ116" s="626"/>
      <c r="OIR116" s="631"/>
      <c r="OIS116" s="631"/>
      <c r="OIT116" s="631"/>
      <c r="OIU116" s="631"/>
      <c r="OIV116" s="631"/>
      <c r="OIW116" s="612"/>
      <c r="OIX116" s="626"/>
      <c r="OIY116" s="631"/>
      <c r="OIZ116" s="631"/>
      <c r="OJA116" s="631"/>
      <c r="OJB116" s="631"/>
      <c r="OJC116" s="631"/>
      <c r="OJD116" s="612"/>
      <c r="OJE116" s="626"/>
      <c r="OJF116" s="631"/>
      <c r="OJG116" s="631"/>
      <c r="OJH116" s="631"/>
      <c r="OJI116" s="631"/>
      <c r="OJJ116" s="631"/>
      <c r="OJK116" s="612"/>
      <c r="OJL116" s="626"/>
      <c r="OJM116" s="631"/>
      <c r="OJN116" s="631"/>
      <c r="OJO116" s="631"/>
      <c r="OJP116" s="631"/>
      <c r="OJQ116" s="631"/>
      <c r="OJR116" s="612"/>
      <c r="OJS116" s="626"/>
      <c r="OJT116" s="631"/>
      <c r="OJU116" s="631"/>
      <c r="OJV116" s="631"/>
      <c r="OJW116" s="631"/>
      <c r="OJX116" s="631"/>
      <c r="OJY116" s="612"/>
      <c r="OJZ116" s="626"/>
      <c r="OKA116" s="631"/>
      <c r="OKB116" s="631"/>
      <c r="OKC116" s="631"/>
      <c r="OKD116" s="631"/>
      <c r="OKE116" s="631"/>
      <c r="OKF116" s="612"/>
      <c r="OKG116" s="626"/>
      <c r="OKH116" s="631"/>
      <c r="OKI116" s="631"/>
      <c r="OKJ116" s="631"/>
      <c r="OKK116" s="631"/>
      <c r="OKL116" s="631"/>
      <c r="OKM116" s="612"/>
      <c r="OKN116" s="626"/>
      <c r="OKO116" s="631"/>
      <c r="OKP116" s="631"/>
      <c r="OKQ116" s="631"/>
      <c r="OKR116" s="631"/>
      <c r="OKS116" s="631"/>
      <c r="OKT116" s="612"/>
      <c r="OKU116" s="626"/>
      <c r="OKV116" s="631"/>
      <c r="OKW116" s="631"/>
      <c r="OKX116" s="631"/>
      <c r="OKY116" s="631"/>
      <c r="OKZ116" s="631"/>
      <c r="OLA116" s="612"/>
      <c r="OLB116" s="626"/>
      <c r="OLC116" s="631"/>
      <c r="OLD116" s="631"/>
      <c r="OLE116" s="631"/>
      <c r="OLF116" s="631"/>
      <c r="OLG116" s="631"/>
      <c r="OLH116" s="612"/>
      <c r="OLI116" s="626"/>
      <c r="OLJ116" s="631"/>
      <c r="OLK116" s="631"/>
      <c r="OLL116" s="631"/>
      <c r="OLM116" s="631"/>
      <c r="OLN116" s="631"/>
      <c r="OLO116" s="612"/>
      <c r="OLP116" s="626"/>
      <c r="OLQ116" s="631"/>
      <c r="OLR116" s="631"/>
      <c r="OLS116" s="631"/>
      <c r="OLT116" s="631"/>
      <c r="OLU116" s="631"/>
      <c r="OLV116" s="612"/>
      <c r="OLW116" s="626"/>
      <c r="OLX116" s="631"/>
      <c r="OLY116" s="631"/>
      <c r="OLZ116" s="631"/>
      <c r="OMA116" s="631"/>
      <c r="OMB116" s="631"/>
      <c r="OMC116" s="612"/>
      <c r="OMD116" s="626"/>
      <c r="OME116" s="631"/>
      <c r="OMF116" s="631"/>
      <c r="OMG116" s="631"/>
      <c r="OMH116" s="631"/>
      <c r="OMI116" s="631"/>
      <c r="OMJ116" s="612"/>
      <c r="OMK116" s="626"/>
      <c r="OML116" s="631"/>
      <c r="OMM116" s="631"/>
      <c r="OMN116" s="631"/>
      <c r="OMO116" s="631"/>
      <c r="OMP116" s="631"/>
      <c r="OMQ116" s="612"/>
      <c r="OMR116" s="626"/>
      <c r="OMS116" s="631"/>
      <c r="OMT116" s="631"/>
      <c r="OMU116" s="631"/>
      <c r="OMV116" s="631"/>
      <c r="OMW116" s="631"/>
      <c r="OMX116" s="612"/>
      <c r="OMY116" s="626"/>
      <c r="OMZ116" s="631"/>
      <c r="ONA116" s="631"/>
      <c r="ONB116" s="631"/>
      <c r="ONC116" s="631"/>
      <c r="OND116" s="631"/>
      <c r="ONE116" s="612"/>
      <c r="ONF116" s="626"/>
      <c r="ONG116" s="631"/>
      <c r="ONH116" s="631"/>
      <c r="ONI116" s="631"/>
      <c r="ONJ116" s="631"/>
      <c r="ONK116" s="631"/>
      <c r="ONL116" s="612"/>
      <c r="ONM116" s="626"/>
      <c r="ONN116" s="631"/>
      <c r="ONO116" s="631"/>
      <c r="ONP116" s="631"/>
      <c r="ONQ116" s="631"/>
      <c r="ONR116" s="631"/>
      <c r="ONS116" s="612"/>
      <c r="ONT116" s="626"/>
      <c r="ONU116" s="631"/>
      <c r="ONV116" s="631"/>
      <c r="ONW116" s="631"/>
      <c r="ONX116" s="631"/>
      <c r="ONY116" s="631"/>
      <c r="ONZ116" s="612"/>
      <c r="OOA116" s="626"/>
      <c r="OOB116" s="631"/>
      <c r="OOC116" s="631"/>
      <c r="OOD116" s="631"/>
      <c r="OOE116" s="631"/>
      <c r="OOF116" s="631"/>
      <c r="OOG116" s="612"/>
      <c r="OOH116" s="626"/>
      <c r="OOI116" s="631"/>
      <c r="OOJ116" s="631"/>
      <c r="OOK116" s="631"/>
      <c r="OOL116" s="631"/>
      <c r="OOM116" s="631"/>
      <c r="OON116" s="612"/>
      <c r="OOO116" s="626"/>
      <c r="OOP116" s="631"/>
      <c r="OOQ116" s="631"/>
      <c r="OOR116" s="631"/>
      <c r="OOS116" s="631"/>
      <c r="OOT116" s="631"/>
      <c r="OOU116" s="612"/>
      <c r="OOV116" s="626"/>
      <c r="OOW116" s="631"/>
      <c r="OOX116" s="631"/>
      <c r="OOY116" s="631"/>
      <c r="OOZ116" s="631"/>
      <c r="OPA116" s="631"/>
      <c r="OPB116" s="612"/>
      <c r="OPC116" s="626"/>
      <c r="OPD116" s="631"/>
      <c r="OPE116" s="631"/>
      <c r="OPF116" s="631"/>
      <c r="OPG116" s="631"/>
      <c r="OPH116" s="631"/>
      <c r="OPI116" s="612"/>
      <c r="OPJ116" s="626"/>
      <c r="OPK116" s="631"/>
      <c r="OPL116" s="631"/>
      <c r="OPM116" s="631"/>
      <c r="OPN116" s="631"/>
      <c r="OPO116" s="631"/>
      <c r="OPP116" s="612"/>
      <c r="OPQ116" s="626"/>
      <c r="OPR116" s="631"/>
      <c r="OPS116" s="631"/>
      <c r="OPT116" s="631"/>
      <c r="OPU116" s="631"/>
      <c r="OPV116" s="631"/>
      <c r="OPW116" s="612"/>
      <c r="OPX116" s="626"/>
      <c r="OPY116" s="631"/>
      <c r="OPZ116" s="631"/>
      <c r="OQA116" s="631"/>
      <c r="OQB116" s="631"/>
      <c r="OQC116" s="631"/>
      <c r="OQD116" s="612"/>
      <c r="OQE116" s="626"/>
      <c r="OQF116" s="631"/>
      <c r="OQG116" s="631"/>
      <c r="OQH116" s="631"/>
      <c r="OQI116" s="631"/>
      <c r="OQJ116" s="631"/>
      <c r="OQK116" s="612"/>
      <c r="OQL116" s="626"/>
      <c r="OQM116" s="631"/>
      <c r="OQN116" s="631"/>
      <c r="OQO116" s="631"/>
      <c r="OQP116" s="631"/>
      <c r="OQQ116" s="631"/>
      <c r="OQR116" s="612"/>
      <c r="OQS116" s="626"/>
      <c r="OQT116" s="631"/>
      <c r="OQU116" s="631"/>
      <c r="OQV116" s="631"/>
      <c r="OQW116" s="631"/>
      <c r="OQX116" s="631"/>
      <c r="OQY116" s="612"/>
      <c r="OQZ116" s="626"/>
      <c r="ORA116" s="631"/>
      <c r="ORB116" s="631"/>
      <c r="ORC116" s="631"/>
      <c r="ORD116" s="631"/>
      <c r="ORE116" s="631"/>
      <c r="ORF116" s="612"/>
      <c r="ORG116" s="626"/>
      <c r="ORH116" s="631"/>
      <c r="ORI116" s="631"/>
      <c r="ORJ116" s="631"/>
      <c r="ORK116" s="631"/>
      <c r="ORL116" s="631"/>
      <c r="ORM116" s="612"/>
      <c r="ORN116" s="626"/>
      <c r="ORO116" s="631"/>
      <c r="ORP116" s="631"/>
      <c r="ORQ116" s="631"/>
      <c r="ORR116" s="631"/>
      <c r="ORS116" s="631"/>
      <c r="ORT116" s="612"/>
      <c r="ORU116" s="626"/>
      <c r="ORV116" s="631"/>
      <c r="ORW116" s="631"/>
      <c r="ORX116" s="631"/>
      <c r="ORY116" s="631"/>
      <c r="ORZ116" s="631"/>
      <c r="OSA116" s="612"/>
      <c r="OSB116" s="626"/>
      <c r="OSC116" s="631"/>
      <c r="OSD116" s="631"/>
      <c r="OSE116" s="631"/>
      <c r="OSF116" s="631"/>
      <c r="OSG116" s="631"/>
      <c r="OSH116" s="612"/>
      <c r="OSI116" s="626"/>
      <c r="OSJ116" s="631"/>
      <c r="OSK116" s="631"/>
      <c r="OSL116" s="631"/>
      <c r="OSM116" s="631"/>
      <c r="OSN116" s="631"/>
      <c r="OSO116" s="612"/>
      <c r="OSP116" s="626"/>
      <c r="OSQ116" s="631"/>
      <c r="OSR116" s="631"/>
      <c r="OSS116" s="631"/>
      <c r="OST116" s="631"/>
      <c r="OSU116" s="631"/>
      <c r="OSV116" s="612"/>
      <c r="OSW116" s="626"/>
      <c r="OSX116" s="631"/>
      <c r="OSY116" s="631"/>
      <c r="OSZ116" s="631"/>
      <c r="OTA116" s="631"/>
      <c r="OTB116" s="631"/>
      <c r="OTC116" s="612"/>
      <c r="OTD116" s="626"/>
      <c r="OTE116" s="631"/>
      <c r="OTF116" s="631"/>
      <c r="OTG116" s="631"/>
      <c r="OTH116" s="631"/>
      <c r="OTI116" s="631"/>
      <c r="OTJ116" s="612"/>
      <c r="OTK116" s="626"/>
      <c r="OTL116" s="631"/>
      <c r="OTM116" s="631"/>
      <c r="OTN116" s="631"/>
      <c r="OTO116" s="631"/>
      <c r="OTP116" s="631"/>
      <c r="OTQ116" s="612"/>
      <c r="OTR116" s="626"/>
      <c r="OTS116" s="631"/>
      <c r="OTT116" s="631"/>
      <c r="OTU116" s="631"/>
      <c r="OTV116" s="631"/>
      <c r="OTW116" s="631"/>
      <c r="OTX116" s="612"/>
      <c r="OTY116" s="626"/>
      <c r="OTZ116" s="631"/>
      <c r="OUA116" s="631"/>
      <c r="OUB116" s="631"/>
      <c r="OUC116" s="631"/>
      <c r="OUD116" s="631"/>
      <c r="OUE116" s="612"/>
      <c r="OUF116" s="626"/>
      <c r="OUG116" s="631"/>
      <c r="OUH116" s="631"/>
      <c r="OUI116" s="631"/>
      <c r="OUJ116" s="631"/>
      <c r="OUK116" s="631"/>
      <c r="OUL116" s="612"/>
      <c r="OUM116" s="626"/>
      <c r="OUN116" s="631"/>
      <c r="OUO116" s="631"/>
      <c r="OUP116" s="631"/>
      <c r="OUQ116" s="631"/>
      <c r="OUR116" s="631"/>
      <c r="OUS116" s="612"/>
      <c r="OUT116" s="626"/>
      <c r="OUU116" s="631"/>
      <c r="OUV116" s="631"/>
      <c r="OUW116" s="631"/>
      <c r="OUX116" s="631"/>
      <c r="OUY116" s="631"/>
      <c r="OUZ116" s="612"/>
      <c r="OVA116" s="626"/>
      <c r="OVB116" s="631"/>
      <c r="OVC116" s="631"/>
      <c r="OVD116" s="631"/>
      <c r="OVE116" s="631"/>
      <c r="OVF116" s="631"/>
      <c r="OVG116" s="612"/>
      <c r="OVH116" s="626"/>
      <c r="OVI116" s="631"/>
      <c r="OVJ116" s="631"/>
      <c r="OVK116" s="631"/>
      <c r="OVL116" s="631"/>
      <c r="OVM116" s="631"/>
      <c r="OVN116" s="612"/>
      <c r="OVO116" s="626"/>
      <c r="OVP116" s="631"/>
      <c r="OVQ116" s="631"/>
      <c r="OVR116" s="631"/>
      <c r="OVS116" s="631"/>
      <c r="OVT116" s="631"/>
      <c r="OVU116" s="612"/>
      <c r="OVV116" s="626"/>
      <c r="OVW116" s="631"/>
      <c r="OVX116" s="631"/>
      <c r="OVY116" s="631"/>
      <c r="OVZ116" s="631"/>
      <c r="OWA116" s="631"/>
      <c r="OWB116" s="612"/>
      <c r="OWC116" s="626"/>
      <c r="OWD116" s="631"/>
      <c r="OWE116" s="631"/>
      <c r="OWF116" s="631"/>
      <c r="OWG116" s="631"/>
      <c r="OWH116" s="631"/>
      <c r="OWI116" s="612"/>
      <c r="OWJ116" s="626"/>
      <c r="OWK116" s="631"/>
      <c r="OWL116" s="631"/>
      <c r="OWM116" s="631"/>
      <c r="OWN116" s="631"/>
      <c r="OWO116" s="631"/>
      <c r="OWP116" s="612"/>
      <c r="OWQ116" s="626"/>
      <c r="OWR116" s="631"/>
      <c r="OWS116" s="631"/>
      <c r="OWT116" s="631"/>
      <c r="OWU116" s="631"/>
      <c r="OWV116" s="631"/>
      <c r="OWW116" s="612"/>
      <c r="OWX116" s="626"/>
      <c r="OWY116" s="631"/>
      <c r="OWZ116" s="631"/>
      <c r="OXA116" s="631"/>
      <c r="OXB116" s="631"/>
      <c r="OXC116" s="631"/>
      <c r="OXD116" s="612"/>
      <c r="OXE116" s="626"/>
      <c r="OXF116" s="631"/>
      <c r="OXG116" s="631"/>
      <c r="OXH116" s="631"/>
      <c r="OXI116" s="631"/>
      <c r="OXJ116" s="631"/>
      <c r="OXK116" s="612"/>
      <c r="OXL116" s="626"/>
      <c r="OXM116" s="631"/>
      <c r="OXN116" s="631"/>
      <c r="OXO116" s="631"/>
      <c r="OXP116" s="631"/>
      <c r="OXQ116" s="631"/>
      <c r="OXR116" s="612"/>
      <c r="OXS116" s="626"/>
      <c r="OXT116" s="631"/>
      <c r="OXU116" s="631"/>
      <c r="OXV116" s="631"/>
      <c r="OXW116" s="631"/>
      <c r="OXX116" s="631"/>
      <c r="OXY116" s="612"/>
      <c r="OXZ116" s="626"/>
      <c r="OYA116" s="631"/>
      <c r="OYB116" s="631"/>
      <c r="OYC116" s="631"/>
      <c r="OYD116" s="631"/>
      <c r="OYE116" s="631"/>
      <c r="OYF116" s="612"/>
      <c r="OYG116" s="626"/>
      <c r="OYH116" s="631"/>
      <c r="OYI116" s="631"/>
      <c r="OYJ116" s="631"/>
      <c r="OYK116" s="631"/>
      <c r="OYL116" s="631"/>
      <c r="OYM116" s="612"/>
      <c r="OYN116" s="626"/>
      <c r="OYO116" s="631"/>
      <c r="OYP116" s="631"/>
      <c r="OYQ116" s="631"/>
      <c r="OYR116" s="631"/>
      <c r="OYS116" s="631"/>
      <c r="OYT116" s="612"/>
      <c r="OYU116" s="626"/>
      <c r="OYV116" s="631"/>
      <c r="OYW116" s="631"/>
      <c r="OYX116" s="631"/>
      <c r="OYY116" s="631"/>
      <c r="OYZ116" s="631"/>
      <c r="OZA116" s="612"/>
      <c r="OZB116" s="626"/>
      <c r="OZC116" s="631"/>
      <c r="OZD116" s="631"/>
      <c r="OZE116" s="631"/>
      <c r="OZF116" s="631"/>
      <c r="OZG116" s="631"/>
      <c r="OZH116" s="612"/>
      <c r="OZI116" s="626"/>
      <c r="OZJ116" s="631"/>
      <c r="OZK116" s="631"/>
      <c r="OZL116" s="631"/>
      <c r="OZM116" s="631"/>
      <c r="OZN116" s="631"/>
      <c r="OZO116" s="612"/>
      <c r="OZP116" s="626"/>
      <c r="OZQ116" s="631"/>
      <c r="OZR116" s="631"/>
      <c r="OZS116" s="631"/>
      <c r="OZT116" s="631"/>
      <c r="OZU116" s="631"/>
      <c r="OZV116" s="612"/>
      <c r="OZW116" s="626"/>
      <c r="OZX116" s="631"/>
      <c r="OZY116" s="631"/>
      <c r="OZZ116" s="631"/>
      <c r="PAA116" s="631"/>
      <c r="PAB116" s="631"/>
      <c r="PAC116" s="612"/>
      <c r="PAD116" s="626"/>
      <c r="PAE116" s="631"/>
      <c r="PAF116" s="631"/>
      <c r="PAG116" s="631"/>
      <c r="PAH116" s="631"/>
      <c r="PAI116" s="631"/>
      <c r="PAJ116" s="612"/>
      <c r="PAK116" s="626"/>
      <c r="PAL116" s="631"/>
      <c r="PAM116" s="631"/>
      <c r="PAN116" s="631"/>
      <c r="PAO116" s="631"/>
      <c r="PAP116" s="631"/>
      <c r="PAQ116" s="612"/>
      <c r="PAR116" s="626"/>
      <c r="PAS116" s="631"/>
      <c r="PAT116" s="631"/>
      <c r="PAU116" s="631"/>
      <c r="PAV116" s="631"/>
      <c r="PAW116" s="631"/>
      <c r="PAX116" s="612"/>
      <c r="PAY116" s="626"/>
      <c r="PAZ116" s="631"/>
      <c r="PBA116" s="631"/>
      <c r="PBB116" s="631"/>
      <c r="PBC116" s="631"/>
      <c r="PBD116" s="631"/>
      <c r="PBE116" s="612"/>
      <c r="PBF116" s="626"/>
      <c r="PBG116" s="631"/>
      <c r="PBH116" s="631"/>
      <c r="PBI116" s="631"/>
      <c r="PBJ116" s="631"/>
      <c r="PBK116" s="631"/>
      <c r="PBL116" s="612"/>
      <c r="PBM116" s="626"/>
      <c r="PBN116" s="631"/>
      <c r="PBO116" s="631"/>
      <c r="PBP116" s="631"/>
      <c r="PBQ116" s="631"/>
      <c r="PBR116" s="631"/>
      <c r="PBS116" s="612"/>
      <c r="PBT116" s="626"/>
      <c r="PBU116" s="631"/>
      <c r="PBV116" s="631"/>
      <c r="PBW116" s="631"/>
      <c r="PBX116" s="631"/>
      <c r="PBY116" s="631"/>
      <c r="PBZ116" s="612"/>
      <c r="PCA116" s="626"/>
      <c r="PCB116" s="631"/>
      <c r="PCC116" s="631"/>
      <c r="PCD116" s="631"/>
      <c r="PCE116" s="631"/>
      <c r="PCF116" s="631"/>
      <c r="PCG116" s="612"/>
      <c r="PCH116" s="626"/>
      <c r="PCI116" s="631"/>
      <c r="PCJ116" s="631"/>
      <c r="PCK116" s="631"/>
      <c r="PCL116" s="631"/>
      <c r="PCM116" s="631"/>
      <c r="PCN116" s="612"/>
      <c r="PCO116" s="626"/>
      <c r="PCP116" s="631"/>
      <c r="PCQ116" s="631"/>
      <c r="PCR116" s="631"/>
      <c r="PCS116" s="631"/>
      <c r="PCT116" s="631"/>
      <c r="PCU116" s="612"/>
      <c r="PCV116" s="626"/>
      <c r="PCW116" s="631"/>
      <c r="PCX116" s="631"/>
      <c r="PCY116" s="631"/>
      <c r="PCZ116" s="631"/>
      <c r="PDA116" s="631"/>
      <c r="PDB116" s="612"/>
      <c r="PDC116" s="626"/>
      <c r="PDD116" s="631"/>
      <c r="PDE116" s="631"/>
      <c r="PDF116" s="631"/>
      <c r="PDG116" s="631"/>
      <c r="PDH116" s="631"/>
      <c r="PDI116" s="612"/>
      <c r="PDJ116" s="626"/>
      <c r="PDK116" s="631"/>
      <c r="PDL116" s="631"/>
      <c r="PDM116" s="631"/>
      <c r="PDN116" s="631"/>
      <c r="PDO116" s="631"/>
      <c r="PDP116" s="612"/>
      <c r="PDQ116" s="626"/>
      <c r="PDR116" s="631"/>
      <c r="PDS116" s="631"/>
      <c r="PDT116" s="631"/>
      <c r="PDU116" s="631"/>
      <c r="PDV116" s="631"/>
      <c r="PDW116" s="612"/>
      <c r="PDX116" s="626"/>
      <c r="PDY116" s="631"/>
      <c r="PDZ116" s="631"/>
      <c r="PEA116" s="631"/>
      <c r="PEB116" s="631"/>
      <c r="PEC116" s="631"/>
      <c r="PED116" s="612"/>
      <c r="PEE116" s="626"/>
      <c r="PEF116" s="631"/>
      <c r="PEG116" s="631"/>
      <c r="PEH116" s="631"/>
      <c r="PEI116" s="631"/>
      <c r="PEJ116" s="631"/>
      <c r="PEK116" s="612"/>
      <c r="PEL116" s="626"/>
      <c r="PEM116" s="631"/>
      <c r="PEN116" s="631"/>
      <c r="PEO116" s="631"/>
      <c r="PEP116" s="631"/>
      <c r="PEQ116" s="631"/>
      <c r="PER116" s="612"/>
      <c r="PES116" s="626"/>
      <c r="PET116" s="631"/>
      <c r="PEU116" s="631"/>
      <c r="PEV116" s="631"/>
      <c r="PEW116" s="631"/>
      <c r="PEX116" s="631"/>
      <c r="PEY116" s="612"/>
      <c r="PEZ116" s="626"/>
      <c r="PFA116" s="631"/>
      <c r="PFB116" s="631"/>
      <c r="PFC116" s="631"/>
      <c r="PFD116" s="631"/>
      <c r="PFE116" s="631"/>
      <c r="PFF116" s="612"/>
      <c r="PFG116" s="626"/>
      <c r="PFH116" s="631"/>
      <c r="PFI116" s="631"/>
      <c r="PFJ116" s="631"/>
      <c r="PFK116" s="631"/>
      <c r="PFL116" s="631"/>
      <c r="PFM116" s="612"/>
      <c r="PFN116" s="626"/>
      <c r="PFO116" s="631"/>
      <c r="PFP116" s="631"/>
      <c r="PFQ116" s="631"/>
      <c r="PFR116" s="631"/>
      <c r="PFS116" s="631"/>
      <c r="PFT116" s="612"/>
      <c r="PFU116" s="626"/>
      <c r="PFV116" s="631"/>
      <c r="PFW116" s="631"/>
      <c r="PFX116" s="631"/>
      <c r="PFY116" s="631"/>
      <c r="PFZ116" s="631"/>
      <c r="PGA116" s="612"/>
      <c r="PGB116" s="626"/>
      <c r="PGC116" s="631"/>
      <c r="PGD116" s="631"/>
      <c r="PGE116" s="631"/>
      <c r="PGF116" s="631"/>
      <c r="PGG116" s="631"/>
      <c r="PGH116" s="612"/>
      <c r="PGI116" s="626"/>
      <c r="PGJ116" s="631"/>
      <c r="PGK116" s="631"/>
      <c r="PGL116" s="631"/>
      <c r="PGM116" s="631"/>
      <c r="PGN116" s="631"/>
      <c r="PGO116" s="612"/>
      <c r="PGP116" s="626"/>
      <c r="PGQ116" s="631"/>
      <c r="PGR116" s="631"/>
      <c r="PGS116" s="631"/>
      <c r="PGT116" s="631"/>
      <c r="PGU116" s="631"/>
      <c r="PGV116" s="612"/>
      <c r="PGW116" s="626"/>
      <c r="PGX116" s="631"/>
      <c r="PGY116" s="631"/>
      <c r="PGZ116" s="631"/>
      <c r="PHA116" s="631"/>
      <c r="PHB116" s="631"/>
      <c r="PHC116" s="612"/>
      <c r="PHD116" s="626"/>
      <c r="PHE116" s="631"/>
      <c r="PHF116" s="631"/>
      <c r="PHG116" s="631"/>
      <c r="PHH116" s="631"/>
      <c r="PHI116" s="631"/>
      <c r="PHJ116" s="612"/>
      <c r="PHK116" s="626"/>
      <c r="PHL116" s="631"/>
      <c r="PHM116" s="631"/>
      <c r="PHN116" s="631"/>
      <c r="PHO116" s="631"/>
      <c r="PHP116" s="631"/>
      <c r="PHQ116" s="612"/>
      <c r="PHR116" s="626"/>
      <c r="PHS116" s="631"/>
      <c r="PHT116" s="631"/>
      <c r="PHU116" s="631"/>
      <c r="PHV116" s="631"/>
      <c r="PHW116" s="631"/>
      <c r="PHX116" s="612"/>
      <c r="PHY116" s="626"/>
      <c r="PHZ116" s="631"/>
      <c r="PIA116" s="631"/>
      <c r="PIB116" s="631"/>
      <c r="PIC116" s="631"/>
      <c r="PID116" s="631"/>
      <c r="PIE116" s="612"/>
      <c r="PIF116" s="626"/>
      <c r="PIG116" s="631"/>
      <c r="PIH116" s="631"/>
      <c r="PII116" s="631"/>
      <c r="PIJ116" s="631"/>
      <c r="PIK116" s="631"/>
      <c r="PIL116" s="612"/>
      <c r="PIM116" s="626"/>
      <c r="PIN116" s="631"/>
      <c r="PIO116" s="631"/>
      <c r="PIP116" s="631"/>
      <c r="PIQ116" s="631"/>
      <c r="PIR116" s="631"/>
      <c r="PIS116" s="612"/>
      <c r="PIT116" s="626"/>
      <c r="PIU116" s="631"/>
      <c r="PIV116" s="631"/>
      <c r="PIW116" s="631"/>
      <c r="PIX116" s="631"/>
      <c r="PIY116" s="631"/>
      <c r="PIZ116" s="612"/>
      <c r="PJA116" s="626"/>
      <c r="PJB116" s="631"/>
      <c r="PJC116" s="631"/>
      <c r="PJD116" s="631"/>
      <c r="PJE116" s="631"/>
      <c r="PJF116" s="631"/>
      <c r="PJG116" s="612"/>
      <c r="PJH116" s="626"/>
      <c r="PJI116" s="631"/>
      <c r="PJJ116" s="631"/>
      <c r="PJK116" s="631"/>
      <c r="PJL116" s="631"/>
      <c r="PJM116" s="631"/>
      <c r="PJN116" s="612"/>
      <c r="PJO116" s="626"/>
      <c r="PJP116" s="631"/>
      <c r="PJQ116" s="631"/>
      <c r="PJR116" s="631"/>
      <c r="PJS116" s="631"/>
      <c r="PJT116" s="631"/>
      <c r="PJU116" s="612"/>
      <c r="PJV116" s="626"/>
      <c r="PJW116" s="631"/>
      <c r="PJX116" s="631"/>
      <c r="PJY116" s="631"/>
      <c r="PJZ116" s="631"/>
      <c r="PKA116" s="631"/>
      <c r="PKB116" s="612"/>
      <c r="PKC116" s="626"/>
      <c r="PKD116" s="631"/>
      <c r="PKE116" s="631"/>
      <c r="PKF116" s="631"/>
      <c r="PKG116" s="631"/>
      <c r="PKH116" s="631"/>
      <c r="PKI116" s="612"/>
      <c r="PKJ116" s="626"/>
      <c r="PKK116" s="631"/>
      <c r="PKL116" s="631"/>
      <c r="PKM116" s="631"/>
      <c r="PKN116" s="631"/>
      <c r="PKO116" s="631"/>
      <c r="PKP116" s="612"/>
      <c r="PKQ116" s="626"/>
      <c r="PKR116" s="631"/>
      <c r="PKS116" s="631"/>
      <c r="PKT116" s="631"/>
      <c r="PKU116" s="631"/>
      <c r="PKV116" s="631"/>
      <c r="PKW116" s="612"/>
      <c r="PKX116" s="626"/>
      <c r="PKY116" s="631"/>
      <c r="PKZ116" s="631"/>
      <c r="PLA116" s="631"/>
      <c r="PLB116" s="631"/>
      <c r="PLC116" s="631"/>
      <c r="PLD116" s="612"/>
      <c r="PLE116" s="626"/>
      <c r="PLF116" s="631"/>
      <c r="PLG116" s="631"/>
      <c r="PLH116" s="631"/>
      <c r="PLI116" s="631"/>
      <c r="PLJ116" s="631"/>
      <c r="PLK116" s="612"/>
      <c r="PLL116" s="626"/>
      <c r="PLM116" s="631"/>
      <c r="PLN116" s="631"/>
      <c r="PLO116" s="631"/>
      <c r="PLP116" s="631"/>
      <c r="PLQ116" s="631"/>
      <c r="PLR116" s="612"/>
      <c r="PLS116" s="626"/>
      <c r="PLT116" s="631"/>
      <c r="PLU116" s="631"/>
      <c r="PLV116" s="631"/>
      <c r="PLW116" s="631"/>
      <c r="PLX116" s="631"/>
      <c r="PLY116" s="612"/>
      <c r="PLZ116" s="626"/>
      <c r="PMA116" s="631"/>
      <c r="PMB116" s="631"/>
      <c r="PMC116" s="631"/>
      <c r="PMD116" s="631"/>
      <c r="PME116" s="631"/>
      <c r="PMF116" s="612"/>
      <c r="PMG116" s="626"/>
      <c r="PMH116" s="631"/>
      <c r="PMI116" s="631"/>
      <c r="PMJ116" s="631"/>
      <c r="PMK116" s="631"/>
      <c r="PML116" s="631"/>
      <c r="PMM116" s="612"/>
      <c r="PMN116" s="626"/>
      <c r="PMO116" s="631"/>
      <c r="PMP116" s="631"/>
      <c r="PMQ116" s="631"/>
      <c r="PMR116" s="631"/>
      <c r="PMS116" s="631"/>
      <c r="PMT116" s="612"/>
      <c r="PMU116" s="626"/>
      <c r="PMV116" s="631"/>
      <c r="PMW116" s="631"/>
      <c r="PMX116" s="631"/>
      <c r="PMY116" s="631"/>
      <c r="PMZ116" s="631"/>
      <c r="PNA116" s="612"/>
      <c r="PNB116" s="626"/>
      <c r="PNC116" s="631"/>
      <c r="PND116" s="631"/>
      <c r="PNE116" s="631"/>
      <c r="PNF116" s="631"/>
      <c r="PNG116" s="631"/>
      <c r="PNH116" s="612"/>
      <c r="PNI116" s="626"/>
      <c r="PNJ116" s="631"/>
      <c r="PNK116" s="631"/>
      <c r="PNL116" s="631"/>
      <c r="PNM116" s="631"/>
      <c r="PNN116" s="631"/>
      <c r="PNO116" s="612"/>
      <c r="PNP116" s="626"/>
      <c r="PNQ116" s="631"/>
      <c r="PNR116" s="631"/>
      <c r="PNS116" s="631"/>
      <c r="PNT116" s="631"/>
      <c r="PNU116" s="631"/>
      <c r="PNV116" s="612"/>
      <c r="PNW116" s="626"/>
      <c r="PNX116" s="631"/>
      <c r="PNY116" s="631"/>
      <c r="PNZ116" s="631"/>
      <c r="POA116" s="631"/>
      <c r="POB116" s="631"/>
      <c r="POC116" s="612"/>
      <c r="POD116" s="626"/>
      <c r="POE116" s="631"/>
      <c r="POF116" s="631"/>
      <c r="POG116" s="631"/>
      <c r="POH116" s="631"/>
      <c r="POI116" s="631"/>
      <c r="POJ116" s="612"/>
      <c r="POK116" s="626"/>
      <c r="POL116" s="631"/>
      <c r="POM116" s="631"/>
      <c r="PON116" s="631"/>
      <c r="POO116" s="631"/>
      <c r="POP116" s="631"/>
      <c r="POQ116" s="612"/>
      <c r="POR116" s="626"/>
      <c r="POS116" s="631"/>
      <c r="POT116" s="631"/>
      <c r="POU116" s="631"/>
      <c r="POV116" s="631"/>
      <c r="POW116" s="631"/>
      <c r="POX116" s="612"/>
      <c r="POY116" s="626"/>
      <c r="POZ116" s="631"/>
      <c r="PPA116" s="631"/>
      <c r="PPB116" s="631"/>
      <c r="PPC116" s="631"/>
      <c r="PPD116" s="631"/>
      <c r="PPE116" s="612"/>
      <c r="PPF116" s="626"/>
      <c r="PPG116" s="631"/>
      <c r="PPH116" s="631"/>
      <c r="PPI116" s="631"/>
      <c r="PPJ116" s="631"/>
      <c r="PPK116" s="631"/>
      <c r="PPL116" s="612"/>
      <c r="PPM116" s="626"/>
      <c r="PPN116" s="631"/>
      <c r="PPO116" s="631"/>
      <c r="PPP116" s="631"/>
      <c r="PPQ116" s="631"/>
      <c r="PPR116" s="631"/>
      <c r="PPS116" s="612"/>
      <c r="PPT116" s="626"/>
      <c r="PPU116" s="631"/>
      <c r="PPV116" s="631"/>
      <c r="PPW116" s="631"/>
      <c r="PPX116" s="631"/>
      <c r="PPY116" s="631"/>
      <c r="PPZ116" s="612"/>
      <c r="PQA116" s="626"/>
      <c r="PQB116" s="631"/>
      <c r="PQC116" s="631"/>
      <c r="PQD116" s="631"/>
      <c r="PQE116" s="631"/>
      <c r="PQF116" s="631"/>
      <c r="PQG116" s="612"/>
      <c r="PQH116" s="626"/>
      <c r="PQI116" s="631"/>
      <c r="PQJ116" s="631"/>
      <c r="PQK116" s="631"/>
      <c r="PQL116" s="631"/>
      <c r="PQM116" s="631"/>
      <c r="PQN116" s="612"/>
      <c r="PQO116" s="626"/>
      <c r="PQP116" s="631"/>
      <c r="PQQ116" s="631"/>
      <c r="PQR116" s="631"/>
      <c r="PQS116" s="631"/>
      <c r="PQT116" s="631"/>
      <c r="PQU116" s="612"/>
      <c r="PQV116" s="626"/>
      <c r="PQW116" s="631"/>
      <c r="PQX116" s="631"/>
      <c r="PQY116" s="631"/>
      <c r="PQZ116" s="631"/>
      <c r="PRA116" s="631"/>
      <c r="PRB116" s="612"/>
      <c r="PRC116" s="626"/>
      <c r="PRD116" s="631"/>
      <c r="PRE116" s="631"/>
      <c r="PRF116" s="631"/>
      <c r="PRG116" s="631"/>
      <c r="PRH116" s="631"/>
      <c r="PRI116" s="612"/>
      <c r="PRJ116" s="626"/>
      <c r="PRK116" s="631"/>
      <c r="PRL116" s="631"/>
      <c r="PRM116" s="631"/>
      <c r="PRN116" s="631"/>
      <c r="PRO116" s="631"/>
      <c r="PRP116" s="612"/>
      <c r="PRQ116" s="626"/>
      <c r="PRR116" s="631"/>
      <c r="PRS116" s="631"/>
      <c r="PRT116" s="631"/>
      <c r="PRU116" s="631"/>
      <c r="PRV116" s="631"/>
      <c r="PRW116" s="612"/>
      <c r="PRX116" s="626"/>
      <c r="PRY116" s="631"/>
      <c r="PRZ116" s="631"/>
      <c r="PSA116" s="631"/>
      <c r="PSB116" s="631"/>
      <c r="PSC116" s="631"/>
      <c r="PSD116" s="612"/>
      <c r="PSE116" s="626"/>
      <c r="PSF116" s="631"/>
      <c r="PSG116" s="631"/>
      <c r="PSH116" s="631"/>
      <c r="PSI116" s="631"/>
      <c r="PSJ116" s="631"/>
      <c r="PSK116" s="612"/>
      <c r="PSL116" s="626"/>
      <c r="PSM116" s="631"/>
      <c r="PSN116" s="631"/>
      <c r="PSO116" s="631"/>
      <c r="PSP116" s="631"/>
      <c r="PSQ116" s="631"/>
      <c r="PSR116" s="612"/>
      <c r="PSS116" s="626"/>
      <c r="PST116" s="631"/>
      <c r="PSU116" s="631"/>
      <c r="PSV116" s="631"/>
      <c r="PSW116" s="631"/>
      <c r="PSX116" s="631"/>
      <c r="PSY116" s="612"/>
      <c r="PSZ116" s="626"/>
      <c r="PTA116" s="631"/>
      <c r="PTB116" s="631"/>
      <c r="PTC116" s="631"/>
      <c r="PTD116" s="631"/>
      <c r="PTE116" s="631"/>
      <c r="PTF116" s="612"/>
      <c r="PTG116" s="626"/>
      <c r="PTH116" s="631"/>
      <c r="PTI116" s="631"/>
      <c r="PTJ116" s="631"/>
      <c r="PTK116" s="631"/>
      <c r="PTL116" s="631"/>
      <c r="PTM116" s="612"/>
      <c r="PTN116" s="626"/>
      <c r="PTO116" s="631"/>
      <c r="PTP116" s="631"/>
      <c r="PTQ116" s="631"/>
      <c r="PTR116" s="631"/>
      <c r="PTS116" s="631"/>
      <c r="PTT116" s="612"/>
      <c r="PTU116" s="626"/>
      <c r="PTV116" s="631"/>
      <c r="PTW116" s="631"/>
      <c r="PTX116" s="631"/>
      <c r="PTY116" s="631"/>
      <c r="PTZ116" s="631"/>
      <c r="PUA116" s="612"/>
      <c r="PUB116" s="626"/>
      <c r="PUC116" s="631"/>
      <c r="PUD116" s="631"/>
      <c r="PUE116" s="631"/>
      <c r="PUF116" s="631"/>
      <c r="PUG116" s="631"/>
      <c r="PUH116" s="612"/>
      <c r="PUI116" s="626"/>
      <c r="PUJ116" s="631"/>
      <c r="PUK116" s="631"/>
      <c r="PUL116" s="631"/>
      <c r="PUM116" s="631"/>
      <c r="PUN116" s="631"/>
      <c r="PUO116" s="612"/>
      <c r="PUP116" s="626"/>
      <c r="PUQ116" s="631"/>
      <c r="PUR116" s="631"/>
      <c r="PUS116" s="631"/>
      <c r="PUT116" s="631"/>
      <c r="PUU116" s="631"/>
      <c r="PUV116" s="612"/>
      <c r="PUW116" s="626"/>
      <c r="PUX116" s="631"/>
      <c r="PUY116" s="631"/>
      <c r="PUZ116" s="631"/>
      <c r="PVA116" s="631"/>
      <c r="PVB116" s="631"/>
      <c r="PVC116" s="612"/>
      <c r="PVD116" s="626"/>
      <c r="PVE116" s="631"/>
      <c r="PVF116" s="631"/>
      <c r="PVG116" s="631"/>
      <c r="PVH116" s="631"/>
      <c r="PVI116" s="631"/>
      <c r="PVJ116" s="612"/>
      <c r="PVK116" s="626"/>
      <c r="PVL116" s="631"/>
      <c r="PVM116" s="631"/>
      <c r="PVN116" s="631"/>
      <c r="PVO116" s="631"/>
      <c r="PVP116" s="631"/>
      <c r="PVQ116" s="612"/>
      <c r="PVR116" s="626"/>
      <c r="PVS116" s="631"/>
      <c r="PVT116" s="631"/>
      <c r="PVU116" s="631"/>
      <c r="PVV116" s="631"/>
      <c r="PVW116" s="631"/>
      <c r="PVX116" s="612"/>
      <c r="PVY116" s="626"/>
      <c r="PVZ116" s="631"/>
      <c r="PWA116" s="631"/>
      <c r="PWB116" s="631"/>
      <c r="PWC116" s="631"/>
      <c r="PWD116" s="631"/>
      <c r="PWE116" s="612"/>
      <c r="PWF116" s="626"/>
      <c r="PWG116" s="631"/>
      <c r="PWH116" s="631"/>
      <c r="PWI116" s="631"/>
      <c r="PWJ116" s="631"/>
      <c r="PWK116" s="631"/>
      <c r="PWL116" s="612"/>
      <c r="PWM116" s="626"/>
      <c r="PWN116" s="631"/>
      <c r="PWO116" s="631"/>
      <c r="PWP116" s="631"/>
      <c r="PWQ116" s="631"/>
      <c r="PWR116" s="631"/>
      <c r="PWS116" s="612"/>
      <c r="PWT116" s="626"/>
      <c r="PWU116" s="631"/>
      <c r="PWV116" s="631"/>
      <c r="PWW116" s="631"/>
      <c r="PWX116" s="631"/>
      <c r="PWY116" s="631"/>
      <c r="PWZ116" s="612"/>
      <c r="PXA116" s="626"/>
      <c r="PXB116" s="631"/>
      <c r="PXC116" s="631"/>
      <c r="PXD116" s="631"/>
      <c r="PXE116" s="631"/>
      <c r="PXF116" s="631"/>
      <c r="PXG116" s="612"/>
      <c r="PXH116" s="626"/>
      <c r="PXI116" s="631"/>
      <c r="PXJ116" s="631"/>
      <c r="PXK116" s="631"/>
      <c r="PXL116" s="631"/>
      <c r="PXM116" s="631"/>
      <c r="PXN116" s="612"/>
      <c r="PXO116" s="626"/>
      <c r="PXP116" s="631"/>
      <c r="PXQ116" s="631"/>
      <c r="PXR116" s="631"/>
      <c r="PXS116" s="631"/>
      <c r="PXT116" s="631"/>
      <c r="PXU116" s="612"/>
      <c r="PXV116" s="626"/>
      <c r="PXW116" s="631"/>
      <c r="PXX116" s="631"/>
      <c r="PXY116" s="631"/>
      <c r="PXZ116" s="631"/>
      <c r="PYA116" s="631"/>
      <c r="PYB116" s="612"/>
      <c r="PYC116" s="626"/>
      <c r="PYD116" s="631"/>
      <c r="PYE116" s="631"/>
      <c r="PYF116" s="631"/>
      <c r="PYG116" s="631"/>
      <c r="PYH116" s="631"/>
      <c r="PYI116" s="612"/>
      <c r="PYJ116" s="626"/>
      <c r="PYK116" s="631"/>
      <c r="PYL116" s="631"/>
      <c r="PYM116" s="631"/>
      <c r="PYN116" s="631"/>
      <c r="PYO116" s="631"/>
      <c r="PYP116" s="612"/>
      <c r="PYQ116" s="626"/>
      <c r="PYR116" s="631"/>
      <c r="PYS116" s="631"/>
      <c r="PYT116" s="631"/>
      <c r="PYU116" s="631"/>
      <c r="PYV116" s="631"/>
      <c r="PYW116" s="612"/>
      <c r="PYX116" s="626"/>
      <c r="PYY116" s="631"/>
      <c r="PYZ116" s="631"/>
      <c r="PZA116" s="631"/>
      <c r="PZB116" s="631"/>
      <c r="PZC116" s="631"/>
      <c r="PZD116" s="612"/>
      <c r="PZE116" s="626"/>
      <c r="PZF116" s="631"/>
      <c r="PZG116" s="631"/>
      <c r="PZH116" s="631"/>
      <c r="PZI116" s="631"/>
      <c r="PZJ116" s="631"/>
      <c r="PZK116" s="612"/>
      <c r="PZL116" s="626"/>
      <c r="PZM116" s="631"/>
      <c r="PZN116" s="631"/>
      <c r="PZO116" s="631"/>
      <c r="PZP116" s="631"/>
      <c r="PZQ116" s="631"/>
      <c r="PZR116" s="612"/>
      <c r="PZS116" s="626"/>
      <c r="PZT116" s="631"/>
      <c r="PZU116" s="631"/>
      <c r="PZV116" s="631"/>
      <c r="PZW116" s="631"/>
      <c r="PZX116" s="631"/>
      <c r="PZY116" s="612"/>
      <c r="PZZ116" s="626"/>
      <c r="QAA116" s="631"/>
      <c r="QAB116" s="631"/>
      <c r="QAC116" s="631"/>
      <c r="QAD116" s="631"/>
      <c r="QAE116" s="631"/>
      <c r="QAF116" s="612"/>
      <c r="QAG116" s="626"/>
      <c r="QAH116" s="631"/>
      <c r="QAI116" s="631"/>
      <c r="QAJ116" s="631"/>
      <c r="QAK116" s="631"/>
      <c r="QAL116" s="631"/>
      <c r="QAM116" s="612"/>
      <c r="QAN116" s="626"/>
      <c r="QAO116" s="631"/>
      <c r="QAP116" s="631"/>
      <c r="QAQ116" s="631"/>
      <c r="QAR116" s="631"/>
      <c r="QAS116" s="631"/>
      <c r="QAT116" s="612"/>
      <c r="QAU116" s="626"/>
      <c r="QAV116" s="631"/>
      <c r="QAW116" s="631"/>
      <c r="QAX116" s="631"/>
      <c r="QAY116" s="631"/>
      <c r="QAZ116" s="631"/>
      <c r="QBA116" s="612"/>
      <c r="QBB116" s="626"/>
      <c r="QBC116" s="631"/>
      <c r="QBD116" s="631"/>
      <c r="QBE116" s="631"/>
      <c r="QBF116" s="631"/>
      <c r="QBG116" s="631"/>
      <c r="QBH116" s="612"/>
      <c r="QBI116" s="626"/>
      <c r="QBJ116" s="631"/>
      <c r="QBK116" s="631"/>
      <c r="QBL116" s="631"/>
      <c r="QBM116" s="631"/>
      <c r="QBN116" s="631"/>
      <c r="QBO116" s="612"/>
      <c r="QBP116" s="626"/>
      <c r="QBQ116" s="631"/>
      <c r="QBR116" s="631"/>
      <c r="QBS116" s="631"/>
      <c r="QBT116" s="631"/>
      <c r="QBU116" s="631"/>
      <c r="QBV116" s="612"/>
      <c r="QBW116" s="626"/>
      <c r="QBX116" s="631"/>
      <c r="QBY116" s="631"/>
      <c r="QBZ116" s="631"/>
      <c r="QCA116" s="631"/>
      <c r="QCB116" s="631"/>
      <c r="QCC116" s="612"/>
      <c r="QCD116" s="626"/>
      <c r="QCE116" s="631"/>
      <c r="QCF116" s="631"/>
      <c r="QCG116" s="631"/>
      <c r="QCH116" s="631"/>
      <c r="QCI116" s="631"/>
      <c r="QCJ116" s="612"/>
      <c r="QCK116" s="626"/>
      <c r="QCL116" s="631"/>
      <c r="QCM116" s="631"/>
      <c r="QCN116" s="631"/>
      <c r="QCO116" s="631"/>
      <c r="QCP116" s="631"/>
      <c r="QCQ116" s="612"/>
      <c r="QCR116" s="626"/>
      <c r="QCS116" s="631"/>
      <c r="QCT116" s="631"/>
      <c r="QCU116" s="631"/>
      <c r="QCV116" s="631"/>
      <c r="QCW116" s="631"/>
      <c r="QCX116" s="612"/>
      <c r="QCY116" s="626"/>
      <c r="QCZ116" s="631"/>
      <c r="QDA116" s="631"/>
      <c r="QDB116" s="631"/>
      <c r="QDC116" s="631"/>
      <c r="QDD116" s="631"/>
      <c r="QDE116" s="612"/>
      <c r="QDF116" s="626"/>
      <c r="QDG116" s="631"/>
      <c r="QDH116" s="631"/>
      <c r="QDI116" s="631"/>
      <c r="QDJ116" s="631"/>
      <c r="QDK116" s="631"/>
      <c r="QDL116" s="612"/>
      <c r="QDM116" s="626"/>
      <c r="QDN116" s="631"/>
      <c r="QDO116" s="631"/>
      <c r="QDP116" s="631"/>
      <c r="QDQ116" s="631"/>
      <c r="QDR116" s="631"/>
      <c r="QDS116" s="612"/>
      <c r="QDT116" s="626"/>
      <c r="QDU116" s="631"/>
      <c r="QDV116" s="631"/>
      <c r="QDW116" s="631"/>
      <c r="QDX116" s="631"/>
      <c r="QDY116" s="631"/>
      <c r="QDZ116" s="612"/>
      <c r="QEA116" s="626"/>
      <c r="QEB116" s="631"/>
      <c r="QEC116" s="631"/>
      <c r="QED116" s="631"/>
      <c r="QEE116" s="631"/>
      <c r="QEF116" s="631"/>
      <c r="QEG116" s="612"/>
      <c r="QEH116" s="626"/>
      <c r="QEI116" s="631"/>
      <c r="QEJ116" s="631"/>
      <c r="QEK116" s="631"/>
      <c r="QEL116" s="631"/>
      <c r="QEM116" s="631"/>
      <c r="QEN116" s="612"/>
      <c r="QEO116" s="626"/>
      <c r="QEP116" s="631"/>
      <c r="QEQ116" s="631"/>
      <c r="QER116" s="631"/>
      <c r="QES116" s="631"/>
      <c r="QET116" s="631"/>
      <c r="QEU116" s="612"/>
      <c r="QEV116" s="626"/>
      <c r="QEW116" s="631"/>
      <c r="QEX116" s="631"/>
      <c r="QEY116" s="631"/>
      <c r="QEZ116" s="631"/>
      <c r="QFA116" s="631"/>
      <c r="QFB116" s="612"/>
      <c r="QFC116" s="626"/>
      <c r="QFD116" s="631"/>
      <c r="QFE116" s="631"/>
      <c r="QFF116" s="631"/>
      <c r="QFG116" s="631"/>
      <c r="QFH116" s="631"/>
      <c r="QFI116" s="612"/>
      <c r="QFJ116" s="626"/>
      <c r="QFK116" s="631"/>
      <c r="QFL116" s="631"/>
      <c r="QFM116" s="631"/>
      <c r="QFN116" s="631"/>
      <c r="QFO116" s="631"/>
      <c r="QFP116" s="612"/>
      <c r="QFQ116" s="626"/>
      <c r="QFR116" s="631"/>
      <c r="QFS116" s="631"/>
      <c r="QFT116" s="631"/>
      <c r="QFU116" s="631"/>
      <c r="QFV116" s="631"/>
      <c r="QFW116" s="612"/>
      <c r="QFX116" s="626"/>
      <c r="QFY116" s="631"/>
      <c r="QFZ116" s="631"/>
      <c r="QGA116" s="631"/>
      <c r="QGB116" s="631"/>
      <c r="QGC116" s="631"/>
      <c r="QGD116" s="612"/>
      <c r="QGE116" s="626"/>
      <c r="QGF116" s="631"/>
      <c r="QGG116" s="631"/>
      <c r="QGH116" s="631"/>
      <c r="QGI116" s="631"/>
      <c r="QGJ116" s="631"/>
      <c r="QGK116" s="612"/>
      <c r="QGL116" s="626"/>
      <c r="QGM116" s="631"/>
      <c r="QGN116" s="631"/>
      <c r="QGO116" s="631"/>
      <c r="QGP116" s="631"/>
      <c r="QGQ116" s="631"/>
      <c r="QGR116" s="612"/>
      <c r="QGS116" s="626"/>
      <c r="QGT116" s="631"/>
      <c r="QGU116" s="631"/>
      <c r="QGV116" s="631"/>
      <c r="QGW116" s="631"/>
      <c r="QGX116" s="631"/>
      <c r="QGY116" s="612"/>
      <c r="QGZ116" s="626"/>
      <c r="QHA116" s="631"/>
      <c r="QHB116" s="631"/>
      <c r="QHC116" s="631"/>
      <c r="QHD116" s="631"/>
      <c r="QHE116" s="631"/>
      <c r="QHF116" s="612"/>
      <c r="QHG116" s="626"/>
      <c r="QHH116" s="631"/>
      <c r="QHI116" s="631"/>
      <c r="QHJ116" s="631"/>
      <c r="QHK116" s="631"/>
      <c r="QHL116" s="631"/>
      <c r="QHM116" s="612"/>
      <c r="QHN116" s="626"/>
      <c r="QHO116" s="631"/>
      <c r="QHP116" s="631"/>
      <c r="QHQ116" s="631"/>
      <c r="QHR116" s="631"/>
      <c r="QHS116" s="631"/>
      <c r="QHT116" s="612"/>
      <c r="QHU116" s="626"/>
      <c r="QHV116" s="631"/>
      <c r="QHW116" s="631"/>
      <c r="QHX116" s="631"/>
      <c r="QHY116" s="631"/>
      <c r="QHZ116" s="631"/>
      <c r="QIA116" s="612"/>
      <c r="QIB116" s="626"/>
      <c r="QIC116" s="631"/>
      <c r="QID116" s="631"/>
      <c r="QIE116" s="631"/>
      <c r="QIF116" s="631"/>
      <c r="QIG116" s="631"/>
      <c r="QIH116" s="612"/>
      <c r="QII116" s="626"/>
      <c r="QIJ116" s="631"/>
      <c r="QIK116" s="631"/>
      <c r="QIL116" s="631"/>
      <c r="QIM116" s="631"/>
      <c r="QIN116" s="631"/>
      <c r="QIO116" s="612"/>
      <c r="QIP116" s="626"/>
      <c r="QIQ116" s="631"/>
      <c r="QIR116" s="631"/>
      <c r="QIS116" s="631"/>
      <c r="QIT116" s="631"/>
      <c r="QIU116" s="631"/>
      <c r="QIV116" s="612"/>
      <c r="QIW116" s="626"/>
      <c r="QIX116" s="631"/>
      <c r="QIY116" s="631"/>
      <c r="QIZ116" s="631"/>
      <c r="QJA116" s="631"/>
      <c r="QJB116" s="631"/>
      <c r="QJC116" s="612"/>
      <c r="QJD116" s="626"/>
      <c r="QJE116" s="631"/>
      <c r="QJF116" s="631"/>
      <c r="QJG116" s="631"/>
      <c r="QJH116" s="631"/>
      <c r="QJI116" s="631"/>
      <c r="QJJ116" s="612"/>
      <c r="QJK116" s="626"/>
      <c r="QJL116" s="631"/>
      <c r="QJM116" s="631"/>
      <c r="QJN116" s="631"/>
      <c r="QJO116" s="631"/>
      <c r="QJP116" s="631"/>
      <c r="QJQ116" s="612"/>
      <c r="QJR116" s="626"/>
      <c r="QJS116" s="631"/>
      <c r="QJT116" s="631"/>
      <c r="QJU116" s="631"/>
      <c r="QJV116" s="631"/>
      <c r="QJW116" s="631"/>
      <c r="QJX116" s="612"/>
      <c r="QJY116" s="626"/>
      <c r="QJZ116" s="631"/>
      <c r="QKA116" s="631"/>
      <c r="QKB116" s="631"/>
      <c r="QKC116" s="631"/>
      <c r="QKD116" s="631"/>
      <c r="QKE116" s="612"/>
      <c r="QKF116" s="626"/>
      <c r="QKG116" s="631"/>
      <c r="QKH116" s="631"/>
      <c r="QKI116" s="631"/>
      <c r="QKJ116" s="631"/>
      <c r="QKK116" s="631"/>
      <c r="QKL116" s="612"/>
      <c r="QKM116" s="626"/>
      <c r="QKN116" s="631"/>
      <c r="QKO116" s="631"/>
      <c r="QKP116" s="631"/>
      <c r="QKQ116" s="631"/>
      <c r="QKR116" s="631"/>
      <c r="QKS116" s="612"/>
      <c r="QKT116" s="626"/>
      <c r="QKU116" s="631"/>
      <c r="QKV116" s="631"/>
      <c r="QKW116" s="631"/>
      <c r="QKX116" s="631"/>
      <c r="QKY116" s="631"/>
      <c r="QKZ116" s="612"/>
      <c r="QLA116" s="626"/>
      <c r="QLB116" s="631"/>
      <c r="QLC116" s="631"/>
      <c r="QLD116" s="631"/>
      <c r="QLE116" s="631"/>
      <c r="QLF116" s="631"/>
      <c r="QLG116" s="612"/>
      <c r="QLH116" s="626"/>
      <c r="QLI116" s="631"/>
      <c r="QLJ116" s="631"/>
      <c r="QLK116" s="631"/>
      <c r="QLL116" s="631"/>
      <c r="QLM116" s="631"/>
      <c r="QLN116" s="612"/>
      <c r="QLO116" s="626"/>
      <c r="QLP116" s="631"/>
      <c r="QLQ116" s="631"/>
      <c r="QLR116" s="631"/>
      <c r="QLS116" s="631"/>
      <c r="QLT116" s="631"/>
      <c r="QLU116" s="612"/>
      <c r="QLV116" s="626"/>
      <c r="QLW116" s="631"/>
      <c r="QLX116" s="631"/>
      <c r="QLY116" s="631"/>
      <c r="QLZ116" s="631"/>
      <c r="QMA116" s="631"/>
      <c r="QMB116" s="612"/>
      <c r="QMC116" s="626"/>
      <c r="QMD116" s="631"/>
      <c r="QME116" s="631"/>
      <c r="QMF116" s="631"/>
      <c r="QMG116" s="631"/>
      <c r="QMH116" s="631"/>
      <c r="QMI116" s="612"/>
      <c r="QMJ116" s="626"/>
      <c r="QMK116" s="631"/>
      <c r="QML116" s="631"/>
      <c r="QMM116" s="631"/>
      <c r="QMN116" s="631"/>
      <c r="QMO116" s="631"/>
      <c r="QMP116" s="612"/>
      <c r="QMQ116" s="626"/>
      <c r="QMR116" s="631"/>
      <c r="QMS116" s="631"/>
      <c r="QMT116" s="631"/>
      <c r="QMU116" s="631"/>
      <c r="QMV116" s="631"/>
      <c r="QMW116" s="612"/>
      <c r="QMX116" s="626"/>
      <c r="QMY116" s="631"/>
      <c r="QMZ116" s="631"/>
      <c r="QNA116" s="631"/>
      <c r="QNB116" s="631"/>
      <c r="QNC116" s="631"/>
      <c r="QND116" s="612"/>
      <c r="QNE116" s="626"/>
      <c r="QNF116" s="631"/>
      <c r="QNG116" s="631"/>
      <c r="QNH116" s="631"/>
      <c r="QNI116" s="631"/>
      <c r="QNJ116" s="631"/>
      <c r="QNK116" s="612"/>
      <c r="QNL116" s="626"/>
      <c r="QNM116" s="631"/>
      <c r="QNN116" s="631"/>
      <c r="QNO116" s="631"/>
      <c r="QNP116" s="631"/>
      <c r="QNQ116" s="631"/>
      <c r="QNR116" s="612"/>
      <c r="QNS116" s="626"/>
      <c r="QNT116" s="631"/>
      <c r="QNU116" s="631"/>
      <c r="QNV116" s="631"/>
      <c r="QNW116" s="631"/>
      <c r="QNX116" s="631"/>
      <c r="QNY116" s="612"/>
      <c r="QNZ116" s="626"/>
      <c r="QOA116" s="631"/>
      <c r="QOB116" s="631"/>
      <c r="QOC116" s="631"/>
      <c r="QOD116" s="631"/>
      <c r="QOE116" s="631"/>
      <c r="QOF116" s="612"/>
      <c r="QOG116" s="626"/>
      <c r="QOH116" s="631"/>
      <c r="QOI116" s="631"/>
      <c r="QOJ116" s="631"/>
      <c r="QOK116" s="631"/>
      <c r="QOL116" s="631"/>
      <c r="QOM116" s="612"/>
      <c r="QON116" s="626"/>
      <c r="QOO116" s="631"/>
      <c r="QOP116" s="631"/>
      <c r="QOQ116" s="631"/>
      <c r="QOR116" s="631"/>
      <c r="QOS116" s="631"/>
      <c r="QOT116" s="612"/>
      <c r="QOU116" s="626"/>
      <c r="QOV116" s="631"/>
      <c r="QOW116" s="631"/>
      <c r="QOX116" s="631"/>
      <c r="QOY116" s="631"/>
      <c r="QOZ116" s="631"/>
      <c r="QPA116" s="612"/>
      <c r="QPB116" s="626"/>
      <c r="QPC116" s="631"/>
      <c r="QPD116" s="631"/>
      <c r="QPE116" s="631"/>
      <c r="QPF116" s="631"/>
      <c r="QPG116" s="631"/>
      <c r="QPH116" s="612"/>
      <c r="QPI116" s="626"/>
      <c r="QPJ116" s="631"/>
      <c r="QPK116" s="631"/>
      <c r="QPL116" s="631"/>
      <c r="QPM116" s="631"/>
      <c r="QPN116" s="631"/>
      <c r="QPO116" s="612"/>
      <c r="QPP116" s="626"/>
      <c r="QPQ116" s="631"/>
      <c r="QPR116" s="631"/>
      <c r="QPS116" s="631"/>
      <c r="QPT116" s="631"/>
      <c r="QPU116" s="631"/>
      <c r="QPV116" s="612"/>
      <c r="QPW116" s="626"/>
      <c r="QPX116" s="631"/>
      <c r="QPY116" s="631"/>
      <c r="QPZ116" s="631"/>
      <c r="QQA116" s="631"/>
      <c r="QQB116" s="631"/>
      <c r="QQC116" s="612"/>
      <c r="QQD116" s="626"/>
      <c r="QQE116" s="631"/>
      <c r="QQF116" s="631"/>
      <c r="QQG116" s="631"/>
      <c r="QQH116" s="631"/>
      <c r="QQI116" s="631"/>
      <c r="QQJ116" s="612"/>
      <c r="QQK116" s="626"/>
      <c r="QQL116" s="631"/>
      <c r="QQM116" s="631"/>
      <c r="QQN116" s="631"/>
      <c r="QQO116" s="631"/>
      <c r="QQP116" s="631"/>
      <c r="QQQ116" s="612"/>
      <c r="QQR116" s="626"/>
      <c r="QQS116" s="631"/>
      <c r="QQT116" s="631"/>
      <c r="QQU116" s="631"/>
      <c r="QQV116" s="631"/>
      <c r="QQW116" s="631"/>
      <c r="QQX116" s="612"/>
      <c r="QQY116" s="626"/>
      <c r="QQZ116" s="631"/>
      <c r="QRA116" s="631"/>
      <c r="QRB116" s="631"/>
      <c r="QRC116" s="631"/>
      <c r="QRD116" s="631"/>
      <c r="QRE116" s="612"/>
      <c r="QRF116" s="626"/>
      <c r="QRG116" s="631"/>
      <c r="QRH116" s="631"/>
      <c r="QRI116" s="631"/>
      <c r="QRJ116" s="631"/>
      <c r="QRK116" s="631"/>
      <c r="QRL116" s="612"/>
      <c r="QRM116" s="626"/>
      <c r="QRN116" s="631"/>
      <c r="QRO116" s="631"/>
      <c r="QRP116" s="631"/>
      <c r="QRQ116" s="631"/>
      <c r="QRR116" s="631"/>
      <c r="QRS116" s="612"/>
      <c r="QRT116" s="626"/>
      <c r="QRU116" s="631"/>
      <c r="QRV116" s="631"/>
      <c r="QRW116" s="631"/>
      <c r="QRX116" s="631"/>
      <c r="QRY116" s="631"/>
      <c r="QRZ116" s="612"/>
      <c r="QSA116" s="626"/>
      <c r="QSB116" s="631"/>
      <c r="QSC116" s="631"/>
      <c r="QSD116" s="631"/>
      <c r="QSE116" s="631"/>
      <c r="QSF116" s="631"/>
      <c r="QSG116" s="612"/>
      <c r="QSH116" s="626"/>
      <c r="QSI116" s="631"/>
      <c r="QSJ116" s="631"/>
      <c r="QSK116" s="631"/>
      <c r="QSL116" s="631"/>
      <c r="QSM116" s="631"/>
      <c r="QSN116" s="612"/>
      <c r="QSO116" s="626"/>
      <c r="QSP116" s="631"/>
      <c r="QSQ116" s="631"/>
      <c r="QSR116" s="631"/>
      <c r="QSS116" s="631"/>
      <c r="QST116" s="631"/>
      <c r="QSU116" s="612"/>
      <c r="QSV116" s="626"/>
      <c r="QSW116" s="631"/>
      <c r="QSX116" s="631"/>
      <c r="QSY116" s="631"/>
      <c r="QSZ116" s="631"/>
      <c r="QTA116" s="631"/>
      <c r="QTB116" s="612"/>
      <c r="QTC116" s="626"/>
      <c r="QTD116" s="631"/>
      <c r="QTE116" s="631"/>
      <c r="QTF116" s="631"/>
      <c r="QTG116" s="631"/>
      <c r="QTH116" s="631"/>
      <c r="QTI116" s="612"/>
      <c r="QTJ116" s="626"/>
      <c r="QTK116" s="631"/>
      <c r="QTL116" s="631"/>
      <c r="QTM116" s="631"/>
      <c r="QTN116" s="631"/>
      <c r="QTO116" s="631"/>
      <c r="QTP116" s="612"/>
      <c r="QTQ116" s="626"/>
      <c r="QTR116" s="631"/>
      <c r="QTS116" s="631"/>
      <c r="QTT116" s="631"/>
      <c r="QTU116" s="631"/>
      <c r="QTV116" s="631"/>
      <c r="QTW116" s="612"/>
      <c r="QTX116" s="626"/>
      <c r="QTY116" s="631"/>
      <c r="QTZ116" s="631"/>
      <c r="QUA116" s="631"/>
      <c r="QUB116" s="631"/>
      <c r="QUC116" s="631"/>
      <c r="QUD116" s="612"/>
      <c r="QUE116" s="626"/>
      <c r="QUF116" s="631"/>
      <c r="QUG116" s="631"/>
      <c r="QUH116" s="631"/>
      <c r="QUI116" s="631"/>
      <c r="QUJ116" s="631"/>
      <c r="QUK116" s="612"/>
      <c r="QUL116" s="626"/>
      <c r="QUM116" s="631"/>
      <c r="QUN116" s="631"/>
      <c r="QUO116" s="631"/>
      <c r="QUP116" s="631"/>
      <c r="QUQ116" s="631"/>
      <c r="QUR116" s="612"/>
      <c r="QUS116" s="626"/>
      <c r="QUT116" s="631"/>
      <c r="QUU116" s="631"/>
      <c r="QUV116" s="631"/>
      <c r="QUW116" s="631"/>
      <c r="QUX116" s="631"/>
      <c r="QUY116" s="612"/>
      <c r="QUZ116" s="626"/>
      <c r="QVA116" s="631"/>
      <c r="QVB116" s="631"/>
      <c r="QVC116" s="631"/>
      <c r="QVD116" s="631"/>
      <c r="QVE116" s="631"/>
      <c r="QVF116" s="612"/>
      <c r="QVG116" s="626"/>
      <c r="QVH116" s="631"/>
      <c r="QVI116" s="631"/>
      <c r="QVJ116" s="631"/>
      <c r="QVK116" s="631"/>
      <c r="QVL116" s="631"/>
      <c r="QVM116" s="612"/>
      <c r="QVN116" s="626"/>
      <c r="QVO116" s="631"/>
      <c r="QVP116" s="631"/>
      <c r="QVQ116" s="631"/>
      <c r="QVR116" s="631"/>
      <c r="QVS116" s="631"/>
      <c r="QVT116" s="612"/>
      <c r="QVU116" s="626"/>
      <c r="QVV116" s="631"/>
      <c r="QVW116" s="631"/>
      <c r="QVX116" s="631"/>
      <c r="QVY116" s="631"/>
      <c r="QVZ116" s="631"/>
      <c r="QWA116" s="612"/>
      <c r="QWB116" s="626"/>
      <c r="QWC116" s="631"/>
      <c r="QWD116" s="631"/>
      <c r="QWE116" s="631"/>
      <c r="QWF116" s="631"/>
      <c r="QWG116" s="631"/>
      <c r="QWH116" s="612"/>
      <c r="QWI116" s="626"/>
      <c r="QWJ116" s="631"/>
      <c r="QWK116" s="631"/>
      <c r="QWL116" s="631"/>
      <c r="QWM116" s="631"/>
      <c r="QWN116" s="631"/>
      <c r="QWO116" s="612"/>
      <c r="QWP116" s="626"/>
      <c r="QWQ116" s="631"/>
      <c r="QWR116" s="631"/>
      <c r="QWS116" s="631"/>
      <c r="QWT116" s="631"/>
      <c r="QWU116" s="631"/>
      <c r="QWV116" s="612"/>
      <c r="QWW116" s="626"/>
      <c r="QWX116" s="631"/>
      <c r="QWY116" s="631"/>
      <c r="QWZ116" s="631"/>
      <c r="QXA116" s="631"/>
      <c r="QXB116" s="631"/>
      <c r="QXC116" s="612"/>
      <c r="QXD116" s="626"/>
      <c r="QXE116" s="631"/>
      <c r="QXF116" s="631"/>
      <c r="QXG116" s="631"/>
      <c r="QXH116" s="631"/>
      <c r="QXI116" s="631"/>
      <c r="QXJ116" s="612"/>
      <c r="QXK116" s="626"/>
      <c r="QXL116" s="631"/>
      <c r="QXM116" s="631"/>
      <c r="QXN116" s="631"/>
      <c r="QXO116" s="631"/>
      <c r="QXP116" s="631"/>
      <c r="QXQ116" s="612"/>
      <c r="QXR116" s="626"/>
      <c r="QXS116" s="631"/>
      <c r="QXT116" s="631"/>
      <c r="QXU116" s="631"/>
      <c r="QXV116" s="631"/>
      <c r="QXW116" s="631"/>
      <c r="QXX116" s="612"/>
      <c r="QXY116" s="626"/>
      <c r="QXZ116" s="631"/>
      <c r="QYA116" s="631"/>
      <c r="QYB116" s="631"/>
      <c r="QYC116" s="631"/>
      <c r="QYD116" s="631"/>
      <c r="QYE116" s="612"/>
      <c r="QYF116" s="626"/>
      <c r="QYG116" s="631"/>
      <c r="QYH116" s="631"/>
      <c r="QYI116" s="631"/>
      <c r="QYJ116" s="631"/>
      <c r="QYK116" s="631"/>
      <c r="QYL116" s="612"/>
      <c r="QYM116" s="626"/>
      <c r="QYN116" s="631"/>
      <c r="QYO116" s="631"/>
      <c r="QYP116" s="631"/>
      <c r="QYQ116" s="631"/>
      <c r="QYR116" s="631"/>
      <c r="QYS116" s="612"/>
      <c r="QYT116" s="626"/>
      <c r="QYU116" s="631"/>
      <c r="QYV116" s="631"/>
      <c r="QYW116" s="631"/>
      <c r="QYX116" s="631"/>
      <c r="QYY116" s="631"/>
      <c r="QYZ116" s="612"/>
      <c r="QZA116" s="626"/>
      <c r="QZB116" s="631"/>
      <c r="QZC116" s="631"/>
      <c r="QZD116" s="631"/>
      <c r="QZE116" s="631"/>
      <c r="QZF116" s="631"/>
      <c r="QZG116" s="612"/>
      <c r="QZH116" s="626"/>
      <c r="QZI116" s="631"/>
      <c r="QZJ116" s="631"/>
      <c r="QZK116" s="631"/>
      <c r="QZL116" s="631"/>
      <c r="QZM116" s="631"/>
      <c r="QZN116" s="612"/>
      <c r="QZO116" s="626"/>
      <c r="QZP116" s="631"/>
      <c r="QZQ116" s="631"/>
      <c r="QZR116" s="631"/>
      <c r="QZS116" s="631"/>
      <c r="QZT116" s="631"/>
      <c r="QZU116" s="612"/>
      <c r="QZV116" s="626"/>
      <c r="QZW116" s="631"/>
      <c r="QZX116" s="631"/>
      <c r="QZY116" s="631"/>
      <c r="QZZ116" s="631"/>
      <c r="RAA116" s="631"/>
      <c r="RAB116" s="612"/>
      <c r="RAC116" s="626"/>
      <c r="RAD116" s="631"/>
      <c r="RAE116" s="631"/>
      <c r="RAF116" s="631"/>
      <c r="RAG116" s="631"/>
      <c r="RAH116" s="631"/>
      <c r="RAI116" s="612"/>
      <c r="RAJ116" s="626"/>
      <c r="RAK116" s="631"/>
      <c r="RAL116" s="631"/>
      <c r="RAM116" s="631"/>
      <c r="RAN116" s="631"/>
      <c r="RAO116" s="631"/>
      <c r="RAP116" s="612"/>
      <c r="RAQ116" s="626"/>
      <c r="RAR116" s="631"/>
      <c r="RAS116" s="631"/>
      <c r="RAT116" s="631"/>
      <c r="RAU116" s="631"/>
      <c r="RAV116" s="631"/>
      <c r="RAW116" s="612"/>
      <c r="RAX116" s="626"/>
      <c r="RAY116" s="631"/>
      <c r="RAZ116" s="631"/>
      <c r="RBA116" s="631"/>
      <c r="RBB116" s="631"/>
      <c r="RBC116" s="631"/>
      <c r="RBD116" s="612"/>
      <c r="RBE116" s="626"/>
      <c r="RBF116" s="631"/>
      <c r="RBG116" s="631"/>
      <c r="RBH116" s="631"/>
      <c r="RBI116" s="631"/>
      <c r="RBJ116" s="631"/>
      <c r="RBK116" s="612"/>
      <c r="RBL116" s="626"/>
      <c r="RBM116" s="631"/>
      <c r="RBN116" s="631"/>
      <c r="RBO116" s="631"/>
      <c r="RBP116" s="631"/>
      <c r="RBQ116" s="631"/>
      <c r="RBR116" s="612"/>
      <c r="RBS116" s="626"/>
      <c r="RBT116" s="631"/>
      <c r="RBU116" s="631"/>
      <c r="RBV116" s="631"/>
      <c r="RBW116" s="631"/>
      <c r="RBX116" s="631"/>
      <c r="RBY116" s="612"/>
      <c r="RBZ116" s="626"/>
      <c r="RCA116" s="631"/>
      <c r="RCB116" s="631"/>
      <c r="RCC116" s="631"/>
      <c r="RCD116" s="631"/>
      <c r="RCE116" s="631"/>
      <c r="RCF116" s="612"/>
      <c r="RCG116" s="626"/>
      <c r="RCH116" s="631"/>
      <c r="RCI116" s="631"/>
      <c r="RCJ116" s="631"/>
      <c r="RCK116" s="631"/>
      <c r="RCL116" s="631"/>
      <c r="RCM116" s="612"/>
      <c r="RCN116" s="626"/>
      <c r="RCO116" s="631"/>
      <c r="RCP116" s="631"/>
      <c r="RCQ116" s="631"/>
      <c r="RCR116" s="631"/>
      <c r="RCS116" s="631"/>
      <c r="RCT116" s="612"/>
      <c r="RCU116" s="626"/>
      <c r="RCV116" s="631"/>
      <c r="RCW116" s="631"/>
      <c r="RCX116" s="631"/>
      <c r="RCY116" s="631"/>
      <c r="RCZ116" s="631"/>
      <c r="RDA116" s="612"/>
      <c r="RDB116" s="626"/>
      <c r="RDC116" s="631"/>
      <c r="RDD116" s="631"/>
      <c r="RDE116" s="631"/>
      <c r="RDF116" s="631"/>
      <c r="RDG116" s="631"/>
      <c r="RDH116" s="612"/>
      <c r="RDI116" s="626"/>
      <c r="RDJ116" s="631"/>
      <c r="RDK116" s="631"/>
      <c r="RDL116" s="631"/>
      <c r="RDM116" s="631"/>
      <c r="RDN116" s="631"/>
      <c r="RDO116" s="612"/>
      <c r="RDP116" s="626"/>
      <c r="RDQ116" s="631"/>
      <c r="RDR116" s="631"/>
      <c r="RDS116" s="631"/>
      <c r="RDT116" s="631"/>
      <c r="RDU116" s="631"/>
      <c r="RDV116" s="612"/>
      <c r="RDW116" s="626"/>
      <c r="RDX116" s="631"/>
      <c r="RDY116" s="631"/>
      <c r="RDZ116" s="631"/>
      <c r="REA116" s="631"/>
      <c r="REB116" s="631"/>
      <c r="REC116" s="612"/>
      <c r="RED116" s="626"/>
      <c r="REE116" s="631"/>
      <c r="REF116" s="631"/>
      <c r="REG116" s="631"/>
      <c r="REH116" s="631"/>
      <c r="REI116" s="631"/>
      <c r="REJ116" s="612"/>
      <c r="REK116" s="626"/>
      <c r="REL116" s="631"/>
      <c r="REM116" s="631"/>
      <c r="REN116" s="631"/>
      <c r="REO116" s="631"/>
      <c r="REP116" s="631"/>
      <c r="REQ116" s="612"/>
      <c r="RER116" s="626"/>
      <c r="RES116" s="631"/>
      <c r="RET116" s="631"/>
      <c r="REU116" s="631"/>
      <c r="REV116" s="631"/>
      <c r="REW116" s="631"/>
      <c r="REX116" s="612"/>
      <c r="REY116" s="626"/>
      <c r="REZ116" s="631"/>
      <c r="RFA116" s="631"/>
      <c r="RFB116" s="631"/>
      <c r="RFC116" s="631"/>
      <c r="RFD116" s="631"/>
      <c r="RFE116" s="612"/>
      <c r="RFF116" s="626"/>
      <c r="RFG116" s="631"/>
      <c r="RFH116" s="631"/>
      <c r="RFI116" s="631"/>
      <c r="RFJ116" s="631"/>
      <c r="RFK116" s="631"/>
      <c r="RFL116" s="612"/>
      <c r="RFM116" s="626"/>
      <c r="RFN116" s="631"/>
      <c r="RFO116" s="631"/>
      <c r="RFP116" s="631"/>
      <c r="RFQ116" s="631"/>
      <c r="RFR116" s="631"/>
      <c r="RFS116" s="612"/>
      <c r="RFT116" s="626"/>
      <c r="RFU116" s="631"/>
      <c r="RFV116" s="631"/>
      <c r="RFW116" s="631"/>
      <c r="RFX116" s="631"/>
      <c r="RFY116" s="631"/>
      <c r="RFZ116" s="612"/>
      <c r="RGA116" s="626"/>
      <c r="RGB116" s="631"/>
      <c r="RGC116" s="631"/>
      <c r="RGD116" s="631"/>
      <c r="RGE116" s="631"/>
      <c r="RGF116" s="631"/>
      <c r="RGG116" s="612"/>
      <c r="RGH116" s="626"/>
      <c r="RGI116" s="631"/>
      <c r="RGJ116" s="631"/>
      <c r="RGK116" s="631"/>
      <c r="RGL116" s="631"/>
      <c r="RGM116" s="631"/>
      <c r="RGN116" s="612"/>
      <c r="RGO116" s="626"/>
      <c r="RGP116" s="631"/>
      <c r="RGQ116" s="631"/>
      <c r="RGR116" s="631"/>
      <c r="RGS116" s="631"/>
      <c r="RGT116" s="631"/>
      <c r="RGU116" s="612"/>
      <c r="RGV116" s="626"/>
      <c r="RGW116" s="631"/>
      <c r="RGX116" s="631"/>
      <c r="RGY116" s="631"/>
      <c r="RGZ116" s="631"/>
      <c r="RHA116" s="631"/>
      <c r="RHB116" s="612"/>
      <c r="RHC116" s="626"/>
      <c r="RHD116" s="631"/>
      <c r="RHE116" s="631"/>
      <c r="RHF116" s="631"/>
      <c r="RHG116" s="631"/>
      <c r="RHH116" s="631"/>
      <c r="RHI116" s="612"/>
      <c r="RHJ116" s="626"/>
      <c r="RHK116" s="631"/>
      <c r="RHL116" s="631"/>
      <c r="RHM116" s="631"/>
      <c r="RHN116" s="631"/>
      <c r="RHO116" s="631"/>
      <c r="RHP116" s="612"/>
      <c r="RHQ116" s="626"/>
      <c r="RHR116" s="631"/>
      <c r="RHS116" s="631"/>
      <c r="RHT116" s="631"/>
      <c r="RHU116" s="631"/>
      <c r="RHV116" s="631"/>
      <c r="RHW116" s="612"/>
      <c r="RHX116" s="626"/>
      <c r="RHY116" s="631"/>
      <c r="RHZ116" s="631"/>
      <c r="RIA116" s="631"/>
      <c r="RIB116" s="631"/>
      <c r="RIC116" s="631"/>
      <c r="RID116" s="612"/>
      <c r="RIE116" s="626"/>
      <c r="RIF116" s="631"/>
      <c r="RIG116" s="631"/>
      <c r="RIH116" s="631"/>
      <c r="RII116" s="631"/>
      <c r="RIJ116" s="631"/>
      <c r="RIK116" s="612"/>
      <c r="RIL116" s="626"/>
      <c r="RIM116" s="631"/>
      <c r="RIN116" s="631"/>
      <c r="RIO116" s="631"/>
      <c r="RIP116" s="631"/>
      <c r="RIQ116" s="631"/>
      <c r="RIR116" s="612"/>
      <c r="RIS116" s="626"/>
      <c r="RIT116" s="631"/>
      <c r="RIU116" s="631"/>
      <c r="RIV116" s="631"/>
      <c r="RIW116" s="631"/>
      <c r="RIX116" s="631"/>
      <c r="RIY116" s="612"/>
      <c r="RIZ116" s="626"/>
      <c r="RJA116" s="631"/>
      <c r="RJB116" s="631"/>
      <c r="RJC116" s="631"/>
      <c r="RJD116" s="631"/>
      <c r="RJE116" s="631"/>
      <c r="RJF116" s="612"/>
      <c r="RJG116" s="626"/>
      <c r="RJH116" s="631"/>
      <c r="RJI116" s="631"/>
      <c r="RJJ116" s="631"/>
      <c r="RJK116" s="631"/>
      <c r="RJL116" s="631"/>
      <c r="RJM116" s="612"/>
      <c r="RJN116" s="626"/>
      <c r="RJO116" s="631"/>
      <c r="RJP116" s="631"/>
      <c r="RJQ116" s="631"/>
      <c r="RJR116" s="631"/>
      <c r="RJS116" s="631"/>
      <c r="RJT116" s="612"/>
      <c r="RJU116" s="626"/>
      <c r="RJV116" s="631"/>
      <c r="RJW116" s="631"/>
      <c r="RJX116" s="631"/>
      <c r="RJY116" s="631"/>
      <c r="RJZ116" s="631"/>
      <c r="RKA116" s="612"/>
      <c r="RKB116" s="626"/>
      <c r="RKC116" s="631"/>
      <c r="RKD116" s="631"/>
      <c r="RKE116" s="631"/>
      <c r="RKF116" s="631"/>
      <c r="RKG116" s="631"/>
      <c r="RKH116" s="612"/>
      <c r="RKI116" s="626"/>
      <c r="RKJ116" s="631"/>
      <c r="RKK116" s="631"/>
      <c r="RKL116" s="631"/>
      <c r="RKM116" s="631"/>
      <c r="RKN116" s="631"/>
      <c r="RKO116" s="612"/>
      <c r="RKP116" s="626"/>
      <c r="RKQ116" s="631"/>
      <c r="RKR116" s="631"/>
      <c r="RKS116" s="631"/>
      <c r="RKT116" s="631"/>
      <c r="RKU116" s="631"/>
      <c r="RKV116" s="612"/>
      <c r="RKW116" s="626"/>
      <c r="RKX116" s="631"/>
      <c r="RKY116" s="631"/>
      <c r="RKZ116" s="631"/>
      <c r="RLA116" s="631"/>
      <c r="RLB116" s="631"/>
      <c r="RLC116" s="612"/>
      <c r="RLD116" s="626"/>
      <c r="RLE116" s="631"/>
      <c r="RLF116" s="631"/>
      <c r="RLG116" s="631"/>
      <c r="RLH116" s="631"/>
      <c r="RLI116" s="631"/>
      <c r="RLJ116" s="612"/>
      <c r="RLK116" s="626"/>
      <c r="RLL116" s="631"/>
      <c r="RLM116" s="631"/>
      <c r="RLN116" s="631"/>
      <c r="RLO116" s="631"/>
      <c r="RLP116" s="631"/>
      <c r="RLQ116" s="612"/>
      <c r="RLR116" s="626"/>
      <c r="RLS116" s="631"/>
      <c r="RLT116" s="631"/>
      <c r="RLU116" s="631"/>
      <c r="RLV116" s="631"/>
      <c r="RLW116" s="631"/>
      <c r="RLX116" s="612"/>
      <c r="RLY116" s="626"/>
      <c r="RLZ116" s="631"/>
      <c r="RMA116" s="631"/>
      <c r="RMB116" s="631"/>
      <c r="RMC116" s="631"/>
      <c r="RMD116" s="631"/>
      <c r="RME116" s="612"/>
      <c r="RMF116" s="626"/>
      <c r="RMG116" s="631"/>
      <c r="RMH116" s="631"/>
      <c r="RMI116" s="631"/>
      <c r="RMJ116" s="631"/>
      <c r="RMK116" s="631"/>
      <c r="RML116" s="612"/>
      <c r="RMM116" s="626"/>
      <c r="RMN116" s="631"/>
      <c r="RMO116" s="631"/>
      <c r="RMP116" s="631"/>
      <c r="RMQ116" s="631"/>
      <c r="RMR116" s="631"/>
      <c r="RMS116" s="612"/>
      <c r="RMT116" s="626"/>
      <c r="RMU116" s="631"/>
      <c r="RMV116" s="631"/>
      <c r="RMW116" s="631"/>
      <c r="RMX116" s="631"/>
      <c r="RMY116" s="631"/>
      <c r="RMZ116" s="612"/>
      <c r="RNA116" s="626"/>
      <c r="RNB116" s="631"/>
      <c r="RNC116" s="631"/>
      <c r="RND116" s="631"/>
      <c r="RNE116" s="631"/>
      <c r="RNF116" s="631"/>
      <c r="RNG116" s="612"/>
      <c r="RNH116" s="626"/>
      <c r="RNI116" s="631"/>
      <c r="RNJ116" s="631"/>
      <c r="RNK116" s="631"/>
      <c r="RNL116" s="631"/>
      <c r="RNM116" s="631"/>
      <c r="RNN116" s="612"/>
      <c r="RNO116" s="626"/>
      <c r="RNP116" s="631"/>
      <c r="RNQ116" s="631"/>
      <c r="RNR116" s="631"/>
      <c r="RNS116" s="631"/>
      <c r="RNT116" s="631"/>
      <c r="RNU116" s="612"/>
      <c r="RNV116" s="626"/>
      <c r="RNW116" s="631"/>
      <c r="RNX116" s="631"/>
      <c r="RNY116" s="631"/>
      <c r="RNZ116" s="631"/>
      <c r="ROA116" s="631"/>
      <c r="ROB116" s="612"/>
      <c r="ROC116" s="626"/>
      <c r="ROD116" s="631"/>
      <c r="ROE116" s="631"/>
      <c r="ROF116" s="631"/>
      <c r="ROG116" s="631"/>
      <c r="ROH116" s="631"/>
      <c r="ROI116" s="612"/>
      <c r="ROJ116" s="626"/>
      <c r="ROK116" s="631"/>
      <c r="ROL116" s="631"/>
      <c r="ROM116" s="631"/>
      <c r="RON116" s="631"/>
      <c r="ROO116" s="631"/>
      <c r="ROP116" s="612"/>
      <c r="ROQ116" s="626"/>
      <c r="ROR116" s="631"/>
      <c r="ROS116" s="631"/>
      <c r="ROT116" s="631"/>
      <c r="ROU116" s="631"/>
      <c r="ROV116" s="631"/>
      <c r="ROW116" s="612"/>
      <c r="ROX116" s="626"/>
      <c r="ROY116" s="631"/>
      <c r="ROZ116" s="631"/>
      <c r="RPA116" s="631"/>
      <c r="RPB116" s="631"/>
      <c r="RPC116" s="631"/>
      <c r="RPD116" s="612"/>
      <c r="RPE116" s="626"/>
      <c r="RPF116" s="631"/>
      <c r="RPG116" s="631"/>
      <c r="RPH116" s="631"/>
      <c r="RPI116" s="631"/>
      <c r="RPJ116" s="631"/>
      <c r="RPK116" s="612"/>
      <c r="RPL116" s="626"/>
      <c r="RPM116" s="631"/>
      <c r="RPN116" s="631"/>
      <c r="RPO116" s="631"/>
      <c r="RPP116" s="631"/>
      <c r="RPQ116" s="631"/>
      <c r="RPR116" s="612"/>
      <c r="RPS116" s="626"/>
      <c r="RPT116" s="631"/>
      <c r="RPU116" s="631"/>
      <c r="RPV116" s="631"/>
      <c r="RPW116" s="631"/>
      <c r="RPX116" s="631"/>
      <c r="RPY116" s="612"/>
      <c r="RPZ116" s="626"/>
      <c r="RQA116" s="631"/>
      <c r="RQB116" s="631"/>
      <c r="RQC116" s="631"/>
      <c r="RQD116" s="631"/>
      <c r="RQE116" s="631"/>
      <c r="RQF116" s="612"/>
      <c r="RQG116" s="626"/>
      <c r="RQH116" s="631"/>
      <c r="RQI116" s="631"/>
      <c r="RQJ116" s="631"/>
      <c r="RQK116" s="631"/>
      <c r="RQL116" s="631"/>
      <c r="RQM116" s="612"/>
      <c r="RQN116" s="626"/>
      <c r="RQO116" s="631"/>
      <c r="RQP116" s="631"/>
      <c r="RQQ116" s="631"/>
      <c r="RQR116" s="631"/>
      <c r="RQS116" s="631"/>
      <c r="RQT116" s="612"/>
      <c r="RQU116" s="626"/>
      <c r="RQV116" s="631"/>
      <c r="RQW116" s="631"/>
      <c r="RQX116" s="631"/>
      <c r="RQY116" s="631"/>
      <c r="RQZ116" s="631"/>
      <c r="RRA116" s="612"/>
      <c r="RRB116" s="626"/>
      <c r="RRC116" s="631"/>
      <c r="RRD116" s="631"/>
      <c r="RRE116" s="631"/>
      <c r="RRF116" s="631"/>
      <c r="RRG116" s="631"/>
      <c r="RRH116" s="612"/>
      <c r="RRI116" s="626"/>
      <c r="RRJ116" s="631"/>
      <c r="RRK116" s="631"/>
      <c r="RRL116" s="631"/>
      <c r="RRM116" s="631"/>
      <c r="RRN116" s="631"/>
      <c r="RRO116" s="612"/>
      <c r="RRP116" s="626"/>
      <c r="RRQ116" s="631"/>
      <c r="RRR116" s="631"/>
      <c r="RRS116" s="631"/>
      <c r="RRT116" s="631"/>
      <c r="RRU116" s="631"/>
      <c r="RRV116" s="612"/>
      <c r="RRW116" s="626"/>
      <c r="RRX116" s="631"/>
      <c r="RRY116" s="631"/>
      <c r="RRZ116" s="631"/>
      <c r="RSA116" s="631"/>
      <c r="RSB116" s="631"/>
      <c r="RSC116" s="612"/>
      <c r="RSD116" s="626"/>
      <c r="RSE116" s="631"/>
      <c r="RSF116" s="631"/>
      <c r="RSG116" s="631"/>
      <c r="RSH116" s="631"/>
      <c r="RSI116" s="631"/>
      <c r="RSJ116" s="612"/>
      <c r="RSK116" s="626"/>
      <c r="RSL116" s="631"/>
      <c r="RSM116" s="631"/>
      <c r="RSN116" s="631"/>
      <c r="RSO116" s="631"/>
      <c r="RSP116" s="631"/>
      <c r="RSQ116" s="612"/>
      <c r="RSR116" s="626"/>
      <c r="RSS116" s="631"/>
      <c r="RST116" s="631"/>
      <c r="RSU116" s="631"/>
      <c r="RSV116" s="631"/>
      <c r="RSW116" s="631"/>
      <c r="RSX116" s="612"/>
      <c r="RSY116" s="626"/>
      <c r="RSZ116" s="631"/>
      <c r="RTA116" s="631"/>
      <c r="RTB116" s="631"/>
      <c r="RTC116" s="631"/>
      <c r="RTD116" s="631"/>
      <c r="RTE116" s="612"/>
      <c r="RTF116" s="626"/>
      <c r="RTG116" s="631"/>
      <c r="RTH116" s="631"/>
      <c r="RTI116" s="631"/>
      <c r="RTJ116" s="631"/>
      <c r="RTK116" s="631"/>
      <c r="RTL116" s="612"/>
      <c r="RTM116" s="626"/>
      <c r="RTN116" s="631"/>
      <c r="RTO116" s="631"/>
      <c r="RTP116" s="631"/>
      <c r="RTQ116" s="631"/>
      <c r="RTR116" s="631"/>
      <c r="RTS116" s="612"/>
      <c r="RTT116" s="626"/>
      <c r="RTU116" s="631"/>
      <c r="RTV116" s="631"/>
      <c r="RTW116" s="631"/>
      <c r="RTX116" s="631"/>
      <c r="RTY116" s="631"/>
      <c r="RTZ116" s="612"/>
      <c r="RUA116" s="626"/>
      <c r="RUB116" s="631"/>
      <c r="RUC116" s="631"/>
      <c r="RUD116" s="631"/>
      <c r="RUE116" s="631"/>
      <c r="RUF116" s="631"/>
      <c r="RUG116" s="612"/>
      <c r="RUH116" s="626"/>
      <c r="RUI116" s="631"/>
      <c r="RUJ116" s="631"/>
      <c r="RUK116" s="631"/>
      <c r="RUL116" s="631"/>
      <c r="RUM116" s="631"/>
      <c r="RUN116" s="612"/>
      <c r="RUO116" s="626"/>
      <c r="RUP116" s="631"/>
      <c r="RUQ116" s="631"/>
      <c r="RUR116" s="631"/>
      <c r="RUS116" s="631"/>
      <c r="RUT116" s="631"/>
      <c r="RUU116" s="612"/>
      <c r="RUV116" s="626"/>
      <c r="RUW116" s="631"/>
      <c r="RUX116" s="631"/>
      <c r="RUY116" s="631"/>
      <c r="RUZ116" s="631"/>
      <c r="RVA116" s="631"/>
      <c r="RVB116" s="612"/>
      <c r="RVC116" s="626"/>
      <c r="RVD116" s="631"/>
      <c r="RVE116" s="631"/>
      <c r="RVF116" s="631"/>
      <c r="RVG116" s="631"/>
      <c r="RVH116" s="631"/>
      <c r="RVI116" s="612"/>
      <c r="RVJ116" s="626"/>
      <c r="RVK116" s="631"/>
      <c r="RVL116" s="631"/>
      <c r="RVM116" s="631"/>
      <c r="RVN116" s="631"/>
      <c r="RVO116" s="631"/>
      <c r="RVP116" s="612"/>
      <c r="RVQ116" s="626"/>
      <c r="RVR116" s="631"/>
      <c r="RVS116" s="631"/>
      <c r="RVT116" s="631"/>
      <c r="RVU116" s="631"/>
      <c r="RVV116" s="631"/>
      <c r="RVW116" s="612"/>
      <c r="RVX116" s="626"/>
      <c r="RVY116" s="631"/>
      <c r="RVZ116" s="631"/>
      <c r="RWA116" s="631"/>
      <c r="RWB116" s="631"/>
      <c r="RWC116" s="631"/>
      <c r="RWD116" s="612"/>
      <c r="RWE116" s="626"/>
      <c r="RWF116" s="631"/>
      <c r="RWG116" s="631"/>
      <c r="RWH116" s="631"/>
      <c r="RWI116" s="631"/>
      <c r="RWJ116" s="631"/>
      <c r="RWK116" s="612"/>
      <c r="RWL116" s="626"/>
      <c r="RWM116" s="631"/>
      <c r="RWN116" s="631"/>
      <c r="RWO116" s="631"/>
      <c r="RWP116" s="631"/>
      <c r="RWQ116" s="631"/>
      <c r="RWR116" s="612"/>
      <c r="RWS116" s="626"/>
      <c r="RWT116" s="631"/>
      <c r="RWU116" s="631"/>
      <c r="RWV116" s="631"/>
      <c r="RWW116" s="631"/>
      <c r="RWX116" s="631"/>
      <c r="RWY116" s="612"/>
      <c r="RWZ116" s="626"/>
      <c r="RXA116" s="631"/>
      <c r="RXB116" s="631"/>
      <c r="RXC116" s="631"/>
      <c r="RXD116" s="631"/>
      <c r="RXE116" s="631"/>
      <c r="RXF116" s="612"/>
      <c r="RXG116" s="626"/>
      <c r="RXH116" s="631"/>
      <c r="RXI116" s="631"/>
      <c r="RXJ116" s="631"/>
      <c r="RXK116" s="631"/>
      <c r="RXL116" s="631"/>
      <c r="RXM116" s="612"/>
      <c r="RXN116" s="626"/>
      <c r="RXO116" s="631"/>
      <c r="RXP116" s="631"/>
      <c r="RXQ116" s="631"/>
      <c r="RXR116" s="631"/>
      <c r="RXS116" s="631"/>
      <c r="RXT116" s="612"/>
      <c r="RXU116" s="626"/>
      <c r="RXV116" s="631"/>
      <c r="RXW116" s="631"/>
      <c r="RXX116" s="631"/>
      <c r="RXY116" s="631"/>
      <c r="RXZ116" s="631"/>
      <c r="RYA116" s="612"/>
      <c r="RYB116" s="626"/>
      <c r="RYC116" s="631"/>
      <c r="RYD116" s="631"/>
      <c r="RYE116" s="631"/>
      <c r="RYF116" s="631"/>
      <c r="RYG116" s="631"/>
      <c r="RYH116" s="612"/>
      <c r="RYI116" s="626"/>
      <c r="RYJ116" s="631"/>
      <c r="RYK116" s="631"/>
      <c r="RYL116" s="631"/>
      <c r="RYM116" s="631"/>
      <c r="RYN116" s="631"/>
      <c r="RYO116" s="612"/>
      <c r="RYP116" s="626"/>
      <c r="RYQ116" s="631"/>
      <c r="RYR116" s="631"/>
      <c r="RYS116" s="631"/>
      <c r="RYT116" s="631"/>
      <c r="RYU116" s="631"/>
      <c r="RYV116" s="612"/>
      <c r="RYW116" s="626"/>
      <c r="RYX116" s="631"/>
      <c r="RYY116" s="631"/>
      <c r="RYZ116" s="631"/>
      <c r="RZA116" s="631"/>
      <c r="RZB116" s="631"/>
      <c r="RZC116" s="612"/>
      <c r="RZD116" s="626"/>
      <c r="RZE116" s="631"/>
      <c r="RZF116" s="631"/>
      <c r="RZG116" s="631"/>
      <c r="RZH116" s="631"/>
      <c r="RZI116" s="631"/>
      <c r="RZJ116" s="612"/>
      <c r="RZK116" s="626"/>
      <c r="RZL116" s="631"/>
      <c r="RZM116" s="631"/>
      <c r="RZN116" s="631"/>
      <c r="RZO116" s="631"/>
      <c r="RZP116" s="631"/>
      <c r="RZQ116" s="612"/>
      <c r="RZR116" s="626"/>
      <c r="RZS116" s="631"/>
      <c r="RZT116" s="631"/>
      <c r="RZU116" s="631"/>
      <c r="RZV116" s="631"/>
      <c r="RZW116" s="631"/>
      <c r="RZX116" s="612"/>
      <c r="RZY116" s="626"/>
      <c r="RZZ116" s="631"/>
      <c r="SAA116" s="631"/>
      <c r="SAB116" s="631"/>
      <c r="SAC116" s="631"/>
      <c r="SAD116" s="631"/>
      <c r="SAE116" s="612"/>
      <c r="SAF116" s="626"/>
      <c r="SAG116" s="631"/>
      <c r="SAH116" s="631"/>
      <c r="SAI116" s="631"/>
      <c r="SAJ116" s="631"/>
      <c r="SAK116" s="631"/>
      <c r="SAL116" s="612"/>
      <c r="SAM116" s="626"/>
      <c r="SAN116" s="631"/>
      <c r="SAO116" s="631"/>
      <c r="SAP116" s="631"/>
      <c r="SAQ116" s="631"/>
      <c r="SAR116" s="631"/>
      <c r="SAS116" s="612"/>
      <c r="SAT116" s="626"/>
      <c r="SAU116" s="631"/>
      <c r="SAV116" s="631"/>
      <c r="SAW116" s="631"/>
      <c r="SAX116" s="631"/>
      <c r="SAY116" s="631"/>
      <c r="SAZ116" s="612"/>
      <c r="SBA116" s="626"/>
      <c r="SBB116" s="631"/>
      <c r="SBC116" s="631"/>
      <c r="SBD116" s="631"/>
      <c r="SBE116" s="631"/>
      <c r="SBF116" s="631"/>
      <c r="SBG116" s="612"/>
      <c r="SBH116" s="626"/>
      <c r="SBI116" s="631"/>
      <c r="SBJ116" s="631"/>
      <c r="SBK116" s="631"/>
      <c r="SBL116" s="631"/>
      <c r="SBM116" s="631"/>
      <c r="SBN116" s="612"/>
      <c r="SBO116" s="626"/>
      <c r="SBP116" s="631"/>
      <c r="SBQ116" s="631"/>
      <c r="SBR116" s="631"/>
      <c r="SBS116" s="631"/>
      <c r="SBT116" s="631"/>
      <c r="SBU116" s="612"/>
      <c r="SBV116" s="626"/>
      <c r="SBW116" s="631"/>
      <c r="SBX116" s="631"/>
      <c r="SBY116" s="631"/>
      <c r="SBZ116" s="631"/>
      <c r="SCA116" s="631"/>
      <c r="SCB116" s="612"/>
      <c r="SCC116" s="626"/>
      <c r="SCD116" s="631"/>
      <c r="SCE116" s="631"/>
      <c r="SCF116" s="631"/>
      <c r="SCG116" s="631"/>
      <c r="SCH116" s="631"/>
      <c r="SCI116" s="612"/>
      <c r="SCJ116" s="626"/>
      <c r="SCK116" s="631"/>
      <c r="SCL116" s="631"/>
      <c r="SCM116" s="631"/>
      <c r="SCN116" s="631"/>
      <c r="SCO116" s="631"/>
      <c r="SCP116" s="612"/>
      <c r="SCQ116" s="626"/>
      <c r="SCR116" s="631"/>
      <c r="SCS116" s="631"/>
      <c r="SCT116" s="631"/>
      <c r="SCU116" s="631"/>
      <c r="SCV116" s="631"/>
      <c r="SCW116" s="612"/>
      <c r="SCX116" s="626"/>
      <c r="SCY116" s="631"/>
      <c r="SCZ116" s="631"/>
      <c r="SDA116" s="631"/>
      <c r="SDB116" s="631"/>
      <c r="SDC116" s="631"/>
      <c r="SDD116" s="612"/>
      <c r="SDE116" s="626"/>
      <c r="SDF116" s="631"/>
      <c r="SDG116" s="631"/>
      <c r="SDH116" s="631"/>
      <c r="SDI116" s="631"/>
      <c r="SDJ116" s="631"/>
      <c r="SDK116" s="612"/>
      <c r="SDL116" s="626"/>
      <c r="SDM116" s="631"/>
      <c r="SDN116" s="631"/>
      <c r="SDO116" s="631"/>
      <c r="SDP116" s="631"/>
      <c r="SDQ116" s="631"/>
      <c r="SDR116" s="612"/>
      <c r="SDS116" s="626"/>
      <c r="SDT116" s="631"/>
      <c r="SDU116" s="631"/>
      <c r="SDV116" s="631"/>
      <c r="SDW116" s="631"/>
      <c r="SDX116" s="631"/>
      <c r="SDY116" s="612"/>
      <c r="SDZ116" s="626"/>
      <c r="SEA116" s="631"/>
      <c r="SEB116" s="631"/>
      <c r="SEC116" s="631"/>
      <c r="SED116" s="631"/>
      <c r="SEE116" s="631"/>
      <c r="SEF116" s="612"/>
      <c r="SEG116" s="626"/>
      <c r="SEH116" s="631"/>
      <c r="SEI116" s="631"/>
      <c r="SEJ116" s="631"/>
      <c r="SEK116" s="631"/>
      <c r="SEL116" s="631"/>
      <c r="SEM116" s="612"/>
      <c r="SEN116" s="626"/>
      <c r="SEO116" s="631"/>
      <c r="SEP116" s="631"/>
      <c r="SEQ116" s="631"/>
      <c r="SER116" s="631"/>
      <c r="SES116" s="631"/>
      <c r="SET116" s="612"/>
      <c r="SEU116" s="626"/>
      <c r="SEV116" s="631"/>
      <c r="SEW116" s="631"/>
      <c r="SEX116" s="631"/>
      <c r="SEY116" s="631"/>
      <c r="SEZ116" s="631"/>
      <c r="SFA116" s="612"/>
      <c r="SFB116" s="626"/>
      <c r="SFC116" s="631"/>
      <c r="SFD116" s="631"/>
      <c r="SFE116" s="631"/>
      <c r="SFF116" s="631"/>
      <c r="SFG116" s="631"/>
      <c r="SFH116" s="612"/>
      <c r="SFI116" s="626"/>
      <c r="SFJ116" s="631"/>
      <c r="SFK116" s="631"/>
      <c r="SFL116" s="631"/>
      <c r="SFM116" s="631"/>
      <c r="SFN116" s="631"/>
      <c r="SFO116" s="612"/>
      <c r="SFP116" s="626"/>
      <c r="SFQ116" s="631"/>
      <c r="SFR116" s="631"/>
      <c r="SFS116" s="631"/>
      <c r="SFT116" s="631"/>
      <c r="SFU116" s="631"/>
      <c r="SFV116" s="612"/>
      <c r="SFW116" s="626"/>
      <c r="SFX116" s="631"/>
      <c r="SFY116" s="631"/>
      <c r="SFZ116" s="631"/>
      <c r="SGA116" s="631"/>
      <c r="SGB116" s="631"/>
      <c r="SGC116" s="612"/>
      <c r="SGD116" s="626"/>
      <c r="SGE116" s="631"/>
      <c r="SGF116" s="631"/>
      <c r="SGG116" s="631"/>
      <c r="SGH116" s="631"/>
      <c r="SGI116" s="631"/>
      <c r="SGJ116" s="612"/>
      <c r="SGK116" s="626"/>
      <c r="SGL116" s="631"/>
      <c r="SGM116" s="631"/>
      <c r="SGN116" s="631"/>
      <c r="SGO116" s="631"/>
      <c r="SGP116" s="631"/>
      <c r="SGQ116" s="612"/>
      <c r="SGR116" s="626"/>
      <c r="SGS116" s="631"/>
      <c r="SGT116" s="631"/>
      <c r="SGU116" s="631"/>
      <c r="SGV116" s="631"/>
      <c r="SGW116" s="631"/>
      <c r="SGX116" s="612"/>
      <c r="SGY116" s="626"/>
      <c r="SGZ116" s="631"/>
      <c r="SHA116" s="631"/>
      <c r="SHB116" s="631"/>
      <c r="SHC116" s="631"/>
      <c r="SHD116" s="631"/>
      <c r="SHE116" s="612"/>
      <c r="SHF116" s="626"/>
      <c r="SHG116" s="631"/>
      <c r="SHH116" s="631"/>
      <c r="SHI116" s="631"/>
      <c r="SHJ116" s="631"/>
      <c r="SHK116" s="631"/>
      <c r="SHL116" s="612"/>
      <c r="SHM116" s="626"/>
      <c r="SHN116" s="631"/>
      <c r="SHO116" s="631"/>
      <c r="SHP116" s="631"/>
      <c r="SHQ116" s="631"/>
      <c r="SHR116" s="631"/>
      <c r="SHS116" s="612"/>
      <c r="SHT116" s="626"/>
      <c r="SHU116" s="631"/>
      <c r="SHV116" s="631"/>
      <c r="SHW116" s="631"/>
      <c r="SHX116" s="631"/>
      <c r="SHY116" s="631"/>
      <c r="SHZ116" s="612"/>
      <c r="SIA116" s="626"/>
      <c r="SIB116" s="631"/>
      <c r="SIC116" s="631"/>
      <c r="SID116" s="631"/>
      <c r="SIE116" s="631"/>
      <c r="SIF116" s="631"/>
      <c r="SIG116" s="612"/>
      <c r="SIH116" s="626"/>
      <c r="SII116" s="631"/>
      <c r="SIJ116" s="631"/>
      <c r="SIK116" s="631"/>
      <c r="SIL116" s="631"/>
      <c r="SIM116" s="631"/>
      <c r="SIN116" s="612"/>
      <c r="SIO116" s="626"/>
      <c r="SIP116" s="631"/>
      <c r="SIQ116" s="631"/>
      <c r="SIR116" s="631"/>
      <c r="SIS116" s="631"/>
      <c r="SIT116" s="631"/>
      <c r="SIU116" s="612"/>
      <c r="SIV116" s="626"/>
      <c r="SIW116" s="631"/>
      <c r="SIX116" s="631"/>
      <c r="SIY116" s="631"/>
      <c r="SIZ116" s="631"/>
      <c r="SJA116" s="631"/>
      <c r="SJB116" s="612"/>
      <c r="SJC116" s="626"/>
      <c r="SJD116" s="631"/>
      <c r="SJE116" s="631"/>
      <c r="SJF116" s="631"/>
      <c r="SJG116" s="631"/>
      <c r="SJH116" s="631"/>
      <c r="SJI116" s="612"/>
      <c r="SJJ116" s="626"/>
      <c r="SJK116" s="631"/>
      <c r="SJL116" s="631"/>
      <c r="SJM116" s="631"/>
      <c r="SJN116" s="631"/>
      <c r="SJO116" s="631"/>
      <c r="SJP116" s="612"/>
      <c r="SJQ116" s="626"/>
      <c r="SJR116" s="631"/>
      <c r="SJS116" s="631"/>
      <c r="SJT116" s="631"/>
      <c r="SJU116" s="631"/>
      <c r="SJV116" s="631"/>
      <c r="SJW116" s="612"/>
      <c r="SJX116" s="626"/>
      <c r="SJY116" s="631"/>
      <c r="SJZ116" s="631"/>
      <c r="SKA116" s="631"/>
      <c r="SKB116" s="631"/>
      <c r="SKC116" s="631"/>
      <c r="SKD116" s="612"/>
      <c r="SKE116" s="626"/>
      <c r="SKF116" s="631"/>
      <c r="SKG116" s="631"/>
      <c r="SKH116" s="631"/>
      <c r="SKI116" s="631"/>
      <c r="SKJ116" s="631"/>
      <c r="SKK116" s="612"/>
      <c r="SKL116" s="626"/>
      <c r="SKM116" s="631"/>
      <c r="SKN116" s="631"/>
      <c r="SKO116" s="631"/>
      <c r="SKP116" s="631"/>
      <c r="SKQ116" s="631"/>
      <c r="SKR116" s="612"/>
      <c r="SKS116" s="626"/>
      <c r="SKT116" s="631"/>
      <c r="SKU116" s="631"/>
      <c r="SKV116" s="631"/>
      <c r="SKW116" s="631"/>
      <c r="SKX116" s="631"/>
      <c r="SKY116" s="612"/>
      <c r="SKZ116" s="626"/>
      <c r="SLA116" s="631"/>
      <c r="SLB116" s="631"/>
      <c r="SLC116" s="631"/>
      <c r="SLD116" s="631"/>
      <c r="SLE116" s="631"/>
      <c r="SLF116" s="612"/>
      <c r="SLG116" s="626"/>
      <c r="SLH116" s="631"/>
      <c r="SLI116" s="631"/>
      <c r="SLJ116" s="631"/>
      <c r="SLK116" s="631"/>
      <c r="SLL116" s="631"/>
      <c r="SLM116" s="612"/>
      <c r="SLN116" s="626"/>
      <c r="SLO116" s="631"/>
      <c r="SLP116" s="631"/>
      <c r="SLQ116" s="631"/>
      <c r="SLR116" s="631"/>
      <c r="SLS116" s="631"/>
      <c r="SLT116" s="612"/>
      <c r="SLU116" s="626"/>
      <c r="SLV116" s="631"/>
      <c r="SLW116" s="631"/>
      <c r="SLX116" s="631"/>
      <c r="SLY116" s="631"/>
      <c r="SLZ116" s="631"/>
      <c r="SMA116" s="612"/>
      <c r="SMB116" s="626"/>
      <c r="SMC116" s="631"/>
      <c r="SMD116" s="631"/>
      <c r="SME116" s="631"/>
      <c r="SMF116" s="631"/>
      <c r="SMG116" s="631"/>
      <c r="SMH116" s="612"/>
      <c r="SMI116" s="626"/>
      <c r="SMJ116" s="631"/>
      <c r="SMK116" s="631"/>
      <c r="SML116" s="631"/>
      <c r="SMM116" s="631"/>
      <c r="SMN116" s="631"/>
      <c r="SMO116" s="612"/>
      <c r="SMP116" s="626"/>
      <c r="SMQ116" s="631"/>
      <c r="SMR116" s="631"/>
      <c r="SMS116" s="631"/>
      <c r="SMT116" s="631"/>
      <c r="SMU116" s="631"/>
      <c r="SMV116" s="612"/>
      <c r="SMW116" s="626"/>
      <c r="SMX116" s="631"/>
      <c r="SMY116" s="631"/>
      <c r="SMZ116" s="631"/>
      <c r="SNA116" s="631"/>
      <c r="SNB116" s="631"/>
      <c r="SNC116" s="612"/>
      <c r="SND116" s="626"/>
      <c r="SNE116" s="631"/>
      <c r="SNF116" s="631"/>
      <c r="SNG116" s="631"/>
      <c r="SNH116" s="631"/>
      <c r="SNI116" s="631"/>
      <c r="SNJ116" s="612"/>
      <c r="SNK116" s="626"/>
      <c r="SNL116" s="631"/>
      <c r="SNM116" s="631"/>
      <c r="SNN116" s="631"/>
      <c r="SNO116" s="631"/>
      <c r="SNP116" s="631"/>
      <c r="SNQ116" s="612"/>
      <c r="SNR116" s="626"/>
      <c r="SNS116" s="631"/>
      <c r="SNT116" s="631"/>
      <c r="SNU116" s="631"/>
      <c r="SNV116" s="631"/>
      <c r="SNW116" s="631"/>
      <c r="SNX116" s="612"/>
      <c r="SNY116" s="626"/>
      <c r="SNZ116" s="631"/>
      <c r="SOA116" s="631"/>
      <c r="SOB116" s="631"/>
      <c r="SOC116" s="631"/>
      <c r="SOD116" s="631"/>
      <c r="SOE116" s="612"/>
      <c r="SOF116" s="626"/>
      <c r="SOG116" s="631"/>
      <c r="SOH116" s="631"/>
      <c r="SOI116" s="631"/>
      <c r="SOJ116" s="631"/>
      <c r="SOK116" s="631"/>
      <c r="SOL116" s="612"/>
      <c r="SOM116" s="626"/>
      <c r="SON116" s="631"/>
      <c r="SOO116" s="631"/>
      <c r="SOP116" s="631"/>
      <c r="SOQ116" s="631"/>
      <c r="SOR116" s="631"/>
      <c r="SOS116" s="612"/>
      <c r="SOT116" s="626"/>
      <c r="SOU116" s="631"/>
      <c r="SOV116" s="631"/>
      <c r="SOW116" s="631"/>
      <c r="SOX116" s="631"/>
      <c r="SOY116" s="631"/>
      <c r="SOZ116" s="612"/>
      <c r="SPA116" s="626"/>
      <c r="SPB116" s="631"/>
      <c r="SPC116" s="631"/>
      <c r="SPD116" s="631"/>
      <c r="SPE116" s="631"/>
      <c r="SPF116" s="631"/>
      <c r="SPG116" s="612"/>
      <c r="SPH116" s="626"/>
      <c r="SPI116" s="631"/>
      <c r="SPJ116" s="631"/>
      <c r="SPK116" s="631"/>
      <c r="SPL116" s="631"/>
      <c r="SPM116" s="631"/>
      <c r="SPN116" s="612"/>
      <c r="SPO116" s="626"/>
      <c r="SPP116" s="631"/>
      <c r="SPQ116" s="631"/>
      <c r="SPR116" s="631"/>
      <c r="SPS116" s="631"/>
      <c r="SPT116" s="631"/>
      <c r="SPU116" s="612"/>
      <c r="SPV116" s="626"/>
      <c r="SPW116" s="631"/>
      <c r="SPX116" s="631"/>
      <c r="SPY116" s="631"/>
      <c r="SPZ116" s="631"/>
      <c r="SQA116" s="631"/>
      <c r="SQB116" s="612"/>
      <c r="SQC116" s="626"/>
      <c r="SQD116" s="631"/>
      <c r="SQE116" s="631"/>
      <c r="SQF116" s="631"/>
      <c r="SQG116" s="631"/>
      <c r="SQH116" s="631"/>
      <c r="SQI116" s="612"/>
      <c r="SQJ116" s="626"/>
      <c r="SQK116" s="631"/>
      <c r="SQL116" s="631"/>
      <c r="SQM116" s="631"/>
      <c r="SQN116" s="631"/>
      <c r="SQO116" s="631"/>
      <c r="SQP116" s="612"/>
      <c r="SQQ116" s="626"/>
      <c r="SQR116" s="631"/>
      <c r="SQS116" s="631"/>
      <c r="SQT116" s="631"/>
      <c r="SQU116" s="631"/>
      <c r="SQV116" s="631"/>
      <c r="SQW116" s="612"/>
      <c r="SQX116" s="626"/>
      <c r="SQY116" s="631"/>
      <c r="SQZ116" s="631"/>
      <c r="SRA116" s="631"/>
      <c r="SRB116" s="631"/>
      <c r="SRC116" s="631"/>
      <c r="SRD116" s="612"/>
      <c r="SRE116" s="626"/>
      <c r="SRF116" s="631"/>
      <c r="SRG116" s="631"/>
      <c r="SRH116" s="631"/>
      <c r="SRI116" s="631"/>
      <c r="SRJ116" s="631"/>
      <c r="SRK116" s="612"/>
      <c r="SRL116" s="626"/>
      <c r="SRM116" s="631"/>
      <c r="SRN116" s="631"/>
      <c r="SRO116" s="631"/>
      <c r="SRP116" s="631"/>
      <c r="SRQ116" s="631"/>
      <c r="SRR116" s="612"/>
      <c r="SRS116" s="626"/>
      <c r="SRT116" s="631"/>
      <c r="SRU116" s="631"/>
      <c r="SRV116" s="631"/>
      <c r="SRW116" s="631"/>
      <c r="SRX116" s="631"/>
      <c r="SRY116" s="612"/>
      <c r="SRZ116" s="626"/>
      <c r="SSA116" s="631"/>
      <c r="SSB116" s="631"/>
      <c r="SSC116" s="631"/>
      <c r="SSD116" s="631"/>
      <c r="SSE116" s="631"/>
      <c r="SSF116" s="612"/>
      <c r="SSG116" s="626"/>
      <c r="SSH116" s="631"/>
      <c r="SSI116" s="631"/>
      <c r="SSJ116" s="631"/>
      <c r="SSK116" s="631"/>
      <c r="SSL116" s="631"/>
      <c r="SSM116" s="612"/>
      <c r="SSN116" s="626"/>
      <c r="SSO116" s="631"/>
      <c r="SSP116" s="631"/>
      <c r="SSQ116" s="631"/>
      <c r="SSR116" s="631"/>
      <c r="SSS116" s="631"/>
      <c r="SST116" s="612"/>
      <c r="SSU116" s="626"/>
      <c r="SSV116" s="631"/>
      <c r="SSW116" s="631"/>
      <c r="SSX116" s="631"/>
      <c r="SSY116" s="631"/>
      <c r="SSZ116" s="631"/>
      <c r="STA116" s="612"/>
      <c r="STB116" s="626"/>
      <c r="STC116" s="631"/>
      <c r="STD116" s="631"/>
      <c r="STE116" s="631"/>
      <c r="STF116" s="631"/>
      <c r="STG116" s="631"/>
      <c r="STH116" s="612"/>
      <c r="STI116" s="626"/>
      <c r="STJ116" s="631"/>
      <c r="STK116" s="631"/>
      <c r="STL116" s="631"/>
      <c r="STM116" s="631"/>
      <c r="STN116" s="631"/>
      <c r="STO116" s="612"/>
      <c r="STP116" s="626"/>
      <c r="STQ116" s="631"/>
      <c r="STR116" s="631"/>
      <c r="STS116" s="631"/>
      <c r="STT116" s="631"/>
      <c r="STU116" s="631"/>
      <c r="STV116" s="612"/>
      <c r="STW116" s="626"/>
      <c r="STX116" s="631"/>
      <c r="STY116" s="631"/>
      <c r="STZ116" s="631"/>
      <c r="SUA116" s="631"/>
      <c r="SUB116" s="631"/>
      <c r="SUC116" s="612"/>
      <c r="SUD116" s="626"/>
      <c r="SUE116" s="631"/>
      <c r="SUF116" s="631"/>
      <c r="SUG116" s="631"/>
      <c r="SUH116" s="631"/>
      <c r="SUI116" s="631"/>
      <c r="SUJ116" s="612"/>
      <c r="SUK116" s="626"/>
      <c r="SUL116" s="631"/>
      <c r="SUM116" s="631"/>
      <c r="SUN116" s="631"/>
      <c r="SUO116" s="631"/>
      <c r="SUP116" s="631"/>
      <c r="SUQ116" s="612"/>
      <c r="SUR116" s="626"/>
      <c r="SUS116" s="631"/>
      <c r="SUT116" s="631"/>
      <c r="SUU116" s="631"/>
      <c r="SUV116" s="631"/>
      <c r="SUW116" s="631"/>
      <c r="SUX116" s="612"/>
      <c r="SUY116" s="626"/>
      <c r="SUZ116" s="631"/>
      <c r="SVA116" s="631"/>
      <c r="SVB116" s="631"/>
      <c r="SVC116" s="631"/>
      <c r="SVD116" s="631"/>
      <c r="SVE116" s="612"/>
      <c r="SVF116" s="626"/>
      <c r="SVG116" s="631"/>
      <c r="SVH116" s="631"/>
      <c r="SVI116" s="631"/>
      <c r="SVJ116" s="631"/>
      <c r="SVK116" s="631"/>
      <c r="SVL116" s="612"/>
      <c r="SVM116" s="626"/>
      <c r="SVN116" s="631"/>
      <c r="SVO116" s="631"/>
      <c r="SVP116" s="631"/>
      <c r="SVQ116" s="631"/>
      <c r="SVR116" s="631"/>
      <c r="SVS116" s="612"/>
      <c r="SVT116" s="626"/>
      <c r="SVU116" s="631"/>
      <c r="SVV116" s="631"/>
      <c r="SVW116" s="631"/>
      <c r="SVX116" s="631"/>
      <c r="SVY116" s="631"/>
      <c r="SVZ116" s="612"/>
      <c r="SWA116" s="626"/>
      <c r="SWB116" s="631"/>
      <c r="SWC116" s="631"/>
      <c r="SWD116" s="631"/>
      <c r="SWE116" s="631"/>
      <c r="SWF116" s="631"/>
      <c r="SWG116" s="612"/>
      <c r="SWH116" s="626"/>
      <c r="SWI116" s="631"/>
      <c r="SWJ116" s="631"/>
      <c r="SWK116" s="631"/>
      <c r="SWL116" s="631"/>
      <c r="SWM116" s="631"/>
      <c r="SWN116" s="612"/>
      <c r="SWO116" s="626"/>
      <c r="SWP116" s="631"/>
      <c r="SWQ116" s="631"/>
      <c r="SWR116" s="631"/>
      <c r="SWS116" s="631"/>
      <c r="SWT116" s="631"/>
      <c r="SWU116" s="612"/>
      <c r="SWV116" s="626"/>
      <c r="SWW116" s="631"/>
      <c r="SWX116" s="631"/>
      <c r="SWY116" s="631"/>
      <c r="SWZ116" s="631"/>
      <c r="SXA116" s="631"/>
      <c r="SXB116" s="612"/>
      <c r="SXC116" s="626"/>
      <c r="SXD116" s="631"/>
      <c r="SXE116" s="631"/>
      <c r="SXF116" s="631"/>
      <c r="SXG116" s="631"/>
      <c r="SXH116" s="631"/>
      <c r="SXI116" s="612"/>
      <c r="SXJ116" s="626"/>
      <c r="SXK116" s="631"/>
      <c r="SXL116" s="631"/>
      <c r="SXM116" s="631"/>
      <c r="SXN116" s="631"/>
      <c r="SXO116" s="631"/>
      <c r="SXP116" s="612"/>
      <c r="SXQ116" s="626"/>
      <c r="SXR116" s="631"/>
      <c r="SXS116" s="631"/>
      <c r="SXT116" s="631"/>
      <c r="SXU116" s="631"/>
      <c r="SXV116" s="631"/>
      <c r="SXW116" s="612"/>
      <c r="SXX116" s="626"/>
      <c r="SXY116" s="631"/>
      <c r="SXZ116" s="631"/>
      <c r="SYA116" s="631"/>
      <c r="SYB116" s="631"/>
      <c r="SYC116" s="631"/>
      <c r="SYD116" s="612"/>
      <c r="SYE116" s="626"/>
      <c r="SYF116" s="631"/>
      <c r="SYG116" s="631"/>
      <c r="SYH116" s="631"/>
      <c r="SYI116" s="631"/>
      <c r="SYJ116" s="631"/>
      <c r="SYK116" s="612"/>
      <c r="SYL116" s="626"/>
      <c r="SYM116" s="631"/>
      <c r="SYN116" s="631"/>
      <c r="SYO116" s="631"/>
      <c r="SYP116" s="631"/>
      <c r="SYQ116" s="631"/>
      <c r="SYR116" s="612"/>
      <c r="SYS116" s="626"/>
      <c r="SYT116" s="631"/>
      <c r="SYU116" s="631"/>
      <c r="SYV116" s="631"/>
      <c r="SYW116" s="631"/>
      <c r="SYX116" s="631"/>
      <c r="SYY116" s="612"/>
      <c r="SYZ116" s="626"/>
      <c r="SZA116" s="631"/>
      <c r="SZB116" s="631"/>
      <c r="SZC116" s="631"/>
      <c r="SZD116" s="631"/>
      <c r="SZE116" s="631"/>
      <c r="SZF116" s="612"/>
      <c r="SZG116" s="626"/>
      <c r="SZH116" s="631"/>
      <c r="SZI116" s="631"/>
      <c r="SZJ116" s="631"/>
      <c r="SZK116" s="631"/>
      <c r="SZL116" s="631"/>
      <c r="SZM116" s="612"/>
      <c r="SZN116" s="626"/>
      <c r="SZO116" s="631"/>
      <c r="SZP116" s="631"/>
      <c r="SZQ116" s="631"/>
      <c r="SZR116" s="631"/>
      <c r="SZS116" s="631"/>
      <c r="SZT116" s="612"/>
      <c r="SZU116" s="626"/>
      <c r="SZV116" s="631"/>
      <c r="SZW116" s="631"/>
      <c r="SZX116" s="631"/>
      <c r="SZY116" s="631"/>
      <c r="SZZ116" s="631"/>
      <c r="TAA116" s="612"/>
      <c r="TAB116" s="626"/>
      <c r="TAC116" s="631"/>
      <c r="TAD116" s="631"/>
      <c r="TAE116" s="631"/>
      <c r="TAF116" s="631"/>
      <c r="TAG116" s="631"/>
      <c r="TAH116" s="612"/>
      <c r="TAI116" s="626"/>
      <c r="TAJ116" s="631"/>
      <c r="TAK116" s="631"/>
      <c r="TAL116" s="631"/>
      <c r="TAM116" s="631"/>
      <c r="TAN116" s="631"/>
      <c r="TAO116" s="612"/>
      <c r="TAP116" s="626"/>
      <c r="TAQ116" s="631"/>
      <c r="TAR116" s="631"/>
      <c r="TAS116" s="631"/>
      <c r="TAT116" s="631"/>
      <c r="TAU116" s="631"/>
      <c r="TAV116" s="612"/>
      <c r="TAW116" s="626"/>
      <c r="TAX116" s="631"/>
      <c r="TAY116" s="631"/>
      <c r="TAZ116" s="631"/>
      <c r="TBA116" s="631"/>
      <c r="TBB116" s="631"/>
      <c r="TBC116" s="612"/>
      <c r="TBD116" s="626"/>
      <c r="TBE116" s="631"/>
      <c r="TBF116" s="631"/>
      <c r="TBG116" s="631"/>
      <c r="TBH116" s="631"/>
      <c r="TBI116" s="631"/>
      <c r="TBJ116" s="612"/>
      <c r="TBK116" s="626"/>
      <c r="TBL116" s="631"/>
      <c r="TBM116" s="631"/>
      <c r="TBN116" s="631"/>
      <c r="TBO116" s="631"/>
      <c r="TBP116" s="631"/>
      <c r="TBQ116" s="612"/>
      <c r="TBR116" s="626"/>
      <c r="TBS116" s="631"/>
      <c r="TBT116" s="631"/>
      <c r="TBU116" s="631"/>
      <c r="TBV116" s="631"/>
      <c r="TBW116" s="631"/>
      <c r="TBX116" s="612"/>
      <c r="TBY116" s="626"/>
      <c r="TBZ116" s="631"/>
      <c r="TCA116" s="631"/>
      <c r="TCB116" s="631"/>
      <c r="TCC116" s="631"/>
      <c r="TCD116" s="631"/>
      <c r="TCE116" s="612"/>
      <c r="TCF116" s="626"/>
      <c r="TCG116" s="631"/>
      <c r="TCH116" s="631"/>
      <c r="TCI116" s="631"/>
      <c r="TCJ116" s="631"/>
      <c r="TCK116" s="631"/>
      <c r="TCL116" s="612"/>
      <c r="TCM116" s="626"/>
      <c r="TCN116" s="631"/>
      <c r="TCO116" s="631"/>
      <c r="TCP116" s="631"/>
      <c r="TCQ116" s="631"/>
      <c r="TCR116" s="631"/>
      <c r="TCS116" s="612"/>
      <c r="TCT116" s="626"/>
      <c r="TCU116" s="631"/>
      <c r="TCV116" s="631"/>
      <c r="TCW116" s="631"/>
      <c r="TCX116" s="631"/>
      <c r="TCY116" s="631"/>
      <c r="TCZ116" s="612"/>
      <c r="TDA116" s="626"/>
      <c r="TDB116" s="631"/>
      <c r="TDC116" s="631"/>
      <c r="TDD116" s="631"/>
      <c r="TDE116" s="631"/>
      <c r="TDF116" s="631"/>
      <c r="TDG116" s="612"/>
      <c r="TDH116" s="626"/>
      <c r="TDI116" s="631"/>
      <c r="TDJ116" s="631"/>
      <c r="TDK116" s="631"/>
      <c r="TDL116" s="631"/>
      <c r="TDM116" s="631"/>
      <c r="TDN116" s="612"/>
      <c r="TDO116" s="626"/>
      <c r="TDP116" s="631"/>
      <c r="TDQ116" s="631"/>
      <c r="TDR116" s="631"/>
      <c r="TDS116" s="631"/>
      <c r="TDT116" s="631"/>
      <c r="TDU116" s="612"/>
      <c r="TDV116" s="626"/>
      <c r="TDW116" s="631"/>
      <c r="TDX116" s="631"/>
      <c r="TDY116" s="631"/>
      <c r="TDZ116" s="631"/>
      <c r="TEA116" s="631"/>
      <c r="TEB116" s="612"/>
      <c r="TEC116" s="626"/>
      <c r="TED116" s="631"/>
      <c r="TEE116" s="631"/>
      <c r="TEF116" s="631"/>
      <c r="TEG116" s="631"/>
      <c r="TEH116" s="631"/>
      <c r="TEI116" s="612"/>
      <c r="TEJ116" s="626"/>
      <c r="TEK116" s="631"/>
      <c r="TEL116" s="631"/>
      <c r="TEM116" s="631"/>
      <c r="TEN116" s="631"/>
      <c r="TEO116" s="631"/>
      <c r="TEP116" s="612"/>
      <c r="TEQ116" s="626"/>
      <c r="TER116" s="631"/>
      <c r="TES116" s="631"/>
      <c r="TET116" s="631"/>
      <c r="TEU116" s="631"/>
      <c r="TEV116" s="631"/>
      <c r="TEW116" s="612"/>
      <c r="TEX116" s="626"/>
      <c r="TEY116" s="631"/>
      <c r="TEZ116" s="631"/>
      <c r="TFA116" s="631"/>
      <c r="TFB116" s="631"/>
      <c r="TFC116" s="631"/>
      <c r="TFD116" s="612"/>
      <c r="TFE116" s="626"/>
      <c r="TFF116" s="631"/>
      <c r="TFG116" s="631"/>
      <c r="TFH116" s="631"/>
      <c r="TFI116" s="631"/>
      <c r="TFJ116" s="631"/>
      <c r="TFK116" s="612"/>
      <c r="TFL116" s="626"/>
      <c r="TFM116" s="631"/>
      <c r="TFN116" s="631"/>
      <c r="TFO116" s="631"/>
      <c r="TFP116" s="631"/>
      <c r="TFQ116" s="631"/>
      <c r="TFR116" s="612"/>
      <c r="TFS116" s="626"/>
      <c r="TFT116" s="631"/>
      <c r="TFU116" s="631"/>
      <c r="TFV116" s="631"/>
      <c r="TFW116" s="631"/>
      <c r="TFX116" s="631"/>
      <c r="TFY116" s="612"/>
      <c r="TFZ116" s="626"/>
      <c r="TGA116" s="631"/>
      <c r="TGB116" s="631"/>
      <c r="TGC116" s="631"/>
      <c r="TGD116" s="631"/>
      <c r="TGE116" s="631"/>
      <c r="TGF116" s="612"/>
      <c r="TGG116" s="626"/>
      <c r="TGH116" s="631"/>
      <c r="TGI116" s="631"/>
      <c r="TGJ116" s="631"/>
      <c r="TGK116" s="631"/>
      <c r="TGL116" s="631"/>
      <c r="TGM116" s="612"/>
      <c r="TGN116" s="626"/>
      <c r="TGO116" s="631"/>
      <c r="TGP116" s="631"/>
      <c r="TGQ116" s="631"/>
      <c r="TGR116" s="631"/>
      <c r="TGS116" s="631"/>
      <c r="TGT116" s="612"/>
      <c r="TGU116" s="626"/>
      <c r="TGV116" s="631"/>
      <c r="TGW116" s="631"/>
      <c r="TGX116" s="631"/>
      <c r="TGY116" s="631"/>
      <c r="TGZ116" s="631"/>
      <c r="THA116" s="612"/>
      <c r="THB116" s="626"/>
      <c r="THC116" s="631"/>
      <c r="THD116" s="631"/>
      <c r="THE116" s="631"/>
      <c r="THF116" s="631"/>
      <c r="THG116" s="631"/>
      <c r="THH116" s="612"/>
      <c r="THI116" s="626"/>
      <c r="THJ116" s="631"/>
      <c r="THK116" s="631"/>
      <c r="THL116" s="631"/>
      <c r="THM116" s="631"/>
      <c r="THN116" s="631"/>
      <c r="THO116" s="612"/>
      <c r="THP116" s="626"/>
      <c r="THQ116" s="631"/>
      <c r="THR116" s="631"/>
      <c r="THS116" s="631"/>
      <c r="THT116" s="631"/>
      <c r="THU116" s="631"/>
      <c r="THV116" s="612"/>
      <c r="THW116" s="626"/>
      <c r="THX116" s="631"/>
      <c r="THY116" s="631"/>
      <c r="THZ116" s="631"/>
      <c r="TIA116" s="631"/>
      <c r="TIB116" s="631"/>
      <c r="TIC116" s="612"/>
      <c r="TID116" s="626"/>
      <c r="TIE116" s="631"/>
      <c r="TIF116" s="631"/>
      <c r="TIG116" s="631"/>
      <c r="TIH116" s="631"/>
      <c r="TII116" s="631"/>
      <c r="TIJ116" s="612"/>
      <c r="TIK116" s="626"/>
      <c r="TIL116" s="631"/>
      <c r="TIM116" s="631"/>
      <c r="TIN116" s="631"/>
      <c r="TIO116" s="631"/>
      <c r="TIP116" s="631"/>
      <c r="TIQ116" s="612"/>
      <c r="TIR116" s="626"/>
      <c r="TIS116" s="631"/>
      <c r="TIT116" s="631"/>
      <c r="TIU116" s="631"/>
      <c r="TIV116" s="631"/>
      <c r="TIW116" s="631"/>
      <c r="TIX116" s="612"/>
      <c r="TIY116" s="626"/>
      <c r="TIZ116" s="631"/>
      <c r="TJA116" s="631"/>
      <c r="TJB116" s="631"/>
      <c r="TJC116" s="631"/>
      <c r="TJD116" s="631"/>
      <c r="TJE116" s="612"/>
      <c r="TJF116" s="626"/>
      <c r="TJG116" s="631"/>
      <c r="TJH116" s="631"/>
      <c r="TJI116" s="631"/>
      <c r="TJJ116" s="631"/>
      <c r="TJK116" s="631"/>
      <c r="TJL116" s="612"/>
      <c r="TJM116" s="626"/>
      <c r="TJN116" s="631"/>
      <c r="TJO116" s="631"/>
      <c r="TJP116" s="631"/>
      <c r="TJQ116" s="631"/>
      <c r="TJR116" s="631"/>
      <c r="TJS116" s="612"/>
      <c r="TJT116" s="626"/>
      <c r="TJU116" s="631"/>
      <c r="TJV116" s="631"/>
      <c r="TJW116" s="631"/>
      <c r="TJX116" s="631"/>
      <c r="TJY116" s="631"/>
      <c r="TJZ116" s="612"/>
      <c r="TKA116" s="626"/>
      <c r="TKB116" s="631"/>
      <c r="TKC116" s="631"/>
      <c r="TKD116" s="631"/>
      <c r="TKE116" s="631"/>
      <c r="TKF116" s="631"/>
      <c r="TKG116" s="612"/>
      <c r="TKH116" s="626"/>
      <c r="TKI116" s="631"/>
      <c r="TKJ116" s="631"/>
      <c r="TKK116" s="631"/>
      <c r="TKL116" s="631"/>
      <c r="TKM116" s="631"/>
      <c r="TKN116" s="612"/>
      <c r="TKO116" s="626"/>
      <c r="TKP116" s="631"/>
      <c r="TKQ116" s="631"/>
      <c r="TKR116" s="631"/>
      <c r="TKS116" s="631"/>
      <c r="TKT116" s="631"/>
      <c r="TKU116" s="612"/>
      <c r="TKV116" s="626"/>
      <c r="TKW116" s="631"/>
      <c r="TKX116" s="631"/>
      <c r="TKY116" s="631"/>
      <c r="TKZ116" s="631"/>
      <c r="TLA116" s="631"/>
      <c r="TLB116" s="612"/>
      <c r="TLC116" s="626"/>
      <c r="TLD116" s="631"/>
      <c r="TLE116" s="631"/>
      <c r="TLF116" s="631"/>
      <c r="TLG116" s="631"/>
      <c r="TLH116" s="631"/>
      <c r="TLI116" s="612"/>
      <c r="TLJ116" s="626"/>
      <c r="TLK116" s="631"/>
      <c r="TLL116" s="631"/>
      <c r="TLM116" s="631"/>
      <c r="TLN116" s="631"/>
      <c r="TLO116" s="631"/>
      <c r="TLP116" s="612"/>
      <c r="TLQ116" s="626"/>
      <c r="TLR116" s="631"/>
      <c r="TLS116" s="631"/>
      <c r="TLT116" s="631"/>
      <c r="TLU116" s="631"/>
      <c r="TLV116" s="631"/>
      <c r="TLW116" s="612"/>
      <c r="TLX116" s="626"/>
      <c r="TLY116" s="631"/>
      <c r="TLZ116" s="631"/>
      <c r="TMA116" s="631"/>
      <c r="TMB116" s="631"/>
      <c r="TMC116" s="631"/>
      <c r="TMD116" s="612"/>
      <c r="TME116" s="626"/>
      <c r="TMF116" s="631"/>
      <c r="TMG116" s="631"/>
      <c r="TMH116" s="631"/>
      <c r="TMI116" s="631"/>
      <c r="TMJ116" s="631"/>
      <c r="TMK116" s="612"/>
      <c r="TML116" s="626"/>
      <c r="TMM116" s="631"/>
      <c r="TMN116" s="631"/>
      <c r="TMO116" s="631"/>
      <c r="TMP116" s="631"/>
      <c r="TMQ116" s="631"/>
      <c r="TMR116" s="612"/>
      <c r="TMS116" s="626"/>
      <c r="TMT116" s="631"/>
      <c r="TMU116" s="631"/>
      <c r="TMV116" s="631"/>
      <c r="TMW116" s="631"/>
      <c r="TMX116" s="631"/>
      <c r="TMY116" s="612"/>
      <c r="TMZ116" s="626"/>
      <c r="TNA116" s="631"/>
      <c r="TNB116" s="631"/>
      <c r="TNC116" s="631"/>
      <c r="TND116" s="631"/>
      <c r="TNE116" s="631"/>
      <c r="TNF116" s="612"/>
      <c r="TNG116" s="626"/>
      <c r="TNH116" s="631"/>
      <c r="TNI116" s="631"/>
      <c r="TNJ116" s="631"/>
      <c r="TNK116" s="631"/>
      <c r="TNL116" s="631"/>
      <c r="TNM116" s="612"/>
      <c r="TNN116" s="626"/>
      <c r="TNO116" s="631"/>
      <c r="TNP116" s="631"/>
      <c r="TNQ116" s="631"/>
      <c r="TNR116" s="631"/>
      <c r="TNS116" s="631"/>
      <c r="TNT116" s="612"/>
      <c r="TNU116" s="626"/>
      <c r="TNV116" s="631"/>
      <c r="TNW116" s="631"/>
      <c r="TNX116" s="631"/>
      <c r="TNY116" s="631"/>
      <c r="TNZ116" s="631"/>
      <c r="TOA116" s="612"/>
      <c r="TOB116" s="626"/>
      <c r="TOC116" s="631"/>
      <c r="TOD116" s="631"/>
      <c r="TOE116" s="631"/>
      <c r="TOF116" s="631"/>
      <c r="TOG116" s="631"/>
      <c r="TOH116" s="612"/>
      <c r="TOI116" s="626"/>
      <c r="TOJ116" s="631"/>
      <c r="TOK116" s="631"/>
      <c r="TOL116" s="631"/>
      <c r="TOM116" s="631"/>
      <c r="TON116" s="631"/>
      <c r="TOO116" s="612"/>
      <c r="TOP116" s="626"/>
      <c r="TOQ116" s="631"/>
      <c r="TOR116" s="631"/>
      <c r="TOS116" s="631"/>
      <c r="TOT116" s="631"/>
      <c r="TOU116" s="631"/>
      <c r="TOV116" s="612"/>
      <c r="TOW116" s="626"/>
      <c r="TOX116" s="631"/>
      <c r="TOY116" s="631"/>
      <c r="TOZ116" s="631"/>
      <c r="TPA116" s="631"/>
      <c r="TPB116" s="631"/>
      <c r="TPC116" s="612"/>
      <c r="TPD116" s="626"/>
      <c r="TPE116" s="631"/>
      <c r="TPF116" s="631"/>
      <c r="TPG116" s="631"/>
      <c r="TPH116" s="631"/>
      <c r="TPI116" s="631"/>
      <c r="TPJ116" s="612"/>
      <c r="TPK116" s="626"/>
      <c r="TPL116" s="631"/>
      <c r="TPM116" s="631"/>
      <c r="TPN116" s="631"/>
      <c r="TPO116" s="631"/>
      <c r="TPP116" s="631"/>
      <c r="TPQ116" s="612"/>
      <c r="TPR116" s="626"/>
      <c r="TPS116" s="631"/>
      <c r="TPT116" s="631"/>
      <c r="TPU116" s="631"/>
      <c r="TPV116" s="631"/>
      <c r="TPW116" s="631"/>
      <c r="TPX116" s="612"/>
      <c r="TPY116" s="626"/>
      <c r="TPZ116" s="631"/>
      <c r="TQA116" s="631"/>
      <c r="TQB116" s="631"/>
      <c r="TQC116" s="631"/>
      <c r="TQD116" s="631"/>
      <c r="TQE116" s="612"/>
      <c r="TQF116" s="626"/>
      <c r="TQG116" s="631"/>
      <c r="TQH116" s="631"/>
      <c r="TQI116" s="631"/>
      <c r="TQJ116" s="631"/>
      <c r="TQK116" s="631"/>
      <c r="TQL116" s="612"/>
      <c r="TQM116" s="626"/>
      <c r="TQN116" s="631"/>
      <c r="TQO116" s="631"/>
      <c r="TQP116" s="631"/>
      <c r="TQQ116" s="631"/>
      <c r="TQR116" s="631"/>
      <c r="TQS116" s="612"/>
      <c r="TQT116" s="626"/>
      <c r="TQU116" s="631"/>
      <c r="TQV116" s="631"/>
      <c r="TQW116" s="631"/>
      <c r="TQX116" s="631"/>
      <c r="TQY116" s="631"/>
      <c r="TQZ116" s="612"/>
      <c r="TRA116" s="626"/>
      <c r="TRB116" s="631"/>
      <c r="TRC116" s="631"/>
      <c r="TRD116" s="631"/>
      <c r="TRE116" s="631"/>
      <c r="TRF116" s="631"/>
      <c r="TRG116" s="612"/>
      <c r="TRH116" s="626"/>
      <c r="TRI116" s="631"/>
      <c r="TRJ116" s="631"/>
      <c r="TRK116" s="631"/>
      <c r="TRL116" s="631"/>
      <c r="TRM116" s="631"/>
      <c r="TRN116" s="612"/>
      <c r="TRO116" s="626"/>
      <c r="TRP116" s="631"/>
      <c r="TRQ116" s="631"/>
      <c r="TRR116" s="631"/>
      <c r="TRS116" s="631"/>
      <c r="TRT116" s="631"/>
      <c r="TRU116" s="612"/>
      <c r="TRV116" s="626"/>
      <c r="TRW116" s="631"/>
      <c r="TRX116" s="631"/>
      <c r="TRY116" s="631"/>
      <c r="TRZ116" s="631"/>
      <c r="TSA116" s="631"/>
      <c r="TSB116" s="612"/>
      <c r="TSC116" s="626"/>
      <c r="TSD116" s="631"/>
      <c r="TSE116" s="631"/>
      <c r="TSF116" s="631"/>
      <c r="TSG116" s="631"/>
      <c r="TSH116" s="631"/>
      <c r="TSI116" s="612"/>
      <c r="TSJ116" s="626"/>
      <c r="TSK116" s="631"/>
      <c r="TSL116" s="631"/>
      <c r="TSM116" s="631"/>
      <c r="TSN116" s="631"/>
      <c r="TSO116" s="631"/>
      <c r="TSP116" s="612"/>
      <c r="TSQ116" s="626"/>
      <c r="TSR116" s="631"/>
      <c r="TSS116" s="631"/>
      <c r="TST116" s="631"/>
      <c r="TSU116" s="631"/>
      <c r="TSV116" s="631"/>
      <c r="TSW116" s="612"/>
      <c r="TSX116" s="626"/>
      <c r="TSY116" s="631"/>
      <c r="TSZ116" s="631"/>
      <c r="TTA116" s="631"/>
      <c r="TTB116" s="631"/>
      <c r="TTC116" s="631"/>
      <c r="TTD116" s="612"/>
      <c r="TTE116" s="626"/>
      <c r="TTF116" s="631"/>
      <c r="TTG116" s="631"/>
      <c r="TTH116" s="631"/>
      <c r="TTI116" s="631"/>
      <c r="TTJ116" s="631"/>
      <c r="TTK116" s="612"/>
      <c r="TTL116" s="626"/>
      <c r="TTM116" s="631"/>
      <c r="TTN116" s="631"/>
      <c r="TTO116" s="631"/>
      <c r="TTP116" s="631"/>
      <c r="TTQ116" s="631"/>
      <c r="TTR116" s="612"/>
      <c r="TTS116" s="626"/>
      <c r="TTT116" s="631"/>
      <c r="TTU116" s="631"/>
      <c r="TTV116" s="631"/>
      <c r="TTW116" s="631"/>
      <c r="TTX116" s="631"/>
      <c r="TTY116" s="612"/>
      <c r="TTZ116" s="626"/>
      <c r="TUA116" s="631"/>
      <c r="TUB116" s="631"/>
      <c r="TUC116" s="631"/>
      <c r="TUD116" s="631"/>
      <c r="TUE116" s="631"/>
      <c r="TUF116" s="612"/>
      <c r="TUG116" s="626"/>
      <c r="TUH116" s="631"/>
      <c r="TUI116" s="631"/>
      <c r="TUJ116" s="631"/>
      <c r="TUK116" s="631"/>
      <c r="TUL116" s="631"/>
      <c r="TUM116" s="612"/>
      <c r="TUN116" s="626"/>
      <c r="TUO116" s="631"/>
      <c r="TUP116" s="631"/>
      <c r="TUQ116" s="631"/>
      <c r="TUR116" s="631"/>
      <c r="TUS116" s="631"/>
      <c r="TUT116" s="612"/>
      <c r="TUU116" s="626"/>
      <c r="TUV116" s="631"/>
      <c r="TUW116" s="631"/>
      <c r="TUX116" s="631"/>
      <c r="TUY116" s="631"/>
      <c r="TUZ116" s="631"/>
      <c r="TVA116" s="612"/>
      <c r="TVB116" s="626"/>
      <c r="TVC116" s="631"/>
      <c r="TVD116" s="631"/>
      <c r="TVE116" s="631"/>
      <c r="TVF116" s="631"/>
      <c r="TVG116" s="631"/>
      <c r="TVH116" s="612"/>
      <c r="TVI116" s="626"/>
      <c r="TVJ116" s="631"/>
      <c r="TVK116" s="631"/>
      <c r="TVL116" s="631"/>
      <c r="TVM116" s="631"/>
      <c r="TVN116" s="631"/>
      <c r="TVO116" s="612"/>
      <c r="TVP116" s="626"/>
      <c r="TVQ116" s="631"/>
      <c r="TVR116" s="631"/>
      <c r="TVS116" s="631"/>
      <c r="TVT116" s="631"/>
      <c r="TVU116" s="631"/>
      <c r="TVV116" s="612"/>
      <c r="TVW116" s="626"/>
      <c r="TVX116" s="631"/>
      <c r="TVY116" s="631"/>
      <c r="TVZ116" s="631"/>
      <c r="TWA116" s="631"/>
      <c r="TWB116" s="631"/>
      <c r="TWC116" s="612"/>
      <c r="TWD116" s="626"/>
      <c r="TWE116" s="631"/>
      <c r="TWF116" s="631"/>
      <c r="TWG116" s="631"/>
      <c r="TWH116" s="631"/>
      <c r="TWI116" s="631"/>
      <c r="TWJ116" s="612"/>
      <c r="TWK116" s="626"/>
      <c r="TWL116" s="631"/>
      <c r="TWM116" s="631"/>
      <c r="TWN116" s="631"/>
      <c r="TWO116" s="631"/>
      <c r="TWP116" s="631"/>
      <c r="TWQ116" s="612"/>
      <c r="TWR116" s="626"/>
      <c r="TWS116" s="631"/>
      <c r="TWT116" s="631"/>
      <c r="TWU116" s="631"/>
      <c r="TWV116" s="631"/>
      <c r="TWW116" s="631"/>
      <c r="TWX116" s="612"/>
      <c r="TWY116" s="626"/>
      <c r="TWZ116" s="631"/>
      <c r="TXA116" s="631"/>
      <c r="TXB116" s="631"/>
      <c r="TXC116" s="631"/>
      <c r="TXD116" s="631"/>
      <c r="TXE116" s="612"/>
      <c r="TXF116" s="626"/>
      <c r="TXG116" s="631"/>
      <c r="TXH116" s="631"/>
      <c r="TXI116" s="631"/>
      <c r="TXJ116" s="631"/>
      <c r="TXK116" s="631"/>
      <c r="TXL116" s="612"/>
      <c r="TXM116" s="626"/>
      <c r="TXN116" s="631"/>
      <c r="TXO116" s="631"/>
      <c r="TXP116" s="631"/>
      <c r="TXQ116" s="631"/>
      <c r="TXR116" s="631"/>
      <c r="TXS116" s="612"/>
      <c r="TXT116" s="626"/>
      <c r="TXU116" s="631"/>
      <c r="TXV116" s="631"/>
      <c r="TXW116" s="631"/>
      <c r="TXX116" s="631"/>
      <c r="TXY116" s="631"/>
      <c r="TXZ116" s="612"/>
      <c r="TYA116" s="626"/>
      <c r="TYB116" s="631"/>
      <c r="TYC116" s="631"/>
      <c r="TYD116" s="631"/>
      <c r="TYE116" s="631"/>
      <c r="TYF116" s="631"/>
      <c r="TYG116" s="612"/>
      <c r="TYH116" s="626"/>
      <c r="TYI116" s="631"/>
      <c r="TYJ116" s="631"/>
      <c r="TYK116" s="631"/>
      <c r="TYL116" s="631"/>
      <c r="TYM116" s="631"/>
      <c r="TYN116" s="612"/>
      <c r="TYO116" s="626"/>
      <c r="TYP116" s="631"/>
      <c r="TYQ116" s="631"/>
      <c r="TYR116" s="631"/>
      <c r="TYS116" s="631"/>
      <c r="TYT116" s="631"/>
      <c r="TYU116" s="612"/>
      <c r="TYV116" s="626"/>
      <c r="TYW116" s="631"/>
      <c r="TYX116" s="631"/>
      <c r="TYY116" s="631"/>
      <c r="TYZ116" s="631"/>
      <c r="TZA116" s="631"/>
      <c r="TZB116" s="612"/>
      <c r="TZC116" s="626"/>
      <c r="TZD116" s="631"/>
      <c r="TZE116" s="631"/>
      <c r="TZF116" s="631"/>
      <c r="TZG116" s="631"/>
      <c r="TZH116" s="631"/>
      <c r="TZI116" s="612"/>
      <c r="TZJ116" s="626"/>
      <c r="TZK116" s="631"/>
      <c r="TZL116" s="631"/>
      <c r="TZM116" s="631"/>
      <c r="TZN116" s="631"/>
      <c r="TZO116" s="631"/>
      <c r="TZP116" s="612"/>
      <c r="TZQ116" s="626"/>
      <c r="TZR116" s="631"/>
      <c r="TZS116" s="631"/>
      <c r="TZT116" s="631"/>
      <c r="TZU116" s="631"/>
      <c r="TZV116" s="631"/>
      <c r="TZW116" s="612"/>
      <c r="TZX116" s="626"/>
      <c r="TZY116" s="631"/>
      <c r="TZZ116" s="631"/>
      <c r="UAA116" s="631"/>
      <c r="UAB116" s="631"/>
      <c r="UAC116" s="631"/>
      <c r="UAD116" s="612"/>
      <c r="UAE116" s="626"/>
      <c r="UAF116" s="631"/>
      <c r="UAG116" s="631"/>
      <c r="UAH116" s="631"/>
      <c r="UAI116" s="631"/>
      <c r="UAJ116" s="631"/>
      <c r="UAK116" s="612"/>
      <c r="UAL116" s="626"/>
      <c r="UAM116" s="631"/>
      <c r="UAN116" s="631"/>
      <c r="UAO116" s="631"/>
      <c r="UAP116" s="631"/>
      <c r="UAQ116" s="631"/>
      <c r="UAR116" s="612"/>
      <c r="UAS116" s="626"/>
      <c r="UAT116" s="631"/>
      <c r="UAU116" s="631"/>
      <c r="UAV116" s="631"/>
      <c r="UAW116" s="631"/>
      <c r="UAX116" s="631"/>
      <c r="UAY116" s="612"/>
      <c r="UAZ116" s="626"/>
      <c r="UBA116" s="631"/>
      <c r="UBB116" s="631"/>
      <c r="UBC116" s="631"/>
      <c r="UBD116" s="631"/>
      <c r="UBE116" s="631"/>
      <c r="UBF116" s="612"/>
      <c r="UBG116" s="626"/>
      <c r="UBH116" s="631"/>
      <c r="UBI116" s="631"/>
      <c r="UBJ116" s="631"/>
      <c r="UBK116" s="631"/>
      <c r="UBL116" s="631"/>
      <c r="UBM116" s="612"/>
      <c r="UBN116" s="626"/>
      <c r="UBO116" s="631"/>
      <c r="UBP116" s="631"/>
      <c r="UBQ116" s="631"/>
      <c r="UBR116" s="631"/>
      <c r="UBS116" s="631"/>
      <c r="UBT116" s="612"/>
      <c r="UBU116" s="626"/>
      <c r="UBV116" s="631"/>
      <c r="UBW116" s="631"/>
      <c r="UBX116" s="631"/>
      <c r="UBY116" s="631"/>
      <c r="UBZ116" s="631"/>
      <c r="UCA116" s="612"/>
      <c r="UCB116" s="626"/>
      <c r="UCC116" s="631"/>
      <c r="UCD116" s="631"/>
      <c r="UCE116" s="631"/>
      <c r="UCF116" s="631"/>
      <c r="UCG116" s="631"/>
      <c r="UCH116" s="612"/>
      <c r="UCI116" s="626"/>
      <c r="UCJ116" s="631"/>
      <c r="UCK116" s="631"/>
      <c r="UCL116" s="631"/>
      <c r="UCM116" s="631"/>
      <c r="UCN116" s="631"/>
      <c r="UCO116" s="612"/>
      <c r="UCP116" s="626"/>
      <c r="UCQ116" s="631"/>
      <c r="UCR116" s="631"/>
      <c r="UCS116" s="631"/>
      <c r="UCT116" s="631"/>
      <c r="UCU116" s="631"/>
      <c r="UCV116" s="612"/>
      <c r="UCW116" s="626"/>
      <c r="UCX116" s="631"/>
      <c r="UCY116" s="631"/>
      <c r="UCZ116" s="631"/>
      <c r="UDA116" s="631"/>
      <c r="UDB116" s="631"/>
      <c r="UDC116" s="612"/>
      <c r="UDD116" s="626"/>
      <c r="UDE116" s="631"/>
      <c r="UDF116" s="631"/>
      <c r="UDG116" s="631"/>
      <c r="UDH116" s="631"/>
      <c r="UDI116" s="631"/>
      <c r="UDJ116" s="612"/>
      <c r="UDK116" s="626"/>
      <c r="UDL116" s="631"/>
      <c r="UDM116" s="631"/>
      <c r="UDN116" s="631"/>
      <c r="UDO116" s="631"/>
      <c r="UDP116" s="631"/>
      <c r="UDQ116" s="612"/>
      <c r="UDR116" s="626"/>
      <c r="UDS116" s="631"/>
      <c r="UDT116" s="631"/>
      <c r="UDU116" s="631"/>
      <c r="UDV116" s="631"/>
      <c r="UDW116" s="631"/>
      <c r="UDX116" s="612"/>
      <c r="UDY116" s="626"/>
      <c r="UDZ116" s="631"/>
      <c r="UEA116" s="631"/>
      <c r="UEB116" s="631"/>
      <c r="UEC116" s="631"/>
      <c r="UED116" s="631"/>
      <c r="UEE116" s="612"/>
      <c r="UEF116" s="626"/>
      <c r="UEG116" s="631"/>
      <c r="UEH116" s="631"/>
      <c r="UEI116" s="631"/>
      <c r="UEJ116" s="631"/>
      <c r="UEK116" s="631"/>
      <c r="UEL116" s="612"/>
      <c r="UEM116" s="626"/>
      <c r="UEN116" s="631"/>
      <c r="UEO116" s="631"/>
      <c r="UEP116" s="631"/>
      <c r="UEQ116" s="631"/>
      <c r="UER116" s="631"/>
      <c r="UES116" s="612"/>
      <c r="UET116" s="626"/>
      <c r="UEU116" s="631"/>
      <c r="UEV116" s="631"/>
      <c r="UEW116" s="631"/>
      <c r="UEX116" s="631"/>
      <c r="UEY116" s="631"/>
      <c r="UEZ116" s="612"/>
      <c r="UFA116" s="626"/>
      <c r="UFB116" s="631"/>
      <c r="UFC116" s="631"/>
      <c r="UFD116" s="631"/>
      <c r="UFE116" s="631"/>
      <c r="UFF116" s="631"/>
      <c r="UFG116" s="612"/>
      <c r="UFH116" s="626"/>
      <c r="UFI116" s="631"/>
      <c r="UFJ116" s="631"/>
      <c r="UFK116" s="631"/>
      <c r="UFL116" s="631"/>
      <c r="UFM116" s="631"/>
      <c r="UFN116" s="612"/>
      <c r="UFO116" s="626"/>
      <c r="UFP116" s="631"/>
      <c r="UFQ116" s="631"/>
      <c r="UFR116" s="631"/>
      <c r="UFS116" s="631"/>
      <c r="UFT116" s="631"/>
      <c r="UFU116" s="612"/>
      <c r="UFV116" s="626"/>
      <c r="UFW116" s="631"/>
      <c r="UFX116" s="631"/>
      <c r="UFY116" s="631"/>
      <c r="UFZ116" s="631"/>
      <c r="UGA116" s="631"/>
      <c r="UGB116" s="612"/>
      <c r="UGC116" s="626"/>
      <c r="UGD116" s="631"/>
      <c r="UGE116" s="631"/>
      <c r="UGF116" s="631"/>
      <c r="UGG116" s="631"/>
      <c r="UGH116" s="631"/>
      <c r="UGI116" s="612"/>
      <c r="UGJ116" s="626"/>
      <c r="UGK116" s="631"/>
      <c r="UGL116" s="631"/>
      <c r="UGM116" s="631"/>
      <c r="UGN116" s="631"/>
      <c r="UGO116" s="631"/>
      <c r="UGP116" s="612"/>
      <c r="UGQ116" s="626"/>
      <c r="UGR116" s="631"/>
      <c r="UGS116" s="631"/>
      <c r="UGT116" s="631"/>
      <c r="UGU116" s="631"/>
      <c r="UGV116" s="631"/>
      <c r="UGW116" s="612"/>
      <c r="UGX116" s="626"/>
      <c r="UGY116" s="631"/>
      <c r="UGZ116" s="631"/>
      <c r="UHA116" s="631"/>
      <c r="UHB116" s="631"/>
      <c r="UHC116" s="631"/>
      <c r="UHD116" s="612"/>
      <c r="UHE116" s="626"/>
      <c r="UHF116" s="631"/>
      <c r="UHG116" s="631"/>
      <c r="UHH116" s="631"/>
      <c r="UHI116" s="631"/>
      <c r="UHJ116" s="631"/>
      <c r="UHK116" s="612"/>
      <c r="UHL116" s="626"/>
      <c r="UHM116" s="631"/>
      <c r="UHN116" s="631"/>
      <c r="UHO116" s="631"/>
      <c r="UHP116" s="631"/>
      <c r="UHQ116" s="631"/>
      <c r="UHR116" s="612"/>
      <c r="UHS116" s="626"/>
      <c r="UHT116" s="631"/>
      <c r="UHU116" s="631"/>
      <c r="UHV116" s="631"/>
      <c r="UHW116" s="631"/>
      <c r="UHX116" s="631"/>
      <c r="UHY116" s="612"/>
      <c r="UHZ116" s="626"/>
      <c r="UIA116" s="631"/>
      <c r="UIB116" s="631"/>
      <c r="UIC116" s="631"/>
      <c r="UID116" s="631"/>
      <c r="UIE116" s="631"/>
      <c r="UIF116" s="612"/>
      <c r="UIG116" s="626"/>
      <c r="UIH116" s="631"/>
      <c r="UII116" s="631"/>
      <c r="UIJ116" s="631"/>
      <c r="UIK116" s="631"/>
      <c r="UIL116" s="631"/>
      <c r="UIM116" s="612"/>
      <c r="UIN116" s="626"/>
      <c r="UIO116" s="631"/>
      <c r="UIP116" s="631"/>
      <c r="UIQ116" s="631"/>
      <c r="UIR116" s="631"/>
      <c r="UIS116" s="631"/>
      <c r="UIT116" s="612"/>
      <c r="UIU116" s="626"/>
      <c r="UIV116" s="631"/>
      <c r="UIW116" s="631"/>
      <c r="UIX116" s="631"/>
      <c r="UIY116" s="631"/>
      <c r="UIZ116" s="631"/>
      <c r="UJA116" s="612"/>
      <c r="UJB116" s="626"/>
      <c r="UJC116" s="631"/>
      <c r="UJD116" s="631"/>
      <c r="UJE116" s="631"/>
      <c r="UJF116" s="631"/>
      <c r="UJG116" s="631"/>
      <c r="UJH116" s="612"/>
      <c r="UJI116" s="626"/>
      <c r="UJJ116" s="631"/>
      <c r="UJK116" s="631"/>
      <c r="UJL116" s="631"/>
      <c r="UJM116" s="631"/>
      <c r="UJN116" s="631"/>
      <c r="UJO116" s="612"/>
      <c r="UJP116" s="626"/>
      <c r="UJQ116" s="631"/>
      <c r="UJR116" s="631"/>
      <c r="UJS116" s="631"/>
      <c r="UJT116" s="631"/>
      <c r="UJU116" s="631"/>
      <c r="UJV116" s="612"/>
      <c r="UJW116" s="626"/>
      <c r="UJX116" s="631"/>
      <c r="UJY116" s="631"/>
      <c r="UJZ116" s="631"/>
      <c r="UKA116" s="631"/>
      <c r="UKB116" s="631"/>
      <c r="UKC116" s="612"/>
      <c r="UKD116" s="626"/>
      <c r="UKE116" s="631"/>
      <c r="UKF116" s="631"/>
      <c r="UKG116" s="631"/>
      <c r="UKH116" s="631"/>
      <c r="UKI116" s="631"/>
      <c r="UKJ116" s="612"/>
      <c r="UKK116" s="626"/>
      <c r="UKL116" s="631"/>
      <c r="UKM116" s="631"/>
      <c r="UKN116" s="631"/>
      <c r="UKO116" s="631"/>
      <c r="UKP116" s="631"/>
      <c r="UKQ116" s="612"/>
      <c r="UKR116" s="626"/>
      <c r="UKS116" s="631"/>
      <c r="UKT116" s="631"/>
      <c r="UKU116" s="631"/>
      <c r="UKV116" s="631"/>
      <c r="UKW116" s="631"/>
      <c r="UKX116" s="612"/>
      <c r="UKY116" s="626"/>
      <c r="UKZ116" s="631"/>
      <c r="ULA116" s="631"/>
      <c r="ULB116" s="631"/>
      <c r="ULC116" s="631"/>
      <c r="ULD116" s="631"/>
      <c r="ULE116" s="612"/>
      <c r="ULF116" s="626"/>
      <c r="ULG116" s="631"/>
      <c r="ULH116" s="631"/>
      <c r="ULI116" s="631"/>
      <c r="ULJ116" s="631"/>
      <c r="ULK116" s="631"/>
      <c r="ULL116" s="612"/>
      <c r="ULM116" s="626"/>
      <c r="ULN116" s="631"/>
      <c r="ULO116" s="631"/>
      <c r="ULP116" s="631"/>
      <c r="ULQ116" s="631"/>
      <c r="ULR116" s="631"/>
      <c r="ULS116" s="612"/>
      <c r="ULT116" s="626"/>
      <c r="ULU116" s="631"/>
      <c r="ULV116" s="631"/>
      <c r="ULW116" s="631"/>
      <c r="ULX116" s="631"/>
      <c r="ULY116" s="631"/>
      <c r="ULZ116" s="612"/>
      <c r="UMA116" s="626"/>
      <c r="UMB116" s="631"/>
      <c r="UMC116" s="631"/>
      <c r="UMD116" s="631"/>
      <c r="UME116" s="631"/>
      <c r="UMF116" s="631"/>
      <c r="UMG116" s="612"/>
      <c r="UMH116" s="626"/>
      <c r="UMI116" s="631"/>
      <c r="UMJ116" s="631"/>
      <c r="UMK116" s="631"/>
      <c r="UML116" s="631"/>
      <c r="UMM116" s="631"/>
      <c r="UMN116" s="612"/>
      <c r="UMO116" s="626"/>
      <c r="UMP116" s="631"/>
      <c r="UMQ116" s="631"/>
      <c r="UMR116" s="631"/>
      <c r="UMS116" s="631"/>
      <c r="UMT116" s="631"/>
      <c r="UMU116" s="612"/>
      <c r="UMV116" s="626"/>
      <c r="UMW116" s="631"/>
      <c r="UMX116" s="631"/>
      <c r="UMY116" s="631"/>
      <c r="UMZ116" s="631"/>
      <c r="UNA116" s="631"/>
      <c r="UNB116" s="612"/>
      <c r="UNC116" s="626"/>
      <c r="UND116" s="631"/>
      <c r="UNE116" s="631"/>
      <c r="UNF116" s="631"/>
      <c r="UNG116" s="631"/>
      <c r="UNH116" s="631"/>
      <c r="UNI116" s="612"/>
      <c r="UNJ116" s="626"/>
      <c r="UNK116" s="631"/>
      <c r="UNL116" s="631"/>
      <c r="UNM116" s="631"/>
      <c r="UNN116" s="631"/>
      <c r="UNO116" s="631"/>
      <c r="UNP116" s="612"/>
      <c r="UNQ116" s="626"/>
      <c r="UNR116" s="631"/>
      <c r="UNS116" s="631"/>
      <c r="UNT116" s="631"/>
      <c r="UNU116" s="631"/>
      <c r="UNV116" s="631"/>
      <c r="UNW116" s="612"/>
      <c r="UNX116" s="626"/>
      <c r="UNY116" s="631"/>
      <c r="UNZ116" s="631"/>
      <c r="UOA116" s="631"/>
      <c r="UOB116" s="631"/>
      <c r="UOC116" s="631"/>
      <c r="UOD116" s="612"/>
      <c r="UOE116" s="626"/>
      <c r="UOF116" s="631"/>
      <c r="UOG116" s="631"/>
      <c r="UOH116" s="631"/>
      <c r="UOI116" s="631"/>
      <c r="UOJ116" s="631"/>
      <c r="UOK116" s="612"/>
      <c r="UOL116" s="626"/>
      <c r="UOM116" s="631"/>
      <c r="UON116" s="631"/>
      <c r="UOO116" s="631"/>
      <c r="UOP116" s="631"/>
      <c r="UOQ116" s="631"/>
      <c r="UOR116" s="612"/>
      <c r="UOS116" s="626"/>
      <c r="UOT116" s="631"/>
      <c r="UOU116" s="631"/>
      <c r="UOV116" s="631"/>
      <c r="UOW116" s="631"/>
      <c r="UOX116" s="631"/>
      <c r="UOY116" s="612"/>
      <c r="UOZ116" s="626"/>
      <c r="UPA116" s="631"/>
      <c r="UPB116" s="631"/>
      <c r="UPC116" s="631"/>
      <c r="UPD116" s="631"/>
      <c r="UPE116" s="631"/>
      <c r="UPF116" s="612"/>
      <c r="UPG116" s="626"/>
      <c r="UPH116" s="631"/>
      <c r="UPI116" s="631"/>
      <c r="UPJ116" s="631"/>
      <c r="UPK116" s="631"/>
      <c r="UPL116" s="631"/>
      <c r="UPM116" s="612"/>
      <c r="UPN116" s="626"/>
      <c r="UPO116" s="631"/>
      <c r="UPP116" s="631"/>
      <c r="UPQ116" s="631"/>
      <c r="UPR116" s="631"/>
      <c r="UPS116" s="631"/>
      <c r="UPT116" s="612"/>
      <c r="UPU116" s="626"/>
      <c r="UPV116" s="631"/>
      <c r="UPW116" s="631"/>
      <c r="UPX116" s="631"/>
      <c r="UPY116" s="631"/>
      <c r="UPZ116" s="631"/>
      <c r="UQA116" s="612"/>
      <c r="UQB116" s="626"/>
      <c r="UQC116" s="631"/>
      <c r="UQD116" s="631"/>
      <c r="UQE116" s="631"/>
      <c r="UQF116" s="631"/>
      <c r="UQG116" s="631"/>
      <c r="UQH116" s="612"/>
      <c r="UQI116" s="626"/>
      <c r="UQJ116" s="631"/>
      <c r="UQK116" s="631"/>
      <c r="UQL116" s="631"/>
      <c r="UQM116" s="631"/>
      <c r="UQN116" s="631"/>
      <c r="UQO116" s="612"/>
      <c r="UQP116" s="626"/>
      <c r="UQQ116" s="631"/>
      <c r="UQR116" s="631"/>
      <c r="UQS116" s="631"/>
      <c r="UQT116" s="631"/>
      <c r="UQU116" s="631"/>
      <c r="UQV116" s="612"/>
      <c r="UQW116" s="626"/>
      <c r="UQX116" s="631"/>
      <c r="UQY116" s="631"/>
      <c r="UQZ116" s="631"/>
      <c r="URA116" s="631"/>
      <c r="URB116" s="631"/>
      <c r="URC116" s="612"/>
      <c r="URD116" s="626"/>
      <c r="URE116" s="631"/>
      <c r="URF116" s="631"/>
      <c r="URG116" s="631"/>
      <c r="URH116" s="631"/>
      <c r="URI116" s="631"/>
      <c r="URJ116" s="612"/>
      <c r="URK116" s="626"/>
      <c r="URL116" s="631"/>
      <c r="URM116" s="631"/>
      <c r="URN116" s="631"/>
      <c r="URO116" s="631"/>
      <c r="URP116" s="631"/>
      <c r="URQ116" s="612"/>
      <c r="URR116" s="626"/>
      <c r="URS116" s="631"/>
      <c r="URT116" s="631"/>
      <c r="URU116" s="631"/>
      <c r="URV116" s="631"/>
      <c r="URW116" s="631"/>
      <c r="URX116" s="612"/>
      <c r="URY116" s="626"/>
      <c r="URZ116" s="631"/>
      <c r="USA116" s="631"/>
      <c r="USB116" s="631"/>
      <c r="USC116" s="631"/>
      <c r="USD116" s="631"/>
      <c r="USE116" s="612"/>
      <c r="USF116" s="626"/>
      <c r="USG116" s="631"/>
      <c r="USH116" s="631"/>
      <c r="USI116" s="631"/>
      <c r="USJ116" s="631"/>
      <c r="USK116" s="631"/>
      <c r="USL116" s="612"/>
      <c r="USM116" s="626"/>
      <c r="USN116" s="631"/>
      <c r="USO116" s="631"/>
      <c r="USP116" s="631"/>
      <c r="USQ116" s="631"/>
      <c r="USR116" s="631"/>
      <c r="USS116" s="612"/>
      <c r="UST116" s="626"/>
      <c r="USU116" s="631"/>
      <c r="USV116" s="631"/>
      <c r="USW116" s="631"/>
      <c r="USX116" s="631"/>
      <c r="USY116" s="631"/>
      <c r="USZ116" s="612"/>
      <c r="UTA116" s="626"/>
      <c r="UTB116" s="631"/>
      <c r="UTC116" s="631"/>
      <c r="UTD116" s="631"/>
      <c r="UTE116" s="631"/>
      <c r="UTF116" s="631"/>
      <c r="UTG116" s="612"/>
      <c r="UTH116" s="626"/>
      <c r="UTI116" s="631"/>
      <c r="UTJ116" s="631"/>
      <c r="UTK116" s="631"/>
      <c r="UTL116" s="631"/>
      <c r="UTM116" s="631"/>
      <c r="UTN116" s="612"/>
      <c r="UTO116" s="626"/>
      <c r="UTP116" s="631"/>
      <c r="UTQ116" s="631"/>
      <c r="UTR116" s="631"/>
      <c r="UTS116" s="631"/>
      <c r="UTT116" s="631"/>
      <c r="UTU116" s="612"/>
      <c r="UTV116" s="626"/>
      <c r="UTW116" s="631"/>
      <c r="UTX116" s="631"/>
      <c r="UTY116" s="631"/>
      <c r="UTZ116" s="631"/>
      <c r="UUA116" s="631"/>
      <c r="UUB116" s="612"/>
      <c r="UUC116" s="626"/>
      <c r="UUD116" s="631"/>
      <c r="UUE116" s="631"/>
      <c r="UUF116" s="631"/>
      <c r="UUG116" s="631"/>
      <c r="UUH116" s="631"/>
      <c r="UUI116" s="612"/>
      <c r="UUJ116" s="626"/>
      <c r="UUK116" s="631"/>
      <c r="UUL116" s="631"/>
      <c r="UUM116" s="631"/>
      <c r="UUN116" s="631"/>
      <c r="UUO116" s="631"/>
      <c r="UUP116" s="612"/>
      <c r="UUQ116" s="626"/>
      <c r="UUR116" s="631"/>
      <c r="UUS116" s="631"/>
      <c r="UUT116" s="631"/>
      <c r="UUU116" s="631"/>
      <c r="UUV116" s="631"/>
      <c r="UUW116" s="612"/>
      <c r="UUX116" s="626"/>
      <c r="UUY116" s="631"/>
      <c r="UUZ116" s="631"/>
      <c r="UVA116" s="631"/>
      <c r="UVB116" s="631"/>
      <c r="UVC116" s="631"/>
      <c r="UVD116" s="612"/>
      <c r="UVE116" s="626"/>
      <c r="UVF116" s="631"/>
      <c r="UVG116" s="631"/>
      <c r="UVH116" s="631"/>
      <c r="UVI116" s="631"/>
      <c r="UVJ116" s="631"/>
      <c r="UVK116" s="612"/>
      <c r="UVL116" s="626"/>
      <c r="UVM116" s="631"/>
      <c r="UVN116" s="631"/>
      <c r="UVO116" s="631"/>
      <c r="UVP116" s="631"/>
      <c r="UVQ116" s="631"/>
      <c r="UVR116" s="612"/>
      <c r="UVS116" s="626"/>
      <c r="UVT116" s="631"/>
      <c r="UVU116" s="631"/>
      <c r="UVV116" s="631"/>
      <c r="UVW116" s="631"/>
      <c r="UVX116" s="631"/>
      <c r="UVY116" s="612"/>
      <c r="UVZ116" s="626"/>
      <c r="UWA116" s="631"/>
      <c r="UWB116" s="631"/>
      <c r="UWC116" s="631"/>
      <c r="UWD116" s="631"/>
      <c r="UWE116" s="631"/>
      <c r="UWF116" s="612"/>
      <c r="UWG116" s="626"/>
      <c r="UWH116" s="631"/>
      <c r="UWI116" s="631"/>
      <c r="UWJ116" s="631"/>
      <c r="UWK116" s="631"/>
      <c r="UWL116" s="631"/>
      <c r="UWM116" s="612"/>
      <c r="UWN116" s="626"/>
      <c r="UWO116" s="631"/>
      <c r="UWP116" s="631"/>
      <c r="UWQ116" s="631"/>
      <c r="UWR116" s="631"/>
      <c r="UWS116" s="631"/>
      <c r="UWT116" s="612"/>
      <c r="UWU116" s="626"/>
      <c r="UWV116" s="631"/>
      <c r="UWW116" s="631"/>
      <c r="UWX116" s="631"/>
      <c r="UWY116" s="631"/>
      <c r="UWZ116" s="631"/>
      <c r="UXA116" s="612"/>
      <c r="UXB116" s="626"/>
      <c r="UXC116" s="631"/>
      <c r="UXD116" s="631"/>
      <c r="UXE116" s="631"/>
      <c r="UXF116" s="631"/>
      <c r="UXG116" s="631"/>
      <c r="UXH116" s="612"/>
      <c r="UXI116" s="626"/>
      <c r="UXJ116" s="631"/>
      <c r="UXK116" s="631"/>
      <c r="UXL116" s="631"/>
      <c r="UXM116" s="631"/>
      <c r="UXN116" s="631"/>
      <c r="UXO116" s="612"/>
      <c r="UXP116" s="626"/>
      <c r="UXQ116" s="631"/>
      <c r="UXR116" s="631"/>
      <c r="UXS116" s="631"/>
      <c r="UXT116" s="631"/>
      <c r="UXU116" s="631"/>
      <c r="UXV116" s="612"/>
      <c r="UXW116" s="626"/>
      <c r="UXX116" s="631"/>
      <c r="UXY116" s="631"/>
      <c r="UXZ116" s="631"/>
      <c r="UYA116" s="631"/>
      <c r="UYB116" s="631"/>
      <c r="UYC116" s="612"/>
      <c r="UYD116" s="626"/>
      <c r="UYE116" s="631"/>
      <c r="UYF116" s="631"/>
      <c r="UYG116" s="631"/>
      <c r="UYH116" s="631"/>
      <c r="UYI116" s="631"/>
      <c r="UYJ116" s="612"/>
      <c r="UYK116" s="626"/>
      <c r="UYL116" s="631"/>
      <c r="UYM116" s="631"/>
      <c r="UYN116" s="631"/>
      <c r="UYO116" s="631"/>
      <c r="UYP116" s="631"/>
      <c r="UYQ116" s="612"/>
      <c r="UYR116" s="626"/>
      <c r="UYS116" s="631"/>
      <c r="UYT116" s="631"/>
      <c r="UYU116" s="631"/>
      <c r="UYV116" s="631"/>
      <c r="UYW116" s="631"/>
      <c r="UYX116" s="612"/>
      <c r="UYY116" s="626"/>
      <c r="UYZ116" s="631"/>
      <c r="UZA116" s="631"/>
      <c r="UZB116" s="631"/>
      <c r="UZC116" s="631"/>
      <c r="UZD116" s="631"/>
      <c r="UZE116" s="612"/>
      <c r="UZF116" s="626"/>
      <c r="UZG116" s="631"/>
      <c r="UZH116" s="631"/>
      <c r="UZI116" s="631"/>
      <c r="UZJ116" s="631"/>
      <c r="UZK116" s="631"/>
      <c r="UZL116" s="612"/>
      <c r="UZM116" s="626"/>
      <c r="UZN116" s="631"/>
      <c r="UZO116" s="631"/>
      <c r="UZP116" s="631"/>
      <c r="UZQ116" s="631"/>
      <c r="UZR116" s="631"/>
      <c r="UZS116" s="612"/>
      <c r="UZT116" s="626"/>
      <c r="UZU116" s="631"/>
      <c r="UZV116" s="631"/>
      <c r="UZW116" s="631"/>
      <c r="UZX116" s="631"/>
      <c r="UZY116" s="631"/>
      <c r="UZZ116" s="612"/>
      <c r="VAA116" s="626"/>
      <c r="VAB116" s="631"/>
      <c r="VAC116" s="631"/>
      <c r="VAD116" s="631"/>
      <c r="VAE116" s="631"/>
      <c r="VAF116" s="631"/>
      <c r="VAG116" s="612"/>
      <c r="VAH116" s="626"/>
      <c r="VAI116" s="631"/>
      <c r="VAJ116" s="631"/>
      <c r="VAK116" s="631"/>
      <c r="VAL116" s="631"/>
      <c r="VAM116" s="631"/>
      <c r="VAN116" s="612"/>
      <c r="VAO116" s="626"/>
      <c r="VAP116" s="631"/>
      <c r="VAQ116" s="631"/>
      <c r="VAR116" s="631"/>
      <c r="VAS116" s="631"/>
      <c r="VAT116" s="631"/>
      <c r="VAU116" s="612"/>
      <c r="VAV116" s="626"/>
      <c r="VAW116" s="631"/>
      <c r="VAX116" s="631"/>
      <c r="VAY116" s="631"/>
      <c r="VAZ116" s="631"/>
      <c r="VBA116" s="631"/>
      <c r="VBB116" s="612"/>
      <c r="VBC116" s="626"/>
      <c r="VBD116" s="631"/>
      <c r="VBE116" s="631"/>
      <c r="VBF116" s="631"/>
      <c r="VBG116" s="631"/>
      <c r="VBH116" s="631"/>
      <c r="VBI116" s="612"/>
      <c r="VBJ116" s="626"/>
      <c r="VBK116" s="631"/>
      <c r="VBL116" s="631"/>
      <c r="VBM116" s="631"/>
      <c r="VBN116" s="631"/>
      <c r="VBO116" s="631"/>
      <c r="VBP116" s="612"/>
      <c r="VBQ116" s="626"/>
      <c r="VBR116" s="631"/>
      <c r="VBS116" s="631"/>
      <c r="VBT116" s="631"/>
      <c r="VBU116" s="631"/>
      <c r="VBV116" s="631"/>
      <c r="VBW116" s="612"/>
      <c r="VBX116" s="626"/>
      <c r="VBY116" s="631"/>
      <c r="VBZ116" s="631"/>
      <c r="VCA116" s="631"/>
      <c r="VCB116" s="631"/>
      <c r="VCC116" s="631"/>
      <c r="VCD116" s="612"/>
      <c r="VCE116" s="626"/>
      <c r="VCF116" s="631"/>
      <c r="VCG116" s="631"/>
      <c r="VCH116" s="631"/>
      <c r="VCI116" s="631"/>
      <c r="VCJ116" s="631"/>
      <c r="VCK116" s="612"/>
      <c r="VCL116" s="626"/>
      <c r="VCM116" s="631"/>
      <c r="VCN116" s="631"/>
      <c r="VCO116" s="631"/>
      <c r="VCP116" s="631"/>
      <c r="VCQ116" s="631"/>
      <c r="VCR116" s="612"/>
      <c r="VCS116" s="626"/>
      <c r="VCT116" s="631"/>
      <c r="VCU116" s="631"/>
      <c r="VCV116" s="631"/>
      <c r="VCW116" s="631"/>
      <c r="VCX116" s="631"/>
      <c r="VCY116" s="612"/>
      <c r="VCZ116" s="626"/>
      <c r="VDA116" s="631"/>
      <c r="VDB116" s="631"/>
      <c r="VDC116" s="631"/>
      <c r="VDD116" s="631"/>
      <c r="VDE116" s="631"/>
      <c r="VDF116" s="612"/>
      <c r="VDG116" s="626"/>
      <c r="VDH116" s="631"/>
      <c r="VDI116" s="631"/>
      <c r="VDJ116" s="631"/>
      <c r="VDK116" s="631"/>
      <c r="VDL116" s="631"/>
      <c r="VDM116" s="612"/>
      <c r="VDN116" s="626"/>
      <c r="VDO116" s="631"/>
      <c r="VDP116" s="631"/>
      <c r="VDQ116" s="631"/>
      <c r="VDR116" s="631"/>
      <c r="VDS116" s="631"/>
      <c r="VDT116" s="612"/>
      <c r="VDU116" s="626"/>
      <c r="VDV116" s="631"/>
      <c r="VDW116" s="631"/>
      <c r="VDX116" s="631"/>
      <c r="VDY116" s="631"/>
      <c r="VDZ116" s="631"/>
      <c r="VEA116" s="612"/>
      <c r="VEB116" s="626"/>
      <c r="VEC116" s="631"/>
      <c r="VED116" s="631"/>
      <c r="VEE116" s="631"/>
      <c r="VEF116" s="631"/>
      <c r="VEG116" s="631"/>
      <c r="VEH116" s="612"/>
      <c r="VEI116" s="626"/>
      <c r="VEJ116" s="631"/>
      <c r="VEK116" s="631"/>
      <c r="VEL116" s="631"/>
      <c r="VEM116" s="631"/>
      <c r="VEN116" s="631"/>
      <c r="VEO116" s="612"/>
      <c r="VEP116" s="626"/>
      <c r="VEQ116" s="631"/>
      <c r="VER116" s="631"/>
      <c r="VES116" s="631"/>
      <c r="VET116" s="631"/>
      <c r="VEU116" s="631"/>
      <c r="VEV116" s="612"/>
      <c r="VEW116" s="626"/>
      <c r="VEX116" s="631"/>
      <c r="VEY116" s="631"/>
      <c r="VEZ116" s="631"/>
      <c r="VFA116" s="631"/>
      <c r="VFB116" s="631"/>
      <c r="VFC116" s="612"/>
      <c r="VFD116" s="626"/>
      <c r="VFE116" s="631"/>
      <c r="VFF116" s="631"/>
      <c r="VFG116" s="631"/>
      <c r="VFH116" s="631"/>
      <c r="VFI116" s="631"/>
      <c r="VFJ116" s="612"/>
      <c r="VFK116" s="626"/>
      <c r="VFL116" s="631"/>
      <c r="VFM116" s="631"/>
      <c r="VFN116" s="631"/>
      <c r="VFO116" s="631"/>
      <c r="VFP116" s="631"/>
      <c r="VFQ116" s="612"/>
      <c r="VFR116" s="626"/>
      <c r="VFS116" s="631"/>
      <c r="VFT116" s="631"/>
      <c r="VFU116" s="631"/>
      <c r="VFV116" s="631"/>
      <c r="VFW116" s="631"/>
      <c r="VFX116" s="612"/>
      <c r="VFY116" s="626"/>
      <c r="VFZ116" s="631"/>
      <c r="VGA116" s="631"/>
      <c r="VGB116" s="631"/>
      <c r="VGC116" s="631"/>
      <c r="VGD116" s="631"/>
      <c r="VGE116" s="612"/>
      <c r="VGF116" s="626"/>
      <c r="VGG116" s="631"/>
      <c r="VGH116" s="631"/>
      <c r="VGI116" s="631"/>
      <c r="VGJ116" s="631"/>
      <c r="VGK116" s="631"/>
      <c r="VGL116" s="612"/>
      <c r="VGM116" s="626"/>
      <c r="VGN116" s="631"/>
      <c r="VGO116" s="631"/>
      <c r="VGP116" s="631"/>
      <c r="VGQ116" s="631"/>
      <c r="VGR116" s="631"/>
      <c r="VGS116" s="612"/>
      <c r="VGT116" s="626"/>
      <c r="VGU116" s="631"/>
      <c r="VGV116" s="631"/>
      <c r="VGW116" s="631"/>
      <c r="VGX116" s="631"/>
      <c r="VGY116" s="631"/>
      <c r="VGZ116" s="612"/>
      <c r="VHA116" s="626"/>
      <c r="VHB116" s="631"/>
      <c r="VHC116" s="631"/>
      <c r="VHD116" s="631"/>
      <c r="VHE116" s="631"/>
      <c r="VHF116" s="631"/>
      <c r="VHG116" s="612"/>
      <c r="VHH116" s="626"/>
      <c r="VHI116" s="631"/>
      <c r="VHJ116" s="631"/>
      <c r="VHK116" s="631"/>
      <c r="VHL116" s="631"/>
      <c r="VHM116" s="631"/>
      <c r="VHN116" s="612"/>
      <c r="VHO116" s="626"/>
      <c r="VHP116" s="631"/>
      <c r="VHQ116" s="631"/>
      <c r="VHR116" s="631"/>
      <c r="VHS116" s="631"/>
      <c r="VHT116" s="631"/>
      <c r="VHU116" s="612"/>
      <c r="VHV116" s="626"/>
      <c r="VHW116" s="631"/>
      <c r="VHX116" s="631"/>
      <c r="VHY116" s="631"/>
      <c r="VHZ116" s="631"/>
      <c r="VIA116" s="631"/>
      <c r="VIB116" s="612"/>
      <c r="VIC116" s="626"/>
      <c r="VID116" s="631"/>
      <c r="VIE116" s="631"/>
      <c r="VIF116" s="631"/>
      <c r="VIG116" s="631"/>
      <c r="VIH116" s="631"/>
      <c r="VII116" s="612"/>
      <c r="VIJ116" s="626"/>
      <c r="VIK116" s="631"/>
      <c r="VIL116" s="631"/>
      <c r="VIM116" s="631"/>
      <c r="VIN116" s="631"/>
      <c r="VIO116" s="631"/>
      <c r="VIP116" s="612"/>
      <c r="VIQ116" s="626"/>
      <c r="VIR116" s="631"/>
      <c r="VIS116" s="631"/>
      <c r="VIT116" s="631"/>
      <c r="VIU116" s="631"/>
      <c r="VIV116" s="631"/>
      <c r="VIW116" s="612"/>
      <c r="VIX116" s="626"/>
      <c r="VIY116" s="631"/>
      <c r="VIZ116" s="631"/>
      <c r="VJA116" s="631"/>
      <c r="VJB116" s="631"/>
      <c r="VJC116" s="631"/>
      <c r="VJD116" s="612"/>
      <c r="VJE116" s="626"/>
      <c r="VJF116" s="631"/>
      <c r="VJG116" s="631"/>
      <c r="VJH116" s="631"/>
      <c r="VJI116" s="631"/>
      <c r="VJJ116" s="631"/>
      <c r="VJK116" s="612"/>
      <c r="VJL116" s="626"/>
      <c r="VJM116" s="631"/>
      <c r="VJN116" s="631"/>
      <c r="VJO116" s="631"/>
      <c r="VJP116" s="631"/>
      <c r="VJQ116" s="631"/>
      <c r="VJR116" s="612"/>
      <c r="VJS116" s="626"/>
      <c r="VJT116" s="631"/>
      <c r="VJU116" s="631"/>
      <c r="VJV116" s="631"/>
      <c r="VJW116" s="631"/>
      <c r="VJX116" s="631"/>
      <c r="VJY116" s="612"/>
      <c r="VJZ116" s="626"/>
      <c r="VKA116" s="631"/>
      <c r="VKB116" s="631"/>
      <c r="VKC116" s="631"/>
      <c r="VKD116" s="631"/>
      <c r="VKE116" s="631"/>
      <c r="VKF116" s="612"/>
      <c r="VKG116" s="626"/>
      <c r="VKH116" s="631"/>
      <c r="VKI116" s="631"/>
      <c r="VKJ116" s="631"/>
      <c r="VKK116" s="631"/>
      <c r="VKL116" s="631"/>
      <c r="VKM116" s="612"/>
      <c r="VKN116" s="626"/>
      <c r="VKO116" s="631"/>
      <c r="VKP116" s="631"/>
      <c r="VKQ116" s="631"/>
      <c r="VKR116" s="631"/>
      <c r="VKS116" s="631"/>
      <c r="VKT116" s="612"/>
      <c r="VKU116" s="626"/>
      <c r="VKV116" s="631"/>
      <c r="VKW116" s="631"/>
      <c r="VKX116" s="631"/>
      <c r="VKY116" s="631"/>
      <c r="VKZ116" s="631"/>
      <c r="VLA116" s="612"/>
      <c r="VLB116" s="626"/>
      <c r="VLC116" s="631"/>
      <c r="VLD116" s="631"/>
      <c r="VLE116" s="631"/>
      <c r="VLF116" s="631"/>
      <c r="VLG116" s="631"/>
      <c r="VLH116" s="612"/>
      <c r="VLI116" s="626"/>
      <c r="VLJ116" s="631"/>
      <c r="VLK116" s="631"/>
      <c r="VLL116" s="631"/>
      <c r="VLM116" s="631"/>
      <c r="VLN116" s="631"/>
      <c r="VLO116" s="612"/>
      <c r="VLP116" s="626"/>
      <c r="VLQ116" s="631"/>
      <c r="VLR116" s="631"/>
      <c r="VLS116" s="631"/>
      <c r="VLT116" s="631"/>
      <c r="VLU116" s="631"/>
      <c r="VLV116" s="612"/>
      <c r="VLW116" s="626"/>
      <c r="VLX116" s="631"/>
      <c r="VLY116" s="631"/>
      <c r="VLZ116" s="631"/>
      <c r="VMA116" s="631"/>
      <c r="VMB116" s="631"/>
      <c r="VMC116" s="612"/>
      <c r="VMD116" s="626"/>
      <c r="VME116" s="631"/>
      <c r="VMF116" s="631"/>
      <c r="VMG116" s="631"/>
      <c r="VMH116" s="631"/>
      <c r="VMI116" s="631"/>
      <c r="VMJ116" s="612"/>
      <c r="VMK116" s="626"/>
      <c r="VML116" s="631"/>
      <c r="VMM116" s="631"/>
      <c r="VMN116" s="631"/>
      <c r="VMO116" s="631"/>
      <c r="VMP116" s="631"/>
      <c r="VMQ116" s="612"/>
      <c r="VMR116" s="626"/>
      <c r="VMS116" s="631"/>
      <c r="VMT116" s="631"/>
      <c r="VMU116" s="631"/>
      <c r="VMV116" s="631"/>
      <c r="VMW116" s="631"/>
      <c r="VMX116" s="612"/>
      <c r="VMY116" s="626"/>
      <c r="VMZ116" s="631"/>
      <c r="VNA116" s="631"/>
      <c r="VNB116" s="631"/>
      <c r="VNC116" s="631"/>
      <c r="VND116" s="631"/>
      <c r="VNE116" s="612"/>
      <c r="VNF116" s="626"/>
      <c r="VNG116" s="631"/>
      <c r="VNH116" s="631"/>
      <c r="VNI116" s="631"/>
      <c r="VNJ116" s="631"/>
      <c r="VNK116" s="631"/>
      <c r="VNL116" s="612"/>
      <c r="VNM116" s="626"/>
      <c r="VNN116" s="631"/>
      <c r="VNO116" s="631"/>
      <c r="VNP116" s="631"/>
      <c r="VNQ116" s="631"/>
      <c r="VNR116" s="631"/>
      <c r="VNS116" s="612"/>
      <c r="VNT116" s="626"/>
      <c r="VNU116" s="631"/>
      <c r="VNV116" s="631"/>
      <c r="VNW116" s="631"/>
      <c r="VNX116" s="631"/>
      <c r="VNY116" s="631"/>
      <c r="VNZ116" s="612"/>
      <c r="VOA116" s="626"/>
      <c r="VOB116" s="631"/>
      <c r="VOC116" s="631"/>
      <c r="VOD116" s="631"/>
      <c r="VOE116" s="631"/>
      <c r="VOF116" s="631"/>
      <c r="VOG116" s="612"/>
      <c r="VOH116" s="626"/>
      <c r="VOI116" s="631"/>
      <c r="VOJ116" s="631"/>
      <c r="VOK116" s="631"/>
      <c r="VOL116" s="631"/>
      <c r="VOM116" s="631"/>
      <c r="VON116" s="612"/>
      <c r="VOO116" s="626"/>
      <c r="VOP116" s="631"/>
      <c r="VOQ116" s="631"/>
      <c r="VOR116" s="631"/>
      <c r="VOS116" s="631"/>
      <c r="VOT116" s="631"/>
      <c r="VOU116" s="612"/>
      <c r="VOV116" s="626"/>
      <c r="VOW116" s="631"/>
      <c r="VOX116" s="631"/>
      <c r="VOY116" s="631"/>
      <c r="VOZ116" s="631"/>
      <c r="VPA116" s="631"/>
      <c r="VPB116" s="612"/>
      <c r="VPC116" s="626"/>
      <c r="VPD116" s="631"/>
      <c r="VPE116" s="631"/>
      <c r="VPF116" s="631"/>
      <c r="VPG116" s="631"/>
      <c r="VPH116" s="631"/>
      <c r="VPI116" s="612"/>
      <c r="VPJ116" s="626"/>
      <c r="VPK116" s="631"/>
      <c r="VPL116" s="631"/>
      <c r="VPM116" s="631"/>
      <c r="VPN116" s="631"/>
      <c r="VPO116" s="631"/>
      <c r="VPP116" s="612"/>
      <c r="VPQ116" s="626"/>
      <c r="VPR116" s="631"/>
      <c r="VPS116" s="631"/>
      <c r="VPT116" s="631"/>
      <c r="VPU116" s="631"/>
      <c r="VPV116" s="631"/>
      <c r="VPW116" s="612"/>
      <c r="VPX116" s="626"/>
      <c r="VPY116" s="631"/>
      <c r="VPZ116" s="631"/>
      <c r="VQA116" s="631"/>
      <c r="VQB116" s="631"/>
      <c r="VQC116" s="631"/>
      <c r="VQD116" s="612"/>
      <c r="VQE116" s="626"/>
      <c r="VQF116" s="631"/>
      <c r="VQG116" s="631"/>
      <c r="VQH116" s="631"/>
      <c r="VQI116" s="631"/>
      <c r="VQJ116" s="631"/>
      <c r="VQK116" s="612"/>
      <c r="VQL116" s="626"/>
      <c r="VQM116" s="631"/>
      <c r="VQN116" s="631"/>
      <c r="VQO116" s="631"/>
      <c r="VQP116" s="631"/>
      <c r="VQQ116" s="631"/>
      <c r="VQR116" s="612"/>
      <c r="VQS116" s="626"/>
      <c r="VQT116" s="631"/>
      <c r="VQU116" s="631"/>
      <c r="VQV116" s="631"/>
      <c r="VQW116" s="631"/>
      <c r="VQX116" s="631"/>
      <c r="VQY116" s="612"/>
      <c r="VQZ116" s="626"/>
      <c r="VRA116" s="631"/>
      <c r="VRB116" s="631"/>
      <c r="VRC116" s="631"/>
      <c r="VRD116" s="631"/>
      <c r="VRE116" s="631"/>
      <c r="VRF116" s="612"/>
      <c r="VRG116" s="626"/>
      <c r="VRH116" s="631"/>
      <c r="VRI116" s="631"/>
      <c r="VRJ116" s="631"/>
      <c r="VRK116" s="631"/>
      <c r="VRL116" s="631"/>
      <c r="VRM116" s="612"/>
      <c r="VRN116" s="626"/>
      <c r="VRO116" s="631"/>
      <c r="VRP116" s="631"/>
      <c r="VRQ116" s="631"/>
      <c r="VRR116" s="631"/>
      <c r="VRS116" s="631"/>
      <c r="VRT116" s="612"/>
      <c r="VRU116" s="626"/>
      <c r="VRV116" s="631"/>
      <c r="VRW116" s="631"/>
      <c r="VRX116" s="631"/>
      <c r="VRY116" s="631"/>
      <c r="VRZ116" s="631"/>
      <c r="VSA116" s="612"/>
      <c r="VSB116" s="626"/>
      <c r="VSC116" s="631"/>
      <c r="VSD116" s="631"/>
      <c r="VSE116" s="631"/>
      <c r="VSF116" s="631"/>
      <c r="VSG116" s="631"/>
      <c r="VSH116" s="612"/>
      <c r="VSI116" s="626"/>
      <c r="VSJ116" s="631"/>
      <c r="VSK116" s="631"/>
      <c r="VSL116" s="631"/>
      <c r="VSM116" s="631"/>
      <c r="VSN116" s="631"/>
      <c r="VSO116" s="612"/>
      <c r="VSP116" s="626"/>
      <c r="VSQ116" s="631"/>
      <c r="VSR116" s="631"/>
      <c r="VSS116" s="631"/>
      <c r="VST116" s="631"/>
      <c r="VSU116" s="631"/>
      <c r="VSV116" s="612"/>
      <c r="VSW116" s="626"/>
      <c r="VSX116" s="631"/>
      <c r="VSY116" s="631"/>
      <c r="VSZ116" s="631"/>
      <c r="VTA116" s="631"/>
      <c r="VTB116" s="631"/>
      <c r="VTC116" s="612"/>
      <c r="VTD116" s="626"/>
      <c r="VTE116" s="631"/>
      <c r="VTF116" s="631"/>
      <c r="VTG116" s="631"/>
      <c r="VTH116" s="631"/>
      <c r="VTI116" s="631"/>
      <c r="VTJ116" s="612"/>
      <c r="VTK116" s="626"/>
      <c r="VTL116" s="631"/>
      <c r="VTM116" s="631"/>
      <c r="VTN116" s="631"/>
      <c r="VTO116" s="631"/>
      <c r="VTP116" s="631"/>
      <c r="VTQ116" s="612"/>
      <c r="VTR116" s="626"/>
      <c r="VTS116" s="631"/>
      <c r="VTT116" s="631"/>
      <c r="VTU116" s="631"/>
      <c r="VTV116" s="631"/>
      <c r="VTW116" s="631"/>
      <c r="VTX116" s="612"/>
      <c r="VTY116" s="626"/>
      <c r="VTZ116" s="631"/>
      <c r="VUA116" s="631"/>
      <c r="VUB116" s="631"/>
      <c r="VUC116" s="631"/>
      <c r="VUD116" s="631"/>
      <c r="VUE116" s="612"/>
      <c r="VUF116" s="626"/>
      <c r="VUG116" s="631"/>
      <c r="VUH116" s="631"/>
      <c r="VUI116" s="631"/>
      <c r="VUJ116" s="631"/>
      <c r="VUK116" s="631"/>
      <c r="VUL116" s="612"/>
      <c r="VUM116" s="626"/>
      <c r="VUN116" s="631"/>
      <c r="VUO116" s="631"/>
      <c r="VUP116" s="631"/>
      <c r="VUQ116" s="631"/>
      <c r="VUR116" s="631"/>
      <c r="VUS116" s="612"/>
      <c r="VUT116" s="626"/>
      <c r="VUU116" s="631"/>
      <c r="VUV116" s="631"/>
      <c r="VUW116" s="631"/>
      <c r="VUX116" s="631"/>
      <c r="VUY116" s="631"/>
      <c r="VUZ116" s="612"/>
      <c r="VVA116" s="626"/>
      <c r="VVB116" s="631"/>
      <c r="VVC116" s="631"/>
      <c r="VVD116" s="631"/>
      <c r="VVE116" s="631"/>
      <c r="VVF116" s="631"/>
      <c r="VVG116" s="612"/>
      <c r="VVH116" s="626"/>
      <c r="VVI116" s="631"/>
      <c r="VVJ116" s="631"/>
      <c r="VVK116" s="631"/>
      <c r="VVL116" s="631"/>
      <c r="VVM116" s="631"/>
      <c r="VVN116" s="612"/>
      <c r="VVO116" s="626"/>
      <c r="VVP116" s="631"/>
      <c r="VVQ116" s="631"/>
      <c r="VVR116" s="631"/>
      <c r="VVS116" s="631"/>
      <c r="VVT116" s="631"/>
      <c r="VVU116" s="612"/>
      <c r="VVV116" s="626"/>
      <c r="VVW116" s="631"/>
      <c r="VVX116" s="631"/>
      <c r="VVY116" s="631"/>
      <c r="VVZ116" s="631"/>
      <c r="VWA116" s="631"/>
      <c r="VWB116" s="612"/>
      <c r="VWC116" s="626"/>
      <c r="VWD116" s="631"/>
      <c r="VWE116" s="631"/>
      <c r="VWF116" s="631"/>
      <c r="VWG116" s="631"/>
      <c r="VWH116" s="631"/>
      <c r="VWI116" s="612"/>
      <c r="VWJ116" s="626"/>
      <c r="VWK116" s="631"/>
      <c r="VWL116" s="631"/>
      <c r="VWM116" s="631"/>
      <c r="VWN116" s="631"/>
      <c r="VWO116" s="631"/>
      <c r="VWP116" s="612"/>
      <c r="VWQ116" s="626"/>
      <c r="VWR116" s="631"/>
      <c r="VWS116" s="631"/>
      <c r="VWT116" s="631"/>
      <c r="VWU116" s="631"/>
      <c r="VWV116" s="631"/>
      <c r="VWW116" s="612"/>
      <c r="VWX116" s="626"/>
      <c r="VWY116" s="631"/>
      <c r="VWZ116" s="631"/>
      <c r="VXA116" s="631"/>
      <c r="VXB116" s="631"/>
      <c r="VXC116" s="631"/>
      <c r="VXD116" s="612"/>
      <c r="VXE116" s="626"/>
      <c r="VXF116" s="631"/>
      <c r="VXG116" s="631"/>
      <c r="VXH116" s="631"/>
      <c r="VXI116" s="631"/>
      <c r="VXJ116" s="631"/>
      <c r="VXK116" s="612"/>
      <c r="VXL116" s="626"/>
      <c r="VXM116" s="631"/>
      <c r="VXN116" s="631"/>
      <c r="VXO116" s="631"/>
      <c r="VXP116" s="631"/>
      <c r="VXQ116" s="631"/>
      <c r="VXR116" s="612"/>
      <c r="VXS116" s="626"/>
      <c r="VXT116" s="631"/>
      <c r="VXU116" s="631"/>
      <c r="VXV116" s="631"/>
      <c r="VXW116" s="631"/>
      <c r="VXX116" s="631"/>
      <c r="VXY116" s="612"/>
      <c r="VXZ116" s="626"/>
      <c r="VYA116" s="631"/>
      <c r="VYB116" s="631"/>
      <c r="VYC116" s="631"/>
      <c r="VYD116" s="631"/>
      <c r="VYE116" s="631"/>
      <c r="VYF116" s="612"/>
      <c r="VYG116" s="626"/>
      <c r="VYH116" s="631"/>
      <c r="VYI116" s="631"/>
      <c r="VYJ116" s="631"/>
      <c r="VYK116" s="631"/>
      <c r="VYL116" s="631"/>
      <c r="VYM116" s="612"/>
      <c r="VYN116" s="626"/>
      <c r="VYO116" s="631"/>
      <c r="VYP116" s="631"/>
      <c r="VYQ116" s="631"/>
      <c r="VYR116" s="631"/>
      <c r="VYS116" s="631"/>
      <c r="VYT116" s="612"/>
      <c r="VYU116" s="626"/>
      <c r="VYV116" s="631"/>
      <c r="VYW116" s="631"/>
      <c r="VYX116" s="631"/>
      <c r="VYY116" s="631"/>
      <c r="VYZ116" s="631"/>
      <c r="VZA116" s="612"/>
      <c r="VZB116" s="626"/>
      <c r="VZC116" s="631"/>
      <c r="VZD116" s="631"/>
      <c r="VZE116" s="631"/>
      <c r="VZF116" s="631"/>
      <c r="VZG116" s="631"/>
      <c r="VZH116" s="612"/>
      <c r="VZI116" s="626"/>
      <c r="VZJ116" s="631"/>
      <c r="VZK116" s="631"/>
      <c r="VZL116" s="631"/>
      <c r="VZM116" s="631"/>
      <c r="VZN116" s="631"/>
      <c r="VZO116" s="612"/>
      <c r="VZP116" s="626"/>
      <c r="VZQ116" s="631"/>
      <c r="VZR116" s="631"/>
      <c r="VZS116" s="631"/>
      <c r="VZT116" s="631"/>
      <c r="VZU116" s="631"/>
      <c r="VZV116" s="612"/>
      <c r="VZW116" s="626"/>
      <c r="VZX116" s="631"/>
      <c r="VZY116" s="631"/>
      <c r="VZZ116" s="631"/>
      <c r="WAA116" s="631"/>
      <c r="WAB116" s="631"/>
      <c r="WAC116" s="612"/>
      <c r="WAD116" s="626"/>
      <c r="WAE116" s="631"/>
      <c r="WAF116" s="631"/>
      <c r="WAG116" s="631"/>
      <c r="WAH116" s="631"/>
      <c r="WAI116" s="631"/>
      <c r="WAJ116" s="612"/>
      <c r="WAK116" s="626"/>
      <c r="WAL116" s="631"/>
      <c r="WAM116" s="631"/>
      <c r="WAN116" s="631"/>
      <c r="WAO116" s="631"/>
      <c r="WAP116" s="631"/>
      <c r="WAQ116" s="612"/>
      <c r="WAR116" s="626"/>
      <c r="WAS116" s="631"/>
      <c r="WAT116" s="631"/>
      <c r="WAU116" s="631"/>
      <c r="WAV116" s="631"/>
      <c r="WAW116" s="631"/>
      <c r="WAX116" s="612"/>
      <c r="WAY116" s="626"/>
      <c r="WAZ116" s="631"/>
      <c r="WBA116" s="631"/>
      <c r="WBB116" s="631"/>
      <c r="WBC116" s="631"/>
      <c r="WBD116" s="631"/>
      <c r="WBE116" s="612"/>
      <c r="WBF116" s="626"/>
      <c r="WBG116" s="631"/>
      <c r="WBH116" s="631"/>
      <c r="WBI116" s="631"/>
      <c r="WBJ116" s="631"/>
      <c r="WBK116" s="631"/>
      <c r="WBL116" s="612"/>
      <c r="WBM116" s="626"/>
      <c r="WBN116" s="631"/>
      <c r="WBO116" s="631"/>
      <c r="WBP116" s="631"/>
      <c r="WBQ116" s="631"/>
      <c r="WBR116" s="631"/>
      <c r="WBS116" s="612"/>
      <c r="WBT116" s="626"/>
      <c r="WBU116" s="631"/>
      <c r="WBV116" s="631"/>
      <c r="WBW116" s="631"/>
      <c r="WBX116" s="631"/>
      <c r="WBY116" s="631"/>
      <c r="WBZ116" s="612"/>
      <c r="WCA116" s="626"/>
      <c r="WCB116" s="631"/>
      <c r="WCC116" s="631"/>
      <c r="WCD116" s="631"/>
      <c r="WCE116" s="631"/>
      <c r="WCF116" s="631"/>
      <c r="WCG116" s="612"/>
      <c r="WCH116" s="626"/>
      <c r="WCI116" s="631"/>
      <c r="WCJ116" s="631"/>
      <c r="WCK116" s="631"/>
      <c r="WCL116" s="631"/>
      <c r="WCM116" s="631"/>
      <c r="WCN116" s="612"/>
      <c r="WCO116" s="626"/>
      <c r="WCP116" s="631"/>
      <c r="WCQ116" s="631"/>
      <c r="WCR116" s="631"/>
      <c r="WCS116" s="631"/>
      <c r="WCT116" s="631"/>
      <c r="WCU116" s="612"/>
      <c r="WCV116" s="626"/>
      <c r="WCW116" s="631"/>
      <c r="WCX116" s="631"/>
      <c r="WCY116" s="631"/>
      <c r="WCZ116" s="631"/>
      <c r="WDA116" s="631"/>
      <c r="WDB116" s="612"/>
      <c r="WDC116" s="626"/>
      <c r="WDD116" s="631"/>
      <c r="WDE116" s="631"/>
      <c r="WDF116" s="631"/>
      <c r="WDG116" s="631"/>
      <c r="WDH116" s="631"/>
      <c r="WDI116" s="612"/>
      <c r="WDJ116" s="626"/>
      <c r="WDK116" s="631"/>
      <c r="WDL116" s="631"/>
      <c r="WDM116" s="631"/>
      <c r="WDN116" s="631"/>
      <c r="WDO116" s="631"/>
      <c r="WDP116" s="612"/>
      <c r="WDQ116" s="626"/>
      <c r="WDR116" s="631"/>
      <c r="WDS116" s="631"/>
      <c r="WDT116" s="631"/>
      <c r="WDU116" s="631"/>
      <c r="WDV116" s="631"/>
      <c r="WDW116" s="612"/>
      <c r="WDX116" s="626"/>
      <c r="WDY116" s="631"/>
      <c r="WDZ116" s="631"/>
      <c r="WEA116" s="631"/>
      <c r="WEB116" s="631"/>
      <c r="WEC116" s="631"/>
      <c r="WED116" s="612"/>
      <c r="WEE116" s="626"/>
      <c r="WEF116" s="631"/>
      <c r="WEG116" s="631"/>
      <c r="WEH116" s="631"/>
      <c r="WEI116" s="631"/>
      <c r="WEJ116" s="631"/>
      <c r="WEK116" s="612"/>
      <c r="WEL116" s="626"/>
      <c r="WEM116" s="631"/>
      <c r="WEN116" s="631"/>
      <c r="WEO116" s="631"/>
      <c r="WEP116" s="631"/>
      <c r="WEQ116" s="631"/>
      <c r="WER116" s="612"/>
      <c r="WES116" s="626"/>
      <c r="WET116" s="631"/>
      <c r="WEU116" s="631"/>
      <c r="WEV116" s="631"/>
      <c r="WEW116" s="631"/>
      <c r="WEX116" s="631"/>
      <c r="WEY116" s="612"/>
      <c r="WEZ116" s="626"/>
      <c r="WFA116" s="631"/>
      <c r="WFB116" s="631"/>
      <c r="WFC116" s="631"/>
      <c r="WFD116" s="631"/>
      <c r="WFE116" s="631"/>
      <c r="WFF116" s="612"/>
      <c r="WFG116" s="626"/>
      <c r="WFH116" s="631"/>
      <c r="WFI116" s="631"/>
      <c r="WFJ116" s="631"/>
      <c r="WFK116" s="631"/>
      <c r="WFL116" s="631"/>
      <c r="WFM116" s="612"/>
      <c r="WFN116" s="626"/>
      <c r="WFO116" s="631"/>
      <c r="WFP116" s="631"/>
      <c r="WFQ116" s="631"/>
      <c r="WFR116" s="631"/>
      <c r="WFS116" s="631"/>
      <c r="WFT116" s="612"/>
      <c r="WFU116" s="626"/>
      <c r="WFV116" s="631"/>
      <c r="WFW116" s="631"/>
      <c r="WFX116" s="631"/>
      <c r="WFY116" s="631"/>
      <c r="WFZ116" s="631"/>
      <c r="WGA116" s="612"/>
      <c r="WGB116" s="626"/>
      <c r="WGC116" s="631"/>
      <c r="WGD116" s="631"/>
      <c r="WGE116" s="631"/>
      <c r="WGF116" s="631"/>
      <c r="WGG116" s="631"/>
      <c r="WGH116" s="612"/>
      <c r="WGI116" s="626"/>
      <c r="WGJ116" s="631"/>
      <c r="WGK116" s="631"/>
      <c r="WGL116" s="631"/>
      <c r="WGM116" s="631"/>
      <c r="WGN116" s="631"/>
      <c r="WGO116" s="612"/>
      <c r="WGP116" s="626"/>
      <c r="WGQ116" s="631"/>
      <c r="WGR116" s="631"/>
      <c r="WGS116" s="631"/>
      <c r="WGT116" s="631"/>
      <c r="WGU116" s="631"/>
      <c r="WGV116" s="612"/>
      <c r="WGW116" s="626"/>
      <c r="WGX116" s="631"/>
      <c r="WGY116" s="631"/>
      <c r="WGZ116" s="631"/>
      <c r="WHA116" s="631"/>
      <c r="WHB116" s="631"/>
      <c r="WHC116" s="612"/>
      <c r="WHD116" s="626"/>
      <c r="WHE116" s="631"/>
      <c r="WHF116" s="631"/>
      <c r="WHG116" s="631"/>
      <c r="WHH116" s="631"/>
      <c r="WHI116" s="631"/>
      <c r="WHJ116" s="612"/>
      <c r="WHK116" s="626"/>
      <c r="WHL116" s="631"/>
      <c r="WHM116" s="631"/>
      <c r="WHN116" s="631"/>
      <c r="WHO116" s="631"/>
      <c r="WHP116" s="631"/>
      <c r="WHQ116" s="612"/>
      <c r="WHR116" s="626"/>
      <c r="WHS116" s="631"/>
      <c r="WHT116" s="631"/>
      <c r="WHU116" s="631"/>
      <c r="WHV116" s="631"/>
      <c r="WHW116" s="631"/>
      <c r="WHX116" s="612"/>
      <c r="WHY116" s="626"/>
      <c r="WHZ116" s="631"/>
      <c r="WIA116" s="631"/>
      <c r="WIB116" s="631"/>
      <c r="WIC116" s="631"/>
      <c r="WID116" s="631"/>
      <c r="WIE116" s="612"/>
      <c r="WIF116" s="626"/>
      <c r="WIG116" s="631"/>
      <c r="WIH116" s="631"/>
      <c r="WII116" s="631"/>
      <c r="WIJ116" s="631"/>
      <c r="WIK116" s="631"/>
      <c r="WIL116" s="612"/>
      <c r="WIM116" s="626"/>
      <c r="WIN116" s="631"/>
      <c r="WIO116" s="631"/>
      <c r="WIP116" s="631"/>
      <c r="WIQ116" s="631"/>
      <c r="WIR116" s="631"/>
      <c r="WIS116" s="612"/>
      <c r="WIT116" s="626"/>
      <c r="WIU116" s="631"/>
      <c r="WIV116" s="631"/>
      <c r="WIW116" s="631"/>
      <c r="WIX116" s="631"/>
      <c r="WIY116" s="631"/>
      <c r="WIZ116" s="612"/>
      <c r="WJA116" s="626"/>
      <c r="WJB116" s="631"/>
      <c r="WJC116" s="631"/>
      <c r="WJD116" s="631"/>
      <c r="WJE116" s="631"/>
      <c r="WJF116" s="631"/>
      <c r="WJG116" s="612"/>
      <c r="WJH116" s="626"/>
      <c r="WJI116" s="631"/>
      <c r="WJJ116" s="631"/>
      <c r="WJK116" s="631"/>
      <c r="WJL116" s="631"/>
      <c r="WJM116" s="631"/>
      <c r="WJN116" s="612"/>
      <c r="WJO116" s="626"/>
      <c r="WJP116" s="631"/>
      <c r="WJQ116" s="631"/>
      <c r="WJR116" s="631"/>
      <c r="WJS116" s="631"/>
      <c r="WJT116" s="631"/>
      <c r="WJU116" s="612"/>
      <c r="WJV116" s="626"/>
      <c r="WJW116" s="631"/>
      <c r="WJX116" s="631"/>
      <c r="WJY116" s="631"/>
      <c r="WJZ116" s="631"/>
      <c r="WKA116" s="631"/>
      <c r="WKB116" s="612"/>
      <c r="WKC116" s="626"/>
      <c r="WKD116" s="631"/>
      <c r="WKE116" s="631"/>
      <c r="WKF116" s="631"/>
      <c r="WKG116" s="631"/>
      <c r="WKH116" s="631"/>
      <c r="WKI116" s="612"/>
      <c r="WKJ116" s="626"/>
      <c r="WKK116" s="631"/>
      <c r="WKL116" s="631"/>
      <c r="WKM116" s="631"/>
      <c r="WKN116" s="631"/>
      <c r="WKO116" s="631"/>
      <c r="WKP116" s="612"/>
      <c r="WKQ116" s="626"/>
      <c r="WKR116" s="631"/>
      <c r="WKS116" s="631"/>
      <c r="WKT116" s="631"/>
      <c r="WKU116" s="631"/>
      <c r="WKV116" s="631"/>
      <c r="WKW116" s="612"/>
      <c r="WKX116" s="626"/>
      <c r="WKY116" s="631"/>
      <c r="WKZ116" s="631"/>
      <c r="WLA116" s="631"/>
      <c r="WLB116" s="631"/>
      <c r="WLC116" s="631"/>
      <c r="WLD116" s="612"/>
      <c r="WLE116" s="626"/>
      <c r="WLF116" s="631"/>
      <c r="WLG116" s="631"/>
      <c r="WLH116" s="631"/>
      <c r="WLI116" s="631"/>
      <c r="WLJ116" s="631"/>
      <c r="WLK116" s="612"/>
      <c r="WLL116" s="626"/>
      <c r="WLM116" s="631"/>
      <c r="WLN116" s="631"/>
      <c r="WLO116" s="631"/>
      <c r="WLP116" s="631"/>
      <c r="WLQ116" s="631"/>
      <c r="WLR116" s="612"/>
      <c r="WLS116" s="626"/>
      <c r="WLT116" s="631"/>
      <c r="WLU116" s="631"/>
      <c r="WLV116" s="631"/>
      <c r="WLW116" s="631"/>
      <c r="WLX116" s="631"/>
      <c r="WLY116" s="612"/>
      <c r="WLZ116" s="626"/>
      <c r="WMA116" s="631"/>
      <c r="WMB116" s="631"/>
      <c r="WMC116" s="631"/>
      <c r="WMD116" s="631"/>
      <c r="WME116" s="631"/>
      <c r="WMF116" s="612"/>
      <c r="WMG116" s="626"/>
      <c r="WMH116" s="631"/>
      <c r="WMI116" s="631"/>
      <c r="WMJ116" s="631"/>
      <c r="WMK116" s="631"/>
      <c r="WML116" s="631"/>
      <c r="WMM116" s="612"/>
      <c r="WMN116" s="626"/>
      <c r="WMO116" s="631"/>
      <c r="WMP116" s="631"/>
      <c r="WMQ116" s="631"/>
      <c r="WMR116" s="631"/>
      <c r="WMS116" s="631"/>
      <c r="WMT116" s="612"/>
      <c r="WMU116" s="626"/>
      <c r="WMV116" s="631"/>
      <c r="WMW116" s="631"/>
      <c r="WMX116" s="631"/>
      <c r="WMY116" s="631"/>
      <c r="WMZ116" s="631"/>
      <c r="WNA116" s="612"/>
      <c r="WNB116" s="626"/>
      <c r="WNC116" s="631"/>
      <c r="WND116" s="631"/>
      <c r="WNE116" s="631"/>
      <c r="WNF116" s="631"/>
      <c r="WNG116" s="631"/>
      <c r="WNH116" s="612"/>
      <c r="WNI116" s="626"/>
      <c r="WNJ116" s="631"/>
      <c r="WNK116" s="631"/>
      <c r="WNL116" s="631"/>
      <c r="WNM116" s="631"/>
      <c r="WNN116" s="631"/>
      <c r="WNO116" s="612"/>
      <c r="WNP116" s="626"/>
      <c r="WNQ116" s="631"/>
      <c r="WNR116" s="631"/>
      <c r="WNS116" s="631"/>
      <c r="WNT116" s="631"/>
      <c r="WNU116" s="631"/>
      <c r="WNV116" s="612"/>
      <c r="WNW116" s="626"/>
      <c r="WNX116" s="631"/>
      <c r="WNY116" s="631"/>
      <c r="WNZ116" s="631"/>
      <c r="WOA116" s="631"/>
      <c r="WOB116" s="631"/>
      <c r="WOC116" s="612"/>
      <c r="WOD116" s="626"/>
      <c r="WOE116" s="631"/>
      <c r="WOF116" s="631"/>
      <c r="WOG116" s="631"/>
      <c r="WOH116" s="631"/>
      <c r="WOI116" s="631"/>
      <c r="WOJ116" s="612"/>
      <c r="WOK116" s="626"/>
      <c r="WOL116" s="631"/>
      <c r="WOM116" s="631"/>
      <c r="WON116" s="631"/>
      <c r="WOO116" s="631"/>
      <c r="WOP116" s="631"/>
      <c r="WOQ116" s="612"/>
      <c r="WOR116" s="626"/>
      <c r="WOS116" s="631"/>
      <c r="WOT116" s="631"/>
      <c r="WOU116" s="631"/>
      <c r="WOV116" s="631"/>
      <c r="WOW116" s="631"/>
      <c r="WOX116" s="612"/>
      <c r="WOY116" s="626"/>
      <c r="WOZ116" s="631"/>
      <c r="WPA116" s="631"/>
      <c r="WPB116" s="631"/>
      <c r="WPC116" s="631"/>
      <c r="WPD116" s="631"/>
      <c r="WPE116" s="612"/>
      <c r="WPF116" s="626"/>
      <c r="WPG116" s="631"/>
      <c r="WPH116" s="631"/>
      <c r="WPI116" s="631"/>
      <c r="WPJ116" s="631"/>
      <c r="WPK116" s="631"/>
      <c r="WPL116" s="612"/>
      <c r="WPM116" s="626"/>
      <c r="WPN116" s="631"/>
      <c r="WPO116" s="631"/>
      <c r="WPP116" s="631"/>
      <c r="WPQ116" s="631"/>
      <c r="WPR116" s="631"/>
      <c r="WPS116" s="612"/>
      <c r="WPT116" s="626"/>
      <c r="WPU116" s="631"/>
      <c r="WPV116" s="631"/>
      <c r="WPW116" s="631"/>
      <c r="WPX116" s="631"/>
      <c r="WPY116" s="631"/>
      <c r="WPZ116" s="612"/>
      <c r="WQA116" s="626"/>
      <c r="WQB116" s="631"/>
      <c r="WQC116" s="631"/>
      <c r="WQD116" s="631"/>
      <c r="WQE116" s="631"/>
      <c r="WQF116" s="631"/>
      <c r="WQG116" s="612"/>
      <c r="WQH116" s="626"/>
      <c r="WQI116" s="631"/>
      <c r="WQJ116" s="631"/>
      <c r="WQK116" s="631"/>
      <c r="WQL116" s="631"/>
      <c r="WQM116" s="631"/>
      <c r="WQN116" s="612"/>
      <c r="WQO116" s="626"/>
      <c r="WQP116" s="631"/>
      <c r="WQQ116" s="631"/>
      <c r="WQR116" s="631"/>
      <c r="WQS116" s="631"/>
      <c r="WQT116" s="631"/>
      <c r="WQU116" s="612"/>
      <c r="WQV116" s="626"/>
      <c r="WQW116" s="631"/>
      <c r="WQX116" s="631"/>
      <c r="WQY116" s="631"/>
      <c r="WQZ116" s="631"/>
      <c r="WRA116" s="631"/>
      <c r="WRB116" s="612"/>
      <c r="WRC116" s="626"/>
      <c r="WRD116" s="631"/>
      <c r="WRE116" s="631"/>
      <c r="WRF116" s="631"/>
      <c r="WRG116" s="631"/>
      <c r="WRH116" s="631"/>
      <c r="WRI116" s="612"/>
      <c r="WRJ116" s="626"/>
      <c r="WRK116" s="631"/>
      <c r="WRL116" s="631"/>
      <c r="WRM116" s="631"/>
      <c r="WRN116" s="631"/>
      <c r="WRO116" s="631"/>
      <c r="WRP116" s="612"/>
      <c r="WRQ116" s="626"/>
      <c r="WRR116" s="631"/>
      <c r="WRS116" s="631"/>
      <c r="WRT116" s="631"/>
      <c r="WRU116" s="631"/>
      <c r="WRV116" s="631"/>
      <c r="WRW116" s="612"/>
      <c r="WRX116" s="626"/>
      <c r="WRY116" s="631"/>
      <c r="WRZ116" s="631"/>
      <c r="WSA116" s="631"/>
      <c r="WSB116" s="631"/>
      <c r="WSC116" s="631"/>
      <c r="WSD116" s="612"/>
      <c r="WSE116" s="626"/>
      <c r="WSF116" s="631"/>
      <c r="WSG116" s="631"/>
      <c r="WSH116" s="631"/>
      <c r="WSI116" s="631"/>
      <c r="WSJ116" s="631"/>
      <c r="WSK116" s="612"/>
      <c r="WSL116" s="626"/>
      <c r="WSM116" s="631"/>
      <c r="WSN116" s="631"/>
      <c r="WSO116" s="631"/>
      <c r="WSP116" s="631"/>
      <c r="WSQ116" s="631"/>
      <c r="WSR116" s="612"/>
      <c r="WSS116" s="626"/>
      <c r="WST116" s="631"/>
      <c r="WSU116" s="631"/>
      <c r="WSV116" s="631"/>
      <c r="WSW116" s="631"/>
      <c r="WSX116" s="631"/>
      <c r="WSY116" s="612"/>
      <c r="WSZ116" s="626"/>
      <c r="WTA116" s="631"/>
      <c r="WTB116" s="631"/>
      <c r="WTC116" s="631"/>
      <c r="WTD116" s="631"/>
      <c r="WTE116" s="631"/>
      <c r="WTF116" s="612"/>
      <c r="WTG116" s="626"/>
      <c r="WTH116" s="631"/>
      <c r="WTI116" s="631"/>
      <c r="WTJ116" s="631"/>
      <c r="WTK116" s="631"/>
      <c r="WTL116" s="631"/>
      <c r="WTM116" s="612"/>
      <c r="WTN116" s="626"/>
      <c r="WTO116" s="631"/>
      <c r="WTP116" s="631"/>
      <c r="WTQ116" s="631"/>
      <c r="WTR116" s="631"/>
      <c r="WTS116" s="631"/>
      <c r="WTT116" s="612"/>
      <c r="WTU116" s="626"/>
      <c r="WTV116" s="631"/>
      <c r="WTW116" s="631"/>
      <c r="WTX116" s="631"/>
      <c r="WTY116" s="631"/>
      <c r="WTZ116" s="631"/>
      <c r="WUA116" s="612"/>
      <c r="WUB116" s="626"/>
      <c r="WUC116" s="631"/>
      <c r="WUD116" s="631"/>
      <c r="WUE116" s="631"/>
      <c r="WUF116" s="631"/>
      <c r="WUG116" s="631"/>
      <c r="WUH116" s="612"/>
      <c r="WUI116" s="626"/>
      <c r="WUJ116" s="631"/>
      <c r="WUK116" s="631"/>
      <c r="WUL116" s="631"/>
      <c r="WUM116" s="631"/>
      <c r="WUN116" s="631"/>
      <c r="WUO116" s="612"/>
      <c r="WUP116" s="626"/>
      <c r="WUQ116" s="631"/>
      <c r="WUR116" s="631"/>
      <c r="WUS116" s="631"/>
      <c r="WUT116" s="631"/>
      <c r="WUU116" s="631"/>
      <c r="WUV116" s="612"/>
      <c r="WUW116" s="626"/>
      <c r="WUX116" s="631"/>
      <c r="WUY116" s="631"/>
      <c r="WUZ116" s="631"/>
      <c r="WVA116" s="631"/>
      <c r="WVB116" s="631"/>
      <c r="WVC116" s="612"/>
      <c r="WVD116" s="626"/>
      <c r="WVE116" s="631"/>
      <c r="WVF116" s="631"/>
      <c r="WVG116" s="631"/>
      <c r="WVH116" s="631"/>
      <c r="WVI116" s="631"/>
      <c r="WVJ116" s="612"/>
      <c r="WVK116" s="626"/>
      <c r="WVL116" s="631"/>
      <c r="WVM116" s="631"/>
      <c r="WVN116" s="631"/>
      <c r="WVO116" s="631"/>
      <c r="WVP116" s="631"/>
      <c r="WVQ116" s="612"/>
      <c r="WVR116" s="626"/>
      <c r="WVS116" s="631"/>
      <c r="WVT116" s="631"/>
      <c r="WVU116" s="631"/>
      <c r="WVV116" s="631"/>
      <c r="WVW116" s="631"/>
      <c r="WVX116" s="612"/>
      <c r="WVY116" s="626"/>
      <c r="WVZ116" s="631"/>
      <c r="WWA116" s="631"/>
      <c r="WWB116" s="631"/>
      <c r="WWC116" s="631"/>
      <c r="WWD116" s="631"/>
      <c r="WWE116" s="612"/>
      <c r="WWF116" s="626"/>
      <c r="WWG116" s="631"/>
      <c r="WWH116" s="631"/>
      <c r="WWI116" s="631"/>
      <c r="WWJ116" s="631"/>
      <c r="WWK116" s="631"/>
      <c r="WWL116" s="612"/>
      <c r="WWM116" s="626"/>
      <c r="WWN116" s="631"/>
      <c r="WWO116" s="631"/>
      <c r="WWP116" s="631"/>
      <c r="WWQ116" s="631"/>
      <c r="WWR116" s="631"/>
      <c r="WWS116" s="612"/>
      <c r="WWT116" s="626"/>
      <c r="WWU116" s="631"/>
      <c r="WWV116" s="631"/>
      <c r="WWW116" s="631"/>
      <c r="WWX116" s="631"/>
      <c r="WWY116" s="631"/>
      <c r="WWZ116" s="612"/>
      <c r="WXA116" s="626"/>
      <c r="WXB116" s="631"/>
      <c r="WXC116" s="631"/>
      <c r="WXD116" s="631"/>
      <c r="WXE116" s="631"/>
      <c r="WXF116" s="631"/>
      <c r="WXG116" s="612"/>
      <c r="WXH116" s="626"/>
      <c r="WXI116" s="631"/>
      <c r="WXJ116" s="631"/>
      <c r="WXK116" s="631"/>
      <c r="WXL116" s="631"/>
      <c r="WXM116" s="631"/>
      <c r="WXN116" s="612"/>
      <c r="WXO116" s="626"/>
      <c r="WXP116" s="631"/>
      <c r="WXQ116" s="631"/>
      <c r="WXR116" s="631"/>
      <c r="WXS116" s="631"/>
      <c r="WXT116" s="631"/>
      <c r="WXU116" s="612"/>
      <c r="WXV116" s="626"/>
      <c r="WXW116" s="631"/>
      <c r="WXX116" s="631"/>
      <c r="WXY116" s="631"/>
      <c r="WXZ116" s="631"/>
      <c r="WYA116" s="631"/>
      <c r="WYB116" s="612"/>
      <c r="WYC116" s="626"/>
      <c r="WYD116" s="631"/>
      <c r="WYE116" s="631"/>
      <c r="WYF116" s="631"/>
      <c r="WYG116" s="631"/>
      <c r="WYH116" s="631"/>
      <c r="WYI116" s="612"/>
      <c r="WYJ116" s="626"/>
      <c r="WYK116" s="631"/>
      <c r="WYL116" s="631"/>
      <c r="WYM116" s="631"/>
      <c r="WYN116" s="631"/>
      <c r="WYO116" s="631"/>
      <c r="WYP116" s="612"/>
      <c r="WYQ116" s="626"/>
      <c r="WYR116" s="631"/>
      <c r="WYS116" s="631"/>
      <c r="WYT116" s="631"/>
      <c r="WYU116" s="631"/>
      <c r="WYV116" s="631"/>
      <c r="WYW116" s="612"/>
      <c r="WYX116" s="626"/>
      <c r="WYY116" s="631"/>
      <c r="WYZ116" s="631"/>
      <c r="WZA116" s="631"/>
      <c r="WZB116" s="631"/>
      <c r="WZC116" s="631"/>
      <c r="WZD116" s="612"/>
      <c r="WZE116" s="626"/>
      <c r="WZF116" s="631"/>
      <c r="WZG116" s="631"/>
      <c r="WZH116" s="631"/>
      <c r="WZI116" s="631"/>
      <c r="WZJ116" s="631"/>
      <c r="WZK116" s="612"/>
      <c r="WZL116" s="626"/>
      <c r="WZM116" s="631"/>
      <c r="WZN116" s="631"/>
      <c r="WZO116" s="631"/>
      <c r="WZP116" s="631"/>
      <c r="WZQ116" s="631"/>
      <c r="WZR116" s="612"/>
      <c r="WZS116" s="626"/>
      <c r="WZT116" s="631"/>
      <c r="WZU116" s="631"/>
      <c r="WZV116" s="631"/>
      <c r="WZW116" s="631"/>
      <c r="WZX116" s="631"/>
      <c r="WZY116" s="612"/>
      <c r="WZZ116" s="626"/>
      <c r="XAA116" s="631"/>
      <c r="XAB116" s="631"/>
      <c r="XAC116" s="631"/>
      <c r="XAD116" s="631"/>
      <c r="XAE116" s="631"/>
      <c r="XAF116" s="612"/>
      <c r="XAG116" s="626"/>
      <c r="XAH116" s="631"/>
      <c r="XAI116" s="631"/>
      <c r="XAJ116" s="631"/>
      <c r="XAK116" s="631"/>
      <c r="XAL116" s="631"/>
      <c r="XAM116" s="612"/>
      <c r="XAN116" s="626"/>
      <c r="XAO116" s="631"/>
      <c r="XAP116" s="631"/>
      <c r="XAQ116" s="631"/>
      <c r="XAR116" s="631"/>
      <c r="XAS116" s="631"/>
      <c r="XAT116" s="612"/>
      <c r="XAU116" s="626"/>
      <c r="XAV116" s="631"/>
      <c r="XAW116" s="631"/>
      <c r="XAX116" s="631"/>
      <c r="XAY116" s="631"/>
      <c r="XAZ116" s="631"/>
      <c r="XBA116" s="612"/>
      <c r="XBB116" s="626"/>
      <c r="XBC116" s="631"/>
      <c r="XBD116" s="631"/>
      <c r="XBE116" s="631"/>
      <c r="XBF116" s="631"/>
      <c r="XBG116" s="631"/>
      <c r="XBH116" s="612"/>
      <c r="XBI116" s="626"/>
      <c r="XBJ116" s="631"/>
      <c r="XBK116" s="631"/>
      <c r="XBL116" s="631"/>
      <c r="XBM116" s="631"/>
      <c r="XBN116" s="631"/>
      <c r="XBO116" s="612"/>
      <c r="XBP116" s="626"/>
      <c r="XBQ116" s="631"/>
      <c r="XBR116" s="631"/>
      <c r="XBS116" s="631"/>
      <c r="XBT116" s="631"/>
      <c r="XBU116" s="631"/>
      <c r="XBV116" s="612"/>
      <c r="XBW116" s="626"/>
      <c r="XBX116" s="631"/>
      <c r="XBY116" s="631"/>
      <c r="XBZ116" s="631"/>
      <c r="XCA116" s="631"/>
      <c r="XCB116" s="631"/>
      <c r="XCC116" s="612"/>
      <c r="XCD116" s="626"/>
      <c r="XCE116" s="631"/>
      <c r="XCF116" s="631"/>
      <c r="XCG116" s="631"/>
      <c r="XCH116" s="631"/>
      <c r="XCI116" s="631"/>
      <c r="XCJ116" s="612"/>
      <c r="XCK116" s="626"/>
      <c r="XCL116" s="631"/>
      <c r="XCM116" s="631"/>
      <c r="XCN116" s="631"/>
      <c r="XCO116" s="631"/>
      <c r="XCP116" s="631"/>
      <c r="XCQ116" s="612"/>
      <c r="XCR116" s="626"/>
      <c r="XCS116" s="631"/>
      <c r="XCT116" s="631"/>
      <c r="XCU116" s="631"/>
      <c r="XCV116" s="631"/>
      <c r="XCW116" s="631"/>
      <c r="XCX116" s="612"/>
      <c r="XCY116" s="626"/>
      <c r="XCZ116" s="631"/>
      <c r="XDA116" s="631"/>
      <c r="XDB116" s="631"/>
      <c r="XDC116" s="631"/>
      <c r="XDD116" s="631"/>
      <c r="XDE116" s="612"/>
      <c r="XDF116" s="626"/>
      <c r="XDG116" s="631"/>
      <c r="XDH116" s="631"/>
      <c r="XDI116" s="631"/>
      <c r="XDJ116" s="631"/>
      <c r="XDK116" s="631"/>
      <c r="XDL116" s="612"/>
      <c r="XDM116" s="626"/>
      <c r="XDN116" s="631"/>
      <c r="XDO116" s="631"/>
      <c r="XDP116" s="631"/>
      <c r="XDQ116" s="631"/>
      <c r="XDR116" s="631"/>
      <c r="XDS116" s="612"/>
      <c r="XDT116" s="626"/>
      <c r="XDU116" s="631"/>
      <c r="XDV116" s="631"/>
      <c r="XDW116" s="631"/>
      <c r="XDX116" s="631"/>
      <c r="XDY116" s="631"/>
      <c r="XDZ116" s="612"/>
      <c r="XEA116" s="626"/>
      <c r="XEB116" s="631"/>
      <c r="XEC116" s="631"/>
      <c r="XED116" s="631"/>
      <c r="XEE116" s="631"/>
      <c r="XEF116" s="631"/>
      <c r="XEG116" s="612"/>
      <c r="XEH116" s="626"/>
      <c r="XEI116" s="631"/>
      <c r="XEJ116" s="631"/>
      <c r="XEK116" s="631"/>
      <c r="XEL116" s="631"/>
      <c r="XEM116" s="631"/>
      <c r="XEN116" s="612"/>
      <c r="XEO116" s="626"/>
      <c r="XEP116" s="631"/>
      <c r="XEQ116" s="631"/>
      <c r="XER116" s="631"/>
      <c r="XES116" s="631"/>
      <c r="XET116" s="631"/>
      <c r="XEU116" s="612"/>
      <c r="XEV116" s="626"/>
      <c r="XEW116" s="626"/>
      <c r="XEX116" s="626"/>
    </row>
    <row r="117" spans="1:16378" ht="78" customHeight="1" x14ac:dyDescent="0.25">
      <c r="A117" s="597" t="s">
        <v>257</v>
      </c>
      <c r="B117" s="621" t="s">
        <v>1421</v>
      </c>
      <c r="C117" s="622"/>
      <c r="D117" s="622"/>
      <c r="E117" s="622"/>
      <c r="F117" s="622"/>
      <c r="G117" s="622"/>
      <c r="I117" s="592"/>
      <c r="J117" s="627"/>
      <c r="K117" s="632"/>
      <c r="L117" s="632"/>
      <c r="M117" s="632"/>
      <c r="N117" s="632"/>
      <c r="O117" s="632"/>
      <c r="P117" s="592"/>
      <c r="Q117" s="627"/>
      <c r="R117" s="632"/>
      <c r="S117" s="632"/>
      <c r="T117" s="632"/>
      <c r="U117" s="632"/>
      <c r="V117" s="632"/>
      <c r="W117" s="592"/>
      <c r="X117" s="627"/>
      <c r="Y117" s="632"/>
      <c r="Z117" s="632"/>
      <c r="AA117" s="632"/>
      <c r="AB117" s="632"/>
      <c r="AC117" s="632"/>
      <c r="AD117" s="592"/>
      <c r="AE117" s="627"/>
      <c r="AF117" s="632"/>
      <c r="AG117" s="632"/>
      <c r="AH117" s="632"/>
      <c r="AI117" s="632"/>
      <c r="AJ117" s="632"/>
      <c r="AK117" s="592"/>
      <c r="AL117" s="627"/>
      <c r="AM117" s="632"/>
      <c r="AN117" s="632"/>
      <c r="AO117" s="632"/>
      <c r="AP117" s="632"/>
      <c r="AQ117" s="632"/>
      <c r="AR117" s="592"/>
      <c r="AS117" s="627"/>
      <c r="AT117" s="632"/>
      <c r="AU117" s="632"/>
      <c r="AV117" s="632"/>
      <c r="AW117" s="632"/>
      <c r="AX117" s="632"/>
      <c r="AY117" s="611"/>
      <c r="AZ117" s="626"/>
      <c r="BA117" s="631"/>
      <c r="BB117" s="631"/>
      <c r="BC117" s="631"/>
      <c r="BD117" s="631"/>
      <c r="BE117" s="631"/>
      <c r="BF117" s="612"/>
      <c r="BG117" s="626"/>
      <c r="BH117" s="631"/>
      <c r="BI117" s="631"/>
      <c r="BJ117" s="631"/>
      <c r="BK117" s="631"/>
      <c r="BL117" s="631"/>
      <c r="BM117" s="612"/>
      <c r="BN117" s="626"/>
      <c r="BO117" s="631"/>
      <c r="BP117" s="631"/>
      <c r="BQ117" s="631"/>
      <c r="BR117" s="631"/>
      <c r="BS117" s="631"/>
      <c r="BT117" s="612"/>
      <c r="BU117" s="626"/>
      <c r="BV117" s="631"/>
      <c r="BW117" s="631"/>
      <c r="BX117" s="631"/>
      <c r="BY117" s="631"/>
      <c r="BZ117" s="631"/>
      <c r="CA117" s="612"/>
      <c r="CB117" s="626"/>
      <c r="CC117" s="631"/>
      <c r="CD117" s="631"/>
      <c r="CE117" s="631"/>
      <c r="CF117" s="631"/>
      <c r="CG117" s="631"/>
      <c r="CH117" s="612"/>
      <c r="CI117" s="626"/>
      <c r="CJ117" s="631"/>
      <c r="CK117" s="631"/>
      <c r="CL117" s="631"/>
      <c r="CM117" s="631"/>
      <c r="CN117" s="631"/>
      <c r="CO117" s="612"/>
      <c r="CP117" s="626"/>
      <c r="CQ117" s="631"/>
      <c r="CR117" s="631"/>
      <c r="CS117" s="631"/>
      <c r="CT117" s="631"/>
      <c r="CU117" s="631"/>
      <c r="CV117" s="612"/>
      <c r="CW117" s="626"/>
      <c r="CX117" s="631"/>
      <c r="CY117" s="631"/>
      <c r="CZ117" s="631"/>
      <c r="DA117" s="631"/>
      <c r="DB117" s="631"/>
      <c r="DC117" s="612"/>
      <c r="DD117" s="626"/>
      <c r="DE117" s="631"/>
      <c r="DF117" s="631"/>
      <c r="DG117" s="631"/>
      <c r="DH117" s="631"/>
      <c r="DI117" s="631"/>
      <c r="DJ117" s="612"/>
      <c r="DK117" s="626"/>
      <c r="DL117" s="631"/>
      <c r="DM117" s="631"/>
      <c r="DN117" s="631"/>
      <c r="DO117" s="631"/>
      <c r="DP117" s="631"/>
      <c r="DQ117" s="612"/>
      <c r="DR117" s="626"/>
      <c r="DS117" s="631"/>
      <c r="DT117" s="631"/>
      <c r="DU117" s="631"/>
      <c r="DV117" s="631"/>
      <c r="DW117" s="631"/>
      <c r="DX117" s="612"/>
      <c r="DY117" s="626"/>
      <c r="DZ117" s="631"/>
      <c r="EA117" s="631"/>
      <c r="EB117" s="631"/>
      <c r="EC117" s="631"/>
      <c r="ED117" s="631"/>
      <c r="EE117" s="612"/>
      <c r="EF117" s="626"/>
      <c r="EG117" s="631"/>
      <c r="EH117" s="631"/>
      <c r="EI117" s="631"/>
      <c r="EJ117" s="631"/>
      <c r="EK117" s="631"/>
      <c r="EL117" s="612"/>
      <c r="EM117" s="626"/>
      <c r="EN117" s="631"/>
      <c r="EO117" s="631"/>
      <c r="EP117" s="631"/>
      <c r="EQ117" s="631"/>
      <c r="ER117" s="631"/>
      <c r="ES117" s="612"/>
      <c r="ET117" s="626"/>
      <c r="EU117" s="631"/>
      <c r="EV117" s="631"/>
      <c r="EW117" s="631"/>
      <c r="EX117" s="631"/>
      <c r="EY117" s="631"/>
      <c r="EZ117" s="612"/>
      <c r="FA117" s="626"/>
      <c r="FB117" s="631"/>
      <c r="FC117" s="631"/>
      <c r="FD117" s="631"/>
      <c r="FE117" s="631"/>
      <c r="FF117" s="631"/>
      <c r="FG117" s="612"/>
      <c r="FH117" s="626"/>
      <c r="FI117" s="631"/>
      <c r="FJ117" s="631"/>
      <c r="FK117" s="631"/>
      <c r="FL117" s="631"/>
      <c r="FM117" s="631"/>
      <c r="FN117" s="612"/>
      <c r="FO117" s="626"/>
      <c r="FP117" s="631"/>
      <c r="FQ117" s="631"/>
      <c r="FR117" s="631"/>
      <c r="FS117" s="631"/>
      <c r="FT117" s="631"/>
      <c r="FU117" s="612"/>
      <c r="FV117" s="626"/>
      <c r="FW117" s="631"/>
      <c r="FX117" s="631"/>
      <c r="FY117" s="631"/>
      <c r="FZ117" s="631"/>
      <c r="GA117" s="631"/>
      <c r="GB117" s="612"/>
      <c r="GC117" s="626"/>
      <c r="GD117" s="631"/>
      <c r="GE117" s="631"/>
      <c r="GF117" s="631"/>
      <c r="GG117" s="631"/>
      <c r="GH117" s="631"/>
      <c r="GI117" s="612"/>
      <c r="GJ117" s="626"/>
      <c r="GK117" s="631"/>
      <c r="GL117" s="631"/>
      <c r="GM117" s="631"/>
      <c r="GN117" s="631"/>
      <c r="GO117" s="631"/>
      <c r="GP117" s="612"/>
      <c r="GQ117" s="626"/>
      <c r="GR117" s="631"/>
      <c r="GS117" s="631"/>
      <c r="GT117" s="631"/>
      <c r="GU117" s="631"/>
      <c r="GV117" s="631"/>
      <c r="GW117" s="612"/>
      <c r="GX117" s="626"/>
      <c r="GY117" s="631"/>
      <c r="GZ117" s="631"/>
      <c r="HA117" s="631"/>
      <c r="HB117" s="631"/>
      <c r="HC117" s="631"/>
      <c r="HD117" s="612"/>
      <c r="HE117" s="626"/>
      <c r="HF117" s="631"/>
      <c r="HG117" s="631"/>
      <c r="HH117" s="631"/>
      <c r="HI117" s="631"/>
      <c r="HJ117" s="631"/>
      <c r="HK117" s="612"/>
      <c r="HL117" s="626"/>
      <c r="HM117" s="631"/>
      <c r="HN117" s="631"/>
      <c r="HO117" s="631"/>
      <c r="HP117" s="631"/>
      <c r="HQ117" s="631"/>
      <c r="HR117" s="612"/>
      <c r="HS117" s="626"/>
      <c r="HT117" s="631"/>
      <c r="HU117" s="631"/>
      <c r="HV117" s="631"/>
      <c r="HW117" s="631"/>
      <c r="HX117" s="631"/>
      <c r="HY117" s="612"/>
      <c r="HZ117" s="626"/>
      <c r="IA117" s="631"/>
      <c r="IB117" s="631"/>
      <c r="IC117" s="631"/>
      <c r="ID117" s="631"/>
      <c r="IE117" s="631"/>
      <c r="IF117" s="612"/>
      <c r="IG117" s="626"/>
      <c r="IH117" s="631"/>
      <c r="II117" s="631"/>
      <c r="IJ117" s="631"/>
      <c r="IK117" s="631"/>
      <c r="IL117" s="631"/>
      <c r="IM117" s="612"/>
      <c r="IN117" s="626"/>
      <c r="IO117" s="631"/>
      <c r="IP117" s="631"/>
      <c r="IQ117" s="631"/>
      <c r="IR117" s="631"/>
      <c r="IS117" s="631"/>
      <c r="IT117" s="612"/>
      <c r="IU117" s="626"/>
      <c r="IV117" s="631"/>
      <c r="IW117" s="631"/>
      <c r="IX117" s="631"/>
      <c r="IY117" s="631"/>
      <c r="IZ117" s="631"/>
      <c r="JA117" s="612"/>
      <c r="JB117" s="626"/>
      <c r="JC117" s="631"/>
      <c r="JD117" s="631"/>
      <c r="JE117" s="631"/>
      <c r="JF117" s="631"/>
      <c r="JG117" s="631"/>
      <c r="JH117" s="612"/>
      <c r="JI117" s="626"/>
      <c r="JJ117" s="631"/>
      <c r="JK117" s="631"/>
      <c r="JL117" s="631"/>
      <c r="JM117" s="631"/>
      <c r="JN117" s="631"/>
      <c r="JO117" s="612"/>
      <c r="JP117" s="626"/>
      <c r="JQ117" s="631"/>
      <c r="JR117" s="631"/>
      <c r="JS117" s="631"/>
      <c r="JT117" s="631"/>
      <c r="JU117" s="631"/>
      <c r="JV117" s="612"/>
      <c r="JW117" s="626"/>
      <c r="JX117" s="631"/>
      <c r="JY117" s="631"/>
      <c r="JZ117" s="631"/>
      <c r="KA117" s="631"/>
      <c r="KB117" s="631"/>
      <c r="KC117" s="612"/>
      <c r="KD117" s="626"/>
      <c r="KE117" s="631"/>
      <c r="KF117" s="631"/>
      <c r="KG117" s="631"/>
      <c r="KH117" s="631"/>
      <c r="KI117" s="631"/>
      <c r="KJ117" s="612"/>
      <c r="KK117" s="626"/>
      <c r="KL117" s="631"/>
      <c r="KM117" s="631"/>
      <c r="KN117" s="631"/>
      <c r="KO117" s="631"/>
      <c r="KP117" s="631"/>
      <c r="KQ117" s="612"/>
      <c r="KR117" s="626"/>
      <c r="KS117" s="631"/>
      <c r="KT117" s="631"/>
      <c r="KU117" s="631"/>
      <c r="KV117" s="631"/>
      <c r="KW117" s="631"/>
      <c r="KX117" s="612"/>
      <c r="KY117" s="626"/>
      <c r="KZ117" s="631"/>
      <c r="LA117" s="631"/>
      <c r="LB117" s="631"/>
      <c r="LC117" s="631"/>
      <c r="LD117" s="631"/>
      <c r="LE117" s="612"/>
      <c r="LF117" s="626"/>
      <c r="LG117" s="631"/>
      <c r="LH117" s="631"/>
      <c r="LI117" s="631"/>
      <c r="LJ117" s="631"/>
      <c r="LK117" s="631"/>
      <c r="LL117" s="612"/>
      <c r="LM117" s="626"/>
      <c r="LN117" s="631"/>
      <c r="LO117" s="631"/>
      <c r="LP117" s="631"/>
      <c r="LQ117" s="631"/>
      <c r="LR117" s="631"/>
      <c r="LS117" s="612"/>
      <c r="LT117" s="626"/>
      <c r="LU117" s="631"/>
      <c r="LV117" s="631"/>
      <c r="LW117" s="631"/>
      <c r="LX117" s="631"/>
      <c r="LY117" s="631"/>
      <c r="LZ117" s="612"/>
      <c r="MA117" s="626"/>
      <c r="MB117" s="631"/>
      <c r="MC117" s="631"/>
      <c r="MD117" s="631"/>
      <c r="ME117" s="631"/>
      <c r="MF117" s="631"/>
      <c r="MG117" s="612"/>
      <c r="MH117" s="626"/>
      <c r="MI117" s="631"/>
      <c r="MJ117" s="631"/>
      <c r="MK117" s="631"/>
      <c r="ML117" s="631"/>
      <c r="MM117" s="631"/>
      <c r="MN117" s="612"/>
      <c r="MO117" s="626"/>
      <c r="MP117" s="631"/>
      <c r="MQ117" s="631"/>
      <c r="MR117" s="631"/>
      <c r="MS117" s="631"/>
      <c r="MT117" s="631"/>
      <c r="MU117" s="612"/>
      <c r="MV117" s="626"/>
      <c r="MW117" s="631"/>
      <c r="MX117" s="631"/>
      <c r="MY117" s="631"/>
      <c r="MZ117" s="631"/>
      <c r="NA117" s="631"/>
      <c r="NB117" s="612"/>
      <c r="NC117" s="626"/>
      <c r="ND117" s="631"/>
      <c r="NE117" s="631"/>
      <c r="NF117" s="631"/>
      <c r="NG117" s="631"/>
      <c r="NH117" s="631"/>
      <c r="NI117" s="612"/>
      <c r="NJ117" s="626"/>
      <c r="NK117" s="631"/>
      <c r="NL117" s="631"/>
      <c r="NM117" s="631"/>
      <c r="NN117" s="631"/>
      <c r="NO117" s="631"/>
      <c r="NP117" s="612"/>
      <c r="NQ117" s="626"/>
      <c r="NR117" s="631"/>
      <c r="NS117" s="631"/>
      <c r="NT117" s="631"/>
      <c r="NU117" s="631"/>
      <c r="NV117" s="631"/>
      <c r="NW117" s="612"/>
      <c r="NX117" s="626"/>
      <c r="NY117" s="631"/>
      <c r="NZ117" s="631"/>
      <c r="OA117" s="631"/>
      <c r="OB117" s="631"/>
      <c r="OC117" s="631"/>
      <c r="OD117" s="612"/>
      <c r="OE117" s="626"/>
      <c r="OF117" s="631"/>
      <c r="OG117" s="631"/>
      <c r="OH117" s="631"/>
      <c r="OI117" s="631"/>
      <c r="OJ117" s="631"/>
      <c r="OK117" s="612"/>
      <c r="OL117" s="626"/>
      <c r="OM117" s="631"/>
      <c r="ON117" s="631"/>
      <c r="OO117" s="631"/>
      <c r="OP117" s="631"/>
      <c r="OQ117" s="631"/>
      <c r="OR117" s="612"/>
      <c r="OS117" s="626"/>
      <c r="OT117" s="631"/>
      <c r="OU117" s="631"/>
      <c r="OV117" s="631"/>
      <c r="OW117" s="631"/>
      <c r="OX117" s="631"/>
      <c r="OY117" s="612"/>
      <c r="OZ117" s="626"/>
      <c r="PA117" s="631"/>
      <c r="PB117" s="631"/>
      <c r="PC117" s="631"/>
      <c r="PD117" s="631"/>
      <c r="PE117" s="631"/>
      <c r="PF117" s="612"/>
      <c r="PG117" s="626"/>
      <c r="PH117" s="631"/>
      <c r="PI117" s="631"/>
      <c r="PJ117" s="631"/>
      <c r="PK117" s="631"/>
      <c r="PL117" s="631"/>
      <c r="PM117" s="612"/>
      <c r="PN117" s="626"/>
      <c r="PO117" s="631"/>
      <c r="PP117" s="631"/>
      <c r="PQ117" s="631"/>
      <c r="PR117" s="631"/>
      <c r="PS117" s="631"/>
      <c r="PT117" s="612"/>
      <c r="PU117" s="626"/>
      <c r="PV117" s="631"/>
      <c r="PW117" s="631"/>
      <c r="PX117" s="631"/>
      <c r="PY117" s="631"/>
      <c r="PZ117" s="631"/>
      <c r="QA117" s="612"/>
      <c r="QB117" s="626"/>
      <c r="QC117" s="631"/>
      <c r="QD117" s="631"/>
      <c r="QE117" s="631"/>
      <c r="QF117" s="631"/>
      <c r="QG117" s="631"/>
      <c r="QH117" s="612"/>
      <c r="QI117" s="626"/>
      <c r="QJ117" s="631"/>
      <c r="QK117" s="631"/>
      <c r="QL117" s="631"/>
      <c r="QM117" s="631"/>
      <c r="QN117" s="631"/>
      <c r="QO117" s="612"/>
      <c r="QP117" s="626"/>
      <c r="QQ117" s="631"/>
      <c r="QR117" s="631"/>
      <c r="QS117" s="631"/>
      <c r="QT117" s="631"/>
      <c r="QU117" s="631"/>
      <c r="QV117" s="612"/>
      <c r="QW117" s="626"/>
      <c r="QX117" s="631"/>
      <c r="QY117" s="631"/>
      <c r="QZ117" s="631"/>
      <c r="RA117" s="631"/>
      <c r="RB117" s="631"/>
      <c r="RC117" s="612"/>
      <c r="RD117" s="626"/>
      <c r="RE117" s="631"/>
      <c r="RF117" s="631"/>
      <c r="RG117" s="631"/>
      <c r="RH117" s="631"/>
      <c r="RI117" s="631"/>
      <c r="RJ117" s="612"/>
      <c r="RK117" s="626"/>
      <c r="RL117" s="631"/>
      <c r="RM117" s="631"/>
      <c r="RN117" s="631"/>
      <c r="RO117" s="631"/>
      <c r="RP117" s="631"/>
      <c r="RQ117" s="612"/>
      <c r="RR117" s="626"/>
      <c r="RS117" s="631"/>
      <c r="RT117" s="631"/>
      <c r="RU117" s="631"/>
      <c r="RV117" s="631"/>
      <c r="RW117" s="631"/>
      <c r="RX117" s="612"/>
      <c r="RY117" s="626"/>
      <c r="RZ117" s="631"/>
      <c r="SA117" s="631"/>
      <c r="SB117" s="631"/>
      <c r="SC117" s="631"/>
      <c r="SD117" s="631"/>
      <c r="SE117" s="612"/>
      <c r="SF117" s="626"/>
      <c r="SG117" s="631"/>
      <c r="SH117" s="631"/>
      <c r="SI117" s="631"/>
      <c r="SJ117" s="631"/>
      <c r="SK117" s="631"/>
      <c r="SL117" s="612"/>
      <c r="SM117" s="626"/>
      <c r="SN117" s="631"/>
      <c r="SO117" s="631"/>
      <c r="SP117" s="631"/>
      <c r="SQ117" s="631"/>
      <c r="SR117" s="631"/>
      <c r="SS117" s="612"/>
      <c r="ST117" s="626"/>
      <c r="SU117" s="631"/>
      <c r="SV117" s="631"/>
      <c r="SW117" s="631"/>
      <c r="SX117" s="631"/>
      <c r="SY117" s="631"/>
      <c r="SZ117" s="612"/>
      <c r="TA117" s="626"/>
      <c r="TB117" s="631"/>
      <c r="TC117" s="631"/>
      <c r="TD117" s="631"/>
      <c r="TE117" s="631"/>
      <c r="TF117" s="631"/>
      <c r="TG117" s="612"/>
      <c r="TH117" s="626"/>
      <c r="TI117" s="631"/>
      <c r="TJ117" s="631"/>
      <c r="TK117" s="631"/>
      <c r="TL117" s="631"/>
      <c r="TM117" s="631"/>
      <c r="TN117" s="612"/>
      <c r="TO117" s="626"/>
      <c r="TP117" s="631"/>
      <c r="TQ117" s="631"/>
      <c r="TR117" s="631"/>
      <c r="TS117" s="631"/>
      <c r="TT117" s="631"/>
      <c r="TU117" s="612"/>
      <c r="TV117" s="626"/>
      <c r="TW117" s="631"/>
      <c r="TX117" s="631"/>
      <c r="TY117" s="631"/>
      <c r="TZ117" s="631"/>
      <c r="UA117" s="631"/>
      <c r="UB117" s="612"/>
      <c r="UC117" s="626"/>
      <c r="UD117" s="631"/>
      <c r="UE117" s="631"/>
      <c r="UF117" s="631"/>
      <c r="UG117" s="631"/>
      <c r="UH117" s="631"/>
      <c r="UI117" s="612"/>
      <c r="UJ117" s="626"/>
      <c r="UK117" s="631"/>
      <c r="UL117" s="631"/>
      <c r="UM117" s="631"/>
      <c r="UN117" s="631"/>
      <c r="UO117" s="631"/>
      <c r="UP117" s="612"/>
      <c r="UQ117" s="626"/>
      <c r="UR117" s="631"/>
      <c r="US117" s="631"/>
      <c r="UT117" s="631"/>
      <c r="UU117" s="631"/>
      <c r="UV117" s="631"/>
      <c r="UW117" s="612"/>
      <c r="UX117" s="626"/>
      <c r="UY117" s="631"/>
      <c r="UZ117" s="631"/>
      <c r="VA117" s="631"/>
      <c r="VB117" s="631"/>
      <c r="VC117" s="631"/>
      <c r="VD117" s="612"/>
      <c r="VE117" s="626"/>
      <c r="VF117" s="631"/>
      <c r="VG117" s="631"/>
      <c r="VH117" s="631"/>
      <c r="VI117" s="631"/>
      <c r="VJ117" s="631"/>
      <c r="VK117" s="612"/>
      <c r="VL117" s="626"/>
      <c r="VM117" s="631"/>
      <c r="VN117" s="631"/>
      <c r="VO117" s="631"/>
      <c r="VP117" s="631"/>
      <c r="VQ117" s="631"/>
      <c r="VR117" s="612"/>
      <c r="VS117" s="626"/>
      <c r="VT117" s="631"/>
      <c r="VU117" s="631"/>
      <c r="VV117" s="631"/>
      <c r="VW117" s="631"/>
      <c r="VX117" s="631"/>
      <c r="VY117" s="612"/>
      <c r="VZ117" s="626"/>
      <c r="WA117" s="631"/>
      <c r="WB117" s="631"/>
      <c r="WC117" s="631"/>
      <c r="WD117" s="631"/>
      <c r="WE117" s="631"/>
      <c r="WF117" s="612"/>
      <c r="WG117" s="626"/>
      <c r="WH117" s="631"/>
      <c r="WI117" s="631"/>
      <c r="WJ117" s="631"/>
      <c r="WK117" s="631"/>
      <c r="WL117" s="631"/>
      <c r="WM117" s="612"/>
      <c r="WN117" s="626"/>
      <c r="WO117" s="631"/>
      <c r="WP117" s="631"/>
      <c r="WQ117" s="631"/>
      <c r="WR117" s="631"/>
      <c r="WS117" s="631"/>
      <c r="WT117" s="612"/>
      <c r="WU117" s="626"/>
      <c r="WV117" s="631"/>
      <c r="WW117" s="631"/>
      <c r="WX117" s="631"/>
      <c r="WY117" s="631"/>
      <c r="WZ117" s="631"/>
      <c r="XA117" s="612"/>
      <c r="XB117" s="626"/>
      <c r="XC117" s="631"/>
      <c r="XD117" s="631"/>
      <c r="XE117" s="631"/>
      <c r="XF117" s="631"/>
      <c r="XG117" s="631"/>
      <c r="XH117" s="612"/>
      <c r="XI117" s="626"/>
      <c r="XJ117" s="631"/>
      <c r="XK117" s="631"/>
      <c r="XL117" s="631"/>
      <c r="XM117" s="631"/>
      <c r="XN117" s="631"/>
      <c r="XO117" s="612"/>
      <c r="XP117" s="626"/>
      <c r="XQ117" s="631"/>
      <c r="XR117" s="631"/>
      <c r="XS117" s="631"/>
      <c r="XT117" s="631"/>
      <c r="XU117" s="631"/>
      <c r="XV117" s="612"/>
      <c r="XW117" s="626"/>
      <c r="XX117" s="631"/>
      <c r="XY117" s="631"/>
      <c r="XZ117" s="631"/>
      <c r="YA117" s="631"/>
      <c r="YB117" s="631"/>
      <c r="YC117" s="612"/>
      <c r="YD117" s="626"/>
      <c r="YE117" s="631"/>
      <c r="YF117" s="631"/>
      <c r="YG117" s="631"/>
      <c r="YH117" s="631"/>
      <c r="YI117" s="631"/>
      <c r="YJ117" s="612"/>
      <c r="YK117" s="626"/>
      <c r="YL117" s="631"/>
      <c r="YM117" s="631"/>
      <c r="YN117" s="631"/>
      <c r="YO117" s="631"/>
      <c r="YP117" s="631"/>
      <c r="YQ117" s="612"/>
      <c r="YR117" s="626"/>
      <c r="YS117" s="631"/>
      <c r="YT117" s="631"/>
      <c r="YU117" s="631"/>
      <c r="YV117" s="631"/>
      <c r="YW117" s="631"/>
      <c r="YX117" s="612"/>
      <c r="YY117" s="626"/>
      <c r="YZ117" s="631"/>
      <c r="ZA117" s="631"/>
      <c r="ZB117" s="631"/>
      <c r="ZC117" s="631"/>
      <c r="ZD117" s="631"/>
      <c r="ZE117" s="612"/>
      <c r="ZF117" s="626"/>
      <c r="ZG117" s="631"/>
      <c r="ZH117" s="631"/>
      <c r="ZI117" s="631"/>
      <c r="ZJ117" s="631"/>
      <c r="ZK117" s="631"/>
      <c r="ZL117" s="612"/>
      <c r="ZM117" s="626"/>
      <c r="ZN117" s="631"/>
      <c r="ZO117" s="631"/>
      <c r="ZP117" s="631"/>
      <c r="ZQ117" s="631"/>
      <c r="ZR117" s="631"/>
      <c r="ZS117" s="612"/>
      <c r="ZT117" s="626"/>
      <c r="ZU117" s="631"/>
      <c r="ZV117" s="631"/>
      <c r="ZW117" s="631"/>
      <c r="ZX117" s="631"/>
      <c r="ZY117" s="631"/>
      <c r="ZZ117" s="612"/>
      <c r="AAA117" s="626"/>
      <c r="AAB117" s="631"/>
      <c r="AAC117" s="631"/>
      <c r="AAD117" s="631"/>
      <c r="AAE117" s="631"/>
      <c r="AAF117" s="631"/>
      <c r="AAG117" s="612"/>
      <c r="AAH117" s="626"/>
      <c r="AAI117" s="631"/>
      <c r="AAJ117" s="631"/>
      <c r="AAK117" s="631"/>
      <c r="AAL117" s="631"/>
      <c r="AAM117" s="631"/>
      <c r="AAN117" s="612"/>
      <c r="AAO117" s="626"/>
      <c r="AAP117" s="631"/>
      <c r="AAQ117" s="631"/>
      <c r="AAR117" s="631"/>
      <c r="AAS117" s="631"/>
      <c r="AAT117" s="631"/>
      <c r="AAU117" s="612"/>
      <c r="AAV117" s="626"/>
      <c r="AAW117" s="631"/>
      <c r="AAX117" s="631"/>
      <c r="AAY117" s="631"/>
      <c r="AAZ117" s="631"/>
      <c r="ABA117" s="631"/>
      <c r="ABB117" s="612"/>
      <c r="ABC117" s="626"/>
      <c r="ABD117" s="631"/>
      <c r="ABE117" s="631"/>
      <c r="ABF117" s="631"/>
      <c r="ABG117" s="631"/>
      <c r="ABH117" s="631"/>
      <c r="ABI117" s="612"/>
      <c r="ABJ117" s="626"/>
      <c r="ABK117" s="631"/>
      <c r="ABL117" s="631"/>
      <c r="ABM117" s="631"/>
      <c r="ABN117" s="631"/>
      <c r="ABO117" s="631"/>
      <c r="ABP117" s="612"/>
      <c r="ABQ117" s="626"/>
      <c r="ABR117" s="631"/>
      <c r="ABS117" s="631"/>
      <c r="ABT117" s="631"/>
      <c r="ABU117" s="631"/>
      <c r="ABV117" s="631"/>
      <c r="ABW117" s="612"/>
      <c r="ABX117" s="626"/>
      <c r="ABY117" s="631"/>
      <c r="ABZ117" s="631"/>
      <c r="ACA117" s="631"/>
      <c r="ACB117" s="631"/>
      <c r="ACC117" s="631"/>
      <c r="ACD117" s="612"/>
      <c r="ACE117" s="626"/>
      <c r="ACF117" s="631"/>
      <c r="ACG117" s="631"/>
      <c r="ACH117" s="631"/>
      <c r="ACI117" s="631"/>
      <c r="ACJ117" s="631"/>
      <c r="ACK117" s="612"/>
      <c r="ACL117" s="626"/>
      <c r="ACM117" s="631"/>
      <c r="ACN117" s="631"/>
      <c r="ACO117" s="631"/>
      <c r="ACP117" s="631"/>
      <c r="ACQ117" s="631"/>
      <c r="ACR117" s="612"/>
      <c r="ACS117" s="626"/>
      <c r="ACT117" s="631"/>
      <c r="ACU117" s="631"/>
      <c r="ACV117" s="631"/>
      <c r="ACW117" s="631"/>
      <c r="ACX117" s="631"/>
      <c r="ACY117" s="612"/>
      <c r="ACZ117" s="626"/>
      <c r="ADA117" s="631"/>
      <c r="ADB117" s="631"/>
      <c r="ADC117" s="631"/>
      <c r="ADD117" s="631"/>
      <c r="ADE117" s="631"/>
      <c r="ADF117" s="612"/>
      <c r="ADG117" s="626"/>
      <c r="ADH117" s="631"/>
      <c r="ADI117" s="631"/>
      <c r="ADJ117" s="631"/>
      <c r="ADK117" s="631"/>
      <c r="ADL117" s="631"/>
      <c r="ADM117" s="612"/>
      <c r="ADN117" s="626"/>
      <c r="ADO117" s="631"/>
      <c r="ADP117" s="631"/>
      <c r="ADQ117" s="631"/>
      <c r="ADR117" s="631"/>
      <c r="ADS117" s="631"/>
      <c r="ADT117" s="612"/>
      <c r="ADU117" s="626"/>
      <c r="ADV117" s="631"/>
      <c r="ADW117" s="631"/>
      <c r="ADX117" s="631"/>
      <c r="ADY117" s="631"/>
      <c r="ADZ117" s="631"/>
      <c r="AEA117" s="612"/>
      <c r="AEB117" s="626"/>
      <c r="AEC117" s="631"/>
      <c r="AED117" s="631"/>
      <c r="AEE117" s="631"/>
      <c r="AEF117" s="631"/>
      <c r="AEG117" s="631"/>
      <c r="AEH117" s="612"/>
      <c r="AEI117" s="626"/>
      <c r="AEJ117" s="631"/>
      <c r="AEK117" s="631"/>
      <c r="AEL117" s="631"/>
      <c r="AEM117" s="631"/>
      <c r="AEN117" s="631"/>
      <c r="AEO117" s="612"/>
      <c r="AEP117" s="626"/>
      <c r="AEQ117" s="631"/>
      <c r="AER117" s="631"/>
      <c r="AES117" s="631"/>
      <c r="AET117" s="631"/>
      <c r="AEU117" s="631"/>
      <c r="AEV117" s="612"/>
      <c r="AEW117" s="626"/>
      <c r="AEX117" s="631"/>
      <c r="AEY117" s="631"/>
      <c r="AEZ117" s="631"/>
      <c r="AFA117" s="631"/>
      <c r="AFB117" s="631"/>
      <c r="AFC117" s="612"/>
      <c r="AFD117" s="626"/>
      <c r="AFE117" s="631"/>
      <c r="AFF117" s="631"/>
      <c r="AFG117" s="631"/>
      <c r="AFH117" s="631"/>
      <c r="AFI117" s="631"/>
      <c r="AFJ117" s="612"/>
      <c r="AFK117" s="626"/>
      <c r="AFL117" s="631"/>
      <c r="AFM117" s="631"/>
      <c r="AFN117" s="631"/>
      <c r="AFO117" s="631"/>
      <c r="AFP117" s="631"/>
      <c r="AFQ117" s="612"/>
      <c r="AFR117" s="626"/>
      <c r="AFS117" s="631"/>
      <c r="AFT117" s="631"/>
      <c r="AFU117" s="631"/>
      <c r="AFV117" s="631"/>
      <c r="AFW117" s="631"/>
      <c r="AFX117" s="612"/>
      <c r="AFY117" s="626"/>
      <c r="AFZ117" s="631"/>
      <c r="AGA117" s="631"/>
      <c r="AGB117" s="631"/>
      <c r="AGC117" s="631"/>
      <c r="AGD117" s="631"/>
      <c r="AGE117" s="612"/>
      <c r="AGF117" s="626"/>
      <c r="AGG117" s="631"/>
      <c r="AGH117" s="631"/>
      <c r="AGI117" s="631"/>
      <c r="AGJ117" s="631"/>
      <c r="AGK117" s="631"/>
      <c r="AGL117" s="612"/>
      <c r="AGM117" s="626"/>
      <c r="AGN117" s="631"/>
      <c r="AGO117" s="631"/>
      <c r="AGP117" s="631"/>
      <c r="AGQ117" s="631"/>
      <c r="AGR117" s="631"/>
      <c r="AGS117" s="612"/>
      <c r="AGT117" s="626"/>
      <c r="AGU117" s="631"/>
      <c r="AGV117" s="631"/>
      <c r="AGW117" s="631"/>
      <c r="AGX117" s="631"/>
      <c r="AGY117" s="631"/>
      <c r="AGZ117" s="612"/>
      <c r="AHA117" s="626"/>
      <c r="AHB117" s="631"/>
      <c r="AHC117" s="631"/>
      <c r="AHD117" s="631"/>
      <c r="AHE117" s="631"/>
      <c r="AHF117" s="631"/>
      <c r="AHG117" s="612"/>
      <c r="AHH117" s="626"/>
      <c r="AHI117" s="631"/>
      <c r="AHJ117" s="631"/>
      <c r="AHK117" s="631"/>
      <c r="AHL117" s="631"/>
      <c r="AHM117" s="631"/>
      <c r="AHN117" s="612"/>
      <c r="AHO117" s="626"/>
      <c r="AHP117" s="631"/>
      <c r="AHQ117" s="631"/>
      <c r="AHR117" s="631"/>
      <c r="AHS117" s="631"/>
      <c r="AHT117" s="631"/>
      <c r="AHU117" s="612"/>
      <c r="AHV117" s="626"/>
      <c r="AHW117" s="631"/>
      <c r="AHX117" s="631"/>
      <c r="AHY117" s="631"/>
      <c r="AHZ117" s="631"/>
      <c r="AIA117" s="631"/>
      <c r="AIB117" s="612"/>
      <c r="AIC117" s="626"/>
      <c r="AID117" s="631"/>
      <c r="AIE117" s="631"/>
      <c r="AIF117" s="631"/>
      <c r="AIG117" s="631"/>
      <c r="AIH117" s="631"/>
      <c r="AII117" s="612"/>
      <c r="AIJ117" s="626"/>
      <c r="AIK117" s="631"/>
      <c r="AIL117" s="631"/>
      <c r="AIM117" s="631"/>
      <c r="AIN117" s="631"/>
      <c r="AIO117" s="631"/>
      <c r="AIP117" s="612"/>
      <c r="AIQ117" s="626"/>
      <c r="AIR117" s="631"/>
      <c r="AIS117" s="631"/>
      <c r="AIT117" s="631"/>
      <c r="AIU117" s="631"/>
      <c r="AIV117" s="631"/>
      <c r="AIW117" s="612"/>
      <c r="AIX117" s="626"/>
      <c r="AIY117" s="631"/>
      <c r="AIZ117" s="631"/>
      <c r="AJA117" s="631"/>
      <c r="AJB117" s="631"/>
      <c r="AJC117" s="631"/>
      <c r="AJD117" s="612"/>
      <c r="AJE117" s="626"/>
      <c r="AJF117" s="631"/>
      <c r="AJG117" s="631"/>
      <c r="AJH117" s="631"/>
      <c r="AJI117" s="631"/>
      <c r="AJJ117" s="631"/>
      <c r="AJK117" s="612"/>
      <c r="AJL117" s="626"/>
      <c r="AJM117" s="631"/>
      <c r="AJN117" s="631"/>
      <c r="AJO117" s="631"/>
      <c r="AJP117" s="631"/>
      <c r="AJQ117" s="631"/>
      <c r="AJR117" s="612"/>
      <c r="AJS117" s="626"/>
      <c r="AJT117" s="631"/>
      <c r="AJU117" s="631"/>
      <c r="AJV117" s="631"/>
      <c r="AJW117" s="631"/>
      <c r="AJX117" s="631"/>
      <c r="AJY117" s="612"/>
      <c r="AJZ117" s="626"/>
      <c r="AKA117" s="631"/>
      <c r="AKB117" s="631"/>
      <c r="AKC117" s="631"/>
      <c r="AKD117" s="631"/>
      <c r="AKE117" s="631"/>
      <c r="AKF117" s="612"/>
      <c r="AKG117" s="626"/>
      <c r="AKH117" s="631"/>
      <c r="AKI117" s="631"/>
      <c r="AKJ117" s="631"/>
      <c r="AKK117" s="631"/>
      <c r="AKL117" s="631"/>
      <c r="AKM117" s="612"/>
      <c r="AKN117" s="626"/>
      <c r="AKO117" s="631"/>
      <c r="AKP117" s="631"/>
      <c r="AKQ117" s="631"/>
      <c r="AKR117" s="631"/>
      <c r="AKS117" s="631"/>
      <c r="AKT117" s="612"/>
      <c r="AKU117" s="626"/>
      <c r="AKV117" s="631"/>
      <c r="AKW117" s="631"/>
      <c r="AKX117" s="631"/>
      <c r="AKY117" s="631"/>
      <c r="AKZ117" s="631"/>
      <c r="ALA117" s="612"/>
      <c r="ALB117" s="626"/>
      <c r="ALC117" s="631"/>
      <c r="ALD117" s="631"/>
      <c r="ALE117" s="631"/>
      <c r="ALF117" s="631"/>
      <c r="ALG117" s="631"/>
      <c r="ALH117" s="612"/>
      <c r="ALI117" s="626"/>
      <c r="ALJ117" s="631"/>
      <c r="ALK117" s="631"/>
      <c r="ALL117" s="631"/>
      <c r="ALM117" s="631"/>
      <c r="ALN117" s="631"/>
      <c r="ALO117" s="612"/>
      <c r="ALP117" s="626"/>
      <c r="ALQ117" s="631"/>
      <c r="ALR117" s="631"/>
      <c r="ALS117" s="631"/>
      <c r="ALT117" s="631"/>
      <c r="ALU117" s="631"/>
      <c r="ALV117" s="612"/>
      <c r="ALW117" s="626"/>
      <c r="ALX117" s="631"/>
      <c r="ALY117" s="631"/>
      <c r="ALZ117" s="631"/>
      <c r="AMA117" s="631"/>
      <c r="AMB117" s="631"/>
      <c r="AMC117" s="612"/>
      <c r="AMD117" s="626"/>
      <c r="AME117" s="631"/>
      <c r="AMF117" s="631"/>
      <c r="AMG117" s="631"/>
      <c r="AMH117" s="631"/>
      <c r="AMI117" s="631"/>
      <c r="AMJ117" s="612"/>
      <c r="AMK117" s="626"/>
      <c r="AML117" s="631"/>
      <c r="AMM117" s="631"/>
      <c r="AMN117" s="631"/>
      <c r="AMO117" s="631"/>
      <c r="AMP117" s="631"/>
      <c r="AMQ117" s="612"/>
      <c r="AMR117" s="626"/>
      <c r="AMS117" s="631"/>
      <c r="AMT117" s="631"/>
      <c r="AMU117" s="631"/>
      <c r="AMV117" s="631"/>
      <c r="AMW117" s="631"/>
      <c r="AMX117" s="612"/>
      <c r="AMY117" s="626"/>
      <c r="AMZ117" s="631"/>
      <c r="ANA117" s="631"/>
      <c r="ANB117" s="631"/>
      <c r="ANC117" s="631"/>
      <c r="AND117" s="631"/>
      <c r="ANE117" s="612"/>
      <c r="ANF117" s="626"/>
      <c r="ANG117" s="631"/>
      <c r="ANH117" s="631"/>
      <c r="ANI117" s="631"/>
      <c r="ANJ117" s="631"/>
      <c r="ANK117" s="631"/>
      <c r="ANL117" s="612"/>
      <c r="ANM117" s="626"/>
      <c r="ANN117" s="631"/>
      <c r="ANO117" s="631"/>
      <c r="ANP117" s="631"/>
      <c r="ANQ117" s="631"/>
      <c r="ANR117" s="631"/>
      <c r="ANS117" s="612"/>
      <c r="ANT117" s="626"/>
      <c r="ANU117" s="631"/>
      <c r="ANV117" s="631"/>
      <c r="ANW117" s="631"/>
      <c r="ANX117" s="631"/>
      <c r="ANY117" s="631"/>
      <c r="ANZ117" s="612"/>
      <c r="AOA117" s="626"/>
      <c r="AOB117" s="631"/>
      <c r="AOC117" s="631"/>
      <c r="AOD117" s="631"/>
      <c r="AOE117" s="631"/>
      <c r="AOF117" s="631"/>
      <c r="AOG117" s="612"/>
      <c r="AOH117" s="626"/>
      <c r="AOI117" s="631"/>
      <c r="AOJ117" s="631"/>
      <c r="AOK117" s="631"/>
      <c r="AOL117" s="631"/>
      <c r="AOM117" s="631"/>
      <c r="AON117" s="612"/>
      <c r="AOO117" s="626"/>
      <c r="AOP117" s="631"/>
      <c r="AOQ117" s="631"/>
      <c r="AOR117" s="631"/>
      <c r="AOS117" s="631"/>
      <c r="AOT117" s="631"/>
      <c r="AOU117" s="612"/>
      <c r="AOV117" s="626"/>
      <c r="AOW117" s="631"/>
      <c r="AOX117" s="631"/>
      <c r="AOY117" s="631"/>
      <c r="AOZ117" s="631"/>
      <c r="APA117" s="631"/>
      <c r="APB117" s="612"/>
      <c r="APC117" s="626"/>
      <c r="APD117" s="631"/>
      <c r="APE117" s="631"/>
      <c r="APF117" s="631"/>
      <c r="APG117" s="631"/>
      <c r="APH117" s="631"/>
      <c r="API117" s="612"/>
      <c r="APJ117" s="626"/>
      <c r="APK117" s="631"/>
      <c r="APL117" s="631"/>
      <c r="APM117" s="631"/>
      <c r="APN117" s="631"/>
      <c r="APO117" s="631"/>
      <c r="APP117" s="612"/>
      <c r="APQ117" s="626"/>
      <c r="APR117" s="631"/>
      <c r="APS117" s="631"/>
      <c r="APT117" s="631"/>
      <c r="APU117" s="631"/>
      <c r="APV117" s="631"/>
      <c r="APW117" s="612"/>
      <c r="APX117" s="626"/>
      <c r="APY117" s="631"/>
      <c r="APZ117" s="631"/>
      <c r="AQA117" s="631"/>
      <c r="AQB117" s="631"/>
      <c r="AQC117" s="631"/>
      <c r="AQD117" s="612"/>
      <c r="AQE117" s="626"/>
      <c r="AQF117" s="631"/>
      <c r="AQG117" s="631"/>
      <c r="AQH117" s="631"/>
      <c r="AQI117" s="631"/>
      <c r="AQJ117" s="631"/>
      <c r="AQK117" s="612"/>
      <c r="AQL117" s="626"/>
      <c r="AQM117" s="631"/>
      <c r="AQN117" s="631"/>
      <c r="AQO117" s="631"/>
      <c r="AQP117" s="631"/>
      <c r="AQQ117" s="631"/>
      <c r="AQR117" s="612"/>
      <c r="AQS117" s="626"/>
      <c r="AQT117" s="631"/>
      <c r="AQU117" s="631"/>
      <c r="AQV117" s="631"/>
      <c r="AQW117" s="631"/>
      <c r="AQX117" s="631"/>
      <c r="AQY117" s="612"/>
      <c r="AQZ117" s="626"/>
      <c r="ARA117" s="631"/>
      <c r="ARB117" s="631"/>
      <c r="ARC117" s="631"/>
      <c r="ARD117" s="631"/>
      <c r="ARE117" s="631"/>
      <c r="ARF117" s="612"/>
      <c r="ARG117" s="626"/>
      <c r="ARH117" s="631"/>
      <c r="ARI117" s="631"/>
      <c r="ARJ117" s="631"/>
      <c r="ARK117" s="631"/>
      <c r="ARL117" s="631"/>
      <c r="ARM117" s="612"/>
      <c r="ARN117" s="626"/>
      <c r="ARO117" s="631"/>
      <c r="ARP117" s="631"/>
      <c r="ARQ117" s="631"/>
      <c r="ARR117" s="631"/>
      <c r="ARS117" s="631"/>
      <c r="ART117" s="612"/>
      <c r="ARU117" s="626"/>
      <c r="ARV117" s="631"/>
      <c r="ARW117" s="631"/>
      <c r="ARX117" s="631"/>
      <c r="ARY117" s="631"/>
      <c r="ARZ117" s="631"/>
      <c r="ASA117" s="612"/>
      <c r="ASB117" s="626"/>
      <c r="ASC117" s="631"/>
      <c r="ASD117" s="631"/>
      <c r="ASE117" s="631"/>
      <c r="ASF117" s="631"/>
      <c r="ASG117" s="631"/>
      <c r="ASH117" s="612"/>
      <c r="ASI117" s="626"/>
      <c r="ASJ117" s="631"/>
      <c r="ASK117" s="631"/>
      <c r="ASL117" s="631"/>
      <c r="ASM117" s="631"/>
      <c r="ASN117" s="631"/>
      <c r="ASO117" s="612"/>
      <c r="ASP117" s="626"/>
      <c r="ASQ117" s="631"/>
      <c r="ASR117" s="631"/>
      <c r="ASS117" s="631"/>
      <c r="AST117" s="631"/>
      <c r="ASU117" s="631"/>
      <c r="ASV117" s="612"/>
      <c r="ASW117" s="626"/>
      <c r="ASX117" s="631"/>
      <c r="ASY117" s="631"/>
      <c r="ASZ117" s="631"/>
      <c r="ATA117" s="631"/>
      <c r="ATB117" s="631"/>
      <c r="ATC117" s="612"/>
      <c r="ATD117" s="626"/>
      <c r="ATE117" s="631"/>
      <c r="ATF117" s="631"/>
      <c r="ATG117" s="631"/>
      <c r="ATH117" s="631"/>
      <c r="ATI117" s="631"/>
      <c r="ATJ117" s="612"/>
      <c r="ATK117" s="626"/>
      <c r="ATL117" s="631"/>
      <c r="ATM117" s="631"/>
      <c r="ATN117" s="631"/>
      <c r="ATO117" s="631"/>
      <c r="ATP117" s="631"/>
      <c r="ATQ117" s="612"/>
      <c r="ATR117" s="626"/>
      <c r="ATS117" s="631"/>
      <c r="ATT117" s="631"/>
      <c r="ATU117" s="631"/>
      <c r="ATV117" s="631"/>
      <c r="ATW117" s="631"/>
      <c r="ATX117" s="612"/>
      <c r="ATY117" s="626"/>
      <c r="ATZ117" s="631"/>
      <c r="AUA117" s="631"/>
      <c r="AUB117" s="631"/>
      <c r="AUC117" s="631"/>
      <c r="AUD117" s="631"/>
      <c r="AUE117" s="612"/>
      <c r="AUF117" s="626"/>
      <c r="AUG117" s="631"/>
      <c r="AUH117" s="631"/>
      <c r="AUI117" s="631"/>
      <c r="AUJ117" s="631"/>
      <c r="AUK117" s="631"/>
      <c r="AUL117" s="612"/>
      <c r="AUM117" s="626"/>
      <c r="AUN117" s="631"/>
      <c r="AUO117" s="631"/>
      <c r="AUP117" s="631"/>
      <c r="AUQ117" s="631"/>
      <c r="AUR117" s="631"/>
      <c r="AUS117" s="612"/>
      <c r="AUT117" s="626"/>
      <c r="AUU117" s="631"/>
      <c r="AUV117" s="631"/>
      <c r="AUW117" s="631"/>
      <c r="AUX117" s="631"/>
      <c r="AUY117" s="631"/>
      <c r="AUZ117" s="612"/>
      <c r="AVA117" s="626"/>
      <c r="AVB117" s="631"/>
      <c r="AVC117" s="631"/>
      <c r="AVD117" s="631"/>
      <c r="AVE117" s="631"/>
      <c r="AVF117" s="631"/>
      <c r="AVG117" s="612"/>
      <c r="AVH117" s="626"/>
      <c r="AVI117" s="631"/>
      <c r="AVJ117" s="631"/>
      <c r="AVK117" s="631"/>
      <c r="AVL117" s="631"/>
      <c r="AVM117" s="631"/>
      <c r="AVN117" s="612"/>
      <c r="AVO117" s="626"/>
      <c r="AVP117" s="631"/>
      <c r="AVQ117" s="631"/>
      <c r="AVR117" s="631"/>
      <c r="AVS117" s="631"/>
      <c r="AVT117" s="631"/>
      <c r="AVU117" s="612"/>
      <c r="AVV117" s="626"/>
      <c r="AVW117" s="631"/>
      <c r="AVX117" s="631"/>
      <c r="AVY117" s="631"/>
      <c r="AVZ117" s="631"/>
      <c r="AWA117" s="631"/>
      <c r="AWB117" s="612"/>
      <c r="AWC117" s="626"/>
      <c r="AWD117" s="631"/>
      <c r="AWE117" s="631"/>
      <c r="AWF117" s="631"/>
      <c r="AWG117" s="631"/>
      <c r="AWH117" s="631"/>
      <c r="AWI117" s="612"/>
      <c r="AWJ117" s="626"/>
      <c r="AWK117" s="631"/>
      <c r="AWL117" s="631"/>
      <c r="AWM117" s="631"/>
      <c r="AWN117" s="631"/>
      <c r="AWO117" s="631"/>
      <c r="AWP117" s="612"/>
      <c r="AWQ117" s="626"/>
      <c r="AWR117" s="631"/>
      <c r="AWS117" s="631"/>
      <c r="AWT117" s="631"/>
      <c r="AWU117" s="631"/>
      <c r="AWV117" s="631"/>
      <c r="AWW117" s="612"/>
      <c r="AWX117" s="626"/>
      <c r="AWY117" s="631"/>
      <c r="AWZ117" s="631"/>
      <c r="AXA117" s="631"/>
      <c r="AXB117" s="631"/>
      <c r="AXC117" s="631"/>
      <c r="AXD117" s="612"/>
      <c r="AXE117" s="626"/>
      <c r="AXF117" s="631"/>
      <c r="AXG117" s="631"/>
      <c r="AXH117" s="631"/>
      <c r="AXI117" s="631"/>
      <c r="AXJ117" s="631"/>
      <c r="AXK117" s="612"/>
      <c r="AXL117" s="626"/>
      <c r="AXM117" s="631"/>
      <c r="AXN117" s="631"/>
      <c r="AXO117" s="631"/>
      <c r="AXP117" s="631"/>
      <c r="AXQ117" s="631"/>
      <c r="AXR117" s="612"/>
      <c r="AXS117" s="626"/>
      <c r="AXT117" s="631"/>
      <c r="AXU117" s="631"/>
      <c r="AXV117" s="631"/>
      <c r="AXW117" s="631"/>
      <c r="AXX117" s="631"/>
      <c r="AXY117" s="612"/>
      <c r="AXZ117" s="626"/>
      <c r="AYA117" s="631"/>
      <c r="AYB117" s="631"/>
      <c r="AYC117" s="631"/>
      <c r="AYD117" s="631"/>
      <c r="AYE117" s="631"/>
      <c r="AYF117" s="612"/>
      <c r="AYG117" s="626"/>
      <c r="AYH117" s="631"/>
      <c r="AYI117" s="631"/>
      <c r="AYJ117" s="631"/>
      <c r="AYK117" s="631"/>
      <c r="AYL117" s="631"/>
      <c r="AYM117" s="612"/>
      <c r="AYN117" s="626"/>
      <c r="AYO117" s="631"/>
      <c r="AYP117" s="631"/>
      <c r="AYQ117" s="631"/>
      <c r="AYR117" s="631"/>
      <c r="AYS117" s="631"/>
      <c r="AYT117" s="612"/>
      <c r="AYU117" s="626"/>
      <c r="AYV117" s="631"/>
      <c r="AYW117" s="631"/>
      <c r="AYX117" s="631"/>
      <c r="AYY117" s="631"/>
      <c r="AYZ117" s="631"/>
      <c r="AZA117" s="612"/>
      <c r="AZB117" s="626"/>
      <c r="AZC117" s="631"/>
      <c r="AZD117" s="631"/>
      <c r="AZE117" s="631"/>
      <c r="AZF117" s="631"/>
      <c r="AZG117" s="631"/>
      <c r="AZH117" s="612"/>
      <c r="AZI117" s="626"/>
      <c r="AZJ117" s="631"/>
      <c r="AZK117" s="631"/>
      <c r="AZL117" s="631"/>
      <c r="AZM117" s="631"/>
      <c r="AZN117" s="631"/>
      <c r="AZO117" s="612"/>
      <c r="AZP117" s="626"/>
      <c r="AZQ117" s="631"/>
      <c r="AZR117" s="631"/>
      <c r="AZS117" s="631"/>
      <c r="AZT117" s="631"/>
      <c r="AZU117" s="631"/>
      <c r="AZV117" s="612"/>
      <c r="AZW117" s="626"/>
      <c r="AZX117" s="631"/>
      <c r="AZY117" s="631"/>
      <c r="AZZ117" s="631"/>
      <c r="BAA117" s="631"/>
      <c r="BAB117" s="631"/>
      <c r="BAC117" s="612"/>
      <c r="BAD117" s="626"/>
      <c r="BAE117" s="631"/>
      <c r="BAF117" s="631"/>
      <c r="BAG117" s="631"/>
      <c r="BAH117" s="631"/>
      <c r="BAI117" s="631"/>
      <c r="BAJ117" s="612"/>
      <c r="BAK117" s="626"/>
      <c r="BAL117" s="631"/>
      <c r="BAM117" s="631"/>
      <c r="BAN117" s="631"/>
      <c r="BAO117" s="631"/>
      <c r="BAP117" s="631"/>
      <c r="BAQ117" s="612"/>
      <c r="BAR117" s="626"/>
      <c r="BAS117" s="631"/>
      <c r="BAT117" s="631"/>
      <c r="BAU117" s="631"/>
      <c r="BAV117" s="631"/>
      <c r="BAW117" s="631"/>
      <c r="BAX117" s="612"/>
      <c r="BAY117" s="626"/>
      <c r="BAZ117" s="631"/>
      <c r="BBA117" s="631"/>
      <c r="BBB117" s="631"/>
      <c r="BBC117" s="631"/>
      <c r="BBD117" s="631"/>
      <c r="BBE117" s="612"/>
      <c r="BBF117" s="626"/>
      <c r="BBG117" s="631"/>
      <c r="BBH117" s="631"/>
      <c r="BBI117" s="631"/>
      <c r="BBJ117" s="631"/>
      <c r="BBK117" s="631"/>
      <c r="BBL117" s="612"/>
      <c r="BBM117" s="626"/>
      <c r="BBN117" s="631"/>
      <c r="BBO117" s="631"/>
      <c r="BBP117" s="631"/>
      <c r="BBQ117" s="631"/>
      <c r="BBR117" s="631"/>
      <c r="BBS117" s="612"/>
      <c r="BBT117" s="626"/>
      <c r="BBU117" s="631"/>
      <c r="BBV117" s="631"/>
      <c r="BBW117" s="631"/>
      <c r="BBX117" s="631"/>
      <c r="BBY117" s="631"/>
      <c r="BBZ117" s="612"/>
      <c r="BCA117" s="626"/>
      <c r="BCB117" s="631"/>
      <c r="BCC117" s="631"/>
      <c r="BCD117" s="631"/>
      <c r="BCE117" s="631"/>
      <c r="BCF117" s="631"/>
      <c r="BCG117" s="612"/>
      <c r="BCH117" s="626"/>
      <c r="BCI117" s="631"/>
      <c r="BCJ117" s="631"/>
      <c r="BCK117" s="631"/>
      <c r="BCL117" s="631"/>
      <c r="BCM117" s="631"/>
      <c r="BCN117" s="612"/>
      <c r="BCO117" s="626"/>
      <c r="BCP117" s="631"/>
      <c r="BCQ117" s="631"/>
      <c r="BCR117" s="631"/>
      <c r="BCS117" s="631"/>
      <c r="BCT117" s="631"/>
      <c r="BCU117" s="612"/>
      <c r="BCV117" s="626"/>
      <c r="BCW117" s="631"/>
      <c r="BCX117" s="631"/>
      <c r="BCY117" s="631"/>
      <c r="BCZ117" s="631"/>
      <c r="BDA117" s="631"/>
      <c r="BDB117" s="612"/>
      <c r="BDC117" s="626"/>
      <c r="BDD117" s="631"/>
      <c r="BDE117" s="631"/>
      <c r="BDF117" s="631"/>
      <c r="BDG117" s="631"/>
      <c r="BDH117" s="631"/>
      <c r="BDI117" s="612"/>
      <c r="BDJ117" s="626"/>
      <c r="BDK117" s="631"/>
      <c r="BDL117" s="631"/>
      <c r="BDM117" s="631"/>
      <c r="BDN117" s="631"/>
      <c r="BDO117" s="631"/>
      <c r="BDP117" s="612"/>
      <c r="BDQ117" s="626"/>
      <c r="BDR117" s="631"/>
      <c r="BDS117" s="631"/>
      <c r="BDT117" s="631"/>
      <c r="BDU117" s="631"/>
      <c r="BDV117" s="631"/>
      <c r="BDW117" s="612"/>
      <c r="BDX117" s="626"/>
      <c r="BDY117" s="631"/>
      <c r="BDZ117" s="631"/>
      <c r="BEA117" s="631"/>
      <c r="BEB117" s="631"/>
      <c r="BEC117" s="631"/>
      <c r="BED117" s="612"/>
      <c r="BEE117" s="626"/>
      <c r="BEF117" s="631"/>
      <c r="BEG117" s="631"/>
      <c r="BEH117" s="631"/>
      <c r="BEI117" s="631"/>
      <c r="BEJ117" s="631"/>
      <c r="BEK117" s="612"/>
      <c r="BEL117" s="626"/>
      <c r="BEM117" s="631"/>
      <c r="BEN117" s="631"/>
      <c r="BEO117" s="631"/>
      <c r="BEP117" s="631"/>
      <c r="BEQ117" s="631"/>
      <c r="BER117" s="612"/>
      <c r="BES117" s="626"/>
      <c r="BET117" s="631"/>
      <c r="BEU117" s="631"/>
      <c r="BEV117" s="631"/>
      <c r="BEW117" s="631"/>
      <c r="BEX117" s="631"/>
      <c r="BEY117" s="612"/>
      <c r="BEZ117" s="626"/>
      <c r="BFA117" s="631"/>
      <c r="BFB117" s="631"/>
      <c r="BFC117" s="631"/>
      <c r="BFD117" s="631"/>
      <c r="BFE117" s="631"/>
      <c r="BFF117" s="612"/>
      <c r="BFG117" s="626"/>
      <c r="BFH117" s="631"/>
      <c r="BFI117" s="631"/>
      <c r="BFJ117" s="631"/>
      <c r="BFK117" s="631"/>
      <c r="BFL117" s="631"/>
      <c r="BFM117" s="612"/>
      <c r="BFN117" s="626"/>
      <c r="BFO117" s="631"/>
      <c r="BFP117" s="631"/>
      <c r="BFQ117" s="631"/>
      <c r="BFR117" s="631"/>
      <c r="BFS117" s="631"/>
      <c r="BFT117" s="612"/>
      <c r="BFU117" s="626"/>
      <c r="BFV117" s="631"/>
      <c r="BFW117" s="631"/>
      <c r="BFX117" s="631"/>
      <c r="BFY117" s="631"/>
      <c r="BFZ117" s="631"/>
      <c r="BGA117" s="612"/>
      <c r="BGB117" s="626"/>
      <c r="BGC117" s="631"/>
      <c r="BGD117" s="631"/>
      <c r="BGE117" s="631"/>
      <c r="BGF117" s="631"/>
      <c r="BGG117" s="631"/>
      <c r="BGH117" s="612"/>
      <c r="BGI117" s="626"/>
      <c r="BGJ117" s="631"/>
      <c r="BGK117" s="631"/>
      <c r="BGL117" s="631"/>
      <c r="BGM117" s="631"/>
      <c r="BGN117" s="631"/>
      <c r="BGO117" s="612"/>
      <c r="BGP117" s="626"/>
      <c r="BGQ117" s="631"/>
      <c r="BGR117" s="631"/>
      <c r="BGS117" s="631"/>
      <c r="BGT117" s="631"/>
      <c r="BGU117" s="631"/>
      <c r="BGV117" s="612"/>
      <c r="BGW117" s="626"/>
      <c r="BGX117" s="631"/>
      <c r="BGY117" s="631"/>
      <c r="BGZ117" s="631"/>
      <c r="BHA117" s="631"/>
      <c r="BHB117" s="631"/>
      <c r="BHC117" s="612"/>
      <c r="BHD117" s="626"/>
      <c r="BHE117" s="631"/>
      <c r="BHF117" s="631"/>
      <c r="BHG117" s="631"/>
      <c r="BHH117" s="631"/>
      <c r="BHI117" s="631"/>
      <c r="BHJ117" s="612"/>
      <c r="BHK117" s="626"/>
      <c r="BHL117" s="631"/>
      <c r="BHM117" s="631"/>
      <c r="BHN117" s="631"/>
      <c r="BHO117" s="631"/>
      <c r="BHP117" s="631"/>
      <c r="BHQ117" s="612"/>
      <c r="BHR117" s="626"/>
      <c r="BHS117" s="631"/>
      <c r="BHT117" s="631"/>
      <c r="BHU117" s="631"/>
      <c r="BHV117" s="631"/>
      <c r="BHW117" s="631"/>
      <c r="BHX117" s="612"/>
      <c r="BHY117" s="626"/>
      <c r="BHZ117" s="631"/>
      <c r="BIA117" s="631"/>
      <c r="BIB117" s="631"/>
      <c r="BIC117" s="631"/>
      <c r="BID117" s="631"/>
      <c r="BIE117" s="612"/>
      <c r="BIF117" s="626"/>
      <c r="BIG117" s="631"/>
      <c r="BIH117" s="631"/>
      <c r="BII117" s="631"/>
      <c r="BIJ117" s="631"/>
      <c r="BIK117" s="631"/>
      <c r="BIL117" s="612"/>
      <c r="BIM117" s="626"/>
      <c r="BIN117" s="631"/>
      <c r="BIO117" s="631"/>
      <c r="BIP117" s="631"/>
      <c r="BIQ117" s="631"/>
      <c r="BIR117" s="631"/>
      <c r="BIS117" s="612"/>
      <c r="BIT117" s="626"/>
      <c r="BIU117" s="631"/>
      <c r="BIV117" s="631"/>
      <c r="BIW117" s="631"/>
      <c r="BIX117" s="631"/>
      <c r="BIY117" s="631"/>
      <c r="BIZ117" s="612"/>
      <c r="BJA117" s="626"/>
      <c r="BJB117" s="631"/>
      <c r="BJC117" s="631"/>
      <c r="BJD117" s="631"/>
      <c r="BJE117" s="631"/>
      <c r="BJF117" s="631"/>
      <c r="BJG117" s="612"/>
      <c r="BJH117" s="626"/>
      <c r="BJI117" s="631"/>
      <c r="BJJ117" s="631"/>
      <c r="BJK117" s="631"/>
      <c r="BJL117" s="631"/>
      <c r="BJM117" s="631"/>
      <c r="BJN117" s="612"/>
      <c r="BJO117" s="626"/>
      <c r="BJP117" s="631"/>
      <c r="BJQ117" s="631"/>
      <c r="BJR117" s="631"/>
      <c r="BJS117" s="631"/>
      <c r="BJT117" s="631"/>
      <c r="BJU117" s="612"/>
      <c r="BJV117" s="626"/>
      <c r="BJW117" s="631"/>
      <c r="BJX117" s="631"/>
      <c r="BJY117" s="631"/>
      <c r="BJZ117" s="631"/>
      <c r="BKA117" s="631"/>
      <c r="BKB117" s="612"/>
      <c r="BKC117" s="626"/>
      <c r="BKD117" s="631"/>
      <c r="BKE117" s="631"/>
      <c r="BKF117" s="631"/>
      <c r="BKG117" s="631"/>
      <c r="BKH117" s="631"/>
      <c r="BKI117" s="612"/>
      <c r="BKJ117" s="626"/>
      <c r="BKK117" s="631"/>
      <c r="BKL117" s="631"/>
      <c r="BKM117" s="631"/>
      <c r="BKN117" s="631"/>
      <c r="BKO117" s="631"/>
      <c r="BKP117" s="612"/>
      <c r="BKQ117" s="626"/>
      <c r="BKR117" s="631"/>
      <c r="BKS117" s="631"/>
      <c r="BKT117" s="631"/>
      <c r="BKU117" s="631"/>
      <c r="BKV117" s="631"/>
      <c r="BKW117" s="612"/>
      <c r="BKX117" s="626"/>
      <c r="BKY117" s="631"/>
      <c r="BKZ117" s="631"/>
      <c r="BLA117" s="631"/>
      <c r="BLB117" s="631"/>
      <c r="BLC117" s="631"/>
      <c r="BLD117" s="612"/>
      <c r="BLE117" s="626"/>
      <c r="BLF117" s="631"/>
      <c r="BLG117" s="631"/>
      <c r="BLH117" s="631"/>
      <c r="BLI117" s="631"/>
      <c r="BLJ117" s="631"/>
      <c r="BLK117" s="612"/>
      <c r="BLL117" s="626"/>
      <c r="BLM117" s="631"/>
      <c r="BLN117" s="631"/>
      <c r="BLO117" s="631"/>
      <c r="BLP117" s="631"/>
      <c r="BLQ117" s="631"/>
      <c r="BLR117" s="612"/>
      <c r="BLS117" s="626"/>
      <c r="BLT117" s="631"/>
      <c r="BLU117" s="631"/>
      <c r="BLV117" s="631"/>
      <c r="BLW117" s="631"/>
      <c r="BLX117" s="631"/>
      <c r="BLY117" s="612"/>
      <c r="BLZ117" s="626"/>
      <c r="BMA117" s="631"/>
      <c r="BMB117" s="631"/>
      <c r="BMC117" s="631"/>
      <c r="BMD117" s="631"/>
      <c r="BME117" s="631"/>
      <c r="BMF117" s="612"/>
      <c r="BMG117" s="626"/>
      <c r="BMH117" s="631"/>
      <c r="BMI117" s="631"/>
      <c r="BMJ117" s="631"/>
      <c r="BMK117" s="631"/>
      <c r="BML117" s="631"/>
      <c r="BMM117" s="612"/>
      <c r="BMN117" s="626"/>
      <c r="BMO117" s="631"/>
      <c r="BMP117" s="631"/>
      <c r="BMQ117" s="631"/>
      <c r="BMR117" s="631"/>
      <c r="BMS117" s="631"/>
      <c r="BMT117" s="612"/>
      <c r="BMU117" s="626"/>
      <c r="BMV117" s="631"/>
      <c r="BMW117" s="631"/>
      <c r="BMX117" s="631"/>
      <c r="BMY117" s="631"/>
      <c r="BMZ117" s="631"/>
      <c r="BNA117" s="612"/>
      <c r="BNB117" s="626"/>
      <c r="BNC117" s="631"/>
      <c r="BND117" s="631"/>
      <c r="BNE117" s="631"/>
      <c r="BNF117" s="631"/>
      <c r="BNG117" s="631"/>
      <c r="BNH117" s="612"/>
      <c r="BNI117" s="626"/>
      <c r="BNJ117" s="631"/>
      <c r="BNK117" s="631"/>
      <c r="BNL117" s="631"/>
      <c r="BNM117" s="631"/>
      <c r="BNN117" s="631"/>
      <c r="BNO117" s="612"/>
      <c r="BNP117" s="626"/>
      <c r="BNQ117" s="631"/>
      <c r="BNR117" s="631"/>
      <c r="BNS117" s="631"/>
      <c r="BNT117" s="631"/>
      <c r="BNU117" s="631"/>
      <c r="BNV117" s="612"/>
      <c r="BNW117" s="626"/>
      <c r="BNX117" s="631"/>
      <c r="BNY117" s="631"/>
      <c r="BNZ117" s="631"/>
      <c r="BOA117" s="631"/>
      <c r="BOB117" s="631"/>
      <c r="BOC117" s="612"/>
      <c r="BOD117" s="626"/>
      <c r="BOE117" s="631"/>
      <c r="BOF117" s="631"/>
      <c r="BOG117" s="631"/>
      <c r="BOH117" s="631"/>
      <c r="BOI117" s="631"/>
      <c r="BOJ117" s="612"/>
      <c r="BOK117" s="626"/>
      <c r="BOL117" s="631"/>
      <c r="BOM117" s="631"/>
      <c r="BON117" s="631"/>
      <c r="BOO117" s="631"/>
      <c r="BOP117" s="631"/>
      <c r="BOQ117" s="612"/>
      <c r="BOR117" s="626"/>
      <c r="BOS117" s="631"/>
      <c r="BOT117" s="631"/>
      <c r="BOU117" s="631"/>
      <c r="BOV117" s="631"/>
      <c r="BOW117" s="631"/>
      <c r="BOX117" s="612"/>
      <c r="BOY117" s="626"/>
      <c r="BOZ117" s="631"/>
      <c r="BPA117" s="631"/>
      <c r="BPB117" s="631"/>
      <c r="BPC117" s="631"/>
      <c r="BPD117" s="631"/>
      <c r="BPE117" s="612"/>
      <c r="BPF117" s="626"/>
      <c r="BPG117" s="631"/>
      <c r="BPH117" s="631"/>
      <c r="BPI117" s="631"/>
      <c r="BPJ117" s="631"/>
      <c r="BPK117" s="631"/>
      <c r="BPL117" s="612"/>
      <c r="BPM117" s="626"/>
      <c r="BPN117" s="631"/>
      <c r="BPO117" s="631"/>
      <c r="BPP117" s="631"/>
      <c r="BPQ117" s="631"/>
      <c r="BPR117" s="631"/>
      <c r="BPS117" s="612"/>
      <c r="BPT117" s="626"/>
      <c r="BPU117" s="631"/>
      <c r="BPV117" s="631"/>
      <c r="BPW117" s="631"/>
      <c r="BPX117" s="631"/>
      <c r="BPY117" s="631"/>
      <c r="BPZ117" s="612"/>
      <c r="BQA117" s="626"/>
      <c r="BQB117" s="631"/>
      <c r="BQC117" s="631"/>
      <c r="BQD117" s="631"/>
      <c r="BQE117" s="631"/>
      <c r="BQF117" s="631"/>
      <c r="BQG117" s="612"/>
      <c r="BQH117" s="626"/>
      <c r="BQI117" s="631"/>
      <c r="BQJ117" s="631"/>
      <c r="BQK117" s="631"/>
      <c r="BQL117" s="631"/>
      <c r="BQM117" s="631"/>
      <c r="BQN117" s="612"/>
      <c r="BQO117" s="626"/>
      <c r="BQP117" s="631"/>
      <c r="BQQ117" s="631"/>
      <c r="BQR117" s="631"/>
      <c r="BQS117" s="631"/>
      <c r="BQT117" s="631"/>
      <c r="BQU117" s="612"/>
      <c r="BQV117" s="626"/>
      <c r="BQW117" s="631"/>
      <c r="BQX117" s="631"/>
      <c r="BQY117" s="631"/>
      <c r="BQZ117" s="631"/>
      <c r="BRA117" s="631"/>
      <c r="BRB117" s="612"/>
      <c r="BRC117" s="626"/>
      <c r="BRD117" s="631"/>
      <c r="BRE117" s="631"/>
      <c r="BRF117" s="631"/>
      <c r="BRG117" s="631"/>
      <c r="BRH117" s="631"/>
      <c r="BRI117" s="612"/>
      <c r="BRJ117" s="626"/>
      <c r="BRK117" s="631"/>
      <c r="BRL117" s="631"/>
      <c r="BRM117" s="631"/>
      <c r="BRN117" s="631"/>
      <c r="BRO117" s="631"/>
      <c r="BRP117" s="612"/>
      <c r="BRQ117" s="626"/>
      <c r="BRR117" s="631"/>
      <c r="BRS117" s="631"/>
      <c r="BRT117" s="631"/>
      <c r="BRU117" s="631"/>
      <c r="BRV117" s="631"/>
      <c r="BRW117" s="612"/>
      <c r="BRX117" s="626"/>
      <c r="BRY117" s="631"/>
      <c r="BRZ117" s="631"/>
      <c r="BSA117" s="631"/>
      <c r="BSB117" s="631"/>
      <c r="BSC117" s="631"/>
      <c r="BSD117" s="612"/>
      <c r="BSE117" s="626"/>
      <c r="BSF117" s="631"/>
      <c r="BSG117" s="631"/>
      <c r="BSH117" s="631"/>
      <c r="BSI117" s="631"/>
      <c r="BSJ117" s="631"/>
      <c r="BSK117" s="612"/>
      <c r="BSL117" s="626"/>
      <c r="BSM117" s="631"/>
      <c r="BSN117" s="631"/>
      <c r="BSO117" s="631"/>
      <c r="BSP117" s="631"/>
      <c r="BSQ117" s="631"/>
      <c r="BSR117" s="612"/>
      <c r="BSS117" s="626"/>
      <c r="BST117" s="631"/>
      <c r="BSU117" s="631"/>
      <c r="BSV117" s="631"/>
      <c r="BSW117" s="631"/>
      <c r="BSX117" s="631"/>
      <c r="BSY117" s="612"/>
      <c r="BSZ117" s="626"/>
      <c r="BTA117" s="631"/>
      <c r="BTB117" s="631"/>
      <c r="BTC117" s="631"/>
      <c r="BTD117" s="631"/>
      <c r="BTE117" s="631"/>
      <c r="BTF117" s="612"/>
      <c r="BTG117" s="626"/>
      <c r="BTH117" s="631"/>
      <c r="BTI117" s="631"/>
      <c r="BTJ117" s="631"/>
      <c r="BTK117" s="631"/>
      <c r="BTL117" s="631"/>
      <c r="BTM117" s="612"/>
      <c r="BTN117" s="626"/>
      <c r="BTO117" s="631"/>
      <c r="BTP117" s="631"/>
      <c r="BTQ117" s="631"/>
      <c r="BTR117" s="631"/>
      <c r="BTS117" s="631"/>
      <c r="BTT117" s="612"/>
      <c r="BTU117" s="626"/>
      <c r="BTV117" s="631"/>
      <c r="BTW117" s="631"/>
      <c r="BTX117" s="631"/>
      <c r="BTY117" s="631"/>
      <c r="BTZ117" s="631"/>
      <c r="BUA117" s="612"/>
      <c r="BUB117" s="626"/>
      <c r="BUC117" s="631"/>
      <c r="BUD117" s="631"/>
      <c r="BUE117" s="631"/>
      <c r="BUF117" s="631"/>
      <c r="BUG117" s="631"/>
      <c r="BUH117" s="612"/>
      <c r="BUI117" s="626"/>
      <c r="BUJ117" s="631"/>
      <c r="BUK117" s="631"/>
      <c r="BUL117" s="631"/>
      <c r="BUM117" s="631"/>
      <c r="BUN117" s="631"/>
      <c r="BUO117" s="612"/>
      <c r="BUP117" s="626"/>
      <c r="BUQ117" s="631"/>
      <c r="BUR117" s="631"/>
      <c r="BUS117" s="631"/>
      <c r="BUT117" s="631"/>
      <c r="BUU117" s="631"/>
      <c r="BUV117" s="612"/>
      <c r="BUW117" s="626"/>
      <c r="BUX117" s="631"/>
      <c r="BUY117" s="631"/>
      <c r="BUZ117" s="631"/>
      <c r="BVA117" s="631"/>
      <c r="BVB117" s="631"/>
      <c r="BVC117" s="612"/>
      <c r="BVD117" s="626"/>
      <c r="BVE117" s="631"/>
      <c r="BVF117" s="631"/>
      <c r="BVG117" s="631"/>
      <c r="BVH117" s="631"/>
      <c r="BVI117" s="631"/>
      <c r="BVJ117" s="612"/>
      <c r="BVK117" s="626"/>
      <c r="BVL117" s="631"/>
      <c r="BVM117" s="631"/>
      <c r="BVN117" s="631"/>
      <c r="BVO117" s="631"/>
      <c r="BVP117" s="631"/>
      <c r="BVQ117" s="612"/>
      <c r="BVR117" s="626"/>
      <c r="BVS117" s="631"/>
      <c r="BVT117" s="631"/>
      <c r="BVU117" s="631"/>
      <c r="BVV117" s="631"/>
      <c r="BVW117" s="631"/>
      <c r="BVX117" s="612"/>
      <c r="BVY117" s="626"/>
      <c r="BVZ117" s="631"/>
      <c r="BWA117" s="631"/>
      <c r="BWB117" s="631"/>
      <c r="BWC117" s="631"/>
      <c r="BWD117" s="631"/>
      <c r="BWE117" s="612"/>
      <c r="BWF117" s="626"/>
      <c r="BWG117" s="631"/>
      <c r="BWH117" s="631"/>
      <c r="BWI117" s="631"/>
      <c r="BWJ117" s="631"/>
      <c r="BWK117" s="631"/>
      <c r="BWL117" s="612"/>
      <c r="BWM117" s="626"/>
      <c r="BWN117" s="631"/>
      <c r="BWO117" s="631"/>
      <c r="BWP117" s="631"/>
      <c r="BWQ117" s="631"/>
      <c r="BWR117" s="631"/>
      <c r="BWS117" s="612"/>
      <c r="BWT117" s="626"/>
      <c r="BWU117" s="631"/>
      <c r="BWV117" s="631"/>
      <c r="BWW117" s="631"/>
      <c r="BWX117" s="631"/>
      <c r="BWY117" s="631"/>
      <c r="BWZ117" s="612"/>
      <c r="BXA117" s="626"/>
      <c r="BXB117" s="631"/>
      <c r="BXC117" s="631"/>
      <c r="BXD117" s="631"/>
      <c r="BXE117" s="631"/>
      <c r="BXF117" s="631"/>
      <c r="BXG117" s="612"/>
      <c r="BXH117" s="626"/>
      <c r="BXI117" s="631"/>
      <c r="BXJ117" s="631"/>
      <c r="BXK117" s="631"/>
      <c r="BXL117" s="631"/>
      <c r="BXM117" s="631"/>
      <c r="BXN117" s="612"/>
      <c r="BXO117" s="626"/>
      <c r="BXP117" s="631"/>
      <c r="BXQ117" s="631"/>
      <c r="BXR117" s="631"/>
      <c r="BXS117" s="631"/>
      <c r="BXT117" s="631"/>
      <c r="BXU117" s="612"/>
      <c r="BXV117" s="626"/>
      <c r="BXW117" s="631"/>
      <c r="BXX117" s="631"/>
      <c r="BXY117" s="631"/>
      <c r="BXZ117" s="631"/>
      <c r="BYA117" s="631"/>
      <c r="BYB117" s="612"/>
      <c r="BYC117" s="626"/>
      <c r="BYD117" s="631"/>
      <c r="BYE117" s="631"/>
      <c r="BYF117" s="631"/>
      <c r="BYG117" s="631"/>
      <c r="BYH117" s="631"/>
      <c r="BYI117" s="612"/>
      <c r="BYJ117" s="626"/>
      <c r="BYK117" s="631"/>
      <c r="BYL117" s="631"/>
      <c r="BYM117" s="631"/>
      <c r="BYN117" s="631"/>
      <c r="BYO117" s="631"/>
      <c r="BYP117" s="612"/>
      <c r="BYQ117" s="626"/>
      <c r="BYR117" s="631"/>
      <c r="BYS117" s="631"/>
      <c r="BYT117" s="631"/>
      <c r="BYU117" s="631"/>
      <c r="BYV117" s="631"/>
      <c r="BYW117" s="612"/>
      <c r="BYX117" s="626"/>
      <c r="BYY117" s="631"/>
      <c r="BYZ117" s="631"/>
      <c r="BZA117" s="631"/>
      <c r="BZB117" s="631"/>
      <c r="BZC117" s="631"/>
      <c r="BZD117" s="612"/>
      <c r="BZE117" s="626"/>
      <c r="BZF117" s="631"/>
      <c r="BZG117" s="631"/>
      <c r="BZH117" s="631"/>
      <c r="BZI117" s="631"/>
      <c r="BZJ117" s="631"/>
      <c r="BZK117" s="612"/>
      <c r="BZL117" s="626"/>
      <c r="BZM117" s="631"/>
      <c r="BZN117" s="631"/>
      <c r="BZO117" s="631"/>
      <c r="BZP117" s="631"/>
      <c r="BZQ117" s="631"/>
      <c r="BZR117" s="612"/>
      <c r="BZS117" s="626"/>
      <c r="BZT117" s="631"/>
      <c r="BZU117" s="631"/>
      <c r="BZV117" s="631"/>
      <c r="BZW117" s="631"/>
      <c r="BZX117" s="631"/>
      <c r="BZY117" s="612"/>
      <c r="BZZ117" s="626"/>
      <c r="CAA117" s="631"/>
      <c r="CAB117" s="631"/>
      <c r="CAC117" s="631"/>
      <c r="CAD117" s="631"/>
      <c r="CAE117" s="631"/>
      <c r="CAF117" s="612"/>
      <c r="CAG117" s="626"/>
      <c r="CAH117" s="631"/>
      <c r="CAI117" s="631"/>
      <c r="CAJ117" s="631"/>
      <c r="CAK117" s="631"/>
      <c r="CAL117" s="631"/>
      <c r="CAM117" s="612"/>
      <c r="CAN117" s="626"/>
      <c r="CAO117" s="631"/>
      <c r="CAP117" s="631"/>
      <c r="CAQ117" s="631"/>
      <c r="CAR117" s="631"/>
      <c r="CAS117" s="631"/>
      <c r="CAT117" s="612"/>
      <c r="CAU117" s="626"/>
      <c r="CAV117" s="631"/>
      <c r="CAW117" s="631"/>
      <c r="CAX117" s="631"/>
      <c r="CAY117" s="631"/>
      <c r="CAZ117" s="631"/>
      <c r="CBA117" s="612"/>
      <c r="CBB117" s="626"/>
      <c r="CBC117" s="631"/>
      <c r="CBD117" s="631"/>
      <c r="CBE117" s="631"/>
      <c r="CBF117" s="631"/>
      <c r="CBG117" s="631"/>
      <c r="CBH117" s="612"/>
      <c r="CBI117" s="626"/>
      <c r="CBJ117" s="631"/>
      <c r="CBK117" s="631"/>
      <c r="CBL117" s="631"/>
      <c r="CBM117" s="631"/>
      <c r="CBN117" s="631"/>
      <c r="CBO117" s="612"/>
      <c r="CBP117" s="626"/>
      <c r="CBQ117" s="631"/>
      <c r="CBR117" s="631"/>
      <c r="CBS117" s="631"/>
      <c r="CBT117" s="631"/>
      <c r="CBU117" s="631"/>
      <c r="CBV117" s="612"/>
      <c r="CBW117" s="626"/>
      <c r="CBX117" s="631"/>
      <c r="CBY117" s="631"/>
      <c r="CBZ117" s="631"/>
      <c r="CCA117" s="631"/>
      <c r="CCB117" s="631"/>
      <c r="CCC117" s="612"/>
      <c r="CCD117" s="626"/>
      <c r="CCE117" s="631"/>
      <c r="CCF117" s="631"/>
      <c r="CCG117" s="631"/>
      <c r="CCH117" s="631"/>
      <c r="CCI117" s="631"/>
      <c r="CCJ117" s="612"/>
      <c r="CCK117" s="626"/>
      <c r="CCL117" s="631"/>
      <c r="CCM117" s="631"/>
      <c r="CCN117" s="631"/>
      <c r="CCO117" s="631"/>
      <c r="CCP117" s="631"/>
      <c r="CCQ117" s="612"/>
      <c r="CCR117" s="626"/>
      <c r="CCS117" s="631"/>
      <c r="CCT117" s="631"/>
      <c r="CCU117" s="631"/>
      <c r="CCV117" s="631"/>
      <c r="CCW117" s="631"/>
      <c r="CCX117" s="612"/>
      <c r="CCY117" s="626"/>
      <c r="CCZ117" s="631"/>
      <c r="CDA117" s="631"/>
      <c r="CDB117" s="631"/>
      <c r="CDC117" s="631"/>
      <c r="CDD117" s="631"/>
      <c r="CDE117" s="612"/>
      <c r="CDF117" s="626"/>
      <c r="CDG117" s="631"/>
      <c r="CDH117" s="631"/>
      <c r="CDI117" s="631"/>
      <c r="CDJ117" s="631"/>
      <c r="CDK117" s="631"/>
      <c r="CDL117" s="612"/>
      <c r="CDM117" s="626"/>
      <c r="CDN117" s="631"/>
      <c r="CDO117" s="631"/>
      <c r="CDP117" s="631"/>
      <c r="CDQ117" s="631"/>
      <c r="CDR117" s="631"/>
      <c r="CDS117" s="612"/>
      <c r="CDT117" s="626"/>
      <c r="CDU117" s="631"/>
      <c r="CDV117" s="631"/>
      <c r="CDW117" s="631"/>
      <c r="CDX117" s="631"/>
      <c r="CDY117" s="631"/>
      <c r="CDZ117" s="612"/>
      <c r="CEA117" s="626"/>
      <c r="CEB117" s="631"/>
      <c r="CEC117" s="631"/>
      <c r="CED117" s="631"/>
      <c r="CEE117" s="631"/>
      <c r="CEF117" s="631"/>
      <c r="CEG117" s="612"/>
      <c r="CEH117" s="626"/>
      <c r="CEI117" s="631"/>
      <c r="CEJ117" s="631"/>
      <c r="CEK117" s="631"/>
      <c r="CEL117" s="631"/>
      <c r="CEM117" s="631"/>
      <c r="CEN117" s="612"/>
      <c r="CEO117" s="626"/>
      <c r="CEP117" s="631"/>
      <c r="CEQ117" s="631"/>
      <c r="CER117" s="631"/>
      <c r="CES117" s="631"/>
      <c r="CET117" s="631"/>
      <c r="CEU117" s="612"/>
      <c r="CEV117" s="626"/>
      <c r="CEW117" s="631"/>
      <c r="CEX117" s="631"/>
      <c r="CEY117" s="631"/>
      <c r="CEZ117" s="631"/>
      <c r="CFA117" s="631"/>
      <c r="CFB117" s="612"/>
      <c r="CFC117" s="626"/>
      <c r="CFD117" s="631"/>
      <c r="CFE117" s="631"/>
      <c r="CFF117" s="631"/>
      <c r="CFG117" s="631"/>
      <c r="CFH117" s="631"/>
      <c r="CFI117" s="612"/>
      <c r="CFJ117" s="626"/>
      <c r="CFK117" s="631"/>
      <c r="CFL117" s="631"/>
      <c r="CFM117" s="631"/>
      <c r="CFN117" s="631"/>
      <c r="CFO117" s="631"/>
      <c r="CFP117" s="612"/>
      <c r="CFQ117" s="626"/>
      <c r="CFR117" s="631"/>
      <c r="CFS117" s="631"/>
      <c r="CFT117" s="631"/>
      <c r="CFU117" s="631"/>
      <c r="CFV117" s="631"/>
      <c r="CFW117" s="612"/>
      <c r="CFX117" s="626"/>
      <c r="CFY117" s="631"/>
      <c r="CFZ117" s="631"/>
      <c r="CGA117" s="631"/>
      <c r="CGB117" s="631"/>
      <c r="CGC117" s="631"/>
      <c r="CGD117" s="612"/>
      <c r="CGE117" s="626"/>
      <c r="CGF117" s="631"/>
      <c r="CGG117" s="631"/>
      <c r="CGH117" s="631"/>
      <c r="CGI117" s="631"/>
      <c r="CGJ117" s="631"/>
      <c r="CGK117" s="612"/>
      <c r="CGL117" s="626"/>
      <c r="CGM117" s="631"/>
      <c r="CGN117" s="631"/>
      <c r="CGO117" s="631"/>
      <c r="CGP117" s="631"/>
      <c r="CGQ117" s="631"/>
      <c r="CGR117" s="612"/>
      <c r="CGS117" s="626"/>
      <c r="CGT117" s="631"/>
      <c r="CGU117" s="631"/>
      <c r="CGV117" s="631"/>
      <c r="CGW117" s="631"/>
      <c r="CGX117" s="631"/>
      <c r="CGY117" s="612"/>
      <c r="CGZ117" s="626"/>
      <c r="CHA117" s="631"/>
      <c r="CHB117" s="631"/>
      <c r="CHC117" s="631"/>
      <c r="CHD117" s="631"/>
      <c r="CHE117" s="631"/>
      <c r="CHF117" s="612"/>
      <c r="CHG117" s="626"/>
      <c r="CHH117" s="631"/>
      <c r="CHI117" s="631"/>
      <c r="CHJ117" s="631"/>
      <c r="CHK117" s="631"/>
      <c r="CHL117" s="631"/>
      <c r="CHM117" s="612"/>
      <c r="CHN117" s="626"/>
      <c r="CHO117" s="631"/>
      <c r="CHP117" s="631"/>
      <c r="CHQ117" s="631"/>
      <c r="CHR117" s="631"/>
      <c r="CHS117" s="631"/>
      <c r="CHT117" s="612"/>
      <c r="CHU117" s="626"/>
      <c r="CHV117" s="631"/>
      <c r="CHW117" s="631"/>
      <c r="CHX117" s="631"/>
      <c r="CHY117" s="631"/>
      <c r="CHZ117" s="631"/>
      <c r="CIA117" s="612"/>
      <c r="CIB117" s="626"/>
      <c r="CIC117" s="631"/>
      <c r="CID117" s="631"/>
      <c r="CIE117" s="631"/>
      <c r="CIF117" s="631"/>
      <c r="CIG117" s="631"/>
      <c r="CIH117" s="612"/>
      <c r="CII117" s="626"/>
      <c r="CIJ117" s="631"/>
      <c r="CIK117" s="631"/>
      <c r="CIL117" s="631"/>
      <c r="CIM117" s="631"/>
      <c r="CIN117" s="631"/>
      <c r="CIO117" s="612"/>
      <c r="CIP117" s="626"/>
      <c r="CIQ117" s="631"/>
      <c r="CIR117" s="631"/>
      <c r="CIS117" s="631"/>
      <c r="CIT117" s="631"/>
      <c r="CIU117" s="631"/>
      <c r="CIV117" s="612"/>
      <c r="CIW117" s="626"/>
      <c r="CIX117" s="631"/>
      <c r="CIY117" s="631"/>
      <c r="CIZ117" s="631"/>
      <c r="CJA117" s="631"/>
      <c r="CJB117" s="631"/>
      <c r="CJC117" s="612"/>
      <c r="CJD117" s="626"/>
      <c r="CJE117" s="631"/>
      <c r="CJF117" s="631"/>
      <c r="CJG117" s="631"/>
      <c r="CJH117" s="631"/>
      <c r="CJI117" s="631"/>
      <c r="CJJ117" s="612"/>
      <c r="CJK117" s="626"/>
      <c r="CJL117" s="631"/>
      <c r="CJM117" s="631"/>
      <c r="CJN117" s="631"/>
      <c r="CJO117" s="631"/>
      <c r="CJP117" s="631"/>
      <c r="CJQ117" s="612"/>
      <c r="CJR117" s="626"/>
      <c r="CJS117" s="631"/>
      <c r="CJT117" s="631"/>
      <c r="CJU117" s="631"/>
      <c r="CJV117" s="631"/>
      <c r="CJW117" s="631"/>
      <c r="CJX117" s="612"/>
      <c r="CJY117" s="626"/>
      <c r="CJZ117" s="631"/>
      <c r="CKA117" s="631"/>
      <c r="CKB117" s="631"/>
      <c r="CKC117" s="631"/>
      <c r="CKD117" s="631"/>
      <c r="CKE117" s="612"/>
      <c r="CKF117" s="626"/>
      <c r="CKG117" s="631"/>
      <c r="CKH117" s="631"/>
      <c r="CKI117" s="631"/>
      <c r="CKJ117" s="631"/>
      <c r="CKK117" s="631"/>
      <c r="CKL117" s="612"/>
      <c r="CKM117" s="626"/>
      <c r="CKN117" s="631"/>
      <c r="CKO117" s="631"/>
      <c r="CKP117" s="631"/>
      <c r="CKQ117" s="631"/>
      <c r="CKR117" s="631"/>
      <c r="CKS117" s="612"/>
      <c r="CKT117" s="626"/>
      <c r="CKU117" s="631"/>
      <c r="CKV117" s="631"/>
      <c r="CKW117" s="631"/>
      <c r="CKX117" s="631"/>
      <c r="CKY117" s="631"/>
      <c r="CKZ117" s="612"/>
      <c r="CLA117" s="626"/>
      <c r="CLB117" s="631"/>
      <c r="CLC117" s="631"/>
      <c r="CLD117" s="631"/>
      <c r="CLE117" s="631"/>
      <c r="CLF117" s="631"/>
      <c r="CLG117" s="612"/>
      <c r="CLH117" s="626"/>
      <c r="CLI117" s="631"/>
      <c r="CLJ117" s="631"/>
      <c r="CLK117" s="631"/>
      <c r="CLL117" s="631"/>
      <c r="CLM117" s="631"/>
      <c r="CLN117" s="612"/>
      <c r="CLO117" s="626"/>
      <c r="CLP117" s="631"/>
      <c r="CLQ117" s="631"/>
      <c r="CLR117" s="631"/>
      <c r="CLS117" s="631"/>
      <c r="CLT117" s="631"/>
      <c r="CLU117" s="612"/>
      <c r="CLV117" s="626"/>
      <c r="CLW117" s="631"/>
      <c r="CLX117" s="631"/>
      <c r="CLY117" s="631"/>
      <c r="CLZ117" s="631"/>
      <c r="CMA117" s="631"/>
      <c r="CMB117" s="612"/>
      <c r="CMC117" s="626"/>
      <c r="CMD117" s="631"/>
      <c r="CME117" s="631"/>
      <c r="CMF117" s="631"/>
      <c r="CMG117" s="631"/>
      <c r="CMH117" s="631"/>
      <c r="CMI117" s="612"/>
      <c r="CMJ117" s="626"/>
      <c r="CMK117" s="631"/>
      <c r="CML117" s="631"/>
      <c r="CMM117" s="631"/>
      <c r="CMN117" s="631"/>
      <c r="CMO117" s="631"/>
      <c r="CMP117" s="612"/>
      <c r="CMQ117" s="626"/>
      <c r="CMR117" s="631"/>
      <c r="CMS117" s="631"/>
      <c r="CMT117" s="631"/>
      <c r="CMU117" s="631"/>
      <c r="CMV117" s="631"/>
      <c r="CMW117" s="612"/>
      <c r="CMX117" s="626"/>
      <c r="CMY117" s="631"/>
      <c r="CMZ117" s="631"/>
      <c r="CNA117" s="631"/>
      <c r="CNB117" s="631"/>
      <c r="CNC117" s="631"/>
      <c r="CND117" s="612"/>
      <c r="CNE117" s="626"/>
      <c r="CNF117" s="631"/>
      <c r="CNG117" s="631"/>
      <c r="CNH117" s="631"/>
      <c r="CNI117" s="631"/>
      <c r="CNJ117" s="631"/>
      <c r="CNK117" s="612"/>
      <c r="CNL117" s="626"/>
      <c r="CNM117" s="631"/>
      <c r="CNN117" s="631"/>
      <c r="CNO117" s="631"/>
      <c r="CNP117" s="631"/>
      <c r="CNQ117" s="631"/>
      <c r="CNR117" s="612"/>
      <c r="CNS117" s="626"/>
      <c r="CNT117" s="631"/>
      <c r="CNU117" s="631"/>
      <c r="CNV117" s="631"/>
      <c r="CNW117" s="631"/>
      <c r="CNX117" s="631"/>
      <c r="CNY117" s="612"/>
      <c r="CNZ117" s="626"/>
      <c r="COA117" s="631"/>
      <c r="COB117" s="631"/>
      <c r="COC117" s="631"/>
      <c r="COD117" s="631"/>
      <c r="COE117" s="631"/>
      <c r="COF117" s="612"/>
      <c r="COG117" s="626"/>
      <c r="COH117" s="631"/>
      <c r="COI117" s="631"/>
      <c r="COJ117" s="631"/>
      <c r="COK117" s="631"/>
      <c r="COL117" s="631"/>
      <c r="COM117" s="612"/>
      <c r="CON117" s="626"/>
      <c r="COO117" s="631"/>
      <c r="COP117" s="631"/>
      <c r="COQ117" s="631"/>
      <c r="COR117" s="631"/>
      <c r="COS117" s="631"/>
      <c r="COT117" s="612"/>
      <c r="COU117" s="626"/>
      <c r="COV117" s="631"/>
      <c r="COW117" s="631"/>
      <c r="COX117" s="631"/>
      <c r="COY117" s="631"/>
      <c r="COZ117" s="631"/>
      <c r="CPA117" s="612"/>
      <c r="CPB117" s="626"/>
      <c r="CPC117" s="631"/>
      <c r="CPD117" s="631"/>
      <c r="CPE117" s="631"/>
      <c r="CPF117" s="631"/>
      <c r="CPG117" s="631"/>
      <c r="CPH117" s="612"/>
      <c r="CPI117" s="626"/>
      <c r="CPJ117" s="631"/>
      <c r="CPK117" s="631"/>
      <c r="CPL117" s="631"/>
      <c r="CPM117" s="631"/>
      <c r="CPN117" s="631"/>
      <c r="CPO117" s="612"/>
      <c r="CPP117" s="626"/>
      <c r="CPQ117" s="631"/>
      <c r="CPR117" s="631"/>
      <c r="CPS117" s="631"/>
      <c r="CPT117" s="631"/>
      <c r="CPU117" s="631"/>
      <c r="CPV117" s="612"/>
      <c r="CPW117" s="626"/>
      <c r="CPX117" s="631"/>
      <c r="CPY117" s="631"/>
      <c r="CPZ117" s="631"/>
      <c r="CQA117" s="631"/>
      <c r="CQB117" s="631"/>
      <c r="CQC117" s="612"/>
      <c r="CQD117" s="626"/>
      <c r="CQE117" s="631"/>
      <c r="CQF117" s="631"/>
      <c r="CQG117" s="631"/>
      <c r="CQH117" s="631"/>
      <c r="CQI117" s="631"/>
      <c r="CQJ117" s="612"/>
      <c r="CQK117" s="626"/>
      <c r="CQL117" s="631"/>
      <c r="CQM117" s="631"/>
      <c r="CQN117" s="631"/>
      <c r="CQO117" s="631"/>
      <c r="CQP117" s="631"/>
      <c r="CQQ117" s="612"/>
      <c r="CQR117" s="626"/>
      <c r="CQS117" s="631"/>
      <c r="CQT117" s="631"/>
      <c r="CQU117" s="631"/>
      <c r="CQV117" s="631"/>
      <c r="CQW117" s="631"/>
      <c r="CQX117" s="612"/>
      <c r="CQY117" s="626"/>
      <c r="CQZ117" s="631"/>
      <c r="CRA117" s="631"/>
      <c r="CRB117" s="631"/>
      <c r="CRC117" s="631"/>
      <c r="CRD117" s="631"/>
      <c r="CRE117" s="612"/>
      <c r="CRF117" s="626"/>
      <c r="CRG117" s="631"/>
      <c r="CRH117" s="631"/>
      <c r="CRI117" s="631"/>
      <c r="CRJ117" s="631"/>
      <c r="CRK117" s="631"/>
      <c r="CRL117" s="612"/>
      <c r="CRM117" s="626"/>
      <c r="CRN117" s="631"/>
      <c r="CRO117" s="631"/>
      <c r="CRP117" s="631"/>
      <c r="CRQ117" s="631"/>
      <c r="CRR117" s="631"/>
      <c r="CRS117" s="612"/>
      <c r="CRT117" s="626"/>
      <c r="CRU117" s="631"/>
      <c r="CRV117" s="631"/>
      <c r="CRW117" s="631"/>
      <c r="CRX117" s="631"/>
      <c r="CRY117" s="631"/>
      <c r="CRZ117" s="612"/>
      <c r="CSA117" s="626"/>
      <c r="CSB117" s="631"/>
      <c r="CSC117" s="631"/>
      <c r="CSD117" s="631"/>
      <c r="CSE117" s="631"/>
      <c r="CSF117" s="631"/>
      <c r="CSG117" s="612"/>
      <c r="CSH117" s="626"/>
      <c r="CSI117" s="631"/>
      <c r="CSJ117" s="631"/>
      <c r="CSK117" s="631"/>
      <c r="CSL117" s="631"/>
      <c r="CSM117" s="631"/>
      <c r="CSN117" s="612"/>
      <c r="CSO117" s="626"/>
      <c r="CSP117" s="631"/>
      <c r="CSQ117" s="631"/>
      <c r="CSR117" s="631"/>
      <c r="CSS117" s="631"/>
      <c r="CST117" s="631"/>
      <c r="CSU117" s="612"/>
      <c r="CSV117" s="626"/>
      <c r="CSW117" s="631"/>
      <c r="CSX117" s="631"/>
      <c r="CSY117" s="631"/>
      <c r="CSZ117" s="631"/>
      <c r="CTA117" s="631"/>
      <c r="CTB117" s="612"/>
      <c r="CTC117" s="626"/>
      <c r="CTD117" s="631"/>
      <c r="CTE117" s="631"/>
      <c r="CTF117" s="631"/>
      <c r="CTG117" s="631"/>
      <c r="CTH117" s="631"/>
      <c r="CTI117" s="612"/>
      <c r="CTJ117" s="626"/>
      <c r="CTK117" s="631"/>
      <c r="CTL117" s="631"/>
      <c r="CTM117" s="631"/>
      <c r="CTN117" s="631"/>
      <c r="CTO117" s="631"/>
      <c r="CTP117" s="612"/>
      <c r="CTQ117" s="626"/>
      <c r="CTR117" s="631"/>
      <c r="CTS117" s="631"/>
      <c r="CTT117" s="631"/>
      <c r="CTU117" s="631"/>
      <c r="CTV117" s="631"/>
      <c r="CTW117" s="612"/>
      <c r="CTX117" s="626"/>
      <c r="CTY117" s="631"/>
      <c r="CTZ117" s="631"/>
      <c r="CUA117" s="631"/>
      <c r="CUB117" s="631"/>
      <c r="CUC117" s="631"/>
      <c r="CUD117" s="612"/>
      <c r="CUE117" s="626"/>
      <c r="CUF117" s="631"/>
      <c r="CUG117" s="631"/>
      <c r="CUH117" s="631"/>
      <c r="CUI117" s="631"/>
      <c r="CUJ117" s="631"/>
      <c r="CUK117" s="612"/>
      <c r="CUL117" s="626"/>
      <c r="CUM117" s="631"/>
      <c r="CUN117" s="631"/>
      <c r="CUO117" s="631"/>
      <c r="CUP117" s="631"/>
      <c r="CUQ117" s="631"/>
      <c r="CUR117" s="612"/>
      <c r="CUS117" s="626"/>
      <c r="CUT117" s="631"/>
      <c r="CUU117" s="631"/>
      <c r="CUV117" s="631"/>
      <c r="CUW117" s="631"/>
      <c r="CUX117" s="631"/>
      <c r="CUY117" s="612"/>
      <c r="CUZ117" s="626"/>
      <c r="CVA117" s="631"/>
      <c r="CVB117" s="631"/>
      <c r="CVC117" s="631"/>
      <c r="CVD117" s="631"/>
      <c r="CVE117" s="631"/>
      <c r="CVF117" s="612"/>
      <c r="CVG117" s="626"/>
      <c r="CVH117" s="631"/>
      <c r="CVI117" s="631"/>
      <c r="CVJ117" s="631"/>
      <c r="CVK117" s="631"/>
      <c r="CVL117" s="631"/>
      <c r="CVM117" s="612"/>
      <c r="CVN117" s="626"/>
      <c r="CVO117" s="631"/>
      <c r="CVP117" s="631"/>
      <c r="CVQ117" s="631"/>
      <c r="CVR117" s="631"/>
      <c r="CVS117" s="631"/>
      <c r="CVT117" s="612"/>
      <c r="CVU117" s="626"/>
      <c r="CVV117" s="631"/>
      <c r="CVW117" s="631"/>
      <c r="CVX117" s="631"/>
      <c r="CVY117" s="631"/>
      <c r="CVZ117" s="631"/>
      <c r="CWA117" s="612"/>
      <c r="CWB117" s="626"/>
      <c r="CWC117" s="631"/>
      <c r="CWD117" s="631"/>
      <c r="CWE117" s="631"/>
      <c r="CWF117" s="631"/>
      <c r="CWG117" s="631"/>
      <c r="CWH117" s="612"/>
      <c r="CWI117" s="626"/>
      <c r="CWJ117" s="631"/>
      <c r="CWK117" s="631"/>
      <c r="CWL117" s="631"/>
      <c r="CWM117" s="631"/>
      <c r="CWN117" s="631"/>
      <c r="CWO117" s="612"/>
      <c r="CWP117" s="626"/>
      <c r="CWQ117" s="631"/>
      <c r="CWR117" s="631"/>
      <c r="CWS117" s="631"/>
      <c r="CWT117" s="631"/>
      <c r="CWU117" s="631"/>
      <c r="CWV117" s="612"/>
      <c r="CWW117" s="626"/>
      <c r="CWX117" s="631"/>
      <c r="CWY117" s="631"/>
      <c r="CWZ117" s="631"/>
      <c r="CXA117" s="631"/>
      <c r="CXB117" s="631"/>
      <c r="CXC117" s="612"/>
      <c r="CXD117" s="626"/>
      <c r="CXE117" s="631"/>
      <c r="CXF117" s="631"/>
      <c r="CXG117" s="631"/>
      <c r="CXH117" s="631"/>
      <c r="CXI117" s="631"/>
      <c r="CXJ117" s="612"/>
      <c r="CXK117" s="626"/>
      <c r="CXL117" s="631"/>
      <c r="CXM117" s="631"/>
      <c r="CXN117" s="631"/>
      <c r="CXO117" s="631"/>
      <c r="CXP117" s="631"/>
      <c r="CXQ117" s="612"/>
      <c r="CXR117" s="626"/>
      <c r="CXS117" s="631"/>
      <c r="CXT117" s="631"/>
      <c r="CXU117" s="631"/>
      <c r="CXV117" s="631"/>
      <c r="CXW117" s="631"/>
      <c r="CXX117" s="612"/>
      <c r="CXY117" s="626"/>
      <c r="CXZ117" s="631"/>
      <c r="CYA117" s="631"/>
      <c r="CYB117" s="631"/>
      <c r="CYC117" s="631"/>
      <c r="CYD117" s="631"/>
      <c r="CYE117" s="612"/>
      <c r="CYF117" s="626"/>
      <c r="CYG117" s="631"/>
      <c r="CYH117" s="631"/>
      <c r="CYI117" s="631"/>
      <c r="CYJ117" s="631"/>
      <c r="CYK117" s="631"/>
      <c r="CYL117" s="612"/>
      <c r="CYM117" s="626"/>
      <c r="CYN117" s="631"/>
      <c r="CYO117" s="631"/>
      <c r="CYP117" s="631"/>
      <c r="CYQ117" s="631"/>
      <c r="CYR117" s="631"/>
      <c r="CYS117" s="612"/>
      <c r="CYT117" s="626"/>
      <c r="CYU117" s="631"/>
      <c r="CYV117" s="631"/>
      <c r="CYW117" s="631"/>
      <c r="CYX117" s="631"/>
      <c r="CYY117" s="631"/>
      <c r="CYZ117" s="612"/>
      <c r="CZA117" s="626"/>
      <c r="CZB117" s="631"/>
      <c r="CZC117" s="631"/>
      <c r="CZD117" s="631"/>
      <c r="CZE117" s="631"/>
      <c r="CZF117" s="631"/>
      <c r="CZG117" s="612"/>
      <c r="CZH117" s="626"/>
      <c r="CZI117" s="631"/>
      <c r="CZJ117" s="631"/>
      <c r="CZK117" s="631"/>
      <c r="CZL117" s="631"/>
      <c r="CZM117" s="631"/>
      <c r="CZN117" s="612"/>
      <c r="CZO117" s="626"/>
      <c r="CZP117" s="631"/>
      <c r="CZQ117" s="631"/>
      <c r="CZR117" s="631"/>
      <c r="CZS117" s="631"/>
      <c r="CZT117" s="631"/>
      <c r="CZU117" s="612"/>
      <c r="CZV117" s="626"/>
      <c r="CZW117" s="631"/>
      <c r="CZX117" s="631"/>
      <c r="CZY117" s="631"/>
      <c r="CZZ117" s="631"/>
      <c r="DAA117" s="631"/>
      <c r="DAB117" s="612"/>
      <c r="DAC117" s="626"/>
      <c r="DAD117" s="631"/>
      <c r="DAE117" s="631"/>
      <c r="DAF117" s="631"/>
      <c r="DAG117" s="631"/>
      <c r="DAH117" s="631"/>
      <c r="DAI117" s="612"/>
      <c r="DAJ117" s="626"/>
      <c r="DAK117" s="631"/>
      <c r="DAL117" s="631"/>
      <c r="DAM117" s="631"/>
      <c r="DAN117" s="631"/>
      <c r="DAO117" s="631"/>
      <c r="DAP117" s="612"/>
      <c r="DAQ117" s="626"/>
      <c r="DAR117" s="631"/>
      <c r="DAS117" s="631"/>
      <c r="DAT117" s="631"/>
      <c r="DAU117" s="631"/>
      <c r="DAV117" s="631"/>
      <c r="DAW117" s="612"/>
      <c r="DAX117" s="626"/>
      <c r="DAY117" s="631"/>
      <c r="DAZ117" s="631"/>
      <c r="DBA117" s="631"/>
      <c r="DBB117" s="631"/>
      <c r="DBC117" s="631"/>
      <c r="DBD117" s="612"/>
      <c r="DBE117" s="626"/>
      <c r="DBF117" s="631"/>
      <c r="DBG117" s="631"/>
      <c r="DBH117" s="631"/>
      <c r="DBI117" s="631"/>
      <c r="DBJ117" s="631"/>
      <c r="DBK117" s="612"/>
      <c r="DBL117" s="626"/>
      <c r="DBM117" s="631"/>
      <c r="DBN117" s="631"/>
      <c r="DBO117" s="631"/>
      <c r="DBP117" s="631"/>
      <c r="DBQ117" s="631"/>
      <c r="DBR117" s="612"/>
      <c r="DBS117" s="626"/>
      <c r="DBT117" s="631"/>
      <c r="DBU117" s="631"/>
      <c r="DBV117" s="631"/>
      <c r="DBW117" s="631"/>
      <c r="DBX117" s="631"/>
      <c r="DBY117" s="612"/>
      <c r="DBZ117" s="626"/>
      <c r="DCA117" s="631"/>
      <c r="DCB117" s="631"/>
      <c r="DCC117" s="631"/>
      <c r="DCD117" s="631"/>
      <c r="DCE117" s="631"/>
      <c r="DCF117" s="612"/>
      <c r="DCG117" s="626"/>
      <c r="DCH117" s="631"/>
      <c r="DCI117" s="631"/>
      <c r="DCJ117" s="631"/>
      <c r="DCK117" s="631"/>
      <c r="DCL117" s="631"/>
      <c r="DCM117" s="612"/>
      <c r="DCN117" s="626"/>
      <c r="DCO117" s="631"/>
      <c r="DCP117" s="631"/>
      <c r="DCQ117" s="631"/>
      <c r="DCR117" s="631"/>
      <c r="DCS117" s="631"/>
      <c r="DCT117" s="612"/>
      <c r="DCU117" s="626"/>
      <c r="DCV117" s="631"/>
      <c r="DCW117" s="631"/>
      <c r="DCX117" s="631"/>
      <c r="DCY117" s="631"/>
      <c r="DCZ117" s="631"/>
      <c r="DDA117" s="612"/>
      <c r="DDB117" s="626"/>
      <c r="DDC117" s="631"/>
      <c r="DDD117" s="631"/>
      <c r="DDE117" s="631"/>
      <c r="DDF117" s="631"/>
      <c r="DDG117" s="631"/>
      <c r="DDH117" s="612"/>
      <c r="DDI117" s="626"/>
      <c r="DDJ117" s="631"/>
      <c r="DDK117" s="631"/>
      <c r="DDL117" s="631"/>
      <c r="DDM117" s="631"/>
      <c r="DDN117" s="631"/>
      <c r="DDO117" s="612"/>
      <c r="DDP117" s="626"/>
      <c r="DDQ117" s="631"/>
      <c r="DDR117" s="631"/>
      <c r="DDS117" s="631"/>
      <c r="DDT117" s="631"/>
      <c r="DDU117" s="631"/>
      <c r="DDV117" s="612"/>
      <c r="DDW117" s="626"/>
      <c r="DDX117" s="631"/>
      <c r="DDY117" s="631"/>
      <c r="DDZ117" s="631"/>
      <c r="DEA117" s="631"/>
      <c r="DEB117" s="631"/>
      <c r="DEC117" s="612"/>
      <c r="DED117" s="626"/>
      <c r="DEE117" s="631"/>
      <c r="DEF117" s="631"/>
      <c r="DEG117" s="631"/>
      <c r="DEH117" s="631"/>
      <c r="DEI117" s="631"/>
      <c r="DEJ117" s="612"/>
      <c r="DEK117" s="626"/>
      <c r="DEL117" s="631"/>
      <c r="DEM117" s="631"/>
      <c r="DEN117" s="631"/>
      <c r="DEO117" s="631"/>
      <c r="DEP117" s="631"/>
      <c r="DEQ117" s="612"/>
      <c r="DER117" s="626"/>
      <c r="DES117" s="631"/>
      <c r="DET117" s="631"/>
      <c r="DEU117" s="631"/>
      <c r="DEV117" s="631"/>
      <c r="DEW117" s="631"/>
      <c r="DEX117" s="612"/>
      <c r="DEY117" s="626"/>
      <c r="DEZ117" s="631"/>
      <c r="DFA117" s="631"/>
      <c r="DFB117" s="631"/>
      <c r="DFC117" s="631"/>
      <c r="DFD117" s="631"/>
      <c r="DFE117" s="612"/>
      <c r="DFF117" s="626"/>
      <c r="DFG117" s="631"/>
      <c r="DFH117" s="631"/>
      <c r="DFI117" s="631"/>
      <c r="DFJ117" s="631"/>
      <c r="DFK117" s="631"/>
      <c r="DFL117" s="612"/>
      <c r="DFM117" s="626"/>
      <c r="DFN117" s="631"/>
      <c r="DFO117" s="631"/>
      <c r="DFP117" s="631"/>
      <c r="DFQ117" s="631"/>
      <c r="DFR117" s="631"/>
      <c r="DFS117" s="612"/>
      <c r="DFT117" s="626"/>
      <c r="DFU117" s="631"/>
      <c r="DFV117" s="631"/>
      <c r="DFW117" s="631"/>
      <c r="DFX117" s="631"/>
      <c r="DFY117" s="631"/>
      <c r="DFZ117" s="612"/>
      <c r="DGA117" s="626"/>
      <c r="DGB117" s="631"/>
      <c r="DGC117" s="631"/>
      <c r="DGD117" s="631"/>
      <c r="DGE117" s="631"/>
      <c r="DGF117" s="631"/>
      <c r="DGG117" s="612"/>
      <c r="DGH117" s="626"/>
      <c r="DGI117" s="631"/>
      <c r="DGJ117" s="631"/>
      <c r="DGK117" s="631"/>
      <c r="DGL117" s="631"/>
      <c r="DGM117" s="631"/>
      <c r="DGN117" s="612"/>
      <c r="DGO117" s="626"/>
      <c r="DGP117" s="631"/>
      <c r="DGQ117" s="631"/>
      <c r="DGR117" s="631"/>
      <c r="DGS117" s="631"/>
      <c r="DGT117" s="631"/>
      <c r="DGU117" s="612"/>
      <c r="DGV117" s="626"/>
      <c r="DGW117" s="631"/>
      <c r="DGX117" s="631"/>
      <c r="DGY117" s="631"/>
      <c r="DGZ117" s="631"/>
      <c r="DHA117" s="631"/>
      <c r="DHB117" s="612"/>
      <c r="DHC117" s="626"/>
      <c r="DHD117" s="631"/>
      <c r="DHE117" s="631"/>
      <c r="DHF117" s="631"/>
      <c r="DHG117" s="631"/>
      <c r="DHH117" s="631"/>
      <c r="DHI117" s="612"/>
      <c r="DHJ117" s="626"/>
      <c r="DHK117" s="631"/>
      <c r="DHL117" s="631"/>
      <c r="DHM117" s="631"/>
      <c r="DHN117" s="631"/>
      <c r="DHO117" s="631"/>
      <c r="DHP117" s="612"/>
      <c r="DHQ117" s="626"/>
      <c r="DHR117" s="631"/>
      <c r="DHS117" s="631"/>
      <c r="DHT117" s="631"/>
      <c r="DHU117" s="631"/>
      <c r="DHV117" s="631"/>
      <c r="DHW117" s="612"/>
      <c r="DHX117" s="626"/>
      <c r="DHY117" s="631"/>
      <c r="DHZ117" s="631"/>
      <c r="DIA117" s="631"/>
      <c r="DIB117" s="631"/>
      <c r="DIC117" s="631"/>
      <c r="DID117" s="612"/>
      <c r="DIE117" s="626"/>
      <c r="DIF117" s="631"/>
      <c r="DIG117" s="631"/>
      <c r="DIH117" s="631"/>
      <c r="DII117" s="631"/>
      <c r="DIJ117" s="631"/>
      <c r="DIK117" s="612"/>
      <c r="DIL117" s="626"/>
      <c r="DIM117" s="631"/>
      <c r="DIN117" s="631"/>
      <c r="DIO117" s="631"/>
      <c r="DIP117" s="631"/>
      <c r="DIQ117" s="631"/>
      <c r="DIR117" s="612"/>
      <c r="DIS117" s="626"/>
      <c r="DIT117" s="631"/>
      <c r="DIU117" s="631"/>
      <c r="DIV117" s="631"/>
      <c r="DIW117" s="631"/>
      <c r="DIX117" s="631"/>
      <c r="DIY117" s="612"/>
      <c r="DIZ117" s="626"/>
      <c r="DJA117" s="631"/>
      <c r="DJB117" s="631"/>
      <c r="DJC117" s="631"/>
      <c r="DJD117" s="631"/>
      <c r="DJE117" s="631"/>
      <c r="DJF117" s="612"/>
      <c r="DJG117" s="626"/>
      <c r="DJH117" s="631"/>
      <c r="DJI117" s="631"/>
      <c r="DJJ117" s="631"/>
      <c r="DJK117" s="631"/>
      <c r="DJL117" s="631"/>
      <c r="DJM117" s="612"/>
      <c r="DJN117" s="626"/>
      <c r="DJO117" s="631"/>
      <c r="DJP117" s="631"/>
      <c r="DJQ117" s="631"/>
      <c r="DJR117" s="631"/>
      <c r="DJS117" s="631"/>
      <c r="DJT117" s="612"/>
      <c r="DJU117" s="626"/>
      <c r="DJV117" s="631"/>
      <c r="DJW117" s="631"/>
      <c r="DJX117" s="631"/>
      <c r="DJY117" s="631"/>
      <c r="DJZ117" s="631"/>
      <c r="DKA117" s="612"/>
      <c r="DKB117" s="626"/>
      <c r="DKC117" s="631"/>
      <c r="DKD117" s="631"/>
      <c r="DKE117" s="631"/>
      <c r="DKF117" s="631"/>
      <c r="DKG117" s="631"/>
      <c r="DKH117" s="612"/>
      <c r="DKI117" s="626"/>
      <c r="DKJ117" s="631"/>
      <c r="DKK117" s="631"/>
      <c r="DKL117" s="631"/>
      <c r="DKM117" s="631"/>
      <c r="DKN117" s="631"/>
      <c r="DKO117" s="612"/>
      <c r="DKP117" s="626"/>
      <c r="DKQ117" s="631"/>
      <c r="DKR117" s="631"/>
      <c r="DKS117" s="631"/>
      <c r="DKT117" s="631"/>
      <c r="DKU117" s="631"/>
      <c r="DKV117" s="612"/>
      <c r="DKW117" s="626"/>
      <c r="DKX117" s="631"/>
      <c r="DKY117" s="631"/>
      <c r="DKZ117" s="631"/>
      <c r="DLA117" s="631"/>
      <c r="DLB117" s="631"/>
      <c r="DLC117" s="612"/>
      <c r="DLD117" s="626"/>
      <c r="DLE117" s="631"/>
      <c r="DLF117" s="631"/>
      <c r="DLG117" s="631"/>
      <c r="DLH117" s="631"/>
      <c r="DLI117" s="631"/>
      <c r="DLJ117" s="612"/>
      <c r="DLK117" s="626"/>
      <c r="DLL117" s="631"/>
      <c r="DLM117" s="631"/>
      <c r="DLN117" s="631"/>
      <c r="DLO117" s="631"/>
      <c r="DLP117" s="631"/>
      <c r="DLQ117" s="612"/>
      <c r="DLR117" s="626"/>
      <c r="DLS117" s="631"/>
      <c r="DLT117" s="631"/>
      <c r="DLU117" s="631"/>
      <c r="DLV117" s="631"/>
      <c r="DLW117" s="631"/>
      <c r="DLX117" s="612"/>
      <c r="DLY117" s="626"/>
      <c r="DLZ117" s="631"/>
      <c r="DMA117" s="631"/>
      <c r="DMB117" s="631"/>
      <c r="DMC117" s="631"/>
      <c r="DMD117" s="631"/>
      <c r="DME117" s="612"/>
      <c r="DMF117" s="626"/>
      <c r="DMG117" s="631"/>
      <c r="DMH117" s="631"/>
      <c r="DMI117" s="631"/>
      <c r="DMJ117" s="631"/>
      <c r="DMK117" s="631"/>
      <c r="DML117" s="612"/>
      <c r="DMM117" s="626"/>
      <c r="DMN117" s="631"/>
      <c r="DMO117" s="631"/>
      <c r="DMP117" s="631"/>
      <c r="DMQ117" s="631"/>
      <c r="DMR117" s="631"/>
      <c r="DMS117" s="612"/>
      <c r="DMT117" s="626"/>
      <c r="DMU117" s="631"/>
      <c r="DMV117" s="631"/>
      <c r="DMW117" s="631"/>
      <c r="DMX117" s="631"/>
      <c r="DMY117" s="631"/>
      <c r="DMZ117" s="612"/>
      <c r="DNA117" s="626"/>
      <c r="DNB117" s="631"/>
      <c r="DNC117" s="631"/>
      <c r="DND117" s="631"/>
      <c r="DNE117" s="631"/>
      <c r="DNF117" s="631"/>
      <c r="DNG117" s="612"/>
      <c r="DNH117" s="626"/>
      <c r="DNI117" s="631"/>
      <c r="DNJ117" s="631"/>
      <c r="DNK117" s="631"/>
      <c r="DNL117" s="631"/>
      <c r="DNM117" s="631"/>
      <c r="DNN117" s="612"/>
      <c r="DNO117" s="626"/>
      <c r="DNP117" s="631"/>
      <c r="DNQ117" s="631"/>
      <c r="DNR117" s="631"/>
      <c r="DNS117" s="631"/>
      <c r="DNT117" s="631"/>
      <c r="DNU117" s="612"/>
      <c r="DNV117" s="626"/>
      <c r="DNW117" s="631"/>
      <c r="DNX117" s="631"/>
      <c r="DNY117" s="631"/>
      <c r="DNZ117" s="631"/>
      <c r="DOA117" s="631"/>
      <c r="DOB117" s="612"/>
      <c r="DOC117" s="626"/>
      <c r="DOD117" s="631"/>
      <c r="DOE117" s="631"/>
      <c r="DOF117" s="631"/>
      <c r="DOG117" s="631"/>
      <c r="DOH117" s="631"/>
      <c r="DOI117" s="612"/>
      <c r="DOJ117" s="626"/>
      <c r="DOK117" s="631"/>
      <c r="DOL117" s="631"/>
      <c r="DOM117" s="631"/>
      <c r="DON117" s="631"/>
      <c r="DOO117" s="631"/>
      <c r="DOP117" s="612"/>
      <c r="DOQ117" s="626"/>
      <c r="DOR117" s="631"/>
      <c r="DOS117" s="631"/>
      <c r="DOT117" s="631"/>
      <c r="DOU117" s="631"/>
      <c r="DOV117" s="631"/>
      <c r="DOW117" s="612"/>
      <c r="DOX117" s="626"/>
      <c r="DOY117" s="631"/>
      <c r="DOZ117" s="631"/>
      <c r="DPA117" s="631"/>
      <c r="DPB117" s="631"/>
      <c r="DPC117" s="631"/>
      <c r="DPD117" s="612"/>
      <c r="DPE117" s="626"/>
      <c r="DPF117" s="631"/>
      <c r="DPG117" s="631"/>
      <c r="DPH117" s="631"/>
      <c r="DPI117" s="631"/>
      <c r="DPJ117" s="631"/>
      <c r="DPK117" s="612"/>
      <c r="DPL117" s="626"/>
      <c r="DPM117" s="631"/>
      <c r="DPN117" s="631"/>
      <c r="DPO117" s="631"/>
      <c r="DPP117" s="631"/>
      <c r="DPQ117" s="631"/>
      <c r="DPR117" s="612"/>
      <c r="DPS117" s="626"/>
      <c r="DPT117" s="631"/>
      <c r="DPU117" s="631"/>
      <c r="DPV117" s="631"/>
      <c r="DPW117" s="631"/>
      <c r="DPX117" s="631"/>
      <c r="DPY117" s="612"/>
      <c r="DPZ117" s="626"/>
      <c r="DQA117" s="631"/>
      <c r="DQB117" s="631"/>
      <c r="DQC117" s="631"/>
      <c r="DQD117" s="631"/>
      <c r="DQE117" s="631"/>
      <c r="DQF117" s="612"/>
      <c r="DQG117" s="626"/>
      <c r="DQH117" s="631"/>
      <c r="DQI117" s="631"/>
      <c r="DQJ117" s="631"/>
      <c r="DQK117" s="631"/>
      <c r="DQL117" s="631"/>
      <c r="DQM117" s="612"/>
      <c r="DQN117" s="626"/>
      <c r="DQO117" s="631"/>
      <c r="DQP117" s="631"/>
      <c r="DQQ117" s="631"/>
      <c r="DQR117" s="631"/>
      <c r="DQS117" s="631"/>
      <c r="DQT117" s="612"/>
      <c r="DQU117" s="626"/>
      <c r="DQV117" s="631"/>
      <c r="DQW117" s="631"/>
      <c r="DQX117" s="631"/>
      <c r="DQY117" s="631"/>
      <c r="DQZ117" s="631"/>
      <c r="DRA117" s="612"/>
      <c r="DRB117" s="626"/>
      <c r="DRC117" s="631"/>
      <c r="DRD117" s="631"/>
      <c r="DRE117" s="631"/>
      <c r="DRF117" s="631"/>
      <c r="DRG117" s="631"/>
      <c r="DRH117" s="612"/>
      <c r="DRI117" s="626"/>
      <c r="DRJ117" s="631"/>
      <c r="DRK117" s="631"/>
      <c r="DRL117" s="631"/>
      <c r="DRM117" s="631"/>
      <c r="DRN117" s="631"/>
      <c r="DRO117" s="612"/>
      <c r="DRP117" s="626"/>
      <c r="DRQ117" s="631"/>
      <c r="DRR117" s="631"/>
      <c r="DRS117" s="631"/>
      <c r="DRT117" s="631"/>
      <c r="DRU117" s="631"/>
      <c r="DRV117" s="612"/>
      <c r="DRW117" s="626"/>
      <c r="DRX117" s="631"/>
      <c r="DRY117" s="631"/>
      <c r="DRZ117" s="631"/>
      <c r="DSA117" s="631"/>
      <c r="DSB117" s="631"/>
      <c r="DSC117" s="612"/>
      <c r="DSD117" s="626"/>
      <c r="DSE117" s="631"/>
      <c r="DSF117" s="631"/>
      <c r="DSG117" s="631"/>
      <c r="DSH117" s="631"/>
      <c r="DSI117" s="631"/>
      <c r="DSJ117" s="612"/>
      <c r="DSK117" s="626"/>
      <c r="DSL117" s="631"/>
      <c r="DSM117" s="631"/>
      <c r="DSN117" s="631"/>
      <c r="DSO117" s="631"/>
      <c r="DSP117" s="631"/>
      <c r="DSQ117" s="612"/>
      <c r="DSR117" s="626"/>
      <c r="DSS117" s="631"/>
      <c r="DST117" s="631"/>
      <c r="DSU117" s="631"/>
      <c r="DSV117" s="631"/>
      <c r="DSW117" s="631"/>
      <c r="DSX117" s="612"/>
      <c r="DSY117" s="626"/>
      <c r="DSZ117" s="631"/>
      <c r="DTA117" s="631"/>
      <c r="DTB117" s="631"/>
      <c r="DTC117" s="631"/>
      <c r="DTD117" s="631"/>
      <c r="DTE117" s="612"/>
      <c r="DTF117" s="626"/>
      <c r="DTG117" s="631"/>
      <c r="DTH117" s="631"/>
      <c r="DTI117" s="631"/>
      <c r="DTJ117" s="631"/>
      <c r="DTK117" s="631"/>
      <c r="DTL117" s="612"/>
      <c r="DTM117" s="626"/>
      <c r="DTN117" s="631"/>
      <c r="DTO117" s="631"/>
      <c r="DTP117" s="631"/>
      <c r="DTQ117" s="631"/>
      <c r="DTR117" s="631"/>
      <c r="DTS117" s="612"/>
      <c r="DTT117" s="626"/>
      <c r="DTU117" s="631"/>
      <c r="DTV117" s="631"/>
      <c r="DTW117" s="631"/>
      <c r="DTX117" s="631"/>
      <c r="DTY117" s="631"/>
      <c r="DTZ117" s="612"/>
      <c r="DUA117" s="626"/>
      <c r="DUB117" s="631"/>
      <c r="DUC117" s="631"/>
      <c r="DUD117" s="631"/>
      <c r="DUE117" s="631"/>
      <c r="DUF117" s="631"/>
      <c r="DUG117" s="612"/>
      <c r="DUH117" s="626"/>
      <c r="DUI117" s="631"/>
      <c r="DUJ117" s="631"/>
      <c r="DUK117" s="631"/>
      <c r="DUL117" s="631"/>
      <c r="DUM117" s="631"/>
      <c r="DUN117" s="612"/>
      <c r="DUO117" s="626"/>
      <c r="DUP117" s="631"/>
      <c r="DUQ117" s="631"/>
      <c r="DUR117" s="631"/>
      <c r="DUS117" s="631"/>
      <c r="DUT117" s="631"/>
      <c r="DUU117" s="612"/>
      <c r="DUV117" s="626"/>
      <c r="DUW117" s="631"/>
      <c r="DUX117" s="631"/>
      <c r="DUY117" s="631"/>
      <c r="DUZ117" s="631"/>
      <c r="DVA117" s="631"/>
      <c r="DVB117" s="612"/>
      <c r="DVC117" s="626"/>
      <c r="DVD117" s="631"/>
      <c r="DVE117" s="631"/>
      <c r="DVF117" s="631"/>
      <c r="DVG117" s="631"/>
      <c r="DVH117" s="631"/>
      <c r="DVI117" s="612"/>
      <c r="DVJ117" s="626"/>
      <c r="DVK117" s="631"/>
      <c r="DVL117" s="631"/>
      <c r="DVM117" s="631"/>
      <c r="DVN117" s="631"/>
      <c r="DVO117" s="631"/>
      <c r="DVP117" s="612"/>
      <c r="DVQ117" s="626"/>
      <c r="DVR117" s="631"/>
      <c r="DVS117" s="631"/>
      <c r="DVT117" s="631"/>
      <c r="DVU117" s="631"/>
      <c r="DVV117" s="631"/>
      <c r="DVW117" s="612"/>
      <c r="DVX117" s="626"/>
      <c r="DVY117" s="631"/>
      <c r="DVZ117" s="631"/>
      <c r="DWA117" s="631"/>
      <c r="DWB117" s="631"/>
      <c r="DWC117" s="631"/>
      <c r="DWD117" s="612"/>
      <c r="DWE117" s="626"/>
      <c r="DWF117" s="631"/>
      <c r="DWG117" s="631"/>
      <c r="DWH117" s="631"/>
      <c r="DWI117" s="631"/>
      <c r="DWJ117" s="631"/>
      <c r="DWK117" s="612"/>
      <c r="DWL117" s="626"/>
      <c r="DWM117" s="631"/>
      <c r="DWN117" s="631"/>
      <c r="DWO117" s="631"/>
      <c r="DWP117" s="631"/>
      <c r="DWQ117" s="631"/>
      <c r="DWR117" s="612"/>
      <c r="DWS117" s="626"/>
      <c r="DWT117" s="631"/>
      <c r="DWU117" s="631"/>
      <c r="DWV117" s="631"/>
      <c r="DWW117" s="631"/>
      <c r="DWX117" s="631"/>
      <c r="DWY117" s="612"/>
      <c r="DWZ117" s="626"/>
      <c r="DXA117" s="631"/>
      <c r="DXB117" s="631"/>
      <c r="DXC117" s="631"/>
      <c r="DXD117" s="631"/>
      <c r="DXE117" s="631"/>
      <c r="DXF117" s="612"/>
      <c r="DXG117" s="626"/>
      <c r="DXH117" s="631"/>
      <c r="DXI117" s="631"/>
      <c r="DXJ117" s="631"/>
      <c r="DXK117" s="631"/>
      <c r="DXL117" s="631"/>
      <c r="DXM117" s="612"/>
      <c r="DXN117" s="626"/>
      <c r="DXO117" s="631"/>
      <c r="DXP117" s="631"/>
      <c r="DXQ117" s="631"/>
      <c r="DXR117" s="631"/>
      <c r="DXS117" s="631"/>
      <c r="DXT117" s="612"/>
      <c r="DXU117" s="626"/>
      <c r="DXV117" s="631"/>
      <c r="DXW117" s="631"/>
      <c r="DXX117" s="631"/>
      <c r="DXY117" s="631"/>
      <c r="DXZ117" s="631"/>
      <c r="DYA117" s="612"/>
      <c r="DYB117" s="626"/>
      <c r="DYC117" s="631"/>
      <c r="DYD117" s="631"/>
      <c r="DYE117" s="631"/>
      <c r="DYF117" s="631"/>
      <c r="DYG117" s="631"/>
      <c r="DYH117" s="612"/>
      <c r="DYI117" s="626"/>
      <c r="DYJ117" s="631"/>
      <c r="DYK117" s="631"/>
      <c r="DYL117" s="631"/>
      <c r="DYM117" s="631"/>
      <c r="DYN117" s="631"/>
      <c r="DYO117" s="612"/>
      <c r="DYP117" s="626"/>
      <c r="DYQ117" s="631"/>
      <c r="DYR117" s="631"/>
      <c r="DYS117" s="631"/>
      <c r="DYT117" s="631"/>
      <c r="DYU117" s="631"/>
      <c r="DYV117" s="612"/>
      <c r="DYW117" s="626"/>
      <c r="DYX117" s="631"/>
      <c r="DYY117" s="631"/>
      <c r="DYZ117" s="631"/>
      <c r="DZA117" s="631"/>
      <c r="DZB117" s="631"/>
      <c r="DZC117" s="612"/>
      <c r="DZD117" s="626"/>
      <c r="DZE117" s="631"/>
      <c r="DZF117" s="631"/>
      <c r="DZG117" s="631"/>
      <c r="DZH117" s="631"/>
      <c r="DZI117" s="631"/>
      <c r="DZJ117" s="612"/>
      <c r="DZK117" s="626"/>
      <c r="DZL117" s="631"/>
      <c r="DZM117" s="631"/>
      <c r="DZN117" s="631"/>
      <c r="DZO117" s="631"/>
      <c r="DZP117" s="631"/>
      <c r="DZQ117" s="612"/>
      <c r="DZR117" s="626"/>
      <c r="DZS117" s="631"/>
      <c r="DZT117" s="631"/>
      <c r="DZU117" s="631"/>
      <c r="DZV117" s="631"/>
      <c r="DZW117" s="631"/>
      <c r="DZX117" s="612"/>
      <c r="DZY117" s="626"/>
      <c r="DZZ117" s="631"/>
      <c r="EAA117" s="631"/>
      <c r="EAB117" s="631"/>
      <c r="EAC117" s="631"/>
      <c r="EAD117" s="631"/>
      <c r="EAE117" s="612"/>
      <c r="EAF117" s="626"/>
      <c r="EAG117" s="631"/>
      <c r="EAH117" s="631"/>
      <c r="EAI117" s="631"/>
      <c r="EAJ117" s="631"/>
      <c r="EAK117" s="631"/>
      <c r="EAL117" s="612"/>
      <c r="EAM117" s="626"/>
      <c r="EAN117" s="631"/>
      <c r="EAO117" s="631"/>
      <c r="EAP117" s="631"/>
      <c r="EAQ117" s="631"/>
      <c r="EAR117" s="631"/>
      <c r="EAS117" s="612"/>
      <c r="EAT117" s="626"/>
      <c r="EAU117" s="631"/>
      <c r="EAV117" s="631"/>
      <c r="EAW117" s="631"/>
      <c r="EAX117" s="631"/>
      <c r="EAY117" s="631"/>
      <c r="EAZ117" s="612"/>
      <c r="EBA117" s="626"/>
      <c r="EBB117" s="631"/>
      <c r="EBC117" s="631"/>
      <c r="EBD117" s="631"/>
      <c r="EBE117" s="631"/>
      <c r="EBF117" s="631"/>
      <c r="EBG117" s="612"/>
      <c r="EBH117" s="626"/>
      <c r="EBI117" s="631"/>
      <c r="EBJ117" s="631"/>
      <c r="EBK117" s="631"/>
      <c r="EBL117" s="631"/>
      <c r="EBM117" s="631"/>
      <c r="EBN117" s="612"/>
      <c r="EBO117" s="626"/>
      <c r="EBP117" s="631"/>
      <c r="EBQ117" s="631"/>
      <c r="EBR117" s="631"/>
      <c r="EBS117" s="631"/>
      <c r="EBT117" s="631"/>
      <c r="EBU117" s="612"/>
      <c r="EBV117" s="626"/>
      <c r="EBW117" s="631"/>
      <c r="EBX117" s="631"/>
      <c r="EBY117" s="631"/>
      <c r="EBZ117" s="631"/>
      <c r="ECA117" s="631"/>
      <c r="ECB117" s="612"/>
      <c r="ECC117" s="626"/>
      <c r="ECD117" s="631"/>
      <c r="ECE117" s="631"/>
      <c r="ECF117" s="631"/>
      <c r="ECG117" s="631"/>
      <c r="ECH117" s="631"/>
      <c r="ECI117" s="612"/>
      <c r="ECJ117" s="626"/>
      <c r="ECK117" s="631"/>
      <c r="ECL117" s="631"/>
      <c r="ECM117" s="631"/>
      <c r="ECN117" s="631"/>
      <c r="ECO117" s="631"/>
      <c r="ECP117" s="612"/>
      <c r="ECQ117" s="626"/>
      <c r="ECR117" s="631"/>
      <c r="ECS117" s="631"/>
      <c r="ECT117" s="631"/>
      <c r="ECU117" s="631"/>
      <c r="ECV117" s="631"/>
      <c r="ECW117" s="612"/>
      <c r="ECX117" s="626"/>
      <c r="ECY117" s="631"/>
      <c r="ECZ117" s="631"/>
      <c r="EDA117" s="631"/>
      <c r="EDB117" s="631"/>
      <c r="EDC117" s="631"/>
      <c r="EDD117" s="612"/>
      <c r="EDE117" s="626"/>
      <c r="EDF117" s="631"/>
      <c r="EDG117" s="631"/>
      <c r="EDH117" s="631"/>
      <c r="EDI117" s="631"/>
      <c r="EDJ117" s="631"/>
      <c r="EDK117" s="612"/>
      <c r="EDL117" s="626"/>
      <c r="EDM117" s="631"/>
      <c r="EDN117" s="631"/>
      <c r="EDO117" s="631"/>
      <c r="EDP117" s="631"/>
      <c r="EDQ117" s="631"/>
      <c r="EDR117" s="612"/>
      <c r="EDS117" s="626"/>
      <c r="EDT117" s="631"/>
      <c r="EDU117" s="631"/>
      <c r="EDV117" s="631"/>
      <c r="EDW117" s="631"/>
      <c r="EDX117" s="631"/>
      <c r="EDY117" s="612"/>
      <c r="EDZ117" s="626"/>
      <c r="EEA117" s="631"/>
      <c r="EEB117" s="631"/>
      <c r="EEC117" s="631"/>
      <c r="EED117" s="631"/>
      <c r="EEE117" s="631"/>
      <c r="EEF117" s="612"/>
      <c r="EEG117" s="626"/>
      <c r="EEH117" s="631"/>
      <c r="EEI117" s="631"/>
      <c r="EEJ117" s="631"/>
      <c r="EEK117" s="631"/>
      <c r="EEL117" s="631"/>
      <c r="EEM117" s="612"/>
      <c r="EEN117" s="626"/>
      <c r="EEO117" s="631"/>
      <c r="EEP117" s="631"/>
      <c r="EEQ117" s="631"/>
      <c r="EER117" s="631"/>
      <c r="EES117" s="631"/>
      <c r="EET117" s="612"/>
      <c r="EEU117" s="626"/>
      <c r="EEV117" s="631"/>
      <c r="EEW117" s="631"/>
      <c r="EEX117" s="631"/>
      <c r="EEY117" s="631"/>
      <c r="EEZ117" s="631"/>
      <c r="EFA117" s="612"/>
      <c r="EFB117" s="626"/>
      <c r="EFC117" s="631"/>
      <c r="EFD117" s="631"/>
      <c r="EFE117" s="631"/>
      <c r="EFF117" s="631"/>
      <c r="EFG117" s="631"/>
      <c r="EFH117" s="612"/>
      <c r="EFI117" s="626"/>
      <c r="EFJ117" s="631"/>
      <c r="EFK117" s="631"/>
      <c r="EFL117" s="631"/>
      <c r="EFM117" s="631"/>
      <c r="EFN117" s="631"/>
      <c r="EFO117" s="612"/>
      <c r="EFP117" s="626"/>
      <c r="EFQ117" s="631"/>
      <c r="EFR117" s="631"/>
      <c r="EFS117" s="631"/>
      <c r="EFT117" s="631"/>
      <c r="EFU117" s="631"/>
      <c r="EFV117" s="612"/>
      <c r="EFW117" s="626"/>
      <c r="EFX117" s="631"/>
      <c r="EFY117" s="631"/>
      <c r="EFZ117" s="631"/>
      <c r="EGA117" s="631"/>
      <c r="EGB117" s="631"/>
      <c r="EGC117" s="612"/>
      <c r="EGD117" s="626"/>
      <c r="EGE117" s="631"/>
      <c r="EGF117" s="631"/>
      <c r="EGG117" s="631"/>
      <c r="EGH117" s="631"/>
      <c r="EGI117" s="631"/>
      <c r="EGJ117" s="612"/>
      <c r="EGK117" s="626"/>
      <c r="EGL117" s="631"/>
      <c r="EGM117" s="631"/>
      <c r="EGN117" s="631"/>
      <c r="EGO117" s="631"/>
      <c r="EGP117" s="631"/>
      <c r="EGQ117" s="612"/>
      <c r="EGR117" s="626"/>
      <c r="EGS117" s="631"/>
      <c r="EGT117" s="631"/>
      <c r="EGU117" s="631"/>
      <c r="EGV117" s="631"/>
      <c r="EGW117" s="631"/>
      <c r="EGX117" s="612"/>
      <c r="EGY117" s="626"/>
      <c r="EGZ117" s="631"/>
      <c r="EHA117" s="631"/>
      <c r="EHB117" s="631"/>
      <c r="EHC117" s="631"/>
      <c r="EHD117" s="631"/>
      <c r="EHE117" s="612"/>
      <c r="EHF117" s="626"/>
      <c r="EHG117" s="631"/>
      <c r="EHH117" s="631"/>
      <c r="EHI117" s="631"/>
      <c r="EHJ117" s="631"/>
      <c r="EHK117" s="631"/>
      <c r="EHL117" s="612"/>
      <c r="EHM117" s="626"/>
      <c r="EHN117" s="631"/>
      <c r="EHO117" s="631"/>
      <c r="EHP117" s="631"/>
      <c r="EHQ117" s="631"/>
      <c r="EHR117" s="631"/>
      <c r="EHS117" s="612"/>
      <c r="EHT117" s="626"/>
      <c r="EHU117" s="631"/>
      <c r="EHV117" s="631"/>
      <c r="EHW117" s="631"/>
      <c r="EHX117" s="631"/>
      <c r="EHY117" s="631"/>
      <c r="EHZ117" s="612"/>
      <c r="EIA117" s="626"/>
      <c r="EIB117" s="631"/>
      <c r="EIC117" s="631"/>
      <c r="EID117" s="631"/>
      <c r="EIE117" s="631"/>
      <c r="EIF117" s="631"/>
      <c r="EIG117" s="612"/>
      <c r="EIH117" s="626"/>
      <c r="EII117" s="631"/>
      <c r="EIJ117" s="631"/>
      <c r="EIK117" s="631"/>
      <c r="EIL117" s="631"/>
      <c r="EIM117" s="631"/>
      <c r="EIN117" s="612"/>
      <c r="EIO117" s="626"/>
      <c r="EIP117" s="631"/>
      <c r="EIQ117" s="631"/>
      <c r="EIR117" s="631"/>
      <c r="EIS117" s="631"/>
      <c r="EIT117" s="631"/>
      <c r="EIU117" s="612"/>
      <c r="EIV117" s="626"/>
      <c r="EIW117" s="631"/>
      <c r="EIX117" s="631"/>
      <c r="EIY117" s="631"/>
      <c r="EIZ117" s="631"/>
      <c r="EJA117" s="631"/>
      <c r="EJB117" s="612"/>
      <c r="EJC117" s="626"/>
      <c r="EJD117" s="631"/>
      <c r="EJE117" s="631"/>
      <c r="EJF117" s="631"/>
      <c r="EJG117" s="631"/>
      <c r="EJH117" s="631"/>
      <c r="EJI117" s="612"/>
      <c r="EJJ117" s="626"/>
      <c r="EJK117" s="631"/>
      <c r="EJL117" s="631"/>
      <c r="EJM117" s="631"/>
      <c r="EJN117" s="631"/>
      <c r="EJO117" s="631"/>
      <c r="EJP117" s="612"/>
      <c r="EJQ117" s="626"/>
      <c r="EJR117" s="631"/>
      <c r="EJS117" s="631"/>
      <c r="EJT117" s="631"/>
      <c r="EJU117" s="631"/>
      <c r="EJV117" s="631"/>
      <c r="EJW117" s="612"/>
      <c r="EJX117" s="626"/>
      <c r="EJY117" s="631"/>
      <c r="EJZ117" s="631"/>
      <c r="EKA117" s="631"/>
      <c r="EKB117" s="631"/>
      <c r="EKC117" s="631"/>
      <c r="EKD117" s="612"/>
      <c r="EKE117" s="626"/>
      <c r="EKF117" s="631"/>
      <c r="EKG117" s="631"/>
      <c r="EKH117" s="631"/>
      <c r="EKI117" s="631"/>
      <c r="EKJ117" s="631"/>
      <c r="EKK117" s="612"/>
      <c r="EKL117" s="626"/>
      <c r="EKM117" s="631"/>
      <c r="EKN117" s="631"/>
      <c r="EKO117" s="631"/>
      <c r="EKP117" s="631"/>
      <c r="EKQ117" s="631"/>
      <c r="EKR117" s="612"/>
      <c r="EKS117" s="626"/>
      <c r="EKT117" s="631"/>
      <c r="EKU117" s="631"/>
      <c r="EKV117" s="631"/>
      <c r="EKW117" s="631"/>
      <c r="EKX117" s="631"/>
      <c r="EKY117" s="612"/>
      <c r="EKZ117" s="626"/>
      <c r="ELA117" s="631"/>
      <c r="ELB117" s="631"/>
      <c r="ELC117" s="631"/>
      <c r="ELD117" s="631"/>
      <c r="ELE117" s="631"/>
      <c r="ELF117" s="612"/>
      <c r="ELG117" s="626"/>
      <c r="ELH117" s="631"/>
      <c r="ELI117" s="631"/>
      <c r="ELJ117" s="631"/>
      <c r="ELK117" s="631"/>
      <c r="ELL117" s="631"/>
      <c r="ELM117" s="612"/>
      <c r="ELN117" s="626"/>
      <c r="ELO117" s="631"/>
      <c r="ELP117" s="631"/>
      <c r="ELQ117" s="631"/>
      <c r="ELR117" s="631"/>
      <c r="ELS117" s="631"/>
      <c r="ELT117" s="612"/>
      <c r="ELU117" s="626"/>
      <c r="ELV117" s="631"/>
      <c r="ELW117" s="631"/>
      <c r="ELX117" s="631"/>
      <c r="ELY117" s="631"/>
      <c r="ELZ117" s="631"/>
      <c r="EMA117" s="612"/>
      <c r="EMB117" s="626"/>
      <c r="EMC117" s="631"/>
      <c r="EMD117" s="631"/>
      <c r="EME117" s="631"/>
      <c r="EMF117" s="631"/>
      <c r="EMG117" s="631"/>
      <c r="EMH117" s="612"/>
      <c r="EMI117" s="626"/>
      <c r="EMJ117" s="631"/>
      <c r="EMK117" s="631"/>
      <c r="EML117" s="631"/>
      <c r="EMM117" s="631"/>
      <c r="EMN117" s="631"/>
      <c r="EMO117" s="612"/>
      <c r="EMP117" s="626"/>
      <c r="EMQ117" s="631"/>
      <c r="EMR117" s="631"/>
      <c r="EMS117" s="631"/>
      <c r="EMT117" s="631"/>
      <c r="EMU117" s="631"/>
      <c r="EMV117" s="612"/>
      <c r="EMW117" s="626"/>
      <c r="EMX117" s="631"/>
      <c r="EMY117" s="631"/>
      <c r="EMZ117" s="631"/>
      <c r="ENA117" s="631"/>
      <c r="ENB117" s="631"/>
      <c r="ENC117" s="612"/>
      <c r="END117" s="626"/>
      <c r="ENE117" s="631"/>
      <c r="ENF117" s="631"/>
      <c r="ENG117" s="631"/>
      <c r="ENH117" s="631"/>
      <c r="ENI117" s="631"/>
      <c r="ENJ117" s="612"/>
      <c r="ENK117" s="626"/>
      <c r="ENL117" s="631"/>
      <c r="ENM117" s="631"/>
      <c r="ENN117" s="631"/>
      <c r="ENO117" s="631"/>
      <c r="ENP117" s="631"/>
      <c r="ENQ117" s="612"/>
      <c r="ENR117" s="626"/>
      <c r="ENS117" s="631"/>
      <c r="ENT117" s="631"/>
      <c r="ENU117" s="631"/>
      <c r="ENV117" s="631"/>
      <c r="ENW117" s="631"/>
      <c r="ENX117" s="612"/>
      <c r="ENY117" s="626"/>
      <c r="ENZ117" s="631"/>
      <c r="EOA117" s="631"/>
      <c r="EOB117" s="631"/>
      <c r="EOC117" s="631"/>
      <c r="EOD117" s="631"/>
      <c r="EOE117" s="612"/>
      <c r="EOF117" s="626"/>
      <c r="EOG117" s="631"/>
      <c r="EOH117" s="631"/>
      <c r="EOI117" s="631"/>
      <c r="EOJ117" s="631"/>
      <c r="EOK117" s="631"/>
      <c r="EOL117" s="612"/>
      <c r="EOM117" s="626"/>
      <c r="EON117" s="631"/>
      <c r="EOO117" s="631"/>
      <c r="EOP117" s="631"/>
      <c r="EOQ117" s="631"/>
      <c r="EOR117" s="631"/>
      <c r="EOS117" s="612"/>
      <c r="EOT117" s="626"/>
      <c r="EOU117" s="631"/>
      <c r="EOV117" s="631"/>
      <c r="EOW117" s="631"/>
      <c r="EOX117" s="631"/>
      <c r="EOY117" s="631"/>
      <c r="EOZ117" s="612"/>
      <c r="EPA117" s="626"/>
      <c r="EPB117" s="631"/>
      <c r="EPC117" s="631"/>
      <c r="EPD117" s="631"/>
      <c r="EPE117" s="631"/>
      <c r="EPF117" s="631"/>
      <c r="EPG117" s="612"/>
      <c r="EPH117" s="626"/>
      <c r="EPI117" s="631"/>
      <c r="EPJ117" s="631"/>
      <c r="EPK117" s="631"/>
      <c r="EPL117" s="631"/>
      <c r="EPM117" s="631"/>
      <c r="EPN117" s="612"/>
      <c r="EPO117" s="626"/>
      <c r="EPP117" s="631"/>
      <c r="EPQ117" s="631"/>
      <c r="EPR117" s="631"/>
      <c r="EPS117" s="631"/>
      <c r="EPT117" s="631"/>
      <c r="EPU117" s="612"/>
      <c r="EPV117" s="626"/>
      <c r="EPW117" s="631"/>
      <c r="EPX117" s="631"/>
      <c r="EPY117" s="631"/>
      <c r="EPZ117" s="631"/>
      <c r="EQA117" s="631"/>
      <c r="EQB117" s="612"/>
      <c r="EQC117" s="626"/>
      <c r="EQD117" s="631"/>
      <c r="EQE117" s="631"/>
      <c r="EQF117" s="631"/>
      <c r="EQG117" s="631"/>
      <c r="EQH117" s="631"/>
      <c r="EQI117" s="612"/>
      <c r="EQJ117" s="626"/>
      <c r="EQK117" s="631"/>
      <c r="EQL117" s="631"/>
      <c r="EQM117" s="631"/>
      <c r="EQN117" s="631"/>
      <c r="EQO117" s="631"/>
      <c r="EQP117" s="612"/>
      <c r="EQQ117" s="626"/>
      <c r="EQR117" s="631"/>
      <c r="EQS117" s="631"/>
      <c r="EQT117" s="631"/>
      <c r="EQU117" s="631"/>
      <c r="EQV117" s="631"/>
      <c r="EQW117" s="612"/>
      <c r="EQX117" s="626"/>
      <c r="EQY117" s="631"/>
      <c r="EQZ117" s="631"/>
      <c r="ERA117" s="631"/>
      <c r="ERB117" s="631"/>
      <c r="ERC117" s="631"/>
      <c r="ERD117" s="612"/>
      <c r="ERE117" s="626"/>
      <c r="ERF117" s="631"/>
      <c r="ERG117" s="631"/>
      <c r="ERH117" s="631"/>
      <c r="ERI117" s="631"/>
      <c r="ERJ117" s="631"/>
      <c r="ERK117" s="612"/>
      <c r="ERL117" s="626"/>
      <c r="ERM117" s="631"/>
      <c r="ERN117" s="631"/>
      <c r="ERO117" s="631"/>
      <c r="ERP117" s="631"/>
      <c r="ERQ117" s="631"/>
      <c r="ERR117" s="612"/>
      <c r="ERS117" s="626"/>
      <c r="ERT117" s="631"/>
      <c r="ERU117" s="631"/>
      <c r="ERV117" s="631"/>
      <c r="ERW117" s="631"/>
      <c r="ERX117" s="631"/>
      <c r="ERY117" s="612"/>
      <c r="ERZ117" s="626"/>
      <c r="ESA117" s="631"/>
      <c r="ESB117" s="631"/>
      <c r="ESC117" s="631"/>
      <c r="ESD117" s="631"/>
      <c r="ESE117" s="631"/>
      <c r="ESF117" s="612"/>
      <c r="ESG117" s="626"/>
      <c r="ESH117" s="631"/>
      <c r="ESI117" s="631"/>
      <c r="ESJ117" s="631"/>
      <c r="ESK117" s="631"/>
      <c r="ESL117" s="631"/>
      <c r="ESM117" s="612"/>
      <c r="ESN117" s="626"/>
      <c r="ESO117" s="631"/>
      <c r="ESP117" s="631"/>
      <c r="ESQ117" s="631"/>
      <c r="ESR117" s="631"/>
      <c r="ESS117" s="631"/>
      <c r="EST117" s="612"/>
      <c r="ESU117" s="626"/>
      <c r="ESV117" s="631"/>
      <c r="ESW117" s="631"/>
      <c r="ESX117" s="631"/>
      <c r="ESY117" s="631"/>
      <c r="ESZ117" s="631"/>
      <c r="ETA117" s="612"/>
      <c r="ETB117" s="626"/>
      <c r="ETC117" s="631"/>
      <c r="ETD117" s="631"/>
      <c r="ETE117" s="631"/>
      <c r="ETF117" s="631"/>
      <c r="ETG117" s="631"/>
      <c r="ETH117" s="612"/>
      <c r="ETI117" s="626"/>
      <c r="ETJ117" s="631"/>
      <c r="ETK117" s="631"/>
      <c r="ETL117" s="631"/>
      <c r="ETM117" s="631"/>
      <c r="ETN117" s="631"/>
      <c r="ETO117" s="612"/>
      <c r="ETP117" s="626"/>
      <c r="ETQ117" s="631"/>
      <c r="ETR117" s="631"/>
      <c r="ETS117" s="631"/>
      <c r="ETT117" s="631"/>
      <c r="ETU117" s="631"/>
      <c r="ETV117" s="612"/>
      <c r="ETW117" s="626"/>
      <c r="ETX117" s="631"/>
      <c r="ETY117" s="631"/>
      <c r="ETZ117" s="631"/>
      <c r="EUA117" s="631"/>
      <c r="EUB117" s="631"/>
      <c r="EUC117" s="612"/>
      <c r="EUD117" s="626"/>
      <c r="EUE117" s="631"/>
      <c r="EUF117" s="631"/>
      <c r="EUG117" s="631"/>
      <c r="EUH117" s="631"/>
      <c r="EUI117" s="631"/>
      <c r="EUJ117" s="612"/>
      <c r="EUK117" s="626"/>
      <c r="EUL117" s="631"/>
      <c r="EUM117" s="631"/>
      <c r="EUN117" s="631"/>
      <c r="EUO117" s="631"/>
      <c r="EUP117" s="631"/>
      <c r="EUQ117" s="612"/>
      <c r="EUR117" s="626"/>
      <c r="EUS117" s="631"/>
      <c r="EUT117" s="631"/>
      <c r="EUU117" s="631"/>
      <c r="EUV117" s="631"/>
      <c r="EUW117" s="631"/>
      <c r="EUX117" s="612"/>
      <c r="EUY117" s="626"/>
      <c r="EUZ117" s="631"/>
      <c r="EVA117" s="631"/>
      <c r="EVB117" s="631"/>
      <c r="EVC117" s="631"/>
      <c r="EVD117" s="631"/>
      <c r="EVE117" s="612"/>
      <c r="EVF117" s="626"/>
      <c r="EVG117" s="631"/>
      <c r="EVH117" s="631"/>
      <c r="EVI117" s="631"/>
      <c r="EVJ117" s="631"/>
      <c r="EVK117" s="631"/>
      <c r="EVL117" s="612"/>
      <c r="EVM117" s="626"/>
      <c r="EVN117" s="631"/>
      <c r="EVO117" s="631"/>
      <c r="EVP117" s="631"/>
      <c r="EVQ117" s="631"/>
      <c r="EVR117" s="631"/>
      <c r="EVS117" s="612"/>
      <c r="EVT117" s="626"/>
      <c r="EVU117" s="631"/>
      <c r="EVV117" s="631"/>
      <c r="EVW117" s="631"/>
      <c r="EVX117" s="631"/>
      <c r="EVY117" s="631"/>
      <c r="EVZ117" s="612"/>
      <c r="EWA117" s="626"/>
      <c r="EWB117" s="631"/>
      <c r="EWC117" s="631"/>
      <c r="EWD117" s="631"/>
      <c r="EWE117" s="631"/>
      <c r="EWF117" s="631"/>
      <c r="EWG117" s="612"/>
      <c r="EWH117" s="626"/>
      <c r="EWI117" s="631"/>
      <c r="EWJ117" s="631"/>
      <c r="EWK117" s="631"/>
      <c r="EWL117" s="631"/>
      <c r="EWM117" s="631"/>
      <c r="EWN117" s="612"/>
      <c r="EWO117" s="626"/>
      <c r="EWP117" s="631"/>
      <c r="EWQ117" s="631"/>
      <c r="EWR117" s="631"/>
      <c r="EWS117" s="631"/>
      <c r="EWT117" s="631"/>
      <c r="EWU117" s="612"/>
      <c r="EWV117" s="626"/>
      <c r="EWW117" s="631"/>
      <c r="EWX117" s="631"/>
      <c r="EWY117" s="631"/>
      <c r="EWZ117" s="631"/>
      <c r="EXA117" s="631"/>
      <c r="EXB117" s="612"/>
      <c r="EXC117" s="626"/>
      <c r="EXD117" s="631"/>
      <c r="EXE117" s="631"/>
      <c r="EXF117" s="631"/>
      <c r="EXG117" s="631"/>
      <c r="EXH117" s="631"/>
      <c r="EXI117" s="612"/>
      <c r="EXJ117" s="626"/>
      <c r="EXK117" s="631"/>
      <c r="EXL117" s="631"/>
      <c r="EXM117" s="631"/>
      <c r="EXN117" s="631"/>
      <c r="EXO117" s="631"/>
      <c r="EXP117" s="612"/>
      <c r="EXQ117" s="626"/>
      <c r="EXR117" s="631"/>
      <c r="EXS117" s="631"/>
      <c r="EXT117" s="631"/>
      <c r="EXU117" s="631"/>
      <c r="EXV117" s="631"/>
      <c r="EXW117" s="612"/>
      <c r="EXX117" s="626"/>
      <c r="EXY117" s="631"/>
      <c r="EXZ117" s="631"/>
      <c r="EYA117" s="631"/>
      <c r="EYB117" s="631"/>
      <c r="EYC117" s="631"/>
      <c r="EYD117" s="612"/>
      <c r="EYE117" s="626"/>
      <c r="EYF117" s="631"/>
      <c r="EYG117" s="631"/>
      <c r="EYH117" s="631"/>
      <c r="EYI117" s="631"/>
      <c r="EYJ117" s="631"/>
      <c r="EYK117" s="612"/>
      <c r="EYL117" s="626"/>
      <c r="EYM117" s="631"/>
      <c r="EYN117" s="631"/>
      <c r="EYO117" s="631"/>
      <c r="EYP117" s="631"/>
      <c r="EYQ117" s="631"/>
      <c r="EYR117" s="612"/>
      <c r="EYS117" s="626"/>
      <c r="EYT117" s="631"/>
      <c r="EYU117" s="631"/>
      <c r="EYV117" s="631"/>
      <c r="EYW117" s="631"/>
      <c r="EYX117" s="631"/>
      <c r="EYY117" s="612"/>
      <c r="EYZ117" s="626"/>
      <c r="EZA117" s="631"/>
      <c r="EZB117" s="631"/>
      <c r="EZC117" s="631"/>
      <c r="EZD117" s="631"/>
      <c r="EZE117" s="631"/>
      <c r="EZF117" s="612"/>
      <c r="EZG117" s="626"/>
      <c r="EZH117" s="631"/>
      <c r="EZI117" s="631"/>
      <c r="EZJ117" s="631"/>
      <c r="EZK117" s="631"/>
      <c r="EZL117" s="631"/>
      <c r="EZM117" s="612"/>
      <c r="EZN117" s="626"/>
      <c r="EZO117" s="631"/>
      <c r="EZP117" s="631"/>
      <c r="EZQ117" s="631"/>
      <c r="EZR117" s="631"/>
      <c r="EZS117" s="631"/>
      <c r="EZT117" s="612"/>
      <c r="EZU117" s="626"/>
      <c r="EZV117" s="631"/>
      <c r="EZW117" s="631"/>
      <c r="EZX117" s="631"/>
      <c r="EZY117" s="631"/>
      <c r="EZZ117" s="631"/>
      <c r="FAA117" s="612"/>
      <c r="FAB117" s="626"/>
      <c r="FAC117" s="631"/>
      <c r="FAD117" s="631"/>
      <c r="FAE117" s="631"/>
      <c r="FAF117" s="631"/>
      <c r="FAG117" s="631"/>
      <c r="FAH117" s="612"/>
      <c r="FAI117" s="626"/>
      <c r="FAJ117" s="631"/>
      <c r="FAK117" s="631"/>
      <c r="FAL117" s="631"/>
      <c r="FAM117" s="631"/>
      <c r="FAN117" s="631"/>
      <c r="FAO117" s="612"/>
      <c r="FAP117" s="626"/>
      <c r="FAQ117" s="631"/>
      <c r="FAR117" s="631"/>
      <c r="FAS117" s="631"/>
      <c r="FAT117" s="631"/>
      <c r="FAU117" s="631"/>
      <c r="FAV117" s="612"/>
      <c r="FAW117" s="626"/>
      <c r="FAX117" s="631"/>
      <c r="FAY117" s="631"/>
      <c r="FAZ117" s="631"/>
      <c r="FBA117" s="631"/>
      <c r="FBB117" s="631"/>
      <c r="FBC117" s="612"/>
      <c r="FBD117" s="626"/>
      <c r="FBE117" s="631"/>
      <c r="FBF117" s="631"/>
      <c r="FBG117" s="631"/>
      <c r="FBH117" s="631"/>
      <c r="FBI117" s="631"/>
      <c r="FBJ117" s="612"/>
      <c r="FBK117" s="626"/>
      <c r="FBL117" s="631"/>
      <c r="FBM117" s="631"/>
      <c r="FBN117" s="631"/>
      <c r="FBO117" s="631"/>
      <c r="FBP117" s="631"/>
      <c r="FBQ117" s="612"/>
      <c r="FBR117" s="626"/>
      <c r="FBS117" s="631"/>
      <c r="FBT117" s="631"/>
      <c r="FBU117" s="631"/>
      <c r="FBV117" s="631"/>
      <c r="FBW117" s="631"/>
      <c r="FBX117" s="612"/>
      <c r="FBY117" s="626"/>
      <c r="FBZ117" s="631"/>
      <c r="FCA117" s="631"/>
      <c r="FCB117" s="631"/>
      <c r="FCC117" s="631"/>
      <c r="FCD117" s="631"/>
      <c r="FCE117" s="612"/>
      <c r="FCF117" s="626"/>
      <c r="FCG117" s="631"/>
      <c r="FCH117" s="631"/>
      <c r="FCI117" s="631"/>
      <c r="FCJ117" s="631"/>
      <c r="FCK117" s="631"/>
      <c r="FCL117" s="612"/>
      <c r="FCM117" s="626"/>
      <c r="FCN117" s="631"/>
      <c r="FCO117" s="631"/>
      <c r="FCP117" s="631"/>
      <c r="FCQ117" s="631"/>
      <c r="FCR117" s="631"/>
      <c r="FCS117" s="612"/>
      <c r="FCT117" s="626"/>
      <c r="FCU117" s="631"/>
      <c r="FCV117" s="631"/>
      <c r="FCW117" s="631"/>
      <c r="FCX117" s="631"/>
      <c r="FCY117" s="631"/>
      <c r="FCZ117" s="612"/>
      <c r="FDA117" s="626"/>
      <c r="FDB117" s="631"/>
      <c r="FDC117" s="631"/>
      <c r="FDD117" s="631"/>
      <c r="FDE117" s="631"/>
      <c r="FDF117" s="631"/>
      <c r="FDG117" s="612"/>
      <c r="FDH117" s="626"/>
      <c r="FDI117" s="631"/>
      <c r="FDJ117" s="631"/>
      <c r="FDK117" s="631"/>
      <c r="FDL117" s="631"/>
      <c r="FDM117" s="631"/>
      <c r="FDN117" s="612"/>
      <c r="FDO117" s="626"/>
      <c r="FDP117" s="631"/>
      <c r="FDQ117" s="631"/>
      <c r="FDR117" s="631"/>
      <c r="FDS117" s="631"/>
      <c r="FDT117" s="631"/>
      <c r="FDU117" s="612"/>
      <c r="FDV117" s="626"/>
      <c r="FDW117" s="631"/>
      <c r="FDX117" s="631"/>
      <c r="FDY117" s="631"/>
      <c r="FDZ117" s="631"/>
      <c r="FEA117" s="631"/>
      <c r="FEB117" s="612"/>
      <c r="FEC117" s="626"/>
      <c r="FED117" s="631"/>
      <c r="FEE117" s="631"/>
      <c r="FEF117" s="631"/>
      <c r="FEG117" s="631"/>
      <c r="FEH117" s="631"/>
      <c r="FEI117" s="612"/>
      <c r="FEJ117" s="626"/>
      <c r="FEK117" s="631"/>
      <c r="FEL117" s="631"/>
      <c r="FEM117" s="631"/>
      <c r="FEN117" s="631"/>
      <c r="FEO117" s="631"/>
      <c r="FEP117" s="612"/>
      <c r="FEQ117" s="626"/>
      <c r="FER117" s="631"/>
      <c r="FES117" s="631"/>
      <c r="FET117" s="631"/>
      <c r="FEU117" s="631"/>
      <c r="FEV117" s="631"/>
      <c r="FEW117" s="612"/>
      <c r="FEX117" s="626"/>
      <c r="FEY117" s="631"/>
      <c r="FEZ117" s="631"/>
      <c r="FFA117" s="631"/>
      <c r="FFB117" s="631"/>
      <c r="FFC117" s="631"/>
      <c r="FFD117" s="612"/>
      <c r="FFE117" s="626"/>
      <c r="FFF117" s="631"/>
      <c r="FFG117" s="631"/>
      <c r="FFH117" s="631"/>
      <c r="FFI117" s="631"/>
      <c r="FFJ117" s="631"/>
      <c r="FFK117" s="612"/>
      <c r="FFL117" s="626"/>
      <c r="FFM117" s="631"/>
      <c r="FFN117" s="631"/>
      <c r="FFO117" s="631"/>
      <c r="FFP117" s="631"/>
      <c r="FFQ117" s="631"/>
      <c r="FFR117" s="612"/>
      <c r="FFS117" s="626"/>
      <c r="FFT117" s="631"/>
      <c r="FFU117" s="631"/>
      <c r="FFV117" s="631"/>
      <c r="FFW117" s="631"/>
      <c r="FFX117" s="631"/>
      <c r="FFY117" s="612"/>
      <c r="FFZ117" s="626"/>
      <c r="FGA117" s="631"/>
      <c r="FGB117" s="631"/>
      <c r="FGC117" s="631"/>
      <c r="FGD117" s="631"/>
      <c r="FGE117" s="631"/>
      <c r="FGF117" s="612"/>
      <c r="FGG117" s="626"/>
      <c r="FGH117" s="631"/>
      <c r="FGI117" s="631"/>
      <c r="FGJ117" s="631"/>
      <c r="FGK117" s="631"/>
      <c r="FGL117" s="631"/>
      <c r="FGM117" s="612"/>
      <c r="FGN117" s="626"/>
      <c r="FGO117" s="631"/>
      <c r="FGP117" s="631"/>
      <c r="FGQ117" s="631"/>
      <c r="FGR117" s="631"/>
      <c r="FGS117" s="631"/>
      <c r="FGT117" s="612"/>
      <c r="FGU117" s="626"/>
      <c r="FGV117" s="631"/>
      <c r="FGW117" s="631"/>
      <c r="FGX117" s="631"/>
      <c r="FGY117" s="631"/>
      <c r="FGZ117" s="631"/>
      <c r="FHA117" s="612"/>
      <c r="FHB117" s="626"/>
      <c r="FHC117" s="631"/>
      <c r="FHD117" s="631"/>
      <c r="FHE117" s="631"/>
      <c r="FHF117" s="631"/>
      <c r="FHG117" s="631"/>
      <c r="FHH117" s="612"/>
      <c r="FHI117" s="626"/>
      <c r="FHJ117" s="631"/>
      <c r="FHK117" s="631"/>
      <c r="FHL117" s="631"/>
      <c r="FHM117" s="631"/>
      <c r="FHN117" s="631"/>
      <c r="FHO117" s="612"/>
      <c r="FHP117" s="626"/>
      <c r="FHQ117" s="631"/>
      <c r="FHR117" s="631"/>
      <c r="FHS117" s="631"/>
      <c r="FHT117" s="631"/>
      <c r="FHU117" s="631"/>
      <c r="FHV117" s="612"/>
      <c r="FHW117" s="626"/>
      <c r="FHX117" s="631"/>
      <c r="FHY117" s="631"/>
      <c r="FHZ117" s="631"/>
      <c r="FIA117" s="631"/>
      <c r="FIB117" s="631"/>
      <c r="FIC117" s="612"/>
      <c r="FID117" s="626"/>
      <c r="FIE117" s="631"/>
      <c r="FIF117" s="631"/>
      <c r="FIG117" s="631"/>
      <c r="FIH117" s="631"/>
      <c r="FII117" s="631"/>
      <c r="FIJ117" s="612"/>
      <c r="FIK117" s="626"/>
      <c r="FIL117" s="631"/>
      <c r="FIM117" s="631"/>
      <c r="FIN117" s="631"/>
      <c r="FIO117" s="631"/>
      <c r="FIP117" s="631"/>
      <c r="FIQ117" s="612"/>
      <c r="FIR117" s="626"/>
      <c r="FIS117" s="631"/>
      <c r="FIT117" s="631"/>
      <c r="FIU117" s="631"/>
      <c r="FIV117" s="631"/>
      <c r="FIW117" s="631"/>
      <c r="FIX117" s="612"/>
      <c r="FIY117" s="626"/>
      <c r="FIZ117" s="631"/>
      <c r="FJA117" s="631"/>
      <c r="FJB117" s="631"/>
      <c r="FJC117" s="631"/>
      <c r="FJD117" s="631"/>
      <c r="FJE117" s="612"/>
      <c r="FJF117" s="626"/>
      <c r="FJG117" s="631"/>
      <c r="FJH117" s="631"/>
      <c r="FJI117" s="631"/>
      <c r="FJJ117" s="631"/>
      <c r="FJK117" s="631"/>
      <c r="FJL117" s="612"/>
      <c r="FJM117" s="626"/>
      <c r="FJN117" s="631"/>
      <c r="FJO117" s="631"/>
      <c r="FJP117" s="631"/>
      <c r="FJQ117" s="631"/>
      <c r="FJR117" s="631"/>
      <c r="FJS117" s="612"/>
      <c r="FJT117" s="626"/>
      <c r="FJU117" s="631"/>
      <c r="FJV117" s="631"/>
      <c r="FJW117" s="631"/>
      <c r="FJX117" s="631"/>
      <c r="FJY117" s="631"/>
      <c r="FJZ117" s="612"/>
      <c r="FKA117" s="626"/>
      <c r="FKB117" s="631"/>
      <c r="FKC117" s="631"/>
      <c r="FKD117" s="631"/>
      <c r="FKE117" s="631"/>
      <c r="FKF117" s="631"/>
      <c r="FKG117" s="612"/>
      <c r="FKH117" s="626"/>
      <c r="FKI117" s="631"/>
      <c r="FKJ117" s="631"/>
      <c r="FKK117" s="631"/>
      <c r="FKL117" s="631"/>
      <c r="FKM117" s="631"/>
      <c r="FKN117" s="612"/>
      <c r="FKO117" s="626"/>
      <c r="FKP117" s="631"/>
      <c r="FKQ117" s="631"/>
      <c r="FKR117" s="631"/>
      <c r="FKS117" s="631"/>
      <c r="FKT117" s="631"/>
      <c r="FKU117" s="612"/>
      <c r="FKV117" s="626"/>
      <c r="FKW117" s="631"/>
      <c r="FKX117" s="631"/>
      <c r="FKY117" s="631"/>
      <c r="FKZ117" s="631"/>
      <c r="FLA117" s="631"/>
      <c r="FLB117" s="612"/>
      <c r="FLC117" s="626"/>
      <c r="FLD117" s="631"/>
      <c r="FLE117" s="631"/>
      <c r="FLF117" s="631"/>
      <c r="FLG117" s="631"/>
      <c r="FLH117" s="631"/>
      <c r="FLI117" s="612"/>
      <c r="FLJ117" s="626"/>
      <c r="FLK117" s="631"/>
      <c r="FLL117" s="631"/>
      <c r="FLM117" s="631"/>
      <c r="FLN117" s="631"/>
      <c r="FLO117" s="631"/>
      <c r="FLP117" s="612"/>
      <c r="FLQ117" s="626"/>
      <c r="FLR117" s="631"/>
      <c r="FLS117" s="631"/>
      <c r="FLT117" s="631"/>
      <c r="FLU117" s="631"/>
      <c r="FLV117" s="631"/>
      <c r="FLW117" s="612"/>
      <c r="FLX117" s="626"/>
      <c r="FLY117" s="631"/>
      <c r="FLZ117" s="631"/>
      <c r="FMA117" s="631"/>
      <c r="FMB117" s="631"/>
      <c r="FMC117" s="631"/>
      <c r="FMD117" s="612"/>
      <c r="FME117" s="626"/>
      <c r="FMF117" s="631"/>
      <c r="FMG117" s="631"/>
      <c r="FMH117" s="631"/>
      <c r="FMI117" s="631"/>
      <c r="FMJ117" s="631"/>
      <c r="FMK117" s="612"/>
      <c r="FML117" s="626"/>
      <c r="FMM117" s="631"/>
      <c r="FMN117" s="631"/>
      <c r="FMO117" s="631"/>
      <c r="FMP117" s="631"/>
      <c r="FMQ117" s="631"/>
      <c r="FMR117" s="612"/>
      <c r="FMS117" s="626"/>
      <c r="FMT117" s="631"/>
      <c r="FMU117" s="631"/>
      <c r="FMV117" s="631"/>
      <c r="FMW117" s="631"/>
      <c r="FMX117" s="631"/>
      <c r="FMY117" s="612"/>
      <c r="FMZ117" s="626"/>
      <c r="FNA117" s="631"/>
      <c r="FNB117" s="631"/>
      <c r="FNC117" s="631"/>
      <c r="FND117" s="631"/>
      <c r="FNE117" s="631"/>
      <c r="FNF117" s="612"/>
      <c r="FNG117" s="626"/>
      <c r="FNH117" s="631"/>
      <c r="FNI117" s="631"/>
      <c r="FNJ117" s="631"/>
      <c r="FNK117" s="631"/>
      <c r="FNL117" s="631"/>
      <c r="FNM117" s="612"/>
      <c r="FNN117" s="626"/>
      <c r="FNO117" s="631"/>
      <c r="FNP117" s="631"/>
      <c r="FNQ117" s="631"/>
      <c r="FNR117" s="631"/>
      <c r="FNS117" s="631"/>
      <c r="FNT117" s="612"/>
      <c r="FNU117" s="626"/>
      <c r="FNV117" s="631"/>
      <c r="FNW117" s="631"/>
      <c r="FNX117" s="631"/>
      <c r="FNY117" s="631"/>
      <c r="FNZ117" s="631"/>
      <c r="FOA117" s="612"/>
      <c r="FOB117" s="626"/>
      <c r="FOC117" s="631"/>
      <c r="FOD117" s="631"/>
      <c r="FOE117" s="631"/>
      <c r="FOF117" s="631"/>
      <c r="FOG117" s="631"/>
      <c r="FOH117" s="612"/>
      <c r="FOI117" s="626"/>
      <c r="FOJ117" s="631"/>
      <c r="FOK117" s="631"/>
      <c r="FOL117" s="631"/>
      <c r="FOM117" s="631"/>
      <c r="FON117" s="631"/>
      <c r="FOO117" s="612"/>
      <c r="FOP117" s="626"/>
      <c r="FOQ117" s="631"/>
      <c r="FOR117" s="631"/>
      <c r="FOS117" s="631"/>
      <c r="FOT117" s="631"/>
      <c r="FOU117" s="631"/>
      <c r="FOV117" s="612"/>
      <c r="FOW117" s="626"/>
      <c r="FOX117" s="631"/>
      <c r="FOY117" s="631"/>
      <c r="FOZ117" s="631"/>
      <c r="FPA117" s="631"/>
      <c r="FPB117" s="631"/>
      <c r="FPC117" s="612"/>
      <c r="FPD117" s="626"/>
      <c r="FPE117" s="631"/>
      <c r="FPF117" s="631"/>
      <c r="FPG117" s="631"/>
      <c r="FPH117" s="631"/>
      <c r="FPI117" s="631"/>
      <c r="FPJ117" s="612"/>
      <c r="FPK117" s="626"/>
      <c r="FPL117" s="631"/>
      <c r="FPM117" s="631"/>
      <c r="FPN117" s="631"/>
      <c r="FPO117" s="631"/>
      <c r="FPP117" s="631"/>
      <c r="FPQ117" s="612"/>
      <c r="FPR117" s="626"/>
      <c r="FPS117" s="631"/>
      <c r="FPT117" s="631"/>
      <c r="FPU117" s="631"/>
      <c r="FPV117" s="631"/>
      <c r="FPW117" s="631"/>
      <c r="FPX117" s="612"/>
      <c r="FPY117" s="626"/>
      <c r="FPZ117" s="631"/>
      <c r="FQA117" s="631"/>
      <c r="FQB117" s="631"/>
      <c r="FQC117" s="631"/>
      <c r="FQD117" s="631"/>
      <c r="FQE117" s="612"/>
      <c r="FQF117" s="626"/>
      <c r="FQG117" s="631"/>
      <c r="FQH117" s="631"/>
      <c r="FQI117" s="631"/>
      <c r="FQJ117" s="631"/>
      <c r="FQK117" s="631"/>
      <c r="FQL117" s="612"/>
      <c r="FQM117" s="626"/>
      <c r="FQN117" s="631"/>
      <c r="FQO117" s="631"/>
      <c r="FQP117" s="631"/>
      <c r="FQQ117" s="631"/>
      <c r="FQR117" s="631"/>
      <c r="FQS117" s="612"/>
      <c r="FQT117" s="626"/>
      <c r="FQU117" s="631"/>
      <c r="FQV117" s="631"/>
      <c r="FQW117" s="631"/>
      <c r="FQX117" s="631"/>
      <c r="FQY117" s="631"/>
      <c r="FQZ117" s="612"/>
      <c r="FRA117" s="626"/>
      <c r="FRB117" s="631"/>
      <c r="FRC117" s="631"/>
      <c r="FRD117" s="631"/>
      <c r="FRE117" s="631"/>
      <c r="FRF117" s="631"/>
      <c r="FRG117" s="612"/>
      <c r="FRH117" s="626"/>
      <c r="FRI117" s="631"/>
      <c r="FRJ117" s="631"/>
      <c r="FRK117" s="631"/>
      <c r="FRL117" s="631"/>
      <c r="FRM117" s="631"/>
      <c r="FRN117" s="612"/>
      <c r="FRO117" s="626"/>
      <c r="FRP117" s="631"/>
      <c r="FRQ117" s="631"/>
      <c r="FRR117" s="631"/>
      <c r="FRS117" s="631"/>
      <c r="FRT117" s="631"/>
      <c r="FRU117" s="612"/>
      <c r="FRV117" s="626"/>
      <c r="FRW117" s="631"/>
      <c r="FRX117" s="631"/>
      <c r="FRY117" s="631"/>
      <c r="FRZ117" s="631"/>
      <c r="FSA117" s="631"/>
      <c r="FSB117" s="612"/>
      <c r="FSC117" s="626"/>
      <c r="FSD117" s="631"/>
      <c r="FSE117" s="631"/>
      <c r="FSF117" s="631"/>
      <c r="FSG117" s="631"/>
      <c r="FSH117" s="631"/>
      <c r="FSI117" s="612"/>
      <c r="FSJ117" s="626"/>
      <c r="FSK117" s="631"/>
      <c r="FSL117" s="631"/>
      <c r="FSM117" s="631"/>
      <c r="FSN117" s="631"/>
      <c r="FSO117" s="631"/>
      <c r="FSP117" s="612"/>
      <c r="FSQ117" s="626"/>
      <c r="FSR117" s="631"/>
      <c r="FSS117" s="631"/>
      <c r="FST117" s="631"/>
      <c r="FSU117" s="631"/>
      <c r="FSV117" s="631"/>
      <c r="FSW117" s="612"/>
      <c r="FSX117" s="626"/>
      <c r="FSY117" s="631"/>
      <c r="FSZ117" s="631"/>
      <c r="FTA117" s="631"/>
      <c r="FTB117" s="631"/>
      <c r="FTC117" s="631"/>
      <c r="FTD117" s="612"/>
      <c r="FTE117" s="626"/>
      <c r="FTF117" s="631"/>
      <c r="FTG117" s="631"/>
      <c r="FTH117" s="631"/>
      <c r="FTI117" s="631"/>
      <c r="FTJ117" s="631"/>
      <c r="FTK117" s="612"/>
      <c r="FTL117" s="626"/>
      <c r="FTM117" s="631"/>
      <c r="FTN117" s="631"/>
      <c r="FTO117" s="631"/>
      <c r="FTP117" s="631"/>
      <c r="FTQ117" s="631"/>
      <c r="FTR117" s="612"/>
      <c r="FTS117" s="626"/>
      <c r="FTT117" s="631"/>
      <c r="FTU117" s="631"/>
      <c r="FTV117" s="631"/>
      <c r="FTW117" s="631"/>
      <c r="FTX117" s="631"/>
      <c r="FTY117" s="612"/>
      <c r="FTZ117" s="626"/>
      <c r="FUA117" s="631"/>
      <c r="FUB117" s="631"/>
      <c r="FUC117" s="631"/>
      <c r="FUD117" s="631"/>
      <c r="FUE117" s="631"/>
      <c r="FUF117" s="612"/>
      <c r="FUG117" s="626"/>
      <c r="FUH117" s="631"/>
      <c r="FUI117" s="631"/>
      <c r="FUJ117" s="631"/>
      <c r="FUK117" s="631"/>
      <c r="FUL117" s="631"/>
      <c r="FUM117" s="612"/>
      <c r="FUN117" s="626"/>
      <c r="FUO117" s="631"/>
      <c r="FUP117" s="631"/>
      <c r="FUQ117" s="631"/>
      <c r="FUR117" s="631"/>
      <c r="FUS117" s="631"/>
      <c r="FUT117" s="612"/>
      <c r="FUU117" s="626"/>
      <c r="FUV117" s="631"/>
      <c r="FUW117" s="631"/>
      <c r="FUX117" s="631"/>
      <c r="FUY117" s="631"/>
      <c r="FUZ117" s="631"/>
      <c r="FVA117" s="612"/>
      <c r="FVB117" s="626"/>
      <c r="FVC117" s="631"/>
      <c r="FVD117" s="631"/>
      <c r="FVE117" s="631"/>
      <c r="FVF117" s="631"/>
      <c r="FVG117" s="631"/>
      <c r="FVH117" s="612"/>
      <c r="FVI117" s="626"/>
      <c r="FVJ117" s="631"/>
      <c r="FVK117" s="631"/>
      <c r="FVL117" s="631"/>
      <c r="FVM117" s="631"/>
      <c r="FVN117" s="631"/>
      <c r="FVO117" s="612"/>
      <c r="FVP117" s="626"/>
      <c r="FVQ117" s="631"/>
      <c r="FVR117" s="631"/>
      <c r="FVS117" s="631"/>
      <c r="FVT117" s="631"/>
      <c r="FVU117" s="631"/>
      <c r="FVV117" s="612"/>
      <c r="FVW117" s="626"/>
      <c r="FVX117" s="631"/>
      <c r="FVY117" s="631"/>
      <c r="FVZ117" s="631"/>
      <c r="FWA117" s="631"/>
      <c r="FWB117" s="631"/>
      <c r="FWC117" s="612"/>
      <c r="FWD117" s="626"/>
      <c r="FWE117" s="631"/>
      <c r="FWF117" s="631"/>
      <c r="FWG117" s="631"/>
      <c r="FWH117" s="631"/>
      <c r="FWI117" s="631"/>
      <c r="FWJ117" s="612"/>
      <c r="FWK117" s="626"/>
      <c r="FWL117" s="631"/>
      <c r="FWM117" s="631"/>
      <c r="FWN117" s="631"/>
      <c r="FWO117" s="631"/>
      <c r="FWP117" s="631"/>
      <c r="FWQ117" s="612"/>
      <c r="FWR117" s="626"/>
      <c r="FWS117" s="631"/>
      <c r="FWT117" s="631"/>
      <c r="FWU117" s="631"/>
      <c r="FWV117" s="631"/>
      <c r="FWW117" s="631"/>
      <c r="FWX117" s="612"/>
      <c r="FWY117" s="626"/>
      <c r="FWZ117" s="631"/>
      <c r="FXA117" s="631"/>
      <c r="FXB117" s="631"/>
      <c r="FXC117" s="631"/>
      <c r="FXD117" s="631"/>
      <c r="FXE117" s="612"/>
      <c r="FXF117" s="626"/>
      <c r="FXG117" s="631"/>
      <c r="FXH117" s="631"/>
      <c r="FXI117" s="631"/>
      <c r="FXJ117" s="631"/>
      <c r="FXK117" s="631"/>
      <c r="FXL117" s="612"/>
      <c r="FXM117" s="626"/>
      <c r="FXN117" s="631"/>
      <c r="FXO117" s="631"/>
      <c r="FXP117" s="631"/>
      <c r="FXQ117" s="631"/>
      <c r="FXR117" s="631"/>
      <c r="FXS117" s="612"/>
      <c r="FXT117" s="626"/>
      <c r="FXU117" s="631"/>
      <c r="FXV117" s="631"/>
      <c r="FXW117" s="631"/>
      <c r="FXX117" s="631"/>
      <c r="FXY117" s="631"/>
      <c r="FXZ117" s="612"/>
      <c r="FYA117" s="626"/>
      <c r="FYB117" s="631"/>
      <c r="FYC117" s="631"/>
      <c r="FYD117" s="631"/>
      <c r="FYE117" s="631"/>
      <c r="FYF117" s="631"/>
      <c r="FYG117" s="612"/>
      <c r="FYH117" s="626"/>
      <c r="FYI117" s="631"/>
      <c r="FYJ117" s="631"/>
      <c r="FYK117" s="631"/>
      <c r="FYL117" s="631"/>
      <c r="FYM117" s="631"/>
      <c r="FYN117" s="612"/>
      <c r="FYO117" s="626"/>
      <c r="FYP117" s="631"/>
      <c r="FYQ117" s="631"/>
      <c r="FYR117" s="631"/>
      <c r="FYS117" s="631"/>
      <c r="FYT117" s="631"/>
      <c r="FYU117" s="612"/>
      <c r="FYV117" s="626"/>
      <c r="FYW117" s="631"/>
      <c r="FYX117" s="631"/>
      <c r="FYY117" s="631"/>
      <c r="FYZ117" s="631"/>
      <c r="FZA117" s="631"/>
      <c r="FZB117" s="612"/>
      <c r="FZC117" s="626"/>
      <c r="FZD117" s="631"/>
      <c r="FZE117" s="631"/>
      <c r="FZF117" s="631"/>
      <c r="FZG117" s="631"/>
      <c r="FZH117" s="631"/>
      <c r="FZI117" s="612"/>
      <c r="FZJ117" s="626"/>
      <c r="FZK117" s="631"/>
      <c r="FZL117" s="631"/>
      <c r="FZM117" s="631"/>
      <c r="FZN117" s="631"/>
      <c r="FZO117" s="631"/>
      <c r="FZP117" s="612"/>
      <c r="FZQ117" s="626"/>
      <c r="FZR117" s="631"/>
      <c r="FZS117" s="631"/>
      <c r="FZT117" s="631"/>
      <c r="FZU117" s="631"/>
      <c r="FZV117" s="631"/>
      <c r="FZW117" s="612"/>
      <c r="FZX117" s="626"/>
      <c r="FZY117" s="631"/>
      <c r="FZZ117" s="631"/>
      <c r="GAA117" s="631"/>
      <c r="GAB117" s="631"/>
      <c r="GAC117" s="631"/>
      <c r="GAD117" s="612"/>
      <c r="GAE117" s="626"/>
      <c r="GAF117" s="631"/>
      <c r="GAG117" s="631"/>
      <c r="GAH117" s="631"/>
      <c r="GAI117" s="631"/>
      <c r="GAJ117" s="631"/>
      <c r="GAK117" s="612"/>
      <c r="GAL117" s="626"/>
      <c r="GAM117" s="631"/>
      <c r="GAN117" s="631"/>
      <c r="GAO117" s="631"/>
      <c r="GAP117" s="631"/>
      <c r="GAQ117" s="631"/>
      <c r="GAR117" s="612"/>
      <c r="GAS117" s="626"/>
      <c r="GAT117" s="631"/>
      <c r="GAU117" s="631"/>
      <c r="GAV117" s="631"/>
      <c r="GAW117" s="631"/>
      <c r="GAX117" s="631"/>
      <c r="GAY117" s="612"/>
      <c r="GAZ117" s="626"/>
      <c r="GBA117" s="631"/>
      <c r="GBB117" s="631"/>
      <c r="GBC117" s="631"/>
      <c r="GBD117" s="631"/>
      <c r="GBE117" s="631"/>
      <c r="GBF117" s="612"/>
      <c r="GBG117" s="626"/>
      <c r="GBH117" s="631"/>
      <c r="GBI117" s="631"/>
      <c r="GBJ117" s="631"/>
      <c r="GBK117" s="631"/>
      <c r="GBL117" s="631"/>
      <c r="GBM117" s="612"/>
      <c r="GBN117" s="626"/>
      <c r="GBO117" s="631"/>
      <c r="GBP117" s="631"/>
      <c r="GBQ117" s="631"/>
      <c r="GBR117" s="631"/>
      <c r="GBS117" s="631"/>
      <c r="GBT117" s="612"/>
      <c r="GBU117" s="626"/>
      <c r="GBV117" s="631"/>
      <c r="GBW117" s="631"/>
      <c r="GBX117" s="631"/>
      <c r="GBY117" s="631"/>
      <c r="GBZ117" s="631"/>
      <c r="GCA117" s="612"/>
      <c r="GCB117" s="626"/>
      <c r="GCC117" s="631"/>
      <c r="GCD117" s="631"/>
      <c r="GCE117" s="631"/>
      <c r="GCF117" s="631"/>
      <c r="GCG117" s="631"/>
      <c r="GCH117" s="612"/>
      <c r="GCI117" s="626"/>
      <c r="GCJ117" s="631"/>
      <c r="GCK117" s="631"/>
      <c r="GCL117" s="631"/>
      <c r="GCM117" s="631"/>
      <c r="GCN117" s="631"/>
      <c r="GCO117" s="612"/>
      <c r="GCP117" s="626"/>
      <c r="GCQ117" s="631"/>
      <c r="GCR117" s="631"/>
      <c r="GCS117" s="631"/>
      <c r="GCT117" s="631"/>
      <c r="GCU117" s="631"/>
      <c r="GCV117" s="612"/>
      <c r="GCW117" s="626"/>
      <c r="GCX117" s="631"/>
      <c r="GCY117" s="631"/>
      <c r="GCZ117" s="631"/>
      <c r="GDA117" s="631"/>
      <c r="GDB117" s="631"/>
      <c r="GDC117" s="612"/>
      <c r="GDD117" s="626"/>
      <c r="GDE117" s="631"/>
      <c r="GDF117" s="631"/>
      <c r="GDG117" s="631"/>
      <c r="GDH117" s="631"/>
      <c r="GDI117" s="631"/>
      <c r="GDJ117" s="612"/>
      <c r="GDK117" s="626"/>
      <c r="GDL117" s="631"/>
      <c r="GDM117" s="631"/>
      <c r="GDN117" s="631"/>
      <c r="GDO117" s="631"/>
      <c r="GDP117" s="631"/>
      <c r="GDQ117" s="612"/>
      <c r="GDR117" s="626"/>
      <c r="GDS117" s="631"/>
      <c r="GDT117" s="631"/>
      <c r="GDU117" s="631"/>
      <c r="GDV117" s="631"/>
      <c r="GDW117" s="631"/>
      <c r="GDX117" s="612"/>
      <c r="GDY117" s="626"/>
      <c r="GDZ117" s="631"/>
      <c r="GEA117" s="631"/>
      <c r="GEB117" s="631"/>
      <c r="GEC117" s="631"/>
      <c r="GED117" s="631"/>
      <c r="GEE117" s="612"/>
      <c r="GEF117" s="626"/>
      <c r="GEG117" s="631"/>
      <c r="GEH117" s="631"/>
      <c r="GEI117" s="631"/>
      <c r="GEJ117" s="631"/>
      <c r="GEK117" s="631"/>
      <c r="GEL117" s="612"/>
      <c r="GEM117" s="626"/>
      <c r="GEN117" s="631"/>
      <c r="GEO117" s="631"/>
      <c r="GEP117" s="631"/>
      <c r="GEQ117" s="631"/>
      <c r="GER117" s="631"/>
      <c r="GES117" s="612"/>
      <c r="GET117" s="626"/>
      <c r="GEU117" s="631"/>
      <c r="GEV117" s="631"/>
      <c r="GEW117" s="631"/>
      <c r="GEX117" s="631"/>
      <c r="GEY117" s="631"/>
      <c r="GEZ117" s="612"/>
      <c r="GFA117" s="626"/>
      <c r="GFB117" s="631"/>
      <c r="GFC117" s="631"/>
      <c r="GFD117" s="631"/>
      <c r="GFE117" s="631"/>
      <c r="GFF117" s="631"/>
      <c r="GFG117" s="612"/>
      <c r="GFH117" s="626"/>
      <c r="GFI117" s="631"/>
      <c r="GFJ117" s="631"/>
      <c r="GFK117" s="631"/>
      <c r="GFL117" s="631"/>
      <c r="GFM117" s="631"/>
      <c r="GFN117" s="612"/>
      <c r="GFO117" s="626"/>
      <c r="GFP117" s="631"/>
      <c r="GFQ117" s="631"/>
      <c r="GFR117" s="631"/>
      <c r="GFS117" s="631"/>
      <c r="GFT117" s="631"/>
      <c r="GFU117" s="612"/>
      <c r="GFV117" s="626"/>
      <c r="GFW117" s="631"/>
      <c r="GFX117" s="631"/>
      <c r="GFY117" s="631"/>
      <c r="GFZ117" s="631"/>
      <c r="GGA117" s="631"/>
      <c r="GGB117" s="612"/>
      <c r="GGC117" s="626"/>
      <c r="GGD117" s="631"/>
      <c r="GGE117" s="631"/>
      <c r="GGF117" s="631"/>
      <c r="GGG117" s="631"/>
      <c r="GGH117" s="631"/>
      <c r="GGI117" s="612"/>
      <c r="GGJ117" s="626"/>
      <c r="GGK117" s="631"/>
      <c r="GGL117" s="631"/>
      <c r="GGM117" s="631"/>
      <c r="GGN117" s="631"/>
      <c r="GGO117" s="631"/>
      <c r="GGP117" s="612"/>
      <c r="GGQ117" s="626"/>
      <c r="GGR117" s="631"/>
      <c r="GGS117" s="631"/>
      <c r="GGT117" s="631"/>
      <c r="GGU117" s="631"/>
      <c r="GGV117" s="631"/>
      <c r="GGW117" s="612"/>
      <c r="GGX117" s="626"/>
      <c r="GGY117" s="631"/>
      <c r="GGZ117" s="631"/>
      <c r="GHA117" s="631"/>
      <c r="GHB117" s="631"/>
      <c r="GHC117" s="631"/>
      <c r="GHD117" s="612"/>
      <c r="GHE117" s="626"/>
      <c r="GHF117" s="631"/>
      <c r="GHG117" s="631"/>
      <c r="GHH117" s="631"/>
      <c r="GHI117" s="631"/>
      <c r="GHJ117" s="631"/>
      <c r="GHK117" s="612"/>
      <c r="GHL117" s="626"/>
      <c r="GHM117" s="631"/>
      <c r="GHN117" s="631"/>
      <c r="GHO117" s="631"/>
      <c r="GHP117" s="631"/>
      <c r="GHQ117" s="631"/>
      <c r="GHR117" s="612"/>
      <c r="GHS117" s="626"/>
      <c r="GHT117" s="631"/>
      <c r="GHU117" s="631"/>
      <c r="GHV117" s="631"/>
      <c r="GHW117" s="631"/>
      <c r="GHX117" s="631"/>
      <c r="GHY117" s="612"/>
      <c r="GHZ117" s="626"/>
      <c r="GIA117" s="631"/>
      <c r="GIB117" s="631"/>
      <c r="GIC117" s="631"/>
      <c r="GID117" s="631"/>
      <c r="GIE117" s="631"/>
      <c r="GIF117" s="612"/>
      <c r="GIG117" s="626"/>
      <c r="GIH117" s="631"/>
      <c r="GII117" s="631"/>
      <c r="GIJ117" s="631"/>
      <c r="GIK117" s="631"/>
      <c r="GIL117" s="631"/>
      <c r="GIM117" s="612"/>
      <c r="GIN117" s="626"/>
      <c r="GIO117" s="631"/>
      <c r="GIP117" s="631"/>
      <c r="GIQ117" s="631"/>
      <c r="GIR117" s="631"/>
      <c r="GIS117" s="631"/>
      <c r="GIT117" s="612"/>
      <c r="GIU117" s="626"/>
      <c r="GIV117" s="631"/>
      <c r="GIW117" s="631"/>
      <c r="GIX117" s="631"/>
      <c r="GIY117" s="631"/>
      <c r="GIZ117" s="631"/>
      <c r="GJA117" s="612"/>
      <c r="GJB117" s="626"/>
      <c r="GJC117" s="631"/>
      <c r="GJD117" s="631"/>
      <c r="GJE117" s="631"/>
      <c r="GJF117" s="631"/>
      <c r="GJG117" s="631"/>
      <c r="GJH117" s="612"/>
      <c r="GJI117" s="626"/>
      <c r="GJJ117" s="631"/>
      <c r="GJK117" s="631"/>
      <c r="GJL117" s="631"/>
      <c r="GJM117" s="631"/>
      <c r="GJN117" s="631"/>
      <c r="GJO117" s="612"/>
      <c r="GJP117" s="626"/>
      <c r="GJQ117" s="631"/>
      <c r="GJR117" s="631"/>
      <c r="GJS117" s="631"/>
      <c r="GJT117" s="631"/>
      <c r="GJU117" s="631"/>
      <c r="GJV117" s="612"/>
      <c r="GJW117" s="626"/>
      <c r="GJX117" s="631"/>
      <c r="GJY117" s="631"/>
      <c r="GJZ117" s="631"/>
      <c r="GKA117" s="631"/>
      <c r="GKB117" s="631"/>
      <c r="GKC117" s="612"/>
      <c r="GKD117" s="626"/>
      <c r="GKE117" s="631"/>
      <c r="GKF117" s="631"/>
      <c r="GKG117" s="631"/>
      <c r="GKH117" s="631"/>
      <c r="GKI117" s="631"/>
      <c r="GKJ117" s="612"/>
      <c r="GKK117" s="626"/>
      <c r="GKL117" s="631"/>
      <c r="GKM117" s="631"/>
      <c r="GKN117" s="631"/>
      <c r="GKO117" s="631"/>
      <c r="GKP117" s="631"/>
      <c r="GKQ117" s="612"/>
      <c r="GKR117" s="626"/>
      <c r="GKS117" s="631"/>
      <c r="GKT117" s="631"/>
      <c r="GKU117" s="631"/>
      <c r="GKV117" s="631"/>
      <c r="GKW117" s="631"/>
      <c r="GKX117" s="612"/>
      <c r="GKY117" s="626"/>
      <c r="GKZ117" s="631"/>
      <c r="GLA117" s="631"/>
      <c r="GLB117" s="631"/>
      <c r="GLC117" s="631"/>
      <c r="GLD117" s="631"/>
      <c r="GLE117" s="612"/>
      <c r="GLF117" s="626"/>
      <c r="GLG117" s="631"/>
      <c r="GLH117" s="631"/>
      <c r="GLI117" s="631"/>
      <c r="GLJ117" s="631"/>
      <c r="GLK117" s="631"/>
      <c r="GLL117" s="612"/>
      <c r="GLM117" s="626"/>
      <c r="GLN117" s="631"/>
      <c r="GLO117" s="631"/>
      <c r="GLP117" s="631"/>
      <c r="GLQ117" s="631"/>
      <c r="GLR117" s="631"/>
      <c r="GLS117" s="612"/>
      <c r="GLT117" s="626"/>
      <c r="GLU117" s="631"/>
      <c r="GLV117" s="631"/>
      <c r="GLW117" s="631"/>
      <c r="GLX117" s="631"/>
      <c r="GLY117" s="631"/>
      <c r="GLZ117" s="612"/>
      <c r="GMA117" s="626"/>
      <c r="GMB117" s="631"/>
      <c r="GMC117" s="631"/>
      <c r="GMD117" s="631"/>
      <c r="GME117" s="631"/>
      <c r="GMF117" s="631"/>
      <c r="GMG117" s="612"/>
      <c r="GMH117" s="626"/>
      <c r="GMI117" s="631"/>
      <c r="GMJ117" s="631"/>
      <c r="GMK117" s="631"/>
      <c r="GML117" s="631"/>
      <c r="GMM117" s="631"/>
      <c r="GMN117" s="612"/>
      <c r="GMO117" s="626"/>
      <c r="GMP117" s="631"/>
      <c r="GMQ117" s="631"/>
      <c r="GMR117" s="631"/>
      <c r="GMS117" s="631"/>
      <c r="GMT117" s="631"/>
      <c r="GMU117" s="612"/>
      <c r="GMV117" s="626"/>
      <c r="GMW117" s="631"/>
      <c r="GMX117" s="631"/>
      <c r="GMY117" s="631"/>
      <c r="GMZ117" s="631"/>
      <c r="GNA117" s="631"/>
      <c r="GNB117" s="612"/>
      <c r="GNC117" s="626"/>
      <c r="GND117" s="631"/>
      <c r="GNE117" s="631"/>
      <c r="GNF117" s="631"/>
      <c r="GNG117" s="631"/>
      <c r="GNH117" s="631"/>
      <c r="GNI117" s="612"/>
      <c r="GNJ117" s="626"/>
      <c r="GNK117" s="631"/>
      <c r="GNL117" s="631"/>
      <c r="GNM117" s="631"/>
      <c r="GNN117" s="631"/>
      <c r="GNO117" s="631"/>
      <c r="GNP117" s="612"/>
      <c r="GNQ117" s="626"/>
      <c r="GNR117" s="631"/>
      <c r="GNS117" s="631"/>
      <c r="GNT117" s="631"/>
      <c r="GNU117" s="631"/>
      <c r="GNV117" s="631"/>
      <c r="GNW117" s="612"/>
      <c r="GNX117" s="626"/>
      <c r="GNY117" s="631"/>
      <c r="GNZ117" s="631"/>
      <c r="GOA117" s="631"/>
      <c r="GOB117" s="631"/>
      <c r="GOC117" s="631"/>
      <c r="GOD117" s="612"/>
      <c r="GOE117" s="626"/>
      <c r="GOF117" s="631"/>
      <c r="GOG117" s="631"/>
      <c r="GOH117" s="631"/>
      <c r="GOI117" s="631"/>
      <c r="GOJ117" s="631"/>
      <c r="GOK117" s="612"/>
      <c r="GOL117" s="626"/>
      <c r="GOM117" s="631"/>
      <c r="GON117" s="631"/>
      <c r="GOO117" s="631"/>
      <c r="GOP117" s="631"/>
      <c r="GOQ117" s="631"/>
      <c r="GOR117" s="612"/>
      <c r="GOS117" s="626"/>
      <c r="GOT117" s="631"/>
      <c r="GOU117" s="631"/>
      <c r="GOV117" s="631"/>
      <c r="GOW117" s="631"/>
      <c r="GOX117" s="631"/>
      <c r="GOY117" s="612"/>
      <c r="GOZ117" s="626"/>
      <c r="GPA117" s="631"/>
      <c r="GPB117" s="631"/>
      <c r="GPC117" s="631"/>
      <c r="GPD117" s="631"/>
      <c r="GPE117" s="631"/>
      <c r="GPF117" s="612"/>
      <c r="GPG117" s="626"/>
      <c r="GPH117" s="631"/>
      <c r="GPI117" s="631"/>
      <c r="GPJ117" s="631"/>
      <c r="GPK117" s="631"/>
      <c r="GPL117" s="631"/>
      <c r="GPM117" s="612"/>
      <c r="GPN117" s="626"/>
      <c r="GPO117" s="631"/>
      <c r="GPP117" s="631"/>
      <c r="GPQ117" s="631"/>
      <c r="GPR117" s="631"/>
      <c r="GPS117" s="631"/>
      <c r="GPT117" s="612"/>
      <c r="GPU117" s="626"/>
      <c r="GPV117" s="631"/>
      <c r="GPW117" s="631"/>
      <c r="GPX117" s="631"/>
      <c r="GPY117" s="631"/>
      <c r="GPZ117" s="631"/>
      <c r="GQA117" s="612"/>
      <c r="GQB117" s="626"/>
      <c r="GQC117" s="631"/>
      <c r="GQD117" s="631"/>
      <c r="GQE117" s="631"/>
      <c r="GQF117" s="631"/>
      <c r="GQG117" s="631"/>
      <c r="GQH117" s="612"/>
      <c r="GQI117" s="626"/>
      <c r="GQJ117" s="631"/>
      <c r="GQK117" s="631"/>
      <c r="GQL117" s="631"/>
      <c r="GQM117" s="631"/>
      <c r="GQN117" s="631"/>
      <c r="GQO117" s="612"/>
      <c r="GQP117" s="626"/>
      <c r="GQQ117" s="631"/>
      <c r="GQR117" s="631"/>
      <c r="GQS117" s="631"/>
      <c r="GQT117" s="631"/>
      <c r="GQU117" s="631"/>
      <c r="GQV117" s="612"/>
      <c r="GQW117" s="626"/>
      <c r="GQX117" s="631"/>
      <c r="GQY117" s="631"/>
      <c r="GQZ117" s="631"/>
      <c r="GRA117" s="631"/>
      <c r="GRB117" s="631"/>
      <c r="GRC117" s="612"/>
      <c r="GRD117" s="626"/>
      <c r="GRE117" s="631"/>
      <c r="GRF117" s="631"/>
      <c r="GRG117" s="631"/>
      <c r="GRH117" s="631"/>
      <c r="GRI117" s="631"/>
      <c r="GRJ117" s="612"/>
      <c r="GRK117" s="626"/>
      <c r="GRL117" s="631"/>
      <c r="GRM117" s="631"/>
      <c r="GRN117" s="631"/>
      <c r="GRO117" s="631"/>
      <c r="GRP117" s="631"/>
      <c r="GRQ117" s="612"/>
      <c r="GRR117" s="626"/>
      <c r="GRS117" s="631"/>
      <c r="GRT117" s="631"/>
      <c r="GRU117" s="631"/>
      <c r="GRV117" s="631"/>
      <c r="GRW117" s="631"/>
      <c r="GRX117" s="612"/>
      <c r="GRY117" s="626"/>
      <c r="GRZ117" s="631"/>
      <c r="GSA117" s="631"/>
      <c r="GSB117" s="631"/>
      <c r="GSC117" s="631"/>
      <c r="GSD117" s="631"/>
      <c r="GSE117" s="612"/>
      <c r="GSF117" s="626"/>
      <c r="GSG117" s="631"/>
      <c r="GSH117" s="631"/>
      <c r="GSI117" s="631"/>
      <c r="GSJ117" s="631"/>
      <c r="GSK117" s="631"/>
      <c r="GSL117" s="612"/>
      <c r="GSM117" s="626"/>
      <c r="GSN117" s="631"/>
      <c r="GSO117" s="631"/>
      <c r="GSP117" s="631"/>
      <c r="GSQ117" s="631"/>
      <c r="GSR117" s="631"/>
      <c r="GSS117" s="612"/>
      <c r="GST117" s="626"/>
      <c r="GSU117" s="631"/>
      <c r="GSV117" s="631"/>
      <c r="GSW117" s="631"/>
      <c r="GSX117" s="631"/>
      <c r="GSY117" s="631"/>
      <c r="GSZ117" s="612"/>
      <c r="GTA117" s="626"/>
      <c r="GTB117" s="631"/>
      <c r="GTC117" s="631"/>
      <c r="GTD117" s="631"/>
      <c r="GTE117" s="631"/>
      <c r="GTF117" s="631"/>
      <c r="GTG117" s="612"/>
      <c r="GTH117" s="626"/>
      <c r="GTI117" s="631"/>
      <c r="GTJ117" s="631"/>
      <c r="GTK117" s="631"/>
      <c r="GTL117" s="631"/>
      <c r="GTM117" s="631"/>
      <c r="GTN117" s="612"/>
      <c r="GTO117" s="626"/>
      <c r="GTP117" s="631"/>
      <c r="GTQ117" s="631"/>
      <c r="GTR117" s="631"/>
      <c r="GTS117" s="631"/>
      <c r="GTT117" s="631"/>
      <c r="GTU117" s="612"/>
      <c r="GTV117" s="626"/>
      <c r="GTW117" s="631"/>
      <c r="GTX117" s="631"/>
      <c r="GTY117" s="631"/>
      <c r="GTZ117" s="631"/>
      <c r="GUA117" s="631"/>
      <c r="GUB117" s="612"/>
      <c r="GUC117" s="626"/>
      <c r="GUD117" s="631"/>
      <c r="GUE117" s="631"/>
      <c r="GUF117" s="631"/>
      <c r="GUG117" s="631"/>
      <c r="GUH117" s="631"/>
      <c r="GUI117" s="612"/>
      <c r="GUJ117" s="626"/>
      <c r="GUK117" s="631"/>
      <c r="GUL117" s="631"/>
      <c r="GUM117" s="631"/>
      <c r="GUN117" s="631"/>
      <c r="GUO117" s="631"/>
      <c r="GUP117" s="612"/>
      <c r="GUQ117" s="626"/>
      <c r="GUR117" s="631"/>
      <c r="GUS117" s="631"/>
      <c r="GUT117" s="631"/>
      <c r="GUU117" s="631"/>
      <c r="GUV117" s="631"/>
      <c r="GUW117" s="612"/>
      <c r="GUX117" s="626"/>
      <c r="GUY117" s="631"/>
      <c r="GUZ117" s="631"/>
      <c r="GVA117" s="631"/>
      <c r="GVB117" s="631"/>
      <c r="GVC117" s="631"/>
      <c r="GVD117" s="612"/>
      <c r="GVE117" s="626"/>
      <c r="GVF117" s="631"/>
      <c r="GVG117" s="631"/>
      <c r="GVH117" s="631"/>
      <c r="GVI117" s="631"/>
      <c r="GVJ117" s="631"/>
      <c r="GVK117" s="612"/>
      <c r="GVL117" s="626"/>
      <c r="GVM117" s="631"/>
      <c r="GVN117" s="631"/>
      <c r="GVO117" s="631"/>
      <c r="GVP117" s="631"/>
      <c r="GVQ117" s="631"/>
      <c r="GVR117" s="612"/>
      <c r="GVS117" s="626"/>
      <c r="GVT117" s="631"/>
      <c r="GVU117" s="631"/>
      <c r="GVV117" s="631"/>
      <c r="GVW117" s="631"/>
      <c r="GVX117" s="631"/>
      <c r="GVY117" s="612"/>
      <c r="GVZ117" s="626"/>
      <c r="GWA117" s="631"/>
      <c r="GWB117" s="631"/>
      <c r="GWC117" s="631"/>
      <c r="GWD117" s="631"/>
      <c r="GWE117" s="631"/>
      <c r="GWF117" s="612"/>
      <c r="GWG117" s="626"/>
      <c r="GWH117" s="631"/>
      <c r="GWI117" s="631"/>
      <c r="GWJ117" s="631"/>
      <c r="GWK117" s="631"/>
      <c r="GWL117" s="631"/>
      <c r="GWM117" s="612"/>
      <c r="GWN117" s="626"/>
      <c r="GWO117" s="631"/>
      <c r="GWP117" s="631"/>
      <c r="GWQ117" s="631"/>
      <c r="GWR117" s="631"/>
      <c r="GWS117" s="631"/>
      <c r="GWT117" s="612"/>
      <c r="GWU117" s="626"/>
      <c r="GWV117" s="631"/>
      <c r="GWW117" s="631"/>
      <c r="GWX117" s="631"/>
      <c r="GWY117" s="631"/>
      <c r="GWZ117" s="631"/>
      <c r="GXA117" s="612"/>
      <c r="GXB117" s="626"/>
      <c r="GXC117" s="631"/>
      <c r="GXD117" s="631"/>
      <c r="GXE117" s="631"/>
      <c r="GXF117" s="631"/>
      <c r="GXG117" s="631"/>
      <c r="GXH117" s="612"/>
      <c r="GXI117" s="626"/>
      <c r="GXJ117" s="631"/>
      <c r="GXK117" s="631"/>
      <c r="GXL117" s="631"/>
      <c r="GXM117" s="631"/>
      <c r="GXN117" s="631"/>
      <c r="GXO117" s="612"/>
      <c r="GXP117" s="626"/>
      <c r="GXQ117" s="631"/>
      <c r="GXR117" s="631"/>
      <c r="GXS117" s="631"/>
      <c r="GXT117" s="631"/>
      <c r="GXU117" s="631"/>
      <c r="GXV117" s="612"/>
      <c r="GXW117" s="626"/>
      <c r="GXX117" s="631"/>
      <c r="GXY117" s="631"/>
      <c r="GXZ117" s="631"/>
      <c r="GYA117" s="631"/>
      <c r="GYB117" s="631"/>
      <c r="GYC117" s="612"/>
      <c r="GYD117" s="626"/>
      <c r="GYE117" s="631"/>
      <c r="GYF117" s="631"/>
      <c r="GYG117" s="631"/>
      <c r="GYH117" s="631"/>
      <c r="GYI117" s="631"/>
      <c r="GYJ117" s="612"/>
      <c r="GYK117" s="626"/>
      <c r="GYL117" s="631"/>
      <c r="GYM117" s="631"/>
      <c r="GYN117" s="631"/>
      <c r="GYO117" s="631"/>
      <c r="GYP117" s="631"/>
      <c r="GYQ117" s="612"/>
      <c r="GYR117" s="626"/>
      <c r="GYS117" s="631"/>
      <c r="GYT117" s="631"/>
      <c r="GYU117" s="631"/>
      <c r="GYV117" s="631"/>
      <c r="GYW117" s="631"/>
      <c r="GYX117" s="612"/>
      <c r="GYY117" s="626"/>
      <c r="GYZ117" s="631"/>
      <c r="GZA117" s="631"/>
      <c r="GZB117" s="631"/>
      <c r="GZC117" s="631"/>
      <c r="GZD117" s="631"/>
      <c r="GZE117" s="612"/>
      <c r="GZF117" s="626"/>
      <c r="GZG117" s="631"/>
      <c r="GZH117" s="631"/>
      <c r="GZI117" s="631"/>
      <c r="GZJ117" s="631"/>
      <c r="GZK117" s="631"/>
      <c r="GZL117" s="612"/>
      <c r="GZM117" s="626"/>
      <c r="GZN117" s="631"/>
      <c r="GZO117" s="631"/>
      <c r="GZP117" s="631"/>
      <c r="GZQ117" s="631"/>
      <c r="GZR117" s="631"/>
      <c r="GZS117" s="612"/>
      <c r="GZT117" s="626"/>
      <c r="GZU117" s="631"/>
      <c r="GZV117" s="631"/>
      <c r="GZW117" s="631"/>
      <c r="GZX117" s="631"/>
      <c r="GZY117" s="631"/>
      <c r="GZZ117" s="612"/>
      <c r="HAA117" s="626"/>
      <c r="HAB117" s="631"/>
      <c r="HAC117" s="631"/>
      <c r="HAD117" s="631"/>
      <c r="HAE117" s="631"/>
      <c r="HAF117" s="631"/>
      <c r="HAG117" s="612"/>
      <c r="HAH117" s="626"/>
      <c r="HAI117" s="631"/>
      <c r="HAJ117" s="631"/>
      <c r="HAK117" s="631"/>
      <c r="HAL117" s="631"/>
      <c r="HAM117" s="631"/>
      <c r="HAN117" s="612"/>
      <c r="HAO117" s="626"/>
      <c r="HAP117" s="631"/>
      <c r="HAQ117" s="631"/>
      <c r="HAR117" s="631"/>
      <c r="HAS117" s="631"/>
      <c r="HAT117" s="631"/>
      <c r="HAU117" s="612"/>
      <c r="HAV117" s="626"/>
      <c r="HAW117" s="631"/>
      <c r="HAX117" s="631"/>
      <c r="HAY117" s="631"/>
      <c r="HAZ117" s="631"/>
      <c r="HBA117" s="631"/>
      <c r="HBB117" s="612"/>
      <c r="HBC117" s="626"/>
      <c r="HBD117" s="631"/>
      <c r="HBE117" s="631"/>
      <c r="HBF117" s="631"/>
      <c r="HBG117" s="631"/>
      <c r="HBH117" s="631"/>
      <c r="HBI117" s="612"/>
      <c r="HBJ117" s="626"/>
      <c r="HBK117" s="631"/>
      <c r="HBL117" s="631"/>
      <c r="HBM117" s="631"/>
      <c r="HBN117" s="631"/>
      <c r="HBO117" s="631"/>
      <c r="HBP117" s="612"/>
      <c r="HBQ117" s="626"/>
      <c r="HBR117" s="631"/>
      <c r="HBS117" s="631"/>
      <c r="HBT117" s="631"/>
      <c r="HBU117" s="631"/>
      <c r="HBV117" s="631"/>
      <c r="HBW117" s="612"/>
      <c r="HBX117" s="626"/>
      <c r="HBY117" s="631"/>
      <c r="HBZ117" s="631"/>
      <c r="HCA117" s="631"/>
      <c r="HCB117" s="631"/>
      <c r="HCC117" s="631"/>
      <c r="HCD117" s="612"/>
      <c r="HCE117" s="626"/>
      <c r="HCF117" s="631"/>
      <c r="HCG117" s="631"/>
      <c r="HCH117" s="631"/>
      <c r="HCI117" s="631"/>
      <c r="HCJ117" s="631"/>
      <c r="HCK117" s="612"/>
      <c r="HCL117" s="626"/>
      <c r="HCM117" s="631"/>
      <c r="HCN117" s="631"/>
      <c r="HCO117" s="631"/>
      <c r="HCP117" s="631"/>
      <c r="HCQ117" s="631"/>
      <c r="HCR117" s="612"/>
      <c r="HCS117" s="626"/>
      <c r="HCT117" s="631"/>
      <c r="HCU117" s="631"/>
      <c r="HCV117" s="631"/>
      <c r="HCW117" s="631"/>
      <c r="HCX117" s="631"/>
      <c r="HCY117" s="612"/>
      <c r="HCZ117" s="626"/>
      <c r="HDA117" s="631"/>
      <c r="HDB117" s="631"/>
      <c r="HDC117" s="631"/>
      <c r="HDD117" s="631"/>
      <c r="HDE117" s="631"/>
      <c r="HDF117" s="612"/>
      <c r="HDG117" s="626"/>
      <c r="HDH117" s="631"/>
      <c r="HDI117" s="631"/>
      <c r="HDJ117" s="631"/>
      <c r="HDK117" s="631"/>
      <c r="HDL117" s="631"/>
      <c r="HDM117" s="612"/>
      <c r="HDN117" s="626"/>
      <c r="HDO117" s="631"/>
      <c r="HDP117" s="631"/>
      <c r="HDQ117" s="631"/>
      <c r="HDR117" s="631"/>
      <c r="HDS117" s="631"/>
      <c r="HDT117" s="612"/>
      <c r="HDU117" s="626"/>
      <c r="HDV117" s="631"/>
      <c r="HDW117" s="631"/>
      <c r="HDX117" s="631"/>
      <c r="HDY117" s="631"/>
      <c r="HDZ117" s="631"/>
      <c r="HEA117" s="612"/>
      <c r="HEB117" s="626"/>
      <c r="HEC117" s="631"/>
      <c r="HED117" s="631"/>
      <c r="HEE117" s="631"/>
      <c r="HEF117" s="631"/>
      <c r="HEG117" s="631"/>
      <c r="HEH117" s="612"/>
      <c r="HEI117" s="626"/>
      <c r="HEJ117" s="631"/>
      <c r="HEK117" s="631"/>
      <c r="HEL117" s="631"/>
      <c r="HEM117" s="631"/>
      <c r="HEN117" s="631"/>
      <c r="HEO117" s="612"/>
      <c r="HEP117" s="626"/>
      <c r="HEQ117" s="631"/>
      <c r="HER117" s="631"/>
      <c r="HES117" s="631"/>
      <c r="HET117" s="631"/>
      <c r="HEU117" s="631"/>
      <c r="HEV117" s="612"/>
      <c r="HEW117" s="626"/>
      <c r="HEX117" s="631"/>
      <c r="HEY117" s="631"/>
      <c r="HEZ117" s="631"/>
      <c r="HFA117" s="631"/>
      <c r="HFB117" s="631"/>
      <c r="HFC117" s="612"/>
      <c r="HFD117" s="626"/>
      <c r="HFE117" s="631"/>
      <c r="HFF117" s="631"/>
      <c r="HFG117" s="631"/>
      <c r="HFH117" s="631"/>
      <c r="HFI117" s="631"/>
      <c r="HFJ117" s="612"/>
      <c r="HFK117" s="626"/>
      <c r="HFL117" s="631"/>
      <c r="HFM117" s="631"/>
      <c r="HFN117" s="631"/>
      <c r="HFO117" s="631"/>
      <c r="HFP117" s="631"/>
      <c r="HFQ117" s="612"/>
      <c r="HFR117" s="626"/>
      <c r="HFS117" s="631"/>
      <c r="HFT117" s="631"/>
      <c r="HFU117" s="631"/>
      <c r="HFV117" s="631"/>
      <c r="HFW117" s="631"/>
      <c r="HFX117" s="612"/>
      <c r="HFY117" s="626"/>
      <c r="HFZ117" s="631"/>
      <c r="HGA117" s="631"/>
      <c r="HGB117" s="631"/>
      <c r="HGC117" s="631"/>
      <c r="HGD117" s="631"/>
      <c r="HGE117" s="612"/>
      <c r="HGF117" s="626"/>
      <c r="HGG117" s="631"/>
      <c r="HGH117" s="631"/>
      <c r="HGI117" s="631"/>
      <c r="HGJ117" s="631"/>
      <c r="HGK117" s="631"/>
      <c r="HGL117" s="612"/>
      <c r="HGM117" s="626"/>
      <c r="HGN117" s="631"/>
      <c r="HGO117" s="631"/>
      <c r="HGP117" s="631"/>
      <c r="HGQ117" s="631"/>
      <c r="HGR117" s="631"/>
      <c r="HGS117" s="612"/>
      <c r="HGT117" s="626"/>
      <c r="HGU117" s="631"/>
      <c r="HGV117" s="631"/>
      <c r="HGW117" s="631"/>
      <c r="HGX117" s="631"/>
      <c r="HGY117" s="631"/>
      <c r="HGZ117" s="612"/>
      <c r="HHA117" s="626"/>
      <c r="HHB117" s="631"/>
      <c r="HHC117" s="631"/>
      <c r="HHD117" s="631"/>
      <c r="HHE117" s="631"/>
      <c r="HHF117" s="631"/>
      <c r="HHG117" s="612"/>
      <c r="HHH117" s="626"/>
      <c r="HHI117" s="631"/>
      <c r="HHJ117" s="631"/>
      <c r="HHK117" s="631"/>
      <c r="HHL117" s="631"/>
      <c r="HHM117" s="631"/>
      <c r="HHN117" s="612"/>
      <c r="HHO117" s="626"/>
      <c r="HHP117" s="631"/>
      <c r="HHQ117" s="631"/>
      <c r="HHR117" s="631"/>
      <c r="HHS117" s="631"/>
      <c r="HHT117" s="631"/>
      <c r="HHU117" s="612"/>
      <c r="HHV117" s="626"/>
      <c r="HHW117" s="631"/>
      <c r="HHX117" s="631"/>
      <c r="HHY117" s="631"/>
      <c r="HHZ117" s="631"/>
      <c r="HIA117" s="631"/>
      <c r="HIB117" s="612"/>
      <c r="HIC117" s="626"/>
      <c r="HID117" s="631"/>
      <c r="HIE117" s="631"/>
      <c r="HIF117" s="631"/>
      <c r="HIG117" s="631"/>
      <c r="HIH117" s="631"/>
      <c r="HII117" s="612"/>
      <c r="HIJ117" s="626"/>
      <c r="HIK117" s="631"/>
      <c r="HIL117" s="631"/>
      <c r="HIM117" s="631"/>
      <c r="HIN117" s="631"/>
      <c r="HIO117" s="631"/>
      <c r="HIP117" s="612"/>
      <c r="HIQ117" s="626"/>
      <c r="HIR117" s="631"/>
      <c r="HIS117" s="631"/>
      <c r="HIT117" s="631"/>
      <c r="HIU117" s="631"/>
      <c r="HIV117" s="631"/>
      <c r="HIW117" s="612"/>
      <c r="HIX117" s="626"/>
      <c r="HIY117" s="631"/>
      <c r="HIZ117" s="631"/>
      <c r="HJA117" s="631"/>
      <c r="HJB117" s="631"/>
      <c r="HJC117" s="631"/>
      <c r="HJD117" s="612"/>
      <c r="HJE117" s="626"/>
      <c r="HJF117" s="631"/>
      <c r="HJG117" s="631"/>
      <c r="HJH117" s="631"/>
      <c r="HJI117" s="631"/>
      <c r="HJJ117" s="631"/>
      <c r="HJK117" s="612"/>
      <c r="HJL117" s="626"/>
      <c r="HJM117" s="631"/>
      <c r="HJN117" s="631"/>
      <c r="HJO117" s="631"/>
      <c r="HJP117" s="631"/>
      <c r="HJQ117" s="631"/>
      <c r="HJR117" s="612"/>
      <c r="HJS117" s="626"/>
      <c r="HJT117" s="631"/>
      <c r="HJU117" s="631"/>
      <c r="HJV117" s="631"/>
      <c r="HJW117" s="631"/>
      <c r="HJX117" s="631"/>
      <c r="HJY117" s="612"/>
      <c r="HJZ117" s="626"/>
      <c r="HKA117" s="631"/>
      <c r="HKB117" s="631"/>
      <c r="HKC117" s="631"/>
      <c r="HKD117" s="631"/>
      <c r="HKE117" s="631"/>
      <c r="HKF117" s="612"/>
      <c r="HKG117" s="626"/>
      <c r="HKH117" s="631"/>
      <c r="HKI117" s="631"/>
      <c r="HKJ117" s="631"/>
      <c r="HKK117" s="631"/>
      <c r="HKL117" s="631"/>
      <c r="HKM117" s="612"/>
      <c r="HKN117" s="626"/>
      <c r="HKO117" s="631"/>
      <c r="HKP117" s="631"/>
      <c r="HKQ117" s="631"/>
      <c r="HKR117" s="631"/>
      <c r="HKS117" s="631"/>
      <c r="HKT117" s="612"/>
      <c r="HKU117" s="626"/>
      <c r="HKV117" s="631"/>
      <c r="HKW117" s="631"/>
      <c r="HKX117" s="631"/>
      <c r="HKY117" s="631"/>
      <c r="HKZ117" s="631"/>
      <c r="HLA117" s="612"/>
      <c r="HLB117" s="626"/>
      <c r="HLC117" s="631"/>
      <c r="HLD117" s="631"/>
      <c r="HLE117" s="631"/>
      <c r="HLF117" s="631"/>
      <c r="HLG117" s="631"/>
      <c r="HLH117" s="612"/>
      <c r="HLI117" s="626"/>
      <c r="HLJ117" s="631"/>
      <c r="HLK117" s="631"/>
      <c r="HLL117" s="631"/>
      <c r="HLM117" s="631"/>
      <c r="HLN117" s="631"/>
      <c r="HLO117" s="612"/>
      <c r="HLP117" s="626"/>
      <c r="HLQ117" s="631"/>
      <c r="HLR117" s="631"/>
      <c r="HLS117" s="631"/>
      <c r="HLT117" s="631"/>
      <c r="HLU117" s="631"/>
      <c r="HLV117" s="612"/>
      <c r="HLW117" s="626"/>
      <c r="HLX117" s="631"/>
      <c r="HLY117" s="631"/>
      <c r="HLZ117" s="631"/>
      <c r="HMA117" s="631"/>
      <c r="HMB117" s="631"/>
      <c r="HMC117" s="612"/>
      <c r="HMD117" s="626"/>
      <c r="HME117" s="631"/>
      <c r="HMF117" s="631"/>
      <c r="HMG117" s="631"/>
      <c r="HMH117" s="631"/>
      <c r="HMI117" s="631"/>
      <c r="HMJ117" s="612"/>
      <c r="HMK117" s="626"/>
      <c r="HML117" s="631"/>
      <c r="HMM117" s="631"/>
      <c r="HMN117" s="631"/>
      <c r="HMO117" s="631"/>
      <c r="HMP117" s="631"/>
      <c r="HMQ117" s="612"/>
      <c r="HMR117" s="626"/>
      <c r="HMS117" s="631"/>
      <c r="HMT117" s="631"/>
      <c r="HMU117" s="631"/>
      <c r="HMV117" s="631"/>
      <c r="HMW117" s="631"/>
      <c r="HMX117" s="612"/>
      <c r="HMY117" s="626"/>
      <c r="HMZ117" s="631"/>
      <c r="HNA117" s="631"/>
      <c r="HNB117" s="631"/>
      <c r="HNC117" s="631"/>
      <c r="HND117" s="631"/>
      <c r="HNE117" s="612"/>
      <c r="HNF117" s="626"/>
      <c r="HNG117" s="631"/>
      <c r="HNH117" s="631"/>
      <c r="HNI117" s="631"/>
      <c r="HNJ117" s="631"/>
      <c r="HNK117" s="631"/>
      <c r="HNL117" s="612"/>
      <c r="HNM117" s="626"/>
      <c r="HNN117" s="631"/>
      <c r="HNO117" s="631"/>
      <c r="HNP117" s="631"/>
      <c r="HNQ117" s="631"/>
      <c r="HNR117" s="631"/>
      <c r="HNS117" s="612"/>
      <c r="HNT117" s="626"/>
      <c r="HNU117" s="631"/>
      <c r="HNV117" s="631"/>
      <c r="HNW117" s="631"/>
      <c r="HNX117" s="631"/>
      <c r="HNY117" s="631"/>
      <c r="HNZ117" s="612"/>
      <c r="HOA117" s="626"/>
      <c r="HOB117" s="631"/>
      <c r="HOC117" s="631"/>
      <c r="HOD117" s="631"/>
      <c r="HOE117" s="631"/>
      <c r="HOF117" s="631"/>
      <c r="HOG117" s="612"/>
      <c r="HOH117" s="626"/>
      <c r="HOI117" s="631"/>
      <c r="HOJ117" s="631"/>
      <c r="HOK117" s="631"/>
      <c r="HOL117" s="631"/>
      <c r="HOM117" s="631"/>
      <c r="HON117" s="612"/>
      <c r="HOO117" s="626"/>
      <c r="HOP117" s="631"/>
      <c r="HOQ117" s="631"/>
      <c r="HOR117" s="631"/>
      <c r="HOS117" s="631"/>
      <c r="HOT117" s="631"/>
      <c r="HOU117" s="612"/>
      <c r="HOV117" s="626"/>
      <c r="HOW117" s="631"/>
      <c r="HOX117" s="631"/>
      <c r="HOY117" s="631"/>
      <c r="HOZ117" s="631"/>
      <c r="HPA117" s="631"/>
      <c r="HPB117" s="612"/>
      <c r="HPC117" s="626"/>
      <c r="HPD117" s="631"/>
      <c r="HPE117" s="631"/>
      <c r="HPF117" s="631"/>
      <c r="HPG117" s="631"/>
      <c r="HPH117" s="631"/>
      <c r="HPI117" s="612"/>
      <c r="HPJ117" s="626"/>
      <c r="HPK117" s="631"/>
      <c r="HPL117" s="631"/>
      <c r="HPM117" s="631"/>
      <c r="HPN117" s="631"/>
      <c r="HPO117" s="631"/>
      <c r="HPP117" s="612"/>
      <c r="HPQ117" s="626"/>
      <c r="HPR117" s="631"/>
      <c r="HPS117" s="631"/>
      <c r="HPT117" s="631"/>
      <c r="HPU117" s="631"/>
      <c r="HPV117" s="631"/>
      <c r="HPW117" s="612"/>
      <c r="HPX117" s="626"/>
      <c r="HPY117" s="631"/>
      <c r="HPZ117" s="631"/>
      <c r="HQA117" s="631"/>
      <c r="HQB117" s="631"/>
      <c r="HQC117" s="631"/>
      <c r="HQD117" s="612"/>
      <c r="HQE117" s="626"/>
      <c r="HQF117" s="631"/>
      <c r="HQG117" s="631"/>
      <c r="HQH117" s="631"/>
      <c r="HQI117" s="631"/>
      <c r="HQJ117" s="631"/>
      <c r="HQK117" s="612"/>
      <c r="HQL117" s="626"/>
      <c r="HQM117" s="631"/>
      <c r="HQN117" s="631"/>
      <c r="HQO117" s="631"/>
      <c r="HQP117" s="631"/>
      <c r="HQQ117" s="631"/>
      <c r="HQR117" s="612"/>
      <c r="HQS117" s="626"/>
      <c r="HQT117" s="631"/>
      <c r="HQU117" s="631"/>
      <c r="HQV117" s="631"/>
      <c r="HQW117" s="631"/>
      <c r="HQX117" s="631"/>
      <c r="HQY117" s="612"/>
      <c r="HQZ117" s="626"/>
      <c r="HRA117" s="631"/>
      <c r="HRB117" s="631"/>
      <c r="HRC117" s="631"/>
      <c r="HRD117" s="631"/>
      <c r="HRE117" s="631"/>
      <c r="HRF117" s="612"/>
      <c r="HRG117" s="626"/>
      <c r="HRH117" s="631"/>
      <c r="HRI117" s="631"/>
      <c r="HRJ117" s="631"/>
      <c r="HRK117" s="631"/>
      <c r="HRL117" s="631"/>
      <c r="HRM117" s="612"/>
      <c r="HRN117" s="626"/>
      <c r="HRO117" s="631"/>
      <c r="HRP117" s="631"/>
      <c r="HRQ117" s="631"/>
      <c r="HRR117" s="631"/>
      <c r="HRS117" s="631"/>
      <c r="HRT117" s="612"/>
      <c r="HRU117" s="626"/>
      <c r="HRV117" s="631"/>
      <c r="HRW117" s="631"/>
      <c r="HRX117" s="631"/>
      <c r="HRY117" s="631"/>
      <c r="HRZ117" s="631"/>
      <c r="HSA117" s="612"/>
      <c r="HSB117" s="626"/>
      <c r="HSC117" s="631"/>
      <c r="HSD117" s="631"/>
      <c r="HSE117" s="631"/>
      <c r="HSF117" s="631"/>
      <c r="HSG117" s="631"/>
      <c r="HSH117" s="612"/>
      <c r="HSI117" s="626"/>
      <c r="HSJ117" s="631"/>
      <c r="HSK117" s="631"/>
      <c r="HSL117" s="631"/>
      <c r="HSM117" s="631"/>
      <c r="HSN117" s="631"/>
      <c r="HSO117" s="612"/>
      <c r="HSP117" s="626"/>
      <c r="HSQ117" s="631"/>
      <c r="HSR117" s="631"/>
      <c r="HSS117" s="631"/>
      <c r="HST117" s="631"/>
      <c r="HSU117" s="631"/>
      <c r="HSV117" s="612"/>
      <c r="HSW117" s="626"/>
      <c r="HSX117" s="631"/>
      <c r="HSY117" s="631"/>
      <c r="HSZ117" s="631"/>
      <c r="HTA117" s="631"/>
      <c r="HTB117" s="631"/>
      <c r="HTC117" s="612"/>
      <c r="HTD117" s="626"/>
      <c r="HTE117" s="631"/>
      <c r="HTF117" s="631"/>
      <c r="HTG117" s="631"/>
      <c r="HTH117" s="631"/>
      <c r="HTI117" s="631"/>
      <c r="HTJ117" s="612"/>
      <c r="HTK117" s="626"/>
      <c r="HTL117" s="631"/>
      <c r="HTM117" s="631"/>
      <c r="HTN117" s="631"/>
      <c r="HTO117" s="631"/>
      <c r="HTP117" s="631"/>
      <c r="HTQ117" s="612"/>
      <c r="HTR117" s="626"/>
      <c r="HTS117" s="631"/>
      <c r="HTT117" s="631"/>
      <c r="HTU117" s="631"/>
      <c r="HTV117" s="631"/>
      <c r="HTW117" s="631"/>
      <c r="HTX117" s="612"/>
      <c r="HTY117" s="626"/>
      <c r="HTZ117" s="631"/>
      <c r="HUA117" s="631"/>
      <c r="HUB117" s="631"/>
      <c r="HUC117" s="631"/>
      <c r="HUD117" s="631"/>
      <c r="HUE117" s="612"/>
      <c r="HUF117" s="626"/>
      <c r="HUG117" s="631"/>
      <c r="HUH117" s="631"/>
      <c r="HUI117" s="631"/>
      <c r="HUJ117" s="631"/>
      <c r="HUK117" s="631"/>
      <c r="HUL117" s="612"/>
      <c r="HUM117" s="626"/>
      <c r="HUN117" s="631"/>
      <c r="HUO117" s="631"/>
      <c r="HUP117" s="631"/>
      <c r="HUQ117" s="631"/>
      <c r="HUR117" s="631"/>
      <c r="HUS117" s="612"/>
      <c r="HUT117" s="626"/>
      <c r="HUU117" s="631"/>
      <c r="HUV117" s="631"/>
      <c r="HUW117" s="631"/>
      <c r="HUX117" s="631"/>
      <c r="HUY117" s="631"/>
      <c r="HUZ117" s="612"/>
      <c r="HVA117" s="626"/>
      <c r="HVB117" s="631"/>
      <c r="HVC117" s="631"/>
      <c r="HVD117" s="631"/>
      <c r="HVE117" s="631"/>
      <c r="HVF117" s="631"/>
      <c r="HVG117" s="612"/>
      <c r="HVH117" s="626"/>
      <c r="HVI117" s="631"/>
      <c r="HVJ117" s="631"/>
      <c r="HVK117" s="631"/>
      <c r="HVL117" s="631"/>
      <c r="HVM117" s="631"/>
      <c r="HVN117" s="612"/>
      <c r="HVO117" s="626"/>
      <c r="HVP117" s="631"/>
      <c r="HVQ117" s="631"/>
      <c r="HVR117" s="631"/>
      <c r="HVS117" s="631"/>
      <c r="HVT117" s="631"/>
      <c r="HVU117" s="612"/>
      <c r="HVV117" s="626"/>
      <c r="HVW117" s="631"/>
      <c r="HVX117" s="631"/>
      <c r="HVY117" s="631"/>
      <c r="HVZ117" s="631"/>
      <c r="HWA117" s="631"/>
      <c r="HWB117" s="612"/>
      <c r="HWC117" s="626"/>
      <c r="HWD117" s="631"/>
      <c r="HWE117" s="631"/>
      <c r="HWF117" s="631"/>
      <c r="HWG117" s="631"/>
      <c r="HWH117" s="631"/>
      <c r="HWI117" s="612"/>
      <c r="HWJ117" s="626"/>
      <c r="HWK117" s="631"/>
      <c r="HWL117" s="631"/>
      <c r="HWM117" s="631"/>
      <c r="HWN117" s="631"/>
      <c r="HWO117" s="631"/>
      <c r="HWP117" s="612"/>
      <c r="HWQ117" s="626"/>
      <c r="HWR117" s="631"/>
      <c r="HWS117" s="631"/>
      <c r="HWT117" s="631"/>
      <c r="HWU117" s="631"/>
      <c r="HWV117" s="631"/>
      <c r="HWW117" s="612"/>
      <c r="HWX117" s="626"/>
      <c r="HWY117" s="631"/>
      <c r="HWZ117" s="631"/>
      <c r="HXA117" s="631"/>
      <c r="HXB117" s="631"/>
      <c r="HXC117" s="631"/>
      <c r="HXD117" s="612"/>
      <c r="HXE117" s="626"/>
      <c r="HXF117" s="631"/>
      <c r="HXG117" s="631"/>
      <c r="HXH117" s="631"/>
      <c r="HXI117" s="631"/>
      <c r="HXJ117" s="631"/>
      <c r="HXK117" s="612"/>
      <c r="HXL117" s="626"/>
      <c r="HXM117" s="631"/>
      <c r="HXN117" s="631"/>
      <c r="HXO117" s="631"/>
      <c r="HXP117" s="631"/>
      <c r="HXQ117" s="631"/>
      <c r="HXR117" s="612"/>
      <c r="HXS117" s="626"/>
      <c r="HXT117" s="631"/>
      <c r="HXU117" s="631"/>
      <c r="HXV117" s="631"/>
      <c r="HXW117" s="631"/>
      <c r="HXX117" s="631"/>
      <c r="HXY117" s="612"/>
      <c r="HXZ117" s="626"/>
      <c r="HYA117" s="631"/>
      <c r="HYB117" s="631"/>
      <c r="HYC117" s="631"/>
      <c r="HYD117" s="631"/>
      <c r="HYE117" s="631"/>
      <c r="HYF117" s="612"/>
      <c r="HYG117" s="626"/>
      <c r="HYH117" s="631"/>
      <c r="HYI117" s="631"/>
      <c r="HYJ117" s="631"/>
      <c r="HYK117" s="631"/>
      <c r="HYL117" s="631"/>
      <c r="HYM117" s="612"/>
      <c r="HYN117" s="626"/>
      <c r="HYO117" s="631"/>
      <c r="HYP117" s="631"/>
      <c r="HYQ117" s="631"/>
      <c r="HYR117" s="631"/>
      <c r="HYS117" s="631"/>
      <c r="HYT117" s="612"/>
      <c r="HYU117" s="626"/>
      <c r="HYV117" s="631"/>
      <c r="HYW117" s="631"/>
      <c r="HYX117" s="631"/>
      <c r="HYY117" s="631"/>
      <c r="HYZ117" s="631"/>
      <c r="HZA117" s="612"/>
      <c r="HZB117" s="626"/>
      <c r="HZC117" s="631"/>
      <c r="HZD117" s="631"/>
      <c r="HZE117" s="631"/>
      <c r="HZF117" s="631"/>
      <c r="HZG117" s="631"/>
      <c r="HZH117" s="612"/>
      <c r="HZI117" s="626"/>
      <c r="HZJ117" s="631"/>
      <c r="HZK117" s="631"/>
      <c r="HZL117" s="631"/>
      <c r="HZM117" s="631"/>
      <c r="HZN117" s="631"/>
      <c r="HZO117" s="612"/>
      <c r="HZP117" s="626"/>
      <c r="HZQ117" s="631"/>
      <c r="HZR117" s="631"/>
      <c r="HZS117" s="631"/>
      <c r="HZT117" s="631"/>
      <c r="HZU117" s="631"/>
      <c r="HZV117" s="612"/>
      <c r="HZW117" s="626"/>
      <c r="HZX117" s="631"/>
      <c r="HZY117" s="631"/>
      <c r="HZZ117" s="631"/>
      <c r="IAA117" s="631"/>
      <c r="IAB117" s="631"/>
      <c r="IAC117" s="612"/>
      <c r="IAD117" s="626"/>
      <c r="IAE117" s="631"/>
      <c r="IAF117" s="631"/>
      <c r="IAG117" s="631"/>
      <c r="IAH117" s="631"/>
      <c r="IAI117" s="631"/>
      <c r="IAJ117" s="612"/>
      <c r="IAK117" s="626"/>
      <c r="IAL117" s="631"/>
      <c r="IAM117" s="631"/>
      <c r="IAN117" s="631"/>
      <c r="IAO117" s="631"/>
      <c r="IAP117" s="631"/>
      <c r="IAQ117" s="612"/>
      <c r="IAR117" s="626"/>
      <c r="IAS117" s="631"/>
      <c r="IAT117" s="631"/>
      <c r="IAU117" s="631"/>
      <c r="IAV117" s="631"/>
      <c r="IAW117" s="631"/>
      <c r="IAX117" s="612"/>
      <c r="IAY117" s="626"/>
      <c r="IAZ117" s="631"/>
      <c r="IBA117" s="631"/>
      <c r="IBB117" s="631"/>
      <c r="IBC117" s="631"/>
      <c r="IBD117" s="631"/>
      <c r="IBE117" s="612"/>
      <c r="IBF117" s="626"/>
      <c r="IBG117" s="631"/>
      <c r="IBH117" s="631"/>
      <c r="IBI117" s="631"/>
      <c r="IBJ117" s="631"/>
      <c r="IBK117" s="631"/>
      <c r="IBL117" s="612"/>
      <c r="IBM117" s="626"/>
      <c r="IBN117" s="631"/>
      <c r="IBO117" s="631"/>
      <c r="IBP117" s="631"/>
      <c r="IBQ117" s="631"/>
      <c r="IBR117" s="631"/>
      <c r="IBS117" s="612"/>
      <c r="IBT117" s="626"/>
      <c r="IBU117" s="631"/>
      <c r="IBV117" s="631"/>
      <c r="IBW117" s="631"/>
      <c r="IBX117" s="631"/>
      <c r="IBY117" s="631"/>
      <c r="IBZ117" s="612"/>
      <c r="ICA117" s="626"/>
      <c r="ICB117" s="631"/>
      <c r="ICC117" s="631"/>
      <c r="ICD117" s="631"/>
      <c r="ICE117" s="631"/>
      <c r="ICF117" s="631"/>
      <c r="ICG117" s="612"/>
      <c r="ICH117" s="626"/>
      <c r="ICI117" s="631"/>
      <c r="ICJ117" s="631"/>
      <c r="ICK117" s="631"/>
      <c r="ICL117" s="631"/>
      <c r="ICM117" s="631"/>
      <c r="ICN117" s="612"/>
      <c r="ICO117" s="626"/>
      <c r="ICP117" s="631"/>
      <c r="ICQ117" s="631"/>
      <c r="ICR117" s="631"/>
      <c r="ICS117" s="631"/>
      <c r="ICT117" s="631"/>
      <c r="ICU117" s="612"/>
      <c r="ICV117" s="626"/>
      <c r="ICW117" s="631"/>
      <c r="ICX117" s="631"/>
      <c r="ICY117" s="631"/>
      <c r="ICZ117" s="631"/>
      <c r="IDA117" s="631"/>
      <c r="IDB117" s="612"/>
      <c r="IDC117" s="626"/>
      <c r="IDD117" s="631"/>
      <c r="IDE117" s="631"/>
      <c r="IDF117" s="631"/>
      <c r="IDG117" s="631"/>
      <c r="IDH117" s="631"/>
      <c r="IDI117" s="612"/>
      <c r="IDJ117" s="626"/>
      <c r="IDK117" s="631"/>
      <c r="IDL117" s="631"/>
      <c r="IDM117" s="631"/>
      <c r="IDN117" s="631"/>
      <c r="IDO117" s="631"/>
      <c r="IDP117" s="612"/>
      <c r="IDQ117" s="626"/>
      <c r="IDR117" s="631"/>
      <c r="IDS117" s="631"/>
      <c r="IDT117" s="631"/>
      <c r="IDU117" s="631"/>
      <c r="IDV117" s="631"/>
      <c r="IDW117" s="612"/>
      <c r="IDX117" s="626"/>
      <c r="IDY117" s="631"/>
      <c r="IDZ117" s="631"/>
      <c r="IEA117" s="631"/>
      <c r="IEB117" s="631"/>
      <c r="IEC117" s="631"/>
      <c r="IED117" s="612"/>
      <c r="IEE117" s="626"/>
      <c r="IEF117" s="631"/>
      <c r="IEG117" s="631"/>
      <c r="IEH117" s="631"/>
      <c r="IEI117" s="631"/>
      <c r="IEJ117" s="631"/>
      <c r="IEK117" s="612"/>
      <c r="IEL117" s="626"/>
      <c r="IEM117" s="631"/>
      <c r="IEN117" s="631"/>
      <c r="IEO117" s="631"/>
      <c r="IEP117" s="631"/>
      <c r="IEQ117" s="631"/>
      <c r="IER117" s="612"/>
      <c r="IES117" s="626"/>
      <c r="IET117" s="631"/>
      <c r="IEU117" s="631"/>
      <c r="IEV117" s="631"/>
      <c r="IEW117" s="631"/>
      <c r="IEX117" s="631"/>
      <c r="IEY117" s="612"/>
      <c r="IEZ117" s="626"/>
      <c r="IFA117" s="631"/>
      <c r="IFB117" s="631"/>
      <c r="IFC117" s="631"/>
      <c r="IFD117" s="631"/>
      <c r="IFE117" s="631"/>
      <c r="IFF117" s="612"/>
      <c r="IFG117" s="626"/>
      <c r="IFH117" s="631"/>
      <c r="IFI117" s="631"/>
      <c r="IFJ117" s="631"/>
      <c r="IFK117" s="631"/>
      <c r="IFL117" s="631"/>
      <c r="IFM117" s="612"/>
      <c r="IFN117" s="626"/>
      <c r="IFO117" s="631"/>
      <c r="IFP117" s="631"/>
      <c r="IFQ117" s="631"/>
      <c r="IFR117" s="631"/>
      <c r="IFS117" s="631"/>
      <c r="IFT117" s="612"/>
      <c r="IFU117" s="626"/>
      <c r="IFV117" s="631"/>
      <c r="IFW117" s="631"/>
      <c r="IFX117" s="631"/>
      <c r="IFY117" s="631"/>
      <c r="IFZ117" s="631"/>
      <c r="IGA117" s="612"/>
      <c r="IGB117" s="626"/>
      <c r="IGC117" s="631"/>
      <c r="IGD117" s="631"/>
      <c r="IGE117" s="631"/>
      <c r="IGF117" s="631"/>
      <c r="IGG117" s="631"/>
      <c r="IGH117" s="612"/>
      <c r="IGI117" s="626"/>
      <c r="IGJ117" s="631"/>
      <c r="IGK117" s="631"/>
      <c r="IGL117" s="631"/>
      <c r="IGM117" s="631"/>
      <c r="IGN117" s="631"/>
      <c r="IGO117" s="612"/>
      <c r="IGP117" s="626"/>
      <c r="IGQ117" s="631"/>
      <c r="IGR117" s="631"/>
      <c r="IGS117" s="631"/>
      <c r="IGT117" s="631"/>
      <c r="IGU117" s="631"/>
      <c r="IGV117" s="612"/>
      <c r="IGW117" s="626"/>
      <c r="IGX117" s="631"/>
      <c r="IGY117" s="631"/>
      <c r="IGZ117" s="631"/>
      <c r="IHA117" s="631"/>
      <c r="IHB117" s="631"/>
      <c r="IHC117" s="612"/>
      <c r="IHD117" s="626"/>
      <c r="IHE117" s="631"/>
      <c r="IHF117" s="631"/>
      <c r="IHG117" s="631"/>
      <c r="IHH117" s="631"/>
      <c r="IHI117" s="631"/>
      <c r="IHJ117" s="612"/>
      <c r="IHK117" s="626"/>
      <c r="IHL117" s="631"/>
      <c r="IHM117" s="631"/>
      <c r="IHN117" s="631"/>
      <c r="IHO117" s="631"/>
      <c r="IHP117" s="631"/>
      <c r="IHQ117" s="612"/>
      <c r="IHR117" s="626"/>
      <c r="IHS117" s="631"/>
      <c r="IHT117" s="631"/>
      <c r="IHU117" s="631"/>
      <c r="IHV117" s="631"/>
      <c r="IHW117" s="631"/>
      <c r="IHX117" s="612"/>
      <c r="IHY117" s="626"/>
      <c r="IHZ117" s="631"/>
      <c r="IIA117" s="631"/>
      <c r="IIB117" s="631"/>
      <c r="IIC117" s="631"/>
      <c r="IID117" s="631"/>
      <c r="IIE117" s="612"/>
      <c r="IIF117" s="626"/>
      <c r="IIG117" s="631"/>
      <c r="IIH117" s="631"/>
      <c r="III117" s="631"/>
      <c r="IIJ117" s="631"/>
      <c r="IIK117" s="631"/>
      <c r="IIL117" s="612"/>
      <c r="IIM117" s="626"/>
      <c r="IIN117" s="631"/>
      <c r="IIO117" s="631"/>
      <c r="IIP117" s="631"/>
      <c r="IIQ117" s="631"/>
      <c r="IIR117" s="631"/>
      <c r="IIS117" s="612"/>
      <c r="IIT117" s="626"/>
      <c r="IIU117" s="631"/>
      <c r="IIV117" s="631"/>
      <c r="IIW117" s="631"/>
      <c r="IIX117" s="631"/>
      <c r="IIY117" s="631"/>
      <c r="IIZ117" s="612"/>
      <c r="IJA117" s="626"/>
      <c r="IJB117" s="631"/>
      <c r="IJC117" s="631"/>
      <c r="IJD117" s="631"/>
      <c r="IJE117" s="631"/>
      <c r="IJF117" s="631"/>
      <c r="IJG117" s="612"/>
      <c r="IJH117" s="626"/>
      <c r="IJI117" s="631"/>
      <c r="IJJ117" s="631"/>
      <c r="IJK117" s="631"/>
      <c r="IJL117" s="631"/>
      <c r="IJM117" s="631"/>
      <c r="IJN117" s="612"/>
      <c r="IJO117" s="626"/>
      <c r="IJP117" s="631"/>
      <c r="IJQ117" s="631"/>
      <c r="IJR117" s="631"/>
      <c r="IJS117" s="631"/>
      <c r="IJT117" s="631"/>
      <c r="IJU117" s="612"/>
      <c r="IJV117" s="626"/>
      <c r="IJW117" s="631"/>
      <c r="IJX117" s="631"/>
      <c r="IJY117" s="631"/>
      <c r="IJZ117" s="631"/>
      <c r="IKA117" s="631"/>
      <c r="IKB117" s="612"/>
      <c r="IKC117" s="626"/>
      <c r="IKD117" s="631"/>
      <c r="IKE117" s="631"/>
      <c r="IKF117" s="631"/>
      <c r="IKG117" s="631"/>
      <c r="IKH117" s="631"/>
      <c r="IKI117" s="612"/>
      <c r="IKJ117" s="626"/>
      <c r="IKK117" s="631"/>
      <c r="IKL117" s="631"/>
      <c r="IKM117" s="631"/>
      <c r="IKN117" s="631"/>
      <c r="IKO117" s="631"/>
      <c r="IKP117" s="612"/>
      <c r="IKQ117" s="626"/>
      <c r="IKR117" s="631"/>
      <c r="IKS117" s="631"/>
      <c r="IKT117" s="631"/>
      <c r="IKU117" s="631"/>
      <c r="IKV117" s="631"/>
      <c r="IKW117" s="612"/>
      <c r="IKX117" s="626"/>
      <c r="IKY117" s="631"/>
      <c r="IKZ117" s="631"/>
      <c r="ILA117" s="631"/>
      <c r="ILB117" s="631"/>
      <c r="ILC117" s="631"/>
      <c r="ILD117" s="612"/>
      <c r="ILE117" s="626"/>
      <c r="ILF117" s="631"/>
      <c r="ILG117" s="631"/>
      <c r="ILH117" s="631"/>
      <c r="ILI117" s="631"/>
      <c r="ILJ117" s="631"/>
      <c r="ILK117" s="612"/>
      <c r="ILL117" s="626"/>
      <c r="ILM117" s="631"/>
      <c r="ILN117" s="631"/>
      <c r="ILO117" s="631"/>
      <c r="ILP117" s="631"/>
      <c r="ILQ117" s="631"/>
      <c r="ILR117" s="612"/>
      <c r="ILS117" s="626"/>
      <c r="ILT117" s="631"/>
      <c r="ILU117" s="631"/>
      <c r="ILV117" s="631"/>
      <c r="ILW117" s="631"/>
      <c r="ILX117" s="631"/>
      <c r="ILY117" s="612"/>
      <c r="ILZ117" s="626"/>
      <c r="IMA117" s="631"/>
      <c r="IMB117" s="631"/>
      <c r="IMC117" s="631"/>
      <c r="IMD117" s="631"/>
      <c r="IME117" s="631"/>
      <c r="IMF117" s="612"/>
      <c r="IMG117" s="626"/>
      <c r="IMH117" s="631"/>
      <c r="IMI117" s="631"/>
      <c r="IMJ117" s="631"/>
      <c r="IMK117" s="631"/>
      <c r="IML117" s="631"/>
      <c r="IMM117" s="612"/>
      <c r="IMN117" s="626"/>
      <c r="IMO117" s="631"/>
      <c r="IMP117" s="631"/>
      <c r="IMQ117" s="631"/>
      <c r="IMR117" s="631"/>
      <c r="IMS117" s="631"/>
      <c r="IMT117" s="612"/>
      <c r="IMU117" s="626"/>
      <c r="IMV117" s="631"/>
      <c r="IMW117" s="631"/>
      <c r="IMX117" s="631"/>
      <c r="IMY117" s="631"/>
      <c r="IMZ117" s="631"/>
      <c r="INA117" s="612"/>
      <c r="INB117" s="626"/>
      <c r="INC117" s="631"/>
      <c r="IND117" s="631"/>
      <c r="INE117" s="631"/>
      <c r="INF117" s="631"/>
      <c r="ING117" s="631"/>
      <c r="INH117" s="612"/>
      <c r="INI117" s="626"/>
      <c r="INJ117" s="631"/>
      <c r="INK117" s="631"/>
      <c r="INL117" s="631"/>
      <c r="INM117" s="631"/>
      <c r="INN117" s="631"/>
      <c r="INO117" s="612"/>
      <c r="INP117" s="626"/>
      <c r="INQ117" s="631"/>
      <c r="INR117" s="631"/>
      <c r="INS117" s="631"/>
      <c r="INT117" s="631"/>
      <c r="INU117" s="631"/>
      <c r="INV117" s="612"/>
      <c r="INW117" s="626"/>
      <c r="INX117" s="631"/>
      <c r="INY117" s="631"/>
      <c r="INZ117" s="631"/>
      <c r="IOA117" s="631"/>
      <c r="IOB117" s="631"/>
      <c r="IOC117" s="612"/>
      <c r="IOD117" s="626"/>
      <c r="IOE117" s="631"/>
      <c r="IOF117" s="631"/>
      <c r="IOG117" s="631"/>
      <c r="IOH117" s="631"/>
      <c r="IOI117" s="631"/>
      <c r="IOJ117" s="612"/>
      <c r="IOK117" s="626"/>
      <c r="IOL117" s="631"/>
      <c r="IOM117" s="631"/>
      <c r="ION117" s="631"/>
      <c r="IOO117" s="631"/>
      <c r="IOP117" s="631"/>
      <c r="IOQ117" s="612"/>
      <c r="IOR117" s="626"/>
      <c r="IOS117" s="631"/>
      <c r="IOT117" s="631"/>
      <c r="IOU117" s="631"/>
      <c r="IOV117" s="631"/>
      <c r="IOW117" s="631"/>
      <c r="IOX117" s="612"/>
      <c r="IOY117" s="626"/>
      <c r="IOZ117" s="631"/>
      <c r="IPA117" s="631"/>
      <c r="IPB117" s="631"/>
      <c r="IPC117" s="631"/>
      <c r="IPD117" s="631"/>
      <c r="IPE117" s="612"/>
      <c r="IPF117" s="626"/>
      <c r="IPG117" s="631"/>
      <c r="IPH117" s="631"/>
      <c r="IPI117" s="631"/>
      <c r="IPJ117" s="631"/>
      <c r="IPK117" s="631"/>
      <c r="IPL117" s="612"/>
      <c r="IPM117" s="626"/>
      <c r="IPN117" s="631"/>
      <c r="IPO117" s="631"/>
      <c r="IPP117" s="631"/>
      <c r="IPQ117" s="631"/>
      <c r="IPR117" s="631"/>
      <c r="IPS117" s="612"/>
      <c r="IPT117" s="626"/>
      <c r="IPU117" s="631"/>
      <c r="IPV117" s="631"/>
      <c r="IPW117" s="631"/>
      <c r="IPX117" s="631"/>
      <c r="IPY117" s="631"/>
      <c r="IPZ117" s="612"/>
      <c r="IQA117" s="626"/>
      <c r="IQB117" s="631"/>
      <c r="IQC117" s="631"/>
      <c r="IQD117" s="631"/>
      <c r="IQE117" s="631"/>
      <c r="IQF117" s="631"/>
      <c r="IQG117" s="612"/>
      <c r="IQH117" s="626"/>
      <c r="IQI117" s="631"/>
      <c r="IQJ117" s="631"/>
      <c r="IQK117" s="631"/>
      <c r="IQL117" s="631"/>
      <c r="IQM117" s="631"/>
      <c r="IQN117" s="612"/>
      <c r="IQO117" s="626"/>
      <c r="IQP117" s="631"/>
      <c r="IQQ117" s="631"/>
      <c r="IQR117" s="631"/>
      <c r="IQS117" s="631"/>
      <c r="IQT117" s="631"/>
      <c r="IQU117" s="612"/>
      <c r="IQV117" s="626"/>
      <c r="IQW117" s="631"/>
      <c r="IQX117" s="631"/>
      <c r="IQY117" s="631"/>
      <c r="IQZ117" s="631"/>
      <c r="IRA117" s="631"/>
      <c r="IRB117" s="612"/>
      <c r="IRC117" s="626"/>
      <c r="IRD117" s="631"/>
      <c r="IRE117" s="631"/>
      <c r="IRF117" s="631"/>
      <c r="IRG117" s="631"/>
      <c r="IRH117" s="631"/>
      <c r="IRI117" s="612"/>
      <c r="IRJ117" s="626"/>
      <c r="IRK117" s="631"/>
      <c r="IRL117" s="631"/>
      <c r="IRM117" s="631"/>
      <c r="IRN117" s="631"/>
      <c r="IRO117" s="631"/>
      <c r="IRP117" s="612"/>
      <c r="IRQ117" s="626"/>
      <c r="IRR117" s="631"/>
      <c r="IRS117" s="631"/>
      <c r="IRT117" s="631"/>
      <c r="IRU117" s="631"/>
      <c r="IRV117" s="631"/>
      <c r="IRW117" s="612"/>
      <c r="IRX117" s="626"/>
      <c r="IRY117" s="631"/>
      <c r="IRZ117" s="631"/>
      <c r="ISA117" s="631"/>
      <c r="ISB117" s="631"/>
      <c r="ISC117" s="631"/>
      <c r="ISD117" s="612"/>
      <c r="ISE117" s="626"/>
      <c r="ISF117" s="631"/>
      <c r="ISG117" s="631"/>
      <c r="ISH117" s="631"/>
      <c r="ISI117" s="631"/>
      <c r="ISJ117" s="631"/>
      <c r="ISK117" s="612"/>
      <c r="ISL117" s="626"/>
      <c r="ISM117" s="631"/>
      <c r="ISN117" s="631"/>
      <c r="ISO117" s="631"/>
      <c r="ISP117" s="631"/>
      <c r="ISQ117" s="631"/>
      <c r="ISR117" s="612"/>
      <c r="ISS117" s="626"/>
      <c r="IST117" s="631"/>
      <c r="ISU117" s="631"/>
      <c r="ISV117" s="631"/>
      <c r="ISW117" s="631"/>
      <c r="ISX117" s="631"/>
      <c r="ISY117" s="612"/>
      <c r="ISZ117" s="626"/>
      <c r="ITA117" s="631"/>
      <c r="ITB117" s="631"/>
      <c r="ITC117" s="631"/>
      <c r="ITD117" s="631"/>
      <c r="ITE117" s="631"/>
      <c r="ITF117" s="612"/>
      <c r="ITG117" s="626"/>
      <c r="ITH117" s="631"/>
      <c r="ITI117" s="631"/>
      <c r="ITJ117" s="631"/>
      <c r="ITK117" s="631"/>
      <c r="ITL117" s="631"/>
      <c r="ITM117" s="612"/>
      <c r="ITN117" s="626"/>
      <c r="ITO117" s="631"/>
      <c r="ITP117" s="631"/>
      <c r="ITQ117" s="631"/>
      <c r="ITR117" s="631"/>
      <c r="ITS117" s="631"/>
      <c r="ITT117" s="612"/>
      <c r="ITU117" s="626"/>
      <c r="ITV117" s="631"/>
      <c r="ITW117" s="631"/>
      <c r="ITX117" s="631"/>
      <c r="ITY117" s="631"/>
      <c r="ITZ117" s="631"/>
      <c r="IUA117" s="612"/>
      <c r="IUB117" s="626"/>
      <c r="IUC117" s="631"/>
      <c r="IUD117" s="631"/>
      <c r="IUE117" s="631"/>
      <c r="IUF117" s="631"/>
      <c r="IUG117" s="631"/>
      <c r="IUH117" s="612"/>
      <c r="IUI117" s="626"/>
      <c r="IUJ117" s="631"/>
      <c r="IUK117" s="631"/>
      <c r="IUL117" s="631"/>
      <c r="IUM117" s="631"/>
      <c r="IUN117" s="631"/>
      <c r="IUO117" s="612"/>
      <c r="IUP117" s="626"/>
      <c r="IUQ117" s="631"/>
      <c r="IUR117" s="631"/>
      <c r="IUS117" s="631"/>
      <c r="IUT117" s="631"/>
      <c r="IUU117" s="631"/>
      <c r="IUV117" s="612"/>
      <c r="IUW117" s="626"/>
      <c r="IUX117" s="631"/>
      <c r="IUY117" s="631"/>
      <c r="IUZ117" s="631"/>
      <c r="IVA117" s="631"/>
      <c r="IVB117" s="631"/>
      <c r="IVC117" s="612"/>
      <c r="IVD117" s="626"/>
      <c r="IVE117" s="631"/>
      <c r="IVF117" s="631"/>
      <c r="IVG117" s="631"/>
      <c r="IVH117" s="631"/>
      <c r="IVI117" s="631"/>
      <c r="IVJ117" s="612"/>
      <c r="IVK117" s="626"/>
      <c r="IVL117" s="631"/>
      <c r="IVM117" s="631"/>
      <c r="IVN117" s="631"/>
      <c r="IVO117" s="631"/>
      <c r="IVP117" s="631"/>
      <c r="IVQ117" s="612"/>
      <c r="IVR117" s="626"/>
      <c r="IVS117" s="631"/>
      <c r="IVT117" s="631"/>
      <c r="IVU117" s="631"/>
      <c r="IVV117" s="631"/>
      <c r="IVW117" s="631"/>
      <c r="IVX117" s="612"/>
      <c r="IVY117" s="626"/>
      <c r="IVZ117" s="631"/>
      <c r="IWA117" s="631"/>
      <c r="IWB117" s="631"/>
      <c r="IWC117" s="631"/>
      <c r="IWD117" s="631"/>
      <c r="IWE117" s="612"/>
      <c r="IWF117" s="626"/>
      <c r="IWG117" s="631"/>
      <c r="IWH117" s="631"/>
      <c r="IWI117" s="631"/>
      <c r="IWJ117" s="631"/>
      <c r="IWK117" s="631"/>
      <c r="IWL117" s="612"/>
      <c r="IWM117" s="626"/>
      <c r="IWN117" s="631"/>
      <c r="IWO117" s="631"/>
      <c r="IWP117" s="631"/>
      <c r="IWQ117" s="631"/>
      <c r="IWR117" s="631"/>
      <c r="IWS117" s="612"/>
      <c r="IWT117" s="626"/>
      <c r="IWU117" s="631"/>
      <c r="IWV117" s="631"/>
      <c r="IWW117" s="631"/>
      <c r="IWX117" s="631"/>
      <c r="IWY117" s="631"/>
      <c r="IWZ117" s="612"/>
      <c r="IXA117" s="626"/>
      <c r="IXB117" s="631"/>
      <c r="IXC117" s="631"/>
      <c r="IXD117" s="631"/>
      <c r="IXE117" s="631"/>
      <c r="IXF117" s="631"/>
      <c r="IXG117" s="612"/>
      <c r="IXH117" s="626"/>
      <c r="IXI117" s="631"/>
      <c r="IXJ117" s="631"/>
      <c r="IXK117" s="631"/>
      <c r="IXL117" s="631"/>
      <c r="IXM117" s="631"/>
      <c r="IXN117" s="612"/>
      <c r="IXO117" s="626"/>
      <c r="IXP117" s="631"/>
      <c r="IXQ117" s="631"/>
      <c r="IXR117" s="631"/>
      <c r="IXS117" s="631"/>
      <c r="IXT117" s="631"/>
      <c r="IXU117" s="612"/>
      <c r="IXV117" s="626"/>
      <c r="IXW117" s="631"/>
      <c r="IXX117" s="631"/>
      <c r="IXY117" s="631"/>
      <c r="IXZ117" s="631"/>
      <c r="IYA117" s="631"/>
      <c r="IYB117" s="612"/>
      <c r="IYC117" s="626"/>
      <c r="IYD117" s="631"/>
      <c r="IYE117" s="631"/>
      <c r="IYF117" s="631"/>
      <c r="IYG117" s="631"/>
      <c r="IYH117" s="631"/>
      <c r="IYI117" s="612"/>
      <c r="IYJ117" s="626"/>
      <c r="IYK117" s="631"/>
      <c r="IYL117" s="631"/>
      <c r="IYM117" s="631"/>
      <c r="IYN117" s="631"/>
      <c r="IYO117" s="631"/>
      <c r="IYP117" s="612"/>
      <c r="IYQ117" s="626"/>
      <c r="IYR117" s="631"/>
      <c r="IYS117" s="631"/>
      <c r="IYT117" s="631"/>
      <c r="IYU117" s="631"/>
      <c r="IYV117" s="631"/>
      <c r="IYW117" s="612"/>
      <c r="IYX117" s="626"/>
      <c r="IYY117" s="631"/>
      <c r="IYZ117" s="631"/>
      <c r="IZA117" s="631"/>
      <c r="IZB117" s="631"/>
      <c r="IZC117" s="631"/>
      <c r="IZD117" s="612"/>
      <c r="IZE117" s="626"/>
      <c r="IZF117" s="631"/>
      <c r="IZG117" s="631"/>
      <c r="IZH117" s="631"/>
      <c r="IZI117" s="631"/>
      <c r="IZJ117" s="631"/>
      <c r="IZK117" s="612"/>
      <c r="IZL117" s="626"/>
      <c r="IZM117" s="631"/>
      <c r="IZN117" s="631"/>
      <c r="IZO117" s="631"/>
      <c r="IZP117" s="631"/>
      <c r="IZQ117" s="631"/>
      <c r="IZR117" s="612"/>
      <c r="IZS117" s="626"/>
      <c r="IZT117" s="631"/>
      <c r="IZU117" s="631"/>
      <c r="IZV117" s="631"/>
      <c r="IZW117" s="631"/>
      <c r="IZX117" s="631"/>
      <c r="IZY117" s="612"/>
      <c r="IZZ117" s="626"/>
      <c r="JAA117" s="631"/>
      <c r="JAB117" s="631"/>
      <c r="JAC117" s="631"/>
      <c r="JAD117" s="631"/>
      <c r="JAE117" s="631"/>
      <c r="JAF117" s="612"/>
      <c r="JAG117" s="626"/>
      <c r="JAH117" s="631"/>
      <c r="JAI117" s="631"/>
      <c r="JAJ117" s="631"/>
      <c r="JAK117" s="631"/>
      <c r="JAL117" s="631"/>
      <c r="JAM117" s="612"/>
      <c r="JAN117" s="626"/>
      <c r="JAO117" s="631"/>
      <c r="JAP117" s="631"/>
      <c r="JAQ117" s="631"/>
      <c r="JAR117" s="631"/>
      <c r="JAS117" s="631"/>
      <c r="JAT117" s="612"/>
      <c r="JAU117" s="626"/>
      <c r="JAV117" s="631"/>
      <c r="JAW117" s="631"/>
      <c r="JAX117" s="631"/>
      <c r="JAY117" s="631"/>
      <c r="JAZ117" s="631"/>
      <c r="JBA117" s="612"/>
      <c r="JBB117" s="626"/>
      <c r="JBC117" s="631"/>
      <c r="JBD117" s="631"/>
      <c r="JBE117" s="631"/>
      <c r="JBF117" s="631"/>
      <c r="JBG117" s="631"/>
      <c r="JBH117" s="612"/>
      <c r="JBI117" s="626"/>
      <c r="JBJ117" s="631"/>
      <c r="JBK117" s="631"/>
      <c r="JBL117" s="631"/>
      <c r="JBM117" s="631"/>
      <c r="JBN117" s="631"/>
      <c r="JBO117" s="612"/>
      <c r="JBP117" s="626"/>
      <c r="JBQ117" s="631"/>
      <c r="JBR117" s="631"/>
      <c r="JBS117" s="631"/>
      <c r="JBT117" s="631"/>
      <c r="JBU117" s="631"/>
      <c r="JBV117" s="612"/>
      <c r="JBW117" s="626"/>
      <c r="JBX117" s="631"/>
      <c r="JBY117" s="631"/>
      <c r="JBZ117" s="631"/>
      <c r="JCA117" s="631"/>
      <c r="JCB117" s="631"/>
      <c r="JCC117" s="612"/>
      <c r="JCD117" s="626"/>
      <c r="JCE117" s="631"/>
      <c r="JCF117" s="631"/>
      <c r="JCG117" s="631"/>
      <c r="JCH117" s="631"/>
      <c r="JCI117" s="631"/>
      <c r="JCJ117" s="612"/>
      <c r="JCK117" s="626"/>
      <c r="JCL117" s="631"/>
      <c r="JCM117" s="631"/>
      <c r="JCN117" s="631"/>
      <c r="JCO117" s="631"/>
      <c r="JCP117" s="631"/>
      <c r="JCQ117" s="612"/>
      <c r="JCR117" s="626"/>
      <c r="JCS117" s="631"/>
      <c r="JCT117" s="631"/>
      <c r="JCU117" s="631"/>
      <c r="JCV117" s="631"/>
      <c r="JCW117" s="631"/>
      <c r="JCX117" s="612"/>
      <c r="JCY117" s="626"/>
      <c r="JCZ117" s="631"/>
      <c r="JDA117" s="631"/>
      <c r="JDB117" s="631"/>
      <c r="JDC117" s="631"/>
      <c r="JDD117" s="631"/>
      <c r="JDE117" s="612"/>
      <c r="JDF117" s="626"/>
      <c r="JDG117" s="631"/>
      <c r="JDH117" s="631"/>
      <c r="JDI117" s="631"/>
      <c r="JDJ117" s="631"/>
      <c r="JDK117" s="631"/>
      <c r="JDL117" s="612"/>
      <c r="JDM117" s="626"/>
      <c r="JDN117" s="631"/>
      <c r="JDO117" s="631"/>
      <c r="JDP117" s="631"/>
      <c r="JDQ117" s="631"/>
      <c r="JDR117" s="631"/>
      <c r="JDS117" s="612"/>
      <c r="JDT117" s="626"/>
      <c r="JDU117" s="631"/>
      <c r="JDV117" s="631"/>
      <c r="JDW117" s="631"/>
      <c r="JDX117" s="631"/>
      <c r="JDY117" s="631"/>
      <c r="JDZ117" s="612"/>
      <c r="JEA117" s="626"/>
      <c r="JEB117" s="631"/>
      <c r="JEC117" s="631"/>
      <c r="JED117" s="631"/>
      <c r="JEE117" s="631"/>
      <c r="JEF117" s="631"/>
      <c r="JEG117" s="612"/>
      <c r="JEH117" s="626"/>
      <c r="JEI117" s="631"/>
      <c r="JEJ117" s="631"/>
      <c r="JEK117" s="631"/>
      <c r="JEL117" s="631"/>
      <c r="JEM117" s="631"/>
      <c r="JEN117" s="612"/>
      <c r="JEO117" s="626"/>
      <c r="JEP117" s="631"/>
      <c r="JEQ117" s="631"/>
      <c r="JER117" s="631"/>
      <c r="JES117" s="631"/>
      <c r="JET117" s="631"/>
      <c r="JEU117" s="612"/>
      <c r="JEV117" s="626"/>
      <c r="JEW117" s="631"/>
      <c r="JEX117" s="631"/>
      <c r="JEY117" s="631"/>
      <c r="JEZ117" s="631"/>
      <c r="JFA117" s="631"/>
      <c r="JFB117" s="612"/>
      <c r="JFC117" s="626"/>
      <c r="JFD117" s="631"/>
      <c r="JFE117" s="631"/>
      <c r="JFF117" s="631"/>
      <c r="JFG117" s="631"/>
      <c r="JFH117" s="631"/>
      <c r="JFI117" s="612"/>
      <c r="JFJ117" s="626"/>
      <c r="JFK117" s="631"/>
      <c r="JFL117" s="631"/>
      <c r="JFM117" s="631"/>
      <c r="JFN117" s="631"/>
      <c r="JFO117" s="631"/>
      <c r="JFP117" s="612"/>
      <c r="JFQ117" s="626"/>
      <c r="JFR117" s="631"/>
      <c r="JFS117" s="631"/>
      <c r="JFT117" s="631"/>
      <c r="JFU117" s="631"/>
      <c r="JFV117" s="631"/>
      <c r="JFW117" s="612"/>
      <c r="JFX117" s="626"/>
      <c r="JFY117" s="631"/>
      <c r="JFZ117" s="631"/>
      <c r="JGA117" s="631"/>
      <c r="JGB117" s="631"/>
      <c r="JGC117" s="631"/>
      <c r="JGD117" s="612"/>
      <c r="JGE117" s="626"/>
      <c r="JGF117" s="631"/>
      <c r="JGG117" s="631"/>
      <c r="JGH117" s="631"/>
      <c r="JGI117" s="631"/>
      <c r="JGJ117" s="631"/>
      <c r="JGK117" s="612"/>
      <c r="JGL117" s="626"/>
      <c r="JGM117" s="631"/>
      <c r="JGN117" s="631"/>
      <c r="JGO117" s="631"/>
      <c r="JGP117" s="631"/>
      <c r="JGQ117" s="631"/>
      <c r="JGR117" s="612"/>
      <c r="JGS117" s="626"/>
      <c r="JGT117" s="631"/>
      <c r="JGU117" s="631"/>
      <c r="JGV117" s="631"/>
      <c r="JGW117" s="631"/>
      <c r="JGX117" s="631"/>
      <c r="JGY117" s="612"/>
      <c r="JGZ117" s="626"/>
      <c r="JHA117" s="631"/>
      <c r="JHB117" s="631"/>
      <c r="JHC117" s="631"/>
      <c r="JHD117" s="631"/>
      <c r="JHE117" s="631"/>
      <c r="JHF117" s="612"/>
      <c r="JHG117" s="626"/>
      <c r="JHH117" s="631"/>
      <c r="JHI117" s="631"/>
      <c r="JHJ117" s="631"/>
      <c r="JHK117" s="631"/>
      <c r="JHL117" s="631"/>
      <c r="JHM117" s="612"/>
      <c r="JHN117" s="626"/>
      <c r="JHO117" s="631"/>
      <c r="JHP117" s="631"/>
      <c r="JHQ117" s="631"/>
      <c r="JHR117" s="631"/>
      <c r="JHS117" s="631"/>
      <c r="JHT117" s="612"/>
      <c r="JHU117" s="626"/>
      <c r="JHV117" s="631"/>
      <c r="JHW117" s="631"/>
      <c r="JHX117" s="631"/>
      <c r="JHY117" s="631"/>
      <c r="JHZ117" s="631"/>
      <c r="JIA117" s="612"/>
      <c r="JIB117" s="626"/>
      <c r="JIC117" s="631"/>
      <c r="JID117" s="631"/>
      <c r="JIE117" s="631"/>
      <c r="JIF117" s="631"/>
      <c r="JIG117" s="631"/>
      <c r="JIH117" s="612"/>
      <c r="JII117" s="626"/>
      <c r="JIJ117" s="631"/>
      <c r="JIK117" s="631"/>
      <c r="JIL117" s="631"/>
      <c r="JIM117" s="631"/>
      <c r="JIN117" s="631"/>
      <c r="JIO117" s="612"/>
      <c r="JIP117" s="626"/>
      <c r="JIQ117" s="631"/>
      <c r="JIR117" s="631"/>
      <c r="JIS117" s="631"/>
      <c r="JIT117" s="631"/>
      <c r="JIU117" s="631"/>
      <c r="JIV117" s="612"/>
      <c r="JIW117" s="626"/>
      <c r="JIX117" s="631"/>
      <c r="JIY117" s="631"/>
      <c r="JIZ117" s="631"/>
      <c r="JJA117" s="631"/>
      <c r="JJB117" s="631"/>
      <c r="JJC117" s="612"/>
      <c r="JJD117" s="626"/>
      <c r="JJE117" s="631"/>
      <c r="JJF117" s="631"/>
      <c r="JJG117" s="631"/>
      <c r="JJH117" s="631"/>
      <c r="JJI117" s="631"/>
      <c r="JJJ117" s="612"/>
      <c r="JJK117" s="626"/>
      <c r="JJL117" s="631"/>
      <c r="JJM117" s="631"/>
      <c r="JJN117" s="631"/>
      <c r="JJO117" s="631"/>
      <c r="JJP117" s="631"/>
      <c r="JJQ117" s="612"/>
      <c r="JJR117" s="626"/>
      <c r="JJS117" s="631"/>
      <c r="JJT117" s="631"/>
      <c r="JJU117" s="631"/>
      <c r="JJV117" s="631"/>
      <c r="JJW117" s="631"/>
      <c r="JJX117" s="612"/>
      <c r="JJY117" s="626"/>
      <c r="JJZ117" s="631"/>
      <c r="JKA117" s="631"/>
      <c r="JKB117" s="631"/>
      <c r="JKC117" s="631"/>
      <c r="JKD117" s="631"/>
      <c r="JKE117" s="612"/>
      <c r="JKF117" s="626"/>
      <c r="JKG117" s="631"/>
      <c r="JKH117" s="631"/>
      <c r="JKI117" s="631"/>
      <c r="JKJ117" s="631"/>
      <c r="JKK117" s="631"/>
      <c r="JKL117" s="612"/>
      <c r="JKM117" s="626"/>
      <c r="JKN117" s="631"/>
      <c r="JKO117" s="631"/>
      <c r="JKP117" s="631"/>
      <c r="JKQ117" s="631"/>
      <c r="JKR117" s="631"/>
      <c r="JKS117" s="612"/>
      <c r="JKT117" s="626"/>
      <c r="JKU117" s="631"/>
      <c r="JKV117" s="631"/>
      <c r="JKW117" s="631"/>
      <c r="JKX117" s="631"/>
      <c r="JKY117" s="631"/>
      <c r="JKZ117" s="612"/>
      <c r="JLA117" s="626"/>
      <c r="JLB117" s="631"/>
      <c r="JLC117" s="631"/>
      <c r="JLD117" s="631"/>
      <c r="JLE117" s="631"/>
      <c r="JLF117" s="631"/>
      <c r="JLG117" s="612"/>
      <c r="JLH117" s="626"/>
      <c r="JLI117" s="631"/>
      <c r="JLJ117" s="631"/>
      <c r="JLK117" s="631"/>
      <c r="JLL117" s="631"/>
      <c r="JLM117" s="631"/>
      <c r="JLN117" s="612"/>
      <c r="JLO117" s="626"/>
      <c r="JLP117" s="631"/>
      <c r="JLQ117" s="631"/>
      <c r="JLR117" s="631"/>
      <c r="JLS117" s="631"/>
      <c r="JLT117" s="631"/>
      <c r="JLU117" s="612"/>
      <c r="JLV117" s="626"/>
      <c r="JLW117" s="631"/>
      <c r="JLX117" s="631"/>
      <c r="JLY117" s="631"/>
      <c r="JLZ117" s="631"/>
      <c r="JMA117" s="631"/>
      <c r="JMB117" s="612"/>
      <c r="JMC117" s="626"/>
      <c r="JMD117" s="631"/>
      <c r="JME117" s="631"/>
      <c r="JMF117" s="631"/>
      <c r="JMG117" s="631"/>
      <c r="JMH117" s="631"/>
      <c r="JMI117" s="612"/>
      <c r="JMJ117" s="626"/>
      <c r="JMK117" s="631"/>
      <c r="JML117" s="631"/>
      <c r="JMM117" s="631"/>
      <c r="JMN117" s="631"/>
      <c r="JMO117" s="631"/>
      <c r="JMP117" s="612"/>
      <c r="JMQ117" s="626"/>
      <c r="JMR117" s="631"/>
      <c r="JMS117" s="631"/>
      <c r="JMT117" s="631"/>
      <c r="JMU117" s="631"/>
      <c r="JMV117" s="631"/>
      <c r="JMW117" s="612"/>
      <c r="JMX117" s="626"/>
      <c r="JMY117" s="631"/>
      <c r="JMZ117" s="631"/>
      <c r="JNA117" s="631"/>
      <c r="JNB117" s="631"/>
      <c r="JNC117" s="631"/>
      <c r="JND117" s="612"/>
      <c r="JNE117" s="626"/>
      <c r="JNF117" s="631"/>
      <c r="JNG117" s="631"/>
      <c r="JNH117" s="631"/>
      <c r="JNI117" s="631"/>
      <c r="JNJ117" s="631"/>
      <c r="JNK117" s="612"/>
      <c r="JNL117" s="626"/>
      <c r="JNM117" s="631"/>
      <c r="JNN117" s="631"/>
      <c r="JNO117" s="631"/>
      <c r="JNP117" s="631"/>
      <c r="JNQ117" s="631"/>
      <c r="JNR117" s="612"/>
      <c r="JNS117" s="626"/>
      <c r="JNT117" s="631"/>
      <c r="JNU117" s="631"/>
      <c r="JNV117" s="631"/>
      <c r="JNW117" s="631"/>
      <c r="JNX117" s="631"/>
      <c r="JNY117" s="612"/>
      <c r="JNZ117" s="626"/>
      <c r="JOA117" s="631"/>
      <c r="JOB117" s="631"/>
      <c r="JOC117" s="631"/>
      <c r="JOD117" s="631"/>
      <c r="JOE117" s="631"/>
      <c r="JOF117" s="612"/>
      <c r="JOG117" s="626"/>
      <c r="JOH117" s="631"/>
      <c r="JOI117" s="631"/>
      <c r="JOJ117" s="631"/>
      <c r="JOK117" s="631"/>
      <c r="JOL117" s="631"/>
      <c r="JOM117" s="612"/>
      <c r="JON117" s="626"/>
      <c r="JOO117" s="631"/>
      <c r="JOP117" s="631"/>
      <c r="JOQ117" s="631"/>
      <c r="JOR117" s="631"/>
      <c r="JOS117" s="631"/>
      <c r="JOT117" s="612"/>
      <c r="JOU117" s="626"/>
      <c r="JOV117" s="631"/>
      <c r="JOW117" s="631"/>
      <c r="JOX117" s="631"/>
      <c r="JOY117" s="631"/>
      <c r="JOZ117" s="631"/>
      <c r="JPA117" s="612"/>
      <c r="JPB117" s="626"/>
      <c r="JPC117" s="631"/>
      <c r="JPD117" s="631"/>
      <c r="JPE117" s="631"/>
      <c r="JPF117" s="631"/>
      <c r="JPG117" s="631"/>
      <c r="JPH117" s="612"/>
      <c r="JPI117" s="626"/>
      <c r="JPJ117" s="631"/>
      <c r="JPK117" s="631"/>
      <c r="JPL117" s="631"/>
      <c r="JPM117" s="631"/>
      <c r="JPN117" s="631"/>
      <c r="JPO117" s="612"/>
      <c r="JPP117" s="626"/>
      <c r="JPQ117" s="631"/>
      <c r="JPR117" s="631"/>
      <c r="JPS117" s="631"/>
      <c r="JPT117" s="631"/>
      <c r="JPU117" s="631"/>
      <c r="JPV117" s="612"/>
      <c r="JPW117" s="626"/>
      <c r="JPX117" s="631"/>
      <c r="JPY117" s="631"/>
      <c r="JPZ117" s="631"/>
      <c r="JQA117" s="631"/>
      <c r="JQB117" s="631"/>
      <c r="JQC117" s="612"/>
      <c r="JQD117" s="626"/>
      <c r="JQE117" s="631"/>
      <c r="JQF117" s="631"/>
      <c r="JQG117" s="631"/>
      <c r="JQH117" s="631"/>
      <c r="JQI117" s="631"/>
      <c r="JQJ117" s="612"/>
      <c r="JQK117" s="626"/>
      <c r="JQL117" s="631"/>
      <c r="JQM117" s="631"/>
      <c r="JQN117" s="631"/>
      <c r="JQO117" s="631"/>
      <c r="JQP117" s="631"/>
      <c r="JQQ117" s="612"/>
      <c r="JQR117" s="626"/>
      <c r="JQS117" s="631"/>
      <c r="JQT117" s="631"/>
      <c r="JQU117" s="631"/>
      <c r="JQV117" s="631"/>
      <c r="JQW117" s="631"/>
      <c r="JQX117" s="612"/>
      <c r="JQY117" s="626"/>
      <c r="JQZ117" s="631"/>
      <c r="JRA117" s="631"/>
      <c r="JRB117" s="631"/>
      <c r="JRC117" s="631"/>
      <c r="JRD117" s="631"/>
      <c r="JRE117" s="612"/>
      <c r="JRF117" s="626"/>
      <c r="JRG117" s="631"/>
      <c r="JRH117" s="631"/>
      <c r="JRI117" s="631"/>
      <c r="JRJ117" s="631"/>
      <c r="JRK117" s="631"/>
      <c r="JRL117" s="612"/>
      <c r="JRM117" s="626"/>
      <c r="JRN117" s="631"/>
      <c r="JRO117" s="631"/>
      <c r="JRP117" s="631"/>
      <c r="JRQ117" s="631"/>
      <c r="JRR117" s="631"/>
      <c r="JRS117" s="612"/>
      <c r="JRT117" s="626"/>
      <c r="JRU117" s="631"/>
      <c r="JRV117" s="631"/>
      <c r="JRW117" s="631"/>
      <c r="JRX117" s="631"/>
      <c r="JRY117" s="631"/>
      <c r="JRZ117" s="612"/>
      <c r="JSA117" s="626"/>
      <c r="JSB117" s="631"/>
      <c r="JSC117" s="631"/>
      <c r="JSD117" s="631"/>
      <c r="JSE117" s="631"/>
      <c r="JSF117" s="631"/>
      <c r="JSG117" s="612"/>
      <c r="JSH117" s="626"/>
      <c r="JSI117" s="631"/>
      <c r="JSJ117" s="631"/>
      <c r="JSK117" s="631"/>
      <c r="JSL117" s="631"/>
      <c r="JSM117" s="631"/>
      <c r="JSN117" s="612"/>
      <c r="JSO117" s="626"/>
      <c r="JSP117" s="631"/>
      <c r="JSQ117" s="631"/>
      <c r="JSR117" s="631"/>
      <c r="JSS117" s="631"/>
      <c r="JST117" s="631"/>
      <c r="JSU117" s="612"/>
      <c r="JSV117" s="626"/>
      <c r="JSW117" s="631"/>
      <c r="JSX117" s="631"/>
      <c r="JSY117" s="631"/>
      <c r="JSZ117" s="631"/>
      <c r="JTA117" s="631"/>
      <c r="JTB117" s="612"/>
      <c r="JTC117" s="626"/>
      <c r="JTD117" s="631"/>
      <c r="JTE117" s="631"/>
      <c r="JTF117" s="631"/>
      <c r="JTG117" s="631"/>
      <c r="JTH117" s="631"/>
      <c r="JTI117" s="612"/>
      <c r="JTJ117" s="626"/>
      <c r="JTK117" s="631"/>
      <c r="JTL117" s="631"/>
      <c r="JTM117" s="631"/>
      <c r="JTN117" s="631"/>
      <c r="JTO117" s="631"/>
      <c r="JTP117" s="612"/>
      <c r="JTQ117" s="626"/>
      <c r="JTR117" s="631"/>
      <c r="JTS117" s="631"/>
      <c r="JTT117" s="631"/>
      <c r="JTU117" s="631"/>
      <c r="JTV117" s="631"/>
      <c r="JTW117" s="612"/>
      <c r="JTX117" s="626"/>
      <c r="JTY117" s="631"/>
      <c r="JTZ117" s="631"/>
      <c r="JUA117" s="631"/>
      <c r="JUB117" s="631"/>
      <c r="JUC117" s="631"/>
      <c r="JUD117" s="612"/>
      <c r="JUE117" s="626"/>
      <c r="JUF117" s="631"/>
      <c r="JUG117" s="631"/>
      <c r="JUH117" s="631"/>
      <c r="JUI117" s="631"/>
      <c r="JUJ117" s="631"/>
      <c r="JUK117" s="612"/>
      <c r="JUL117" s="626"/>
      <c r="JUM117" s="631"/>
      <c r="JUN117" s="631"/>
      <c r="JUO117" s="631"/>
      <c r="JUP117" s="631"/>
      <c r="JUQ117" s="631"/>
      <c r="JUR117" s="612"/>
      <c r="JUS117" s="626"/>
      <c r="JUT117" s="631"/>
      <c r="JUU117" s="631"/>
      <c r="JUV117" s="631"/>
      <c r="JUW117" s="631"/>
      <c r="JUX117" s="631"/>
      <c r="JUY117" s="612"/>
      <c r="JUZ117" s="626"/>
      <c r="JVA117" s="631"/>
      <c r="JVB117" s="631"/>
      <c r="JVC117" s="631"/>
      <c r="JVD117" s="631"/>
      <c r="JVE117" s="631"/>
      <c r="JVF117" s="612"/>
      <c r="JVG117" s="626"/>
      <c r="JVH117" s="631"/>
      <c r="JVI117" s="631"/>
      <c r="JVJ117" s="631"/>
      <c r="JVK117" s="631"/>
      <c r="JVL117" s="631"/>
      <c r="JVM117" s="612"/>
      <c r="JVN117" s="626"/>
      <c r="JVO117" s="631"/>
      <c r="JVP117" s="631"/>
      <c r="JVQ117" s="631"/>
      <c r="JVR117" s="631"/>
      <c r="JVS117" s="631"/>
      <c r="JVT117" s="612"/>
      <c r="JVU117" s="626"/>
      <c r="JVV117" s="631"/>
      <c r="JVW117" s="631"/>
      <c r="JVX117" s="631"/>
      <c r="JVY117" s="631"/>
      <c r="JVZ117" s="631"/>
      <c r="JWA117" s="612"/>
      <c r="JWB117" s="626"/>
      <c r="JWC117" s="631"/>
      <c r="JWD117" s="631"/>
      <c r="JWE117" s="631"/>
      <c r="JWF117" s="631"/>
      <c r="JWG117" s="631"/>
      <c r="JWH117" s="612"/>
      <c r="JWI117" s="626"/>
      <c r="JWJ117" s="631"/>
      <c r="JWK117" s="631"/>
      <c r="JWL117" s="631"/>
      <c r="JWM117" s="631"/>
      <c r="JWN117" s="631"/>
      <c r="JWO117" s="612"/>
      <c r="JWP117" s="626"/>
      <c r="JWQ117" s="631"/>
      <c r="JWR117" s="631"/>
      <c r="JWS117" s="631"/>
      <c r="JWT117" s="631"/>
      <c r="JWU117" s="631"/>
      <c r="JWV117" s="612"/>
      <c r="JWW117" s="626"/>
      <c r="JWX117" s="631"/>
      <c r="JWY117" s="631"/>
      <c r="JWZ117" s="631"/>
      <c r="JXA117" s="631"/>
      <c r="JXB117" s="631"/>
      <c r="JXC117" s="612"/>
      <c r="JXD117" s="626"/>
      <c r="JXE117" s="631"/>
      <c r="JXF117" s="631"/>
      <c r="JXG117" s="631"/>
      <c r="JXH117" s="631"/>
      <c r="JXI117" s="631"/>
      <c r="JXJ117" s="612"/>
      <c r="JXK117" s="626"/>
      <c r="JXL117" s="631"/>
      <c r="JXM117" s="631"/>
      <c r="JXN117" s="631"/>
      <c r="JXO117" s="631"/>
      <c r="JXP117" s="631"/>
      <c r="JXQ117" s="612"/>
      <c r="JXR117" s="626"/>
      <c r="JXS117" s="631"/>
      <c r="JXT117" s="631"/>
      <c r="JXU117" s="631"/>
      <c r="JXV117" s="631"/>
      <c r="JXW117" s="631"/>
      <c r="JXX117" s="612"/>
      <c r="JXY117" s="626"/>
      <c r="JXZ117" s="631"/>
      <c r="JYA117" s="631"/>
      <c r="JYB117" s="631"/>
      <c r="JYC117" s="631"/>
      <c r="JYD117" s="631"/>
      <c r="JYE117" s="612"/>
      <c r="JYF117" s="626"/>
      <c r="JYG117" s="631"/>
      <c r="JYH117" s="631"/>
      <c r="JYI117" s="631"/>
      <c r="JYJ117" s="631"/>
      <c r="JYK117" s="631"/>
      <c r="JYL117" s="612"/>
      <c r="JYM117" s="626"/>
      <c r="JYN117" s="631"/>
      <c r="JYO117" s="631"/>
      <c r="JYP117" s="631"/>
      <c r="JYQ117" s="631"/>
      <c r="JYR117" s="631"/>
      <c r="JYS117" s="612"/>
      <c r="JYT117" s="626"/>
      <c r="JYU117" s="631"/>
      <c r="JYV117" s="631"/>
      <c r="JYW117" s="631"/>
      <c r="JYX117" s="631"/>
      <c r="JYY117" s="631"/>
      <c r="JYZ117" s="612"/>
      <c r="JZA117" s="626"/>
      <c r="JZB117" s="631"/>
      <c r="JZC117" s="631"/>
      <c r="JZD117" s="631"/>
      <c r="JZE117" s="631"/>
      <c r="JZF117" s="631"/>
      <c r="JZG117" s="612"/>
      <c r="JZH117" s="626"/>
      <c r="JZI117" s="631"/>
      <c r="JZJ117" s="631"/>
      <c r="JZK117" s="631"/>
      <c r="JZL117" s="631"/>
      <c r="JZM117" s="631"/>
      <c r="JZN117" s="612"/>
      <c r="JZO117" s="626"/>
      <c r="JZP117" s="631"/>
      <c r="JZQ117" s="631"/>
      <c r="JZR117" s="631"/>
      <c r="JZS117" s="631"/>
      <c r="JZT117" s="631"/>
      <c r="JZU117" s="612"/>
      <c r="JZV117" s="626"/>
      <c r="JZW117" s="631"/>
      <c r="JZX117" s="631"/>
      <c r="JZY117" s="631"/>
      <c r="JZZ117" s="631"/>
      <c r="KAA117" s="631"/>
      <c r="KAB117" s="612"/>
      <c r="KAC117" s="626"/>
      <c r="KAD117" s="631"/>
      <c r="KAE117" s="631"/>
      <c r="KAF117" s="631"/>
      <c r="KAG117" s="631"/>
      <c r="KAH117" s="631"/>
      <c r="KAI117" s="612"/>
      <c r="KAJ117" s="626"/>
      <c r="KAK117" s="631"/>
      <c r="KAL117" s="631"/>
      <c r="KAM117" s="631"/>
      <c r="KAN117" s="631"/>
      <c r="KAO117" s="631"/>
      <c r="KAP117" s="612"/>
      <c r="KAQ117" s="626"/>
      <c r="KAR117" s="631"/>
      <c r="KAS117" s="631"/>
      <c r="KAT117" s="631"/>
      <c r="KAU117" s="631"/>
      <c r="KAV117" s="631"/>
      <c r="KAW117" s="612"/>
      <c r="KAX117" s="626"/>
      <c r="KAY117" s="631"/>
      <c r="KAZ117" s="631"/>
      <c r="KBA117" s="631"/>
      <c r="KBB117" s="631"/>
      <c r="KBC117" s="631"/>
      <c r="KBD117" s="612"/>
      <c r="KBE117" s="626"/>
      <c r="KBF117" s="631"/>
      <c r="KBG117" s="631"/>
      <c r="KBH117" s="631"/>
      <c r="KBI117" s="631"/>
      <c r="KBJ117" s="631"/>
      <c r="KBK117" s="612"/>
      <c r="KBL117" s="626"/>
      <c r="KBM117" s="631"/>
      <c r="KBN117" s="631"/>
      <c r="KBO117" s="631"/>
      <c r="KBP117" s="631"/>
      <c r="KBQ117" s="631"/>
      <c r="KBR117" s="612"/>
      <c r="KBS117" s="626"/>
      <c r="KBT117" s="631"/>
      <c r="KBU117" s="631"/>
      <c r="KBV117" s="631"/>
      <c r="KBW117" s="631"/>
      <c r="KBX117" s="631"/>
      <c r="KBY117" s="612"/>
      <c r="KBZ117" s="626"/>
      <c r="KCA117" s="631"/>
      <c r="KCB117" s="631"/>
      <c r="KCC117" s="631"/>
      <c r="KCD117" s="631"/>
      <c r="KCE117" s="631"/>
      <c r="KCF117" s="612"/>
      <c r="KCG117" s="626"/>
      <c r="KCH117" s="631"/>
      <c r="KCI117" s="631"/>
      <c r="KCJ117" s="631"/>
      <c r="KCK117" s="631"/>
      <c r="KCL117" s="631"/>
      <c r="KCM117" s="612"/>
      <c r="KCN117" s="626"/>
      <c r="KCO117" s="631"/>
      <c r="KCP117" s="631"/>
      <c r="KCQ117" s="631"/>
      <c r="KCR117" s="631"/>
      <c r="KCS117" s="631"/>
      <c r="KCT117" s="612"/>
      <c r="KCU117" s="626"/>
      <c r="KCV117" s="631"/>
      <c r="KCW117" s="631"/>
      <c r="KCX117" s="631"/>
      <c r="KCY117" s="631"/>
      <c r="KCZ117" s="631"/>
      <c r="KDA117" s="612"/>
      <c r="KDB117" s="626"/>
      <c r="KDC117" s="631"/>
      <c r="KDD117" s="631"/>
      <c r="KDE117" s="631"/>
      <c r="KDF117" s="631"/>
      <c r="KDG117" s="631"/>
      <c r="KDH117" s="612"/>
      <c r="KDI117" s="626"/>
      <c r="KDJ117" s="631"/>
      <c r="KDK117" s="631"/>
      <c r="KDL117" s="631"/>
      <c r="KDM117" s="631"/>
      <c r="KDN117" s="631"/>
      <c r="KDO117" s="612"/>
      <c r="KDP117" s="626"/>
      <c r="KDQ117" s="631"/>
      <c r="KDR117" s="631"/>
      <c r="KDS117" s="631"/>
      <c r="KDT117" s="631"/>
      <c r="KDU117" s="631"/>
      <c r="KDV117" s="612"/>
      <c r="KDW117" s="626"/>
      <c r="KDX117" s="631"/>
      <c r="KDY117" s="631"/>
      <c r="KDZ117" s="631"/>
      <c r="KEA117" s="631"/>
      <c r="KEB117" s="631"/>
      <c r="KEC117" s="612"/>
      <c r="KED117" s="626"/>
      <c r="KEE117" s="631"/>
      <c r="KEF117" s="631"/>
      <c r="KEG117" s="631"/>
      <c r="KEH117" s="631"/>
      <c r="KEI117" s="631"/>
      <c r="KEJ117" s="612"/>
      <c r="KEK117" s="626"/>
      <c r="KEL117" s="631"/>
      <c r="KEM117" s="631"/>
      <c r="KEN117" s="631"/>
      <c r="KEO117" s="631"/>
      <c r="KEP117" s="631"/>
      <c r="KEQ117" s="612"/>
      <c r="KER117" s="626"/>
      <c r="KES117" s="631"/>
      <c r="KET117" s="631"/>
      <c r="KEU117" s="631"/>
      <c r="KEV117" s="631"/>
      <c r="KEW117" s="631"/>
      <c r="KEX117" s="612"/>
      <c r="KEY117" s="626"/>
      <c r="KEZ117" s="631"/>
      <c r="KFA117" s="631"/>
      <c r="KFB117" s="631"/>
      <c r="KFC117" s="631"/>
      <c r="KFD117" s="631"/>
      <c r="KFE117" s="612"/>
      <c r="KFF117" s="626"/>
      <c r="KFG117" s="631"/>
      <c r="KFH117" s="631"/>
      <c r="KFI117" s="631"/>
      <c r="KFJ117" s="631"/>
      <c r="KFK117" s="631"/>
      <c r="KFL117" s="612"/>
      <c r="KFM117" s="626"/>
      <c r="KFN117" s="631"/>
      <c r="KFO117" s="631"/>
      <c r="KFP117" s="631"/>
      <c r="KFQ117" s="631"/>
      <c r="KFR117" s="631"/>
      <c r="KFS117" s="612"/>
      <c r="KFT117" s="626"/>
      <c r="KFU117" s="631"/>
      <c r="KFV117" s="631"/>
      <c r="KFW117" s="631"/>
      <c r="KFX117" s="631"/>
      <c r="KFY117" s="631"/>
      <c r="KFZ117" s="612"/>
      <c r="KGA117" s="626"/>
      <c r="KGB117" s="631"/>
      <c r="KGC117" s="631"/>
      <c r="KGD117" s="631"/>
      <c r="KGE117" s="631"/>
      <c r="KGF117" s="631"/>
      <c r="KGG117" s="612"/>
      <c r="KGH117" s="626"/>
      <c r="KGI117" s="631"/>
      <c r="KGJ117" s="631"/>
      <c r="KGK117" s="631"/>
      <c r="KGL117" s="631"/>
      <c r="KGM117" s="631"/>
      <c r="KGN117" s="612"/>
      <c r="KGO117" s="626"/>
      <c r="KGP117" s="631"/>
      <c r="KGQ117" s="631"/>
      <c r="KGR117" s="631"/>
      <c r="KGS117" s="631"/>
      <c r="KGT117" s="631"/>
      <c r="KGU117" s="612"/>
      <c r="KGV117" s="626"/>
      <c r="KGW117" s="631"/>
      <c r="KGX117" s="631"/>
      <c r="KGY117" s="631"/>
      <c r="KGZ117" s="631"/>
      <c r="KHA117" s="631"/>
      <c r="KHB117" s="612"/>
      <c r="KHC117" s="626"/>
      <c r="KHD117" s="631"/>
      <c r="KHE117" s="631"/>
      <c r="KHF117" s="631"/>
      <c r="KHG117" s="631"/>
      <c r="KHH117" s="631"/>
      <c r="KHI117" s="612"/>
      <c r="KHJ117" s="626"/>
      <c r="KHK117" s="631"/>
      <c r="KHL117" s="631"/>
      <c r="KHM117" s="631"/>
      <c r="KHN117" s="631"/>
      <c r="KHO117" s="631"/>
      <c r="KHP117" s="612"/>
      <c r="KHQ117" s="626"/>
      <c r="KHR117" s="631"/>
      <c r="KHS117" s="631"/>
      <c r="KHT117" s="631"/>
      <c r="KHU117" s="631"/>
      <c r="KHV117" s="631"/>
      <c r="KHW117" s="612"/>
      <c r="KHX117" s="626"/>
      <c r="KHY117" s="631"/>
      <c r="KHZ117" s="631"/>
      <c r="KIA117" s="631"/>
      <c r="KIB117" s="631"/>
      <c r="KIC117" s="631"/>
      <c r="KID117" s="612"/>
      <c r="KIE117" s="626"/>
      <c r="KIF117" s="631"/>
      <c r="KIG117" s="631"/>
      <c r="KIH117" s="631"/>
      <c r="KII117" s="631"/>
      <c r="KIJ117" s="631"/>
      <c r="KIK117" s="612"/>
      <c r="KIL117" s="626"/>
      <c r="KIM117" s="631"/>
      <c r="KIN117" s="631"/>
      <c r="KIO117" s="631"/>
      <c r="KIP117" s="631"/>
      <c r="KIQ117" s="631"/>
      <c r="KIR117" s="612"/>
      <c r="KIS117" s="626"/>
      <c r="KIT117" s="631"/>
      <c r="KIU117" s="631"/>
      <c r="KIV117" s="631"/>
      <c r="KIW117" s="631"/>
      <c r="KIX117" s="631"/>
      <c r="KIY117" s="612"/>
      <c r="KIZ117" s="626"/>
      <c r="KJA117" s="631"/>
      <c r="KJB117" s="631"/>
      <c r="KJC117" s="631"/>
      <c r="KJD117" s="631"/>
      <c r="KJE117" s="631"/>
      <c r="KJF117" s="612"/>
      <c r="KJG117" s="626"/>
      <c r="KJH117" s="631"/>
      <c r="KJI117" s="631"/>
      <c r="KJJ117" s="631"/>
      <c r="KJK117" s="631"/>
      <c r="KJL117" s="631"/>
      <c r="KJM117" s="612"/>
      <c r="KJN117" s="626"/>
      <c r="KJO117" s="631"/>
      <c r="KJP117" s="631"/>
      <c r="KJQ117" s="631"/>
      <c r="KJR117" s="631"/>
      <c r="KJS117" s="631"/>
      <c r="KJT117" s="612"/>
      <c r="KJU117" s="626"/>
      <c r="KJV117" s="631"/>
      <c r="KJW117" s="631"/>
      <c r="KJX117" s="631"/>
      <c r="KJY117" s="631"/>
      <c r="KJZ117" s="631"/>
      <c r="KKA117" s="612"/>
      <c r="KKB117" s="626"/>
      <c r="KKC117" s="631"/>
      <c r="KKD117" s="631"/>
      <c r="KKE117" s="631"/>
      <c r="KKF117" s="631"/>
      <c r="KKG117" s="631"/>
      <c r="KKH117" s="612"/>
      <c r="KKI117" s="626"/>
      <c r="KKJ117" s="631"/>
      <c r="KKK117" s="631"/>
      <c r="KKL117" s="631"/>
      <c r="KKM117" s="631"/>
      <c r="KKN117" s="631"/>
      <c r="KKO117" s="612"/>
      <c r="KKP117" s="626"/>
      <c r="KKQ117" s="631"/>
      <c r="KKR117" s="631"/>
      <c r="KKS117" s="631"/>
      <c r="KKT117" s="631"/>
      <c r="KKU117" s="631"/>
      <c r="KKV117" s="612"/>
      <c r="KKW117" s="626"/>
      <c r="KKX117" s="631"/>
      <c r="KKY117" s="631"/>
      <c r="KKZ117" s="631"/>
      <c r="KLA117" s="631"/>
      <c r="KLB117" s="631"/>
      <c r="KLC117" s="612"/>
      <c r="KLD117" s="626"/>
      <c r="KLE117" s="631"/>
      <c r="KLF117" s="631"/>
      <c r="KLG117" s="631"/>
      <c r="KLH117" s="631"/>
      <c r="KLI117" s="631"/>
      <c r="KLJ117" s="612"/>
      <c r="KLK117" s="626"/>
      <c r="KLL117" s="631"/>
      <c r="KLM117" s="631"/>
      <c r="KLN117" s="631"/>
      <c r="KLO117" s="631"/>
      <c r="KLP117" s="631"/>
      <c r="KLQ117" s="612"/>
      <c r="KLR117" s="626"/>
      <c r="KLS117" s="631"/>
      <c r="KLT117" s="631"/>
      <c r="KLU117" s="631"/>
      <c r="KLV117" s="631"/>
      <c r="KLW117" s="631"/>
      <c r="KLX117" s="612"/>
      <c r="KLY117" s="626"/>
      <c r="KLZ117" s="631"/>
      <c r="KMA117" s="631"/>
      <c r="KMB117" s="631"/>
      <c r="KMC117" s="631"/>
      <c r="KMD117" s="631"/>
      <c r="KME117" s="612"/>
      <c r="KMF117" s="626"/>
      <c r="KMG117" s="631"/>
      <c r="KMH117" s="631"/>
      <c r="KMI117" s="631"/>
      <c r="KMJ117" s="631"/>
      <c r="KMK117" s="631"/>
      <c r="KML117" s="612"/>
      <c r="KMM117" s="626"/>
      <c r="KMN117" s="631"/>
      <c r="KMO117" s="631"/>
      <c r="KMP117" s="631"/>
      <c r="KMQ117" s="631"/>
      <c r="KMR117" s="631"/>
      <c r="KMS117" s="612"/>
      <c r="KMT117" s="626"/>
      <c r="KMU117" s="631"/>
      <c r="KMV117" s="631"/>
      <c r="KMW117" s="631"/>
      <c r="KMX117" s="631"/>
      <c r="KMY117" s="631"/>
      <c r="KMZ117" s="612"/>
      <c r="KNA117" s="626"/>
      <c r="KNB117" s="631"/>
      <c r="KNC117" s="631"/>
      <c r="KND117" s="631"/>
      <c r="KNE117" s="631"/>
      <c r="KNF117" s="631"/>
      <c r="KNG117" s="612"/>
      <c r="KNH117" s="626"/>
      <c r="KNI117" s="631"/>
      <c r="KNJ117" s="631"/>
      <c r="KNK117" s="631"/>
      <c r="KNL117" s="631"/>
      <c r="KNM117" s="631"/>
      <c r="KNN117" s="612"/>
      <c r="KNO117" s="626"/>
      <c r="KNP117" s="631"/>
      <c r="KNQ117" s="631"/>
      <c r="KNR117" s="631"/>
      <c r="KNS117" s="631"/>
      <c r="KNT117" s="631"/>
      <c r="KNU117" s="612"/>
      <c r="KNV117" s="626"/>
      <c r="KNW117" s="631"/>
      <c r="KNX117" s="631"/>
      <c r="KNY117" s="631"/>
      <c r="KNZ117" s="631"/>
      <c r="KOA117" s="631"/>
      <c r="KOB117" s="612"/>
      <c r="KOC117" s="626"/>
      <c r="KOD117" s="631"/>
      <c r="KOE117" s="631"/>
      <c r="KOF117" s="631"/>
      <c r="KOG117" s="631"/>
      <c r="KOH117" s="631"/>
      <c r="KOI117" s="612"/>
      <c r="KOJ117" s="626"/>
      <c r="KOK117" s="631"/>
      <c r="KOL117" s="631"/>
      <c r="KOM117" s="631"/>
      <c r="KON117" s="631"/>
      <c r="KOO117" s="631"/>
      <c r="KOP117" s="612"/>
      <c r="KOQ117" s="626"/>
      <c r="KOR117" s="631"/>
      <c r="KOS117" s="631"/>
      <c r="KOT117" s="631"/>
      <c r="KOU117" s="631"/>
      <c r="KOV117" s="631"/>
      <c r="KOW117" s="612"/>
      <c r="KOX117" s="626"/>
      <c r="KOY117" s="631"/>
      <c r="KOZ117" s="631"/>
      <c r="KPA117" s="631"/>
      <c r="KPB117" s="631"/>
      <c r="KPC117" s="631"/>
      <c r="KPD117" s="612"/>
      <c r="KPE117" s="626"/>
      <c r="KPF117" s="631"/>
      <c r="KPG117" s="631"/>
      <c r="KPH117" s="631"/>
      <c r="KPI117" s="631"/>
      <c r="KPJ117" s="631"/>
      <c r="KPK117" s="612"/>
      <c r="KPL117" s="626"/>
      <c r="KPM117" s="631"/>
      <c r="KPN117" s="631"/>
      <c r="KPO117" s="631"/>
      <c r="KPP117" s="631"/>
      <c r="KPQ117" s="631"/>
      <c r="KPR117" s="612"/>
      <c r="KPS117" s="626"/>
      <c r="KPT117" s="631"/>
      <c r="KPU117" s="631"/>
      <c r="KPV117" s="631"/>
      <c r="KPW117" s="631"/>
      <c r="KPX117" s="631"/>
      <c r="KPY117" s="612"/>
      <c r="KPZ117" s="626"/>
      <c r="KQA117" s="631"/>
      <c r="KQB117" s="631"/>
      <c r="KQC117" s="631"/>
      <c r="KQD117" s="631"/>
      <c r="KQE117" s="631"/>
      <c r="KQF117" s="612"/>
      <c r="KQG117" s="626"/>
      <c r="KQH117" s="631"/>
      <c r="KQI117" s="631"/>
      <c r="KQJ117" s="631"/>
      <c r="KQK117" s="631"/>
      <c r="KQL117" s="631"/>
      <c r="KQM117" s="612"/>
      <c r="KQN117" s="626"/>
      <c r="KQO117" s="631"/>
      <c r="KQP117" s="631"/>
      <c r="KQQ117" s="631"/>
      <c r="KQR117" s="631"/>
      <c r="KQS117" s="631"/>
      <c r="KQT117" s="612"/>
      <c r="KQU117" s="626"/>
      <c r="KQV117" s="631"/>
      <c r="KQW117" s="631"/>
      <c r="KQX117" s="631"/>
      <c r="KQY117" s="631"/>
      <c r="KQZ117" s="631"/>
      <c r="KRA117" s="612"/>
      <c r="KRB117" s="626"/>
      <c r="KRC117" s="631"/>
      <c r="KRD117" s="631"/>
      <c r="KRE117" s="631"/>
      <c r="KRF117" s="631"/>
      <c r="KRG117" s="631"/>
      <c r="KRH117" s="612"/>
      <c r="KRI117" s="626"/>
      <c r="KRJ117" s="631"/>
      <c r="KRK117" s="631"/>
      <c r="KRL117" s="631"/>
      <c r="KRM117" s="631"/>
      <c r="KRN117" s="631"/>
      <c r="KRO117" s="612"/>
      <c r="KRP117" s="626"/>
      <c r="KRQ117" s="631"/>
      <c r="KRR117" s="631"/>
      <c r="KRS117" s="631"/>
      <c r="KRT117" s="631"/>
      <c r="KRU117" s="631"/>
      <c r="KRV117" s="612"/>
      <c r="KRW117" s="626"/>
      <c r="KRX117" s="631"/>
      <c r="KRY117" s="631"/>
      <c r="KRZ117" s="631"/>
      <c r="KSA117" s="631"/>
      <c r="KSB117" s="631"/>
      <c r="KSC117" s="612"/>
      <c r="KSD117" s="626"/>
      <c r="KSE117" s="631"/>
      <c r="KSF117" s="631"/>
      <c r="KSG117" s="631"/>
      <c r="KSH117" s="631"/>
      <c r="KSI117" s="631"/>
      <c r="KSJ117" s="612"/>
      <c r="KSK117" s="626"/>
      <c r="KSL117" s="631"/>
      <c r="KSM117" s="631"/>
      <c r="KSN117" s="631"/>
      <c r="KSO117" s="631"/>
      <c r="KSP117" s="631"/>
      <c r="KSQ117" s="612"/>
      <c r="KSR117" s="626"/>
      <c r="KSS117" s="631"/>
      <c r="KST117" s="631"/>
      <c r="KSU117" s="631"/>
      <c r="KSV117" s="631"/>
      <c r="KSW117" s="631"/>
      <c r="KSX117" s="612"/>
      <c r="KSY117" s="626"/>
      <c r="KSZ117" s="631"/>
      <c r="KTA117" s="631"/>
      <c r="KTB117" s="631"/>
      <c r="KTC117" s="631"/>
      <c r="KTD117" s="631"/>
      <c r="KTE117" s="612"/>
      <c r="KTF117" s="626"/>
      <c r="KTG117" s="631"/>
      <c r="KTH117" s="631"/>
      <c r="KTI117" s="631"/>
      <c r="KTJ117" s="631"/>
      <c r="KTK117" s="631"/>
      <c r="KTL117" s="612"/>
      <c r="KTM117" s="626"/>
      <c r="KTN117" s="631"/>
      <c r="KTO117" s="631"/>
      <c r="KTP117" s="631"/>
      <c r="KTQ117" s="631"/>
      <c r="KTR117" s="631"/>
      <c r="KTS117" s="612"/>
      <c r="KTT117" s="626"/>
      <c r="KTU117" s="631"/>
      <c r="KTV117" s="631"/>
      <c r="KTW117" s="631"/>
      <c r="KTX117" s="631"/>
      <c r="KTY117" s="631"/>
      <c r="KTZ117" s="612"/>
      <c r="KUA117" s="626"/>
      <c r="KUB117" s="631"/>
      <c r="KUC117" s="631"/>
      <c r="KUD117" s="631"/>
      <c r="KUE117" s="631"/>
      <c r="KUF117" s="631"/>
      <c r="KUG117" s="612"/>
      <c r="KUH117" s="626"/>
      <c r="KUI117" s="631"/>
      <c r="KUJ117" s="631"/>
      <c r="KUK117" s="631"/>
      <c r="KUL117" s="631"/>
      <c r="KUM117" s="631"/>
      <c r="KUN117" s="612"/>
      <c r="KUO117" s="626"/>
      <c r="KUP117" s="631"/>
      <c r="KUQ117" s="631"/>
      <c r="KUR117" s="631"/>
      <c r="KUS117" s="631"/>
      <c r="KUT117" s="631"/>
      <c r="KUU117" s="612"/>
      <c r="KUV117" s="626"/>
      <c r="KUW117" s="631"/>
      <c r="KUX117" s="631"/>
      <c r="KUY117" s="631"/>
      <c r="KUZ117" s="631"/>
      <c r="KVA117" s="631"/>
      <c r="KVB117" s="612"/>
      <c r="KVC117" s="626"/>
      <c r="KVD117" s="631"/>
      <c r="KVE117" s="631"/>
      <c r="KVF117" s="631"/>
      <c r="KVG117" s="631"/>
      <c r="KVH117" s="631"/>
      <c r="KVI117" s="612"/>
      <c r="KVJ117" s="626"/>
      <c r="KVK117" s="631"/>
      <c r="KVL117" s="631"/>
      <c r="KVM117" s="631"/>
      <c r="KVN117" s="631"/>
      <c r="KVO117" s="631"/>
      <c r="KVP117" s="612"/>
      <c r="KVQ117" s="626"/>
      <c r="KVR117" s="631"/>
      <c r="KVS117" s="631"/>
      <c r="KVT117" s="631"/>
      <c r="KVU117" s="631"/>
      <c r="KVV117" s="631"/>
      <c r="KVW117" s="612"/>
      <c r="KVX117" s="626"/>
      <c r="KVY117" s="631"/>
      <c r="KVZ117" s="631"/>
      <c r="KWA117" s="631"/>
      <c r="KWB117" s="631"/>
      <c r="KWC117" s="631"/>
      <c r="KWD117" s="612"/>
      <c r="KWE117" s="626"/>
      <c r="KWF117" s="631"/>
      <c r="KWG117" s="631"/>
      <c r="KWH117" s="631"/>
      <c r="KWI117" s="631"/>
      <c r="KWJ117" s="631"/>
      <c r="KWK117" s="612"/>
      <c r="KWL117" s="626"/>
      <c r="KWM117" s="631"/>
      <c r="KWN117" s="631"/>
      <c r="KWO117" s="631"/>
      <c r="KWP117" s="631"/>
      <c r="KWQ117" s="631"/>
      <c r="KWR117" s="612"/>
      <c r="KWS117" s="626"/>
      <c r="KWT117" s="631"/>
      <c r="KWU117" s="631"/>
      <c r="KWV117" s="631"/>
      <c r="KWW117" s="631"/>
      <c r="KWX117" s="631"/>
      <c r="KWY117" s="612"/>
      <c r="KWZ117" s="626"/>
      <c r="KXA117" s="631"/>
      <c r="KXB117" s="631"/>
      <c r="KXC117" s="631"/>
      <c r="KXD117" s="631"/>
      <c r="KXE117" s="631"/>
      <c r="KXF117" s="612"/>
      <c r="KXG117" s="626"/>
      <c r="KXH117" s="631"/>
      <c r="KXI117" s="631"/>
      <c r="KXJ117" s="631"/>
      <c r="KXK117" s="631"/>
      <c r="KXL117" s="631"/>
      <c r="KXM117" s="612"/>
      <c r="KXN117" s="626"/>
      <c r="KXO117" s="631"/>
      <c r="KXP117" s="631"/>
      <c r="KXQ117" s="631"/>
      <c r="KXR117" s="631"/>
      <c r="KXS117" s="631"/>
      <c r="KXT117" s="612"/>
      <c r="KXU117" s="626"/>
      <c r="KXV117" s="631"/>
      <c r="KXW117" s="631"/>
      <c r="KXX117" s="631"/>
      <c r="KXY117" s="631"/>
      <c r="KXZ117" s="631"/>
      <c r="KYA117" s="612"/>
      <c r="KYB117" s="626"/>
      <c r="KYC117" s="631"/>
      <c r="KYD117" s="631"/>
      <c r="KYE117" s="631"/>
      <c r="KYF117" s="631"/>
      <c r="KYG117" s="631"/>
      <c r="KYH117" s="612"/>
      <c r="KYI117" s="626"/>
      <c r="KYJ117" s="631"/>
      <c r="KYK117" s="631"/>
      <c r="KYL117" s="631"/>
      <c r="KYM117" s="631"/>
      <c r="KYN117" s="631"/>
      <c r="KYO117" s="612"/>
      <c r="KYP117" s="626"/>
      <c r="KYQ117" s="631"/>
      <c r="KYR117" s="631"/>
      <c r="KYS117" s="631"/>
      <c r="KYT117" s="631"/>
      <c r="KYU117" s="631"/>
      <c r="KYV117" s="612"/>
      <c r="KYW117" s="626"/>
      <c r="KYX117" s="631"/>
      <c r="KYY117" s="631"/>
      <c r="KYZ117" s="631"/>
      <c r="KZA117" s="631"/>
      <c r="KZB117" s="631"/>
      <c r="KZC117" s="612"/>
      <c r="KZD117" s="626"/>
      <c r="KZE117" s="631"/>
      <c r="KZF117" s="631"/>
      <c r="KZG117" s="631"/>
      <c r="KZH117" s="631"/>
      <c r="KZI117" s="631"/>
      <c r="KZJ117" s="612"/>
      <c r="KZK117" s="626"/>
      <c r="KZL117" s="631"/>
      <c r="KZM117" s="631"/>
      <c r="KZN117" s="631"/>
      <c r="KZO117" s="631"/>
      <c r="KZP117" s="631"/>
      <c r="KZQ117" s="612"/>
      <c r="KZR117" s="626"/>
      <c r="KZS117" s="631"/>
      <c r="KZT117" s="631"/>
      <c r="KZU117" s="631"/>
      <c r="KZV117" s="631"/>
      <c r="KZW117" s="631"/>
      <c r="KZX117" s="612"/>
      <c r="KZY117" s="626"/>
      <c r="KZZ117" s="631"/>
      <c r="LAA117" s="631"/>
      <c r="LAB117" s="631"/>
      <c r="LAC117" s="631"/>
      <c r="LAD117" s="631"/>
      <c r="LAE117" s="612"/>
      <c r="LAF117" s="626"/>
      <c r="LAG117" s="631"/>
      <c r="LAH117" s="631"/>
      <c r="LAI117" s="631"/>
      <c r="LAJ117" s="631"/>
      <c r="LAK117" s="631"/>
      <c r="LAL117" s="612"/>
      <c r="LAM117" s="626"/>
      <c r="LAN117" s="631"/>
      <c r="LAO117" s="631"/>
      <c r="LAP117" s="631"/>
      <c r="LAQ117" s="631"/>
      <c r="LAR117" s="631"/>
      <c r="LAS117" s="612"/>
      <c r="LAT117" s="626"/>
      <c r="LAU117" s="631"/>
      <c r="LAV117" s="631"/>
      <c r="LAW117" s="631"/>
      <c r="LAX117" s="631"/>
      <c r="LAY117" s="631"/>
      <c r="LAZ117" s="612"/>
      <c r="LBA117" s="626"/>
      <c r="LBB117" s="631"/>
      <c r="LBC117" s="631"/>
      <c r="LBD117" s="631"/>
      <c r="LBE117" s="631"/>
      <c r="LBF117" s="631"/>
      <c r="LBG117" s="612"/>
      <c r="LBH117" s="626"/>
      <c r="LBI117" s="631"/>
      <c r="LBJ117" s="631"/>
      <c r="LBK117" s="631"/>
      <c r="LBL117" s="631"/>
      <c r="LBM117" s="631"/>
      <c r="LBN117" s="612"/>
      <c r="LBO117" s="626"/>
      <c r="LBP117" s="631"/>
      <c r="LBQ117" s="631"/>
      <c r="LBR117" s="631"/>
      <c r="LBS117" s="631"/>
      <c r="LBT117" s="631"/>
      <c r="LBU117" s="612"/>
      <c r="LBV117" s="626"/>
      <c r="LBW117" s="631"/>
      <c r="LBX117" s="631"/>
      <c r="LBY117" s="631"/>
      <c r="LBZ117" s="631"/>
      <c r="LCA117" s="631"/>
      <c r="LCB117" s="612"/>
      <c r="LCC117" s="626"/>
      <c r="LCD117" s="631"/>
      <c r="LCE117" s="631"/>
      <c r="LCF117" s="631"/>
      <c r="LCG117" s="631"/>
      <c r="LCH117" s="631"/>
      <c r="LCI117" s="612"/>
      <c r="LCJ117" s="626"/>
      <c r="LCK117" s="631"/>
      <c r="LCL117" s="631"/>
      <c r="LCM117" s="631"/>
      <c r="LCN117" s="631"/>
      <c r="LCO117" s="631"/>
      <c r="LCP117" s="612"/>
      <c r="LCQ117" s="626"/>
      <c r="LCR117" s="631"/>
      <c r="LCS117" s="631"/>
      <c r="LCT117" s="631"/>
      <c r="LCU117" s="631"/>
      <c r="LCV117" s="631"/>
      <c r="LCW117" s="612"/>
      <c r="LCX117" s="626"/>
      <c r="LCY117" s="631"/>
      <c r="LCZ117" s="631"/>
      <c r="LDA117" s="631"/>
      <c r="LDB117" s="631"/>
      <c r="LDC117" s="631"/>
      <c r="LDD117" s="612"/>
      <c r="LDE117" s="626"/>
      <c r="LDF117" s="631"/>
      <c r="LDG117" s="631"/>
      <c r="LDH117" s="631"/>
      <c r="LDI117" s="631"/>
      <c r="LDJ117" s="631"/>
      <c r="LDK117" s="612"/>
      <c r="LDL117" s="626"/>
      <c r="LDM117" s="631"/>
      <c r="LDN117" s="631"/>
      <c r="LDO117" s="631"/>
      <c r="LDP117" s="631"/>
      <c r="LDQ117" s="631"/>
      <c r="LDR117" s="612"/>
      <c r="LDS117" s="626"/>
      <c r="LDT117" s="631"/>
      <c r="LDU117" s="631"/>
      <c r="LDV117" s="631"/>
      <c r="LDW117" s="631"/>
      <c r="LDX117" s="631"/>
      <c r="LDY117" s="612"/>
      <c r="LDZ117" s="626"/>
      <c r="LEA117" s="631"/>
      <c r="LEB117" s="631"/>
      <c r="LEC117" s="631"/>
      <c r="LED117" s="631"/>
      <c r="LEE117" s="631"/>
      <c r="LEF117" s="612"/>
      <c r="LEG117" s="626"/>
      <c r="LEH117" s="631"/>
      <c r="LEI117" s="631"/>
      <c r="LEJ117" s="631"/>
      <c r="LEK117" s="631"/>
      <c r="LEL117" s="631"/>
      <c r="LEM117" s="612"/>
      <c r="LEN117" s="626"/>
      <c r="LEO117" s="631"/>
      <c r="LEP117" s="631"/>
      <c r="LEQ117" s="631"/>
      <c r="LER117" s="631"/>
      <c r="LES117" s="631"/>
      <c r="LET117" s="612"/>
      <c r="LEU117" s="626"/>
      <c r="LEV117" s="631"/>
      <c r="LEW117" s="631"/>
      <c r="LEX117" s="631"/>
      <c r="LEY117" s="631"/>
      <c r="LEZ117" s="631"/>
      <c r="LFA117" s="612"/>
      <c r="LFB117" s="626"/>
      <c r="LFC117" s="631"/>
      <c r="LFD117" s="631"/>
      <c r="LFE117" s="631"/>
      <c r="LFF117" s="631"/>
      <c r="LFG117" s="631"/>
      <c r="LFH117" s="612"/>
      <c r="LFI117" s="626"/>
      <c r="LFJ117" s="631"/>
      <c r="LFK117" s="631"/>
      <c r="LFL117" s="631"/>
      <c r="LFM117" s="631"/>
      <c r="LFN117" s="631"/>
      <c r="LFO117" s="612"/>
      <c r="LFP117" s="626"/>
      <c r="LFQ117" s="631"/>
      <c r="LFR117" s="631"/>
      <c r="LFS117" s="631"/>
      <c r="LFT117" s="631"/>
      <c r="LFU117" s="631"/>
      <c r="LFV117" s="612"/>
      <c r="LFW117" s="626"/>
      <c r="LFX117" s="631"/>
      <c r="LFY117" s="631"/>
      <c r="LFZ117" s="631"/>
      <c r="LGA117" s="631"/>
      <c r="LGB117" s="631"/>
      <c r="LGC117" s="612"/>
      <c r="LGD117" s="626"/>
      <c r="LGE117" s="631"/>
      <c r="LGF117" s="631"/>
      <c r="LGG117" s="631"/>
      <c r="LGH117" s="631"/>
      <c r="LGI117" s="631"/>
      <c r="LGJ117" s="612"/>
      <c r="LGK117" s="626"/>
      <c r="LGL117" s="631"/>
      <c r="LGM117" s="631"/>
      <c r="LGN117" s="631"/>
      <c r="LGO117" s="631"/>
      <c r="LGP117" s="631"/>
      <c r="LGQ117" s="612"/>
      <c r="LGR117" s="626"/>
      <c r="LGS117" s="631"/>
      <c r="LGT117" s="631"/>
      <c r="LGU117" s="631"/>
      <c r="LGV117" s="631"/>
      <c r="LGW117" s="631"/>
      <c r="LGX117" s="612"/>
      <c r="LGY117" s="626"/>
      <c r="LGZ117" s="631"/>
      <c r="LHA117" s="631"/>
      <c r="LHB117" s="631"/>
      <c r="LHC117" s="631"/>
      <c r="LHD117" s="631"/>
      <c r="LHE117" s="612"/>
      <c r="LHF117" s="626"/>
      <c r="LHG117" s="631"/>
      <c r="LHH117" s="631"/>
      <c r="LHI117" s="631"/>
      <c r="LHJ117" s="631"/>
      <c r="LHK117" s="631"/>
      <c r="LHL117" s="612"/>
      <c r="LHM117" s="626"/>
      <c r="LHN117" s="631"/>
      <c r="LHO117" s="631"/>
      <c r="LHP117" s="631"/>
      <c r="LHQ117" s="631"/>
      <c r="LHR117" s="631"/>
      <c r="LHS117" s="612"/>
      <c r="LHT117" s="626"/>
      <c r="LHU117" s="631"/>
      <c r="LHV117" s="631"/>
      <c r="LHW117" s="631"/>
      <c r="LHX117" s="631"/>
      <c r="LHY117" s="631"/>
      <c r="LHZ117" s="612"/>
      <c r="LIA117" s="626"/>
      <c r="LIB117" s="631"/>
      <c r="LIC117" s="631"/>
      <c r="LID117" s="631"/>
      <c r="LIE117" s="631"/>
      <c r="LIF117" s="631"/>
      <c r="LIG117" s="612"/>
      <c r="LIH117" s="626"/>
      <c r="LII117" s="631"/>
      <c r="LIJ117" s="631"/>
      <c r="LIK117" s="631"/>
      <c r="LIL117" s="631"/>
      <c r="LIM117" s="631"/>
      <c r="LIN117" s="612"/>
      <c r="LIO117" s="626"/>
      <c r="LIP117" s="631"/>
      <c r="LIQ117" s="631"/>
      <c r="LIR117" s="631"/>
      <c r="LIS117" s="631"/>
      <c r="LIT117" s="631"/>
      <c r="LIU117" s="612"/>
      <c r="LIV117" s="626"/>
      <c r="LIW117" s="631"/>
      <c r="LIX117" s="631"/>
      <c r="LIY117" s="631"/>
      <c r="LIZ117" s="631"/>
      <c r="LJA117" s="631"/>
      <c r="LJB117" s="612"/>
      <c r="LJC117" s="626"/>
      <c r="LJD117" s="631"/>
      <c r="LJE117" s="631"/>
      <c r="LJF117" s="631"/>
      <c r="LJG117" s="631"/>
      <c r="LJH117" s="631"/>
      <c r="LJI117" s="612"/>
      <c r="LJJ117" s="626"/>
      <c r="LJK117" s="631"/>
      <c r="LJL117" s="631"/>
      <c r="LJM117" s="631"/>
      <c r="LJN117" s="631"/>
      <c r="LJO117" s="631"/>
      <c r="LJP117" s="612"/>
      <c r="LJQ117" s="626"/>
      <c r="LJR117" s="631"/>
      <c r="LJS117" s="631"/>
      <c r="LJT117" s="631"/>
      <c r="LJU117" s="631"/>
      <c r="LJV117" s="631"/>
      <c r="LJW117" s="612"/>
      <c r="LJX117" s="626"/>
      <c r="LJY117" s="631"/>
      <c r="LJZ117" s="631"/>
      <c r="LKA117" s="631"/>
      <c r="LKB117" s="631"/>
      <c r="LKC117" s="631"/>
      <c r="LKD117" s="612"/>
      <c r="LKE117" s="626"/>
      <c r="LKF117" s="631"/>
      <c r="LKG117" s="631"/>
      <c r="LKH117" s="631"/>
      <c r="LKI117" s="631"/>
      <c r="LKJ117" s="631"/>
      <c r="LKK117" s="612"/>
      <c r="LKL117" s="626"/>
      <c r="LKM117" s="631"/>
      <c r="LKN117" s="631"/>
      <c r="LKO117" s="631"/>
      <c r="LKP117" s="631"/>
      <c r="LKQ117" s="631"/>
      <c r="LKR117" s="612"/>
      <c r="LKS117" s="626"/>
      <c r="LKT117" s="631"/>
      <c r="LKU117" s="631"/>
      <c r="LKV117" s="631"/>
      <c r="LKW117" s="631"/>
      <c r="LKX117" s="631"/>
      <c r="LKY117" s="612"/>
      <c r="LKZ117" s="626"/>
      <c r="LLA117" s="631"/>
      <c r="LLB117" s="631"/>
      <c r="LLC117" s="631"/>
      <c r="LLD117" s="631"/>
      <c r="LLE117" s="631"/>
      <c r="LLF117" s="612"/>
      <c r="LLG117" s="626"/>
      <c r="LLH117" s="631"/>
      <c r="LLI117" s="631"/>
      <c r="LLJ117" s="631"/>
      <c r="LLK117" s="631"/>
      <c r="LLL117" s="631"/>
      <c r="LLM117" s="612"/>
      <c r="LLN117" s="626"/>
      <c r="LLO117" s="631"/>
      <c r="LLP117" s="631"/>
      <c r="LLQ117" s="631"/>
      <c r="LLR117" s="631"/>
      <c r="LLS117" s="631"/>
      <c r="LLT117" s="612"/>
      <c r="LLU117" s="626"/>
      <c r="LLV117" s="631"/>
      <c r="LLW117" s="631"/>
      <c r="LLX117" s="631"/>
      <c r="LLY117" s="631"/>
      <c r="LLZ117" s="631"/>
      <c r="LMA117" s="612"/>
      <c r="LMB117" s="626"/>
      <c r="LMC117" s="631"/>
      <c r="LMD117" s="631"/>
      <c r="LME117" s="631"/>
      <c r="LMF117" s="631"/>
      <c r="LMG117" s="631"/>
      <c r="LMH117" s="612"/>
      <c r="LMI117" s="626"/>
      <c r="LMJ117" s="631"/>
      <c r="LMK117" s="631"/>
      <c r="LML117" s="631"/>
      <c r="LMM117" s="631"/>
      <c r="LMN117" s="631"/>
      <c r="LMO117" s="612"/>
      <c r="LMP117" s="626"/>
      <c r="LMQ117" s="631"/>
      <c r="LMR117" s="631"/>
      <c r="LMS117" s="631"/>
      <c r="LMT117" s="631"/>
      <c r="LMU117" s="631"/>
      <c r="LMV117" s="612"/>
      <c r="LMW117" s="626"/>
      <c r="LMX117" s="631"/>
      <c r="LMY117" s="631"/>
      <c r="LMZ117" s="631"/>
      <c r="LNA117" s="631"/>
      <c r="LNB117" s="631"/>
      <c r="LNC117" s="612"/>
      <c r="LND117" s="626"/>
      <c r="LNE117" s="631"/>
      <c r="LNF117" s="631"/>
      <c r="LNG117" s="631"/>
      <c r="LNH117" s="631"/>
      <c r="LNI117" s="631"/>
      <c r="LNJ117" s="612"/>
      <c r="LNK117" s="626"/>
      <c r="LNL117" s="631"/>
      <c r="LNM117" s="631"/>
      <c r="LNN117" s="631"/>
      <c r="LNO117" s="631"/>
      <c r="LNP117" s="631"/>
      <c r="LNQ117" s="612"/>
      <c r="LNR117" s="626"/>
      <c r="LNS117" s="631"/>
      <c r="LNT117" s="631"/>
      <c r="LNU117" s="631"/>
      <c r="LNV117" s="631"/>
      <c r="LNW117" s="631"/>
      <c r="LNX117" s="612"/>
      <c r="LNY117" s="626"/>
      <c r="LNZ117" s="631"/>
      <c r="LOA117" s="631"/>
      <c r="LOB117" s="631"/>
      <c r="LOC117" s="631"/>
      <c r="LOD117" s="631"/>
      <c r="LOE117" s="612"/>
      <c r="LOF117" s="626"/>
      <c r="LOG117" s="631"/>
      <c r="LOH117" s="631"/>
      <c r="LOI117" s="631"/>
      <c r="LOJ117" s="631"/>
      <c r="LOK117" s="631"/>
      <c r="LOL117" s="612"/>
      <c r="LOM117" s="626"/>
      <c r="LON117" s="631"/>
      <c r="LOO117" s="631"/>
      <c r="LOP117" s="631"/>
      <c r="LOQ117" s="631"/>
      <c r="LOR117" s="631"/>
      <c r="LOS117" s="612"/>
      <c r="LOT117" s="626"/>
      <c r="LOU117" s="631"/>
      <c r="LOV117" s="631"/>
      <c r="LOW117" s="631"/>
      <c r="LOX117" s="631"/>
      <c r="LOY117" s="631"/>
      <c r="LOZ117" s="612"/>
      <c r="LPA117" s="626"/>
      <c r="LPB117" s="631"/>
      <c r="LPC117" s="631"/>
      <c r="LPD117" s="631"/>
      <c r="LPE117" s="631"/>
      <c r="LPF117" s="631"/>
      <c r="LPG117" s="612"/>
      <c r="LPH117" s="626"/>
      <c r="LPI117" s="631"/>
      <c r="LPJ117" s="631"/>
      <c r="LPK117" s="631"/>
      <c r="LPL117" s="631"/>
      <c r="LPM117" s="631"/>
      <c r="LPN117" s="612"/>
      <c r="LPO117" s="626"/>
      <c r="LPP117" s="631"/>
      <c r="LPQ117" s="631"/>
      <c r="LPR117" s="631"/>
      <c r="LPS117" s="631"/>
      <c r="LPT117" s="631"/>
      <c r="LPU117" s="612"/>
      <c r="LPV117" s="626"/>
      <c r="LPW117" s="631"/>
      <c r="LPX117" s="631"/>
      <c r="LPY117" s="631"/>
      <c r="LPZ117" s="631"/>
      <c r="LQA117" s="631"/>
      <c r="LQB117" s="612"/>
      <c r="LQC117" s="626"/>
      <c r="LQD117" s="631"/>
      <c r="LQE117" s="631"/>
      <c r="LQF117" s="631"/>
      <c r="LQG117" s="631"/>
      <c r="LQH117" s="631"/>
      <c r="LQI117" s="612"/>
      <c r="LQJ117" s="626"/>
      <c r="LQK117" s="631"/>
      <c r="LQL117" s="631"/>
      <c r="LQM117" s="631"/>
      <c r="LQN117" s="631"/>
      <c r="LQO117" s="631"/>
      <c r="LQP117" s="612"/>
      <c r="LQQ117" s="626"/>
      <c r="LQR117" s="631"/>
      <c r="LQS117" s="631"/>
      <c r="LQT117" s="631"/>
      <c r="LQU117" s="631"/>
      <c r="LQV117" s="631"/>
      <c r="LQW117" s="612"/>
      <c r="LQX117" s="626"/>
      <c r="LQY117" s="631"/>
      <c r="LQZ117" s="631"/>
      <c r="LRA117" s="631"/>
      <c r="LRB117" s="631"/>
      <c r="LRC117" s="631"/>
      <c r="LRD117" s="612"/>
      <c r="LRE117" s="626"/>
      <c r="LRF117" s="631"/>
      <c r="LRG117" s="631"/>
      <c r="LRH117" s="631"/>
      <c r="LRI117" s="631"/>
      <c r="LRJ117" s="631"/>
      <c r="LRK117" s="612"/>
      <c r="LRL117" s="626"/>
      <c r="LRM117" s="631"/>
      <c r="LRN117" s="631"/>
      <c r="LRO117" s="631"/>
      <c r="LRP117" s="631"/>
      <c r="LRQ117" s="631"/>
      <c r="LRR117" s="612"/>
      <c r="LRS117" s="626"/>
      <c r="LRT117" s="631"/>
      <c r="LRU117" s="631"/>
      <c r="LRV117" s="631"/>
      <c r="LRW117" s="631"/>
      <c r="LRX117" s="631"/>
      <c r="LRY117" s="612"/>
      <c r="LRZ117" s="626"/>
      <c r="LSA117" s="631"/>
      <c r="LSB117" s="631"/>
      <c r="LSC117" s="631"/>
      <c r="LSD117" s="631"/>
      <c r="LSE117" s="631"/>
      <c r="LSF117" s="612"/>
      <c r="LSG117" s="626"/>
      <c r="LSH117" s="631"/>
      <c r="LSI117" s="631"/>
      <c r="LSJ117" s="631"/>
      <c r="LSK117" s="631"/>
      <c r="LSL117" s="631"/>
      <c r="LSM117" s="612"/>
      <c r="LSN117" s="626"/>
      <c r="LSO117" s="631"/>
      <c r="LSP117" s="631"/>
      <c r="LSQ117" s="631"/>
      <c r="LSR117" s="631"/>
      <c r="LSS117" s="631"/>
      <c r="LST117" s="612"/>
      <c r="LSU117" s="626"/>
      <c r="LSV117" s="631"/>
      <c r="LSW117" s="631"/>
      <c r="LSX117" s="631"/>
      <c r="LSY117" s="631"/>
      <c r="LSZ117" s="631"/>
      <c r="LTA117" s="612"/>
      <c r="LTB117" s="626"/>
      <c r="LTC117" s="631"/>
      <c r="LTD117" s="631"/>
      <c r="LTE117" s="631"/>
      <c r="LTF117" s="631"/>
      <c r="LTG117" s="631"/>
      <c r="LTH117" s="612"/>
      <c r="LTI117" s="626"/>
      <c r="LTJ117" s="631"/>
      <c r="LTK117" s="631"/>
      <c r="LTL117" s="631"/>
      <c r="LTM117" s="631"/>
      <c r="LTN117" s="631"/>
      <c r="LTO117" s="612"/>
      <c r="LTP117" s="626"/>
      <c r="LTQ117" s="631"/>
      <c r="LTR117" s="631"/>
      <c r="LTS117" s="631"/>
      <c r="LTT117" s="631"/>
      <c r="LTU117" s="631"/>
      <c r="LTV117" s="612"/>
      <c r="LTW117" s="626"/>
      <c r="LTX117" s="631"/>
      <c r="LTY117" s="631"/>
      <c r="LTZ117" s="631"/>
      <c r="LUA117" s="631"/>
      <c r="LUB117" s="631"/>
      <c r="LUC117" s="612"/>
      <c r="LUD117" s="626"/>
      <c r="LUE117" s="631"/>
      <c r="LUF117" s="631"/>
      <c r="LUG117" s="631"/>
      <c r="LUH117" s="631"/>
      <c r="LUI117" s="631"/>
      <c r="LUJ117" s="612"/>
      <c r="LUK117" s="626"/>
      <c r="LUL117" s="631"/>
      <c r="LUM117" s="631"/>
      <c r="LUN117" s="631"/>
      <c r="LUO117" s="631"/>
      <c r="LUP117" s="631"/>
      <c r="LUQ117" s="612"/>
      <c r="LUR117" s="626"/>
      <c r="LUS117" s="631"/>
      <c r="LUT117" s="631"/>
      <c r="LUU117" s="631"/>
      <c r="LUV117" s="631"/>
      <c r="LUW117" s="631"/>
      <c r="LUX117" s="612"/>
      <c r="LUY117" s="626"/>
      <c r="LUZ117" s="631"/>
      <c r="LVA117" s="631"/>
      <c r="LVB117" s="631"/>
      <c r="LVC117" s="631"/>
      <c r="LVD117" s="631"/>
      <c r="LVE117" s="612"/>
      <c r="LVF117" s="626"/>
      <c r="LVG117" s="631"/>
      <c r="LVH117" s="631"/>
      <c r="LVI117" s="631"/>
      <c r="LVJ117" s="631"/>
      <c r="LVK117" s="631"/>
      <c r="LVL117" s="612"/>
      <c r="LVM117" s="626"/>
      <c r="LVN117" s="631"/>
      <c r="LVO117" s="631"/>
      <c r="LVP117" s="631"/>
      <c r="LVQ117" s="631"/>
      <c r="LVR117" s="631"/>
      <c r="LVS117" s="612"/>
      <c r="LVT117" s="626"/>
      <c r="LVU117" s="631"/>
      <c r="LVV117" s="631"/>
      <c r="LVW117" s="631"/>
      <c r="LVX117" s="631"/>
      <c r="LVY117" s="631"/>
      <c r="LVZ117" s="612"/>
      <c r="LWA117" s="626"/>
      <c r="LWB117" s="631"/>
      <c r="LWC117" s="631"/>
      <c r="LWD117" s="631"/>
      <c r="LWE117" s="631"/>
      <c r="LWF117" s="631"/>
      <c r="LWG117" s="612"/>
      <c r="LWH117" s="626"/>
      <c r="LWI117" s="631"/>
      <c r="LWJ117" s="631"/>
      <c r="LWK117" s="631"/>
      <c r="LWL117" s="631"/>
      <c r="LWM117" s="631"/>
      <c r="LWN117" s="612"/>
      <c r="LWO117" s="626"/>
      <c r="LWP117" s="631"/>
      <c r="LWQ117" s="631"/>
      <c r="LWR117" s="631"/>
      <c r="LWS117" s="631"/>
      <c r="LWT117" s="631"/>
      <c r="LWU117" s="612"/>
      <c r="LWV117" s="626"/>
      <c r="LWW117" s="631"/>
      <c r="LWX117" s="631"/>
      <c r="LWY117" s="631"/>
      <c r="LWZ117" s="631"/>
      <c r="LXA117" s="631"/>
      <c r="LXB117" s="612"/>
      <c r="LXC117" s="626"/>
      <c r="LXD117" s="631"/>
      <c r="LXE117" s="631"/>
      <c r="LXF117" s="631"/>
      <c r="LXG117" s="631"/>
      <c r="LXH117" s="631"/>
      <c r="LXI117" s="612"/>
      <c r="LXJ117" s="626"/>
      <c r="LXK117" s="631"/>
      <c r="LXL117" s="631"/>
      <c r="LXM117" s="631"/>
      <c r="LXN117" s="631"/>
      <c r="LXO117" s="631"/>
      <c r="LXP117" s="612"/>
      <c r="LXQ117" s="626"/>
      <c r="LXR117" s="631"/>
      <c r="LXS117" s="631"/>
      <c r="LXT117" s="631"/>
      <c r="LXU117" s="631"/>
      <c r="LXV117" s="631"/>
      <c r="LXW117" s="612"/>
      <c r="LXX117" s="626"/>
      <c r="LXY117" s="631"/>
      <c r="LXZ117" s="631"/>
      <c r="LYA117" s="631"/>
      <c r="LYB117" s="631"/>
      <c r="LYC117" s="631"/>
      <c r="LYD117" s="612"/>
      <c r="LYE117" s="626"/>
      <c r="LYF117" s="631"/>
      <c r="LYG117" s="631"/>
      <c r="LYH117" s="631"/>
      <c r="LYI117" s="631"/>
      <c r="LYJ117" s="631"/>
      <c r="LYK117" s="612"/>
      <c r="LYL117" s="626"/>
      <c r="LYM117" s="631"/>
      <c r="LYN117" s="631"/>
      <c r="LYO117" s="631"/>
      <c r="LYP117" s="631"/>
      <c r="LYQ117" s="631"/>
      <c r="LYR117" s="612"/>
      <c r="LYS117" s="626"/>
      <c r="LYT117" s="631"/>
      <c r="LYU117" s="631"/>
      <c r="LYV117" s="631"/>
      <c r="LYW117" s="631"/>
      <c r="LYX117" s="631"/>
      <c r="LYY117" s="612"/>
      <c r="LYZ117" s="626"/>
      <c r="LZA117" s="631"/>
      <c r="LZB117" s="631"/>
      <c r="LZC117" s="631"/>
      <c r="LZD117" s="631"/>
      <c r="LZE117" s="631"/>
      <c r="LZF117" s="612"/>
      <c r="LZG117" s="626"/>
      <c r="LZH117" s="631"/>
      <c r="LZI117" s="631"/>
      <c r="LZJ117" s="631"/>
      <c r="LZK117" s="631"/>
      <c r="LZL117" s="631"/>
      <c r="LZM117" s="612"/>
      <c r="LZN117" s="626"/>
      <c r="LZO117" s="631"/>
      <c r="LZP117" s="631"/>
      <c r="LZQ117" s="631"/>
      <c r="LZR117" s="631"/>
      <c r="LZS117" s="631"/>
      <c r="LZT117" s="612"/>
      <c r="LZU117" s="626"/>
      <c r="LZV117" s="631"/>
      <c r="LZW117" s="631"/>
      <c r="LZX117" s="631"/>
      <c r="LZY117" s="631"/>
      <c r="LZZ117" s="631"/>
      <c r="MAA117" s="612"/>
      <c r="MAB117" s="626"/>
      <c r="MAC117" s="631"/>
      <c r="MAD117" s="631"/>
      <c r="MAE117" s="631"/>
      <c r="MAF117" s="631"/>
      <c r="MAG117" s="631"/>
      <c r="MAH117" s="612"/>
      <c r="MAI117" s="626"/>
      <c r="MAJ117" s="631"/>
      <c r="MAK117" s="631"/>
      <c r="MAL117" s="631"/>
      <c r="MAM117" s="631"/>
      <c r="MAN117" s="631"/>
      <c r="MAO117" s="612"/>
      <c r="MAP117" s="626"/>
      <c r="MAQ117" s="631"/>
      <c r="MAR117" s="631"/>
      <c r="MAS117" s="631"/>
      <c r="MAT117" s="631"/>
      <c r="MAU117" s="631"/>
      <c r="MAV117" s="612"/>
      <c r="MAW117" s="626"/>
      <c r="MAX117" s="631"/>
      <c r="MAY117" s="631"/>
      <c r="MAZ117" s="631"/>
      <c r="MBA117" s="631"/>
      <c r="MBB117" s="631"/>
      <c r="MBC117" s="612"/>
      <c r="MBD117" s="626"/>
      <c r="MBE117" s="631"/>
      <c r="MBF117" s="631"/>
      <c r="MBG117" s="631"/>
      <c r="MBH117" s="631"/>
      <c r="MBI117" s="631"/>
      <c r="MBJ117" s="612"/>
      <c r="MBK117" s="626"/>
      <c r="MBL117" s="631"/>
      <c r="MBM117" s="631"/>
      <c r="MBN117" s="631"/>
      <c r="MBO117" s="631"/>
      <c r="MBP117" s="631"/>
      <c r="MBQ117" s="612"/>
      <c r="MBR117" s="626"/>
      <c r="MBS117" s="631"/>
      <c r="MBT117" s="631"/>
      <c r="MBU117" s="631"/>
      <c r="MBV117" s="631"/>
      <c r="MBW117" s="631"/>
      <c r="MBX117" s="612"/>
      <c r="MBY117" s="626"/>
      <c r="MBZ117" s="631"/>
      <c r="MCA117" s="631"/>
      <c r="MCB117" s="631"/>
      <c r="MCC117" s="631"/>
      <c r="MCD117" s="631"/>
      <c r="MCE117" s="612"/>
      <c r="MCF117" s="626"/>
      <c r="MCG117" s="631"/>
      <c r="MCH117" s="631"/>
      <c r="MCI117" s="631"/>
      <c r="MCJ117" s="631"/>
      <c r="MCK117" s="631"/>
      <c r="MCL117" s="612"/>
      <c r="MCM117" s="626"/>
      <c r="MCN117" s="631"/>
      <c r="MCO117" s="631"/>
      <c r="MCP117" s="631"/>
      <c r="MCQ117" s="631"/>
      <c r="MCR117" s="631"/>
      <c r="MCS117" s="612"/>
      <c r="MCT117" s="626"/>
      <c r="MCU117" s="631"/>
      <c r="MCV117" s="631"/>
      <c r="MCW117" s="631"/>
      <c r="MCX117" s="631"/>
      <c r="MCY117" s="631"/>
      <c r="MCZ117" s="612"/>
      <c r="MDA117" s="626"/>
      <c r="MDB117" s="631"/>
      <c r="MDC117" s="631"/>
      <c r="MDD117" s="631"/>
      <c r="MDE117" s="631"/>
      <c r="MDF117" s="631"/>
      <c r="MDG117" s="612"/>
      <c r="MDH117" s="626"/>
      <c r="MDI117" s="631"/>
      <c r="MDJ117" s="631"/>
      <c r="MDK117" s="631"/>
      <c r="MDL117" s="631"/>
      <c r="MDM117" s="631"/>
      <c r="MDN117" s="612"/>
      <c r="MDO117" s="626"/>
      <c r="MDP117" s="631"/>
      <c r="MDQ117" s="631"/>
      <c r="MDR117" s="631"/>
      <c r="MDS117" s="631"/>
      <c r="MDT117" s="631"/>
      <c r="MDU117" s="612"/>
      <c r="MDV117" s="626"/>
      <c r="MDW117" s="631"/>
      <c r="MDX117" s="631"/>
      <c r="MDY117" s="631"/>
      <c r="MDZ117" s="631"/>
      <c r="MEA117" s="631"/>
      <c r="MEB117" s="612"/>
      <c r="MEC117" s="626"/>
      <c r="MED117" s="631"/>
      <c r="MEE117" s="631"/>
      <c r="MEF117" s="631"/>
      <c r="MEG117" s="631"/>
      <c r="MEH117" s="631"/>
      <c r="MEI117" s="612"/>
      <c r="MEJ117" s="626"/>
      <c r="MEK117" s="631"/>
      <c r="MEL117" s="631"/>
      <c r="MEM117" s="631"/>
      <c r="MEN117" s="631"/>
      <c r="MEO117" s="631"/>
      <c r="MEP117" s="612"/>
      <c r="MEQ117" s="626"/>
      <c r="MER117" s="631"/>
      <c r="MES117" s="631"/>
      <c r="MET117" s="631"/>
      <c r="MEU117" s="631"/>
      <c r="MEV117" s="631"/>
      <c r="MEW117" s="612"/>
      <c r="MEX117" s="626"/>
      <c r="MEY117" s="631"/>
      <c r="MEZ117" s="631"/>
      <c r="MFA117" s="631"/>
      <c r="MFB117" s="631"/>
      <c r="MFC117" s="631"/>
      <c r="MFD117" s="612"/>
      <c r="MFE117" s="626"/>
      <c r="MFF117" s="631"/>
      <c r="MFG117" s="631"/>
      <c r="MFH117" s="631"/>
      <c r="MFI117" s="631"/>
      <c r="MFJ117" s="631"/>
      <c r="MFK117" s="612"/>
      <c r="MFL117" s="626"/>
      <c r="MFM117" s="631"/>
      <c r="MFN117" s="631"/>
      <c r="MFO117" s="631"/>
      <c r="MFP117" s="631"/>
      <c r="MFQ117" s="631"/>
      <c r="MFR117" s="612"/>
      <c r="MFS117" s="626"/>
      <c r="MFT117" s="631"/>
      <c r="MFU117" s="631"/>
      <c r="MFV117" s="631"/>
      <c r="MFW117" s="631"/>
      <c r="MFX117" s="631"/>
      <c r="MFY117" s="612"/>
      <c r="MFZ117" s="626"/>
      <c r="MGA117" s="631"/>
      <c r="MGB117" s="631"/>
      <c r="MGC117" s="631"/>
      <c r="MGD117" s="631"/>
      <c r="MGE117" s="631"/>
      <c r="MGF117" s="612"/>
      <c r="MGG117" s="626"/>
      <c r="MGH117" s="631"/>
      <c r="MGI117" s="631"/>
      <c r="MGJ117" s="631"/>
      <c r="MGK117" s="631"/>
      <c r="MGL117" s="631"/>
      <c r="MGM117" s="612"/>
      <c r="MGN117" s="626"/>
      <c r="MGO117" s="631"/>
      <c r="MGP117" s="631"/>
      <c r="MGQ117" s="631"/>
      <c r="MGR117" s="631"/>
      <c r="MGS117" s="631"/>
      <c r="MGT117" s="612"/>
      <c r="MGU117" s="626"/>
      <c r="MGV117" s="631"/>
      <c r="MGW117" s="631"/>
      <c r="MGX117" s="631"/>
      <c r="MGY117" s="631"/>
      <c r="MGZ117" s="631"/>
      <c r="MHA117" s="612"/>
      <c r="MHB117" s="626"/>
      <c r="MHC117" s="631"/>
      <c r="MHD117" s="631"/>
      <c r="MHE117" s="631"/>
      <c r="MHF117" s="631"/>
      <c r="MHG117" s="631"/>
      <c r="MHH117" s="612"/>
      <c r="MHI117" s="626"/>
      <c r="MHJ117" s="631"/>
      <c r="MHK117" s="631"/>
      <c r="MHL117" s="631"/>
      <c r="MHM117" s="631"/>
      <c r="MHN117" s="631"/>
      <c r="MHO117" s="612"/>
      <c r="MHP117" s="626"/>
      <c r="MHQ117" s="631"/>
      <c r="MHR117" s="631"/>
      <c r="MHS117" s="631"/>
      <c r="MHT117" s="631"/>
      <c r="MHU117" s="631"/>
      <c r="MHV117" s="612"/>
      <c r="MHW117" s="626"/>
      <c r="MHX117" s="631"/>
      <c r="MHY117" s="631"/>
      <c r="MHZ117" s="631"/>
      <c r="MIA117" s="631"/>
      <c r="MIB117" s="631"/>
      <c r="MIC117" s="612"/>
      <c r="MID117" s="626"/>
      <c r="MIE117" s="631"/>
      <c r="MIF117" s="631"/>
      <c r="MIG117" s="631"/>
      <c r="MIH117" s="631"/>
      <c r="MII117" s="631"/>
      <c r="MIJ117" s="612"/>
      <c r="MIK117" s="626"/>
      <c r="MIL117" s="631"/>
      <c r="MIM117" s="631"/>
      <c r="MIN117" s="631"/>
      <c r="MIO117" s="631"/>
      <c r="MIP117" s="631"/>
      <c r="MIQ117" s="612"/>
      <c r="MIR117" s="626"/>
      <c r="MIS117" s="631"/>
      <c r="MIT117" s="631"/>
      <c r="MIU117" s="631"/>
      <c r="MIV117" s="631"/>
      <c r="MIW117" s="631"/>
      <c r="MIX117" s="612"/>
      <c r="MIY117" s="626"/>
      <c r="MIZ117" s="631"/>
      <c r="MJA117" s="631"/>
      <c r="MJB117" s="631"/>
      <c r="MJC117" s="631"/>
      <c r="MJD117" s="631"/>
      <c r="MJE117" s="612"/>
      <c r="MJF117" s="626"/>
      <c r="MJG117" s="631"/>
      <c r="MJH117" s="631"/>
      <c r="MJI117" s="631"/>
      <c r="MJJ117" s="631"/>
      <c r="MJK117" s="631"/>
      <c r="MJL117" s="612"/>
      <c r="MJM117" s="626"/>
      <c r="MJN117" s="631"/>
      <c r="MJO117" s="631"/>
      <c r="MJP117" s="631"/>
      <c r="MJQ117" s="631"/>
      <c r="MJR117" s="631"/>
      <c r="MJS117" s="612"/>
      <c r="MJT117" s="626"/>
      <c r="MJU117" s="631"/>
      <c r="MJV117" s="631"/>
      <c r="MJW117" s="631"/>
      <c r="MJX117" s="631"/>
      <c r="MJY117" s="631"/>
      <c r="MJZ117" s="612"/>
      <c r="MKA117" s="626"/>
      <c r="MKB117" s="631"/>
      <c r="MKC117" s="631"/>
      <c r="MKD117" s="631"/>
      <c r="MKE117" s="631"/>
      <c r="MKF117" s="631"/>
      <c r="MKG117" s="612"/>
      <c r="MKH117" s="626"/>
      <c r="MKI117" s="631"/>
      <c r="MKJ117" s="631"/>
      <c r="MKK117" s="631"/>
      <c r="MKL117" s="631"/>
      <c r="MKM117" s="631"/>
      <c r="MKN117" s="612"/>
      <c r="MKO117" s="626"/>
      <c r="MKP117" s="631"/>
      <c r="MKQ117" s="631"/>
      <c r="MKR117" s="631"/>
      <c r="MKS117" s="631"/>
      <c r="MKT117" s="631"/>
      <c r="MKU117" s="612"/>
      <c r="MKV117" s="626"/>
      <c r="MKW117" s="631"/>
      <c r="MKX117" s="631"/>
      <c r="MKY117" s="631"/>
      <c r="MKZ117" s="631"/>
      <c r="MLA117" s="631"/>
      <c r="MLB117" s="612"/>
      <c r="MLC117" s="626"/>
      <c r="MLD117" s="631"/>
      <c r="MLE117" s="631"/>
      <c r="MLF117" s="631"/>
      <c r="MLG117" s="631"/>
      <c r="MLH117" s="631"/>
      <c r="MLI117" s="612"/>
      <c r="MLJ117" s="626"/>
      <c r="MLK117" s="631"/>
      <c r="MLL117" s="631"/>
      <c r="MLM117" s="631"/>
      <c r="MLN117" s="631"/>
      <c r="MLO117" s="631"/>
      <c r="MLP117" s="612"/>
      <c r="MLQ117" s="626"/>
      <c r="MLR117" s="631"/>
      <c r="MLS117" s="631"/>
      <c r="MLT117" s="631"/>
      <c r="MLU117" s="631"/>
      <c r="MLV117" s="631"/>
      <c r="MLW117" s="612"/>
      <c r="MLX117" s="626"/>
      <c r="MLY117" s="631"/>
      <c r="MLZ117" s="631"/>
      <c r="MMA117" s="631"/>
      <c r="MMB117" s="631"/>
      <c r="MMC117" s="631"/>
      <c r="MMD117" s="612"/>
      <c r="MME117" s="626"/>
      <c r="MMF117" s="631"/>
      <c r="MMG117" s="631"/>
      <c r="MMH117" s="631"/>
      <c r="MMI117" s="631"/>
      <c r="MMJ117" s="631"/>
      <c r="MMK117" s="612"/>
      <c r="MML117" s="626"/>
      <c r="MMM117" s="631"/>
      <c r="MMN117" s="631"/>
      <c r="MMO117" s="631"/>
      <c r="MMP117" s="631"/>
      <c r="MMQ117" s="631"/>
      <c r="MMR117" s="612"/>
      <c r="MMS117" s="626"/>
      <c r="MMT117" s="631"/>
      <c r="MMU117" s="631"/>
      <c r="MMV117" s="631"/>
      <c r="MMW117" s="631"/>
      <c r="MMX117" s="631"/>
      <c r="MMY117" s="612"/>
      <c r="MMZ117" s="626"/>
      <c r="MNA117" s="631"/>
      <c r="MNB117" s="631"/>
      <c r="MNC117" s="631"/>
      <c r="MND117" s="631"/>
      <c r="MNE117" s="631"/>
      <c r="MNF117" s="612"/>
      <c r="MNG117" s="626"/>
      <c r="MNH117" s="631"/>
      <c r="MNI117" s="631"/>
      <c r="MNJ117" s="631"/>
      <c r="MNK117" s="631"/>
      <c r="MNL117" s="631"/>
      <c r="MNM117" s="612"/>
      <c r="MNN117" s="626"/>
      <c r="MNO117" s="631"/>
      <c r="MNP117" s="631"/>
      <c r="MNQ117" s="631"/>
      <c r="MNR117" s="631"/>
      <c r="MNS117" s="631"/>
      <c r="MNT117" s="612"/>
      <c r="MNU117" s="626"/>
      <c r="MNV117" s="631"/>
      <c r="MNW117" s="631"/>
      <c r="MNX117" s="631"/>
      <c r="MNY117" s="631"/>
      <c r="MNZ117" s="631"/>
      <c r="MOA117" s="612"/>
      <c r="MOB117" s="626"/>
      <c r="MOC117" s="631"/>
      <c r="MOD117" s="631"/>
      <c r="MOE117" s="631"/>
      <c r="MOF117" s="631"/>
      <c r="MOG117" s="631"/>
      <c r="MOH117" s="612"/>
      <c r="MOI117" s="626"/>
      <c r="MOJ117" s="631"/>
      <c r="MOK117" s="631"/>
      <c r="MOL117" s="631"/>
      <c r="MOM117" s="631"/>
      <c r="MON117" s="631"/>
      <c r="MOO117" s="612"/>
      <c r="MOP117" s="626"/>
      <c r="MOQ117" s="631"/>
      <c r="MOR117" s="631"/>
      <c r="MOS117" s="631"/>
      <c r="MOT117" s="631"/>
      <c r="MOU117" s="631"/>
      <c r="MOV117" s="612"/>
      <c r="MOW117" s="626"/>
      <c r="MOX117" s="631"/>
      <c r="MOY117" s="631"/>
      <c r="MOZ117" s="631"/>
      <c r="MPA117" s="631"/>
      <c r="MPB117" s="631"/>
      <c r="MPC117" s="612"/>
      <c r="MPD117" s="626"/>
      <c r="MPE117" s="631"/>
      <c r="MPF117" s="631"/>
      <c r="MPG117" s="631"/>
      <c r="MPH117" s="631"/>
      <c r="MPI117" s="631"/>
      <c r="MPJ117" s="612"/>
      <c r="MPK117" s="626"/>
      <c r="MPL117" s="631"/>
      <c r="MPM117" s="631"/>
      <c r="MPN117" s="631"/>
      <c r="MPO117" s="631"/>
      <c r="MPP117" s="631"/>
      <c r="MPQ117" s="612"/>
      <c r="MPR117" s="626"/>
      <c r="MPS117" s="631"/>
      <c r="MPT117" s="631"/>
      <c r="MPU117" s="631"/>
      <c r="MPV117" s="631"/>
      <c r="MPW117" s="631"/>
      <c r="MPX117" s="612"/>
      <c r="MPY117" s="626"/>
      <c r="MPZ117" s="631"/>
      <c r="MQA117" s="631"/>
      <c r="MQB117" s="631"/>
      <c r="MQC117" s="631"/>
      <c r="MQD117" s="631"/>
      <c r="MQE117" s="612"/>
      <c r="MQF117" s="626"/>
      <c r="MQG117" s="631"/>
      <c r="MQH117" s="631"/>
      <c r="MQI117" s="631"/>
      <c r="MQJ117" s="631"/>
      <c r="MQK117" s="631"/>
      <c r="MQL117" s="612"/>
      <c r="MQM117" s="626"/>
      <c r="MQN117" s="631"/>
      <c r="MQO117" s="631"/>
      <c r="MQP117" s="631"/>
      <c r="MQQ117" s="631"/>
      <c r="MQR117" s="631"/>
      <c r="MQS117" s="612"/>
      <c r="MQT117" s="626"/>
      <c r="MQU117" s="631"/>
      <c r="MQV117" s="631"/>
      <c r="MQW117" s="631"/>
      <c r="MQX117" s="631"/>
      <c r="MQY117" s="631"/>
      <c r="MQZ117" s="612"/>
      <c r="MRA117" s="626"/>
      <c r="MRB117" s="631"/>
      <c r="MRC117" s="631"/>
      <c r="MRD117" s="631"/>
      <c r="MRE117" s="631"/>
      <c r="MRF117" s="631"/>
      <c r="MRG117" s="612"/>
      <c r="MRH117" s="626"/>
      <c r="MRI117" s="631"/>
      <c r="MRJ117" s="631"/>
      <c r="MRK117" s="631"/>
      <c r="MRL117" s="631"/>
      <c r="MRM117" s="631"/>
      <c r="MRN117" s="612"/>
      <c r="MRO117" s="626"/>
      <c r="MRP117" s="631"/>
      <c r="MRQ117" s="631"/>
      <c r="MRR117" s="631"/>
      <c r="MRS117" s="631"/>
      <c r="MRT117" s="631"/>
      <c r="MRU117" s="612"/>
      <c r="MRV117" s="626"/>
      <c r="MRW117" s="631"/>
      <c r="MRX117" s="631"/>
      <c r="MRY117" s="631"/>
      <c r="MRZ117" s="631"/>
      <c r="MSA117" s="631"/>
      <c r="MSB117" s="612"/>
      <c r="MSC117" s="626"/>
      <c r="MSD117" s="631"/>
      <c r="MSE117" s="631"/>
      <c r="MSF117" s="631"/>
      <c r="MSG117" s="631"/>
      <c r="MSH117" s="631"/>
      <c r="MSI117" s="612"/>
      <c r="MSJ117" s="626"/>
      <c r="MSK117" s="631"/>
      <c r="MSL117" s="631"/>
      <c r="MSM117" s="631"/>
      <c r="MSN117" s="631"/>
      <c r="MSO117" s="631"/>
      <c r="MSP117" s="612"/>
      <c r="MSQ117" s="626"/>
      <c r="MSR117" s="631"/>
      <c r="MSS117" s="631"/>
      <c r="MST117" s="631"/>
      <c r="MSU117" s="631"/>
      <c r="MSV117" s="631"/>
      <c r="MSW117" s="612"/>
      <c r="MSX117" s="626"/>
      <c r="MSY117" s="631"/>
      <c r="MSZ117" s="631"/>
      <c r="MTA117" s="631"/>
      <c r="MTB117" s="631"/>
      <c r="MTC117" s="631"/>
      <c r="MTD117" s="612"/>
      <c r="MTE117" s="626"/>
      <c r="MTF117" s="631"/>
      <c r="MTG117" s="631"/>
      <c r="MTH117" s="631"/>
      <c r="MTI117" s="631"/>
      <c r="MTJ117" s="631"/>
      <c r="MTK117" s="612"/>
      <c r="MTL117" s="626"/>
      <c r="MTM117" s="631"/>
      <c r="MTN117" s="631"/>
      <c r="MTO117" s="631"/>
      <c r="MTP117" s="631"/>
      <c r="MTQ117" s="631"/>
      <c r="MTR117" s="612"/>
      <c r="MTS117" s="626"/>
      <c r="MTT117" s="631"/>
      <c r="MTU117" s="631"/>
      <c r="MTV117" s="631"/>
      <c r="MTW117" s="631"/>
      <c r="MTX117" s="631"/>
      <c r="MTY117" s="612"/>
      <c r="MTZ117" s="626"/>
      <c r="MUA117" s="631"/>
      <c r="MUB117" s="631"/>
      <c r="MUC117" s="631"/>
      <c r="MUD117" s="631"/>
      <c r="MUE117" s="631"/>
      <c r="MUF117" s="612"/>
      <c r="MUG117" s="626"/>
      <c r="MUH117" s="631"/>
      <c r="MUI117" s="631"/>
      <c r="MUJ117" s="631"/>
      <c r="MUK117" s="631"/>
      <c r="MUL117" s="631"/>
      <c r="MUM117" s="612"/>
      <c r="MUN117" s="626"/>
      <c r="MUO117" s="631"/>
      <c r="MUP117" s="631"/>
      <c r="MUQ117" s="631"/>
      <c r="MUR117" s="631"/>
      <c r="MUS117" s="631"/>
      <c r="MUT117" s="612"/>
      <c r="MUU117" s="626"/>
      <c r="MUV117" s="631"/>
      <c r="MUW117" s="631"/>
      <c r="MUX117" s="631"/>
      <c r="MUY117" s="631"/>
      <c r="MUZ117" s="631"/>
      <c r="MVA117" s="612"/>
      <c r="MVB117" s="626"/>
      <c r="MVC117" s="631"/>
      <c r="MVD117" s="631"/>
      <c r="MVE117" s="631"/>
      <c r="MVF117" s="631"/>
      <c r="MVG117" s="631"/>
      <c r="MVH117" s="612"/>
      <c r="MVI117" s="626"/>
      <c r="MVJ117" s="631"/>
      <c r="MVK117" s="631"/>
      <c r="MVL117" s="631"/>
      <c r="MVM117" s="631"/>
      <c r="MVN117" s="631"/>
      <c r="MVO117" s="612"/>
      <c r="MVP117" s="626"/>
      <c r="MVQ117" s="631"/>
      <c r="MVR117" s="631"/>
      <c r="MVS117" s="631"/>
      <c r="MVT117" s="631"/>
      <c r="MVU117" s="631"/>
      <c r="MVV117" s="612"/>
      <c r="MVW117" s="626"/>
      <c r="MVX117" s="631"/>
      <c r="MVY117" s="631"/>
      <c r="MVZ117" s="631"/>
      <c r="MWA117" s="631"/>
      <c r="MWB117" s="631"/>
      <c r="MWC117" s="612"/>
      <c r="MWD117" s="626"/>
      <c r="MWE117" s="631"/>
      <c r="MWF117" s="631"/>
      <c r="MWG117" s="631"/>
      <c r="MWH117" s="631"/>
      <c r="MWI117" s="631"/>
      <c r="MWJ117" s="612"/>
      <c r="MWK117" s="626"/>
      <c r="MWL117" s="631"/>
      <c r="MWM117" s="631"/>
      <c r="MWN117" s="631"/>
      <c r="MWO117" s="631"/>
      <c r="MWP117" s="631"/>
      <c r="MWQ117" s="612"/>
      <c r="MWR117" s="626"/>
      <c r="MWS117" s="631"/>
      <c r="MWT117" s="631"/>
      <c r="MWU117" s="631"/>
      <c r="MWV117" s="631"/>
      <c r="MWW117" s="631"/>
      <c r="MWX117" s="612"/>
      <c r="MWY117" s="626"/>
      <c r="MWZ117" s="631"/>
      <c r="MXA117" s="631"/>
      <c r="MXB117" s="631"/>
      <c r="MXC117" s="631"/>
      <c r="MXD117" s="631"/>
      <c r="MXE117" s="612"/>
      <c r="MXF117" s="626"/>
      <c r="MXG117" s="631"/>
      <c r="MXH117" s="631"/>
      <c r="MXI117" s="631"/>
      <c r="MXJ117" s="631"/>
      <c r="MXK117" s="631"/>
      <c r="MXL117" s="612"/>
      <c r="MXM117" s="626"/>
      <c r="MXN117" s="631"/>
      <c r="MXO117" s="631"/>
      <c r="MXP117" s="631"/>
      <c r="MXQ117" s="631"/>
      <c r="MXR117" s="631"/>
      <c r="MXS117" s="612"/>
      <c r="MXT117" s="626"/>
      <c r="MXU117" s="631"/>
      <c r="MXV117" s="631"/>
      <c r="MXW117" s="631"/>
      <c r="MXX117" s="631"/>
      <c r="MXY117" s="631"/>
      <c r="MXZ117" s="612"/>
      <c r="MYA117" s="626"/>
      <c r="MYB117" s="631"/>
      <c r="MYC117" s="631"/>
      <c r="MYD117" s="631"/>
      <c r="MYE117" s="631"/>
      <c r="MYF117" s="631"/>
      <c r="MYG117" s="612"/>
      <c r="MYH117" s="626"/>
      <c r="MYI117" s="631"/>
      <c r="MYJ117" s="631"/>
      <c r="MYK117" s="631"/>
      <c r="MYL117" s="631"/>
      <c r="MYM117" s="631"/>
      <c r="MYN117" s="612"/>
      <c r="MYO117" s="626"/>
      <c r="MYP117" s="631"/>
      <c r="MYQ117" s="631"/>
      <c r="MYR117" s="631"/>
      <c r="MYS117" s="631"/>
      <c r="MYT117" s="631"/>
      <c r="MYU117" s="612"/>
      <c r="MYV117" s="626"/>
      <c r="MYW117" s="631"/>
      <c r="MYX117" s="631"/>
      <c r="MYY117" s="631"/>
      <c r="MYZ117" s="631"/>
      <c r="MZA117" s="631"/>
      <c r="MZB117" s="612"/>
      <c r="MZC117" s="626"/>
      <c r="MZD117" s="631"/>
      <c r="MZE117" s="631"/>
      <c r="MZF117" s="631"/>
      <c r="MZG117" s="631"/>
      <c r="MZH117" s="631"/>
      <c r="MZI117" s="612"/>
      <c r="MZJ117" s="626"/>
      <c r="MZK117" s="631"/>
      <c r="MZL117" s="631"/>
      <c r="MZM117" s="631"/>
      <c r="MZN117" s="631"/>
      <c r="MZO117" s="631"/>
      <c r="MZP117" s="612"/>
      <c r="MZQ117" s="626"/>
      <c r="MZR117" s="631"/>
      <c r="MZS117" s="631"/>
      <c r="MZT117" s="631"/>
      <c r="MZU117" s="631"/>
      <c r="MZV117" s="631"/>
      <c r="MZW117" s="612"/>
      <c r="MZX117" s="626"/>
      <c r="MZY117" s="631"/>
      <c r="MZZ117" s="631"/>
      <c r="NAA117" s="631"/>
      <c r="NAB117" s="631"/>
      <c r="NAC117" s="631"/>
      <c r="NAD117" s="612"/>
      <c r="NAE117" s="626"/>
      <c r="NAF117" s="631"/>
      <c r="NAG117" s="631"/>
      <c r="NAH117" s="631"/>
      <c r="NAI117" s="631"/>
      <c r="NAJ117" s="631"/>
      <c r="NAK117" s="612"/>
      <c r="NAL117" s="626"/>
      <c r="NAM117" s="631"/>
      <c r="NAN117" s="631"/>
      <c r="NAO117" s="631"/>
      <c r="NAP117" s="631"/>
      <c r="NAQ117" s="631"/>
      <c r="NAR117" s="612"/>
      <c r="NAS117" s="626"/>
      <c r="NAT117" s="631"/>
      <c r="NAU117" s="631"/>
      <c r="NAV117" s="631"/>
      <c r="NAW117" s="631"/>
      <c r="NAX117" s="631"/>
      <c r="NAY117" s="612"/>
      <c r="NAZ117" s="626"/>
      <c r="NBA117" s="631"/>
      <c r="NBB117" s="631"/>
      <c r="NBC117" s="631"/>
      <c r="NBD117" s="631"/>
      <c r="NBE117" s="631"/>
      <c r="NBF117" s="612"/>
      <c r="NBG117" s="626"/>
      <c r="NBH117" s="631"/>
      <c r="NBI117" s="631"/>
      <c r="NBJ117" s="631"/>
      <c r="NBK117" s="631"/>
      <c r="NBL117" s="631"/>
      <c r="NBM117" s="612"/>
      <c r="NBN117" s="626"/>
      <c r="NBO117" s="631"/>
      <c r="NBP117" s="631"/>
      <c r="NBQ117" s="631"/>
      <c r="NBR117" s="631"/>
      <c r="NBS117" s="631"/>
      <c r="NBT117" s="612"/>
      <c r="NBU117" s="626"/>
      <c r="NBV117" s="631"/>
      <c r="NBW117" s="631"/>
      <c r="NBX117" s="631"/>
      <c r="NBY117" s="631"/>
      <c r="NBZ117" s="631"/>
      <c r="NCA117" s="612"/>
      <c r="NCB117" s="626"/>
      <c r="NCC117" s="631"/>
      <c r="NCD117" s="631"/>
      <c r="NCE117" s="631"/>
      <c r="NCF117" s="631"/>
      <c r="NCG117" s="631"/>
      <c r="NCH117" s="612"/>
      <c r="NCI117" s="626"/>
      <c r="NCJ117" s="631"/>
      <c r="NCK117" s="631"/>
      <c r="NCL117" s="631"/>
      <c r="NCM117" s="631"/>
      <c r="NCN117" s="631"/>
      <c r="NCO117" s="612"/>
      <c r="NCP117" s="626"/>
      <c r="NCQ117" s="631"/>
      <c r="NCR117" s="631"/>
      <c r="NCS117" s="631"/>
      <c r="NCT117" s="631"/>
      <c r="NCU117" s="631"/>
      <c r="NCV117" s="612"/>
      <c r="NCW117" s="626"/>
      <c r="NCX117" s="631"/>
      <c r="NCY117" s="631"/>
      <c r="NCZ117" s="631"/>
      <c r="NDA117" s="631"/>
      <c r="NDB117" s="631"/>
      <c r="NDC117" s="612"/>
      <c r="NDD117" s="626"/>
      <c r="NDE117" s="631"/>
      <c r="NDF117" s="631"/>
      <c r="NDG117" s="631"/>
      <c r="NDH117" s="631"/>
      <c r="NDI117" s="631"/>
      <c r="NDJ117" s="612"/>
      <c r="NDK117" s="626"/>
      <c r="NDL117" s="631"/>
      <c r="NDM117" s="631"/>
      <c r="NDN117" s="631"/>
      <c r="NDO117" s="631"/>
      <c r="NDP117" s="631"/>
      <c r="NDQ117" s="612"/>
      <c r="NDR117" s="626"/>
      <c r="NDS117" s="631"/>
      <c r="NDT117" s="631"/>
      <c r="NDU117" s="631"/>
      <c r="NDV117" s="631"/>
      <c r="NDW117" s="631"/>
      <c r="NDX117" s="612"/>
      <c r="NDY117" s="626"/>
      <c r="NDZ117" s="631"/>
      <c r="NEA117" s="631"/>
      <c r="NEB117" s="631"/>
      <c r="NEC117" s="631"/>
      <c r="NED117" s="631"/>
      <c r="NEE117" s="612"/>
      <c r="NEF117" s="626"/>
      <c r="NEG117" s="631"/>
      <c r="NEH117" s="631"/>
      <c r="NEI117" s="631"/>
      <c r="NEJ117" s="631"/>
      <c r="NEK117" s="631"/>
      <c r="NEL117" s="612"/>
      <c r="NEM117" s="626"/>
      <c r="NEN117" s="631"/>
      <c r="NEO117" s="631"/>
      <c r="NEP117" s="631"/>
      <c r="NEQ117" s="631"/>
      <c r="NER117" s="631"/>
      <c r="NES117" s="612"/>
      <c r="NET117" s="626"/>
      <c r="NEU117" s="631"/>
      <c r="NEV117" s="631"/>
      <c r="NEW117" s="631"/>
      <c r="NEX117" s="631"/>
      <c r="NEY117" s="631"/>
      <c r="NEZ117" s="612"/>
      <c r="NFA117" s="626"/>
      <c r="NFB117" s="631"/>
      <c r="NFC117" s="631"/>
      <c r="NFD117" s="631"/>
      <c r="NFE117" s="631"/>
      <c r="NFF117" s="631"/>
      <c r="NFG117" s="612"/>
      <c r="NFH117" s="626"/>
      <c r="NFI117" s="631"/>
      <c r="NFJ117" s="631"/>
      <c r="NFK117" s="631"/>
      <c r="NFL117" s="631"/>
      <c r="NFM117" s="631"/>
      <c r="NFN117" s="612"/>
      <c r="NFO117" s="626"/>
      <c r="NFP117" s="631"/>
      <c r="NFQ117" s="631"/>
      <c r="NFR117" s="631"/>
      <c r="NFS117" s="631"/>
      <c r="NFT117" s="631"/>
      <c r="NFU117" s="612"/>
      <c r="NFV117" s="626"/>
      <c r="NFW117" s="631"/>
      <c r="NFX117" s="631"/>
      <c r="NFY117" s="631"/>
      <c r="NFZ117" s="631"/>
      <c r="NGA117" s="631"/>
      <c r="NGB117" s="612"/>
      <c r="NGC117" s="626"/>
      <c r="NGD117" s="631"/>
      <c r="NGE117" s="631"/>
      <c r="NGF117" s="631"/>
      <c r="NGG117" s="631"/>
      <c r="NGH117" s="631"/>
      <c r="NGI117" s="612"/>
      <c r="NGJ117" s="626"/>
      <c r="NGK117" s="631"/>
      <c r="NGL117" s="631"/>
      <c r="NGM117" s="631"/>
      <c r="NGN117" s="631"/>
      <c r="NGO117" s="631"/>
      <c r="NGP117" s="612"/>
      <c r="NGQ117" s="626"/>
      <c r="NGR117" s="631"/>
      <c r="NGS117" s="631"/>
      <c r="NGT117" s="631"/>
      <c r="NGU117" s="631"/>
      <c r="NGV117" s="631"/>
      <c r="NGW117" s="612"/>
      <c r="NGX117" s="626"/>
      <c r="NGY117" s="631"/>
      <c r="NGZ117" s="631"/>
      <c r="NHA117" s="631"/>
      <c r="NHB117" s="631"/>
      <c r="NHC117" s="631"/>
      <c r="NHD117" s="612"/>
      <c r="NHE117" s="626"/>
      <c r="NHF117" s="631"/>
      <c r="NHG117" s="631"/>
      <c r="NHH117" s="631"/>
      <c r="NHI117" s="631"/>
      <c r="NHJ117" s="631"/>
      <c r="NHK117" s="612"/>
      <c r="NHL117" s="626"/>
      <c r="NHM117" s="631"/>
      <c r="NHN117" s="631"/>
      <c r="NHO117" s="631"/>
      <c r="NHP117" s="631"/>
      <c r="NHQ117" s="631"/>
      <c r="NHR117" s="612"/>
      <c r="NHS117" s="626"/>
      <c r="NHT117" s="631"/>
      <c r="NHU117" s="631"/>
      <c r="NHV117" s="631"/>
      <c r="NHW117" s="631"/>
      <c r="NHX117" s="631"/>
      <c r="NHY117" s="612"/>
      <c r="NHZ117" s="626"/>
      <c r="NIA117" s="631"/>
      <c r="NIB117" s="631"/>
      <c r="NIC117" s="631"/>
      <c r="NID117" s="631"/>
      <c r="NIE117" s="631"/>
      <c r="NIF117" s="612"/>
      <c r="NIG117" s="626"/>
      <c r="NIH117" s="631"/>
      <c r="NII117" s="631"/>
      <c r="NIJ117" s="631"/>
      <c r="NIK117" s="631"/>
      <c r="NIL117" s="631"/>
      <c r="NIM117" s="612"/>
      <c r="NIN117" s="626"/>
      <c r="NIO117" s="631"/>
      <c r="NIP117" s="631"/>
      <c r="NIQ117" s="631"/>
      <c r="NIR117" s="631"/>
      <c r="NIS117" s="631"/>
      <c r="NIT117" s="612"/>
      <c r="NIU117" s="626"/>
      <c r="NIV117" s="631"/>
      <c r="NIW117" s="631"/>
      <c r="NIX117" s="631"/>
      <c r="NIY117" s="631"/>
      <c r="NIZ117" s="631"/>
      <c r="NJA117" s="612"/>
      <c r="NJB117" s="626"/>
      <c r="NJC117" s="631"/>
      <c r="NJD117" s="631"/>
      <c r="NJE117" s="631"/>
      <c r="NJF117" s="631"/>
      <c r="NJG117" s="631"/>
      <c r="NJH117" s="612"/>
      <c r="NJI117" s="626"/>
      <c r="NJJ117" s="631"/>
      <c r="NJK117" s="631"/>
      <c r="NJL117" s="631"/>
      <c r="NJM117" s="631"/>
      <c r="NJN117" s="631"/>
      <c r="NJO117" s="612"/>
      <c r="NJP117" s="626"/>
      <c r="NJQ117" s="631"/>
      <c r="NJR117" s="631"/>
      <c r="NJS117" s="631"/>
      <c r="NJT117" s="631"/>
      <c r="NJU117" s="631"/>
      <c r="NJV117" s="612"/>
      <c r="NJW117" s="626"/>
      <c r="NJX117" s="631"/>
      <c r="NJY117" s="631"/>
      <c r="NJZ117" s="631"/>
      <c r="NKA117" s="631"/>
      <c r="NKB117" s="631"/>
      <c r="NKC117" s="612"/>
      <c r="NKD117" s="626"/>
      <c r="NKE117" s="631"/>
      <c r="NKF117" s="631"/>
      <c r="NKG117" s="631"/>
      <c r="NKH117" s="631"/>
      <c r="NKI117" s="631"/>
      <c r="NKJ117" s="612"/>
      <c r="NKK117" s="626"/>
      <c r="NKL117" s="631"/>
      <c r="NKM117" s="631"/>
      <c r="NKN117" s="631"/>
      <c r="NKO117" s="631"/>
      <c r="NKP117" s="631"/>
      <c r="NKQ117" s="612"/>
      <c r="NKR117" s="626"/>
      <c r="NKS117" s="631"/>
      <c r="NKT117" s="631"/>
      <c r="NKU117" s="631"/>
      <c r="NKV117" s="631"/>
      <c r="NKW117" s="631"/>
      <c r="NKX117" s="612"/>
      <c r="NKY117" s="626"/>
      <c r="NKZ117" s="631"/>
      <c r="NLA117" s="631"/>
      <c r="NLB117" s="631"/>
      <c r="NLC117" s="631"/>
      <c r="NLD117" s="631"/>
      <c r="NLE117" s="612"/>
      <c r="NLF117" s="626"/>
      <c r="NLG117" s="631"/>
      <c r="NLH117" s="631"/>
      <c r="NLI117" s="631"/>
      <c r="NLJ117" s="631"/>
      <c r="NLK117" s="631"/>
      <c r="NLL117" s="612"/>
      <c r="NLM117" s="626"/>
      <c r="NLN117" s="631"/>
      <c r="NLO117" s="631"/>
      <c r="NLP117" s="631"/>
      <c r="NLQ117" s="631"/>
      <c r="NLR117" s="631"/>
      <c r="NLS117" s="612"/>
      <c r="NLT117" s="626"/>
      <c r="NLU117" s="631"/>
      <c r="NLV117" s="631"/>
      <c r="NLW117" s="631"/>
      <c r="NLX117" s="631"/>
      <c r="NLY117" s="631"/>
      <c r="NLZ117" s="612"/>
      <c r="NMA117" s="626"/>
      <c r="NMB117" s="631"/>
      <c r="NMC117" s="631"/>
      <c r="NMD117" s="631"/>
      <c r="NME117" s="631"/>
      <c r="NMF117" s="631"/>
      <c r="NMG117" s="612"/>
      <c r="NMH117" s="626"/>
      <c r="NMI117" s="631"/>
      <c r="NMJ117" s="631"/>
      <c r="NMK117" s="631"/>
      <c r="NML117" s="631"/>
      <c r="NMM117" s="631"/>
      <c r="NMN117" s="612"/>
      <c r="NMO117" s="626"/>
      <c r="NMP117" s="631"/>
      <c r="NMQ117" s="631"/>
      <c r="NMR117" s="631"/>
      <c r="NMS117" s="631"/>
      <c r="NMT117" s="631"/>
      <c r="NMU117" s="612"/>
      <c r="NMV117" s="626"/>
      <c r="NMW117" s="631"/>
      <c r="NMX117" s="631"/>
      <c r="NMY117" s="631"/>
      <c r="NMZ117" s="631"/>
      <c r="NNA117" s="631"/>
      <c r="NNB117" s="612"/>
      <c r="NNC117" s="626"/>
      <c r="NND117" s="631"/>
      <c r="NNE117" s="631"/>
      <c r="NNF117" s="631"/>
      <c r="NNG117" s="631"/>
      <c r="NNH117" s="631"/>
      <c r="NNI117" s="612"/>
      <c r="NNJ117" s="626"/>
      <c r="NNK117" s="631"/>
      <c r="NNL117" s="631"/>
      <c r="NNM117" s="631"/>
      <c r="NNN117" s="631"/>
      <c r="NNO117" s="631"/>
      <c r="NNP117" s="612"/>
      <c r="NNQ117" s="626"/>
      <c r="NNR117" s="631"/>
      <c r="NNS117" s="631"/>
      <c r="NNT117" s="631"/>
      <c r="NNU117" s="631"/>
      <c r="NNV117" s="631"/>
      <c r="NNW117" s="612"/>
      <c r="NNX117" s="626"/>
      <c r="NNY117" s="631"/>
      <c r="NNZ117" s="631"/>
      <c r="NOA117" s="631"/>
      <c r="NOB117" s="631"/>
      <c r="NOC117" s="631"/>
      <c r="NOD117" s="612"/>
      <c r="NOE117" s="626"/>
      <c r="NOF117" s="631"/>
      <c r="NOG117" s="631"/>
      <c r="NOH117" s="631"/>
      <c r="NOI117" s="631"/>
      <c r="NOJ117" s="631"/>
      <c r="NOK117" s="612"/>
      <c r="NOL117" s="626"/>
      <c r="NOM117" s="631"/>
      <c r="NON117" s="631"/>
      <c r="NOO117" s="631"/>
      <c r="NOP117" s="631"/>
      <c r="NOQ117" s="631"/>
      <c r="NOR117" s="612"/>
      <c r="NOS117" s="626"/>
      <c r="NOT117" s="631"/>
      <c r="NOU117" s="631"/>
      <c r="NOV117" s="631"/>
      <c r="NOW117" s="631"/>
      <c r="NOX117" s="631"/>
      <c r="NOY117" s="612"/>
      <c r="NOZ117" s="626"/>
      <c r="NPA117" s="631"/>
      <c r="NPB117" s="631"/>
      <c r="NPC117" s="631"/>
      <c r="NPD117" s="631"/>
      <c r="NPE117" s="631"/>
      <c r="NPF117" s="612"/>
      <c r="NPG117" s="626"/>
      <c r="NPH117" s="631"/>
      <c r="NPI117" s="631"/>
      <c r="NPJ117" s="631"/>
      <c r="NPK117" s="631"/>
      <c r="NPL117" s="631"/>
      <c r="NPM117" s="612"/>
      <c r="NPN117" s="626"/>
      <c r="NPO117" s="631"/>
      <c r="NPP117" s="631"/>
      <c r="NPQ117" s="631"/>
      <c r="NPR117" s="631"/>
      <c r="NPS117" s="631"/>
      <c r="NPT117" s="612"/>
      <c r="NPU117" s="626"/>
      <c r="NPV117" s="631"/>
      <c r="NPW117" s="631"/>
      <c r="NPX117" s="631"/>
      <c r="NPY117" s="631"/>
      <c r="NPZ117" s="631"/>
      <c r="NQA117" s="612"/>
      <c r="NQB117" s="626"/>
      <c r="NQC117" s="631"/>
      <c r="NQD117" s="631"/>
      <c r="NQE117" s="631"/>
      <c r="NQF117" s="631"/>
      <c r="NQG117" s="631"/>
      <c r="NQH117" s="612"/>
      <c r="NQI117" s="626"/>
      <c r="NQJ117" s="631"/>
      <c r="NQK117" s="631"/>
      <c r="NQL117" s="631"/>
      <c r="NQM117" s="631"/>
      <c r="NQN117" s="631"/>
      <c r="NQO117" s="612"/>
      <c r="NQP117" s="626"/>
      <c r="NQQ117" s="631"/>
      <c r="NQR117" s="631"/>
      <c r="NQS117" s="631"/>
      <c r="NQT117" s="631"/>
      <c r="NQU117" s="631"/>
      <c r="NQV117" s="612"/>
      <c r="NQW117" s="626"/>
      <c r="NQX117" s="631"/>
      <c r="NQY117" s="631"/>
      <c r="NQZ117" s="631"/>
      <c r="NRA117" s="631"/>
      <c r="NRB117" s="631"/>
      <c r="NRC117" s="612"/>
      <c r="NRD117" s="626"/>
      <c r="NRE117" s="631"/>
      <c r="NRF117" s="631"/>
      <c r="NRG117" s="631"/>
      <c r="NRH117" s="631"/>
      <c r="NRI117" s="631"/>
      <c r="NRJ117" s="612"/>
      <c r="NRK117" s="626"/>
      <c r="NRL117" s="631"/>
      <c r="NRM117" s="631"/>
      <c r="NRN117" s="631"/>
      <c r="NRO117" s="631"/>
      <c r="NRP117" s="631"/>
      <c r="NRQ117" s="612"/>
      <c r="NRR117" s="626"/>
      <c r="NRS117" s="631"/>
      <c r="NRT117" s="631"/>
      <c r="NRU117" s="631"/>
      <c r="NRV117" s="631"/>
      <c r="NRW117" s="631"/>
      <c r="NRX117" s="612"/>
      <c r="NRY117" s="626"/>
      <c r="NRZ117" s="631"/>
      <c r="NSA117" s="631"/>
      <c r="NSB117" s="631"/>
      <c r="NSC117" s="631"/>
      <c r="NSD117" s="631"/>
      <c r="NSE117" s="612"/>
      <c r="NSF117" s="626"/>
      <c r="NSG117" s="631"/>
      <c r="NSH117" s="631"/>
      <c r="NSI117" s="631"/>
      <c r="NSJ117" s="631"/>
      <c r="NSK117" s="631"/>
      <c r="NSL117" s="612"/>
      <c r="NSM117" s="626"/>
      <c r="NSN117" s="631"/>
      <c r="NSO117" s="631"/>
      <c r="NSP117" s="631"/>
      <c r="NSQ117" s="631"/>
      <c r="NSR117" s="631"/>
      <c r="NSS117" s="612"/>
      <c r="NST117" s="626"/>
      <c r="NSU117" s="631"/>
      <c r="NSV117" s="631"/>
      <c r="NSW117" s="631"/>
      <c r="NSX117" s="631"/>
      <c r="NSY117" s="631"/>
      <c r="NSZ117" s="612"/>
      <c r="NTA117" s="626"/>
      <c r="NTB117" s="631"/>
      <c r="NTC117" s="631"/>
      <c r="NTD117" s="631"/>
      <c r="NTE117" s="631"/>
      <c r="NTF117" s="631"/>
      <c r="NTG117" s="612"/>
      <c r="NTH117" s="626"/>
      <c r="NTI117" s="631"/>
      <c r="NTJ117" s="631"/>
      <c r="NTK117" s="631"/>
      <c r="NTL117" s="631"/>
      <c r="NTM117" s="631"/>
      <c r="NTN117" s="612"/>
      <c r="NTO117" s="626"/>
      <c r="NTP117" s="631"/>
      <c r="NTQ117" s="631"/>
      <c r="NTR117" s="631"/>
      <c r="NTS117" s="631"/>
      <c r="NTT117" s="631"/>
      <c r="NTU117" s="612"/>
      <c r="NTV117" s="626"/>
      <c r="NTW117" s="631"/>
      <c r="NTX117" s="631"/>
      <c r="NTY117" s="631"/>
      <c r="NTZ117" s="631"/>
      <c r="NUA117" s="631"/>
      <c r="NUB117" s="612"/>
      <c r="NUC117" s="626"/>
      <c r="NUD117" s="631"/>
      <c r="NUE117" s="631"/>
      <c r="NUF117" s="631"/>
      <c r="NUG117" s="631"/>
      <c r="NUH117" s="631"/>
      <c r="NUI117" s="612"/>
      <c r="NUJ117" s="626"/>
      <c r="NUK117" s="631"/>
      <c r="NUL117" s="631"/>
      <c r="NUM117" s="631"/>
      <c r="NUN117" s="631"/>
      <c r="NUO117" s="631"/>
      <c r="NUP117" s="612"/>
      <c r="NUQ117" s="626"/>
      <c r="NUR117" s="631"/>
      <c r="NUS117" s="631"/>
      <c r="NUT117" s="631"/>
      <c r="NUU117" s="631"/>
      <c r="NUV117" s="631"/>
      <c r="NUW117" s="612"/>
      <c r="NUX117" s="626"/>
      <c r="NUY117" s="631"/>
      <c r="NUZ117" s="631"/>
      <c r="NVA117" s="631"/>
      <c r="NVB117" s="631"/>
      <c r="NVC117" s="631"/>
      <c r="NVD117" s="612"/>
      <c r="NVE117" s="626"/>
      <c r="NVF117" s="631"/>
      <c r="NVG117" s="631"/>
      <c r="NVH117" s="631"/>
      <c r="NVI117" s="631"/>
      <c r="NVJ117" s="631"/>
      <c r="NVK117" s="612"/>
      <c r="NVL117" s="626"/>
      <c r="NVM117" s="631"/>
      <c r="NVN117" s="631"/>
      <c r="NVO117" s="631"/>
      <c r="NVP117" s="631"/>
      <c r="NVQ117" s="631"/>
      <c r="NVR117" s="612"/>
      <c r="NVS117" s="626"/>
      <c r="NVT117" s="631"/>
      <c r="NVU117" s="631"/>
      <c r="NVV117" s="631"/>
      <c r="NVW117" s="631"/>
      <c r="NVX117" s="631"/>
      <c r="NVY117" s="612"/>
      <c r="NVZ117" s="626"/>
      <c r="NWA117" s="631"/>
      <c r="NWB117" s="631"/>
      <c r="NWC117" s="631"/>
      <c r="NWD117" s="631"/>
      <c r="NWE117" s="631"/>
      <c r="NWF117" s="612"/>
      <c r="NWG117" s="626"/>
      <c r="NWH117" s="631"/>
      <c r="NWI117" s="631"/>
      <c r="NWJ117" s="631"/>
      <c r="NWK117" s="631"/>
      <c r="NWL117" s="631"/>
      <c r="NWM117" s="612"/>
      <c r="NWN117" s="626"/>
      <c r="NWO117" s="631"/>
      <c r="NWP117" s="631"/>
      <c r="NWQ117" s="631"/>
      <c r="NWR117" s="631"/>
      <c r="NWS117" s="631"/>
      <c r="NWT117" s="612"/>
      <c r="NWU117" s="626"/>
      <c r="NWV117" s="631"/>
      <c r="NWW117" s="631"/>
      <c r="NWX117" s="631"/>
      <c r="NWY117" s="631"/>
      <c r="NWZ117" s="631"/>
      <c r="NXA117" s="612"/>
      <c r="NXB117" s="626"/>
      <c r="NXC117" s="631"/>
      <c r="NXD117" s="631"/>
      <c r="NXE117" s="631"/>
      <c r="NXF117" s="631"/>
      <c r="NXG117" s="631"/>
      <c r="NXH117" s="612"/>
      <c r="NXI117" s="626"/>
      <c r="NXJ117" s="631"/>
      <c r="NXK117" s="631"/>
      <c r="NXL117" s="631"/>
      <c r="NXM117" s="631"/>
      <c r="NXN117" s="631"/>
      <c r="NXO117" s="612"/>
      <c r="NXP117" s="626"/>
      <c r="NXQ117" s="631"/>
      <c r="NXR117" s="631"/>
      <c r="NXS117" s="631"/>
      <c r="NXT117" s="631"/>
      <c r="NXU117" s="631"/>
      <c r="NXV117" s="612"/>
      <c r="NXW117" s="626"/>
      <c r="NXX117" s="631"/>
      <c r="NXY117" s="631"/>
      <c r="NXZ117" s="631"/>
      <c r="NYA117" s="631"/>
      <c r="NYB117" s="631"/>
      <c r="NYC117" s="612"/>
      <c r="NYD117" s="626"/>
      <c r="NYE117" s="631"/>
      <c r="NYF117" s="631"/>
      <c r="NYG117" s="631"/>
      <c r="NYH117" s="631"/>
      <c r="NYI117" s="631"/>
      <c r="NYJ117" s="612"/>
      <c r="NYK117" s="626"/>
      <c r="NYL117" s="631"/>
      <c r="NYM117" s="631"/>
      <c r="NYN117" s="631"/>
      <c r="NYO117" s="631"/>
      <c r="NYP117" s="631"/>
      <c r="NYQ117" s="612"/>
      <c r="NYR117" s="626"/>
      <c r="NYS117" s="631"/>
      <c r="NYT117" s="631"/>
      <c r="NYU117" s="631"/>
      <c r="NYV117" s="631"/>
      <c r="NYW117" s="631"/>
      <c r="NYX117" s="612"/>
      <c r="NYY117" s="626"/>
      <c r="NYZ117" s="631"/>
      <c r="NZA117" s="631"/>
      <c r="NZB117" s="631"/>
      <c r="NZC117" s="631"/>
      <c r="NZD117" s="631"/>
      <c r="NZE117" s="612"/>
      <c r="NZF117" s="626"/>
      <c r="NZG117" s="631"/>
      <c r="NZH117" s="631"/>
      <c r="NZI117" s="631"/>
      <c r="NZJ117" s="631"/>
      <c r="NZK117" s="631"/>
      <c r="NZL117" s="612"/>
      <c r="NZM117" s="626"/>
      <c r="NZN117" s="631"/>
      <c r="NZO117" s="631"/>
      <c r="NZP117" s="631"/>
      <c r="NZQ117" s="631"/>
      <c r="NZR117" s="631"/>
      <c r="NZS117" s="612"/>
      <c r="NZT117" s="626"/>
      <c r="NZU117" s="631"/>
      <c r="NZV117" s="631"/>
      <c r="NZW117" s="631"/>
      <c r="NZX117" s="631"/>
      <c r="NZY117" s="631"/>
      <c r="NZZ117" s="612"/>
      <c r="OAA117" s="626"/>
      <c r="OAB117" s="631"/>
      <c r="OAC117" s="631"/>
      <c r="OAD117" s="631"/>
      <c r="OAE117" s="631"/>
      <c r="OAF117" s="631"/>
      <c r="OAG117" s="612"/>
      <c r="OAH117" s="626"/>
      <c r="OAI117" s="631"/>
      <c r="OAJ117" s="631"/>
      <c r="OAK117" s="631"/>
      <c r="OAL117" s="631"/>
      <c r="OAM117" s="631"/>
      <c r="OAN117" s="612"/>
      <c r="OAO117" s="626"/>
      <c r="OAP117" s="631"/>
      <c r="OAQ117" s="631"/>
      <c r="OAR117" s="631"/>
      <c r="OAS117" s="631"/>
      <c r="OAT117" s="631"/>
      <c r="OAU117" s="612"/>
      <c r="OAV117" s="626"/>
      <c r="OAW117" s="631"/>
      <c r="OAX117" s="631"/>
      <c r="OAY117" s="631"/>
      <c r="OAZ117" s="631"/>
      <c r="OBA117" s="631"/>
      <c r="OBB117" s="612"/>
      <c r="OBC117" s="626"/>
      <c r="OBD117" s="631"/>
      <c r="OBE117" s="631"/>
      <c r="OBF117" s="631"/>
      <c r="OBG117" s="631"/>
      <c r="OBH117" s="631"/>
      <c r="OBI117" s="612"/>
      <c r="OBJ117" s="626"/>
      <c r="OBK117" s="631"/>
      <c r="OBL117" s="631"/>
      <c r="OBM117" s="631"/>
      <c r="OBN117" s="631"/>
      <c r="OBO117" s="631"/>
      <c r="OBP117" s="612"/>
      <c r="OBQ117" s="626"/>
      <c r="OBR117" s="631"/>
      <c r="OBS117" s="631"/>
      <c r="OBT117" s="631"/>
      <c r="OBU117" s="631"/>
      <c r="OBV117" s="631"/>
      <c r="OBW117" s="612"/>
      <c r="OBX117" s="626"/>
      <c r="OBY117" s="631"/>
      <c r="OBZ117" s="631"/>
      <c r="OCA117" s="631"/>
      <c r="OCB117" s="631"/>
      <c r="OCC117" s="631"/>
      <c r="OCD117" s="612"/>
      <c r="OCE117" s="626"/>
      <c r="OCF117" s="631"/>
      <c r="OCG117" s="631"/>
      <c r="OCH117" s="631"/>
      <c r="OCI117" s="631"/>
      <c r="OCJ117" s="631"/>
      <c r="OCK117" s="612"/>
      <c r="OCL117" s="626"/>
      <c r="OCM117" s="631"/>
      <c r="OCN117" s="631"/>
      <c r="OCO117" s="631"/>
      <c r="OCP117" s="631"/>
      <c r="OCQ117" s="631"/>
      <c r="OCR117" s="612"/>
      <c r="OCS117" s="626"/>
      <c r="OCT117" s="631"/>
      <c r="OCU117" s="631"/>
      <c r="OCV117" s="631"/>
      <c r="OCW117" s="631"/>
      <c r="OCX117" s="631"/>
      <c r="OCY117" s="612"/>
      <c r="OCZ117" s="626"/>
      <c r="ODA117" s="631"/>
      <c r="ODB117" s="631"/>
      <c r="ODC117" s="631"/>
      <c r="ODD117" s="631"/>
      <c r="ODE117" s="631"/>
      <c r="ODF117" s="612"/>
      <c r="ODG117" s="626"/>
      <c r="ODH117" s="631"/>
      <c r="ODI117" s="631"/>
      <c r="ODJ117" s="631"/>
      <c r="ODK117" s="631"/>
      <c r="ODL117" s="631"/>
      <c r="ODM117" s="612"/>
      <c r="ODN117" s="626"/>
      <c r="ODO117" s="631"/>
      <c r="ODP117" s="631"/>
      <c r="ODQ117" s="631"/>
      <c r="ODR117" s="631"/>
      <c r="ODS117" s="631"/>
      <c r="ODT117" s="612"/>
      <c r="ODU117" s="626"/>
      <c r="ODV117" s="631"/>
      <c r="ODW117" s="631"/>
      <c r="ODX117" s="631"/>
      <c r="ODY117" s="631"/>
      <c r="ODZ117" s="631"/>
      <c r="OEA117" s="612"/>
      <c r="OEB117" s="626"/>
      <c r="OEC117" s="631"/>
      <c r="OED117" s="631"/>
      <c r="OEE117" s="631"/>
      <c r="OEF117" s="631"/>
      <c r="OEG117" s="631"/>
      <c r="OEH117" s="612"/>
      <c r="OEI117" s="626"/>
      <c r="OEJ117" s="631"/>
      <c r="OEK117" s="631"/>
      <c r="OEL117" s="631"/>
      <c r="OEM117" s="631"/>
      <c r="OEN117" s="631"/>
      <c r="OEO117" s="612"/>
      <c r="OEP117" s="626"/>
      <c r="OEQ117" s="631"/>
      <c r="OER117" s="631"/>
      <c r="OES117" s="631"/>
      <c r="OET117" s="631"/>
      <c r="OEU117" s="631"/>
      <c r="OEV117" s="612"/>
      <c r="OEW117" s="626"/>
      <c r="OEX117" s="631"/>
      <c r="OEY117" s="631"/>
      <c r="OEZ117" s="631"/>
      <c r="OFA117" s="631"/>
      <c r="OFB117" s="631"/>
      <c r="OFC117" s="612"/>
      <c r="OFD117" s="626"/>
      <c r="OFE117" s="631"/>
      <c r="OFF117" s="631"/>
      <c r="OFG117" s="631"/>
      <c r="OFH117" s="631"/>
      <c r="OFI117" s="631"/>
      <c r="OFJ117" s="612"/>
      <c r="OFK117" s="626"/>
      <c r="OFL117" s="631"/>
      <c r="OFM117" s="631"/>
      <c r="OFN117" s="631"/>
      <c r="OFO117" s="631"/>
      <c r="OFP117" s="631"/>
      <c r="OFQ117" s="612"/>
      <c r="OFR117" s="626"/>
      <c r="OFS117" s="631"/>
      <c r="OFT117" s="631"/>
      <c r="OFU117" s="631"/>
      <c r="OFV117" s="631"/>
      <c r="OFW117" s="631"/>
      <c r="OFX117" s="612"/>
      <c r="OFY117" s="626"/>
      <c r="OFZ117" s="631"/>
      <c r="OGA117" s="631"/>
      <c r="OGB117" s="631"/>
      <c r="OGC117" s="631"/>
      <c r="OGD117" s="631"/>
      <c r="OGE117" s="612"/>
      <c r="OGF117" s="626"/>
      <c r="OGG117" s="631"/>
      <c r="OGH117" s="631"/>
      <c r="OGI117" s="631"/>
      <c r="OGJ117" s="631"/>
      <c r="OGK117" s="631"/>
      <c r="OGL117" s="612"/>
      <c r="OGM117" s="626"/>
      <c r="OGN117" s="631"/>
      <c r="OGO117" s="631"/>
      <c r="OGP117" s="631"/>
      <c r="OGQ117" s="631"/>
      <c r="OGR117" s="631"/>
      <c r="OGS117" s="612"/>
      <c r="OGT117" s="626"/>
      <c r="OGU117" s="631"/>
      <c r="OGV117" s="631"/>
      <c r="OGW117" s="631"/>
      <c r="OGX117" s="631"/>
      <c r="OGY117" s="631"/>
      <c r="OGZ117" s="612"/>
      <c r="OHA117" s="626"/>
      <c r="OHB117" s="631"/>
      <c r="OHC117" s="631"/>
      <c r="OHD117" s="631"/>
      <c r="OHE117" s="631"/>
      <c r="OHF117" s="631"/>
      <c r="OHG117" s="612"/>
      <c r="OHH117" s="626"/>
      <c r="OHI117" s="631"/>
      <c r="OHJ117" s="631"/>
      <c r="OHK117" s="631"/>
      <c r="OHL117" s="631"/>
      <c r="OHM117" s="631"/>
      <c r="OHN117" s="612"/>
      <c r="OHO117" s="626"/>
      <c r="OHP117" s="631"/>
      <c r="OHQ117" s="631"/>
      <c r="OHR117" s="631"/>
      <c r="OHS117" s="631"/>
      <c r="OHT117" s="631"/>
      <c r="OHU117" s="612"/>
      <c r="OHV117" s="626"/>
      <c r="OHW117" s="631"/>
      <c r="OHX117" s="631"/>
      <c r="OHY117" s="631"/>
      <c r="OHZ117" s="631"/>
      <c r="OIA117" s="631"/>
      <c r="OIB117" s="612"/>
      <c r="OIC117" s="626"/>
      <c r="OID117" s="631"/>
      <c r="OIE117" s="631"/>
      <c r="OIF117" s="631"/>
      <c r="OIG117" s="631"/>
      <c r="OIH117" s="631"/>
      <c r="OII117" s="612"/>
      <c r="OIJ117" s="626"/>
      <c r="OIK117" s="631"/>
      <c r="OIL117" s="631"/>
      <c r="OIM117" s="631"/>
      <c r="OIN117" s="631"/>
      <c r="OIO117" s="631"/>
      <c r="OIP117" s="612"/>
      <c r="OIQ117" s="626"/>
      <c r="OIR117" s="631"/>
      <c r="OIS117" s="631"/>
      <c r="OIT117" s="631"/>
      <c r="OIU117" s="631"/>
      <c r="OIV117" s="631"/>
      <c r="OIW117" s="612"/>
      <c r="OIX117" s="626"/>
      <c r="OIY117" s="631"/>
      <c r="OIZ117" s="631"/>
      <c r="OJA117" s="631"/>
      <c r="OJB117" s="631"/>
      <c r="OJC117" s="631"/>
      <c r="OJD117" s="612"/>
      <c r="OJE117" s="626"/>
      <c r="OJF117" s="631"/>
      <c r="OJG117" s="631"/>
      <c r="OJH117" s="631"/>
      <c r="OJI117" s="631"/>
      <c r="OJJ117" s="631"/>
      <c r="OJK117" s="612"/>
      <c r="OJL117" s="626"/>
      <c r="OJM117" s="631"/>
      <c r="OJN117" s="631"/>
      <c r="OJO117" s="631"/>
      <c r="OJP117" s="631"/>
      <c r="OJQ117" s="631"/>
      <c r="OJR117" s="612"/>
      <c r="OJS117" s="626"/>
      <c r="OJT117" s="631"/>
      <c r="OJU117" s="631"/>
      <c r="OJV117" s="631"/>
      <c r="OJW117" s="631"/>
      <c r="OJX117" s="631"/>
      <c r="OJY117" s="612"/>
      <c r="OJZ117" s="626"/>
      <c r="OKA117" s="631"/>
      <c r="OKB117" s="631"/>
      <c r="OKC117" s="631"/>
      <c r="OKD117" s="631"/>
      <c r="OKE117" s="631"/>
      <c r="OKF117" s="612"/>
      <c r="OKG117" s="626"/>
      <c r="OKH117" s="631"/>
      <c r="OKI117" s="631"/>
      <c r="OKJ117" s="631"/>
      <c r="OKK117" s="631"/>
      <c r="OKL117" s="631"/>
      <c r="OKM117" s="612"/>
      <c r="OKN117" s="626"/>
      <c r="OKO117" s="631"/>
      <c r="OKP117" s="631"/>
      <c r="OKQ117" s="631"/>
      <c r="OKR117" s="631"/>
      <c r="OKS117" s="631"/>
      <c r="OKT117" s="612"/>
      <c r="OKU117" s="626"/>
      <c r="OKV117" s="631"/>
      <c r="OKW117" s="631"/>
      <c r="OKX117" s="631"/>
      <c r="OKY117" s="631"/>
      <c r="OKZ117" s="631"/>
      <c r="OLA117" s="612"/>
      <c r="OLB117" s="626"/>
      <c r="OLC117" s="631"/>
      <c r="OLD117" s="631"/>
      <c r="OLE117" s="631"/>
      <c r="OLF117" s="631"/>
      <c r="OLG117" s="631"/>
      <c r="OLH117" s="612"/>
      <c r="OLI117" s="626"/>
      <c r="OLJ117" s="631"/>
      <c r="OLK117" s="631"/>
      <c r="OLL117" s="631"/>
      <c r="OLM117" s="631"/>
      <c r="OLN117" s="631"/>
      <c r="OLO117" s="612"/>
      <c r="OLP117" s="626"/>
      <c r="OLQ117" s="631"/>
      <c r="OLR117" s="631"/>
      <c r="OLS117" s="631"/>
      <c r="OLT117" s="631"/>
      <c r="OLU117" s="631"/>
      <c r="OLV117" s="612"/>
      <c r="OLW117" s="626"/>
      <c r="OLX117" s="631"/>
      <c r="OLY117" s="631"/>
      <c r="OLZ117" s="631"/>
      <c r="OMA117" s="631"/>
      <c r="OMB117" s="631"/>
      <c r="OMC117" s="612"/>
      <c r="OMD117" s="626"/>
      <c r="OME117" s="631"/>
      <c r="OMF117" s="631"/>
      <c r="OMG117" s="631"/>
      <c r="OMH117" s="631"/>
      <c r="OMI117" s="631"/>
      <c r="OMJ117" s="612"/>
      <c r="OMK117" s="626"/>
      <c r="OML117" s="631"/>
      <c r="OMM117" s="631"/>
      <c r="OMN117" s="631"/>
      <c r="OMO117" s="631"/>
      <c r="OMP117" s="631"/>
      <c r="OMQ117" s="612"/>
      <c r="OMR117" s="626"/>
      <c r="OMS117" s="631"/>
      <c r="OMT117" s="631"/>
      <c r="OMU117" s="631"/>
      <c r="OMV117" s="631"/>
      <c r="OMW117" s="631"/>
      <c r="OMX117" s="612"/>
      <c r="OMY117" s="626"/>
      <c r="OMZ117" s="631"/>
      <c r="ONA117" s="631"/>
      <c r="ONB117" s="631"/>
      <c r="ONC117" s="631"/>
      <c r="OND117" s="631"/>
      <c r="ONE117" s="612"/>
      <c r="ONF117" s="626"/>
      <c r="ONG117" s="631"/>
      <c r="ONH117" s="631"/>
      <c r="ONI117" s="631"/>
      <c r="ONJ117" s="631"/>
      <c r="ONK117" s="631"/>
      <c r="ONL117" s="612"/>
      <c r="ONM117" s="626"/>
      <c r="ONN117" s="631"/>
      <c r="ONO117" s="631"/>
      <c r="ONP117" s="631"/>
      <c r="ONQ117" s="631"/>
      <c r="ONR117" s="631"/>
      <c r="ONS117" s="612"/>
      <c r="ONT117" s="626"/>
      <c r="ONU117" s="631"/>
      <c r="ONV117" s="631"/>
      <c r="ONW117" s="631"/>
      <c r="ONX117" s="631"/>
      <c r="ONY117" s="631"/>
      <c r="ONZ117" s="612"/>
      <c r="OOA117" s="626"/>
      <c r="OOB117" s="631"/>
      <c r="OOC117" s="631"/>
      <c r="OOD117" s="631"/>
      <c r="OOE117" s="631"/>
      <c r="OOF117" s="631"/>
      <c r="OOG117" s="612"/>
      <c r="OOH117" s="626"/>
      <c r="OOI117" s="631"/>
      <c r="OOJ117" s="631"/>
      <c r="OOK117" s="631"/>
      <c r="OOL117" s="631"/>
      <c r="OOM117" s="631"/>
      <c r="OON117" s="612"/>
      <c r="OOO117" s="626"/>
      <c r="OOP117" s="631"/>
      <c r="OOQ117" s="631"/>
      <c r="OOR117" s="631"/>
      <c r="OOS117" s="631"/>
      <c r="OOT117" s="631"/>
      <c r="OOU117" s="612"/>
      <c r="OOV117" s="626"/>
      <c r="OOW117" s="631"/>
      <c r="OOX117" s="631"/>
      <c r="OOY117" s="631"/>
      <c r="OOZ117" s="631"/>
      <c r="OPA117" s="631"/>
      <c r="OPB117" s="612"/>
      <c r="OPC117" s="626"/>
      <c r="OPD117" s="631"/>
      <c r="OPE117" s="631"/>
      <c r="OPF117" s="631"/>
      <c r="OPG117" s="631"/>
      <c r="OPH117" s="631"/>
      <c r="OPI117" s="612"/>
      <c r="OPJ117" s="626"/>
      <c r="OPK117" s="631"/>
      <c r="OPL117" s="631"/>
      <c r="OPM117" s="631"/>
      <c r="OPN117" s="631"/>
      <c r="OPO117" s="631"/>
      <c r="OPP117" s="612"/>
      <c r="OPQ117" s="626"/>
      <c r="OPR117" s="631"/>
      <c r="OPS117" s="631"/>
      <c r="OPT117" s="631"/>
      <c r="OPU117" s="631"/>
      <c r="OPV117" s="631"/>
      <c r="OPW117" s="612"/>
      <c r="OPX117" s="626"/>
      <c r="OPY117" s="631"/>
      <c r="OPZ117" s="631"/>
      <c r="OQA117" s="631"/>
      <c r="OQB117" s="631"/>
      <c r="OQC117" s="631"/>
      <c r="OQD117" s="612"/>
      <c r="OQE117" s="626"/>
      <c r="OQF117" s="631"/>
      <c r="OQG117" s="631"/>
      <c r="OQH117" s="631"/>
      <c r="OQI117" s="631"/>
      <c r="OQJ117" s="631"/>
      <c r="OQK117" s="612"/>
      <c r="OQL117" s="626"/>
      <c r="OQM117" s="631"/>
      <c r="OQN117" s="631"/>
      <c r="OQO117" s="631"/>
      <c r="OQP117" s="631"/>
      <c r="OQQ117" s="631"/>
      <c r="OQR117" s="612"/>
      <c r="OQS117" s="626"/>
      <c r="OQT117" s="631"/>
      <c r="OQU117" s="631"/>
      <c r="OQV117" s="631"/>
      <c r="OQW117" s="631"/>
      <c r="OQX117" s="631"/>
      <c r="OQY117" s="612"/>
      <c r="OQZ117" s="626"/>
      <c r="ORA117" s="631"/>
      <c r="ORB117" s="631"/>
      <c r="ORC117" s="631"/>
      <c r="ORD117" s="631"/>
      <c r="ORE117" s="631"/>
      <c r="ORF117" s="612"/>
      <c r="ORG117" s="626"/>
      <c r="ORH117" s="631"/>
      <c r="ORI117" s="631"/>
      <c r="ORJ117" s="631"/>
      <c r="ORK117" s="631"/>
      <c r="ORL117" s="631"/>
      <c r="ORM117" s="612"/>
      <c r="ORN117" s="626"/>
      <c r="ORO117" s="631"/>
      <c r="ORP117" s="631"/>
      <c r="ORQ117" s="631"/>
      <c r="ORR117" s="631"/>
      <c r="ORS117" s="631"/>
      <c r="ORT117" s="612"/>
      <c r="ORU117" s="626"/>
      <c r="ORV117" s="631"/>
      <c r="ORW117" s="631"/>
      <c r="ORX117" s="631"/>
      <c r="ORY117" s="631"/>
      <c r="ORZ117" s="631"/>
      <c r="OSA117" s="612"/>
      <c r="OSB117" s="626"/>
      <c r="OSC117" s="631"/>
      <c r="OSD117" s="631"/>
      <c r="OSE117" s="631"/>
      <c r="OSF117" s="631"/>
      <c r="OSG117" s="631"/>
      <c r="OSH117" s="612"/>
      <c r="OSI117" s="626"/>
      <c r="OSJ117" s="631"/>
      <c r="OSK117" s="631"/>
      <c r="OSL117" s="631"/>
      <c r="OSM117" s="631"/>
      <c r="OSN117" s="631"/>
      <c r="OSO117" s="612"/>
      <c r="OSP117" s="626"/>
      <c r="OSQ117" s="631"/>
      <c r="OSR117" s="631"/>
      <c r="OSS117" s="631"/>
      <c r="OST117" s="631"/>
      <c r="OSU117" s="631"/>
      <c r="OSV117" s="612"/>
      <c r="OSW117" s="626"/>
      <c r="OSX117" s="631"/>
      <c r="OSY117" s="631"/>
      <c r="OSZ117" s="631"/>
      <c r="OTA117" s="631"/>
      <c r="OTB117" s="631"/>
      <c r="OTC117" s="612"/>
      <c r="OTD117" s="626"/>
      <c r="OTE117" s="631"/>
      <c r="OTF117" s="631"/>
      <c r="OTG117" s="631"/>
      <c r="OTH117" s="631"/>
      <c r="OTI117" s="631"/>
      <c r="OTJ117" s="612"/>
      <c r="OTK117" s="626"/>
      <c r="OTL117" s="631"/>
      <c r="OTM117" s="631"/>
      <c r="OTN117" s="631"/>
      <c r="OTO117" s="631"/>
      <c r="OTP117" s="631"/>
      <c r="OTQ117" s="612"/>
      <c r="OTR117" s="626"/>
      <c r="OTS117" s="631"/>
      <c r="OTT117" s="631"/>
      <c r="OTU117" s="631"/>
      <c r="OTV117" s="631"/>
      <c r="OTW117" s="631"/>
      <c r="OTX117" s="612"/>
      <c r="OTY117" s="626"/>
      <c r="OTZ117" s="631"/>
      <c r="OUA117" s="631"/>
      <c r="OUB117" s="631"/>
      <c r="OUC117" s="631"/>
      <c r="OUD117" s="631"/>
      <c r="OUE117" s="612"/>
      <c r="OUF117" s="626"/>
      <c r="OUG117" s="631"/>
      <c r="OUH117" s="631"/>
      <c r="OUI117" s="631"/>
      <c r="OUJ117" s="631"/>
      <c r="OUK117" s="631"/>
      <c r="OUL117" s="612"/>
      <c r="OUM117" s="626"/>
      <c r="OUN117" s="631"/>
      <c r="OUO117" s="631"/>
      <c r="OUP117" s="631"/>
      <c r="OUQ117" s="631"/>
      <c r="OUR117" s="631"/>
      <c r="OUS117" s="612"/>
      <c r="OUT117" s="626"/>
      <c r="OUU117" s="631"/>
      <c r="OUV117" s="631"/>
      <c r="OUW117" s="631"/>
      <c r="OUX117" s="631"/>
      <c r="OUY117" s="631"/>
      <c r="OUZ117" s="612"/>
      <c r="OVA117" s="626"/>
      <c r="OVB117" s="631"/>
      <c r="OVC117" s="631"/>
      <c r="OVD117" s="631"/>
      <c r="OVE117" s="631"/>
      <c r="OVF117" s="631"/>
      <c r="OVG117" s="612"/>
      <c r="OVH117" s="626"/>
      <c r="OVI117" s="631"/>
      <c r="OVJ117" s="631"/>
      <c r="OVK117" s="631"/>
      <c r="OVL117" s="631"/>
      <c r="OVM117" s="631"/>
      <c r="OVN117" s="612"/>
      <c r="OVO117" s="626"/>
      <c r="OVP117" s="631"/>
      <c r="OVQ117" s="631"/>
      <c r="OVR117" s="631"/>
      <c r="OVS117" s="631"/>
      <c r="OVT117" s="631"/>
      <c r="OVU117" s="612"/>
      <c r="OVV117" s="626"/>
      <c r="OVW117" s="631"/>
      <c r="OVX117" s="631"/>
      <c r="OVY117" s="631"/>
      <c r="OVZ117" s="631"/>
      <c r="OWA117" s="631"/>
      <c r="OWB117" s="612"/>
      <c r="OWC117" s="626"/>
      <c r="OWD117" s="631"/>
      <c r="OWE117" s="631"/>
      <c r="OWF117" s="631"/>
      <c r="OWG117" s="631"/>
      <c r="OWH117" s="631"/>
      <c r="OWI117" s="612"/>
      <c r="OWJ117" s="626"/>
      <c r="OWK117" s="631"/>
      <c r="OWL117" s="631"/>
      <c r="OWM117" s="631"/>
      <c r="OWN117" s="631"/>
      <c r="OWO117" s="631"/>
      <c r="OWP117" s="612"/>
      <c r="OWQ117" s="626"/>
      <c r="OWR117" s="631"/>
      <c r="OWS117" s="631"/>
      <c r="OWT117" s="631"/>
      <c r="OWU117" s="631"/>
      <c r="OWV117" s="631"/>
      <c r="OWW117" s="612"/>
      <c r="OWX117" s="626"/>
      <c r="OWY117" s="631"/>
      <c r="OWZ117" s="631"/>
      <c r="OXA117" s="631"/>
      <c r="OXB117" s="631"/>
      <c r="OXC117" s="631"/>
      <c r="OXD117" s="612"/>
      <c r="OXE117" s="626"/>
      <c r="OXF117" s="631"/>
      <c r="OXG117" s="631"/>
      <c r="OXH117" s="631"/>
      <c r="OXI117" s="631"/>
      <c r="OXJ117" s="631"/>
      <c r="OXK117" s="612"/>
      <c r="OXL117" s="626"/>
      <c r="OXM117" s="631"/>
      <c r="OXN117" s="631"/>
      <c r="OXO117" s="631"/>
      <c r="OXP117" s="631"/>
      <c r="OXQ117" s="631"/>
      <c r="OXR117" s="612"/>
      <c r="OXS117" s="626"/>
      <c r="OXT117" s="631"/>
      <c r="OXU117" s="631"/>
      <c r="OXV117" s="631"/>
      <c r="OXW117" s="631"/>
      <c r="OXX117" s="631"/>
      <c r="OXY117" s="612"/>
      <c r="OXZ117" s="626"/>
      <c r="OYA117" s="631"/>
      <c r="OYB117" s="631"/>
      <c r="OYC117" s="631"/>
      <c r="OYD117" s="631"/>
      <c r="OYE117" s="631"/>
      <c r="OYF117" s="612"/>
      <c r="OYG117" s="626"/>
      <c r="OYH117" s="631"/>
      <c r="OYI117" s="631"/>
      <c r="OYJ117" s="631"/>
      <c r="OYK117" s="631"/>
      <c r="OYL117" s="631"/>
      <c r="OYM117" s="612"/>
      <c r="OYN117" s="626"/>
      <c r="OYO117" s="631"/>
      <c r="OYP117" s="631"/>
      <c r="OYQ117" s="631"/>
      <c r="OYR117" s="631"/>
      <c r="OYS117" s="631"/>
      <c r="OYT117" s="612"/>
      <c r="OYU117" s="626"/>
      <c r="OYV117" s="631"/>
      <c r="OYW117" s="631"/>
      <c r="OYX117" s="631"/>
      <c r="OYY117" s="631"/>
      <c r="OYZ117" s="631"/>
      <c r="OZA117" s="612"/>
      <c r="OZB117" s="626"/>
      <c r="OZC117" s="631"/>
      <c r="OZD117" s="631"/>
      <c r="OZE117" s="631"/>
      <c r="OZF117" s="631"/>
      <c r="OZG117" s="631"/>
      <c r="OZH117" s="612"/>
      <c r="OZI117" s="626"/>
      <c r="OZJ117" s="631"/>
      <c r="OZK117" s="631"/>
      <c r="OZL117" s="631"/>
      <c r="OZM117" s="631"/>
      <c r="OZN117" s="631"/>
      <c r="OZO117" s="612"/>
      <c r="OZP117" s="626"/>
      <c r="OZQ117" s="631"/>
      <c r="OZR117" s="631"/>
      <c r="OZS117" s="631"/>
      <c r="OZT117" s="631"/>
      <c r="OZU117" s="631"/>
      <c r="OZV117" s="612"/>
      <c r="OZW117" s="626"/>
      <c r="OZX117" s="631"/>
      <c r="OZY117" s="631"/>
      <c r="OZZ117" s="631"/>
      <c r="PAA117" s="631"/>
      <c r="PAB117" s="631"/>
      <c r="PAC117" s="612"/>
      <c r="PAD117" s="626"/>
      <c r="PAE117" s="631"/>
      <c r="PAF117" s="631"/>
      <c r="PAG117" s="631"/>
      <c r="PAH117" s="631"/>
      <c r="PAI117" s="631"/>
      <c r="PAJ117" s="612"/>
      <c r="PAK117" s="626"/>
      <c r="PAL117" s="631"/>
      <c r="PAM117" s="631"/>
      <c r="PAN117" s="631"/>
      <c r="PAO117" s="631"/>
      <c r="PAP117" s="631"/>
      <c r="PAQ117" s="612"/>
      <c r="PAR117" s="626"/>
      <c r="PAS117" s="631"/>
      <c r="PAT117" s="631"/>
      <c r="PAU117" s="631"/>
      <c r="PAV117" s="631"/>
      <c r="PAW117" s="631"/>
      <c r="PAX117" s="612"/>
      <c r="PAY117" s="626"/>
      <c r="PAZ117" s="631"/>
      <c r="PBA117" s="631"/>
      <c r="PBB117" s="631"/>
      <c r="PBC117" s="631"/>
      <c r="PBD117" s="631"/>
      <c r="PBE117" s="612"/>
      <c r="PBF117" s="626"/>
      <c r="PBG117" s="631"/>
      <c r="PBH117" s="631"/>
      <c r="PBI117" s="631"/>
      <c r="PBJ117" s="631"/>
      <c r="PBK117" s="631"/>
      <c r="PBL117" s="612"/>
      <c r="PBM117" s="626"/>
      <c r="PBN117" s="631"/>
      <c r="PBO117" s="631"/>
      <c r="PBP117" s="631"/>
      <c r="PBQ117" s="631"/>
      <c r="PBR117" s="631"/>
      <c r="PBS117" s="612"/>
      <c r="PBT117" s="626"/>
      <c r="PBU117" s="631"/>
      <c r="PBV117" s="631"/>
      <c r="PBW117" s="631"/>
      <c r="PBX117" s="631"/>
      <c r="PBY117" s="631"/>
      <c r="PBZ117" s="612"/>
      <c r="PCA117" s="626"/>
      <c r="PCB117" s="631"/>
      <c r="PCC117" s="631"/>
      <c r="PCD117" s="631"/>
      <c r="PCE117" s="631"/>
      <c r="PCF117" s="631"/>
      <c r="PCG117" s="612"/>
      <c r="PCH117" s="626"/>
      <c r="PCI117" s="631"/>
      <c r="PCJ117" s="631"/>
      <c r="PCK117" s="631"/>
      <c r="PCL117" s="631"/>
      <c r="PCM117" s="631"/>
      <c r="PCN117" s="612"/>
      <c r="PCO117" s="626"/>
      <c r="PCP117" s="631"/>
      <c r="PCQ117" s="631"/>
      <c r="PCR117" s="631"/>
      <c r="PCS117" s="631"/>
      <c r="PCT117" s="631"/>
      <c r="PCU117" s="612"/>
      <c r="PCV117" s="626"/>
      <c r="PCW117" s="631"/>
      <c r="PCX117" s="631"/>
      <c r="PCY117" s="631"/>
      <c r="PCZ117" s="631"/>
      <c r="PDA117" s="631"/>
      <c r="PDB117" s="612"/>
      <c r="PDC117" s="626"/>
      <c r="PDD117" s="631"/>
      <c r="PDE117" s="631"/>
      <c r="PDF117" s="631"/>
      <c r="PDG117" s="631"/>
      <c r="PDH117" s="631"/>
      <c r="PDI117" s="612"/>
      <c r="PDJ117" s="626"/>
      <c r="PDK117" s="631"/>
      <c r="PDL117" s="631"/>
      <c r="PDM117" s="631"/>
      <c r="PDN117" s="631"/>
      <c r="PDO117" s="631"/>
      <c r="PDP117" s="612"/>
      <c r="PDQ117" s="626"/>
      <c r="PDR117" s="631"/>
      <c r="PDS117" s="631"/>
      <c r="PDT117" s="631"/>
      <c r="PDU117" s="631"/>
      <c r="PDV117" s="631"/>
      <c r="PDW117" s="612"/>
      <c r="PDX117" s="626"/>
      <c r="PDY117" s="631"/>
      <c r="PDZ117" s="631"/>
      <c r="PEA117" s="631"/>
      <c r="PEB117" s="631"/>
      <c r="PEC117" s="631"/>
      <c r="PED117" s="612"/>
      <c r="PEE117" s="626"/>
      <c r="PEF117" s="631"/>
      <c r="PEG117" s="631"/>
      <c r="PEH117" s="631"/>
      <c r="PEI117" s="631"/>
      <c r="PEJ117" s="631"/>
      <c r="PEK117" s="612"/>
      <c r="PEL117" s="626"/>
      <c r="PEM117" s="631"/>
      <c r="PEN117" s="631"/>
      <c r="PEO117" s="631"/>
      <c r="PEP117" s="631"/>
      <c r="PEQ117" s="631"/>
      <c r="PER117" s="612"/>
      <c r="PES117" s="626"/>
      <c r="PET117" s="631"/>
      <c r="PEU117" s="631"/>
      <c r="PEV117" s="631"/>
      <c r="PEW117" s="631"/>
      <c r="PEX117" s="631"/>
      <c r="PEY117" s="612"/>
      <c r="PEZ117" s="626"/>
      <c r="PFA117" s="631"/>
      <c r="PFB117" s="631"/>
      <c r="PFC117" s="631"/>
      <c r="PFD117" s="631"/>
      <c r="PFE117" s="631"/>
      <c r="PFF117" s="612"/>
      <c r="PFG117" s="626"/>
      <c r="PFH117" s="631"/>
      <c r="PFI117" s="631"/>
      <c r="PFJ117" s="631"/>
      <c r="PFK117" s="631"/>
      <c r="PFL117" s="631"/>
      <c r="PFM117" s="612"/>
      <c r="PFN117" s="626"/>
      <c r="PFO117" s="631"/>
      <c r="PFP117" s="631"/>
      <c r="PFQ117" s="631"/>
      <c r="PFR117" s="631"/>
      <c r="PFS117" s="631"/>
      <c r="PFT117" s="612"/>
      <c r="PFU117" s="626"/>
      <c r="PFV117" s="631"/>
      <c r="PFW117" s="631"/>
      <c r="PFX117" s="631"/>
      <c r="PFY117" s="631"/>
      <c r="PFZ117" s="631"/>
      <c r="PGA117" s="612"/>
      <c r="PGB117" s="626"/>
      <c r="PGC117" s="631"/>
      <c r="PGD117" s="631"/>
      <c r="PGE117" s="631"/>
      <c r="PGF117" s="631"/>
      <c r="PGG117" s="631"/>
      <c r="PGH117" s="612"/>
      <c r="PGI117" s="626"/>
      <c r="PGJ117" s="631"/>
      <c r="PGK117" s="631"/>
      <c r="PGL117" s="631"/>
      <c r="PGM117" s="631"/>
      <c r="PGN117" s="631"/>
      <c r="PGO117" s="612"/>
      <c r="PGP117" s="626"/>
      <c r="PGQ117" s="631"/>
      <c r="PGR117" s="631"/>
      <c r="PGS117" s="631"/>
      <c r="PGT117" s="631"/>
      <c r="PGU117" s="631"/>
      <c r="PGV117" s="612"/>
      <c r="PGW117" s="626"/>
      <c r="PGX117" s="631"/>
      <c r="PGY117" s="631"/>
      <c r="PGZ117" s="631"/>
      <c r="PHA117" s="631"/>
      <c r="PHB117" s="631"/>
      <c r="PHC117" s="612"/>
      <c r="PHD117" s="626"/>
      <c r="PHE117" s="631"/>
      <c r="PHF117" s="631"/>
      <c r="PHG117" s="631"/>
      <c r="PHH117" s="631"/>
      <c r="PHI117" s="631"/>
      <c r="PHJ117" s="612"/>
      <c r="PHK117" s="626"/>
      <c r="PHL117" s="631"/>
      <c r="PHM117" s="631"/>
      <c r="PHN117" s="631"/>
      <c r="PHO117" s="631"/>
      <c r="PHP117" s="631"/>
      <c r="PHQ117" s="612"/>
      <c r="PHR117" s="626"/>
      <c r="PHS117" s="631"/>
      <c r="PHT117" s="631"/>
      <c r="PHU117" s="631"/>
      <c r="PHV117" s="631"/>
      <c r="PHW117" s="631"/>
      <c r="PHX117" s="612"/>
      <c r="PHY117" s="626"/>
      <c r="PHZ117" s="631"/>
      <c r="PIA117" s="631"/>
      <c r="PIB117" s="631"/>
      <c r="PIC117" s="631"/>
      <c r="PID117" s="631"/>
      <c r="PIE117" s="612"/>
      <c r="PIF117" s="626"/>
      <c r="PIG117" s="631"/>
      <c r="PIH117" s="631"/>
      <c r="PII117" s="631"/>
      <c r="PIJ117" s="631"/>
      <c r="PIK117" s="631"/>
      <c r="PIL117" s="612"/>
      <c r="PIM117" s="626"/>
      <c r="PIN117" s="631"/>
      <c r="PIO117" s="631"/>
      <c r="PIP117" s="631"/>
      <c r="PIQ117" s="631"/>
      <c r="PIR117" s="631"/>
      <c r="PIS117" s="612"/>
      <c r="PIT117" s="626"/>
      <c r="PIU117" s="631"/>
      <c r="PIV117" s="631"/>
      <c r="PIW117" s="631"/>
      <c r="PIX117" s="631"/>
      <c r="PIY117" s="631"/>
      <c r="PIZ117" s="612"/>
      <c r="PJA117" s="626"/>
      <c r="PJB117" s="631"/>
      <c r="PJC117" s="631"/>
      <c r="PJD117" s="631"/>
      <c r="PJE117" s="631"/>
      <c r="PJF117" s="631"/>
      <c r="PJG117" s="612"/>
      <c r="PJH117" s="626"/>
      <c r="PJI117" s="631"/>
      <c r="PJJ117" s="631"/>
      <c r="PJK117" s="631"/>
      <c r="PJL117" s="631"/>
      <c r="PJM117" s="631"/>
      <c r="PJN117" s="612"/>
      <c r="PJO117" s="626"/>
      <c r="PJP117" s="631"/>
      <c r="PJQ117" s="631"/>
      <c r="PJR117" s="631"/>
      <c r="PJS117" s="631"/>
      <c r="PJT117" s="631"/>
      <c r="PJU117" s="612"/>
      <c r="PJV117" s="626"/>
      <c r="PJW117" s="631"/>
      <c r="PJX117" s="631"/>
      <c r="PJY117" s="631"/>
      <c r="PJZ117" s="631"/>
      <c r="PKA117" s="631"/>
      <c r="PKB117" s="612"/>
      <c r="PKC117" s="626"/>
      <c r="PKD117" s="631"/>
      <c r="PKE117" s="631"/>
      <c r="PKF117" s="631"/>
      <c r="PKG117" s="631"/>
      <c r="PKH117" s="631"/>
      <c r="PKI117" s="612"/>
      <c r="PKJ117" s="626"/>
      <c r="PKK117" s="631"/>
      <c r="PKL117" s="631"/>
      <c r="PKM117" s="631"/>
      <c r="PKN117" s="631"/>
      <c r="PKO117" s="631"/>
      <c r="PKP117" s="612"/>
      <c r="PKQ117" s="626"/>
      <c r="PKR117" s="631"/>
      <c r="PKS117" s="631"/>
      <c r="PKT117" s="631"/>
      <c r="PKU117" s="631"/>
      <c r="PKV117" s="631"/>
      <c r="PKW117" s="612"/>
      <c r="PKX117" s="626"/>
      <c r="PKY117" s="631"/>
      <c r="PKZ117" s="631"/>
      <c r="PLA117" s="631"/>
      <c r="PLB117" s="631"/>
      <c r="PLC117" s="631"/>
      <c r="PLD117" s="612"/>
      <c r="PLE117" s="626"/>
      <c r="PLF117" s="631"/>
      <c r="PLG117" s="631"/>
      <c r="PLH117" s="631"/>
      <c r="PLI117" s="631"/>
      <c r="PLJ117" s="631"/>
      <c r="PLK117" s="612"/>
      <c r="PLL117" s="626"/>
      <c r="PLM117" s="631"/>
      <c r="PLN117" s="631"/>
      <c r="PLO117" s="631"/>
      <c r="PLP117" s="631"/>
      <c r="PLQ117" s="631"/>
      <c r="PLR117" s="612"/>
      <c r="PLS117" s="626"/>
      <c r="PLT117" s="631"/>
      <c r="PLU117" s="631"/>
      <c r="PLV117" s="631"/>
      <c r="PLW117" s="631"/>
      <c r="PLX117" s="631"/>
      <c r="PLY117" s="612"/>
      <c r="PLZ117" s="626"/>
      <c r="PMA117" s="631"/>
      <c r="PMB117" s="631"/>
      <c r="PMC117" s="631"/>
      <c r="PMD117" s="631"/>
      <c r="PME117" s="631"/>
      <c r="PMF117" s="612"/>
      <c r="PMG117" s="626"/>
      <c r="PMH117" s="631"/>
      <c r="PMI117" s="631"/>
      <c r="PMJ117" s="631"/>
      <c r="PMK117" s="631"/>
      <c r="PML117" s="631"/>
      <c r="PMM117" s="612"/>
      <c r="PMN117" s="626"/>
      <c r="PMO117" s="631"/>
      <c r="PMP117" s="631"/>
      <c r="PMQ117" s="631"/>
      <c r="PMR117" s="631"/>
      <c r="PMS117" s="631"/>
      <c r="PMT117" s="612"/>
      <c r="PMU117" s="626"/>
      <c r="PMV117" s="631"/>
      <c r="PMW117" s="631"/>
      <c r="PMX117" s="631"/>
      <c r="PMY117" s="631"/>
      <c r="PMZ117" s="631"/>
      <c r="PNA117" s="612"/>
      <c r="PNB117" s="626"/>
      <c r="PNC117" s="631"/>
      <c r="PND117" s="631"/>
      <c r="PNE117" s="631"/>
      <c r="PNF117" s="631"/>
      <c r="PNG117" s="631"/>
      <c r="PNH117" s="612"/>
      <c r="PNI117" s="626"/>
      <c r="PNJ117" s="631"/>
      <c r="PNK117" s="631"/>
      <c r="PNL117" s="631"/>
      <c r="PNM117" s="631"/>
      <c r="PNN117" s="631"/>
      <c r="PNO117" s="612"/>
      <c r="PNP117" s="626"/>
      <c r="PNQ117" s="631"/>
      <c r="PNR117" s="631"/>
      <c r="PNS117" s="631"/>
      <c r="PNT117" s="631"/>
      <c r="PNU117" s="631"/>
      <c r="PNV117" s="612"/>
      <c r="PNW117" s="626"/>
      <c r="PNX117" s="631"/>
      <c r="PNY117" s="631"/>
      <c r="PNZ117" s="631"/>
      <c r="POA117" s="631"/>
      <c r="POB117" s="631"/>
      <c r="POC117" s="612"/>
      <c r="POD117" s="626"/>
      <c r="POE117" s="631"/>
      <c r="POF117" s="631"/>
      <c r="POG117" s="631"/>
      <c r="POH117" s="631"/>
      <c r="POI117" s="631"/>
      <c r="POJ117" s="612"/>
      <c r="POK117" s="626"/>
      <c r="POL117" s="631"/>
      <c r="POM117" s="631"/>
      <c r="PON117" s="631"/>
      <c r="POO117" s="631"/>
      <c r="POP117" s="631"/>
      <c r="POQ117" s="612"/>
      <c r="POR117" s="626"/>
      <c r="POS117" s="631"/>
      <c r="POT117" s="631"/>
      <c r="POU117" s="631"/>
      <c r="POV117" s="631"/>
      <c r="POW117" s="631"/>
      <c r="POX117" s="612"/>
      <c r="POY117" s="626"/>
      <c r="POZ117" s="631"/>
      <c r="PPA117" s="631"/>
      <c r="PPB117" s="631"/>
      <c r="PPC117" s="631"/>
      <c r="PPD117" s="631"/>
      <c r="PPE117" s="612"/>
      <c r="PPF117" s="626"/>
      <c r="PPG117" s="631"/>
      <c r="PPH117" s="631"/>
      <c r="PPI117" s="631"/>
      <c r="PPJ117" s="631"/>
      <c r="PPK117" s="631"/>
      <c r="PPL117" s="612"/>
      <c r="PPM117" s="626"/>
      <c r="PPN117" s="631"/>
      <c r="PPO117" s="631"/>
      <c r="PPP117" s="631"/>
      <c r="PPQ117" s="631"/>
      <c r="PPR117" s="631"/>
      <c r="PPS117" s="612"/>
      <c r="PPT117" s="626"/>
      <c r="PPU117" s="631"/>
      <c r="PPV117" s="631"/>
      <c r="PPW117" s="631"/>
      <c r="PPX117" s="631"/>
      <c r="PPY117" s="631"/>
      <c r="PPZ117" s="612"/>
      <c r="PQA117" s="626"/>
      <c r="PQB117" s="631"/>
      <c r="PQC117" s="631"/>
      <c r="PQD117" s="631"/>
      <c r="PQE117" s="631"/>
      <c r="PQF117" s="631"/>
      <c r="PQG117" s="612"/>
      <c r="PQH117" s="626"/>
      <c r="PQI117" s="631"/>
      <c r="PQJ117" s="631"/>
      <c r="PQK117" s="631"/>
      <c r="PQL117" s="631"/>
      <c r="PQM117" s="631"/>
      <c r="PQN117" s="612"/>
      <c r="PQO117" s="626"/>
      <c r="PQP117" s="631"/>
      <c r="PQQ117" s="631"/>
      <c r="PQR117" s="631"/>
      <c r="PQS117" s="631"/>
      <c r="PQT117" s="631"/>
      <c r="PQU117" s="612"/>
      <c r="PQV117" s="626"/>
      <c r="PQW117" s="631"/>
      <c r="PQX117" s="631"/>
      <c r="PQY117" s="631"/>
      <c r="PQZ117" s="631"/>
      <c r="PRA117" s="631"/>
      <c r="PRB117" s="612"/>
      <c r="PRC117" s="626"/>
      <c r="PRD117" s="631"/>
      <c r="PRE117" s="631"/>
      <c r="PRF117" s="631"/>
      <c r="PRG117" s="631"/>
      <c r="PRH117" s="631"/>
      <c r="PRI117" s="612"/>
      <c r="PRJ117" s="626"/>
      <c r="PRK117" s="631"/>
      <c r="PRL117" s="631"/>
      <c r="PRM117" s="631"/>
      <c r="PRN117" s="631"/>
      <c r="PRO117" s="631"/>
      <c r="PRP117" s="612"/>
      <c r="PRQ117" s="626"/>
      <c r="PRR117" s="631"/>
      <c r="PRS117" s="631"/>
      <c r="PRT117" s="631"/>
      <c r="PRU117" s="631"/>
      <c r="PRV117" s="631"/>
      <c r="PRW117" s="612"/>
      <c r="PRX117" s="626"/>
      <c r="PRY117" s="631"/>
      <c r="PRZ117" s="631"/>
      <c r="PSA117" s="631"/>
      <c r="PSB117" s="631"/>
      <c r="PSC117" s="631"/>
      <c r="PSD117" s="612"/>
      <c r="PSE117" s="626"/>
      <c r="PSF117" s="631"/>
      <c r="PSG117" s="631"/>
      <c r="PSH117" s="631"/>
      <c r="PSI117" s="631"/>
      <c r="PSJ117" s="631"/>
      <c r="PSK117" s="612"/>
      <c r="PSL117" s="626"/>
      <c r="PSM117" s="631"/>
      <c r="PSN117" s="631"/>
      <c r="PSO117" s="631"/>
      <c r="PSP117" s="631"/>
      <c r="PSQ117" s="631"/>
      <c r="PSR117" s="612"/>
      <c r="PSS117" s="626"/>
      <c r="PST117" s="631"/>
      <c r="PSU117" s="631"/>
      <c r="PSV117" s="631"/>
      <c r="PSW117" s="631"/>
      <c r="PSX117" s="631"/>
      <c r="PSY117" s="612"/>
      <c r="PSZ117" s="626"/>
      <c r="PTA117" s="631"/>
      <c r="PTB117" s="631"/>
      <c r="PTC117" s="631"/>
      <c r="PTD117" s="631"/>
      <c r="PTE117" s="631"/>
      <c r="PTF117" s="612"/>
      <c r="PTG117" s="626"/>
      <c r="PTH117" s="631"/>
      <c r="PTI117" s="631"/>
      <c r="PTJ117" s="631"/>
      <c r="PTK117" s="631"/>
      <c r="PTL117" s="631"/>
      <c r="PTM117" s="612"/>
      <c r="PTN117" s="626"/>
      <c r="PTO117" s="631"/>
      <c r="PTP117" s="631"/>
      <c r="PTQ117" s="631"/>
      <c r="PTR117" s="631"/>
      <c r="PTS117" s="631"/>
      <c r="PTT117" s="612"/>
      <c r="PTU117" s="626"/>
      <c r="PTV117" s="631"/>
      <c r="PTW117" s="631"/>
      <c r="PTX117" s="631"/>
      <c r="PTY117" s="631"/>
      <c r="PTZ117" s="631"/>
      <c r="PUA117" s="612"/>
      <c r="PUB117" s="626"/>
      <c r="PUC117" s="631"/>
      <c r="PUD117" s="631"/>
      <c r="PUE117" s="631"/>
      <c r="PUF117" s="631"/>
      <c r="PUG117" s="631"/>
      <c r="PUH117" s="612"/>
      <c r="PUI117" s="626"/>
      <c r="PUJ117" s="631"/>
      <c r="PUK117" s="631"/>
      <c r="PUL117" s="631"/>
      <c r="PUM117" s="631"/>
      <c r="PUN117" s="631"/>
      <c r="PUO117" s="612"/>
      <c r="PUP117" s="626"/>
      <c r="PUQ117" s="631"/>
      <c r="PUR117" s="631"/>
      <c r="PUS117" s="631"/>
      <c r="PUT117" s="631"/>
      <c r="PUU117" s="631"/>
      <c r="PUV117" s="612"/>
      <c r="PUW117" s="626"/>
      <c r="PUX117" s="631"/>
      <c r="PUY117" s="631"/>
      <c r="PUZ117" s="631"/>
      <c r="PVA117" s="631"/>
      <c r="PVB117" s="631"/>
      <c r="PVC117" s="612"/>
      <c r="PVD117" s="626"/>
      <c r="PVE117" s="631"/>
      <c r="PVF117" s="631"/>
      <c r="PVG117" s="631"/>
      <c r="PVH117" s="631"/>
      <c r="PVI117" s="631"/>
      <c r="PVJ117" s="612"/>
      <c r="PVK117" s="626"/>
      <c r="PVL117" s="631"/>
      <c r="PVM117" s="631"/>
      <c r="PVN117" s="631"/>
      <c r="PVO117" s="631"/>
      <c r="PVP117" s="631"/>
      <c r="PVQ117" s="612"/>
      <c r="PVR117" s="626"/>
      <c r="PVS117" s="631"/>
      <c r="PVT117" s="631"/>
      <c r="PVU117" s="631"/>
      <c r="PVV117" s="631"/>
      <c r="PVW117" s="631"/>
      <c r="PVX117" s="612"/>
      <c r="PVY117" s="626"/>
      <c r="PVZ117" s="631"/>
      <c r="PWA117" s="631"/>
      <c r="PWB117" s="631"/>
      <c r="PWC117" s="631"/>
      <c r="PWD117" s="631"/>
      <c r="PWE117" s="612"/>
      <c r="PWF117" s="626"/>
      <c r="PWG117" s="631"/>
      <c r="PWH117" s="631"/>
      <c r="PWI117" s="631"/>
      <c r="PWJ117" s="631"/>
      <c r="PWK117" s="631"/>
      <c r="PWL117" s="612"/>
      <c r="PWM117" s="626"/>
      <c r="PWN117" s="631"/>
      <c r="PWO117" s="631"/>
      <c r="PWP117" s="631"/>
      <c r="PWQ117" s="631"/>
      <c r="PWR117" s="631"/>
      <c r="PWS117" s="612"/>
      <c r="PWT117" s="626"/>
      <c r="PWU117" s="631"/>
      <c r="PWV117" s="631"/>
      <c r="PWW117" s="631"/>
      <c r="PWX117" s="631"/>
      <c r="PWY117" s="631"/>
      <c r="PWZ117" s="612"/>
      <c r="PXA117" s="626"/>
      <c r="PXB117" s="631"/>
      <c r="PXC117" s="631"/>
      <c r="PXD117" s="631"/>
      <c r="PXE117" s="631"/>
      <c r="PXF117" s="631"/>
      <c r="PXG117" s="612"/>
      <c r="PXH117" s="626"/>
      <c r="PXI117" s="631"/>
      <c r="PXJ117" s="631"/>
      <c r="PXK117" s="631"/>
      <c r="PXL117" s="631"/>
      <c r="PXM117" s="631"/>
      <c r="PXN117" s="612"/>
      <c r="PXO117" s="626"/>
      <c r="PXP117" s="631"/>
      <c r="PXQ117" s="631"/>
      <c r="PXR117" s="631"/>
      <c r="PXS117" s="631"/>
      <c r="PXT117" s="631"/>
      <c r="PXU117" s="612"/>
      <c r="PXV117" s="626"/>
      <c r="PXW117" s="631"/>
      <c r="PXX117" s="631"/>
      <c r="PXY117" s="631"/>
      <c r="PXZ117" s="631"/>
      <c r="PYA117" s="631"/>
      <c r="PYB117" s="612"/>
      <c r="PYC117" s="626"/>
      <c r="PYD117" s="631"/>
      <c r="PYE117" s="631"/>
      <c r="PYF117" s="631"/>
      <c r="PYG117" s="631"/>
      <c r="PYH117" s="631"/>
      <c r="PYI117" s="612"/>
      <c r="PYJ117" s="626"/>
      <c r="PYK117" s="631"/>
      <c r="PYL117" s="631"/>
      <c r="PYM117" s="631"/>
      <c r="PYN117" s="631"/>
      <c r="PYO117" s="631"/>
      <c r="PYP117" s="612"/>
      <c r="PYQ117" s="626"/>
      <c r="PYR117" s="631"/>
      <c r="PYS117" s="631"/>
      <c r="PYT117" s="631"/>
      <c r="PYU117" s="631"/>
      <c r="PYV117" s="631"/>
      <c r="PYW117" s="612"/>
      <c r="PYX117" s="626"/>
      <c r="PYY117" s="631"/>
      <c r="PYZ117" s="631"/>
      <c r="PZA117" s="631"/>
      <c r="PZB117" s="631"/>
      <c r="PZC117" s="631"/>
      <c r="PZD117" s="612"/>
      <c r="PZE117" s="626"/>
      <c r="PZF117" s="631"/>
      <c r="PZG117" s="631"/>
      <c r="PZH117" s="631"/>
      <c r="PZI117" s="631"/>
      <c r="PZJ117" s="631"/>
      <c r="PZK117" s="612"/>
      <c r="PZL117" s="626"/>
      <c r="PZM117" s="631"/>
      <c r="PZN117" s="631"/>
      <c r="PZO117" s="631"/>
      <c r="PZP117" s="631"/>
      <c r="PZQ117" s="631"/>
      <c r="PZR117" s="612"/>
      <c r="PZS117" s="626"/>
      <c r="PZT117" s="631"/>
      <c r="PZU117" s="631"/>
      <c r="PZV117" s="631"/>
      <c r="PZW117" s="631"/>
      <c r="PZX117" s="631"/>
      <c r="PZY117" s="612"/>
      <c r="PZZ117" s="626"/>
      <c r="QAA117" s="631"/>
      <c r="QAB117" s="631"/>
      <c r="QAC117" s="631"/>
      <c r="QAD117" s="631"/>
      <c r="QAE117" s="631"/>
      <c r="QAF117" s="612"/>
      <c r="QAG117" s="626"/>
      <c r="QAH117" s="631"/>
      <c r="QAI117" s="631"/>
      <c r="QAJ117" s="631"/>
      <c r="QAK117" s="631"/>
      <c r="QAL117" s="631"/>
      <c r="QAM117" s="612"/>
      <c r="QAN117" s="626"/>
      <c r="QAO117" s="631"/>
      <c r="QAP117" s="631"/>
      <c r="QAQ117" s="631"/>
      <c r="QAR117" s="631"/>
      <c r="QAS117" s="631"/>
      <c r="QAT117" s="612"/>
      <c r="QAU117" s="626"/>
      <c r="QAV117" s="631"/>
      <c r="QAW117" s="631"/>
      <c r="QAX117" s="631"/>
      <c r="QAY117" s="631"/>
      <c r="QAZ117" s="631"/>
      <c r="QBA117" s="612"/>
      <c r="QBB117" s="626"/>
      <c r="QBC117" s="631"/>
      <c r="QBD117" s="631"/>
      <c r="QBE117" s="631"/>
      <c r="QBF117" s="631"/>
      <c r="QBG117" s="631"/>
      <c r="QBH117" s="612"/>
      <c r="QBI117" s="626"/>
      <c r="QBJ117" s="631"/>
      <c r="QBK117" s="631"/>
      <c r="QBL117" s="631"/>
      <c r="QBM117" s="631"/>
      <c r="QBN117" s="631"/>
      <c r="QBO117" s="612"/>
      <c r="QBP117" s="626"/>
      <c r="QBQ117" s="631"/>
      <c r="QBR117" s="631"/>
      <c r="QBS117" s="631"/>
      <c r="QBT117" s="631"/>
      <c r="QBU117" s="631"/>
      <c r="QBV117" s="612"/>
      <c r="QBW117" s="626"/>
      <c r="QBX117" s="631"/>
      <c r="QBY117" s="631"/>
      <c r="QBZ117" s="631"/>
      <c r="QCA117" s="631"/>
      <c r="QCB117" s="631"/>
      <c r="QCC117" s="612"/>
      <c r="QCD117" s="626"/>
      <c r="QCE117" s="631"/>
      <c r="QCF117" s="631"/>
      <c r="QCG117" s="631"/>
      <c r="QCH117" s="631"/>
      <c r="QCI117" s="631"/>
      <c r="QCJ117" s="612"/>
      <c r="QCK117" s="626"/>
      <c r="QCL117" s="631"/>
      <c r="QCM117" s="631"/>
      <c r="QCN117" s="631"/>
      <c r="QCO117" s="631"/>
      <c r="QCP117" s="631"/>
      <c r="QCQ117" s="612"/>
      <c r="QCR117" s="626"/>
      <c r="QCS117" s="631"/>
      <c r="QCT117" s="631"/>
      <c r="QCU117" s="631"/>
      <c r="QCV117" s="631"/>
      <c r="QCW117" s="631"/>
      <c r="QCX117" s="612"/>
      <c r="QCY117" s="626"/>
      <c r="QCZ117" s="631"/>
      <c r="QDA117" s="631"/>
      <c r="QDB117" s="631"/>
      <c r="QDC117" s="631"/>
      <c r="QDD117" s="631"/>
      <c r="QDE117" s="612"/>
      <c r="QDF117" s="626"/>
      <c r="QDG117" s="631"/>
      <c r="QDH117" s="631"/>
      <c r="QDI117" s="631"/>
      <c r="QDJ117" s="631"/>
      <c r="QDK117" s="631"/>
      <c r="QDL117" s="612"/>
      <c r="QDM117" s="626"/>
      <c r="QDN117" s="631"/>
      <c r="QDO117" s="631"/>
      <c r="QDP117" s="631"/>
      <c r="QDQ117" s="631"/>
      <c r="QDR117" s="631"/>
      <c r="QDS117" s="612"/>
      <c r="QDT117" s="626"/>
      <c r="QDU117" s="631"/>
      <c r="QDV117" s="631"/>
      <c r="QDW117" s="631"/>
      <c r="QDX117" s="631"/>
      <c r="QDY117" s="631"/>
      <c r="QDZ117" s="612"/>
      <c r="QEA117" s="626"/>
      <c r="QEB117" s="631"/>
      <c r="QEC117" s="631"/>
      <c r="QED117" s="631"/>
      <c r="QEE117" s="631"/>
      <c r="QEF117" s="631"/>
      <c r="QEG117" s="612"/>
      <c r="QEH117" s="626"/>
      <c r="QEI117" s="631"/>
      <c r="QEJ117" s="631"/>
      <c r="QEK117" s="631"/>
      <c r="QEL117" s="631"/>
      <c r="QEM117" s="631"/>
      <c r="QEN117" s="612"/>
      <c r="QEO117" s="626"/>
      <c r="QEP117" s="631"/>
      <c r="QEQ117" s="631"/>
      <c r="QER117" s="631"/>
      <c r="QES117" s="631"/>
      <c r="QET117" s="631"/>
      <c r="QEU117" s="612"/>
      <c r="QEV117" s="626"/>
      <c r="QEW117" s="631"/>
      <c r="QEX117" s="631"/>
      <c r="QEY117" s="631"/>
      <c r="QEZ117" s="631"/>
      <c r="QFA117" s="631"/>
      <c r="QFB117" s="612"/>
      <c r="QFC117" s="626"/>
      <c r="QFD117" s="631"/>
      <c r="QFE117" s="631"/>
      <c r="QFF117" s="631"/>
      <c r="QFG117" s="631"/>
      <c r="QFH117" s="631"/>
      <c r="QFI117" s="612"/>
      <c r="QFJ117" s="626"/>
      <c r="QFK117" s="631"/>
      <c r="QFL117" s="631"/>
      <c r="QFM117" s="631"/>
      <c r="QFN117" s="631"/>
      <c r="QFO117" s="631"/>
      <c r="QFP117" s="612"/>
      <c r="QFQ117" s="626"/>
      <c r="QFR117" s="631"/>
      <c r="QFS117" s="631"/>
      <c r="QFT117" s="631"/>
      <c r="QFU117" s="631"/>
      <c r="QFV117" s="631"/>
      <c r="QFW117" s="612"/>
      <c r="QFX117" s="626"/>
      <c r="QFY117" s="631"/>
      <c r="QFZ117" s="631"/>
      <c r="QGA117" s="631"/>
      <c r="QGB117" s="631"/>
      <c r="QGC117" s="631"/>
      <c r="QGD117" s="612"/>
      <c r="QGE117" s="626"/>
      <c r="QGF117" s="631"/>
      <c r="QGG117" s="631"/>
      <c r="QGH117" s="631"/>
      <c r="QGI117" s="631"/>
      <c r="QGJ117" s="631"/>
      <c r="QGK117" s="612"/>
      <c r="QGL117" s="626"/>
      <c r="QGM117" s="631"/>
      <c r="QGN117" s="631"/>
      <c r="QGO117" s="631"/>
      <c r="QGP117" s="631"/>
      <c r="QGQ117" s="631"/>
      <c r="QGR117" s="612"/>
      <c r="QGS117" s="626"/>
      <c r="QGT117" s="631"/>
      <c r="QGU117" s="631"/>
      <c r="QGV117" s="631"/>
      <c r="QGW117" s="631"/>
      <c r="QGX117" s="631"/>
      <c r="QGY117" s="612"/>
      <c r="QGZ117" s="626"/>
      <c r="QHA117" s="631"/>
      <c r="QHB117" s="631"/>
      <c r="QHC117" s="631"/>
      <c r="QHD117" s="631"/>
      <c r="QHE117" s="631"/>
      <c r="QHF117" s="612"/>
      <c r="QHG117" s="626"/>
      <c r="QHH117" s="631"/>
      <c r="QHI117" s="631"/>
      <c r="QHJ117" s="631"/>
      <c r="QHK117" s="631"/>
      <c r="QHL117" s="631"/>
      <c r="QHM117" s="612"/>
      <c r="QHN117" s="626"/>
      <c r="QHO117" s="631"/>
      <c r="QHP117" s="631"/>
      <c r="QHQ117" s="631"/>
      <c r="QHR117" s="631"/>
      <c r="QHS117" s="631"/>
      <c r="QHT117" s="612"/>
      <c r="QHU117" s="626"/>
      <c r="QHV117" s="631"/>
      <c r="QHW117" s="631"/>
      <c r="QHX117" s="631"/>
      <c r="QHY117" s="631"/>
      <c r="QHZ117" s="631"/>
      <c r="QIA117" s="612"/>
      <c r="QIB117" s="626"/>
      <c r="QIC117" s="631"/>
      <c r="QID117" s="631"/>
      <c r="QIE117" s="631"/>
      <c r="QIF117" s="631"/>
      <c r="QIG117" s="631"/>
      <c r="QIH117" s="612"/>
      <c r="QII117" s="626"/>
      <c r="QIJ117" s="631"/>
      <c r="QIK117" s="631"/>
      <c r="QIL117" s="631"/>
      <c r="QIM117" s="631"/>
      <c r="QIN117" s="631"/>
      <c r="QIO117" s="612"/>
      <c r="QIP117" s="626"/>
      <c r="QIQ117" s="631"/>
      <c r="QIR117" s="631"/>
      <c r="QIS117" s="631"/>
      <c r="QIT117" s="631"/>
      <c r="QIU117" s="631"/>
      <c r="QIV117" s="612"/>
      <c r="QIW117" s="626"/>
      <c r="QIX117" s="631"/>
      <c r="QIY117" s="631"/>
      <c r="QIZ117" s="631"/>
      <c r="QJA117" s="631"/>
      <c r="QJB117" s="631"/>
      <c r="QJC117" s="612"/>
      <c r="QJD117" s="626"/>
      <c r="QJE117" s="631"/>
      <c r="QJF117" s="631"/>
      <c r="QJG117" s="631"/>
      <c r="QJH117" s="631"/>
      <c r="QJI117" s="631"/>
      <c r="QJJ117" s="612"/>
      <c r="QJK117" s="626"/>
      <c r="QJL117" s="631"/>
      <c r="QJM117" s="631"/>
      <c r="QJN117" s="631"/>
      <c r="QJO117" s="631"/>
      <c r="QJP117" s="631"/>
      <c r="QJQ117" s="612"/>
      <c r="QJR117" s="626"/>
      <c r="QJS117" s="631"/>
      <c r="QJT117" s="631"/>
      <c r="QJU117" s="631"/>
      <c r="QJV117" s="631"/>
      <c r="QJW117" s="631"/>
      <c r="QJX117" s="612"/>
      <c r="QJY117" s="626"/>
      <c r="QJZ117" s="631"/>
      <c r="QKA117" s="631"/>
      <c r="QKB117" s="631"/>
      <c r="QKC117" s="631"/>
      <c r="QKD117" s="631"/>
      <c r="QKE117" s="612"/>
      <c r="QKF117" s="626"/>
      <c r="QKG117" s="631"/>
      <c r="QKH117" s="631"/>
      <c r="QKI117" s="631"/>
      <c r="QKJ117" s="631"/>
      <c r="QKK117" s="631"/>
      <c r="QKL117" s="612"/>
      <c r="QKM117" s="626"/>
      <c r="QKN117" s="631"/>
      <c r="QKO117" s="631"/>
      <c r="QKP117" s="631"/>
      <c r="QKQ117" s="631"/>
      <c r="QKR117" s="631"/>
      <c r="QKS117" s="612"/>
      <c r="QKT117" s="626"/>
      <c r="QKU117" s="631"/>
      <c r="QKV117" s="631"/>
      <c r="QKW117" s="631"/>
      <c r="QKX117" s="631"/>
      <c r="QKY117" s="631"/>
      <c r="QKZ117" s="612"/>
      <c r="QLA117" s="626"/>
      <c r="QLB117" s="631"/>
      <c r="QLC117" s="631"/>
      <c r="QLD117" s="631"/>
      <c r="QLE117" s="631"/>
      <c r="QLF117" s="631"/>
      <c r="QLG117" s="612"/>
      <c r="QLH117" s="626"/>
      <c r="QLI117" s="631"/>
      <c r="QLJ117" s="631"/>
      <c r="QLK117" s="631"/>
      <c r="QLL117" s="631"/>
      <c r="QLM117" s="631"/>
      <c r="QLN117" s="612"/>
      <c r="QLO117" s="626"/>
      <c r="QLP117" s="631"/>
      <c r="QLQ117" s="631"/>
      <c r="QLR117" s="631"/>
      <c r="QLS117" s="631"/>
      <c r="QLT117" s="631"/>
      <c r="QLU117" s="612"/>
      <c r="QLV117" s="626"/>
      <c r="QLW117" s="631"/>
      <c r="QLX117" s="631"/>
      <c r="QLY117" s="631"/>
      <c r="QLZ117" s="631"/>
      <c r="QMA117" s="631"/>
      <c r="QMB117" s="612"/>
      <c r="QMC117" s="626"/>
      <c r="QMD117" s="631"/>
      <c r="QME117" s="631"/>
      <c r="QMF117" s="631"/>
      <c r="QMG117" s="631"/>
      <c r="QMH117" s="631"/>
      <c r="QMI117" s="612"/>
      <c r="QMJ117" s="626"/>
      <c r="QMK117" s="631"/>
      <c r="QML117" s="631"/>
      <c r="QMM117" s="631"/>
      <c r="QMN117" s="631"/>
      <c r="QMO117" s="631"/>
      <c r="QMP117" s="612"/>
      <c r="QMQ117" s="626"/>
      <c r="QMR117" s="631"/>
      <c r="QMS117" s="631"/>
      <c r="QMT117" s="631"/>
      <c r="QMU117" s="631"/>
      <c r="QMV117" s="631"/>
      <c r="QMW117" s="612"/>
      <c r="QMX117" s="626"/>
      <c r="QMY117" s="631"/>
      <c r="QMZ117" s="631"/>
      <c r="QNA117" s="631"/>
      <c r="QNB117" s="631"/>
      <c r="QNC117" s="631"/>
      <c r="QND117" s="612"/>
      <c r="QNE117" s="626"/>
      <c r="QNF117" s="631"/>
      <c r="QNG117" s="631"/>
      <c r="QNH117" s="631"/>
      <c r="QNI117" s="631"/>
      <c r="QNJ117" s="631"/>
      <c r="QNK117" s="612"/>
      <c r="QNL117" s="626"/>
      <c r="QNM117" s="631"/>
      <c r="QNN117" s="631"/>
      <c r="QNO117" s="631"/>
      <c r="QNP117" s="631"/>
      <c r="QNQ117" s="631"/>
      <c r="QNR117" s="612"/>
      <c r="QNS117" s="626"/>
      <c r="QNT117" s="631"/>
      <c r="QNU117" s="631"/>
      <c r="QNV117" s="631"/>
      <c r="QNW117" s="631"/>
      <c r="QNX117" s="631"/>
      <c r="QNY117" s="612"/>
      <c r="QNZ117" s="626"/>
      <c r="QOA117" s="631"/>
      <c r="QOB117" s="631"/>
      <c r="QOC117" s="631"/>
      <c r="QOD117" s="631"/>
      <c r="QOE117" s="631"/>
      <c r="QOF117" s="612"/>
      <c r="QOG117" s="626"/>
      <c r="QOH117" s="631"/>
      <c r="QOI117" s="631"/>
      <c r="QOJ117" s="631"/>
      <c r="QOK117" s="631"/>
      <c r="QOL117" s="631"/>
      <c r="QOM117" s="612"/>
      <c r="QON117" s="626"/>
      <c r="QOO117" s="631"/>
      <c r="QOP117" s="631"/>
      <c r="QOQ117" s="631"/>
      <c r="QOR117" s="631"/>
      <c r="QOS117" s="631"/>
      <c r="QOT117" s="612"/>
      <c r="QOU117" s="626"/>
      <c r="QOV117" s="631"/>
      <c r="QOW117" s="631"/>
      <c r="QOX117" s="631"/>
      <c r="QOY117" s="631"/>
      <c r="QOZ117" s="631"/>
      <c r="QPA117" s="612"/>
      <c r="QPB117" s="626"/>
      <c r="QPC117" s="631"/>
      <c r="QPD117" s="631"/>
      <c r="QPE117" s="631"/>
      <c r="QPF117" s="631"/>
      <c r="QPG117" s="631"/>
      <c r="QPH117" s="612"/>
      <c r="QPI117" s="626"/>
      <c r="QPJ117" s="631"/>
      <c r="QPK117" s="631"/>
      <c r="QPL117" s="631"/>
      <c r="QPM117" s="631"/>
      <c r="QPN117" s="631"/>
      <c r="QPO117" s="612"/>
      <c r="QPP117" s="626"/>
      <c r="QPQ117" s="631"/>
      <c r="QPR117" s="631"/>
      <c r="QPS117" s="631"/>
      <c r="QPT117" s="631"/>
      <c r="QPU117" s="631"/>
      <c r="QPV117" s="612"/>
      <c r="QPW117" s="626"/>
      <c r="QPX117" s="631"/>
      <c r="QPY117" s="631"/>
      <c r="QPZ117" s="631"/>
      <c r="QQA117" s="631"/>
      <c r="QQB117" s="631"/>
      <c r="QQC117" s="612"/>
      <c r="QQD117" s="626"/>
      <c r="QQE117" s="631"/>
      <c r="QQF117" s="631"/>
      <c r="QQG117" s="631"/>
      <c r="QQH117" s="631"/>
      <c r="QQI117" s="631"/>
      <c r="QQJ117" s="612"/>
      <c r="QQK117" s="626"/>
      <c r="QQL117" s="631"/>
      <c r="QQM117" s="631"/>
      <c r="QQN117" s="631"/>
      <c r="QQO117" s="631"/>
      <c r="QQP117" s="631"/>
      <c r="QQQ117" s="612"/>
      <c r="QQR117" s="626"/>
      <c r="QQS117" s="631"/>
      <c r="QQT117" s="631"/>
      <c r="QQU117" s="631"/>
      <c r="QQV117" s="631"/>
      <c r="QQW117" s="631"/>
      <c r="QQX117" s="612"/>
      <c r="QQY117" s="626"/>
      <c r="QQZ117" s="631"/>
      <c r="QRA117" s="631"/>
      <c r="QRB117" s="631"/>
      <c r="QRC117" s="631"/>
      <c r="QRD117" s="631"/>
      <c r="QRE117" s="612"/>
      <c r="QRF117" s="626"/>
      <c r="QRG117" s="631"/>
      <c r="QRH117" s="631"/>
      <c r="QRI117" s="631"/>
      <c r="QRJ117" s="631"/>
      <c r="QRK117" s="631"/>
      <c r="QRL117" s="612"/>
      <c r="QRM117" s="626"/>
      <c r="QRN117" s="631"/>
      <c r="QRO117" s="631"/>
      <c r="QRP117" s="631"/>
      <c r="QRQ117" s="631"/>
      <c r="QRR117" s="631"/>
      <c r="QRS117" s="612"/>
      <c r="QRT117" s="626"/>
      <c r="QRU117" s="631"/>
      <c r="QRV117" s="631"/>
      <c r="QRW117" s="631"/>
      <c r="QRX117" s="631"/>
      <c r="QRY117" s="631"/>
      <c r="QRZ117" s="612"/>
      <c r="QSA117" s="626"/>
      <c r="QSB117" s="631"/>
      <c r="QSC117" s="631"/>
      <c r="QSD117" s="631"/>
      <c r="QSE117" s="631"/>
      <c r="QSF117" s="631"/>
      <c r="QSG117" s="612"/>
      <c r="QSH117" s="626"/>
      <c r="QSI117" s="631"/>
      <c r="QSJ117" s="631"/>
      <c r="QSK117" s="631"/>
      <c r="QSL117" s="631"/>
      <c r="QSM117" s="631"/>
      <c r="QSN117" s="612"/>
      <c r="QSO117" s="626"/>
      <c r="QSP117" s="631"/>
      <c r="QSQ117" s="631"/>
      <c r="QSR117" s="631"/>
      <c r="QSS117" s="631"/>
      <c r="QST117" s="631"/>
      <c r="QSU117" s="612"/>
      <c r="QSV117" s="626"/>
      <c r="QSW117" s="631"/>
      <c r="QSX117" s="631"/>
      <c r="QSY117" s="631"/>
      <c r="QSZ117" s="631"/>
      <c r="QTA117" s="631"/>
      <c r="QTB117" s="612"/>
      <c r="QTC117" s="626"/>
      <c r="QTD117" s="631"/>
      <c r="QTE117" s="631"/>
      <c r="QTF117" s="631"/>
      <c r="QTG117" s="631"/>
      <c r="QTH117" s="631"/>
      <c r="QTI117" s="612"/>
      <c r="QTJ117" s="626"/>
      <c r="QTK117" s="631"/>
      <c r="QTL117" s="631"/>
      <c r="QTM117" s="631"/>
      <c r="QTN117" s="631"/>
      <c r="QTO117" s="631"/>
      <c r="QTP117" s="612"/>
      <c r="QTQ117" s="626"/>
      <c r="QTR117" s="631"/>
      <c r="QTS117" s="631"/>
      <c r="QTT117" s="631"/>
      <c r="QTU117" s="631"/>
      <c r="QTV117" s="631"/>
      <c r="QTW117" s="612"/>
      <c r="QTX117" s="626"/>
      <c r="QTY117" s="631"/>
      <c r="QTZ117" s="631"/>
      <c r="QUA117" s="631"/>
      <c r="QUB117" s="631"/>
      <c r="QUC117" s="631"/>
      <c r="QUD117" s="612"/>
      <c r="QUE117" s="626"/>
      <c r="QUF117" s="631"/>
      <c r="QUG117" s="631"/>
      <c r="QUH117" s="631"/>
      <c r="QUI117" s="631"/>
      <c r="QUJ117" s="631"/>
      <c r="QUK117" s="612"/>
      <c r="QUL117" s="626"/>
      <c r="QUM117" s="631"/>
      <c r="QUN117" s="631"/>
      <c r="QUO117" s="631"/>
      <c r="QUP117" s="631"/>
      <c r="QUQ117" s="631"/>
      <c r="QUR117" s="612"/>
      <c r="QUS117" s="626"/>
      <c r="QUT117" s="631"/>
      <c r="QUU117" s="631"/>
      <c r="QUV117" s="631"/>
      <c r="QUW117" s="631"/>
      <c r="QUX117" s="631"/>
      <c r="QUY117" s="612"/>
      <c r="QUZ117" s="626"/>
      <c r="QVA117" s="631"/>
      <c r="QVB117" s="631"/>
      <c r="QVC117" s="631"/>
      <c r="QVD117" s="631"/>
      <c r="QVE117" s="631"/>
      <c r="QVF117" s="612"/>
      <c r="QVG117" s="626"/>
      <c r="QVH117" s="631"/>
      <c r="QVI117" s="631"/>
      <c r="QVJ117" s="631"/>
      <c r="QVK117" s="631"/>
      <c r="QVL117" s="631"/>
      <c r="QVM117" s="612"/>
      <c r="QVN117" s="626"/>
      <c r="QVO117" s="631"/>
      <c r="QVP117" s="631"/>
      <c r="QVQ117" s="631"/>
      <c r="QVR117" s="631"/>
      <c r="QVS117" s="631"/>
      <c r="QVT117" s="612"/>
      <c r="QVU117" s="626"/>
      <c r="QVV117" s="631"/>
      <c r="QVW117" s="631"/>
      <c r="QVX117" s="631"/>
      <c r="QVY117" s="631"/>
      <c r="QVZ117" s="631"/>
      <c r="QWA117" s="612"/>
      <c r="QWB117" s="626"/>
      <c r="QWC117" s="631"/>
      <c r="QWD117" s="631"/>
      <c r="QWE117" s="631"/>
      <c r="QWF117" s="631"/>
      <c r="QWG117" s="631"/>
      <c r="QWH117" s="612"/>
      <c r="QWI117" s="626"/>
      <c r="QWJ117" s="631"/>
      <c r="QWK117" s="631"/>
      <c r="QWL117" s="631"/>
      <c r="QWM117" s="631"/>
      <c r="QWN117" s="631"/>
      <c r="QWO117" s="612"/>
      <c r="QWP117" s="626"/>
      <c r="QWQ117" s="631"/>
      <c r="QWR117" s="631"/>
      <c r="QWS117" s="631"/>
      <c r="QWT117" s="631"/>
      <c r="QWU117" s="631"/>
      <c r="QWV117" s="612"/>
      <c r="QWW117" s="626"/>
      <c r="QWX117" s="631"/>
      <c r="QWY117" s="631"/>
      <c r="QWZ117" s="631"/>
      <c r="QXA117" s="631"/>
      <c r="QXB117" s="631"/>
      <c r="QXC117" s="612"/>
      <c r="QXD117" s="626"/>
      <c r="QXE117" s="631"/>
      <c r="QXF117" s="631"/>
      <c r="QXG117" s="631"/>
      <c r="QXH117" s="631"/>
      <c r="QXI117" s="631"/>
      <c r="QXJ117" s="612"/>
      <c r="QXK117" s="626"/>
      <c r="QXL117" s="631"/>
      <c r="QXM117" s="631"/>
      <c r="QXN117" s="631"/>
      <c r="QXO117" s="631"/>
      <c r="QXP117" s="631"/>
      <c r="QXQ117" s="612"/>
      <c r="QXR117" s="626"/>
      <c r="QXS117" s="631"/>
      <c r="QXT117" s="631"/>
      <c r="QXU117" s="631"/>
      <c r="QXV117" s="631"/>
      <c r="QXW117" s="631"/>
      <c r="QXX117" s="612"/>
      <c r="QXY117" s="626"/>
      <c r="QXZ117" s="631"/>
      <c r="QYA117" s="631"/>
      <c r="QYB117" s="631"/>
      <c r="QYC117" s="631"/>
      <c r="QYD117" s="631"/>
      <c r="QYE117" s="612"/>
      <c r="QYF117" s="626"/>
      <c r="QYG117" s="631"/>
      <c r="QYH117" s="631"/>
      <c r="QYI117" s="631"/>
      <c r="QYJ117" s="631"/>
      <c r="QYK117" s="631"/>
      <c r="QYL117" s="612"/>
      <c r="QYM117" s="626"/>
      <c r="QYN117" s="631"/>
      <c r="QYO117" s="631"/>
      <c r="QYP117" s="631"/>
      <c r="QYQ117" s="631"/>
      <c r="QYR117" s="631"/>
      <c r="QYS117" s="612"/>
      <c r="QYT117" s="626"/>
      <c r="QYU117" s="631"/>
      <c r="QYV117" s="631"/>
      <c r="QYW117" s="631"/>
      <c r="QYX117" s="631"/>
      <c r="QYY117" s="631"/>
      <c r="QYZ117" s="612"/>
      <c r="QZA117" s="626"/>
      <c r="QZB117" s="631"/>
      <c r="QZC117" s="631"/>
      <c r="QZD117" s="631"/>
      <c r="QZE117" s="631"/>
      <c r="QZF117" s="631"/>
      <c r="QZG117" s="612"/>
      <c r="QZH117" s="626"/>
      <c r="QZI117" s="631"/>
      <c r="QZJ117" s="631"/>
      <c r="QZK117" s="631"/>
      <c r="QZL117" s="631"/>
      <c r="QZM117" s="631"/>
      <c r="QZN117" s="612"/>
      <c r="QZO117" s="626"/>
      <c r="QZP117" s="631"/>
      <c r="QZQ117" s="631"/>
      <c r="QZR117" s="631"/>
      <c r="QZS117" s="631"/>
      <c r="QZT117" s="631"/>
      <c r="QZU117" s="612"/>
      <c r="QZV117" s="626"/>
      <c r="QZW117" s="631"/>
      <c r="QZX117" s="631"/>
      <c r="QZY117" s="631"/>
      <c r="QZZ117" s="631"/>
      <c r="RAA117" s="631"/>
      <c r="RAB117" s="612"/>
      <c r="RAC117" s="626"/>
      <c r="RAD117" s="631"/>
      <c r="RAE117" s="631"/>
      <c r="RAF117" s="631"/>
      <c r="RAG117" s="631"/>
      <c r="RAH117" s="631"/>
      <c r="RAI117" s="612"/>
      <c r="RAJ117" s="626"/>
      <c r="RAK117" s="631"/>
      <c r="RAL117" s="631"/>
      <c r="RAM117" s="631"/>
      <c r="RAN117" s="631"/>
      <c r="RAO117" s="631"/>
      <c r="RAP117" s="612"/>
      <c r="RAQ117" s="626"/>
      <c r="RAR117" s="631"/>
      <c r="RAS117" s="631"/>
      <c r="RAT117" s="631"/>
      <c r="RAU117" s="631"/>
      <c r="RAV117" s="631"/>
      <c r="RAW117" s="612"/>
      <c r="RAX117" s="626"/>
      <c r="RAY117" s="631"/>
      <c r="RAZ117" s="631"/>
      <c r="RBA117" s="631"/>
      <c r="RBB117" s="631"/>
      <c r="RBC117" s="631"/>
      <c r="RBD117" s="612"/>
      <c r="RBE117" s="626"/>
      <c r="RBF117" s="631"/>
      <c r="RBG117" s="631"/>
      <c r="RBH117" s="631"/>
      <c r="RBI117" s="631"/>
      <c r="RBJ117" s="631"/>
      <c r="RBK117" s="612"/>
      <c r="RBL117" s="626"/>
      <c r="RBM117" s="631"/>
      <c r="RBN117" s="631"/>
      <c r="RBO117" s="631"/>
      <c r="RBP117" s="631"/>
      <c r="RBQ117" s="631"/>
      <c r="RBR117" s="612"/>
      <c r="RBS117" s="626"/>
      <c r="RBT117" s="631"/>
      <c r="RBU117" s="631"/>
      <c r="RBV117" s="631"/>
      <c r="RBW117" s="631"/>
      <c r="RBX117" s="631"/>
      <c r="RBY117" s="612"/>
      <c r="RBZ117" s="626"/>
      <c r="RCA117" s="631"/>
      <c r="RCB117" s="631"/>
      <c r="RCC117" s="631"/>
      <c r="RCD117" s="631"/>
      <c r="RCE117" s="631"/>
      <c r="RCF117" s="612"/>
      <c r="RCG117" s="626"/>
      <c r="RCH117" s="631"/>
      <c r="RCI117" s="631"/>
      <c r="RCJ117" s="631"/>
      <c r="RCK117" s="631"/>
      <c r="RCL117" s="631"/>
      <c r="RCM117" s="612"/>
      <c r="RCN117" s="626"/>
      <c r="RCO117" s="631"/>
      <c r="RCP117" s="631"/>
      <c r="RCQ117" s="631"/>
      <c r="RCR117" s="631"/>
      <c r="RCS117" s="631"/>
      <c r="RCT117" s="612"/>
      <c r="RCU117" s="626"/>
      <c r="RCV117" s="631"/>
      <c r="RCW117" s="631"/>
      <c r="RCX117" s="631"/>
      <c r="RCY117" s="631"/>
      <c r="RCZ117" s="631"/>
      <c r="RDA117" s="612"/>
      <c r="RDB117" s="626"/>
      <c r="RDC117" s="631"/>
      <c r="RDD117" s="631"/>
      <c r="RDE117" s="631"/>
      <c r="RDF117" s="631"/>
      <c r="RDG117" s="631"/>
      <c r="RDH117" s="612"/>
      <c r="RDI117" s="626"/>
      <c r="RDJ117" s="631"/>
      <c r="RDK117" s="631"/>
      <c r="RDL117" s="631"/>
      <c r="RDM117" s="631"/>
      <c r="RDN117" s="631"/>
      <c r="RDO117" s="612"/>
      <c r="RDP117" s="626"/>
      <c r="RDQ117" s="631"/>
      <c r="RDR117" s="631"/>
      <c r="RDS117" s="631"/>
      <c r="RDT117" s="631"/>
      <c r="RDU117" s="631"/>
      <c r="RDV117" s="612"/>
      <c r="RDW117" s="626"/>
      <c r="RDX117" s="631"/>
      <c r="RDY117" s="631"/>
      <c r="RDZ117" s="631"/>
      <c r="REA117" s="631"/>
      <c r="REB117" s="631"/>
      <c r="REC117" s="612"/>
      <c r="RED117" s="626"/>
      <c r="REE117" s="631"/>
      <c r="REF117" s="631"/>
      <c r="REG117" s="631"/>
      <c r="REH117" s="631"/>
      <c r="REI117" s="631"/>
      <c r="REJ117" s="612"/>
      <c r="REK117" s="626"/>
      <c r="REL117" s="631"/>
      <c r="REM117" s="631"/>
      <c r="REN117" s="631"/>
      <c r="REO117" s="631"/>
      <c r="REP117" s="631"/>
      <c r="REQ117" s="612"/>
      <c r="RER117" s="626"/>
      <c r="RES117" s="631"/>
      <c r="RET117" s="631"/>
      <c r="REU117" s="631"/>
      <c r="REV117" s="631"/>
      <c r="REW117" s="631"/>
      <c r="REX117" s="612"/>
      <c r="REY117" s="626"/>
      <c r="REZ117" s="631"/>
      <c r="RFA117" s="631"/>
      <c r="RFB117" s="631"/>
      <c r="RFC117" s="631"/>
      <c r="RFD117" s="631"/>
      <c r="RFE117" s="612"/>
      <c r="RFF117" s="626"/>
      <c r="RFG117" s="631"/>
      <c r="RFH117" s="631"/>
      <c r="RFI117" s="631"/>
      <c r="RFJ117" s="631"/>
      <c r="RFK117" s="631"/>
      <c r="RFL117" s="612"/>
      <c r="RFM117" s="626"/>
      <c r="RFN117" s="631"/>
      <c r="RFO117" s="631"/>
      <c r="RFP117" s="631"/>
      <c r="RFQ117" s="631"/>
      <c r="RFR117" s="631"/>
      <c r="RFS117" s="612"/>
      <c r="RFT117" s="626"/>
      <c r="RFU117" s="631"/>
      <c r="RFV117" s="631"/>
      <c r="RFW117" s="631"/>
      <c r="RFX117" s="631"/>
      <c r="RFY117" s="631"/>
      <c r="RFZ117" s="612"/>
      <c r="RGA117" s="626"/>
      <c r="RGB117" s="631"/>
      <c r="RGC117" s="631"/>
      <c r="RGD117" s="631"/>
      <c r="RGE117" s="631"/>
      <c r="RGF117" s="631"/>
      <c r="RGG117" s="612"/>
      <c r="RGH117" s="626"/>
      <c r="RGI117" s="631"/>
      <c r="RGJ117" s="631"/>
      <c r="RGK117" s="631"/>
      <c r="RGL117" s="631"/>
      <c r="RGM117" s="631"/>
      <c r="RGN117" s="612"/>
      <c r="RGO117" s="626"/>
      <c r="RGP117" s="631"/>
      <c r="RGQ117" s="631"/>
      <c r="RGR117" s="631"/>
      <c r="RGS117" s="631"/>
      <c r="RGT117" s="631"/>
      <c r="RGU117" s="612"/>
      <c r="RGV117" s="626"/>
      <c r="RGW117" s="631"/>
      <c r="RGX117" s="631"/>
      <c r="RGY117" s="631"/>
      <c r="RGZ117" s="631"/>
      <c r="RHA117" s="631"/>
      <c r="RHB117" s="612"/>
      <c r="RHC117" s="626"/>
      <c r="RHD117" s="631"/>
      <c r="RHE117" s="631"/>
      <c r="RHF117" s="631"/>
      <c r="RHG117" s="631"/>
      <c r="RHH117" s="631"/>
      <c r="RHI117" s="612"/>
      <c r="RHJ117" s="626"/>
      <c r="RHK117" s="631"/>
      <c r="RHL117" s="631"/>
      <c r="RHM117" s="631"/>
      <c r="RHN117" s="631"/>
      <c r="RHO117" s="631"/>
      <c r="RHP117" s="612"/>
      <c r="RHQ117" s="626"/>
      <c r="RHR117" s="631"/>
      <c r="RHS117" s="631"/>
      <c r="RHT117" s="631"/>
      <c r="RHU117" s="631"/>
      <c r="RHV117" s="631"/>
      <c r="RHW117" s="612"/>
      <c r="RHX117" s="626"/>
      <c r="RHY117" s="631"/>
      <c r="RHZ117" s="631"/>
      <c r="RIA117" s="631"/>
      <c r="RIB117" s="631"/>
      <c r="RIC117" s="631"/>
      <c r="RID117" s="612"/>
      <c r="RIE117" s="626"/>
      <c r="RIF117" s="631"/>
      <c r="RIG117" s="631"/>
      <c r="RIH117" s="631"/>
      <c r="RII117" s="631"/>
      <c r="RIJ117" s="631"/>
      <c r="RIK117" s="612"/>
      <c r="RIL117" s="626"/>
      <c r="RIM117" s="631"/>
      <c r="RIN117" s="631"/>
      <c r="RIO117" s="631"/>
      <c r="RIP117" s="631"/>
      <c r="RIQ117" s="631"/>
      <c r="RIR117" s="612"/>
      <c r="RIS117" s="626"/>
      <c r="RIT117" s="631"/>
      <c r="RIU117" s="631"/>
      <c r="RIV117" s="631"/>
      <c r="RIW117" s="631"/>
      <c r="RIX117" s="631"/>
      <c r="RIY117" s="612"/>
      <c r="RIZ117" s="626"/>
      <c r="RJA117" s="631"/>
      <c r="RJB117" s="631"/>
      <c r="RJC117" s="631"/>
      <c r="RJD117" s="631"/>
      <c r="RJE117" s="631"/>
      <c r="RJF117" s="612"/>
      <c r="RJG117" s="626"/>
      <c r="RJH117" s="631"/>
      <c r="RJI117" s="631"/>
      <c r="RJJ117" s="631"/>
      <c r="RJK117" s="631"/>
      <c r="RJL117" s="631"/>
      <c r="RJM117" s="612"/>
      <c r="RJN117" s="626"/>
      <c r="RJO117" s="631"/>
      <c r="RJP117" s="631"/>
      <c r="RJQ117" s="631"/>
      <c r="RJR117" s="631"/>
      <c r="RJS117" s="631"/>
      <c r="RJT117" s="612"/>
      <c r="RJU117" s="626"/>
      <c r="RJV117" s="631"/>
      <c r="RJW117" s="631"/>
      <c r="RJX117" s="631"/>
      <c r="RJY117" s="631"/>
      <c r="RJZ117" s="631"/>
      <c r="RKA117" s="612"/>
      <c r="RKB117" s="626"/>
      <c r="RKC117" s="631"/>
      <c r="RKD117" s="631"/>
      <c r="RKE117" s="631"/>
      <c r="RKF117" s="631"/>
      <c r="RKG117" s="631"/>
      <c r="RKH117" s="612"/>
      <c r="RKI117" s="626"/>
      <c r="RKJ117" s="631"/>
      <c r="RKK117" s="631"/>
      <c r="RKL117" s="631"/>
      <c r="RKM117" s="631"/>
      <c r="RKN117" s="631"/>
      <c r="RKO117" s="612"/>
      <c r="RKP117" s="626"/>
      <c r="RKQ117" s="631"/>
      <c r="RKR117" s="631"/>
      <c r="RKS117" s="631"/>
      <c r="RKT117" s="631"/>
      <c r="RKU117" s="631"/>
      <c r="RKV117" s="612"/>
      <c r="RKW117" s="626"/>
      <c r="RKX117" s="631"/>
      <c r="RKY117" s="631"/>
      <c r="RKZ117" s="631"/>
      <c r="RLA117" s="631"/>
      <c r="RLB117" s="631"/>
      <c r="RLC117" s="612"/>
      <c r="RLD117" s="626"/>
      <c r="RLE117" s="631"/>
      <c r="RLF117" s="631"/>
      <c r="RLG117" s="631"/>
      <c r="RLH117" s="631"/>
      <c r="RLI117" s="631"/>
      <c r="RLJ117" s="612"/>
      <c r="RLK117" s="626"/>
      <c r="RLL117" s="631"/>
      <c r="RLM117" s="631"/>
      <c r="RLN117" s="631"/>
      <c r="RLO117" s="631"/>
      <c r="RLP117" s="631"/>
      <c r="RLQ117" s="612"/>
      <c r="RLR117" s="626"/>
      <c r="RLS117" s="631"/>
      <c r="RLT117" s="631"/>
      <c r="RLU117" s="631"/>
      <c r="RLV117" s="631"/>
      <c r="RLW117" s="631"/>
      <c r="RLX117" s="612"/>
      <c r="RLY117" s="626"/>
      <c r="RLZ117" s="631"/>
      <c r="RMA117" s="631"/>
      <c r="RMB117" s="631"/>
      <c r="RMC117" s="631"/>
      <c r="RMD117" s="631"/>
      <c r="RME117" s="612"/>
      <c r="RMF117" s="626"/>
      <c r="RMG117" s="631"/>
      <c r="RMH117" s="631"/>
      <c r="RMI117" s="631"/>
      <c r="RMJ117" s="631"/>
      <c r="RMK117" s="631"/>
      <c r="RML117" s="612"/>
      <c r="RMM117" s="626"/>
      <c r="RMN117" s="631"/>
      <c r="RMO117" s="631"/>
      <c r="RMP117" s="631"/>
      <c r="RMQ117" s="631"/>
      <c r="RMR117" s="631"/>
      <c r="RMS117" s="612"/>
      <c r="RMT117" s="626"/>
      <c r="RMU117" s="631"/>
      <c r="RMV117" s="631"/>
      <c r="RMW117" s="631"/>
      <c r="RMX117" s="631"/>
      <c r="RMY117" s="631"/>
      <c r="RMZ117" s="612"/>
      <c r="RNA117" s="626"/>
      <c r="RNB117" s="631"/>
      <c r="RNC117" s="631"/>
      <c r="RND117" s="631"/>
      <c r="RNE117" s="631"/>
      <c r="RNF117" s="631"/>
      <c r="RNG117" s="612"/>
      <c r="RNH117" s="626"/>
      <c r="RNI117" s="631"/>
      <c r="RNJ117" s="631"/>
      <c r="RNK117" s="631"/>
      <c r="RNL117" s="631"/>
      <c r="RNM117" s="631"/>
      <c r="RNN117" s="612"/>
      <c r="RNO117" s="626"/>
      <c r="RNP117" s="631"/>
      <c r="RNQ117" s="631"/>
      <c r="RNR117" s="631"/>
      <c r="RNS117" s="631"/>
      <c r="RNT117" s="631"/>
      <c r="RNU117" s="612"/>
      <c r="RNV117" s="626"/>
      <c r="RNW117" s="631"/>
      <c r="RNX117" s="631"/>
      <c r="RNY117" s="631"/>
      <c r="RNZ117" s="631"/>
      <c r="ROA117" s="631"/>
      <c r="ROB117" s="612"/>
      <c r="ROC117" s="626"/>
      <c r="ROD117" s="631"/>
      <c r="ROE117" s="631"/>
      <c r="ROF117" s="631"/>
      <c r="ROG117" s="631"/>
      <c r="ROH117" s="631"/>
      <c r="ROI117" s="612"/>
      <c r="ROJ117" s="626"/>
      <c r="ROK117" s="631"/>
      <c r="ROL117" s="631"/>
      <c r="ROM117" s="631"/>
      <c r="RON117" s="631"/>
      <c r="ROO117" s="631"/>
      <c r="ROP117" s="612"/>
      <c r="ROQ117" s="626"/>
      <c r="ROR117" s="631"/>
      <c r="ROS117" s="631"/>
      <c r="ROT117" s="631"/>
      <c r="ROU117" s="631"/>
      <c r="ROV117" s="631"/>
      <c r="ROW117" s="612"/>
      <c r="ROX117" s="626"/>
      <c r="ROY117" s="631"/>
      <c r="ROZ117" s="631"/>
      <c r="RPA117" s="631"/>
      <c r="RPB117" s="631"/>
      <c r="RPC117" s="631"/>
      <c r="RPD117" s="612"/>
      <c r="RPE117" s="626"/>
      <c r="RPF117" s="631"/>
      <c r="RPG117" s="631"/>
      <c r="RPH117" s="631"/>
      <c r="RPI117" s="631"/>
      <c r="RPJ117" s="631"/>
      <c r="RPK117" s="612"/>
      <c r="RPL117" s="626"/>
      <c r="RPM117" s="631"/>
      <c r="RPN117" s="631"/>
      <c r="RPO117" s="631"/>
      <c r="RPP117" s="631"/>
      <c r="RPQ117" s="631"/>
      <c r="RPR117" s="612"/>
      <c r="RPS117" s="626"/>
      <c r="RPT117" s="631"/>
      <c r="RPU117" s="631"/>
      <c r="RPV117" s="631"/>
      <c r="RPW117" s="631"/>
      <c r="RPX117" s="631"/>
      <c r="RPY117" s="612"/>
      <c r="RPZ117" s="626"/>
      <c r="RQA117" s="631"/>
      <c r="RQB117" s="631"/>
      <c r="RQC117" s="631"/>
      <c r="RQD117" s="631"/>
      <c r="RQE117" s="631"/>
      <c r="RQF117" s="612"/>
      <c r="RQG117" s="626"/>
      <c r="RQH117" s="631"/>
      <c r="RQI117" s="631"/>
      <c r="RQJ117" s="631"/>
      <c r="RQK117" s="631"/>
      <c r="RQL117" s="631"/>
      <c r="RQM117" s="612"/>
      <c r="RQN117" s="626"/>
      <c r="RQO117" s="631"/>
      <c r="RQP117" s="631"/>
      <c r="RQQ117" s="631"/>
      <c r="RQR117" s="631"/>
      <c r="RQS117" s="631"/>
      <c r="RQT117" s="612"/>
      <c r="RQU117" s="626"/>
      <c r="RQV117" s="631"/>
      <c r="RQW117" s="631"/>
      <c r="RQX117" s="631"/>
      <c r="RQY117" s="631"/>
      <c r="RQZ117" s="631"/>
      <c r="RRA117" s="612"/>
      <c r="RRB117" s="626"/>
      <c r="RRC117" s="631"/>
      <c r="RRD117" s="631"/>
      <c r="RRE117" s="631"/>
      <c r="RRF117" s="631"/>
      <c r="RRG117" s="631"/>
      <c r="RRH117" s="612"/>
      <c r="RRI117" s="626"/>
      <c r="RRJ117" s="631"/>
      <c r="RRK117" s="631"/>
      <c r="RRL117" s="631"/>
      <c r="RRM117" s="631"/>
      <c r="RRN117" s="631"/>
      <c r="RRO117" s="612"/>
      <c r="RRP117" s="626"/>
      <c r="RRQ117" s="631"/>
      <c r="RRR117" s="631"/>
      <c r="RRS117" s="631"/>
      <c r="RRT117" s="631"/>
      <c r="RRU117" s="631"/>
      <c r="RRV117" s="612"/>
      <c r="RRW117" s="626"/>
      <c r="RRX117" s="631"/>
      <c r="RRY117" s="631"/>
      <c r="RRZ117" s="631"/>
      <c r="RSA117" s="631"/>
      <c r="RSB117" s="631"/>
      <c r="RSC117" s="612"/>
      <c r="RSD117" s="626"/>
      <c r="RSE117" s="631"/>
      <c r="RSF117" s="631"/>
      <c r="RSG117" s="631"/>
      <c r="RSH117" s="631"/>
      <c r="RSI117" s="631"/>
      <c r="RSJ117" s="612"/>
      <c r="RSK117" s="626"/>
      <c r="RSL117" s="631"/>
      <c r="RSM117" s="631"/>
      <c r="RSN117" s="631"/>
      <c r="RSO117" s="631"/>
      <c r="RSP117" s="631"/>
      <c r="RSQ117" s="612"/>
      <c r="RSR117" s="626"/>
      <c r="RSS117" s="631"/>
      <c r="RST117" s="631"/>
      <c r="RSU117" s="631"/>
      <c r="RSV117" s="631"/>
      <c r="RSW117" s="631"/>
      <c r="RSX117" s="612"/>
      <c r="RSY117" s="626"/>
      <c r="RSZ117" s="631"/>
      <c r="RTA117" s="631"/>
      <c r="RTB117" s="631"/>
      <c r="RTC117" s="631"/>
      <c r="RTD117" s="631"/>
      <c r="RTE117" s="612"/>
      <c r="RTF117" s="626"/>
      <c r="RTG117" s="631"/>
      <c r="RTH117" s="631"/>
      <c r="RTI117" s="631"/>
      <c r="RTJ117" s="631"/>
      <c r="RTK117" s="631"/>
      <c r="RTL117" s="612"/>
      <c r="RTM117" s="626"/>
      <c r="RTN117" s="631"/>
      <c r="RTO117" s="631"/>
      <c r="RTP117" s="631"/>
      <c r="RTQ117" s="631"/>
      <c r="RTR117" s="631"/>
      <c r="RTS117" s="612"/>
      <c r="RTT117" s="626"/>
      <c r="RTU117" s="631"/>
      <c r="RTV117" s="631"/>
      <c r="RTW117" s="631"/>
      <c r="RTX117" s="631"/>
      <c r="RTY117" s="631"/>
      <c r="RTZ117" s="612"/>
      <c r="RUA117" s="626"/>
      <c r="RUB117" s="631"/>
      <c r="RUC117" s="631"/>
      <c r="RUD117" s="631"/>
      <c r="RUE117" s="631"/>
      <c r="RUF117" s="631"/>
      <c r="RUG117" s="612"/>
      <c r="RUH117" s="626"/>
      <c r="RUI117" s="631"/>
      <c r="RUJ117" s="631"/>
      <c r="RUK117" s="631"/>
      <c r="RUL117" s="631"/>
      <c r="RUM117" s="631"/>
      <c r="RUN117" s="612"/>
      <c r="RUO117" s="626"/>
      <c r="RUP117" s="631"/>
      <c r="RUQ117" s="631"/>
      <c r="RUR117" s="631"/>
      <c r="RUS117" s="631"/>
      <c r="RUT117" s="631"/>
      <c r="RUU117" s="612"/>
      <c r="RUV117" s="626"/>
      <c r="RUW117" s="631"/>
      <c r="RUX117" s="631"/>
      <c r="RUY117" s="631"/>
      <c r="RUZ117" s="631"/>
      <c r="RVA117" s="631"/>
      <c r="RVB117" s="612"/>
      <c r="RVC117" s="626"/>
      <c r="RVD117" s="631"/>
      <c r="RVE117" s="631"/>
      <c r="RVF117" s="631"/>
      <c r="RVG117" s="631"/>
      <c r="RVH117" s="631"/>
      <c r="RVI117" s="612"/>
      <c r="RVJ117" s="626"/>
      <c r="RVK117" s="631"/>
      <c r="RVL117" s="631"/>
      <c r="RVM117" s="631"/>
      <c r="RVN117" s="631"/>
      <c r="RVO117" s="631"/>
      <c r="RVP117" s="612"/>
      <c r="RVQ117" s="626"/>
      <c r="RVR117" s="631"/>
      <c r="RVS117" s="631"/>
      <c r="RVT117" s="631"/>
      <c r="RVU117" s="631"/>
      <c r="RVV117" s="631"/>
      <c r="RVW117" s="612"/>
      <c r="RVX117" s="626"/>
      <c r="RVY117" s="631"/>
      <c r="RVZ117" s="631"/>
      <c r="RWA117" s="631"/>
      <c r="RWB117" s="631"/>
      <c r="RWC117" s="631"/>
      <c r="RWD117" s="612"/>
      <c r="RWE117" s="626"/>
      <c r="RWF117" s="631"/>
      <c r="RWG117" s="631"/>
      <c r="RWH117" s="631"/>
      <c r="RWI117" s="631"/>
      <c r="RWJ117" s="631"/>
      <c r="RWK117" s="612"/>
      <c r="RWL117" s="626"/>
      <c r="RWM117" s="631"/>
      <c r="RWN117" s="631"/>
      <c r="RWO117" s="631"/>
      <c r="RWP117" s="631"/>
      <c r="RWQ117" s="631"/>
      <c r="RWR117" s="612"/>
      <c r="RWS117" s="626"/>
      <c r="RWT117" s="631"/>
      <c r="RWU117" s="631"/>
      <c r="RWV117" s="631"/>
      <c r="RWW117" s="631"/>
      <c r="RWX117" s="631"/>
      <c r="RWY117" s="612"/>
      <c r="RWZ117" s="626"/>
      <c r="RXA117" s="631"/>
      <c r="RXB117" s="631"/>
      <c r="RXC117" s="631"/>
      <c r="RXD117" s="631"/>
      <c r="RXE117" s="631"/>
      <c r="RXF117" s="612"/>
      <c r="RXG117" s="626"/>
      <c r="RXH117" s="631"/>
      <c r="RXI117" s="631"/>
      <c r="RXJ117" s="631"/>
      <c r="RXK117" s="631"/>
      <c r="RXL117" s="631"/>
      <c r="RXM117" s="612"/>
      <c r="RXN117" s="626"/>
      <c r="RXO117" s="631"/>
      <c r="RXP117" s="631"/>
      <c r="RXQ117" s="631"/>
      <c r="RXR117" s="631"/>
      <c r="RXS117" s="631"/>
      <c r="RXT117" s="612"/>
      <c r="RXU117" s="626"/>
      <c r="RXV117" s="631"/>
      <c r="RXW117" s="631"/>
      <c r="RXX117" s="631"/>
      <c r="RXY117" s="631"/>
      <c r="RXZ117" s="631"/>
      <c r="RYA117" s="612"/>
      <c r="RYB117" s="626"/>
      <c r="RYC117" s="631"/>
      <c r="RYD117" s="631"/>
      <c r="RYE117" s="631"/>
      <c r="RYF117" s="631"/>
      <c r="RYG117" s="631"/>
      <c r="RYH117" s="612"/>
      <c r="RYI117" s="626"/>
      <c r="RYJ117" s="631"/>
      <c r="RYK117" s="631"/>
      <c r="RYL117" s="631"/>
      <c r="RYM117" s="631"/>
      <c r="RYN117" s="631"/>
      <c r="RYO117" s="612"/>
      <c r="RYP117" s="626"/>
      <c r="RYQ117" s="631"/>
      <c r="RYR117" s="631"/>
      <c r="RYS117" s="631"/>
      <c r="RYT117" s="631"/>
      <c r="RYU117" s="631"/>
      <c r="RYV117" s="612"/>
      <c r="RYW117" s="626"/>
      <c r="RYX117" s="631"/>
      <c r="RYY117" s="631"/>
      <c r="RYZ117" s="631"/>
      <c r="RZA117" s="631"/>
      <c r="RZB117" s="631"/>
      <c r="RZC117" s="612"/>
      <c r="RZD117" s="626"/>
      <c r="RZE117" s="631"/>
      <c r="RZF117" s="631"/>
      <c r="RZG117" s="631"/>
      <c r="RZH117" s="631"/>
      <c r="RZI117" s="631"/>
      <c r="RZJ117" s="612"/>
      <c r="RZK117" s="626"/>
      <c r="RZL117" s="631"/>
      <c r="RZM117" s="631"/>
      <c r="RZN117" s="631"/>
      <c r="RZO117" s="631"/>
      <c r="RZP117" s="631"/>
      <c r="RZQ117" s="612"/>
      <c r="RZR117" s="626"/>
      <c r="RZS117" s="631"/>
      <c r="RZT117" s="631"/>
      <c r="RZU117" s="631"/>
      <c r="RZV117" s="631"/>
      <c r="RZW117" s="631"/>
      <c r="RZX117" s="612"/>
      <c r="RZY117" s="626"/>
      <c r="RZZ117" s="631"/>
      <c r="SAA117" s="631"/>
      <c r="SAB117" s="631"/>
      <c r="SAC117" s="631"/>
      <c r="SAD117" s="631"/>
      <c r="SAE117" s="612"/>
      <c r="SAF117" s="626"/>
      <c r="SAG117" s="631"/>
      <c r="SAH117" s="631"/>
      <c r="SAI117" s="631"/>
      <c r="SAJ117" s="631"/>
      <c r="SAK117" s="631"/>
      <c r="SAL117" s="612"/>
      <c r="SAM117" s="626"/>
      <c r="SAN117" s="631"/>
      <c r="SAO117" s="631"/>
      <c r="SAP117" s="631"/>
      <c r="SAQ117" s="631"/>
      <c r="SAR117" s="631"/>
      <c r="SAS117" s="612"/>
      <c r="SAT117" s="626"/>
      <c r="SAU117" s="631"/>
      <c r="SAV117" s="631"/>
      <c r="SAW117" s="631"/>
      <c r="SAX117" s="631"/>
      <c r="SAY117" s="631"/>
      <c r="SAZ117" s="612"/>
      <c r="SBA117" s="626"/>
      <c r="SBB117" s="631"/>
      <c r="SBC117" s="631"/>
      <c r="SBD117" s="631"/>
      <c r="SBE117" s="631"/>
      <c r="SBF117" s="631"/>
      <c r="SBG117" s="612"/>
      <c r="SBH117" s="626"/>
      <c r="SBI117" s="631"/>
      <c r="SBJ117" s="631"/>
      <c r="SBK117" s="631"/>
      <c r="SBL117" s="631"/>
      <c r="SBM117" s="631"/>
      <c r="SBN117" s="612"/>
      <c r="SBO117" s="626"/>
      <c r="SBP117" s="631"/>
      <c r="SBQ117" s="631"/>
      <c r="SBR117" s="631"/>
      <c r="SBS117" s="631"/>
      <c r="SBT117" s="631"/>
      <c r="SBU117" s="612"/>
      <c r="SBV117" s="626"/>
      <c r="SBW117" s="631"/>
      <c r="SBX117" s="631"/>
      <c r="SBY117" s="631"/>
      <c r="SBZ117" s="631"/>
      <c r="SCA117" s="631"/>
      <c r="SCB117" s="612"/>
      <c r="SCC117" s="626"/>
      <c r="SCD117" s="631"/>
      <c r="SCE117" s="631"/>
      <c r="SCF117" s="631"/>
      <c r="SCG117" s="631"/>
      <c r="SCH117" s="631"/>
      <c r="SCI117" s="612"/>
      <c r="SCJ117" s="626"/>
      <c r="SCK117" s="631"/>
      <c r="SCL117" s="631"/>
      <c r="SCM117" s="631"/>
      <c r="SCN117" s="631"/>
      <c r="SCO117" s="631"/>
      <c r="SCP117" s="612"/>
      <c r="SCQ117" s="626"/>
      <c r="SCR117" s="631"/>
      <c r="SCS117" s="631"/>
      <c r="SCT117" s="631"/>
      <c r="SCU117" s="631"/>
      <c r="SCV117" s="631"/>
      <c r="SCW117" s="612"/>
      <c r="SCX117" s="626"/>
      <c r="SCY117" s="631"/>
      <c r="SCZ117" s="631"/>
      <c r="SDA117" s="631"/>
      <c r="SDB117" s="631"/>
      <c r="SDC117" s="631"/>
      <c r="SDD117" s="612"/>
      <c r="SDE117" s="626"/>
      <c r="SDF117" s="631"/>
      <c r="SDG117" s="631"/>
      <c r="SDH117" s="631"/>
      <c r="SDI117" s="631"/>
      <c r="SDJ117" s="631"/>
      <c r="SDK117" s="612"/>
      <c r="SDL117" s="626"/>
      <c r="SDM117" s="631"/>
      <c r="SDN117" s="631"/>
      <c r="SDO117" s="631"/>
      <c r="SDP117" s="631"/>
      <c r="SDQ117" s="631"/>
      <c r="SDR117" s="612"/>
      <c r="SDS117" s="626"/>
      <c r="SDT117" s="631"/>
      <c r="SDU117" s="631"/>
      <c r="SDV117" s="631"/>
      <c r="SDW117" s="631"/>
      <c r="SDX117" s="631"/>
      <c r="SDY117" s="612"/>
      <c r="SDZ117" s="626"/>
      <c r="SEA117" s="631"/>
      <c r="SEB117" s="631"/>
      <c r="SEC117" s="631"/>
      <c r="SED117" s="631"/>
      <c r="SEE117" s="631"/>
      <c r="SEF117" s="612"/>
      <c r="SEG117" s="626"/>
      <c r="SEH117" s="631"/>
      <c r="SEI117" s="631"/>
      <c r="SEJ117" s="631"/>
      <c r="SEK117" s="631"/>
      <c r="SEL117" s="631"/>
      <c r="SEM117" s="612"/>
      <c r="SEN117" s="626"/>
      <c r="SEO117" s="631"/>
      <c r="SEP117" s="631"/>
      <c r="SEQ117" s="631"/>
      <c r="SER117" s="631"/>
      <c r="SES117" s="631"/>
      <c r="SET117" s="612"/>
      <c r="SEU117" s="626"/>
      <c r="SEV117" s="631"/>
      <c r="SEW117" s="631"/>
      <c r="SEX117" s="631"/>
      <c r="SEY117" s="631"/>
      <c r="SEZ117" s="631"/>
      <c r="SFA117" s="612"/>
      <c r="SFB117" s="626"/>
      <c r="SFC117" s="631"/>
      <c r="SFD117" s="631"/>
      <c r="SFE117" s="631"/>
      <c r="SFF117" s="631"/>
      <c r="SFG117" s="631"/>
      <c r="SFH117" s="612"/>
      <c r="SFI117" s="626"/>
      <c r="SFJ117" s="631"/>
      <c r="SFK117" s="631"/>
      <c r="SFL117" s="631"/>
      <c r="SFM117" s="631"/>
      <c r="SFN117" s="631"/>
      <c r="SFO117" s="612"/>
      <c r="SFP117" s="626"/>
      <c r="SFQ117" s="631"/>
      <c r="SFR117" s="631"/>
      <c r="SFS117" s="631"/>
      <c r="SFT117" s="631"/>
      <c r="SFU117" s="631"/>
      <c r="SFV117" s="612"/>
      <c r="SFW117" s="626"/>
      <c r="SFX117" s="631"/>
      <c r="SFY117" s="631"/>
      <c r="SFZ117" s="631"/>
      <c r="SGA117" s="631"/>
      <c r="SGB117" s="631"/>
      <c r="SGC117" s="612"/>
      <c r="SGD117" s="626"/>
      <c r="SGE117" s="631"/>
      <c r="SGF117" s="631"/>
      <c r="SGG117" s="631"/>
      <c r="SGH117" s="631"/>
      <c r="SGI117" s="631"/>
      <c r="SGJ117" s="612"/>
      <c r="SGK117" s="626"/>
      <c r="SGL117" s="631"/>
      <c r="SGM117" s="631"/>
      <c r="SGN117" s="631"/>
      <c r="SGO117" s="631"/>
      <c r="SGP117" s="631"/>
      <c r="SGQ117" s="612"/>
      <c r="SGR117" s="626"/>
      <c r="SGS117" s="631"/>
      <c r="SGT117" s="631"/>
      <c r="SGU117" s="631"/>
      <c r="SGV117" s="631"/>
      <c r="SGW117" s="631"/>
      <c r="SGX117" s="612"/>
      <c r="SGY117" s="626"/>
      <c r="SGZ117" s="631"/>
      <c r="SHA117" s="631"/>
      <c r="SHB117" s="631"/>
      <c r="SHC117" s="631"/>
      <c r="SHD117" s="631"/>
      <c r="SHE117" s="612"/>
      <c r="SHF117" s="626"/>
      <c r="SHG117" s="631"/>
      <c r="SHH117" s="631"/>
      <c r="SHI117" s="631"/>
      <c r="SHJ117" s="631"/>
      <c r="SHK117" s="631"/>
      <c r="SHL117" s="612"/>
      <c r="SHM117" s="626"/>
      <c r="SHN117" s="631"/>
      <c r="SHO117" s="631"/>
      <c r="SHP117" s="631"/>
      <c r="SHQ117" s="631"/>
      <c r="SHR117" s="631"/>
      <c r="SHS117" s="612"/>
      <c r="SHT117" s="626"/>
      <c r="SHU117" s="631"/>
      <c r="SHV117" s="631"/>
      <c r="SHW117" s="631"/>
      <c r="SHX117" s="631"/>
      <c r="SHY117" s="631"/>
      <c r="SHZ117" s="612"/>
      <c r="SIA117" s="626"/>
      <c r="SIB117" s="631"/>
      <c r="SIC117" s="631"/>
      <c r="SID117" s="631"/>
      <c r="SIE117" s="631"/>
      <c r="SIF117" s="631"/>
      <c r="SIG117" s="612"/>
      <c r="SIH117" s="626"/>
      <c r="SII117" s="631"/>
      <c r="SIJ117" s="631"/>
      <c r="SIK117" s="631"/>
      <c r="SIL117" s="631"/>
      <c r="SIM117" s="631"/>
      <c r="SIN117" s="612"/>
      <c r="SIO117" s="626"/>
      <c r="SIP117" s="631"/>
      <c r="SIQ117" s="631"/>
      <c r="SIR117" s="631"/>
      <c r="SIS117" s="631"/>
      <c r="SIT117" s="631"/>
      <c r="SIU117" s="612"/>
      <c r="SIV117" s="626"/>
      <c r="SIW117" s="631"/>
      <c r="SIX117" s="631"/>
      <c r="SIY117" s="631"/>
      <c r="SIZ117" s="631"/>
      <c r="SJA117" s="631"/>
      <c r="SJB117" s="612"/>
      <c r="SJC117" s="626"/>
      <c r="SJD117" s="631"/>
      <c r="SJE117" s="631"/>
      <c r="SJF117" s="631"/>
      <c r="SJG117" s="631"/>
      <c r="SJH117" s="631"/>
      <c r="SJI117" s="612"/>
      <c r="SJJ117" s="626"/>
      <c r="SJK117" s="631"/>
      <c r="SJL117" s="631"/>
      <c r="SJM117" s="631"/>
      <c r="SJN117" s="631"/>
      <c r="SJO117" s="631"/>
      <c r="SJP117" s="612"/>
      <c r="SJQ117" s="626"/>
      <c r="SJR117" s="631"/>
      <c r="SJS117" s="631"/>
      <c r="SJT117" s="631"/>
      <c r="SJU117" s="631"/>
      <c r="SJV117" s="631"/>
      <c r="SJW117" s="612"/>
      <c r="SJX117" s="626"/>
      <c r="SJY117" s="631"/>
      <c r="SJZ117" s="631"/>
      <c r="SKA117" s="631"/>
      <c r="SKB117" s="631"/>
      <c r="SKC117" s="631"/>
      <c r="SKD117" s="612"/>
      <c r="SKE117" s="626"/>
      <c r="SKF117" s="631"/>
      <c r="SKG117" s="631"/>
      <c r="SKH117" s="631"/>
      <c r="SKI117" s="631"/>
      <c r="SKJ117" s="631"/>
      <c r="SKK117" s="612"/>
      <c r="SKL117" s="626"/>
      <c r="SKM117" s="631"/>
      <c r="SKN117" s="631"/>
      <c r="SKO117" s="631"/>
      <c r="SKP117" s="631"/>
      <c r="SKQ117" s="631"/>
      <c r="SKR117" s="612"/>
      <c r="SKS117" s="626"/>
      <c r="SKT117" s="631"/>
      <c r="SKU117" s="631"/>
      <c r="SKV117" s="631"/>
      <c r="SKW117" s="631"/>
      <c r="SKX117" s="631"/>
      <c r="SKY117" s="612"/>
      <c r="SKZ117" s="626"/>
      <c r="SLA117" s="631"/>
      <c r="SLB117" s="631"/>
      <c r="SLC117" s="631"/>
      <c r="SLD117" s="631"/>
      <c r="SLE117" s="631"/>
      <c r="SLF117" s="612"/>
      <c r="SLG117" s="626"/>
      <c r="SLH117" s="631"/>
      <c r="SLI117" s="631"/>
      <c r="SLJ117" s="631"/>
      <c r="SLK117" s="631"/>
      <c r="SLL117" s="631"/>
      <c r="SLM117" s="612"/>
      <c r="SLN117" s="626"/>
      <c r="SLO117" s="631"/>
      <c r="SLP117" s="631"/>
      <c r="SLQ117" s="631"/>
      <c r="SLR117" s="631"/>
      <c r="SLS117" s="631"/>
      <c r="SLT117" s="612"/>
      <c r="SLU117" s="626"/>
      <c r="SLV117" s="631"/>
      <c r="SLW117" s="631"/>
      <c r="SLX117" s="631"/>
      <c r="SLY117" s="631"/>
      <c r="SLZ117" s="631"/>
      <c r="SMA117" s="612"/>
      <c r="SMB117" s="626"/>
      <c r="SMC117" s="631"/>
      <c r="SMD117" s="631"/>
      <c r="SME117" s="631"/>
      <c r="SMF117" s="631"/>
      <c r="SMG117" s="631"/>
      <c r="SMH117" s="612"/>
      <c r="SMI117" s="626"/>
      <c r="SMJ117" s="631"/>
      <c r="SMK117" s="631"/>
      <c r="SML117" s="631"/>
      <c r="SMM117" s="631"/>
      <c r="SMN117" s="631"/>
      <c r="SMO117" s="612"/>
      <c r="SMP117" s="626"/>
      <c r="SMQ117" s="631"/>
      <c r="SMR117" s="631"/>
      <c r="SMS117" s="631"/>
      <c r="SMT117" s="631"/>
      <c r="SMU117" s="631"/>
      <c r="SMV117" s="612"/>
      <c r="SMW117" s="626"/>
      <c r="SMX117" s="631"/>
      <c r="SMY117" s="631"/>
      <c r="SMZ117" s="631"/>
      <c r="SNA117" s="631"/>
      <c r="SNB117" s="631"/>
      <c r="SNC117" s="612"/>
      <c r="SND117" s="626"/>
      <c r="SNE117" s="631"/>
      <c r="SNF117" s="631"/>
      <c r="SNG117" s="631"/>
      <c r="SNH117" s="631"/>
      <c r="SNI117" s="631"/>
      <c r="SNJ117" s="612"/>
      <c r="SNK117" s="626"/>
      <c r="SNL117" s="631"/>
      <c r="SNM117" s="631"/>
      <c r="SNN117" s="631"/>
      <c r="SNO117" s="631"/>
      <c r="SNP117" s="631"/>
      <c r="SNQ117" s="612"/>
      <c r="SNR117" s="626"/>
      <c r="SNS117" s="631"/>
      <c r="SNT117" s="631"/>
      <c r="SNU117" s="631"/>
      <c r="SNV117" s="631"/>
      <c r="SNW117" s="631"/>
      <c r="SNX117" s="612"/>
      <c r="SNY117" s="626"/>
      <c r="SNZ117" s="631"/>
      <c r="SOA117" s="631"/>
      <c r="SOB117" s="631"/>
      <c r="SOC117" s="631"/>
      <c r="SOD117" s="631"/>
      <c r="SOE117" s="612"/>
      <c r="SOF117" s="626"/>
      <c r="SOG117" s="631"/>
      <c r="SOH117" s="631"/>
      <c r="SOI117" s="631"/>
      <c r="SOJ117" s="631"/>
      <c r="SOK117" s="631"/>
      <c r="SOL117" s="612"/>
      <c r="SOM117" s="626"/>
      <c r="SON117" s="631"/>
      <c r="SOO117" s="631"/>
      <c r="SOP117" s="631"/>
      <c r="SOQ117" s="631"/>
      <c r="SOR117" s="631"/>
      <c r="SOS117" s="612"/>
      <c r="SOT117" s="626"/>
      <c r="SOU117" s="631"/>
      <c r="SOV117" s="631"/>
      <c r="SOW117" s="631"/>
      <c r="SOX117" s="631"/>
      <c r="SOY117" s="631"/>
      <c r="SOZ117" s="612"/>
      <c r="SPA117" s="626"/>
      <c r="SPB117" s="631"/>
      <c r="SPC117" s="631"/>
      <c r="SPD117" s="631"/>
      <c r="SPE117" s="631"/>
      <c r="SPF117" s="631"/>
      <c r="SPG117" s="612"/>
      <c r="SPH117" s="626"/>
      <c r="SPI117" s="631"/>
      <c r="SPJ117" s="631"/>
      <c r="SPK117" s="631"/>
      <c r="SPL117" s="631"/>
      <c r="SPM117" s="631"/>
      <c r="SPN117" s="612"/>
      <c r="SPO117" s="626"/>
      <c r="SPP117" s="631"/>
      <c r="SPQ117" s="631"/>
      <c r="SPR117" s="631"/>
      <c r="SPS117" s="631"/>
      <c r="SPT117" s="631"/>
      <c r="SPU117" s="612"/>
      <c r="SPV117" s="626"/>
      <c r="SPW117" s="631"/>
      <c r="SPX117" s="631"/>
      <c r="SPY117" s="631"/>
      <c r="SPZ117" s="631"/>
      <c r="SQA117" s="631"/>
      <c r="SQB117" s="612"/>
      <c r="SQC117" s="626"/>
      <c r="SQD117" s="631"/>
      <c r="SQE117" s="631"/>
      <c r="SQF117" s="631"/>
      <c r="SQG117" s="631"/>
      <c r="SQH117" s="631"/>
      <c r="SQI117" s="612"/>
      <c r="SQJ117" s="626"/>
      <c r="SQK117" s="631"/>
      <c r="SQL117" s="631"/>
      <c r="SQM117" s="631"/>
      <c r="SQN117" s="631"/>
      <c r="SQO117" s="631"/>
      <c r="SQP117" s="612"/>
      <c r="SQQ117" s="626"/>
      <c r="SQR117" s="631"/>
      <c r="SQS117" s="631"/>
      <c r="SQT117" s="631"/>
      <c r="SQU117" s="631"/>
      <c r="SQV117" s="631"/>
      <c r="SQW117" s="612"/>
      <c r="SQX117" s="626"/>
      <c r="SQY117" s="631"/>
      <c r="SQZ117" s="631"/>
      <c r="SRA117" s="631"/>
      <c r="SRB117" s="631"/>
      <c r="SRC117" s="631"/>
      <c r="SRD117" s="612"/>
      <c r="SRE117" s="626"/>
      <c r="SRF117" s="631"/>
      <c r="SRG117" s="631"/>
      <c r="SRH117" s="631"/>
      <c r="SRI117" s="631"/>
      <c r="SRJ117" s="631"/>
      <c r="SRK117" s="612"/>
      <c r="SRL117" s="626"/>
      <c r="SRM117" s="631"/>
      <c r="SRN117" s="631"/>
      <c r="SRO117" s="631"/>
      <c r="SRP117" s="631"/>
      <c r="SRQ117" s="631"/>
      <c r="SRR117" s="612"/>
      <c r="SRS117" s="626"/>
      <c r="SRT117" s="631"/>
      <c r="SRU117" s="631"/>
      <c r="SRV117" s="631"/>
      <c r="SRW117" s="631"/>
      <c r="SRX117" s="631"/>
      <c r="SRY117" s="612"/>
      <c r="SRZ117" s="626"/>
      <c r="SSA117" s="631"/>
      <c r="SSB117" s="631"/>
      <c r="SSC117" s="631"/>
      <c r="SSD117" s="631"/>
      <c r="SSE117" s="631"/>
      <c r="SSF117" s="612"/>
      <c r="SSG117" s="626"/>
      <c r="SSH117" s="631"/>
      <c r="SSI117" s="631"/>
      <c r="SSJ117" s="631"/>
      <c r="SSK117" s="631"/>
      <c r="SSL117" s="631"/>
      <c r="SSM117" s="612"/>
      <c r="SSN117" s="626"/>
      <c r="SSO117" s="631"/>
      <c r="SSP117" s="631"/>
      <c r="SSQ117" s="631"/>
      <c r="SSR117" s="631"/>
      <c r="SSS117" s="631"/>
      <c r="SST117" s="612"/>
      <c r="SSU117" s="626"/>
      <c r="SSV117" s="631"/>
      <c r="SSW117" s="631"/>
      <c r="SSX117" s="631"/>
      <c r="SSY117" s="631"/>
      <c r="SSZ117" s="631"/>
      <c r="STA117" s="612"/>
      <c r="STB117" s="626"/>
      <c r="STC117" s="631"/>
      <c r="STD117" s="631"/>
      <c r="STE117" s="631"/>
      <c r="STF117" s="631"/>
      <c r="STG117" s="631"/>
      <c r="STH117" s="612"/>
      <c r="STI117" s="626"/>
      <c r="STJ117" s="631"/>
      <c r="STK117" s="631"/>
      <c r="STL117" s="631"/>
      <c r="STM117" s="631"/>
      <c r="STN117" s="631"/>
      <c r="STO117" s="612"/>
      <c r="STP117" s="626"/>
      <c r="STQ117" s="631"/>
      <c r="STR117" s="631"/>
      <c r="STS117" s="631"/>
      <c r="STT117" s="631"/>
      <c r="STU117" s="631"/>
      <c r="STV117" s="612"/>
      <c r="STW117" s="626"/>
      <c r="STX117" s="631"/>
      <c r="STY117" s="631"/>
      <c r="STZ117" s="631"/>
      <c r="SUA117" s="631"/>
      <c r="SUB117" s="631"/>
      <c r="SUC117" s="612"/>
      <c r="SUD117" s="626"/>
      <c r="SUE117" s="631"/>
      <c r="SUF117" s="631"/>
      <c r="SUG117" s="631"/>
      <c r="SUH117" s="631"/>
      <c r="SUI117" s="631"/>
      <c r="SUJ117" s="612"/>
      <c r="SUK117" s="626"/>
      <c r="SUL117" s="631"/>
      <c r="SUM117" s="631"/>
      <c r="SUN117" s="631"/>
      <c r="SUO117" s="631"/>
      <c r="SUP117" s="631"/>
      <c r="SUQ117" s="612"/>
      <c r="SUR117" s="626"/>
      <c r="SUS117" s="631"/>
      <c r="SUT117" s="631"/>
      <c r="SUU117" s="631"/>
      <c r="SUV117" s="631"/>
      <c r="SUW117" s="631"/>
      <c r="SUX117" s="612"/>
      <c r="SUY117" s="626"/>
      <c r="SUZ117" s="631"/>
      <c r="SVA117" s="631"/>
      <c r="SVB117" s="631"/>
      <c r="SVC117" s="631"/>
      <c r="SVD117" s="631"/>
      <c r="SVE117" s="612"/>
      <c r="SVF117" s="626"/>
      <c r="SVG117" s="631"/>
      <c r="SVH117" s="631"/>
      <c r="SVI117" s="631"/>
      <c r="SVJ117" s="631"/>
      <c r="SVK117" s="631"/>
      <c r="SVL117" s="612"/>
      <c r="SVM117" s="626"/>
      <c r="SVN117" s="631"/>
      <c r="SVO117" s="631"/>
      <c r="SVP117" s="631"/>
      <c r="SVQ117" s="631"/>
      <c r="SVR117" s="631"/>
      <c r="SVS117" s="612"/>
      <c r="SVT117" s="626"/>
      <c r="SVU117" s="631"/>
      <c r="SVV117" s="631"/>
      <c r="SVW117" s="631"/>
      <c r="SVX117" s="631"/>
      <c r="SVY117" s="631"/>
      <c r="SVZ117" s="612"/>
      <c r="SWA117" s="626"/>
      <c r="SWB117" s="631"/>
      <c r="SWC117" s="631"/>
      <c r="SWD117" s="631"/>
      <c r="SWE117" s="631"/>
      <c r="SWF117" s="631"/>
      <c r="SWG117" s="612"/>
      <c r="SWH117" s="626"/>
      <c r="SWI117" s="631"/>
      <c r="SWJ117" s="631"/>
      <c r="SWK117" s="631"/>
      <c r="SWL117" s="631"/>
      <c r="SWM117" s="631"/>
      <c r="SWN117" s="612"/>
      <c r="SWO117" s="626"/>
      <c r="SWP117" s="631"/>
      <c r="SWQ117" s="631"/>
      <c r="SWR117" s="631"/>
      <c r="SWS117" s="631"/>
      <c r="SWT117" s="631"/>
      <c r="SWU117" s="612"/>
      <c r="SWV117" s="626"/>
      <c r="SWW117" s="631"/>
      <c r="SWX117" s="631"/>
      <c r="SWY117" s="631"/>
      <c r="SWZ117" s="631"/>
      <c r="SXA117" s="631"/>
      <c r="SXB117" s="612"/>
      <c r="SXC117" s="626"/>
      <c r="SXD117" s="631"/>
      <c r="SXE117" s="631"/>
      <c r="SXF117" s="631"/>
      <c r="SXG117" s="631"/>
      <c r="SXH117" s="631"/>
      <c r="SXI117" s="612"/>
      <c r="SXJ117" s="626"/>
      <c r="SXK117" s="631"/>
      <c r="SXL117" s="631"/>
      <c r="SXM117" s="631"/>
      <c r="SXN117" s="631"/>
      <c r="SXO117" s="631"/>
      <c r="SXP117" s="612"/>
      <c r="SXQ117" s="626"/>
      <c r="SXR117" s="631"/>
      <c r="SXS117" s="631"/>
      <c r="SXT117" s="631"/>
      <c r="SXU117" s="631"/>
      <c r="SXV117" s="631"/>
      <c r="SXW117" s="612"/>
      <c r="SXX117" s="626"/>
      <c r="SXY117" s="631"/>
      <c r="SXZ117" s="631"/>
      <c r="SYA117" s="631"/>
      <c r="SYB117" s="631"/>
      <c r="SYC117" s="631"/>
      <c r="SYD117" s="612"/>
      <c r="SYE117" s="626"/>
      <c r="SYF117" s="631"/>
      <c r="SYG117" s="631"/>
      <c r="SYH117" s="631"/>
      <c r="SYI117" s="631"/>
      <c r="SYJ117" s="631"/>
      <c r="SYK117" s="612"/>
      <c r="SYL117" s="626"/>
      <c r="SYM117" s="631"/>
      <c r="SYN117" s="631"/>
      <c r="SYO117" s="631"/>
      <c r="SYP117" s="631"/>
      <c r="SYQ117" s="631"/>
      <c r="SYR117" s="612"/>
      <c r="SYS117" s="626"/>
      <c r="SYT117" s="631"/>
      <c r="SYU117" s="631"/>
      <c r="SYV117" s="631"/>
      <c r="SYW117" s="631"/>
      <c r="SYX117" s="631"/>
      <c r="SYY117" s="612"/>
      <c r="SYZ117" s="626"/>
      <c r="SZA117" s="631"/>
      <c r="SZB117" s="631"/>
      <c r="SZC117" s="631"/>
      <c r="SZD117" s="631"/>
      <c r="SZE117" s="631"/>
      <c r="SZF117" s="612"/>
      <c r="SZG117" s="626"/>
      <c r="SZH117" s="631"/>
      <c r="SZI117" s="631"/>
      <c r="SZJ117" s="631"/>
      <c r="SZK117" s="631"/>
      <c r="SZL117" s="631"/>
      <c r="SZM117" s="612"/>
      <c r="SZN117" s="626"/>
      <c r="SZO117" s="631"/>
      <c r="SZP117" s="631"/>
      <c r="SZQ117" s="631"/>
      <c r="SZR117" s="631"/>
      <c r="SZS117" s="631"/>
      <c r="SZT117" s="612"/>
      <c r="SZU117" s="626"/>
      <c r="SZV117" s="631"/>
      <c r="SZW117" s="631"/>
      <c r="SZX117" s="631"/>
      <c r="SZY117" s="631"/>
      <c r="SZZ117" s="631"/>
      <c r="TAA117" s="612"/>
      <c r="TAB117" s="626"/>
      <c r="TAC117" s="631"/>
      <c r="TAD117" s="631"/>
      <c r="TAE117" s="631"/>
      <c r="TAF117" s="631"/>
      <c r="TAG117" s="631"/>
      <c r="TAH117" s="612"/>
      <c r="TAI117" s="626"/>
      <c r="TAJ117" s="631"/>
      <c r="TAK117" s="631"/>
      <c r="TAL117" s="631"/>
      <c r="TAM117" s="631"/>
      <c r="TAN117" s="631"/>
      <c r="TAO117" s="612"/>
      <c r="TAP117" s="626"/>
      <c r="TAQ117" s="631"/>
      <c r="TAR117" s="631"/>
      <c r="TAS117" s="631"/>
      <c r="TAT117" s="631"/>
      <c r="TAU117" s="631"/>
      <c r="TAV117" s="612"/>
      <c r="TAW117" s="626"/>
      <c r="TAX117" s="631"/>
      <c r="TAY117" s="631"/>
      <c r="TAZ117" s="631"/>
      <c r="TBA117" s="631"/>
      <c r="TBB117" s="631"/>
      <c r="TBC117" s="612"/>
      <c r="TBD117" s="626"/>
      <c r="TBE117" s="631"/>
      <c r="TBF117" s="631"/>
      <c r="TBG117" s="631"/>
      <c r="TBH117" s="631"/>
      <c r="TBI117" s="631"/>
      <c r="TBJ117" s="612"/>
      <c r="TBK117" s="626"/>
      <c r="TBL117" s="631"/>
      <c r="TBM117" s="631"/>
      <c r="TBN117" s="631"/>
      <c r="TBO117" s="631"/>
      <c r="TBP117" s="631"/>
      <c r="TBQ117" s="612"/>
      <c r="TBR117" s="626"/>
      <c r="TBS117" s="631"/>
      <c r="TBT117" s="631"/>
      <c r="TBU117" s="631"/>
      <c r="TBV117" s="631"/>
      <c r="TBW117" s="631"/>
      <c r="TBX117" s="612"/>
      <c r="TBY117" s="626"/>
      <c r="TBZ117" s="631"/>
      <c r="TCA117" s="631"/>
      <c r="TCB117" s="631"/>
      <c r="TCC117" s="631"/>
      <c r="TCD117" s="631"/>
      <c r="TCE117" s="612"/>
      <c r="TCF117" s="626"/>
      <c r="TCG117" s="631"/>
      <c r="TCH117" s="631"/>
      <c r="TCI117" s="631"/>
      <c r="TCJ117" s="631"/>
      <c r="TCK117" s="631"/>
      <c r="TCL117" s="612"/>
      <c r="TCM117" s="626"/>
      <c r="TCN117" s="631"/>
      <c r="TCO117" s="631"/>
      <c r="TCP117" s="631"/>
      <c r="TCQ117" s="631"/>
      <c r="TCR117" s="631"/>
      <c r="TCS117" s="612"/>
      <c r="TCT117" s="626"/>
      <c r="TCU117" s="631"/>
      <c r="TCV117" s="631"/>
      <c r="TCW117" s="631"/>
      <c r="TCX117" s="631"/>
      <c r="TCY117" s="631"/>
      <c r="TCZ117" s="612"/>
      <c r="TDA117" s="626"/>
      <c r="TDB117" s="631"/>
      <c r="TDC117" s="631"/>
      <c r="TDD117" s="631"/>
      <c r="TDE117" s="631"/>
      <c r="TDF117" s="631"/>
      <c r="TDG117" s="612"/>
      <c r="TDH117" s="626"/>
      <c r="TDI117" s="631"/>
      <c r="TDJ117" s="631"/>
      <c r="TDK117" s="631"/>
      <c r="TDL117" s="631"/>
      <c r="TDM117" s="631"/>
      <c r="TDN117" s="612"/>
      <c r="TDO117" s="626"/>
      <c r="TDP117" s="631"/>
      <c r="TDQ117" s="631"/>
      <c r="TDR117" s="631"/>
      <c r="TDS117" s="631"/>
      <c r="TDT117" s="631"/>
      <c r="TDU117" s="612"/>
      <c r="TDV117" s="626"/>
      <c r="TDW117" s="631"/>
      <c r="TDX117" s="631"/>
      <c r="TDY117" s="631"/>
      <c r="TDZ117" s="631"/>
      <c r="TEA117" s="631"/>
      <c r="TEB117" s="612"/>
      <c r="TEC117" s="626"/>
      <c r="TED117" s="631"/>
      <c r="TEE117" s="631"/>
      <c r="TEF117" s="631"/>
      <c r="TEG117" s="631"/>
      <c r="TEH117" s="631"/>
      <c r="TEI117" s="612"/>
      <c r="TEJ117" s="626"/>
      <c r="TEK117" s="631"/>
      <c r="TEL117" s="631"/>
      <c r="TEM117" s="631"/>
      <c r="TEN117" s="631"/>
      <c r="TEO117" s="631"/>
      <c r="TEP117" s="612"/>
      <c r="TEQ117" s="626"/>
      <c r="TER117" s="631"/>
      <c r="TES117" s="631"/>
      <c r="TET117" s="631"/>
      <c r="TEU117" s="631"/>
      <c r="TEV117" s="631"/>
      <c r="TEW117" s="612"/>
      <c r="TEX117" s="626"/>
      <c r="TEY117" s="631"/>
      <c r="TEZ117" s="631"/>
      <c r="TFA117" s="631"/>
      <c r="TFB117" s="631"/>
      <c r="TFC117" s="631"/>
      <c r="TFD117" s="612"/>
      <c r="TFE117" s="626"/>
      <c r="TFF117" s="631"/>
      <c r="TFG117" s="631"/>
      <c r="TFH117" s="631"/>
      <c r="TFI117" s="631"/>
      <c r="TFJ117" s="631"/>
      <c r="TFK117" s="612"/>
      <c r="TFL117" s="626"/>
      <c r="TFM117" s="631"/>
      <c r="TFN117" s="631"/>
      <c r="TFO117" s="631"/>
      <c r="TFP117" s="631"/>
      <c r="TFQ117" s="631"/>
      <c r="TFR117" s="612"/>
      <c r="TFS117" s="626"/>
      <c r="TFT117" s="631"/>
      <c r="TFU117" s="631"/>
      <c r="TFV117" s="631"/>
      <c r="TFW117" s="631"/>
      <c r="TFX117" s="631"/>
      <c r="TFY117" s="612"/>
      <c r="TFZ117" s="626"/>
      <c r="TGA117" s="631"/>
      <c r="TGB117" s="631"/>
      <c r="TGC117" s="631"/>
      <c r="TGD117" s="631"/>
      <c r="TGE117" s="631"/>
      <c r="TGF117" s="612"/>
      <c r="TGG117" s="626"/>
      <c r="TGH117" s="631"/>
      <c r="TGI117" s="631"/>
      <c r="TGJ117" s="631"/>
      <c r="TGK117" s="631"/>
      <c r="TGL117" s="631"/>
      <c r="TGM117" s="612"/>
      <c r="TGN117" s="626"/>
      <c r="TGO117" s="631"/>
      <c r="TGP117" s="631"/>
      <c r="TGQ117" s="631"/>
      <c r="TGR117" s="631"/>
      <c r="TGS117" s="631"/>
      <c r="TGT117" s="612"/>
      <c r="TGU117" s="626"/>
      <c r="TGV117" s="631"/>
      <c r="TGW117" s="631"/>
      <c r="TGX117" s="631"/>
      <c r="TGY117" s="631"/>
      <c r="TGZ117" s="631"/>
      <c r="THA117" s="612"/>
      <c r="THB117" s="626"/>
      <c r="THC117" s="631"/>
      <c r="THD117" s="631"/>
      <c r="THE117" s="631"/>
      <c r="THF117" s="631"/>
      <c r="THG117" s="631"/>
      <c r="THH117" s="612"/>
      <c r="THI117" s="626"/>
      <c r="THJ117" s="631"/>
      <c r="THK117" s="631"/>
      <c r="THL117" s="631"/>
      <c r="THM117" s="631"/>
      <c r="THN117" s="631"/>
      <c r="THO117" s="612"/>
      <c r="THP117" s="626"/>
      <c r="THQ117" s="631"/>
      <c r="THR117" s="631"/>
      <c r="THS117" s="631"/>
      <c r="THT117" s="631"/>
      <c r="THU117" s="631"/>
      <c r="THV117" s="612"/>
      <c r="THW117" s="626"/>
      <c r="THX117" s="631"/>
      <c r="THY117" s="631"/>
      <c r="THZ117" s="631"/>
      <c r="TIA117" s="631"/>
      <c r="TIB117" s="631"/>
      <c r="TIC117" s="612"/>
      <c r="TID117" s="626"/>
      <c r="TIE117" s="631"/>
      <c r="TIF117" s="631"/>
      <c r="TIG117" s="631"/>
      <c r="TIH117" s="631"/>
      <c r="TII117" s="631"/>
      <c r="TIJ117" s="612"/>
      <c r="TIK117" s="626"/>
      <c r="TIL117" s="631"/>
      <c r="TIM117" s="631"/>
      <c r="TIN117" s="631"/>
      <c r="TIO117" s="631"/>
      <c r="TIP117" s="631"/>
      <c r="TIQ117" s="612"/>
      <c r="TIR117" s="626"/>
      <c r="TIS117" s="631"/>
      <c r="TIT117" s="631"/>
      <c r="TIU117" s="631"/>
      <c r="TIV117" s="631"/>
      <c r="TIW117" s="631"/>
      <c r="TIX117" s="612"/>
      <c r="TIY117" s="626"/>
      <c r="TIZ117" s="631"/>
      <c r="TJA117" s="631"/>
      <c r="TJB117" s="631"/>
      <c r="TJC117" s="631"/>
      <c r="TJD117" s="631"/>
      <c r="TJE117" s="612"/>
      <c r="TJF117" s="626"/>
      <c r="TJG117" s="631"/>
      <c r="TJH117" s="631"/>
      <c r="TJI117" s="631"/>
      <c r="TJJ117" s="631"/>
      <c r="TJK117" s="631"/>
      <c r="TJL117" s="612"/>
      <c r="TJM117" s="626"/>
      <c r="TJN117" s="631"/>
      <c r="TJO117" s="631"/>
      <c r="TJP117" s="631"/>
      <c r="TJQ117" s="631"/>
      <c r="TJR117" s="631"/>
      <c r="TJS117" s="612"/>
      <c r="TJT117" s="626"/>
      <c r="TJU117" s="631"/>
      <c r="TJV117" s="631"/>
      <c r="TJW117" s="631"/>
      <c r="TJX117" s="631"/>
      <c r="TJY117" s="631"/>
      <c r="TJZ117" s="612"/>
      <c r="TKA117" s="626"/>
      <c r="TKB117" s="631"/>
      <c r="TKC117" s="631"/>
      <c r="TKD117" s="631"/>
      <c r="TKE117" s="631"/>
      <c r="TKF117" s="631"/>
      <c r="TKG117" s="612"/>
      <c r="TKH117" s="626"/>
      <c r="TKI117" s="631"/>
      <c r="TKJ117" s="631"/>
      <c r="TKK117" s="631"/>
      <c r="TKL117" s="631"/>
      <c r="TKM117" s="631"/>
      <c r="TKN117" s="612"/>
      <c r="TKO117" s="626"/>
      <c r="TKP117" s="631"/>
      <c r="TKQ117" s="631"/>
      <c r="TKR117" s="631"/>
      <c r="TKS117" s="631"/>
      <c r="TKT117" s="631"/>
      <c r="TKU117" s="612"/>
      <c r="TKV117" s="626"/>
      <c r="TKW117" s="631"/>
      <c r="TKX117" s="631"/>
      <c r="TKY117" s="631"/>
      <c r="TKZ117" s="631"/>
      <c r="TLA117" s="631"/>
      <c r="TLB117" s="612"/>
      <c r="TLC117" s="626"/>
      <c r="TLD117" s="631"/>
      <c r="TLE117" s="631"/>
      <c r="TLF117" s="631"/>
      <c r="TLG117" s="631"/>
      <c r="TLH117" s="631"/>
      <c r="TLI117" s="612"/>
      <c r="TLJ117" s="626"/>
      <c r="TLK117" s="631"/>
      <c r="TLL117" s="631"/>
      <c r="TLM117" s="631"/>
      <c r="TLN117" s="631"/>
      <c r="TLO117" s="631"/>
      <c r="TLP117" s="612"/>
      <c r="TLQ117" s="626"/>
      <c r="TLR117" s="631"/>
      <c r="TLS117" s="631"/>
      <c r="TLT117" s="631"/>
      <c r="TLU117" s="631"/>
      <c r="TLV117" s="631"/>
      <c r="TLW117" s="612"/>
      <c r="TLX117" s="626"/>
      <c r="TLY117" s="631"/>
      <c r="TLZ117" s="631"/>
      <c r="TMA117" s="631"/>
      <c r="TMB117" s="631"/>
      <c r="TMC117" s="631"/>
      <c r="TMD117" s="612"/>
      <c r="TME117" s="626"/>
      <c r="TMF117" s="631"/>
      <c r="TMG117" s="631"/>
      <c r="TMH117" s="631"/>
      <c r="TMI117" s="631"/>
      <c r="TMJ117" s="631"/>
      <c r="TMK117" s="612"/>
      <c r="TML117" s="626"/>
      <c r="TMM117" s="631"/>
      <c r="TMN117" s="631"/>
      <c r="TMO117" s="631"/>
      <c r="TMP117" s="631"/>
      <c r="TMQ117" s="631"/>
      <c r="TMR117" s="612"/>
      <c r="TMS117" s="626"/>
      <c r="TMT117" s="631"/>
      <c r="TMU117" s="631"/>
      <c r="TMV117" s="631"/>
      <c r="TMW117" s="631"/>
      <c r="TMX117" s="631"/>
      <c r="TMY117" s="612"/>
      <c r="TMZ117" s="626"/>
      <c r="TNA117" s="631"/>
      <c r="TNB117" s="631"/>
      <c r="TNC117" s="631"/>
      <c r="TND117" s="631"/>
      <c r="TNE117" s="631"/>
      <c r="TNF117" s="612"/>
      <c r="TNG117" s="626"/>
      <c r="TNH117" s="631"/>
      <c r="TNI117" s="631"/>
      <c r="TNJ117" s="631"/>
      <c r="TNK117" s="631"/>
      <c r="TNL117" s="631"/>
      <c r="TNM117" s="612"/>
      <c r="TNN117" s="626"/>
      <c r="TNO117" s="631"/>
      <c r="TNP117" s="631"/>
      <c r="TNQ117" s="631"/>
      <c r="TNR117" s="631"/>
      <c r="TNS117" s="631"/>
      <c r="TNT117" s="612"/>
      <c r="TNU117" s="626"/>
      <c r="TNV117" s="631"/>
      <c r="TNW117" s="631"/>
      <c r="TNX117" s="631"/>
      <c r="TNY117" s="631"/>
      <c r="TNZ117" s="631"/>
      <c r="TOA117" s="612"/>
      <c r="TOB117" s="626"/>
      <c r="TOC117" s="631"/>
      <c r="TOD117" s="631"/>
      <c r="TOE117" s="631"/>
      <c r="TOF117" s="631"/>
      <c r="TOG117" s="631"/>
      <c r="TOH117" s="612"/>
      <c r="TOI117" s="626"/>
      <c r="TOJ117" s="631"/>
      <c r="TOK117" s="631"/>
      <c r="TOL117" s="631"/>
      <c r="TOM117" s="631"/>
      <c r="TON117" s="631"/>
      <c r="TOO117" s="612"/>
      <c r="TOP117" s="626"/>
      <c r="TOQ117" s="631"/>
      <c r="TOR117" s="631"/>
      <c r="TOS117" s="631"/>
      <c r="TOT117" s="631"/>
      <c r="TOU117" s="631"/>
      <c r="TOV117" s="612"/>
      <c r="TOW117" s="626"/>
      <c r="TOX117" s="631"/>
      <c r="TOY117" s="631"/>
      <c r="TOZ117" s="631"/>
      <c r="TPA117" s="631"/>
      <c r="TPB117" s="631"/>
      <c r="TPC117" s="612"/>
      <c r="TPD117" s="626"/>
      <c r="TPE117" s="631"/>
      <c r="TPF117" s="631"/>
      <c r="TPG117" s="631"/>
      <c r="TPH117" s="631"/>
      <c r="TPI117" s="631"/>
      <c r="TPJ117" s="612"/>
      <c r="TPK117" s="626"/>
      <c r="TPL117" s="631"/>
      <c r="TPM117" s="631"/>
      <c r="TPN117" s="631"/>
      <c r="TPO117" s="631"/>
      <c r="TPP117" s="631"/>
      <c r="TPQ117" s="612"/>
      <c r="TPR117" s="626"/>
      <c r="TPS117" s="631"/>
      <c r="TPT117" s="631"/>
      <c r="TPU117" s="631"/>
      <c r="TPV117" s="631"/>
      <c r="TPW117" s="631"/>
      <c r="TPX117" s="612"/>
      <c r="TPY117" s="626"/>
      <c r="TPZ117" s="631"/>
      <c r="TQA117" s="631"/>
      <c r="TQB117" s="631"/>
      <c r="TQC117" s="631"/>
      <c r="TQD117" s="631"/>
      <c r="TQE117" s="612"/>
      <c r="TQF117" s="626"/>
      <c r="TQG117" s="631"/>
      <c r="TQH117" s="631"/>
      <c r="TQI117" s="631"/>
      <c r="TQJ117" s="631"/>
      <c r="TQK117" s="631"/>
      <c r="TQL117" s="612"/>
      <c r="TQM117" s="626"/>
      <c r="TQN117" s="631"/>
      <c r="TQO117" s="631"/>
      <c r="TQP117" s="631"/>
      <c r="TQQ117" s="631"/>
      <c r="TQR117" s="631"/>
      <c r="TQS117" s="612"/>
      <c r="TQT117" s="626"/>
      <c r="TQU117" s="631"/>
      <c r="TQV117" s="631"/>
      <c r="TQW117" s="631"/>
      <c r="TQX117" s="631"/>
      <c r="TQY117" s="631"/>
      <c r="TQZ117" s="612"/>
      <c r="TRA117" s="626"/>
      <c r="TRB117" s="631"/>
      <c r="TRC117" s="631"/>
      <c r="TRD117" s="631"/>
      <c r="TRE117" s="631"/>
      <c r="TRF117" s="631"/>
      <c r="TRG117" s="612"/>
      <c r="TRH117" s="626"/>
      <c r="TRI117" s="631"/>
      <c r="TRJ117" s="631"/>
      <c r="TRK117" s="631"/>
      <c r="TRL117" s="631"/>
      <c r="TRM117" s="631"/>
      <c r="TRN117" s="612"/>
      <c r="TRO117" s="626"/>
      <c r="TRP117" s="631"/>
      <c r="TRQ117" s="631"/>
      <c r="TRR117" s="631"/>
      <c r="TRS117" s="631"/>
      <c r="TRT117" s="631"/>
      <c r="TRU117" s="612"/>
      <c r="TRV117" s="626"/>
      <c r="TRW117" s="631"/>
      <c r="TRX117" s="631"/>
      <c r="TRY117" s="631"/>
      <c r="TRZ117" s="631"/>
      <c r="TSA117" s="631"/>
      <c r="TSB117" s="612"/>
      <c r="TSC117" s="626"/>
      <c r="TSD117" s="631"/>
      <c r="TSE117" s="631"/>
      <c r="TSF117" s="631"/>
      <c r="TSG117" s="631"/>
      <c r="TSH117" s="631"/>
      <c r="TSI117" s="612"/>
      <c r="TSJ117" s="626"/>
      <c r="TSK117" s="631"/>
      <c r="TSL117" s="631"/>
      <c r="TSM117" s="631"/>
      <c r="TSN117" s="631"/>
      <c r="TSO117" s="631"/>
      <c r="TSP117" s="612"/>
      <c r="TSQ117" s="626"/>
      <c r="TSR117" s="631"/>
      <c r="TSS117" s="631"/>
      <c r="TST117" s="631"/>
      <c r="TSU117" s="631"/>
      <c r="TSV117" s="631"/>
      <c r="TSW117" s="612"/>
      <c r="TSX117" s="626"/>
      <c r="TSY117" s="631"/>
      <c r="TSZ117" s="631"/>
      <c r="TTA117" s="631"/>
      <c r="TTB117" s="631"/>
      <c r="TTC117" s="631"/>
      <c r="TTD117" s="612"/>
      <c r="TTE117" s="626"/>
      <c r="TTF117" s="631"/>
      <c r="TTG117" s="631"/>
      <c r="TTH117" s="631"/>
      <c r="TTI117" s="631"/>
      <c r="TTJ117" s="631"/>
      <c r="TTK117" s="612"/>
      <c r="TTL117" s="626"/>
      <c r="TTM117" s="631"/>
      <c r="TTN117" s="631"/>
      <c r="TTO117" s="631"/>
      <c r="TTP117" s="631"/>
      <c r="TTQ117" s="631"/>
      <c r="TTR117" s="612"/>
      <c r="TTS117" s="626"/>
      <c r="TTT117" s="631"/>
      <c r="TTU117" s="631"/>
      <c r="TTV117" s="631"/>
      <c r="TTW117" s="631"/>
      <c r="TTX117" s="631"/>
      <c r="TTY117" s="612"/>
      <c r="TTZ117" s="626"/>
      <c r="TUA117" s="631"/>
      <c r="TUB117" s="631"/>
      <c r="TUC117" s="631"/>
      <c r="TUD117" s="631"/>
      <c r="TUE117" s="631"/>
      <c r="TUF117" s="612"/>
      <c r="TUG117" s="626"/>
      <c r="TUH117" s="631"/>
      <c r="TUI117" s="631"/>
      <c r="TUJ117" s="631"/>
      <c r="TUK117" s="631"/>
      <c r="TUL117" s="631"/>
      <c r="TUM117" s="612"/>
      <c r="TUN117" s="626"/>
      <c r="TUO117" s="631"/>
      <c r="TUP117" s="631"/>
      <c r="TUQ117" s="631"/>
      <c r="TUR117" s="631"/>
      <c r="TUS117" s="631"/>
      <c r="TUT117" s="612"/>
      <c r="TUU117" s="626"/>
      <c r="TUV117" s="631"/>
      <c r="TUW117" s="631"/>
      <c r="TUX117" s="631"/>
      <c r="TUY117" s="631"/>
      <c r="TUZ117" s="631"/>
      <c r="TVA117" s="612"/>
      <c r="TVB117" s="626"/>
      <c r="TVC117" s="631"/>
      <c r="TVD117" s="631"/>
      <c r="TVE117" s="631"/>
      <c r="TVF117" s="631"/>
      <c r="TVG117" s="631"/>
      <c r="TVH117" s="612"/>
      <c r="TVI117" s="626"/>
      <c r="TVJ117" s="631"/>
      <c r="TVK117" s="631"/>
      <c r="TVL117" s="631"/>
      <c r="TVM117" s="631"/>
      <c r="TVN117" s="631"/>
      <c r="TVO117" s="612"/>
      <c r="TVP117" s="626"/>
      <c r="TVQ117" s="631"/>
      <c r="TVR117" s="631"/>
      <c r="TVS117" s="631"/>
      <c r="TVT117" s="631"/>
      <c r="TVU117" s="631"/>
      <c r="TVV117" s="612"/>
      <c r="TVW117" s="626"/>
      <c r="TVX117" s="631"/>
      <c r="TVY117" s="631"/>
      <c r="TVZ117" s="631"/>
      <c r="TWA117" s="631"/>
      <c r="TWB117" s="631"/>
      <c r="TWC117" s="612"/>
      <c r="TWD117" s="626"/>
      <c r="TWE117" s="631"/>
      <c r="TWF117" s="631"/>
      <c r="TWG117" s="631"/>
      <c r="TWH117" s="631"/>
      <c r="TWI117" s="631"/>
      <c r="TWJ117" s="612"/>
      <c r="TWK117" s="626"/>
      <c r="TWL117" s="631"/>
      <c r="TWM117" s="631"/>
      <c r="TWN117" s="631"/>
      <c r="TWO117" s="631"/>
      <c r="TWP117" s="631"/>
      <c r="TWQ117" s="612"/>
      <c r="TWR117" s="626"/>
      <c r="TWS117" s="631"/>
      <c r="TWT117" s="631"/>
      <c r="TWU117" s="631"/>
      <c r="TWV117" s="631"/>
      <c r="TWW117" s="631"/>
      <c r="TWX117" s="612"/>
      <c r="TWY117" s="626"/>
      <c r="TWZ117" s="631"/>
      <c r="TXA117" s="631"/>
      <c r="TXB117" s="631"/>
      <c r="TXC117" s="631"/>
      <c r="TXD117" s="631"/>
      <c r="TXE117" s="612"/>
      <c r="TXF117" s="626"/>
      <c r="TXG117" s="631"/>
      <c r="TXH117" s="631"/>
      <c r="TXI117" s="631"/>
      <c r="TXJ117" s="631"/>
      <c r="TXK117" s="631"/>
      <c r="TXL117" s="612"/>
      <c r="TXM117" s="626"/>
      <c r="TXN117" s="631"/>
      <c r="TXO117" s="631"/>
      <c r="TXP117" s="631"/>
      <c r="TXQ117" s="631"/>
      <c r="TXR117" s="631"/>
      <c r="TXS117" s="612"/>
      <c r="TXT117" s="626"/>
      <c r="TXU117" s="631"/>
      <c r="TXV117" s="631"/>
      <c r="TXW117" s="631"/>
      <c r="TXX117" s="631"/>
      <c r="TXY117" s="631"/>
      <c r="TXZ117" s="612"/>
      <c r="TYA117" s="626"/>
      <c r="TYB117" s="631"/>
      <c r="TYC117" s="631"/>
      <c r="TYD117" s="631"/>
      <c r="TYE117" s="631"/>
      <c r="TYF117" s="631"/>
      <c r="TYG117" s="612"/>
      <c r="TYH117" s="626"/>
      <c r="TYI117" s="631"/>
      <c r="TYJ117" s="631"/>
      <c r="TYK117" s="631"/>
      <c r="TYL117" s="631"/>
      <c r="TYM117" s="631"/>
      <c r="TYN117" s="612"/>
      <c r="TYO117" s="626"/>
      <c r="TYP117" s="631"/>
      <c r="TYQ117" s="631"/>
      <c r="TYR117" s="631"/>
      <c r="TYS117" s="631"/>
      <c r="TYT117" s="631"/>
      <c r="TYU117" s="612"/>
      <c r="TYV117" s="626"/>
      <c r="TYW117" s="631"/>
      <c r="TYX117" s="631"/>
      <c r="TYY117" s="631"/>
      <c r="TYZ117" s="631"/>
      <c r="TZA117" s="631"/>
      <c r="TZB117" s="612"/>
      <c r="TZC117" s="626"/>
      <c r="TZD117" s="631"/>
      <c r="TZE117" s="631"/>
      <c r="TZF117" s="631"/>
      <c r="TZG117" s="631"/>
      <c r="TZH117" s="631"/>
      <c r="TZI117" s="612"/>
      <c r="TZJ117" s="626"/>
      <c r="TZK117" s="631"/>
      <c r="TZL117" s="631"/>
      <c r="TZM117" s="631"/>
      <c r="TZN117" s="631"/>
      <c r="TZO117" s="631"/>
      <c r="TZP117" s="612"/>
      <c r="TZQ117" s="626"/>
      <c r="TZR117" s="631"/>
      <c r="TZS117" s="631"/>
      <c r="TZT117" s="631"/>
      <c r="TZU117" s="631"/>
      <c r="TZV117" s="631"/>
      <c r="TZW117" s="612"/>
      <c r="TZX117" s="626"/>
      <c r="TZY117" s="631"/>
      <c r="TZZ117" s="631"/>
      <c r="UAA117" s="631"/>
      <c r="UAB117" s="631"/>
      <c r="UAC117" s="631"/>
      <c r="UAD117" s="612"/>
      <c r="UAE117" s="626"/>
      <c r="UAF117" s="631"/>
      <c r="UAG117" s="631"/>
      <c r="UAH117" s="631"/>
      <c r="UAI117" s="631"/>
      <c r="UAJ117" s="631"/>
      <c r="UAK117" s="612"/>
      <c r="UAL117" s="626"/>
      <c r="UAM117" s="631"/>
      <c r="UAN117" s="631"/>
      <c r="UAO117" s="631"/>
      <c r="UAP117" s="631"/>
      <c r="UAQ117" s="631"/>
      <c r="UAR117" s="612"/>
      <c r="UAS117" s="626"/>
      <c r="UAT117" s="631"/>
      <c r="UAU117" s="631"/>
      <c r="UAV117" s="631"/>
      <c r="UAW117" s="631"/>
      <c r="UAX117" s="631"/>
      <c r="UAY117" s="612"/>
      <c r="UAZ117" s="626"/>
      <c r="UBA117" s="631"/>
      <c r="UBB117" s="631"/>
      <c r="UBC117" s="631"/>
      <c r="UBD117" s="631"/>
      <c r="UBE117" s="631"/>
      <c r="UBF117" s="612"/>
      <c r="UBG117" s="626"/>
      <c r="UBH117" s="631"/>
      <c r="UBI117" s="631"/>
      <c r="UBJ117" s="631"/>
      <c r="UBK117" s="631"/>
      <c r="UBL117" s="631"/>
      <c r="UBM117" s="612"/>
      <c r="UBN117" s="626"/>
      <c r="UBO117" s="631"/>
      <c r="UBP117" s="631"/>
      <c r="UBQ117" s="631"/>
      <c r="UBR117" s="631"/>
      <c r="UBS117" s="631"/>
      <c r="UBT117" s="612"/>
      <c r="UBU117" s="626"/>
      <c r="UBV117" s="631"/>
      <c r="UBW117" s="631"/>
      <c r="UBX117" s="631"/>
      <c r="UBY117" s="631"/>
      <c r="UBZ117" s="631"/>
      <c r="UCA117" s="612"/>
      <c r="UCB117" s="626"/>
      <c r="UCC117" s="631"/>
      <c r="UCD117" s="631"/>
      <c r="UCE117" s="631"/>
      <c r="UCF117" s="631"/>
      <c r="UCG117" s="631"/>
      <c r="UCH117" s="612"/>
      <c r="UCI117" s="626"/>
      <c r="UCJ117" s="631"/>
      <c r="UCK117" s="631"/>
      <c r="UCL117" s="631"/>
      <c r="UCM117" s="631"/>
      <c r="UCN117" s="631"/>
      <c r="UCO117" s="612"/>
      <c r="UCP117" s="626"/>
      <c r="UCQ117" s="631"/>
      <c r="UCR117" s="631"/>
      <c r="UCS117" s="631"/>
      <c r="UCT117" s="631"/>
      <c r="UCU117" s="631"/>
      <c r="UCV117" s="612"/>
      <c r="UCW117" s="626"/>
      <c r="UCX117" s="631"/>
      <c r="UCY117" s="631"/>
      <c r="UCZ117" s="631"/>
      <c r="UDA117" s="631"/>
      <c r="UDB117" s="631"/>
      <c r="UDC117" s="612"/>
      <c r="UDD117" s="626"/>
      <c r="UDE117" s="631"/>
      <c r="UDF117" s="631"/>
      <c r="UDG117" s="631"/>
      <c r="UDH117" s="631"/>
      <c r="UDI117" s="631"/>
      <c r="UDJ117" s="612"/>
      <c r="UDK117" s="626"/>
      <c r="UDL117" s="631"/>
      <c r="UDM117" s="631"/>
      <c r="UDN117" s="631"/>
      <c r="UDO117" s="631"/>
      <c r="UDP117" s="631"/>
      <c r="UDQ117" s="612"/>
      <c r="UDR117" s="626"/>
      <c r="UDS117" s="631"/>
      <c r="UDT117" s="631"/>
      <c r="UDU117" s="631"/>
      <c r="UDV117" s="631"/>
      <c r="UDW117" s="631"/>
      <c r="UDX117" s="612"/>
      <c r="UDY117" s="626"/>
      <c r="UDZ117" s="631"/>
      <c r="UEA117" s="631"/>
      <c r="UEB117" s="631"/>
      <c r="UEC117" s="631"/>
      <c r="UED117" s="631"/>
      <c r="UEE117" s="612"/>
      <c r="UEF117" s="626"/>
      <c r="UEG117" s="631"/>
      <c r="UEH117" s="631"/>
      <c r="UEI117" s="631"/>
      <c r="UEJ117" s="631"/>
      <c r="UEK117" s="631"/>
      <c r="UEL117" s="612"/>
      <c r="UEM117" s="626"/>
      <c r="UEN117" s="631"/>
      <c r="UEO117" s="631"/>
      <c r="UEP117" s="631"/>
      <c r="UEQ117" s="631"/>
      <c r="UER117" s="631"/>
      <c r="UES117" s="612"/>
      <c r="UET117" s="626"/>
      <c r="UEU117" s="631"/>
      <c r="UEV117" s="631"/>
      <c r="UEW117" s="631"/>
      <c r="UEX117" s="631"/>
      <c r="UEY117" s="631"/>
      <c r="UEZ117" s="612"/>
      <c r="UFA117" s="626"/>
      <c r="UFB117" s="631"/>
      <c r="UFC117" s="631"/>
      <c r="UFD117" s="631"/>
      <c r="UFE117" s="631"/>
      <c r="UFF117" s="631"/>
      <c r="UFG117" s="612"/>
      <c r="UFH117" s="626"/>
      <c r="UFI117" s="631"/>
      <c r="UFJ117" s="631"/>
      <c r="UFK117" s="631"/>
      <c r="UFL117" s="631"/>
      <c r="UFM117" s="631"/>
      <c r="UFN117" s="612"/>
      <c r="UFO117" s="626"/>
      <c r="UFP117" s="631"/>
      <c r="UFQ117" s="631"/>
      <c r="UFR117" s="631"/>
      <c r="UFS117" s="631"/>
      <c r="UFT117" s="631"/>
      <c r="UFU117" s="612"/>
      <c r="UFV117" s="626"/>
      <c r="UFW117" s="631"/>
      <c r="UFX117" s="631"/>
      <c r="UFY117" s="631"/>
      <c r="UFZ117" s="631"/>
      <c r="UGA117" s="631"/>
      <c r="UGB117" s="612"/>
      <c r="UGC117" s="626"/>
      <c r="UGD117" s="631"/>
      <c r="UGE117" s="631"/>
      <c r="UGF117" s="631"/>
      <c r="UGG117" s="631"/>
      <c r="UGH117" s="631"/>
      <c r="UGI117" s="612"/>
      <c r="UGJ117" s="626"/>
      <c r="UGK117" s="631"/>
      <c r="UGL117" s="631"/>
      <c r="UGM117" s="631"/>
      <c r="UGN117" s="631"/>
      <c r="UGO117" s="631"/>
      <c r="UGP117" s="612"/>
      <c r="UGQ117" s="626"/>
      <c r="UGR117" s="631"/>
      <c r="UGS117" s="631"/>
      <c r="UGT117" s="631"/>
      <c r="UGU117" s="631"/>
      <c r="UGV117" s="631"/>
      <c r="UGW117" s="612"/>
      <c r="UGX117" s="626"/>
      <c r="UGY117" s="631"/>
      <c r="UGZ117" s="631"/>
      <c r="UHA117" s="631"/>
      <c r="UHB117" s="631"/>
      <c r="UHC117" s="631"/>
      <c r="UHD117" s="612"/>
      <c r="UHE117" s="626"/>
      <c r="UHF117" s="631"/>
      <c r="UHG117" s="631"/>
      <c r="UHH117" s="631"/>
      <c r="UHI117" s="631"/>
      <c r="UHJ117" s="631"/>
      <c r="UHK117" s="612"/>
      <c r="UHL117" s="626"/>
      <c r="UHM117" s="631"/>
      <c r="UHN117" s="631"/>
      <c r="UHO117" s="631"/>
      <c r="UHP117" s="631"/>
      <c r="UHQ117" s="631"/>
      <c r="UHR117" s="612"/>
      <c r="UHS117" s="626"/>
      <c r="UHT117" s="631"/>
      <c r="UHU117" s="631"/>
      <c r="UHV117" s="631"/>
      <c r="UHW117" s="631"/>
      <c r="UHX117" s="631"/>
      <c r="UHY117" s="612"/>
      <c r="UHZ117" s="626"/>
      <c r="UIA117" s="631"/>
      <c r="UIB117" s="631"/>
      <c r="UIC117" s="631"/>
      <c r="UID117" s="631"/>
      <c r="UIE117" s="631"/>
      <c r="UIF117" s="612"/>
      <c r="UIG117" s="626"/>
      <c r="UIH117" s="631"/>
      <c r="UII117" s="631"/>
      <c r="UIJ117" s="631"/>
      <c r="UIK117" s="631"/>
      <c r="UIL117" s="631"/>
      <c r="UIM117" s="612"/>
      <c r="UIN117" s="626"/>
      <c r="UIO117" s="631"/>
      <c r="UIP117" s="631"/>
      <c r="UIQ117" s="631"/>
      <c r="UIR117" s="631"/>
      <c r="UIS117" s="631"/>
      <c r="UIT117" s="612"/>
      <c r="UIU117" s="626"/>
      <c r="UIV117" s="631"/>
      <c r="UIW117" s="631"/>
      <c r="UIX117" s="631"/>
      <c r="UIY117" s="631"/>
      <c r="UIZ117" s="631"/>
      <c r="UJA117" s="612"/>
      <c r="UJB117" s="626"/>
      <c r="UJC117" s="631"/>
      <c r="UJD117" s="631"/>
      <c r="UJE117" s="631"/>
      <c r="UJF117" s="631"/>
      <c r="UJG117" s="631"/>
      <c r="UJH117" s="612"/>
      <c r="UJI117" s="626"/>
      <c r="UJJ117" s="631"/>
      <c r="UJK117" s="631"/>
      <c r="UJL117" s="631"/>
      <c r="UJM117" s="631"/>
      <c r="UJN117" s="631"/>
      <c r="UJO117" s="612"/>
      <c r="UJP117" s="626"/>
      <c r="UJQ117" s="631"/>
      <c r="UJR117" s="631"/>
      <c r="UJS117" s="631"/>
      <c r="UJT117" s="631"/>
      <c r="UJU117" s="631"/>
      <c r="UJV117" s="612"/>
      <c r="UJW117" s="626"/>
      <c r="UJX117" s="631"/>
      <c r="UJY117" s="631"/>
      <c r="UJZ117" s="631"/>
      <c r="UKA117" s="631"/>
      <c r="UKB117" s="631"/>
      <c r="UKC117" s="612"/>
      <c r="UKD117" s="626"/>
      <c r="UKE117" s="631"/>
      <c r="UKF117" s="631"/>
      <c r="UKG117" s="631"/>
      <c r="UKH117" s="631"/>
      <c r="UKI117" s="631"/>
      <c r="UKJ117" s="612"/>
      <c r="UKK117" s="626"/>
      <c r="UKL117" s="631"/>
      <c r="UKM117" s="631"/>
      <c r="UKN117" s="631"/>
      <c r="UKO117" s="631"/>
      <c r="UKP117" s="631"/>
      <c r="UKQ117" s="612"/>
      <c r="UKR117" s="626"/>
      <c r="UKS117" s="631"/>
      <c r="UKT117" s="631"/>
      <c r="UKU117" s="631"/>
      <c r="UKV117" s="631"/>
      <c r="UKW117" s="631"/>
      <c r="UKX117" s="612"/>
      <c r="UKY117" s="626"/>
      <c r="UKZ117" s="631"/>
      <c r="ULA117" s="631"/>
      <c r="ULB117" s="631"/>
      <c r="ULC117" s="631"/>
      <c r="ULD117" s="631"/>
      <c r="ULE117" s="612"/>
      <c r="ULF117" s="626"/>
      <c r="ULG117" s="631"/>
      <c r="ULH117" s="631"/>
      <c r="ULI117" s="631"/>
      <c r="ULJ117" s="631"/>
      <c r="ULK117" s="631"/>
      <c r="ULL117" s="612"/>
      <c r="ULM117" s="626"/>
      <c r="ULN117" s="631"/>
      <c r="ULO117" s="631"/>
      <c r="ULP117" s="631"/>
      <c r="ULQ117" s="631"/>
      <c r="ULR117" s="631"/>
      <c r="ULS117" s="612"/>
      <c r="ULT117" s="626"/>
      <c r="ULU117" s="631"/>
      <c r="ULV117" s="631"/>
      <c r="ULW117" s="631"/>
      <c r="ULX117" s="631"/>
      <c r="ULY117" s="631"/>
      <c r="ULZ117" s="612"/>
      <c r="UMA117" s="626"/>
      <c r="UMB117" s="631"/>
      <c r="UMC117" s="631"/>
      <c r="UMD117" s="631"/>
      <c r="UME117" s="631"/>
      <c r="UMF117" s="631"/>
      <c r="UMG117" s="612"/>
      <c r="UMH117" s="626"/>
      <c r="UMI117" s="631"/>
      <c r="UMJ117" s="631"/>
      <c r="UMK117" s="631"/>
      <c r="UML117" s="631"/>
      <c r="UMM117" s="631"/>
      <c r="UMN117" s="612"/>
      <c r="UMO117" s="626"/>
      <c r="UMP117" s="631"/>
      <c r="UMQ117" s="631"/>
      <c r="UMR117" s="631"/>
      <c r="UMS117" s="631"/>
      <c r="UMT117" s="631"/>
      <c r="UMU117" s="612"/>
      <c r="UMV117" s="626"/>
      <c r="UMW117" s="631"/>
      <c r="UMX117" s="631"/>
      <c r="UMY117" s="631"/>
      <c r="UMZ117" s="631"/>
      <c r="UNA117" s="631"/>
      <c r="UNB117" s="612"/>
      <c r="UNC117" s="626"/>
      <c r="UND117" s="631"/>
      <c r="UNE117" s="631"/>
      <c r="UNF117" s="631"/>
      <c r="UNG117" s="631"/>
      <c r="UNH117" s="631"/>
      <c r="UNI117" s="612"/>
      <c r="UNJ117" s="626"/>
      <c r="UNK117" s="631"/>
      <c r="UNL117" s="631"/>
      <c r="UNM117" s="631"/>
      <c r="UNN117" s="631"/>
      <c r="UNO117" s="631"/>
      <c r="UNP117" s="612"/>
      <c r="UNQ117" s="626"/>
      <c r="UNR117" s="631"/>
      <c r="UNS117" s="631"/>
      <c r="UNT117" s="631"/>
      <c r="UNU117" s="631"/>
      <c r="UNV117" s="631"/>
      <c r="UNW117" s="612"/>
      <c r="UNX117" s="626"/>
      <c r="UNY117" s="631"/>
      <c r="UNZ117" s="631"/>
      <c r="UOA117" s="631"/>
      <c r="UOB117" s="631"/>
      <c r="UOC117" s="631"/>
      <c r="UOD117" s="612"/>
      <c r="UOE117" s="626"/>
      <c r="UOF117" s="631"/>
      <c r="UOG117" s="631"/>
      <c r="UOH117" s="631"/>
      <c r="UOI117" s="631"/>
      <c r="UOJ117" s="631"/>
      <c r="UOK117" s="612"/>
      <c r="UOL117" s="626"/>
      <c r="UOM117" s="631"/>
      <c r="UON117" s="631"/>
      <c r="UOO117" s="631"/>
      <c r="UOP117" s="631"/>
      <c r="UOQ117" s="631"/>
      <c r="UOR117" s="612"/>
      <c r="UOS117" s="626"/>
      <c r="UOT117" s="631"/>
      <c r="UOU117" s="631"/>
      <c r="UOV117" s="631"/>
      <c r="UOW117" s="631"/>
      <c r="UOX117" s="631"/>
      <c r="UOY117" s="612"/>
      <c r="UOZ117" s="626"/>
      <c r="UPA117" s="631"/>
      <c r="UPB117" s="631"/>
      <c r="UPC117" s="631"/>
      <c r="UPD117" s="631"/>
      <c r="UPE117" s="631"/>
      <c r="UPF117" s="612"/>
      <c r="UPG117" s="626"/>
      <c r="UPH117" s="631"/>
      <c r="UPI117" s="631"/>
      <c r="UPJ117" s="631"/>
      <c r="UPK117" s="631"/>
      <c r="UPL117" s="631"/>
      <c r="UPM117" s="612"/>
      <c r="UPN117" s="626"/>
      <c r="UPO117" s="631"/>
      <c r="UPP117" s="631"/>
      <c r="UPQ117" s="631"/>
      <c r="UPR117" s="631"/>
      <c r="UPS117" s="631"/>
      <c r="UPT117" s="612"/>
      <c r="UPU117" s="626"/>
      <c r="UPV117" s="631"/>
      <c r="UPW117" s="631"/>
      <c r="UPX117" s="631"/>
      <c r="UPY117" s="631"/>
      <c r="UPZ117" s="631"/>
      <c r="UQA117" s="612"/>
      <c r="UQB117" s="626"/>
      <c r="UQC117" s="631"/>
      <c r="UQD117" s="631"/>
      <c r="UQE117" s="631"/>
      <c r="UQF117" s="631"/>
      <c r="UQG117" s="631"/>
      <c r="UQH117" s="612"/>
      <c r="UQI117" s="626"/>
      <c r="UQJ117" s="631"/>
      <c r="UQK117" s="631"/>
      <c r="UQL117" s="631"/>
      <c r="UQM117" s="631"/>
      <c r="UQN117" s="631"/>
      <c r="UQO117" s="612"/>
      <c r="UQP117" s="626"/>
      <c r="UQQ117" s="631"/>
      <c r="UQR117" s="631"/>
      <c r="UQS117" s="631"/>
      <c r="UQT117" s="631"/>
      <c r="UQU117" s="631"/>
      <c r="UQV117" s="612"/>
      <c r="UQW117" s="626"/>
      <c r="UQX117" s="631"/>
      <c r="UQY117" s="631"/>
      <c r="UQZ117" s="631"/>
      <c r="URA117" s="631"/>
      <c r="URB117" s="631"/>
      <c r="URC117" s="612"/>
      <c r="URD117" s="626"/>
      <c r="URE117" s="631"/>
      <c r="URF117" s="631"/>
      <c r="URG117" s="631"/>
      <c r="URH117" s="631"/>
      <c r="URI117" s="631"/>
      <c r="URJ117" s="612"/>
      <c r="URK117" s="626"/>
      <c r="URL117" s="631"/>
      <c r="URM117" s="631"/>
      <c r="URN117" s="631"/>
      <c r="URO117" s="631"/>
      <c r="URP117" s="631"/>
      <c r="URQ117" s="612"/>
      <c r="URR117" s="626"/>
      <c r="URS117" s="631"/>
      <c r="URT117" s="631"/>
      <c r="URU117" s="631"/>
      <c r="URV117" s="631"/>
      <c r="URW117" s="631"/>
      <c r="URX117" s="612"/>
      <c r="URY117" s="626"/>
      <c r="URZ117" s="631"/>
      <c r="USA117" s="631"/>
      <c r="USB117" s="631"/>
      <c r="USC117" s="631"/>
      <c r="USD117" s="631"/>
      <c r="USE117" s="612"/>
      <c r="USF117" s="626"/>
      <c r="USG117" s="631"/>
      <c r="USH117" s="631"/>
      <c r="USI117" s="631"/>
      <c r="USJ117" s="631"/>
      <c r="USK117" s="631"/>
      <c r="USL117" s="612"/>
      <c r="USM117" s="626"/>
      <c r="USN117" s="631"/>
      <c r="USO117" s="631"/>
      <c r="USP117" s="631"/>
      <c r="USQ117" s="631"/>
      <c r="USR117" s="631"/>
      <c r="USS117" s="612"/>
      <c r="UST117" s="626"/>
      <c r="USU117" s="631"/>
      <c r="USV117" s="631"/>
      <c r="USW117" s="631"/>
      <c r="USX117" s="631"/>
      <c r="USY117" s="631"/>
      <c r="USZ117" s="612"/>
      <c r="UTA117" s="626"/>
      <c r="UTB117" s="631"/>
      <c r="UTC117" s="631"/>
      <c r="UTD117" s="631"/>
      <c r="UTE117" s="631"/>
      <c r="UTF117" s="631"/>
      <c r="UTG117" s="612"/>
      <c r="UTH117" s="626"/>
      <c r="UTI117" s="631"/>
      <c r="UTJ117" s="631"/>
      <c r="UTK117" s="631"/>
      <c r="UTL117" s="631"/>
      <c r="UTM117" s="631"/>
      <c r="UTN117" s="612"/>
      <c r="UTO117" s="626"/>
      <c r="UTP117" s="631"/>
      <c r="UTQ117" s="631"/>
      <c r="UTR117" s="631"/>
      <c r="UTS117" s="631"/>
      <c r="UTT117" s="631"/>
      <c r="UTU117" s="612"/>
      <c r="UTV117" s="626"/>
      <c r="UTW117" s="631"/>
      <c r="UTX117" s="631"/>
      <c r="UTY117" s="631"/>
      <c r="UTZ117" s="631"/>
      <c r="UUA117" s="631"/>
      <c r="UUB117" s="612"/>
      <c r="UUC117" s="626"/>
      <c r="UUD117" s="631"/>
      <c r="UUE117" s="631"/>
      <c r="UUF117" s="631"/>
      <c r="UUG117" s="631"/>
      <c r="UUH117" s="631"/>
      <c r="UUI117" s="612"/>
      <c r="UUJ117" s="626"/>
      <c r="UUK117" s="631"/>
      <c r="UUL117" s="631"/>
      <c r="UUM117" s="631"/>
      <c r="UUN117" s="631"/>
      <c r="UUO117" s="631"/>
      <c r="UUP117" s="612"/>
      <c r="UUQ117" s="626"/>
      <c r="UUR117" s="631"/>
      <c r="UUS117" s="631"/>
      <c r="UUT117" s="631"/>
      <c r="UUU117" s="631"/>
      <c r="UUV117" s="631"/>
      <c r="UUW117" s="612"/>
      <c r="UUX117" s="626"/>
      <c r="UUY117" s="631"/>
      <c r="UUZ117" s="631"/>
      <c r="UVA117" s="631"/>
      <c r="UVB117" s="631"/>
      <c r="UVC117" s="631"/>
      <c r="UVD117" s="612"/>
      <c r="UVE117" s="626"/>
      <c r="UVF117" s="631"/>
      <c r="UVG117" s="631"/>
      <c r="UVH117" s="631"/>
      <c r="UVI117" s="631"/>
      <c r="UVJ117" s="631"/>
      <c r="UVK117" s="612"/>
      <c r="UVL117" s="626"/>
      <c r="UVM117" s="631"/>
      <c r="UVN117" s="631"/>
      <c r="UVO117" s="631"/>
      <c r="UVP117" s="631"/>
      <c r="UVQ117" s="631"/>
      <c r="UVR117" s="612"/>
      <c r="UVS117" s="626"/>
      <c r="UVT117" s="631"/>
      <c r="UVU117" s="631"/>
      <c r="UVV117" s="631"/>
      <c r="UVW117" s="631"/>
      <c r="UVX117" s="631"/>
      <c r="UVY117" s="612"/>
      <c r="UVZ117" s="626"/>
      <c r="UWA117" s="631"/>
      <c r="UWB117" s="631"/>
      <c r="UWC117" s="631"/>
      <c r="UWD117" s="631"/>
      <c r="UWE117" s="631"/>
      <c r="UWF117" s="612"/>
      <c r="UWG117" s="626"/>
      <c r="UWH117" s="631"/>
      <c r="UWI117" s="631"/>
      <c r="UWJ117" s="631"/>
      <c r="UWK117" s="631"/>
      <c r="UWL117" s="631"/>
      <c r="UWM117" s="612"/>
      <c r="UWN117" s="626"/>
      <c r="UWO117" s="631"/>
      <c r="UWP117" s="631"/>
      <c r="UWQ117" s="631"/>
      <c r="UWR117" s="631"/>
      <c r="UWS117" s="631"/>
      <c r="UWT117" s="612"/>
      <c r="UWU117" s="626"/>
      <c r="UWV117" s="631"/>
      <c r="UWW117" s="631"/>
      <c r="UWX117" s="631"/>
      <c r="UWY117" s="631"/>
      <c r="UWZ117" s="631"/>
      <c r="UXA117" s="612"/>
      <c r="UXB117" s="626"/>
      <c r="UXC117" s="631"/>
      <c r="UXD117" s="631"/>
      <c r="UXE117" s="631"/>
      <c r="UXF117" s="631"/>
      <c r="UXG117" s="631"/>
      <c r="UXH117" s="612"/>
      <c r="UXI117" s="626"/>
      <c r="UXJ117" s="631"/>
      <c r="UXK117" s="631"/>
      <c r="UXL117" s="631"/>
      <c r="UXM117" s="631"/>
      <c r="UXN117" s="631"/>
      <c r="UXO117" s="612"/>
      <c r="UXP117" s="626"/>
      <c r="UXQ117" s="631"/>
      <c r="UXR117" s="631"/>
      <c r="UXS117" s="631"/>
      <c r="UXT117" s="631"/>
      <c r="UXU117" s="631"/>
      <c r="UXV117" s="612"/>
      <c r="UXW117" s="626"/>
      <c r="UXX117" s="631"/>
      <c r="UXY117" s="631"/>
      <c r="UXZ117" s="631"/>
      <c r="UYA117" s="631"/>
      <c r="UYB117" s="631"/>
      <c r="UYC117" s="612"/>
      <c r="UYD117" s="626"/>
      <c r="UYE117" s="631"/>
      <c r="UYF117" s="631"/>
      <c r="UYG117" s="631"/>
      <c r="UYH117" s="631"/>
      <c r="UYI117" s="631"/>
      <c r="UYJ117" s="612"/>
      <c r="UYK117" s="626"/>
      <c r="UYL117" s="631"/>
      <c r="UYM117" s="631"/>
      <c r="UYN117" s="631"/>
      <c r="UYO117" s="631"/>
      <c r="UYP117" s="631"/>
      <c r="UYQ117" s="612"/>
      <c r="UYR117" s="626"/>
      <c r="UYS117" s="631"/>
      <c r="UYT117" s="631"/>
      <c r="UYU117" s="631"/>
      <c r="UYV117" s="631"/>
      <c r="UYW117" s="631"/>
      <c r="UYX117" s="612"/>
      <c r="UYY117" s="626"/>
      <c r="UYZ117" s="631"/>
      <c r="UZA117" s="631"/>
      <c r="UZB117" s="631"/>
      <c r="UZC117" s="631"/>
      <c r="UZD117" s="631"/>
      <c r="UZE117" s="612"/>
      <c r="UZF117" s="626"/>
      <c r="UZG117" s="631"/>
      <c r="UZH117" s="631"/>
      <c r="UZI117" s="631"/>
      <c r="UZJ117" s="631"/>
      <c r="UZK117" s="631"/>
      <c r="UZL117" s="612"/>
      <c r="UZM117" s="626"/>
      <c r="UZN117" s="631"/>
      <c r="UZO117" s="631"/>
      <c r="UZP117" s="631"/>
      <c r="UZQ117" s="631"/>
      <c r="UZR117" s="631"/>
      <c r="UZS117" s="612"/>
      <c r="UZT117" s="626"/>
      <c r="UZU117" s="631"/>
      <c r="UZV117" s="631"/>
      <c r="UZW117" s="631"/>
      <c r="UZX117" s="631"/>
      <c r="UZY117" s="631"/>
      <c r="UZZ117" s="612"/>
      <c r="VAA117" s="626"/>
      <c r="VAB117" s="631"/>
      <c r="VAC117" s="631"/>
      <c r="VAD117" s="631"/>
      <c r="VAE117" s="631"/>
      <c r="VAF117" s="631"/>
      <c r="VAG117" s="612"/>
      <c r="VAH117" s="626"/>
      <c r="VAI117" s="631"/>
      <c r="VAJ117" s="631"/>
      <c r="VAK117" s="631"/>
      <c r="VAL117" s="631"/>
      <c r="VAM117" s="631"/>
      <c r="VAN117" s="612"/>
      <c r="VAO117" s="626"/>
      <c r="VAP117" s="631"/>
      <c r="VAQ117" s="631"/>
      <c r="VAR117" s="631"/>
      <c r="VAS117" s="631"/>
      <c r="VAT117" s="631"/>
      <c r="VAU117" s="612"/>
      <c r="VAV117" s="626"/>
      <c r="VAW117" s="631"/>
      <c r="VAX117" s="631"/>
      <c r="VAY117" s="631"/>
      <c r="VAZ117" s="631"/>
      <c r="VBA117" s="631"/>
      <c r="VBB117" s="612"/>
      <c r="VBC117" s="626"/>
      <c r="VBD117" s="631"/>
      <c r="VBE117" s="631"/>
      <c r="VBF117" s="631"/>
      <c r="VBG117" s="631"/>
      <c r="VBH117" s="631"/>
      <c r="VBI117" s="612"/>
      <c r="VBJ117" s="626"/>
      <c r="VBK117" s="631"/>
      <c r="VBL117" s="631"/>
      <c r="VBM117" s="631"/>
      <c r="VBN117" s="631"/>
      <c r="VBO117" s="631"/>
      <c r="VBP117" s="612"/>
      <c r="VBQ117" s="626"/>
      <c r="VBR117" s="631"/>
      <c r="VBS117" s="631"/>
      <c r="VBT117" s="631"/>
      <c r="VBU117" s="631"/>
      <c r="VBV117" s="631"/>
      <c r="VBW117" s="612"/>
      <c r="VBX117" s="626"/>
      <c r="VBY117" s="631"/>
      <c r="VBZ117" s="631"/>
      <c r="VCA117" s="631"/>
      <c r="VCB117" s="631"/>
      <c r="VCC117" s="631"/>
      <c r="VCD117" s="612"/>
      <c r="VCE117" s="626"/>
      <c r="VCF117" s="631"/>
      <c r="VCG117" s="631"/>
      <c r="VCH117" s="631"/>
      <c r="VCI117" s="631"/>
      <c r="VCJ117" s="631"/>
      <c r="VCK117" s="612"/>
      <c r="VCL117" s="626"/>
      <c r="VCM117" s="631"/>
      <c r="VCN117" s="631"/>
      <c r="VCO117" s="631"/>
      <c r="VCP117" s="631"/>
      <c r="VCQ117" s="631"/>
      <c r="VCR117" s="612"/>
      <c r="VCS117" s="626"/>
      <c r="VCT117" s="631"/>
      <c r="VCU117" s="631"/>
      <c r="VCV117" s="631"/>
      <c r="VCW117" s="631"/>
      <c r="VCX117" s="631"/>
      <c r="VCY117" s="612"/>
      <c r="VCZ117" s="626"/>
      <c r="VDA117" s="631"/>
      <c r="VDB117" s="631"/>
      <c r="VDC117" s="631"/>
      <c r="VDD117" s="631"/>
      <c r="VDE117" s="631"/>
      <c r="VDF117" s="612"/>
      <c r="VDG117" s="626"/>
      <c r="VDH117" s="631"/>
      <c r="VDI117" s="631"/>
      <c r="VDJ117" s="631"/>
      <c r="VDK117" s="631"/>
      <c r="VDL117" s="631"/>
      <c r="VDM117" s="612"/>
      <c r="VDN117" s="626"/>
      <c r="VDO117" s="631"/>
      <c r="VDP117" s="631"/>
      <c r="VDQ117" s="631"/>
      <c r="VDR117" s="631"/>
      <c r="VDS117" s="631"/>
      <c r="VDT117" s="612"/>
      <c r="VDU117" s="626"/>
      <c r="VDV117" s="631"/>
      <c r="VDW117" s="631"/>
      <c r="VDX117" s="631"/>
      <c r="VDY117" s="631"/>
      <c r="VDZ117" s="631"/>
      <c r="VEA117" s="612"/>
      <c r="VEB117" s="626"/>
      <c r="VEC117" s="631"/>
      <c r="VED117" s="631"/>
      <c r="VEE117" s="631"/>
      <c r="VEF117" s="631"/>
      <c r="VEG117" s="631"/>
      <c r="VEH117" s="612"/>
      <c r="VEI117" s="626"/>
      <c r="VEJ117" s="631"/>
      <c r="VEK117" s="631"/>
      <c r="VEL117" s="631"/>
      <c r="VEM117" s="631"/>
      <c r="VEN117" s="631"/>
      <c r="VEO117" s="612"/>
      <c r="VEP117" s="626"/>
      <c r="VEQ117" s="631"/>
      <c r="VER117" s="631"/>
      <c r="VES117" s="631"/>
      <c r="VET117" s="631"/>
      <c r="VEU117" s="631"/>
      <c r="VEV117" s="612"/>
      <c r="VEW117" s="626"/>
      <c r="VEX117" s="631"/>
      <c r="VEY117" s="631"/>
      <c r="VEZ117" s="631"/>
      <c r="VFA117" s="631"/>
      <c r="VFB117" s="631"/>
      <c r="VFC117" s="612"/>
      <c r="VFD117" s="626"/>
      <c r="VFE117" s="631"/>
      <c r="VFF117" s="631"/>
      <c r="VFG117" s="631"/>
      <c r="VFH117" s="631"/>
      <c r="VFI117" s="631"/>
      <c r="VFJ117" s="612"/>
      <c r="VFK117" s="626"/>
      <c r="VFL117" s="631"/>
      <c r="VFM117" s="631"/>
      <c r="VFN117" s="631"/>
      <c r="VFO117" s="631"/>
      <c r="VFP117" s="631"/>
      <c r="VFQ117" s="612"/>
      <c r="VFR117" s="626"/>
      <c r="VFS117" s="631"/>
      <c r="VFT117" s="631"/>
      <c r="VFU117" s="631"/>
      <c r="VFV117" s="631"/>
      <c r="VFW117" s="631"/>
      <c r="VFX117" s="612"/>
      <c r="VFY117" s="626"/>
      <c r="VFZ117" s="631"/>
      <c r="VGA117" s="631"/>
      <c r="VGB117" s="631"/>
      <c r="VGC117" s="631"/>
      <c r="VGD117" s="631"/>
      <c r="VGE117" s="612"/>
      <c r="VGF117" s="626"/>
      <c r="VGG117" s="631"/>
      <c r="VGH117" s="631"/>
      <c r="VGI117" s="631"/>
      <c r="VGJ117" s="631"/>
      <c r="VGK117" s="631"/>
      <c r="VGL117" s="612"/>
      <c r="VGM117" s="626"/>
      <c r="VGN117" s="631"/>
      <c r="VGO117" s="631"/>
      <c r="VGP117" s="631"/>
      <c r="VGQ117" s="631"/>
      <c r="VGR117" s="631"/>
      <c r="VGS117" s="612"/>
      <c r="VGT117" s="626"/>
      <c r="VGU117" s="631"/>
      <c r="VGV117" s="631"/>
      <c r="VGW117" s="631"/>
      <c r="VGX117" s="631"/>
      <c r="VGY117" s="631"/>
      <c r="VGZ117" s="612"/>
      <c r="VHA117" s="626"/>
      <c r="VHB117" s="631"/>
      <c r="VHC117" s="631"/>
      <c r="VHD117" s="631"/>
      <c r="VHE117" s="631"/>
      <c r="VHF117" s="631"/>
      <c r="VHG117" s="612"/>
      <c r="VHH117" s="626"/>
      <c r="VHI117" s="631"/>
      <c r="VHJ117" s="631"/>
      <c r="VHK117" s="631"/>
      <c r="VHL117" s="631"/>
      <c r="VHM117" s="631"/>
      <c r="VHN117" s="612"/>
      <c r="VHO117" s="626"/>
      <c r="VHP117" s="631"/>
      <c r="VHQ117" s="631"/>
      <c r="VHR117" s="631"/>
      <c r="VHS117" s="631"/>
      <c r="VHT117" s="631"/>
      <c r="VHU117" s="612"/>
      <c r="VHV117" s="626"/>
      <c r="VHW117" s="631"/>
      <c r="VHX117" s="631"/>
      <c r="VHY117" s="631"/>
      <c r="VHZ117" s="631"/>
      <c r="VIA117" s="631"/>
      <c r="VIB117" s="612"/>
      <c r="VIC117" s="626"/>
      <c r="VID117" s="631"/>
      <c r="VIE117" s="631"/>
      <c r="VIF117" s="631"/>
      <c r="VIG117" s="631"/>
      <c r="VIH117" s="631"/>
      <c r="VII117" s="612"/>
      <c r="VIJ117" s="626"/>
      <c r="VIK117" s="631"/>
      <c r="VIL117" s="631"/>
      <c r="VIM117" s="631"/>
      <c r="VIN117" s="631"/>
      <c r="VIO117" s="631"/>
      <c r="VIP117" s="612"/>
      <c r="VIQ117" s="626"/>
      <c r="VIR117" s="631"/>
      <c r="VIS117" s="631"/>
      <c r="VIT117" s="631"/>
      <c r="VIU117" s="631"/>
      <c r="VIV117" s="631"/>
      <c r="VIW117" s="612"/>
      <c r="VIX117" s="626"/>
      <c r="VIY117" s="631"/>
      <c r="VIZ117" s="631"/>
      <c r="VJA117" s="631"/>
      <c r="VJB117" s="631"/>
      <c r="VJC117" s="631"/>
      <c r="VJD117" s="612"/>
      <c r="VJE117" s="626"/>
      <c r="VJF117" s="631"/>
      <c r="VJG117" s="631"/>
      <c r="VJH117" s="631"/>
      <c r="VJI117" s="631"/>
      <c r="VJJ117" s="631"/>
      <c r="VJK117" s="612"/>
      <c r="VJL117" s="626"/>
      <c r="VJM117" s="631"/>
      <c r="VJN117" s="631"/>
      <c r="VJO117" s="631"/>
      <c r="VJP117" s="631"/>
      <c r="VJQ117" s="631"/>
      <c r="VJR117" s="612"/>
      <c r="VJS117" s="626"/>
      <c r="VJT117" s="631"/>
      <c r="VJU117" s="631"/>
      <c r="VJV117" s="631"/>
      <c r="VJW117" s="631"/>
      <c r="VJX117" s="631"/>
      <c r="VJY117" s="612"/>
      <c r="VJZ117" s="626"/>
      <c r="VKA117" s="631"/>
      <c r="VKB117" s="631"/>
      <c r="VKC117" s="631"/>
      <c r="VKD117" s="631"/>
      <c r="VKE117" s="631"/>
      <c r="VKF117" s="612"/>
      <c r="VKG117" s="626"/>
      <c r="VKH117" s="631"/>
      <c r="VKI117" s="631"/>
      <c r="VKJ117" s="631"/>
      <c r="VKK117" s="631"/>
      <c r="VKL117" s="631"/>
      <c r="VKM117" s="612"/>
      <c r="VKN117" s="626"/>
      <c r="VKO117" s="631"/>
      <c r="VKP117" s="631"/>
      <c r="VKQ117" s="631"/>
      <c r="VKR117" s="631"/>
      <c r="VKS117" s="631"/>
      <c r="VKT117" s="612"/>
      <c r="VKU117" s="626"/>
      <c r="VKV117" s="631"/>
      <c r="VKW117" s="631"/>
      <c r="VKX117" s="631"/>
      <c r="VKY117" s="631"/>
      <c r="VKZ117" s="631"/>
      <c r="VLA117" s="612"/>
      <c r="VLB117" s="626"/>
      <c r="VLC117" s="631"/>
      <c r="VLD117" s="631"/>
      <c r="VLE117" s="631"/>
      <c r="VLF117" s="631"/>
      <c r="VLG117" s="631"/>
      <c r="VLH117" s="612"/>
      <c r="VLI117" s="626"/>
      <c r="VLJ117" s="631"/>
      <c r="VLK117" s="631"/>
      <c r="VLL117" s="631"/>
      <c r="VLM117" s="631"/>
      <c r="VLN117" s="631"/>
      <c r="VLO117" s="612"/>
      <c r="VLP117" s="626"/>
      <c r="VLQ117" s="631"/>
      <c r="VLR117" s="631"/>
      <c r="VLS117" s="631"/>
      <c r="VLT117" s="631"/>
      <c r="VLU117" s="631"/>
      <c r="VLV117" s="612"/>
      <c r="VLW117" s="626"/>
      <c r="VLX117" s="631"/>
      <c r="VLY117" s="631"/>
      <c r="VLZ117" s="631"/>
      <c r="VMA117" s="631"/>
      <c r="VMB117" s="631"/>
      <c r="VMC117" s="612"/>
      <c r="VMD117" s="626"/>
      <c r="VME117" s="631"/>
      <c r="VMF117" s="631"/>
      <c r="VMG117" s="631"/>
      <c r="VMH117" s="631"/>
      <c r="VMI117" s="631"/>
      <c r="VMJ117" s="612"/>
      <c r="VMK117" s="626"/>
      <c r="VML117" s="631"/>
      <c r="VMM117" s="631"/>
      <c r="VMN117" s="631"/>
      <c r="VMO117" s="631"/>
      <c r="VMP117" s="631"/>
      <c r="VMQ117" s="612"/>
      <c r="VMR117" s="626"/>
      <c r="VMS117" s="631"/>
      <c r="VMT117" s="631"/>
      <c r="VMU117" s="631"/>
      <c r="VMV117" s="631"/>
      <c r="VMW117" s="631"/>
      <c r="VMX117" s="612"/>
      <c r="VMY117" s="626"/>
      <c r="VMZ117" s="631"/>
      <c r="VNA117" s="631"/>
      <c r="VNB117" s="631"/>
      <c r="VNC117" s="631"/>
      <c r="VND117" s="631"/>
      <c r="VNE117" s="612"/>
      <c r="VNF117" s="626"/>
      <c r="VNG117" s="631"/>
      <c r="VNH117" s="631"/>
      <c r="VNI117" s="631"/>
      <c r="VNJ117" s="631"/>
      <c r="VNK117" s="631"/>
      <c r="VNL117" s="612"/>
      <c r="VNM117" s="626"/>
      <c r="VNN117" s="631"/>
      <c r="VNO117" s="631"/>
      <c r="VNP117" s="631"/>
      <c r="VNQ117" s="631"/>
      <c r="VNR117" s="631"/>
      <c r="VNS117" s="612"/>
      <c r="VNT117" s="626"/>
      <c r="VNU117" s="631"/>
      <c r="VNV117" s="631"/>
      <c r="VNW117" s="631"/>
      <c r="VNX117" s="631"/>
      <c r="VNY117" s="631"/>
      <c r="VNZ117" s="612"/>
      <c r="VOA117" s="626"/>
      <c r="VOB117" s="631"/>
      <c r="VOC117" s="631"/>
      <c r="VOD117" s="631"/>
      <c r="VOE117" s="631"/>
      <c r="VOF117" s="631"/>
      <c r="VOG117" s="612"/>
      <c r="VOH117" s="626"/>
      <c r="VOI117" s="631"/>
      <c r="VOJ117" s="631"/>
      <c r="VOK117" s="631"/>
      <c r="VOL117" s="631"/>
      <c r="VOM117" s="631"/>
      <c r="VON117" s="612"/>
      <c r="VOO117" s="626"/>
      <c r="VOP117" s="631"/>
      <c r="VOQ117" s="631"/>
      <c r="VOR117" s="631"/>
      <c r="VOS117" s="631"/>
      <c r="VOT117" s="631"/>
      <c r="VOU117" s="612"/>
      <c r="VOV117" s="626"/>
      <c r="VOW117" s="631"/>
      <c r="VOX117" s="631"/>
      <c r="VOY117" s="631"/>
      <c r="VOZ117" s="631"/>
      <c r="VPA117" s="631"/>
      <c r="VPB117" s="612"/>
      <c r="VPC117" s="626"/>
      <c r="VPD117" s="631"/>
      <c r="VPE117" s="631"/>
      <c r="VPF117" s="631"/>
      <c r="VPG117" s="631"/>
      <c r="VPH117" s="631"/>
      <c r="VPI117" s="612"/>
      <c r="VPJ117" s="626"/>
      <c r="VPK117" s="631"/>
      <c r="VPL117" s="631"/>
      <c r="VPM117" s="631"/>
      <c r="VPN117" s="631"/>
      <c r="VPO117" s="631"/>
      <c r="VPP117" s="612"/>
      <c r="VPQ117" s="626"/>
      <c r="VPR117" s="631"/>
      <c r="VPS117" s="631"/>
      <c r="VPT117" s="631"/>
      <c r="VPU117" s="631"/>
      <c r="VPV117" s="631"/>
      <c r="VPW117" s="612"/>
      <c r="VPX117" s="626"/>
      <c r="VPY117" s="631"/>
      <c r="VPZ117" s="631"/>
      <c r="VQA117" s="631"/>
      <c r="VQB117" s="631"/>
      <c r="VQC117" s="631"/>
      <c r="VQD117" s="612"/>
      <c r="VQE117" s="626"/>
      <c r="VQF117" s="631"/>
      <c r="VQG117" s="631"/>
      <c r="VQH117" s="631"/>
      <c r="VQI117" s="631"/>
      <c r="VQJ117" s="631"/>
      <c r="VQK117" s="612"/>
      <c r="VQL117" s="626"/>
      <c r="VQM117" s="631"/>
      <c r="VQN117" s="631"/>
      <c r="VQO117" s="631"/>
      <c r="VQP117" s="631"/>
      <c r="VQQ117" s="631"/>
      <c r="VQR117" s="612"/>
      <c r="VQS117" s="626"/>
      <c r="VQT117" s="631"/>
      <c r="VQU117" s="631"/>
      <c r="VQV117" s="631"/>
      <c r="VQW117" s="631"/>
      <c r="VQX117" s="631"/>
      <c r="VQY117" s="612"/>
      <c r="VQZ117" s="626"/>
      <c r="VRA117" s="631"/>
      <c r="VRB117" s="631"/>
      <c r="VRC117" s="631"/>
      <c r="VRD117" s="631"/>
      <c r="VRE117" s="631"/>
      <c r="VRF117" s="612"/>
      <c r="VRG117" s="626"/>
      <c r="VRH117" s="631"/>
      <c r="VRI117" s="631"/>
      <c r="VRJ117" s="631"/>
      <c r="VRK117" s="631"/>
      <c r="VRL117" s="631"/>
      <c r="VRM117" s="612"/>
      <c r="VRN117" s="626"/>
      <c r="VRO117" s="631"/>
      <c r="VRP117" s="631"/>
      <c r="VRQ117" s="631"/>
      <c r="VRR117" s="631"/>
      <c r="VRS117" s="631"/>
      <c r="VRT117" s="612"/>
      <c r="VRU117" s="626"/>
      <c r="VRV117" s="631"/>
      <c r="VRW117" s="631"/>
      <c r="VRX117" s="631"/>
      <c r="VRY117" s="631"/>
      <c r="VRZ117" s="631"/>
      <c r="VSA117" s="612"/>
      <c r="VSB117" s="626"/>
      <c r="VSC117" s="631"/>
      <c r="VSD117" s="631"/>
      <c r="VSE117" s="631"/>
      <c r="VSF117" s="631"/>
      <c r="VSG117" s="631"/>
      <c r="VSH117" s="612"/>
      <c r="VSI117" s="626"/>
      <c r="VSJ117" s="631"/>
      <c r="VSK117" s="631"/>
      <c r="VSL117" s="631"/>
      <c r="VSM117" s="631"/>
      <c r="VSN117" s="631"/>
      <c r="VSO117" s="612"/>
      <c r="VSP117" s="626"/>
      <c r="VSQ117" s="631"/>
      <c r="VSR117" s="631"/>
      <c r="VSS117" s="631"/>
      <c r="VST117" s="631"/>
      <c r="VSU117" s="631"/>
      <c r="VSV117" s="612"/>
      <c r="VSW117" s="626"/>
      <c r="VSX117" s="631"/>
      <c r="VSY117" s="631"/>
      <c r="VSZ117" s="631"/>
      <c r="VTA117" s="631"/>
      <c r="VTB117" s="631"/>
      <c r="VTC117" s="612"/>
      <c r="VTD117" s="626"/>
      <c r="VTE117" s="631"/>
      <c r="VTF117" s="631"/>
      <c r="VTG117" s="631"/>
      <c r="VTH117" s="631"/>
      <c r="VTI117" s="631"/>
      <c r="VTJ117" s="612"/>
      <c r="VTK117" s="626"/>
      <c r="VTL117" s="631"/>
      <c r="VTM117" s="631"/>
      <c r="VTN117" s="631"/>
      <c r="VTO117" s="631"/>
      <c r="VTP117" s="631"/>
      <c r="VTQ117" s="612"/>
      <c r="VTR117" s="626"/>
      <c r="VTS117" s="631"/>
      <c r="VTT117" s="631"/>
      <c r="VTU117" s="631"/>
      <c r="VTV117" s="631"/>
      <c r="VTW117" s="631"/>
      <c r="VTX117" s="612"/>
      <c r="VTY117" s="626"/>
      <c r="VTZ117" s="631"/>
      <c r="VUA117" s="631"/>
      <c r="VUB117" s="631"/>
      <c r="VUC117" s="631"/>
      <c r="VUD117" s="631"/>
      <c r="VUE117" s="612"/>
      <c r="VUF117" s="626"/>
      <c r="VUG117" s="631"/>
      <c r="VUH117" s="631"/>
      <c r="VUI117" s="631"/>
      <c r="VUJ117" s="631"/>
      <c r="VUK117" s="631"/>
      <c r="VUL117" s="612"/>
      <c r="VUM117" s="626"/>
      <c r="VUN117" s="631"/>
      <c r="VUO117" s="631"/>
      <c r="VUP117" s="631"/>
      <c r="VUQ117" s="631"/>
      <c r="VUR117" s="631"/>
      <c r="VUS117" s="612"/>
      <c r="VUT117" s="626"/>
      <c r="VUU117" s="631"/>
      <c r="VUV117" s="631"/>
      <c r="VUW117" s="631"/>
      <c r="VUX117" s="631"/>
      <c r="VUY117" s="631"/>
      <c r="VUZ117" s="612"/>
      <c r="VVA117" s="626"/>
      <c r="VVB117" s="631"/>
      <c r="VVC117" s="631"/>
      <c r="VVD117" s="631"/>
      <c r="VVE117" s="631"/>
      <c r="VVF117" s="631"/>
      <c r="VVG117" s="612"/>
      <c r="VVH117" s="626"/>
      <c r="VVI117" s="631"/>
      <c r="VVJ117" s="631"/>
      <c r="VVK117" s="631"/>
      <c r="VVL117" s="631"/>
      <c r="VVM117" s="631"/>
      <c r="VVN117" s="612"/>
      <c r="VVO117" s="626"/>
      <c r="VVP117" s="631"/>
      <c r="VVQ117" s="631"/>
      <c r="VVR117" s="631"/>
      <c r="VVS117" s="631"/>
      <c r="VVT117" s="631"/>
      <c r="VVU117" s="612"/>
      <c r="VVV117" s="626"/>
      <c r="VVW117" s="631"/>
      <c r="VVX117" s="631"/>
      <c r="VVY117" s="631"/>
      <c r="VVZ117" s="631"/>
      <c r="VWA117" s="631"/>
      <c r="VWB117" s="612"/>
      <c r="VWC117" s="626"/>
      <c r="VWD117" s="631"/>
      <c r="VWE117" s="631"/>
      <c r="VWF117" s="631"/>
      <c r="VWG117" s="631"/>
      <c r="VWH117" s="631"/>
      <c r="VWI117" s="612"/>
      <c r="VWJ117" s="626"/>
      <c r="VWK117" s="631"/>
      <c r="VWL117" s="631"/>
      <c r="VWM117" s="631"/>
      <c r="VWN117" s="631"/>
      <c r="VWO117" s="631"/>
      <c r="VWP117" s="612"/>
      <c r="VWQ117" s="626"/>
      <c r="VWR117" s="631"/>
      <c r="VWS117" s="631"/>
      <c r="VWT117" s="631"/>
      <c r="VWU117" s="631"/>
      <c r="VWV117" s="631"/>
      <c r="VWW117" s="612"/>
      <c r="VWX117" s="626"/>
      <c r="VWY117" s="631"/>
      <c r="VWZ117" s="631"/>
      <c r="VXA117" s="631"/>
      <c r="VXB117" s="631"/>
      <c r="VXC117" s="631"/>
      <c r="VXD117" s="612"/>
      <c r="VXE117" s="626"/>
      <c r="VXF117" s="631"/>
      <c r="VXG117" s="631"/>
      <c r="VXH117" s="631"/>
      <c r="VXI117" s="631"/>
      <c r="VXJ117" s="631"/>
      <c r="VXK117" s="612"/>
      <c r="VXL117" s="626"/>
      <c r="VXM117" s="631"/>
      <c r="VXN117" s="631"/>
      <c r="VXO117" s="631"/>
      <c r="VXP117" s="631"/>
      <c r="VXQ117" s="631"/>
      <c r="VXR117" s="612"/>
      <c r="VXS117" s="626"/>
      <c r="VXT117" s="631"/>
      <c r="VXU117" s="631"/>
      <c r="VXV117" s="631"/>
      <c r="VXW117" s="631"/>
      <c r="VXX117" s="631"/>
      <c r="VXY117" s="612"/>
      <c r="VXZ117" s="626"/>
      <c r="VYA117" s="631"/>
      <c r="VYB117" s="631"/>
      <c r="VYC117" s="631"/>
      <c r="VYD117" s="631"/>
      <c r="VYE117" s="631"/>
      <c r="VYF117" s="612"/>
      <c r="VYG117" s="626"/>
      <c r="VYH117" s="631"/>
      <c r="VYI117" s="631"/>
      <c r="VYJ117" s="631"/>
      <c r="VYK117" s="631"/>
      <c r="VYL117" s="631"/>
      <c r="VYM117" s="612"/>
      <c r="VYN117" s="626"/>
      <c r="VYO117" s="631"/>
      <c r="VYP117" s="631"/>
      <c r="VYQ117" s="631"/>
      <c r="VYR117" s="631"/>
      <c r="VYS117" s="631"/>
      <c r="VYT117" s="612"/>
      <c r="VYU117" s="626"/>
      <c r="VYV117" s="631"/>
      <c r="VYW117" s="631"/>
      <c r="VYX117" s="631"/>
      <c r="VYY117" s="631"/>
      <c r="VYZ117" s="631"/>
      <c r="VZA117" s="612"/>
      <c r="VZB117" s="626"/>
      <c r="VZC117" s="631"/>
      <c r="VZD117" s="631"/>
      <c r="VZE117" s="631"/>
      <c r="VZF117" s="631"/>
      <c r="VZG117" s="631"/>
      <c r="VZH117" s="612"/>
      <c r="VZI117" s="626"/>
      <c r="VZJ117" s="631"/>
      <c r="VZK117" s="631"/>
      <c r="VZL117" s="631"/>
      <c r="VZM117" s="631"/>
      <c r="VZN117" s="631"/>
      <c r="VZO117" s="612"/>
      <c r="VZP117" s="626"/>
      <c r="VZQ117" s="631"/>
      <c r="VZR117" s="631"/>
      <c r="VZS117" s="631"/>
      <c r="VZT117" s="631"/>
      <c r="VZU117" s="631"/>
      <c r="VZV117" s="612"/>
      <c r="VZW117" s="626"/>
      <c r="VZX117" s="631"/>
      <c r="VZY117" s="631"/>
      <c r="VZZ117" s="631"/>
      <c r="WAA117" s="631"/>
      <c r="WAB117" s="631"/>
      <c r="WAC117" s="612"/>
      <c r="WAD117" s="626"/>
      <c r="WAE117" s="631"/>
      <c r="WAF117" s="631"/>
      <c r="WAG117" s="631"/>
      <c r="WAH117" s="631"/>
      <c r="WAI117" s="631"/>
      <c r="WAJ117" s="612"/>
      <c r="WAK117" s="626"/>
      <c r="WAL117" s="631"/>
      <c r="WAM117" s="631"/>
      <c r="WAN117" s="631"/>
      <c r="WAO117" s="631"/>
      <c r="WAP117" s="631"/>
      <c r="WAQ117" s="612"/>
      <c r="WAR117" s="626"/>
      <c r="WAS117" s="631"/>
      <c r="WAT117" s="631"/>
      <c r="WAU117" s="631"/>
      <c r="WAV117" s="631"/>
      <c r="WAW117" s="631"/>
      <c r="WAX117" s="612"/>
      <c r="WAY117" s="626"/>
      <c r="WAZ117" s="631"/>
      <c r="WBA117" s="631"/>
      <c r="WBB117" s="631"/>
      <c r="WBC117" s="631"/>
      <c r="WBD117" s="631"/>
      <c r="WBE117" s="612"/>
      <c r="WBF117" s="626"/>
      <c r="WBG117" s="631"/>
      <c r="WBH117" s="631"/>
      <c r="WBI117" s="631"/>
      <c r="WBJ117" s="631"/>
      <c r="WBK117" s="631"/>
      <c r="WBL117" s="612"/>
      <c r="WBM117" s="626"/>
      <c r="WBN117" s="631"/>
      <c r="WBO117" s="631"/>
      <c r="WBP117" s="631"/>
      <c r="WBQ117" s="631"/>
      <c r="WBR117" s="631"/>
      <c r="WBS117" s="612"/>
      <c r="WBT117" s="626"/>
      <c r="WBU117" s="631"/>
      <c r="WBV117" s="631"/>
      <c r="WBW117" s="631"/>
      <c r="WBX117" s="631"/>
      <c r="WBY117" s="631"/>
      <c r="WBZ117" s="612"/>
      <c r="WCA117" s="626"/>
      <c r="WCB117" s="631"/>
      <c r="WCC117" s="631"/>
      <c r="WCD117" s="631"/>
      <c r="WCE117" s="631"/>
      <c r="WCF117" s="631"/>
      <c r="WCG117" s="612"/>
      <c r="WCH117" s="626"/>
      <c r="WCI117" s="631"/>
      <c r="WCJ117" s="631"/>
      <c r="WCK117" s="631"/>
      <c r="WCL117" s="631"/>
      <c r="WCM117" s="631"/>
      <c r="WCN117" s="612"/>
      <c r="WCO117" s="626"/>
      <c r="WCP117" s="631"/>
      <c r="WCQ117" s="631"/>
      <c r="WCR117" s="631"/>
      <c r="WCS117" s="631"/>
      <c r="WCT117" s="631"/>
      <c r="WCU117" s="612"/>
      <c r="WCV117" s="626"/>
      <c r="WCW117" s="631"/>
      <c r="WCX117" s="631"/>
      <c r="WCY117" s="631"/>
      <c r="WCZ117" s="631"/>
      <c r="WDA117" s="631"/>
      <c r="WDB117" s="612"/>
      <c r="WDC117" s="626"/>
      <c r="WDD117" s="631"/>
      <c r="WDE117" s="631"/>
      <c r="WDF117" s="631"/>
      <c r="WDG117" s="631"/>
      <c r="WDH117" s="631"/>
      <c r="WDI117" s="612"/>
      <c r="WDJ117" s="626"/>
      <c r="WDK117" s="631"/>
      <c r="WDL117" s="631"/>
      <c r="WDM117" s="631"/>
      <c r="WDN117" s="631"/>
      <c r="WDO117" s="631"/>
      <c r="WDP117" s="612"/>
      <c r="WDQ117" s="626"/>
      <c r="WDR117" s="631"/>
      <c r="WDS117" s="631"/>
      <c r="WDT117" s="631"/>
      <c r="WDU117" s="631"/>
      <c r="WDV117" s="631"/>
      <c r="WDW117" s="612"/>
      <c r="WDX117" s="626"/>
      <c r="WDY117" s="631"/>
      <c r="WDZ117" s="631"/>
      <c r="WEA117" s="631"/>
      <c r="WEB117" s="631"/>
      <c r="WEC117" s="631"/>
      <c r="WED117" s="612"/>
      <c r="WEE117" s="626"/>
      <c r="WEF117" s="631"/>
      <c r="WEG117" s="631"/>
      <c r="WEH117" s="631"/>
      <c r="WEI117" s="631"/>
      <c r="WEJ117" s="631"/>
      <c r="WEK117" s="612"/>
      <c r="WEL117" s="626"/>
      <c r="WEM117" s="631"/>
      <c r="WEN117" s="631"/>
      <c r="WEO117" s="631"/>
      <c r="WEP117" s="631"/>
      <c r="WEQ117" s="631"/>
      <c r="WER117" s="612"/>
      <c r="WES117" s="626"/>
      <c r="WET117" s="631"/>
      <c r="WEU117" s="631"/>
      <c r="WEV117" s="631"/>
      <c r="WEW117" s="631"/>
      <c r="WEX117" s="631"/>
      <c r="WEY117" s="612"/>
      <c r="WEZ117" s="626"/>
      <c r="WFA117" s="631"/>
      <c r="WFB117" s="631"/>
      <c r="WFC117" s="631"/>
      <c r="WFD117" s="631"/>
      <c r="WFE117" s="631"/>
      <c r="WFF117" s="612"/>
      <c r="WFG117" s="626"/>
      <c r="WFH117" s="631"/>
      <c r="WFI117" s="631"/>
      <c r="WFJ117" s="631"/>
      <c r="WFK117" s="631"/>
      <c r="WFL117" s="631"/>
      <c r="WFM117" s="612"/>
      <c r="WFN117" s="626"/>
      <c r="WFO117" s="631"/>
      <c r="WFP117" s="631"/>
      <c r="WFQ117" s="631"/>
      <c r="WFR117" s="631"/>
      <c r="WFS117" s="631"/>
      <c r="WFT117" s="612"/>
      <c r="WFU117" s="626"/>
      <c r="WFV117" s="631"/>
      <c r="WFW117" s="631"/>
      <c r="WFX117" s="631"/>
      <c r="WFY117" s="631"/>
      <c r="WFZ117" s="631"/>
      <c r="WGA117" s="612"/>
      <c r="WGB117" s="626"/>
      <c r="WGC117" s="631"/>
      <c r="WGD117" s="631"/>
      <c r="WGE117" s="631"/>
      <c r="WGF117" s="631"/>
      <c r="WGG117" s="631"/>
      <c r="WGH117" s="612"/>
      <c r="WGI117" s="626"/>
      <c r="WGJ117" s="631"/>
      <c r="WGK117" s="631"/>
      <c r="WGL117" s="631"/>
      <c r="WGM117" s="631"/>
      <c r="WGN117" s="631"/>
      <c r="WGO117" s="612"/>
      <c r="WGP117" s="626"/>
      <c r="WGQ117" s="631"/>
      <c r="WGR117" s="631"/>
      <c r="WGS117" s="631"/>
      <c r="WGT117" s="631"/>
      <c r="WGU117" s="631"/>
      <c r="WGV117" s="612"/>
      <c r="WGW117" s="626"/>
      <c r="WGX117" s="631"/>
      <c r="WGY117" s="631"/>
      <c r="WGZ117" s="631"/>
      <c r="WHA117" s="631"/>
      <c r="WHB117" s="631"/>
      <c r="WHC117" s="612"/>
      <c r="WHD117" s="626"/>
      <c r="WHE117" s="631"/>
      <c r="WHF117" s="631"/>
      <c r="WHG117" s="631"/>
      <c r="WHH117" s="631"/>
      <c r="WHI117" s="631"/>
      <c r="WHJ117" s="612"/>
      <c r="WHK117" s="626"/>
      <c r="WHL117" s="631"/>
      <c r="WHM117" s="631"/>
      <c r="WHN117" s="631"/>
      <c r="WHO117" s="631"/>
      <c r="WHP117" s="631"/>
      <c r="WHQ117" s="612"/>
      <c r="WHR117" s="626"/>
      <c r="WHS117" s="631"/>
      <c r="WHT117" s="631"/>
      <c r="WHU117" s="631"/>
      <c r="WHV117" s="631"/>
      <c r="WHW117" s="631"/>
      <c r="WHX117" s="612"/>
      <c r="WHY117" s="626"/>
      <c r="WHZ117" s="631"/>
      <c r="WIA117" s="631"/>
      <c r="WIB117" s="631"/>
      <c r="WIC117" s="631"/>
      <c r="WID117" s="631"/>
      <c r="WIE117" s="612"/>
      <c r="WIF117" s="626"/>
      <c r="WIG117" s="631"/>
      <c r="WIH117" s="631"/>
      <c r="WII117" s="631"/>
      <c r="WIJ117" s="631"/>
      <c r="WIK117" s="631"/>
      <c r="WIL117" s="612"/>
      <c r="WIM117" s="626"/>
      <c r="WIN117" s="631"/>
      <c r="WIO117" s="631"/>
      <c r="WIP117" s="631"/>
      <c r="WIQ117" s="631"/>
      <c r="WIR117" s="631"/>
      <c r="WIS117" s="612"/>
      <c r="WIT117" s="626"/>
      <c r="WIU117" s="631"/>
      <c r="WIV117" s="631"/>
      <c r="WIW117" s="631"/>
      <c r="WIX117" s="631"/>
      <c r="WIY117" s="631"/>
      <c r="WIZ117" s="612"/>
      <c r="WJA117" s="626"/>
      <c r="WJB117" s="631"/>
      <c r="WJC117" s="631"/>
      <c r="WJD117" s="631"/>
      <c r="WJE117" s="631"/>
      <c r="WJF117" s="631"/>
      <c r="WJG117" s="612"/>
      <c r="WJH117" s="626"/>
      <c r="WJI117" s="631"/>
      <c r="WJJ117" s="631"/>
      <c r="WJK117" s="631"/>
      <c r="WJL117" s="631"/>
      <c r="WJM117" s="631"/>
      <c r="WJN117" s="612"/>
      <c r="WJO117" s="626"/>
      <c r="WJP117" s="631"/>
      <c r="WJQ117" s="631"/>
      <c r="WJR117" s="631"/>
      <c r="WJS117" s="631"/>
      <c r="WJT117" s="631"/>
      <c r="WJU117" s="612"/>
      <c r="WJV117" s="626"/>
      <c r="WJW117" s="631"/>
      <c r="WJX117" s="631"/>
      <c r="WJY117" s="631"/>
      <c r="WJZ117" s="631"/>
      <c r="WKA117" s="631"/>
      <c r="WKB117" s="612"/>
      <c r="WKC117" s="626"/>
      <c r="WKD117" s="631"/>
      <c r="WKE117" s="631"/>
      <c r="WKF117" s="631"/>
      <c r="WKG117" s="631"/>
      <c r="WKH117" s="631"/>
      <c r="WKI117" s="612"/>
      <c r="WKJ117" s="626"/>
      <c r="WKK117" s="631"/>
      <c r="WKL117" s="631"/>
      <c r="WKM117" s="631"/>
      <c r="WKN117" s="631"/>
      <c r="WKO117" s="631"/>
      <c r="WKP117" s="612"/>
      <c r="WKQ117" s="626"/>
      <c r="WKR117" s="631"/>
      <c r="WKS117" s="631"/>
      <c r="WKT117" s="631"/>
      <c r="WKU117" s="631"/>
      <c r="WKV117" s="631"/>
      <c r="WKW117" s="612"/>
      <c r="WKX117" s="626"/>
      <c r="WKY117" s="631"/>
      <c r="WKZ117" s="631"/>
      <c r="WLA117" s="631"/>
      <c r="WLB117" s="631"/>
      <c r="WLC117" s="631"/>
      <c r="WLD117" s="612"/>
      <c r="WLE117" s="626"/>
      <c r="WLF117" s="631"/>
      <c r="WLG117" s="631"/>
      <c r="WLH117" s="631"/>
      <c r="WLI117" s="631"/>
      <c r="WLJ117" s="631"/>
      <c r="WLK117" s="612"/>
      <c r="WLL117" s="626"/>
      <c r="WLM117" s="631"/>
      <c r="WLN117" s="631"/>
      <c r="WLO117" s="631"/>
      <c r="WLP117" s="631"/>
      <c r="WLQ117" s="631"/>
      <c r="WLR117" s="612"/>
      <c r="WLS117" s="626"/>
      <c r="WLT117" s="631"/>
      <c r="WLU117" s="631"/>
      <c r="WLV117" s="631"/>
      <c r="WLW117" s="631"/>
      <c r="WLX117" s="631"/>
      <c r="WLY117" s="612"/>
      <c r="WLZ117" s="626"/>
      <c r="WMA117" s="631"/>
      <c r="WMB117" s="631"/>
      <c r="WMC117" s="631"/>
      <c r="WMD117" s="631"/>
      <c r="WME117" s="631"/>
      <c r="WMF117" s="612"/>
      <c r="WMG117" s="626"/>
      <c r="WMH117" s="631"/>
      <c r="WMI117" s="631"/>
      <c r="WMJ117" s="631"/>
      <c r="WMK117" s="631"/>
      <c r="WML117" s="631"/>
      <c r="WMM117" s="612"/>
      <c r="WMN117" s="626"/>
      <c r="WMO117" s="631"/>
      <c r="WMP117" s="631"/>
      <c r="WMQ117" s="631"/>
      <c r="WMR117" s="631"/>
      <c r="WMS117" s="631"/>
      <c r="WMT117" s="612"/>
      <c r="WMU117" s="626"/>
      <c r="WMV117" s="631"/>
      <c r="WMW117" s="631"/>
      <c r="WMX117" s="631"/>
      <c r="WMY117" s="631"/>
      <c r="WMZ117" s="631"/>
      <c r="WNA117" s="612"/>
      <c r="WNB117" s="626"/>
      <c r="WNC117" s="631"/>
      <c r="WND117" s="631"/>
      <c r="WNE117" s="631"/>
      <c r="WNF117" s="631"/>
      <c r="WNG117" s="631"/>
      <c r="WNH117" s="612"/>
      <c r="WNI117" s="626"/>
      <c r="WNJ117" s="631"/>
      <c r="WNK117" s="631"/>
      <c r="WNL117" s="631"/>
      <c r="WNM117" s="631"/>
      <c r="WNN117" s="631"/>
      <c r="WNO117" s="612"/>
      <c r="WNP117" s="626"/>
      <c r="WNQ117" s="631"/>
      <c r="WNR117" s="631"/>
      <c r="WNS117" s="631"/>
      <c r="WNT117" s="631"/>
      <c r="WNU117" s="631"/>
      <c r="WNV117" s="612"/>
      <c r="WNW117" s="626"/>
      <c r="WNX117" s="631"/>
      <c r="WNY117" s="631"/>
      <c r="WNZ117" s="631"/>
      <c r="WOA117" s="631"/>
      <c r="WOB117" s="631"/>
      <c r="WOC117" s="612"/>
      <c r="WOD117" s="626"/>
      <c r="WOE117" s="631"/>
      <c r="WOF117" s="631"/>
      <c r="WOG117" s="631"/>
      <c r="WOH117" s="631"/>
      <c r="WOI117" s="631"/>
      <c r="WOJ117" s="612"/>
      <c r="WOK117" s="626"/>
      <c r="WOL117" s="631"/>
      <c r="WOM117" s="631"/>
      <c r="WON117" s="631"/>
      <c r="WOO117" s="631"/>
      <c r="WOP117" s="631"/>
      <c r="WOQ117" s="612"/>
      <c r="WOR117" s="626"/>
      <c r="WOS117" s="631"/>
      <c r="WOT117" s="631"/>
      <c r="WOU117" s="631"/>
      <c r="WOV117" s="631"/>
      <c r="WOW117" s="631"/>
      <c r="WOX117" s="612"/>
      <c r="WOY117" s="626"/>
      <c r="WOZ117" s="631"/>
      <c r="WPA117" s="631"/>
      <c r="WPB117" s="631"/>
      <c r="WPC117" s="631"/>
      <c r="WPD117" s="631"/>
      <c r="WPE117" s="612"/>
      <c r="WPF117" s="626"/>
      <c r="WPG117" s="631"/>
      <c r="WPH117" s="631"/>
      <c r="WPI117" s="631"/>
      <c r="WPJ117" s="631"/>
      <c r="WPK117" s="631"/>
      <c r="WPL117" s="612"/>
      <c r="WPM117" s="626"/>
      <c r="WPN117" s="631"/>
      <c r="WPO117" s="631"/>
      <c r="WPP117" s="631"/>
      <c r="WPQ117" s="631"/>
      <c r="WPR117" s="631"/>
      <c r="WPS117" s="612"/>
      <c r="WPT117" s="626"/>
      <c r="WPU117" s="631"/>
      <c r="WPV117" s="631"/>
      <c r="WPW117" s="631"/>
      <c r="WPX117" s="631"/>
      <c r="WPY117" s="631"/>
      <c r="WPZ117" s="612"/>
      <c r="WQA117" s="626"/>
      <c r="WQB117" s="631"/>
      <c r="WQC117" s="631"/>
      <c r="WQD117" s="631"/>
      <c r="WQE117" s="631"/>
      <c r="WQF117" s="631"/>
      <c r="WQG117" s="612"/>
      <c r="WQH117" s="626"/>
      <c r="WQI117" s="631"/>
      <c r="WQJ117" s="631"/>
      <c r="WQK117" s="631"/>
      <c r="WQL117" s="631"/>
      <c r="WQM117" s="631"/>
      <c r="WQN117" s="612"/>
      <c r="WQO117" s="626"/>
      <c r="WQP117" s="631"/>
      <c r="WQQ117" s="631"/>
      <c r="WQR117" s="631"/>
      <c r="WQS117" s="631"/>
      <c r="WQT117" s="631"/>
      <c r="WQU117" s="612"/>
      <c r="WQV117" s="626"/>
      <c r="WQW117" s="631"/>
      <c r="WQX117" s="631"/>
      <c r="WQY117" s="631"/>
      <c r="WQZ117" s="631"/>
      <c r="WRA117" s="631"/>
      <c r="WRB117" s="612"/>
      <c r="WRC117" s="626"/>
      <c r="WRD117" s="631"/>
      <c r="WRE117" s="631"/>
      <c r="WRF117" s="631"/>
      <c r="WRG117" s="631"/>
      <c r="WRH117" s="631"/>
      <c r="WRI117" s="612"/>
      <c r="WRJ117" s="626"/>
      <c r="WRK117" s="631"/>
      <c r="WRL117" s="631"/>
      <c r="WRM117" s="631"/>
      <c r="WRN117" s="631"/>
      <c r="WRO117" s="631"/>
      <c r="WRP117" s="612"/>
      <c r="WRQ117" s="626"/>
      <c r="WRR117" s="631"/>
      <c r="WRS117" s="631"/>
      <c r="WRT117" s="631"/>
      <c r="WRU117" s="631"/>
      <c r="WRV117" s="631"/>
      <c r="WRW117" s="612"/>
      <c r="WRX117" s="626"/>
      <c r="WRY117" s="631"/>
      <c r="WRZ117" s="631"/>
      <c r="WSA117" s="631"/>
      <c r="WSB117" s="631"/>
      <c r="WSC117" s="631"/>
      <c r="WSD117" s="612"/>
      <c r="WSE117" s="626"/>
      <c r="WSF117" s="631"/>
      <c r="WSG117" s="631"/>
      <c r="WSH117" s="631"/>
      <c r="WSI117" s="631"/>
      <c r="WSJ117" s="631"/>
      <c r="WSK117" s="612"/>
      <c r="WSL117" s="626"/>
      <c r="WSM117" s="631"/>
      <c r="WSN117" s="631"/>
      <c r="WSO117" s="631"/>
      <c r="WSP117" s="631"/>
      <c r="WSQ117" s="631"/>
      <c r="WSR117" s="612"/>
      <c r="WSS117" s="626"/>
      <c r="WST117" s="631"/>
      <c r="WSU117" s="631"/>
      <c r="WSV117" s="631"/>
      <c r="WSW117" s="631"/>
      <c r="WSX117" s="631"/>
      <c r="WSY117" s="612"/>
      <c r="WSZ117" s="626"/>
      <c r="WTA117" s="631"/>
      <c r="WTB117" s="631"/>
      <c r="WTC117" s="631"/>
      <c r="WTD117" s="631"/>
      <c r="WTE117" s="631"/>
      <c r="WTF117" s="612"/>
      <c r="WTG117" s="626"/>
      <c r="WTH117" s="631"/>
      <c r="WTI117" s="631"/>
      <c r="WTJ117" s="631"/>
      <c r="WTK117" s="631"/>
      <c r="WTL117" s="631"/>
      <c r="WTM117" s="612"/>
      <c r="WTN117" s="626"/>
      <c r="WTO117" s="631"/>
      <c r="WTP117" s="631"/>
      <c r="WTQ117" s="631"/>
      <c r="WTR117" s="631"/>
      <c r="WTS117" s="631"/>
      <c r="WTT117" s="612"/>
      <c r="WTU117" s="626"/>
      <c r="WTV117" s="631"/>
      <c r="WTW117" s="631"/>
      <c r="WTX117" s="631"/>
      <c r="WTY117" s="631"/>
      <c r="WTZ117" s="631"/>
      <c r="WUA117" s="612"/>
      <c r="WUB117" s="626"/>
      <c r="WUC117" s="631"/>
      <c r="WUD117" s="631"/>
      <c r="WUE117" s="631"/>
      <c r="WUF117" s="631"/>
      <c r="WUG117" s="631"/>
      <c r="WUH117" s="612"/>
      <c r="WUI117" s="626"/>
      <c r="WUJ117" s="631"/>
      <c r="WUK117" s="631"/>
      <c r="WUL117" s="631"/>
      <c r="WUM117" s="631"/>
      <c r="WUN117" s="631"/>
      <c r="WUO117" s="612"/>
      <c r="WUP117" s="626"/>
      <c r="WUQ117" s="631"/>
      <c r="WUR117" s="631"/>
      <c r="WUS117" s="631"/>
      <c r="WUT117" s="631"/>
      <c r="WUU117" s="631"/>
      <c r="WUV117" s="612"/>
      <c r="WUW117" s="626"/>
      <c r="WUX117" s="631"/>
      <c r="WUY117" s="631"/>
      <c r="WUZ117" s="631"/>
      <c r="WVA117" s="631"/>
      <c r="WVB117" s="631"/>
      <c r="WVC117" s="612"/>
      <c r="WVD117" s="626"/>
      <c r="WVE117" s="631"/>
      <c r="WVF117" s="631"/>
      <c r="WVG117" s="631"/>
      <c r="WVH117" s="631"/>
      <c r="WVI117" s="631"/>
      <c r="WVJ117" s="612"/>
      <c r="WVK117" s="626"/>
      <c r="WVL117" s="631"/>
      <c r="WVM117" s="631"/>
      <c r="WVN117" s="631"/>
      <c r="WVO117" s="631"/>
      <c r="WVP117" s="631"/>
      <c r="WVQ117" s="612"/>
      <c r="WVR117" s="626"/>
      <c r="WVS117" s="631"/>
      <c r="WVT117" s="631"/>
      <c r="WVU117" s="631"/>
      <c r="WVV117" s="631"/>
      <c r="WVW117" s="631"/>
      <c r="WVX117" s="612"/>
      <c r="WVY117" s="626"/>
      <c r="WVZ117" s="631"/>
      <c r="WWA117" s="631"/>
      <c r="WWB117" s="631"/>
      <c r="WWC117" s="631"/>
      <c r="WWD117" s="631"/>
      <c r="WWE117" s="612"/>
      <c r="WWF117" s="626"/>
      <c r="WWG117" s="631"/>
      <c r="WWH117" s="631"/>
      <c r="WWI117" s="631"/>
      <c r="WWJ117" s="631"/>
      <c r="WWK117" s="631"/>
      <c r="WWL117" s="612"/>
      <c r="WWM117" s="626"/>
      <c r="WWN117" s="631"/>
      <c r="WWO117" s="631"/>
      <c r="WWP117" s="631"/>
      <c r="WWQ117" s="631"/>
      <c r="WWR117" s="631"/>
      <c r="WWS117" s="612"/>
      <c r="WWT117" s="626"/>
      <c r="WWU117" s="631"/>
      <c r="WWV117" s="631"/>
      <c r="WWW117" s="631"/>
      <c r="WWX117" s="631"/>
      <c r="WWY117" s="631"/>
      <c r="WWZ117" s="612"/>
      <c r="WXA117" s="626"/>
      <c r="WXB117" s="631"/>
      <c r="WXC117" s="631"/>
      <c r="WXD117" s="631"/>
      <c r="WXE117" s="631"/>
      <c r="WXF117" s="631"/>
      <c r="WXG117" s="612"/>
      <c r="WXH117" s="626"/>
      <c r="WXI117" s="631"/>
      <c r="WXJ117" s="631"/>
      <c r="WXK117" s="631"/>
      <c r="WXL117" s="631"/>
      <c r="WXM117" s="631"/>
      <c r="WXN117" s="612"/>
      <c r="WXO117" s="626"/>
      <c r="WXP117" s="631"/>
      <c r="WXQ117" s="631"/>
      <c r="WXR117" s="631"/>
      <c r="WXS117" s="631"/>
      <c r="WXT117" s="631"/>
      <c r="WXU117" s="612"/>
      <c r="WXV117" s="626"/>
      <c r="WXW117" s="631"/>
      <c r="WXX117" s="631"/>
      <c r="WXY117" s="631"/>
      <c r="WXZ117" s="631"/>
      <c r="WYA117" s="631"/>
      <c r="WYB117" s="612"/>
      <c r="WYC117" s="626"/>
      <c r="WYD117" s="631"/>
      <c r="WYE117" s="631"/>
      <c r="WYF117" s="631"/>
      <c r="WYG117" s="631"/>
      <c r="WYH117" s="631"/>
      <c r="WYI117" s="612"/>
      <c r="WYJ117" s="626"/>
      <c r="WYK117" s="631"/>
      <c r="WYL117" s="631"/>
      <c r="WYM117" s="631"/>
      <c r="WYN117" s="631"/>
      <c r="WYO117" s="631"/>
      <c r="WYP117" s="612"/>
      <c r="WYQ117" s="626"/>
      <c r="WYR117" s="631"/>
      <c r="WYS117" s="631"/>
      <c r="WYT117" s="631"/>
      <c r="WYU117" s="631"/>
      <c r="WYV117" s="631"/>
      <c r="WYW117" s="612"/>
      <c r="WYX117" s="626"/>
      <c r="WYY117" s="631"/>
      <c r="WYZ117" s="631"/>
      <c r="WZA117" s="631"/>
      <c r="WZB117" s="631"/>
      <c r="WZC117" s="631"/>
      <c r="WZD117" s="612"/>
      <c r="WZE117" s="626"/>
      <c r="WZF117" s="631"/>
      <c r="WZG117" s="631"/>
      <c r="WZH117" s="631"/>
      <c r="WZI117" s="631"/>
      <c r="WZJ117" s="631"/>
      <c r="WZK117" s="612"/>
      <c r="WZL117" s="626"/>
      <c r="WZM117" s="631"/>
      <c r="WZN117" s="631"/>
      <c r="WZO117" s="631"/>
      <c r="WZP117" s="631"/>
      <c r="WZQ117" s="631"/>
      <c r="WZR117" s="612"/>
      <c r="WZS117" s="626"/>
      <c r="WZT117" s="631"/>
      <c r="WZU117" s="631"/>
      <c r="WZV117" s="631"/>
      <c r="WZW117" s="631"/>
      <c r="WZX117" s="631"/>
      <c r="WZY117" s="612"/>
      <c r="WZZ117" s="626"/>
      <c r="XAA117" s="631"/>
      <c r="XAB117" s="631"/>
      <c r="XAC117" s="631"/>
      <c r="XAD117" s="631"/>
      <c r="XAE117" s="631"/>
      <c r="XAF117" s="612"/>
      <c r="XAG117" s="626"/>
      <c r="XAH117" s="631"/>
      <c r="XAI117" s="631"/>
      <c r="XAJ117" s="631"/>
      <c r="XAK117" s="631"/>
      <c r="XAL117" s="631"/>
      <c r="XAM117" s="612"/>
      <c r="XAN117" s="626"/>
      <c r="XAO117" s="631"/>
      <c r="XAP117" s="631"/>
      <c r="XAQ117" s="631"/>
      <c r="XAR117" s="631"/>
      <c r="XAS117" s="631"/>
      <c r="XAT117" s="612"/>
      <c r="XAU117" s="626"/>
      <c r="XAV117" s="631"/>
      <c r="XAW117" s="631"/>
      <c r="XAX117" s="631"/>
      <c r="XAY117" s="631"/>
      <c r="XAZ117" s="631"/>
      <c r="XBA117" s="612"/>
      <c r="XBB117" s="626"/>
      <c r="XBC117" s="631"/>
      <c r="XBD117" s="631"/>
      <c r="XBE117" s="631"/>
      <c r="XBF117" s="631"/>
      <c r="XBG117" s="631"/>
      <c r="XBH117" s="612"/>
      <c r="XBI117" s="626"/>
      <c r="XBJ117" s="631"/>
      <c r="XBK117" s="631"/>
      <c r="XBL117" s="631"/>
      <c r="XBM117" s="631"/>
      <c r="XBN117" s="631"/>
      <c r="XBO117" s="612"/>
      <c r="XBP117" s="626"/>
      <c r="XBQ117" s="631"/>
      <c r="XBR117" s="631"/>
      <c r="XBS117" s="631"/>
      <c r="XBT117" s="631"/>
      <c r="XBU117" s="631"/>
      <c r="XBV117" s="612"/>
      <c r="XBW117" s="626"/>
      <c r="XBX117" s="631"/>
      <c r="XBY117" s="631"/>
      <c r="XBZ117" s="631"/>
      <c r="XCA117" s="631"/>
      <c r="XCB117" s="631"/>
      <c r="XCC117" s="612"/>
      <c r="XCD117" s="626"/>
      <c r="XCE117" s="631"/>
      <c r="XCF117" s="631"/>
      <c r="XCG117" s="631"/>
      <c r="XCH117" s="631"/>
      <c r="XCI117" s="631"/>
      <c r="XCJ117" s="612"/>
      <c r="XCK117" s="626"/>
      <c r="XCL117" s="631"/>
      <c r="XCM117" s="631"/>
      <c r="XCN117" s="631"/>
      <c r="XCO117" s="631"/>
      <c r="XCP117" s="631"/>
      <c r="XCQ117" s="612"/>
      <c r="XCR117" s="626"/>
      <c r="XCS117" s="631"/>
      <c r="XCT117" s="631"/>
      <c r="XCU117" s="631"/>
      <c r="XCV117" s="631"/>
      <c r="XCW117" s="631"/>
      <c r="XCX117" s="612"/>
      <c r="XCY117" s="626"/>
      <c r="XCZ117" s="631"/>
      <c r="XDA117" s="631"/>
      <c r="XDB117" s="631"/>
      <c r="XDC117" s="631"/>
      <c r="XDD117" s="631"/>
      <c r="XDE117" s="612"/>
      <c r="XDF117" s="626"/>
      <c r="XDG117" s="631"/>
      <c r="XDH117" s="631"/>
      <c r="XDI117" s="631"/>
      <c r="XDJ117" s="631"/>
      <c r="XDK117" s="631"/>
      <c r="XDL117" s="612"/>
      <c r="XDM117" s="626"/>
      <c r="XDN117" s="631"/>
      <c r="XDO117" s="631"/>
      <c r="XDP117" s="631"/>
      <c r="XDQ117" s="631"/>
      <c r="XDR117" s="631"/>
      <c r="XDS117" s="612"/>
      <c r="XDT117" s="626"/>
      <c r="XDU117" s="631"/>
      <c r="XDV117" s="631"/>
      <c r="XDW117" s="631"/>
      <c r="XDX117" s="631"/>
      <c r="XDY117" s="631"/>
      <c r="XDZ117" s="612"/>
      <c r="XEA117" s="626"/>
      <c r="XEB117" s="631"/>
      <c r="XEC117" s="631"/>
      <c r="XED117" s="631"/>
      <c r="XEE117" s="631"/>
      <c r="XEF117" s="631"/>
      <c r="XEG117" s="612"/>
      <c r="XEH117" s="626"/>
      <c r="XEI117" s="631"/>
      <c r="XEJ117" s="631"/>
      <c r="XEK117" s="631"/>
      <c r="XEL117" s="631"/>
      <c r="XEM117" s="631"/>
      <c r="XEN117" s="612"/>
      <c r="XEO117" s="626"/>
      <c r="XEP117" s="631"/>
      <c r="XEQ117" s="631"/>
      <c r="XER117" s="631"/>
      <c r="XES117" s="631"/>
      <c r="XET117" s="631"/>
      <c r="XEU117" s="612"/>
      <c r="XEV117" s="626"/>
      <c r="XEW117" s="626"/>
      <c r="XEX117" s="626"/>
    </row>
    <row r="118" spans="1:16378" ht="42.95" customHeight="1" x14ac:dyDescent="0.25">
      <c r="A118" s="606"/>
      <c r="B118" s="609"/>
      <c r="C118" s="606"/>
      <c r="D118" s="606"/>
      <c r="E118" s="606"/>
      <c r="F118" s="606"/>
      <c r="G118" s="606"/>
      <c r="I118" s="592"/>
      <c r="J118" s="610"/>
      <c r="K118" s="592"/>
      <c r="L118" s="592"/>
      <c r="M118" s="592"/>
      <c r="N118" s="592"/>
      <c r="O118" s="592"/>
      <c r="P118" s="592"/>
      <c r="Q118" s="610"/>
      <c r="R118" s="592"/>
      <c r="S118" s="592"/>
      <c r="T118" s="592"/>
      <c r="U118" s="592"/>
      <c r="V118" s="592"/>
      <c r="W118" s="592"/>
      <c r="X118" s="610"/>
      <c r="Y118" s="592"/>
      <c r="Z118" s="592"/>
      <c r="AA118" s="592"/>
      <c r="AB118" s="592"/>
      <c r="AC118" s="592"/>
      <c r="AD118" s="592"/>
      <c r="AE118" s="610"/>
      <c r="AF118" s="592"/>
      <c r="AG118" s="592"/>
      <c r="AH118" s="592"/>
      <c r="AI118" s="592"/>
      <c r="AJ118" s="592"/>
      <c r="AK118" s="592"/>
      <c r="AL118" s="610"/>
      <c r="AM118" s="592"/>
      <c r="AN118" s="592"/>
      <c r="AO118" s="592"/>
      <c r="AP118" s="592"/>
      <c r="AQ118" s="592"/>
      <c r="AR118" s="592"/>
      <c r="AS118" s="610"/>
      <c r="AT118" s="592"/>
      <c r="AU118" s="592"/>
      <c r="AV118" s="592"/>
      <c r="AW118" s="592"/>
      <c r="AX118" s="592"/>
      <c r="AY118" s="592"/>
      <c r="AZ118" s="610"/>
      <c r="BA118" s="592"/>
      <c r="BB118" s="592"/>
      <c r="BC118" s="592"/>
      <c r="BD118" s="592"/>
      <c r="BE118" s="592"/>
      <c r="BF118" s="592"/>
      <c r="BG118" s="610"/>
      <c r="BH118" s="592"/>
      <c r="BI118" s="592"/>
      <c r="BJ118" s="592"/>
      <c r="BK118" s="592"/>
      <c r="BL118" s="592"/>
      <c r="BM118" s="592"/>
      <c r="BN118" s="610"/>
      <c r="BO118" s="592"/>
      <c r="BP118" s="592"/>
      <c r="BQ118" s="592"/>
      <c r="BR118" s="592"/>
      <c r="BS118" s="592"/>
      <c r="BT118" s="592"/>
      <c r="BU118" s="610"/>
      <c r="BV118" s="592"/>
      <c r="BW118" s="592"/>
      <c r="BX118" s="592"/>
      <c r="BY118" s="592"/>
      <c r="BZ118" s="592"/>
      <c r="CA118" s="592"/>
      <c r="CB118" s="610"/>
      <c r="CC118" s="592"/>
      <c r="CD118" s="592"/>
      <c r="CE118" s="592"/>
      <c r="CF118" s="592"/>
      <c r="CG118" s="592"/>
      <c r="CH118" s="592"/>
      <c r="CI118" s="610"/>
      <c r="CJ118" s="592"/>
      <c r="CK118" s="592"/>
      <c r="CL118" s="592"/>
      <c r="CM118" s="592"/>
      <c r="CN118" s="592"/>
      <c r="CO118" s="592"/>
      <c r="CP118" s="610"/>
      <c r="CQ118" s="592"/>
      <c r="CR118" s="592"/>
      <c r="CS118" s="592"/>
      <c r="CT118" s="592"/>
      <c r="CU118" s="592"/>
      <c r="CV118" s="592"/>
      <c r="CW118" s="610"/>
      <c r="CX118" s="592"/>
      <c r="CY118" s="592"/>
      <c r="CZ118" s="592"/>
      <c r="DA118" s="592"/>
      <c r="DB118" s="592"/>
      <c r="DC118" s="592"/>
      <c r="DD118" s="610"/>
      <c r="DE118" s="592"/>
      <c r="DF118" s="592"/>
      <c r="DG118" s="592"/>
      <c r="DH118" s="592"/>
      <c r="DI118" s="592"/>
      <c r="DJ118" s="592"/>
      <c r="DK118" s="610"/>
      <c r="DL118" s="592"/>
      <c r="DM118" s="592"/>
      <c r="DN118" s="592"/>
      <c r="DO118" s="592"/>
      <c r="DP118" s="592"/>
      <c r="DQ118" s="592"/>
      <c r="DR118" s="610"/>
      <c r="DS118" s="592"/>
      <c r="DT118" s="592"/>
      <c r="DU118" s="592"/>
      <c r="DV118" s="592"/>
      <c r="DW118" s="592"/>
      <c r="DX118" s="592"/>
      <c r="DY118" s="610"/>
      <c r="DZ118" s="592"/>
      <c r="EA118" s="592"/>
      <c r="EB118" s="592"/>
      <c r="EC118" s="592"/>
      <c r="ED118" s="592"/>
      <c r="EE118" s="592"/>
      <c r="EF118" s="610"/>
      <c r="EG118" s="592"/>
      <c r="EH118" s="592"/>
      <c r="EI118" s="592"/>
      <c r="EJ118" s="592"/>
      <c r="EK118" s="592"/>
      <c r="EL118" s="592"/>
      <c r="EM118" s="610"/>
      <c r="EN118" s="592"/>
      <c r="EO118" s="592"/>
      <c r="EP118" s="592"/>
      <c r="EQ118" s="592"/>
      <c r="ER118" s="592"/>
      <c r="ES118" s="592"/>
      <c r="ET118" s="610"/>
      <c r="EU118" s="592"/>
      <c r="EV118" s="592"/>
      <c r="EW118" s="592"/>
      <c r="EX118" s="592"/>
      <c r="EY118" s="592"/>
      <c r="EZ118" s="592"/>
      <c r="FA118" s="610"/>
      <c r="FB118" s="592"/>
      <c r="FC118" s="592"/>
      <c r="FD118" s="592"/>
      <c r="FE118" s="592"/>
      <c r="FF118" s="592"/>
      <c r="FG118" s="592"/>
      <c r="FH118" s="610"/>
      <c r="FI118" s="592"/>
      <c r="FJ118" s="592"/>
      <c r="FK118" s="592"/>
      <c r="FL118" s="592"/>
      <c r="FM118" s="592"/>
      <c r="FN118" s="592"/>
      <c r="FO118" s="610"/>
      <c r="FP118" s="592"/>
      <c r="FQ118" s="592"/>
      <c r="FR118" s="592"/>
      <c r="FS118" s="592"/>
      <c r="FT118" s="592"/>
      <c r="FU118" s="592"/>
      <c r="FV118" s="610"/>
      <c r="FW118" s="592"/>
      <c r="FX118" s="592"/>
      <c r="FY118" s="592"/>
      <c r="FZ118" s="592"/>
      <c r="GA118" s="592"/>
      <c r="GB118" s="592"/>
      <c r="GC118" s="610"/>
      <c r="GD118" s="592"/>
      <c r="GE118" s="592"/>
      <c r="GF118" s="592"/>
      <c r="GG118" s="592"/>
      <c r="GH118" s="592"/>
      <c r="GI118" s="592"/>
      <c r="GJ118" s="610"/>
      <c r="GK118" s="592"/>
      <c r="GL118" s="592"/>
      <c r="GM118" s="592"/>
      <c r="GN118" s="592"/>
      <c r="GO118" s="592"/>
      <c r="GP118" s="592"/>
      <c r="GQ118" s="610"/>
      <c r="GR118" s="592"/>
      <c r="GS118" s="592"/>
      <c r="GT118" s="592"/>
      <c r="GU118" s="592"/>
      <c r="GV118" s="592"/>
      <c r="GW118" s="592"/>
      <c r="GX118" s="610"/>
      <c r="GY118" s="592"/>
      <c r="GZ118" s="592"/>
      <c r="HA118" s="592"/>
      <c r="HB118" s="592"/>
      <c r="HC118" s="592"/>
      <c r="HD118" s="592"/>
      <c r="HE118" s="610"/>
      <c r="HF118" s="592"/>
      <c r="HG118" s="592"/>
      <c r="HH118" s="592"/>
      <c r="HI118" s="592"/>
      <c r="HJ118" s="592"/>
      <c r="HK118" s="592"/>
      <c r="HL118" s="610"/>
      <c r="HM118" s="592"/>
      <c r="HN118" s="592"/>
      <c r="HO118" s="592"/>
      <c r="HP118" s="592"/>
      <c r="HQ118" s="592"/>
      <c r="HR118" s="592"/>
      <c r="HS118" s="610"/>
      <c r="HT118" s="592"/>
      <c r="HU118" s="592"/>
      <c r="HV118" s="592"/>
      <c r="HW118" s="592"/>
      <c r="HX118" s="592"/>
      <c r="HY118" s="592"/>
      <c r="HZ118" s="610"/>
      <c r="IA118" s="592"/>
      <c r="IB118" s="592"/>
      <c r="IC118" s="592"/>
      <c r="ID118" s="592"/>
      <c r="IE118" s="592"/>
      <c r="IF118" s="592"/>
      <c r="IG118" s="610"/>
      <c r="IH118" s="592"/>
      <c r="II118" s="592"/>
      <c r="IJ118" s="592"/>
      <c r="IK118" s="592"/>
      <c r="IL118" s="592"/>
      <c r="IM118" s="592"/>
      <c r="IN118" s="610"/>
      <c r="IO118" s="592"/>
      <c r="IP118" s="592"/>
      <c r="IQ118" s="592"/>
      <c r="IR118" s="592"/>
      <c r="IS118" s="592"/>
      <c r="IT118" s="592"/>
      <c r="IU118" s="610"/>
      <c r="IV118" s="592"/>
      <c r="IW118" s="592"/>
      <c r="IX118" s="592"/>
      <c r="IY118" s="592"/>
      <c r="IZ118" s="592"/>
      <c r="JA118" s="592"/>
      <c r="JB118" s="610"/>
      <c r="JC118" s="592"/>
      <c r="JD118" s="592"/>
      <c r="JE118" s="592"/>
      <c r="JF118" s="592"/>
      <c r="JG118" s="592"/>
      <c r="JH118" s="592"/>
      <c r="JI118" s="610"/>
      <c r="JJ118" s="592"/>
      <c r="JK118" s="592"/>
      <c r="JL118" s="592"/>
      <c r="JM118" s="592"/>
      <c r="JN118" s="592"/>
      <c r="JO118" s="592"/>
      <c r="JP118" s="610"/>
      <c r="JQ118" s="592"/>
      <c r="JR118" s="592"/>
      <c r="JS118" s="592"/>
      <c r="JT118" s="592"/>
      <c r="JU118" s="592"/>
      <c r="JV118" s="592"/>
      <c r="JW118" s="610"/>
      <c r="JX118" s="592"/>
      <c r="JY118" s="592"/>
      <c r="JZ118" s="592"/>
      <c r="KA118" s="592"/>
      <c r="KB118" s="592"/>
      <c r="KC118" s="592"/>
      <c r="KD118" s="610"/>
      <c r="KE118" s="592"/>
      <c r="KF118" s="592"/>
      <c r="KG118" s="592"/>
      <c r="KH118" s="592"/>
      <c r="KI118" s="592"/>
      <c r="KJ118" s="592"/>
      <c r="KK118" s="610"/>
      <c r="KL118" s="592"/>
      <c r="KM118" s="592"/>
      <c r="KN118" s="592"/>
      <c r="KO118" s="592"/>
      <c r="KP118" s="592"/>
      <c r="KQ118" s="592"/>
      <c r="KR118" s="610"/>
      <c r="KS118" s="592"/>
      <c r="KT118" s="592"/>
      <c r="KU118" s="592"/>
      <c r="KV118" s="592"/>
      <c r="KW118" s="592"/>
      <c r="KX118" s="592"/>
      <c r="KY118" s="610"/>
      <c r="KZ118" s="592"/>
      <c r="LA118" s="592"/>
      <c r="LB118" s="592"/>
      <c r="LC118" s="592"/>
      <c r="LD118" s="592"/>
      <c r="LE118" s="592"/>
      <c r="LF118" s="610"/>
      <c r="LG118" s="592"/>
      <c r="LH118" s="592"/>
      <c r="LI118" s="592"/>
      <c r="LJ118" s="592"/>
      <c r="LK118" s="592"/>
      <c r="LL118" s="592"/>
      <c r="LM118" s="610"/>
      <c r="LN118" s="592"/>
      <c r="LO118" s="592"/>
      <c r="LP118" s="592"/>
      <c r="LQ118" s="592"/>
      <c r="LR118" s="592"/>
      <c r="LS118" s="592"/>
      <c r="LT118" s="610"/>
      <c r="LU118" s="592"/>
      <c r="LV118" s="592"/>
      <c r="LW118" s="592"/>
      <c r="LX118" s="592"/>
      <c r="LY118" s="592"/>
      <c r="LZ118" s="592"/>
      <c r="MA118" s="610"/>
      <c r="MB118" s="592"/>
      <c r="MC118" s="592"/>
      <c r="MD118" s="592"/>
      <c r="ME118" s="592"/>
      <c r="MF118" s="592"/>
      <c r="MG118" s="592"/>
      <c r="MH118" s="610"/>
      <c r="MI118" s="592"/>
      <c r="MJ118" s="592"/>
      <c r="MK118" s="592"/>
      <c r="ML118" s="592"/>
      <c r="MM118" s="592"/>
      <c r="MN118" s="592"/>
      <c r="MO118" s="610"/>
      <c r="MP118" s="592"/>
      <c r="MQ118" s="592"/>
      <c r="MR118" s="592"/>
      <c r="MS118" s="592"/>
      <c r="MT118" s="592"/>
      <c r="MU118" s="592"/>
      <c r="MV118" s="610"/>
      <c r="MW118" s="592"/>
      <c r="MX118" s="592"/>
      <c r="MY118" s="592"/>
      <c r="MZ118" s="592"/>
      <c r="NA118" s="592"/>
      <c r="NB118" s="592"/>
      <c r="NC118" s="610"/>
      <c r="ND118" s="592"/>
      <c r="NE118" s="592"/>
      <c r="NF118" s="592"/>
      <c r="NG118" s="592"/>
      <c r="NH118" s="592"/>
      <c r="NI118" s="592"/>
      <c r="NJ118" s="610"/>
      <c r="NK118" s="592"/>
      <c r="NL118" s="592"/>
      <c r="NM118" s="592"/>
      <c r="NN118" s="592"/>
      <c r="NO118" s="592"/>
      <c r="NP118" s="592"/>
      <c r="NQ118" s="610"/>
      <c r="NR118" s="592"/>
      <c r="NS118" s="592"/>
      <c r="NT118" s="592"/>
      <c r="NU118" s="592"/>
      <c r="NV118" s="592"/>
      <c r="NW118" s="592"/>
      <c r="NX118" s="610"/>
      <c r="NY118" s="592"/>
      <c r="NZ118" s="592"/>
      <c r="OA118" s="592"/>
      <c r="OB118" s="592"/>
      <c r="OC118" s="592"/>
      <c r="OD118" s="592"/>
      <c r="OE118" s="610"/>
      <c r="OF118" s="592"/>
      <c r="OG118" s="592"/>
      <c r="OH118" s="592"/>
      <c r="OI118" s="592"/>
      <c r="OJ118" s="592"/>
      <c r="OK118" s="592"/>
      <c r="OL118" s="610"/>
      <c r="OM118" s="592"/>
      <c r="ON118" s="592"/>
      <c r="OO118" s="592"/>
      <c r="OP118" s="592"/>
      <c r="OQ118" s="592"/>
      <c r="OR118" s="592"/>
      <c r="OS118" s="610"/>
      <c r="OT118" s="592"/>
      <c r="OU118" s="592"/>
      <c r="OV118" s="592"/>
      <c r="OW118" s="592"/>
      <c r="OX118" s="592"/>
      <c r="OY118" s="592"/>
      <c r="OZ118" s="610"/>
      <c r="PA118" s="592"/>
      <c r="PB118" s="592"/>
      <c r="PC118" s="592"/>
      <c r="PD118" s="592"/>
      <c r="PE118" s="592"/>
      <c r="PF118" s="592"/>
      <c r="PG118" s="610"/>
      <c r="PH118" s="592"/>
      <c r="PI118" s="592"/>
      <c r="PJ118" s="592"/>
      <c r="PK118" s="592"/>
      <c r="PL118" s="592"/>
      <c r="PM118" s="592"/>
      <c r="PN118" s="610"/>
      <c r="PO118" s="592"/>
      <c r="PP118" s="592"/>
      <c r="PQ118" s="592"/>
      <c r="PR118" s="592"/>
      <c r="PS118" s="592"/>
      <c r="PT118" s="592"/>
      <c r="PU118" s="610"/>
      <c r="PV118" s="592"/>
      <c r="PW118" s="592"/>
      <c r="PX118" s="592"/>
      <c r="PY118" s="592"/>
      <c r="PZ118" s="592"/>
      <c r="QA118" s="592"/>
      <c r="QB118" s="610"/>
      <c r="QC118" s="592"/>
      <c r="QD118" s="592"/>
      <c r="QE118" s="592"/>
      <c r="QF118" s="592"/>
      <c r="QG118" s="592"/>
      <c r="QH118" s="592"/>
      <c r="QI118" s="610"/>
      <c r="QJ118" s="592"/>
      <c r="QK118" s="592"/>
      <c r="QL118" s="592"/>
      <c r="QM118" s="592"/>
      <c r="QN118" s="592"/>
      <c r="QO118" s="592"/>
      <c r="QP118" s="610"/>
      <c r="QQ118" s="592"/>
      <c r="QR118" s="592"/>
      <c r="QS118" s="592"/>
      <c r="QT118" s="592"/>
      <c r="QU118" s="592"/>
      <c r="QV118" s="592"/>
      <c r="QW118" s="610"/>
      <c r="QX118" s="592"/>
      <c r="QY118" s="592"/>
      <c r="QZ118" s="592"/>
      <c r="RA118" s="592"/>
      <c r="RB118" s="592"/>
      <c r="RC118" s="592"/>
      <c r="RD118" s="610"/>
      <c r="RE118" s="592"/>
      <c r="RF118" s="592"/>
      <c r="RG118" s="592"/>
      <c r="RH118" s="592"/>
      <c r="RI118" s="592"/>
      <c r="RJ118" s="592"/>
      <c r="RK118" s="610"/>
      <c r="RL118" s="592"/>
      <c r="RM118" s="592"/>
      <c r="RN118" s="592"/>
      <c r="RO118" s="592"/>
      <c r="RP118" s="592"/>
      <c r="RQ118" s="592"/>
      <c r="RR118" s="610"/>
      <c r="RS118" s="592"/>
      <c r="RT118" s="592"/>
      <c r="RU118" s="592"/>
      <c r="RV118" s="592"/>
      <c r="RW118" s="592"/>
      <c r="RX118" s="592"/>
      <c r="RY118" s="610"/>
      <c r="RZ118" s="592"/>
      <c r="SA118" s="592"/>
      <c r="SB118" s="592"/>
      <c r="SC118" s="592"/>
      <c r="SD118" s="592"/>
      <c r="SE118" s="592"/>
      <c r="SF118" s="610"/>
      <c r="SG118" s="592"/>
      <c r="SH118" s="592"/>
      <c r="SI118" s="592"/>
      <c r="SJ118" s="592"/>
      <c r="SK118" s="592"/>
      <c r="SL118" s="592"/>
      <c r="SM118" s="610"/>
      <c r="SN118" s="592"/>
      <c r="SO118" s="592"/>
      <c r="SP118" s="592"/>
      <c r="SQ118" s="592"/>
      <c r="SR118" s="592"/>
      <c r="SS118" s="592"/>
      <c r="ST118" s="610"/>
      <c r="SU118" s="592"/>
      <c r="SV118" s="592"/>
      <c r="SW118" s="592"/>
      <c r="SX118" s="592"/>
      <c r="SY118" s="592"/>
      <c r="SZ118" s="592"/>
      <c r="TA118" s="610"/>
      <c r="TB118" s="592"/>
      <c r="TC118" s="592"/>
      <c r="TD118" s="592"/>
      <c r="TE118" s="592"/>
      <c r="TF118" s="592"/>
      <c r="TG118" s="592"/>
      <c r="TH118" s="610"/>
      <c r="TI118" s="592"/>
      <c r="TJ118" s="592"/>
      <c r="TK118" s="592"/>
      <c r="TL118" s="592"/>
      <c r="TM118" s="592"/>
      <c r="TN118" s="592"/>
      <c r="TO118" s="610"/>
      <c r="TP118" s="592"/>
      <c r="TQ118" s="592"/>
      <c r="TR118" s="592"/>
      <c r="TS118" s="592"/>
      <c r="TT118" s="592"/>
      <c r="TU118" s="592"/>
      <c r="TV118" s="610"/>
      <c r="TW118" s="592"/>
      <c r="TX118" s="592"/>
      <c r="TY118" s="592"/>
      <c r="TZ118" s="592"/>
      <c r="UA118" s="592"/>
      <c r="UB118" s="592"/>
      <c r="UC118" s="610"/>
      <c r="UD118" s="592"/>
      <c r="UE118" s="592"/>
      <c r="UF118" s="592"/>
      <c r="UG118" s="592"/>
      <c r="UH118" s="592"/>
      <c r="UI118" s="592"/>
      <c r="UJ118" s="610"/>
      <c r="UK118" s="592"/>
      <c r="UL118" s="592"/>
      <c r="UM118" s="592"/>
      <c r="UN118" s="592"/>
      <c r="UO118" s="592"/>
      <c r="UP118" s="592"/>
      <c r="UQ118" s="610"/>
      <c r="UR118" s="592"/>
      <c r="US118" s="592"/>
      <c r="UT118" s="592"/>
      <c r="UU118" s="592"/>
      <c r="UV118" s="592"/>
      <c r="UW118" s="592"/>
      <c r="UX118" s="610"/>
      <c r="UY118" s="592"/>
      <c r="UZ118" s="592"/>
      <c r="VA118" s="592"/>
      <c r="VB118" s="592"/>
      <c r="VC118" s="592"/>
      <c r="VD118" s="592"/>
      <c r="VE118" s="610"/>
      <c r="VF118" s="592"/>
      <c r="VG118" s="592"/>
      <c r="VH118" s="592"/>
      <c r="VI118" s="592"/>
      <c r="VJ118" s="592"/>
      <c r="VK118" s="592"/>
      <c r="VL118" s="610"/>
      <c r="VM118" s="592"/>
      <c r="VN118" s="592"/>
      <c r="VO118" s="592"/>
      <c r="VP118" s="592"/>
      <c r="VQ118" s="592"/>
      <c r="VR118" s="592"/>
      <c r="VS118" s="610"/>
      <c r="VT118" s="592"/>
      <c r="VU118" s="592"/>
      <c r="VV118" s="592"/>
      <c r="VW118" s="592"/>
      <c r="VX118" s="592"/>
      <c r="VY118" s="592"/>
      <c r="VZ118" s="610"/>
      <c r="WA118" s="592"/>
      <c r="WB118" s="592"/>
      <c r="WC118" s="592"/>
      <c r="WD118" s="592"/>
      <c r="WE118" s="592"/>
      <c r="WF118" s="592"/>
      <c r="WG118" s="610"/>
      <c r="WH118" s="592"/>
      <c r="WI118" s="592"/>
      <c r="WJ118" s="592"/>
      <c r="WK118" s="592"/>
      <c r="WL118" s="592"/>
      <c r="WM118" s="592"/>
      <c r="WN118" s="610"/>
      <c r="WO118" s="592"/>
      <c r="WP118" s="592"/>
      <c r="WQ118" s="592"/>
      <c r="WR118" s="592"/>
      <c r="WS118" s="592"/>
      <c r="WT118" s="592"/>
      <c r="WU118" s="610"/>
      <c r="WV118" s="592"/>
      <c r="WW118" s="592"/>
      <c r="WX118" s="592"/>
      <c r="WY118" s="592"/>
      <c r="WZ118" s="592"/>
      <c r="XA118" s="592"/>
      <c r="XB118" s="610"/>
      <c r="XC118" s="592"/>
      <c r="XD118" s="592"/>
      <c r="XE118" s="592"/>
      <c r="XF118" s="592"/>
      <c r="XG118" s="592"/>
      <c r="XH118" s="592"/>
      <c r="XI118" s="610"/>
      <c r="XJ118" s="592"/>
      <c r="XK118" s="592"/>
      <c r="XL118" s="592"/>
      <c r="XM118" s="592"/>
      <c r="XN118" s="592"/>
      <c r="XO118" s="592"/>
      <c r="XP118" s="610"/>
      <c r="XQ118" s="592"/>
      <c r="XR118" s="592"/>
      <c r="XS118" s="592"/>
      <c r="XT118" s="592"/>
      <c r="XU118" s="592"/>
      <c r="XV118" s="592"/>
      <c r="XW118" s="610"/>
      <c r="XX118" s="592"/>
      <c r="XY118" s="592"/>
      <c r="XZ118" s="592"/>
      <c r="YA118" s="592"/>
      <c r="YB118" s="592"/>
      <c r="YC118" s="592"/>
      <c r="YD118" s="610"/>
      <c r="YE118" s="592"/>
      <c r="YF118" s="592"/>
      <c r="YG118" s="592"/>
      <c r="YH118" s="592"/>
      <c r="YI118" s="592"/>
      <c r="YJ118" s="592"/>
      <c r="YK118" s="610"/>
      <c r="YL118" s="592"/>
      <c r="YM118" s="592"/>
      <c r="YN118" s="592"/>
      <c r="YO118" s="592"/>
      <c r="YP118" s="592"/>
      <c r="YQ118" s="592"/>
      <c r="YR118" s="610"/>
      <c r="YS118" s="592"/>
      <c r="YT118" s="592"/>
      <c r="YU118" s="592"/>
      <c r="YV118" s="592"/>
      <c r="YW118" s="592"/>
      <c r="YX118" s="592"/>
      <c r="YY118" s="610"/>
      <c r="YZ118" s="592"/>
      <c r="ZA118" s="592"/>
      <c r="ZB118" s="592"/>
      <c r="ZC118" s="592"/>
      <c r="ZD118" s="592"/>
      <c r="ZE118" s="592"/>
      <c r="ZF118" s="610"/>
      <c r="ZG118" s="592"/>
      <c r="ZH118" s="592"/>
      <c r="ZI118" s="592"/>
      <c r="ZJ118" s="592"/>
      <c r="ZK118" s="592"/>
      <c r="ZL118" s="592"/>
      <c r="ZM118" s="610"/>
      <c r="ZN118" s="592"/>
      <c r="ZO118" s="592"/>
      <c r="ZP118" s="592"/>
      <c r="ZQ118" s="592"/>
      <c r="ZR118" s="592"/>
      <c r="ZS118" s="592"/>
      <c r="ZT118" s="610"/>
      <c r="ZU118" s="592"/>
      <c r="ZV118" s="592"/>
      <c r="ZW118" s="592"/>
      <c r="ZX118" s="592"/>
      <c r="ZY118" s="592"/>
      <c r="ZZ118" s="592"/>
      <c r="AAA118" s="610"/>
      <c r="AAB118" s="592"/>
      <c r="AAC118" s="592"/>
      <c r="AAD118" s="592"/>
      <c r="AAE118" s="592"/>
      <c r="AAF118" s="592"/>
      <c r="AAG118" s="592"/>
      <c r="AAH118" s="610"/>
      <c r="AAI118" s="592"/>
      <c r="AAJ118" s="592"/>
      <c r="AAK118" s="592"/>
      <c r="AAL118" s="592"/>
      <c r="AAM118" s="592"/>
      <c r="AAN118" s="592"/>
      <c r="AAO118" s="610"/>
      <c r="AAP118" s="592"/>
      <c r="AAQ118" s="592"/>
      <c r="AAR118" s="592"/>
      <c r="AAS118" s="592"/>
      <c r="AAT118" s="592"/>
      <c r="AAU118" s="592"/>
      <c r="AAV118" s="610"/>
      <c r="AAW118" s="592"/>
      <c r="AAX118" s="592"/>
      <c r="AAY118" s="592"/>
      <c r="AAZ118" s="592"/>
      <c r="ABA118" s="592"/>
      <c r="ABB118" s="592"/>
      <c r="ABC118" s="610"/>
      <c r="ABD118" s="592"/>
      <c r="ABE118" s="592"/>
      <c r="ABF118" s="592"/>
      <c r="ABG118" s="592"/>
      <c r="ABH118" s="592"/>
      <c r="ABI118" s="592"/>
      <c r="ABJ118" s="610"/>
      <c r="ABK118" s="592"/>
      <c r="ABL118" s="592"/>
      <c r="ABM118" s="592"/>
      <c r="ABN118" s="592"/>
      <c r="ABO118" s="592"/>
      <c r="ABP118" s="592"/>
      <c r="ABQ118" s="610"/>
      <c r="ABR118" s="592"/>
      <c r="ABS118" s="592"/>
      <c r="ABT118" s="592"/>
      <c r="ABU118" s="592"/>
      <c r="ABV118" s="592"/>
      <c r="ABW118" s="592"/>
      <c r="ABX118" s="610"/>
      <c r="ABY118" s="592"/>
      <c r="ABZ118" s="592"/>
      <c r="ACA118" s="592"/>
      <c r="ACB118" s="592"/>
      <c r="ACC118" s="592"/>
      <c r="ACD118" s="592"/>
      <c r="ACE118" s="610"/>
      <c r="ACF118" s="592"/>
      <c r="ACG118" s="592"/>
      <c r="ACH118" s="592"/>
      <c r="ACI118" s="592"/>
      <c r="ACJ118" s="592"/>
      <c r="ACK118" s="592"/>
      <c r="ACL118" s="610"/>
      <c r="ACM118" s="592"/>
      <c r="ACN118" s="592"/>
      <c r="ACO118" s="592"/>
      <c r="ACP118" s="592"/>
      <c r="ACQ118" s="592"/>
      <c r="ACR118" s="592"/>
      <c r="ACS118" s="610"/>
      <c r="ACT118" s="592"/>
      <c r="ACU118" s="592"/>
      <c r="ACV118" s="592"/>
      <c r="ACW118" s="592"/>
      <c r="ACX118" s="592"/>
      <c r="ACY118" s="592"/>
      <c r="ACZ118" s="610"/>
      <c r="ADA118" s="592"/>
      <c r="ADB118" s="592"/>
      <c r="ADC118" s="592"/>
      <c r="ADD118" s="592"/>
      <c r="ADE118" s="592"/>
      <c r="ADF118" s="592"/>
      <c r="ADG118" s="610"/>
      <c r="ADH118" s="592"/>
      <c r="ADI118" s="592"/>
      <c r="ADJ118" s="592"/>
      <c r="ADK118" s="592"/>
      <c r="ADL118" s="592"/>
      <c r="ADM118" s="592"/>
      <c r="ADN118" s="610"/>
      <c r="ADO118" s="592"/>
      <c r="ADP118" s="592"/>
      <c r="ADQ118" s="592"/>
      <c r="ADR118" s="592"/>
      <c r="ADS118" s="592"/>
      <c r="ADT118" s="592"/>
      <c r="ADU118" s="610"/>
      <c r="ADV118" s="592"/>
      <c r="ADW118" s="592"/>
      <c r="ADX118" s="592"/>
      <c r="ADY118" s="592"/>
      <c r="ADZ118" s="592"/>
      <c r="AEA118" s="592"/>
      <c r="AEB118" s="610"/>
      <c r="AEC118" s="592"/>
      <c r="AED118" s="592"/>
      <c r="AEE118" s="592"/>
      <c r="AEF118" s="592"/>
      <c r="AEG118" s="592"/>
      <c r="AEH118" s="592"/>
      <c r="AEI118" s="610"/>
      <c r="AEJ118" s="592"/>
      <c r="AEK118" s="592"/>
      <c r="AEL118" s="592"/>
      <c r="AEM118" s="592"/>
      <c r="AEN118" s="592"/>
      <c r="AEO118" s="592"/>
      <c r="AEP118" s="610"/>
      <c r="AEQ118" s="592"/>
      <c r="AER118" s="592"/>
      <c r="AES118" s="592"/>
      <c r="AET118" s="592"/>
      <c r="AEU118" s="592"/>
      <c r="AEV118" s="592"/>
      <c r="AEW118" s="610"/>
      <c r="AEX118" s="592"/>
      <c r="AEY118" s="592"/>
      <c r="AEZ118" s="592"/>
      <c r="AFA118" s="592"/>
      <c r="AFB118" s="592"/>
      <c r="AFC118" s="592"/>
      <c r="AFD118" s="610"/>
      <c r="AFE118" s="592"/>
      <c r="AFF118" s="592"/>
      <c r="AFG118" s="592"/>
      <c r="AFH118" s="592"/>
      <c r="AFI118" s="592"/>
      <c r="AFJ118" s="592"/>
      <c r="AFK118" s="610"/>
      <c r="AFL118" s="592"/>
      <c r="AFM118" s="592"/>
      <c r="AFN118" s="592"/>
      <c r="AFO118" s="592"/>
      <c r="AFP118" s="592"/>
      <c r="AFQ118" s="592"/>
      <c r="AFR118" s="610"/>
      <c r="AFS118" s="592"/>
      <c r="AFT118" s="592"/>
      <c r="AFU118" s="592"/>
      <c r="AFV118" s="592"/>
      <c r="AFW118" s="592"/>
      <c r="AFX118" s="592"/>
      <c r="AFY118" s="610"/>
      <c r="AFZ118" s="592"/>
      <c r="AGA118" s="592"/>
      <c r="AGB118" s="592"/>
      <c r="AGC118" s="592"/>
      <c r="AGD118" s="592"/>
      <c r="AGE118" s="592"/>
      <c r="AGF118" s="610"/>
      <c r="AGG118" s="592"/>
      <c r="AGH118" s="592"/>
      <c r="AGI118" s="592"/>
      <c r="AGJ118" s="592"/>
      <c r="AGK118" s="592"/>
      <c r="AGL118" s="592"/>
      <c r="AGM118" s="610"/>
      <c r="AGN118" s="592"/>
      <c r="AGO118" s="592"/>
      <c r="AGP118" s="592"/>
      <c r="AGQ118" s="592"/>
      <c r="AGR118" s="592"/>
      <c r="AGS118" s="592"/>
      <c r="AGT118" s="610"/>
      <c r="AGU118" s="592"/>
      <c r="AGV118" s="592"/>
      <c r="AGW118" s="592"/>
      <c r="AGX118" s="592"/>
      <c r="AGY118" s="592"/>
      <c r="AGZ118" s="592"/>
      <c r="AHA118" s="610"/>
      <c r="AHB118" s="592"/>
      <c r="AHC118" s="592"/>
      <c r="AHD118" s="592"/>
      <c r="AHE118" s="592"/>
      <c r="AHF118" s="592"/>
      <c r="AHG118" s="592"/>
      <c r="AHH118" s="610"/>
      <c r="AHI118" s="592"/>
      <c r="AHJ118" s="592"/>
      <c r="AHK118" s="592"/>
      <c r="AHL118" s="592"/>
      <c r="AHM118" s="592"/>
      <c r="AHN118" s="592"/>
      <c r="AHO118" s="610"/>
      <c r="AHP118" s="592"/>
      <c r="AHQ118" s="592"/>
      <c r="AHR118" s="592"/>
      <c r="AHS118" s="592"/>
      <c r="AHT118" s="592"/>
      <c r="AHU118" s="592"/>
      <c r="AHV118" s="610"/>
      <c r="AHW118" s="592"/>
      <c r="AHX118" s="592"/>
      <c r="AHY118" s="592"/>
      <c r="AHZ118" s="592"/>
      <c r="AIA118" s="592"/>
      <c r="AIB118" s="592"/>
      <c r="AIC118" s="610"/>
      <c r="AID118" s="592"/>
      <c r="AIE118" s="592"/>
      <c r="AIF118" s="592"/>
      <c r="AIG118" s="592"/>
      <c r="AIH118" s="592"/>
      <c r="AII118" s="592"/>
      <c r="AIJ118" s="610"/>
      <c r="AIK118" s="592"/>
      <c r="AIL118" s="592"/>
      <c r="AIM118" s="592"/>
      <c r="AIN118" s="592"/>
      <c r="AIO118" s="592"/>
      <c r="AIP118" s="592"/>
      <c r="AIQ118" s="610"/>
      <c r="AIR118" s="592"/>
      <c r="AIS118" s="592"/>
      <c r="AIT118" s="592"/>
      <c r="AIU118" s="592"/>
      <c r="AIV118" s="592"/>
      <c r="AIW118" s="592"/>
      <c r="AIX118" s="610"/>
      <c r="AIY118" s="592"/>
      <c r="AIZ118" s="592"/>
      <c r="AJA118" s="592"/>
      <c r="AJB118" s="592"/>
      <c r="AJC118" s="592"/>
      <c r="AJD118" s="592"/>
      <c r="AJE118" s="610"/>
      <c r="AJF118" s="592"/>
      <c r="AJG118" s="592"/>
      <c r="AJH118" s="592"/>
      <c r="AJI118" s="592"/>
      <c r="AJJ118" s="592"/>
      <c r="AJK118" s="592"/>
      <c r="AJL118" s="610"/>
      <c r="AJM118" s="592"/>
      <c r="AJN118" s="592"/>
      <c r="AJO118" s="592"/>
      <c r="AJP118" s="592"/>
      <c r="AJQ118" s="592"/>
      <c r="AJR118" s="592"/>
      <c r="AJS118" s="610"/>
      <c r="AJT118" s="592"/>
      <c r="AJU118" s="592"/>
      <c r="AJV118" s="592"/>
      <c r="AJW118" s="592"/>
      <c r="AJX118" s="592"/>
      <c r="AJY118" s="592"/>
      <c r="AJZ118" s="610"/>
      <c r="AKA118" s="592"/>
      <c r="AKB118" s="592"/>
      <c r="AKC118" s="592"/>
      <c r="AKD118" s="592"/>
      <c r="AKE118" s="592"/>
      <c r="AKF118" s="592"/>
      <c r="AKG118" s="610"/>
      <c r="AKH118" s="592"/>
      <c r="AKI118" s="592"/>
      <c r="AKJ118" s="592"/>
      <c r="AKK118" s="592"/>
      <c r="AKL118" s="592"/>
      <c r="AKM118" s="592"/>
      <c r="AKN118" s="610"/>
      <c r="AKO118" s="592"/>
      <c r="AKP118" s="592"/>
      <c r="AKQ118" s="592"/>
      <c r="AKR118" s="592"/>
      <c r="AKS118" s="592"/>
      <c r="AKT118" s="592"/>
      <c r="AKU118" s="610"/>
      <c r="AKV118" s="592"/>
      <c r="AKW118" s="592"/>
      <c r="AKX118" s="592"/>
      <c r="AKY118" s="592"/>
      <c r="AKZ118" s="592"/>
      <c r="ALA118" s="592"/>
      <c r="ALB118" s="610"/>
      <c r="ALC118" s="592"/>
      <c r="ALD118" s="592"/>
      <c r="ALE118" s="592"/>
      <c r="ALF118" s="592"/>
      <c r="ALG118" s="592"/>
      <c r="ALH118" s="592"/>
      <c r="ALI118" s="610"/>
      <c r="ALJ118" s="592"/>
      <c r="ALK118" s="592"/>
      <c r="ALL118" s="592"/>
      <c r="ALM118" s="592"/>
      <c r="ALN118" s="592"/>
      <c r="ALO118" s="592"/>
      <c r="ALP118" s="610"/>
      <c r="ALQ118" s="592"/>
      <c r="ALR118" s="592"/>
      <c r="ALS118" s="592"/>
      <c r="ALT118" s="592"/>
      <c r="ALU118" s="592"/>
      <c r="ALV118" s="592"/>
      <c r="ALW118" s="610"/>
      <c r="ALX118" s="592"/>
      <c r="ALY118" s="592"/>
      <c r="ALZ118" s="592"/>
      <c r="AMA118" s="592"/>
      <c r="AMB118" s="592"/>
      <c r="AMC118" s="592"/>
      <c r="AMD118" s="610"/>
      <c r="AME118" s="592"/>
      <c r="AMF118" s="592"/>
      <c r="AMG118" s="592"/>
      <c r="AMH118" s="592"/>
      <c r="AMI118" s="592"/>
      <c r="AMJ118" s="592"/>
      <c r="AMK118" s="610"/>
      <c r="AML118" s="592"/>
      <c r="AMM118" s="592"/>
      <c r="AMN118" s="592"/>
      <c r="AMO118" s="592"/>
      <c r="AMP118" s="592"/>
      <c r="AMQ118" s="592"/>
      <c r="AMR118" s="610"/>
      <c r="AMS118" s="592"/>
      <c r="AMT118" s="592"/>
      <c r="AMU118" s="592"/>
      <c r="AMV118" s="592"/>
      <c r="AMW118" s="592"/>
      <c r="AMX118" s="592"/>
      <c r="AMY118" s="610"/>
      <c r="AMZ118" s="592"/>
      <c r="ANA118" s="592"/>
      <c r="ANB118" s="592"/>
      <c r="ANC118" s="592"/>
      <c r="AND118" s="592"/>
      <c r="ANE118" s="592"/>
      <c r="ANF118" s="610"/>
      <c r="ANG118" s="592"/>
      <c r="ANH118" s="592"/>
      <c r="ANI118" s="592"/>
      <c r="ANJ118" s="592"/>
      <c r="ANK118" s="592"/>
      <c r="ANL118" s="592"/>
      <c r="ANM118" s="610"/>
      <c r="ANN118" s="592"/>
      <c r="ANO118" s="592"/>
      <c r="ANP118" s="592"/>
      <c r="ANQ118" s="592"/>
      <c r="ANR118" s="592"/>
      <c r="ANS118" s="592"/>
      <c r="ANT118" s="610"/>
      <c r="ANU118" s="592"/>
      <c r="ANV118" s="592"/>
      <c r="ANW118" s="592"/>
      <c r="ANX118" s="592"/>
      <c r="ANY118" s="592"/>
      <c r="ANZ118" s="592"/>
      <c r="AOA118" s="610"/>
      <c r="AOB118" s="592"/>
      <c r="AOC118" s="592"/>
      <c r="AOD118" s="592"/>
      <c r="AOE118" s="592"/>
      <c r="AOF118" s="592"/>
      <c r="AOG118" s="592"/>
      <c r="AOH118" s="610"/>
      <c r="AOI118" s="592"/>
      <c r="AOJ118" s="592"/>
      <c r="AOK118" s="592"/>
      <c r="AOL118" s="592"/>
      <c r="AOM118" s="592"/>
      <c r="AON118" s="592"/>
      <c r="AOO118" s="610"/>
      <c r="AOP118" s="592"/>
      <c r="AOQ118" s="592"/>
      <c r="AOR118" s="592"/>
      <c r="AOS118" s="592"/>
      <c r="AOT118" s="592"/>
      <c r="AOU118" s="592"/>
      <c r="AOV118" s="610"/>
      <c r="AOW118" s="592"/>
      <c r="AOX118" s="592"/>
      <c r="AOY118" s="592"/>
      <c r="AOZ118" s="592"/>
      <c r="APA118" s="592"/>
      <c r="APB118" s="592"/>
      <c r="APC118" s="610"/>
      <c r="APD118" s="592"/>
      <c r="APE118" s="592"/>
      <c r="APF118" s="592"/>
      <c r="APG118" s="592"/>
      <c r="APH118" s="592"/>
      <c r="API118" s="592"/>
      <c r="APJ118" s="610"/>
      <c r="APK118" s="592"/>
      <c r="APL118" s="592"/>
      <c r="APM118" s="592"/>
      <c r="APN118" s="592"/>
      <c r="APO118" s="592"/>
      <c r="APP118" s="592"/>
      <c r="APQ118" s="610"/>
      <c r="APR118" s="592"/>
      <c r="APS118" s="592"/>
      <c r="APT118" s="592"/>
      <c r="APU118" s="592"/>
      <c r="APV118" s="592"/>
      <c r="APW118" s="592"/>
      <c r="APX118" s="610"/>
      <c r="APY118" s="592"/>
      <c r="APZ118" s="592"/>
      <c r="AQA118" s="592"/>
      <c r="AQB118" s="592"/>
      <c r="AQC118" s="592"/>
      <c r="AQD118" s="592"/>
      <c r="AQE118" s="610"/>
      <c r="AQF118" s="592"/>
      <c r="AQG118" s="592"/>
      <c r="AQH118" s="592"/>
      <c r="AQI118" s="592"/>
      <c r="AQJ118" s="592"/>
      <c r="AQK118" s="592"/>
      <c r="AQL118" s="610"/>
      <c r="AQM118" s="592"/>
      <c r="AQN118" s="592"/>
      <c r="AQO118" s="592"/>
      <c r="AQP118" s="592"/>
      <c r="AQQ118" s="592"/>
      <c r="AQR118" s="592"/>
      <c r="AQS118" s="610"/>
      <c r="AQT118" s="592"/>
      <c r="AQU118" s="592"/>
      <c r="AQV118" s="592"/>
      <c r="AQW118" s="592"/>
      <c r="AQX118" s="592"/>
      <c r="AQY118" s="592"/>
      <c r="AQZ118" s="610"/>
      <c r="ARA118" s="592"/>
      <c r="ARB118" s="592"/>
      <c r="ARC118" s="592"/>
      <c r="ARD118" s="592"/>
      <c r="ARE118" s="592"/>
      <c r="ARF118" s="592"/>
      <c r="ARG118" s="610"/>
      <c r="ARH118" s="592"/>
      <c r="ARI118" s="592"/>
      <c r="ARJ118" s="592"/>
      <c r="ARK118" s="592"/>
      <c r="ARL118" s="592"/>
      <c r="ARM118" s="592"/>
      <c r="ARN118" s="610"/>
      <c r="ARO118" s="592"/>
      <c r="ARP118" s="592"/>
      <c r="ARQ118" s="592"/>
      <c r="ARR118" s="592"/>
      <c r="ARS118" s="592"/>
      <c r="ART118" s="592"/>
      <c r="ARU118" s="610"/>
      <c r="ARV118" s="592"/>
      <c r="ARW118" s="592"/>
      <c r="ARX118" s="592"/>
      <c r="ARY118" s="592"/>
      <c r="ARZ118" s="592"/>
      <c r="ASA118" s="592"/>
      <c r="ASB118" s="610"/>
      <c r="ASC118" s="592"/>
      <c r="ASD118" s="592"/>
      <c r="ASE118" s="592"/>
      <c r="ASF118" s="592"/>
      <c r="ASG118" s="592"/>
      <c r="ASH118" s="592"/>
      <c r="ASI118" s="610"/>
      <c r="ASJ118" s="592"/>
      <c r="ASK118" s="592"/>
      <c r="ASL118" s="592"/>
      <c r="ASM118" s="592"/>
      <c r="ASN118" s="592"/>
      <c r="ASO118" s="592"/>
      <c r="ASP118" s="610"/>
      <c r="ASQ118" s="592"/>
      <c r="ASR118" s="592"/>
      <c r="ASS118" s="592"/>
      <c r="AST118" s="592"/>
      <c r="ASU118" s="592"/>
      <c r="ASV118" s="592"/>
      <c r="ASW118" s="610"/>
      <c r="ASX118" s="592"/>
      <c r="ASY118" s="592"/>
      <c r="ASZ118" s="592"/>
      <c r="ATA118" s="592"/>
      <c r="ATB118" s="592"/>
      <c r="ATC118" s="592"/>
      <c r="ATD118" s="610"/>
      <c r="ATE118" s="592"/>
      <c r="ATF118" s="592"/>
      <c r="ATG118" s="592"/>
      <c r="ATH118" s="592"/>
      <c r="ATI118" s="592"/>
      <c r="ATJ118" s="592"/>
      <c r="ATK118" s="610"/>
      <c r="ATL118" s="592"/>
      <c r="ATM118" s="592"/>
      <c r="ATN118" s="592"/>
      <c r="ATO118" s="592"/>
      <c r="ATP118" s="592"/>
      <c r="ATQ118" s="592"/>
      <c r="ATR118" s="610"/>
      <c r="ATS118" s="592"/>
      <c r="ATT118" s="592"/>
      <c r="ATU118" s="592"/>
      <c r="ATV118" s="592"/>
      <c r="ATW118" s="592"/>
      <c r="ATX118" s="592"/>
      <c r="ATY118" s="610"/>
      <c r="ATZ118" s="592"/>
      <c r="AUA118" s="592"/>
      <c r="AUB118" s="592"/>
      <c r="AUC118" s="592"/>
      <c r="AUD118" s="592"/>
      <c r="AUE118" s="592"/>
      <c r="AUF118" s="610"/>
      <c r="AUG118" s="592"/>
      <c r="AUH118" s="592"/>
      <c r="AUI118" s="592"/>
      <c r="AUJ118" s="592"/>
      <c r="AUK118" s="592"/>
      <c r="AUL118" s="592"/>
      <c r="AUM118" s="610"/>
      <c r="AUN118" s="592"/>
      <c r="AUO118" s="592"/>
      <c r="AUP118" s="592"/>
      <c r="AUQ118" s="592"/>
      <c r="AUR118" s="592"/>
      <c r="AUS118" s="592"/>
      <c r="AUT118" s="610"/>
      <c r="AUU118" s="592"/>
      <c r="AUV118" s="592"/>
      <c r="AUW118" s="592"/>
      <c r="AUX118" s="592"/>
      <c r="AUY118" s="592"/>
      <c r="AUZ118" s="592"/>
      <c r="AVA118" s="610"/>
      <c r="AVB118" s="592"/>
      <c r="AVC118" s="592"/>
      <c r="AVD118" s="592"/>
      <c r="AVE118" s="592"/>
      <c r="AVF118" s="592"/>
      <c r="AVG118" s="592"/>
      <c r="AVH118" s="610"/>
      <c r="AVI118" s="592"/>
      <c r="AVJ118" s="592"/>
      <c r="AVK118" s="592"/>
      <c r="AVL118" s="592"/>
      <c r="AVM118" s="592"/>
      <c r="AVN118" s="592"/>
      <c r="AVO118" s="610"/>
      <c r="AVP118" s="592"/>
      <c r="AVQ118" s="592"/>
      <c r="AVR118" s="592"/>
      <c r="AVS118" s="592"/>
      <c r="AVT118" s="592"/>
      <c r="AVU118" s="592"/>
      <c r="AVV118" s="610"/>
      <c r="AVW118" s="592"/>
      <c r="AVX118" s="592"/>
      <c r="AVY118" s="592"/>
      <c r="AVZ118" s="592"/>
      <c r="AWA118" s="592"/>
      <c r="AWB118" s="592"/>
      <c r="AWC118" s="610"/>
      <c r="AWD118" s="592"/>
      <c r="AWE118" s="592"/>
      <c r="AWF118" s="592"/>
      <c r="AWG118" s="592"/>
      <c r="AWH118" s="592"/>
      <c r="AWI118" s="592"/>
      <c r="AWJ118" s="610"/>
      <c r="AWK118" s="592"/>
      <c r="AWL118" s="592"/>
      <c r="AWM118" s="592"/>
      <c r="AWN118" s="592"/>
      <c r="AWO118" s="592"/>
      <c r="AWP118" s="592"/>
      <c r="AWQ118" s="610"/>
      <c r="AWR118" s="592"/>
      <c r="AWS118" s="592"/>
      <c r="AWT118" s="592"/>
      <c r="AWU118" s="592"/>
      <c r="AWV118" s="592"/>
      <c r="AWW118" s="592"/>
      <c r="AWX118" s="610"/>
      <c r="AWY118" s="592"/>
      <c r="AWZ118" s="592"/>
      <c r="AXA118" s="592"/>
      <c r="AXB118" s="592"/>
      <c r="AXC118" s="592"/>
      <c r="AXD118" s="592"/>
      <c r="AXE118" s="610"/>
      <c r="AXF118" s="592"/>
      <c r="AXG118" s="592"/>
      <c r="AXH118" s="592"/>
      <c r="AXI118" s="592"/>
      <c r="AXJ118" s="592"/>
      <c r="AXK118" s="592"/>
      <c r="AXL118" s="610"/>
      <c r="AXM118" s="592"/>
      <c r="AXN118" s="592"/>
      <c r="AXO118" s="592"/>
      <c r="AXP118" s="592"/>
      <c r="AXQ118" s="592"/>
      <c r="AXR118" s="592"/>
      <c r="AXS118" s="610"/>
      <c r="AXT118" s="592"/>
      <c r="AXU118" s="592"/>
      <c r="AXV118" s="592"/>
      <c r="AXW118" s="592"/>
      <c r="AXX118" s="592"/>
      <c r="AXY118" s="592"/>
      <c r="AXZ118" s="610"/>
      <c r="AYA118" s="592"/>
      <c r="AYB118" s="592"/>
      <c r="AYC118" s="592"/>
      <c r="AYD118" s="592"/>
      <c r="AYE118" s="592"/>
      <c r="AYF118" s="592"/>
      <c r="AYG118" s="610"/>
      <c r="AYH118" s="592"/>
      <c r="AYI118" s="592"/>
      <c r="AYJ118" s="592"/>
      <c r="AYK118" s="592"/>
      <c r="AYL118" s="592"/>
      <c r="AYM118" s="592"/>
      <c r="AYN118" s="610"/>
      <c r="AYO118" s="592"/>
      <c r="AYP118" s="592"/>
      <c r="AYQ118" s="592"/>
      <c r="AYR118" s="592"/>
      <c r="AYS118" s="592"/>
      <c r="AYT118" s="592"/>
      <c r="AYU118" s="610"/>
      <c r="AYV118" s="592"/>
      <c r="AYW118" s="592"/>
      <c r="AYX118" s="592"/>
      <c r="AYY118" s="592"/>
      <c r="AYZ118" s="592"/>
      <c r="AZA118" s="592"/>
      <c r="AZB118" s="610"/>
      <c r="AZC118" s="592"/>
      <c r="AZD118" s="592"/>
      <c r="AZE118" s="592"/>
      <c r="AZF118" s="592"/>
      <c r="AZG118" s="592"/>
      <c r="AZH118" s="592"/>
      <c r="AZI118" s="610"/>
      <c r="AZJ118" s="592"/>
      <c r="AZK118" s="592"/>
      <c r="AZL118" s="592"/>
      <c r="AZM118" s="592"/>
      <c r="AZN118" s="592"/>
      <c r="AZO118" s="592"/>
      <c r="AZP118" s="610"/>
      <c r="AZQ118" s="592"/>
      <c r="AZR118" s="592"/>
      <c r="AZS118" s="592"/>
      <c r="AZT118" s="592"/>
      <c r="AZU118" s="592"/>
      <c r="AZV118" s="592"/>
      <c r="AZW118" s="610"/>
      <c r="AZX118" s="592"/>
      <c r="AZY118" s="592"/>
      <c r="AZZ118" s="592"/>
      <c r="BAA118" s="592"/>
      <c r="BAB118" s="592"/>
      <c r="BAC118" s="592"/>
      <c r="BAD118" s="610"/>
      <c r="BAE118" s="592"/>
      <c r="BAF118" s="592"/>
      <c r="BAG118" s="592"/>
      <c r="BAH118" s="592"/>
      <c r="BAI118" s="592"/>
      <c r="BAJ118" s="592"/>
      <c r="BAK118" s="610"/>
      <c r="BAL118" s="592"/>
      <c r="BAM118" s="592"/>
      <c r="BAN118" s="592"/>
      <c r="BAO118" s="592"/>
      <c r="BAP118" s="592"/>
      <c r="BAQ118" s="592"/>
      <c r="BAR118" s="610"/>
      <c r="BAS118" s="592"/>
      <c r="BAT118" s="592"/>
      <c r="BAU118" s="592"/>
      <c r="BAV118" s="592"/>
      <c r="BAW118" s="592"/>
      <c r="BAX118" s="592"/>
      <c r="BAY118" s="610"/>
      <c r="BAZ118" s="592"/>
      <c r="BBA118" s="592"/>
      <c r="BBB118" s="592"/>
      <c r="BBC118" s="592"/>
      <c r="BBD118" s="592"/>
      <c r="BBE118" s="592"/>
      <c r="BBF118" s="610"/>
      <c r="BBG118" s="592"/>
      <c r="BBH118" s="592"/>
      <c r="BBI118" s="592"/>
      <c r="BBJ118" s="592"/>
      <c r="BBK118" s="592"/>
      <c r="BBL118" s="592"/>
      <c r="BBM118" s="610"/>
      <c r="BBN118" s="592"/>
      <c r="BBO118" s="592"/>
      <c r="BBP118" s="592"/>
      <c r="BBQ118" s="592"/>
      <c r="BBR118" s="592"/>
      <c r="BBS118" s="592"/>
      <c r="BBT118" s="610"/>
      <c r="BBU118" s="592"/>
      <c r="BBV118" s="592"/>
      <c r="BBW118" s="592"/>
      <c r="BBX118" s="592"/>
      <c r="BBY118" s="592"/>
      <c r="BBZ118" s="592"/>
      <c r="BCA118" s="610"/>
      <c r="BCB118" s="592"/>
      <c r="BCC118" s="592"/>
      <c r="BCD118" s="592"/>
      <c r="BCE118" s="592"/>
      <c r="BCF118" s="592"/>
      <c r="BCG118" s="592"/>
      <c r="BCH118" s="610"/>
      <c r="BCI118" s="592"/>
      <c r="BCJ118" s="592"/>
      <c r="BCK118" s="592"/>
      <c r="BCL118" s="592"/>
      <c r="BCM118" s="592"/>
      <c r="BCN118" s="592"/>
      <c r="BCO118" s="610"/>
      <c r="BCP118" s="592"/>
      <c r="BCQ118" s="592"/>
      <c r="BCR118" s="592"/>
      <c r="BCS118" s="592"/>
      <c r="BCT118" s="592"/>
      <c r="BCU118" s="592"/>
      <c r="BCV118" s="610"/>
      <c r="BCW118" s="592"/>
      <c r="BCX118" s="592"/>
      <c r="BCY118" s="592"/>
      <c r="BCZ118" s="592"/>
      <c r="BDA118" s="592"/>
      <c r="BDB118" s="592"/>
      <c r="BDC118" s="610"/>
      <c r="BDD118" s="592"/>
      <c r="BDE118" s="592"/>
      <c r="BDF118" s="592"/>
      <c r="BDG118" s="592"/>
      <c r="BDH118" s="592"/>
      <c r="BDI118" s="592"/>
      <c r="BDJ118" s="610"/>
      <c r="BDK118" s="592"/>
      <c r="BDL118" s="592"/>
      <c r="BDM118" s="592"/>
      <c r="BDN118" s="592"/>
      <c r="BDO118" s="592"/>
      <c r="BDP118" s="592"/>
      <c r="BDQ118" s="610"/>
      <c r="BDR118" s="592"/>
      <c r="BDS118" s="592"/>
      <c r="BDT118" s="592"/>
      <c r="BDU118" s="592"/>
      <c r="BDV118" s="592"/>
      <c r="BDW118" s="592"/>
      <c r="BDX118" s="610"/>
      <c r="BDY118" s="592"/>
      <c r="BDZ118" s="592"/>
      <c r="BEA118" s="592"/>
      <c r="BEB118" s="592"/>
      <c r="BEC118" s="592"/>
      <c r="BED118" s="592"/>
      <c r="BEE118" s="610"/>
      <c r="BEF118" s="592"/>
      <c r="BEG118" s="592"/>
      <c r="BEH118" s="592"/>
      <c r="BEI118" s="592"/>
      <c r="BEJ118" s="592"/>
      <c r="BEK118" s="592"/>
      <c r="BEL118" s="610"/>
      <c r="BEM118" s="592"/>
      <c r="BEN118" s="592"/>
      <c r="BEO118" s="592"/>
      <c r="BEP118" s="592"/>
      <c r="BEQ118" s="592"/>
      <c r="BER118" s="592"/>
      <c r="BES118" s="610"/>
      <c r="BET118" s="592"/>
      <c r="BEU118" s="592"/>
      <c r="BEV118" s="592"/>
      <c r="BEW118" s="592"/>
      <c r="BEX118" s="592"/>
      <c r="BEY118" s="592"/>
      <c r="BEZ118" s="610"/>
      <c r="BFA118" s="592"/>
      <c r="BFB118" s="592"/>
      <c r="BFC118" s="592"/>
      <c r="BFD118" s="592"/>
      <c r="BFE118" s="592"/>
      <c r="BFF118" s="592"/>
      <c r="BFG118" s="610"/>
      <c r="BFH118" s="592"/>
      <c r="BFI118" s="592"/>
      <c r="BFJ118" s="592"/>
      <c r="BFK118" s="592"/>
      <c r="BFL118" s="592"/>
      <c r="BFM118" s="592"/>
      <c r="BFN118" s="610"/>
      <c r="BFO118" s="592"/>
      <c r="BFP118" s="592"/>
      <c r="BFQ118" s="592"/>
      <c r="BFR118" s="592"/>
      <c r="BFS118" s="592"/>
      <c r="BFT118" s="592"/>
      <c r="BFU118" s="610"/>
      <c r="BFV118" s="592"/>
      <c r="BFW118" s="592"/>
      <c r="BFX118" s="592"/>
      <c r="BFY118" s="592"/>
      <c r="BFZ118" s="592"/>
      <c r="BGA118" s="592"/>
      <c r="BGB118" s="610"/>
      <c r="BGC118" s="592"/>
      <c r="BGD118" s="592"/>
      <c r="BGE118" s="592"/>
      <c r="BGF118" s="592"/>
      <c r="BGG118" s="592"/>
      <c r="BGH118" s="592"/>
      <c r="BGI118" s="610"/>
      <c r="BGJ118" s="592"/>
      <c r="BGK118" s="592"/>
      <c r="BGL118" s="592"/>
      <c r="BGM118" s="592"/>
      <c r="BGN118" s="592"/>
      <c r="BGO118" s="592"/>
      <c r="BGP118" s="610"/>
      <c r="BGQ118" s="592"/>
      <c r="BGR118" s="592"/>
      <c r="BGS118" s="592"/>
      <c r="BGT118" s="592"/>
      <c r="BGU118" s="592"/>
      <c r="BGV118" s="592"/>
      <c r="BGW118" s="610"/>
      <c r="BGX118" s="592"/>
      <c r="BGY118" s="592"/>
      <c r="BGZ118" s="592"/>
      <c r="BHA118" s="592"/>
      <c r="BHB118" s="592"/>
      <c r="BHC118" s="592"/>
      <c r="BHD118" s="610"/>
      <c r="BHE118" s="592"/>
      <c r="BHF118" s="592"/>
      <c r="BHG118" s="592"/>
      <c r="BHH118" s="592"/>
      <c r="BHI118" s="592"/>
      <c r="BHJ118" s="592"/>
      <c r="BHK118" s="610"/>
      <c r="BHL118" s="592"/>
      <c r="BHM118" s="592"/>
      <c r="BHN118" s="592"/>
      <c r="BHO118" s="592"/>
      <c r="BHP118" s="592"/>
      <c r="BHQ118" s="592"/>
      <c r="BHR118" s="610"/>
      <c r="BHS118" s="592"/>
      <c r="BHT118" s="592"/>
      <c r="BHU118" s="592"/>
      <c r="BHV118" s="592"/>
      <c r="BHW118" s="592"/>
      <c r="BHX118" s="592"/>
      <c r="BHY118" s="610"/>
      <c r="BHZ118" s="592"/>
      <c r="BIA118" s="592"/>
      <c r="BIB118" s="592"/>
      <c r="BIC118" s="592"/>
      <c r="BID118" s="592"/>
      <c r="BIE118" s="592"/>
      <c r="BIF118" s="610"/>
      <c r="BIG118" s="592"/>
      <c r="BIH118" s="592"/>
      <c r="BII118" s="592"/>
      <c r="BIJ118" s="592"/>
      <c r="BIK118" s="592"/>
      <c r="BIL118" s="592"/>
      <c r="BIM118" s="610"/>
      <c r="BIN118" s="592"/>
      <c r="BIO118" s="592"/>
      <c r="BIP118" s="592"/>
      <c r="BIQ118" s="592"/>
      <c r="BIR118" s="592"/>
      <c r="BIS118" s="592"/>
      <c r="BIT118" s="610"/>
      <c r="BIU118" s="592"/>
      <c r="BIV118" s="592"/>
      <c r="BIW118" s="592"/>
      <c r="BIX118" s="592"/>
      <c r="BIY118" s="592"/>
      <c r="BIZ118" s="592"/>
      <c r="BJA118" s="610"/>
      <c r="BJB118" s="592"/>
      <c r="BJC118" s="592"/>
      <c r="BJD118" s="592"/>
      <c r="BJE118" s="592"/>
      <c r="BJF118" s="592"/>
      <c r="BJG118" s="592"/>
      <c r="BJH118" s="610"/>
      <c r="BJI118" s="592"/>
      <c r="BJJ118" s="592"/>
      <c r="BJK118" s="592"/>
      <c r="BJL118" s="592"/>
      <c r="BJM118" s="592"/>
      <c r="BJN118" s="592"/>
      <c r="BJO118" s="610"/>
      <c r="BJP118" s="592"/>
      <c r="BJQ118" s="592"/>
      <c r="BJR118" s="592"/>
      <c r="BJS118" s="592"/>
      <c r="BJT118" s="592"/>
      <c r="BJU118" s="592"/>
      <c r="BJV118" s="610"/>
      <c r="BJW118" s="592"/>
      <c r="BJX118" s="592"/>
      <c r="BJY118" s="592"/>
      <c r="BJZ118" s="592"/>
      <c r="BKA118" s="592"/>
      <c r="BKB118" s="592"/>
      <c r="BKC118" s="610"/>
      <c r="BKD118" s="592"/>
      <c r="BKE118" s="592"/>
      <c r="BKF118" s="592"/>
      <c r="BKG118" s="592"/>
      <c r="BKH118" s="592"/>
      <c r="BKI118" s="592"/>
      <c r="BKJ118" s="610"/>
      <c r="BKK118" s="592"/>
      <c r="BKL118" s="592"/>
      <c r="BKM118" s="592"/>
      <c r="BKN118" s="592"/>
      <c r="BKO118" s="592"/>
      <c r="BKP118" s="592"/>
      <c r="BKQ118" s="610"/>
      <c r="BKR118" s="592"/>
      <c r="BKS118" s="592"/>
      <c r="BKT118" s="592"/>
      <c r="BKU118" s="592"/>
      <c r="BKV118" s="592"/>
      <c r="BKW118" s="592"/>
      <c r="BKX118" s="610"/>
      <c r="BKY118" s="592"/>
      <c r="BKZ118" s="592"/>
      <c r="BLA118" s="592"/>
      <c r="BLB118" s="592"/>
      <c r="BLC118" s="592"/>
      <c r="BLD118" s="592"/>
      <c r="BLE118" s="610"/>
      <c r="BLF118" s="592"/>
      <c r="BLG118" s="592"/>
      <c r="BLH118" s="592"/>
      <c r="BLI118" s="592"/>
      <c r="BLJ118" s="592"/>
      <c r="BLK118" s="592"/>
      <c r="BLL118" s="610"/>
      <c r="BLM118" s="592"/>
      <c r="BLN118" s="592"/>
      <c r="BLO118" s="592"/>
      <c r="BLP118" s="592"/>
      <c r="BLQ118" s="592"/>
      <c r="BLR118" s="592"/>
      <c r="BLS118" s="610"/>
      <c r="BLT118" s="592"/>
      <c r="BLU118" s="592"/>
      <c r="BLV118" s="592"/>
      <c r="BLW118" s="592"/>
      <c r="BLX118" s="592"/>
      <c r="BLY118" s="592"/>
      <c r="BLZ118" s="610"/>
      <c r="BMA118" s="592"/>
      <c r="BMB118" s="592"/>
      <c r="BMC118" s="592"/>
      <c r="BMD118" s="592"/>
      <c r="BME118" s="592"/>
      <c r="BMF118" s="592"/>
      <c r="BMG118" s="610"/>
      <c r="BMH118" s="592"/>
      <c r="BMI118" s="592"/>
      <c r="BMJ118" s="592"/>
      <c r="BMK118" s="592"/>
      <c r="BML118" s="592"/>
      <c r="BMM118" s="592"/>
      <c r="BMN118" s="610"/>
      <c r="BMO118" s="592"/>
      <c r="BMP118" s="592"/>
      <c r="BMQ118" s="592"/>
      <c r="BMR118" s="592"/>
      <c r="BMS118" s="592"/>
      <c r="BMT118" s="592"/>
      <c r="BMU118" s="610"/>
      <c r="BMV118" s="592"/>
      <c r="BMW118" s="592"/>
      <c r="BMX118" s="592"/>
      <c r="BMY118" s="592"/>
      <c r="BMZ118" s="592"/>
      <c r="BNA118" s="592"/>
      <c r="BNB118" s="610"/>
      <c r="BNC118" s="592"/>
      <c r="BND118" s="592"/>
      <c r="BNE118" s="592"/>
      <c r="BNF118" s="592"/>
      <c r="BNG118" s="592"/>
      <c r="BNH118" s="592"/>
      <c r="BNI118" s="610"/>
      <c r="BNJ118" s="592"/>
      <c r="BNK118" s="592"/>
      <c r="BNL118" s="592"/>
      <c r="BNM118" s="592"/>
      <c r="BNN118" s="592"/>
      <c r="BNO118" s="592"/>
      <c r="BNP118" s="610"/>
      <c r="BNQ118" s="592"/>
      <c r="BNR118" s="592"/>
      <c r="BNS118" s="592"/>
      <c r="BNT118" s="592"/>
      <c r="BNU118" s="592"/>
      <c r="BNV118" s="592"/>
      <c r="BNW118" s="610"/>
      <c r="BNX118" s="592"/>
      <c r="BNY118" s="592"/>
      <c r="BNZ118" s="592"/>
      <c r="BOA118" s="592"/>
      <c r="BOB118" s="592"/>
      <c r="BOC118" s="592"/>
      <c r="BOD118" s="610"/>
      <c r="BOE118" s="592"/>
      <c r="BOF118" s="592"/>
      <c r="BOG118" s="592"/>
      <c r="BOH118" s="592"/>
      <c r="BOI118" s="592"/>
      <c r="BOJ118" s="592"/>
      <c r="BOK118" s="610"/>
      <c r="BOL118" s="592"/>
      <c r="BOM118" s="592"/>
      <c r="BON118" s="592"/>
      <c r="BOO118" s="592"/>
      <c r="BOP118" s="592"/>
      <c r="BOQ118" s="592"/>
      <c r="BOR118" s="610"/>
      <c r="BOS118" s="592"/>
      <c r="BOT118" s="592"/>
      <c r="BOU118" s="592"/>
      <c r="BOV118" s="592"/>
      <c r="BOW118" s="592"/>
      <c r="BOX118" s="592"/>
      <c r="BOY118" s="610"/>
      <c r="BOZ118" s="592"/>
      <c r="BPA118" s="592"/>
      <c r="BPB118" s="592"/>
      <c r="BPC118" s="592"/>
      <c r="BPD118" s="592"/>
      <c r="BPE118" s="592"/>
      <c r="BPF118" s="610"/>
      <c r="BPG118" s="592"/>
      <c r="BPH118" s="592"/>
      <c r="BPI118" s="592"/>
      <c r="BPJ118" s="592"/>
      <c r="BPK118" s="592"/>
      <c r="BPL118" s="592"/>
      <c r="BPM118" s="610"/>
      <c r="BPN118" s="592"/>
      <c r="BPO118" s="592"/>
      <c r="BPP118" s="592"/>
      <c r="BPQ118" s="592"/>
      <c r="BPR118" s="592"/>
      <c r="BPS118" s="592"/>
      <c r="BPT118" s="610"/>
      <c r="BPU118" s="592"/>
      <c r="BPV118" s="592"/>
      <c r="BPW118" s="592"/>
      <c r="BPX118" s="592"/>
      <c r="BPY118" s="592"/>
      <c r="BPZ118" s="592"/>
      <c r="BQA118" s="610"/>
      <c r="BQB118" s="592"/>
      <c r="BQC118" s="592"/>
      <c r="BQD118" s="592"/>
      <c r="BQE118" s="592"/>
      <c r="BQF118" s="592"/>
      <c r="BQG118" s="592"/>
      <c r="BQH118" s="610"/>
      <c r="BQI118" s="592"/>
      <c r="BQJ118" s="592"/>
      <c r="BQK118" s="592"/>
      <c r="BQL118" s="592"/>
      <c r="BQM118" s="592"/>
      <c r="BQN118" s="592"/>
      <c r="BQO118" s="610"/>
      <c r="BQP118" s="592"/>
      <c r="BQQ118" s="592"/>
      <c r="BQR118" s="592"/>
      <c r="BQS118" s="592"/>
      <c r="BQT118" s="592"/>
      <c r="BQU118" s="592"/>
      <c r="BQV118" s="610"/>
      <c r="BQW118" s="592"/>
      <c r="BQX118" s="592"/>
      <c r="BQY118" s="592"/>
      <c r="BQZ118" s="592"/>
      <c r="BRA118" s="592"/>
      <c r="BRB118" s="592"/>
      <c r="BRC118" s="610"/>
      <c r="BRD118" s="592"/>
      <c r="BRE118" s="592"/>
      <c r="BRF118" s="592"/>
      <c r="BRG118" s="592"/>
      <c r="BRH118" s="592"/>
      <c r="BRI118" s="592"/>
      <c r="BRJ118" s="610"/>
      <c r="BRK118" s="592"/>
      <c r="BRL118" s="592"/>
      <c r="BRM118" s="592"/>
      <c r="BRN118" s="592"/>
      <c r="BRO118" s="592"/>
      <c r="BRP118" s="592"/>
      <c r="BRQ118" s="610"/>
      <c r="BRR118" s="592"/>
      <c r="BRS118" s="592"/>
      <c r="BRT118" s="592"/>
      <c r="BRU118" s="592"/>
      <c r="BRV118" s="592"/>
      <c r="BRW118" s="592"/>
      <c r="BRX118" s="610"/>
      <c r="BRY118" s="592"/>
      <c r="BRZ118" s="592"/>
      <c r="BSA118" s="592"/>
      <c r="BSB118" s="592"/>
      <c r="BSC118" s="592"/>
      <c r="BSD118" s="592"/>
      <c r="BSE118" s="610"/>
      <c r="BSF118" s="592"/>
      <c r="BSG118" s="592"/>
      <c r="BSH118" s="592"/>
      <c r="BSI118" s="592"/>
      <c r="BSJ118" s="592"/>
      <c r="BSK118" s="592"/>
      <c r="BSL118" s="610"/>
      <c r="BSM118" s="592"/>
      <c r="BSN118" s="592"/>
      <c r="BSO118" s="592"/>
      <c r="BSP118" s="592"/>
      <c r="BSQ118" s="592"/>
      <c r="BSR118" s="592"/>
      <c r="BSS118" s="610"/>
      <c r="BST118" s="592"/>
      <c r="BSU118" s="592"/>
      <c r="BSV118" s="592"/>
      <c r="BSW118" s="592"/>
      <c r="BSX118" s="592"/>
      <c r="BSY118" s="592"/>
      <c r="BSZ118" s="610"/>
      <c r="BTA118" s="592"/>
      <c r="BTB118" s="592"/>
      <c r="BTC118" s="592"/>
      <c r="BTD118" s="592"/>
      <c r="BTE118" s="592"/>
      <c r="BTF118" s="592"/>
      <c r="BTG118" s="610"/>
      <c r="BTH118" s="592"/>
      <c r="BTI118" s="592"/>
      <c r="BTJ118" s="592"/>
      <c r="BTK118" s="592"/>
      <c r="BTL118" s="592"/>
      <c r="BTM118" s="592"/>
      <c r="BTN118" s="610"/>
      <c r="BTO118" s="592"/>
      <c r="BTP118" s="592"/>
      <c r="BTQ118" s="592"/>
      <c r="BTR118" s="592"/>
      <c r="BTS118" s="592"/>
      <c r="BTT118" s="592"/>
      <c r="BTU118" s="610"/>
      <c r="BTV118" s="592"/>
      <c r="BTW118" s="592"/>
      <c r="BTX118" s="592"/>
      <c r="BTY118" s="592"/>
      <c r="BTZ118" s="592"/>
      <c r="BUA118" s="592"/>
      <c r="BUB118" s="610"/>
      <c r="BUC118" s="592"/>
      <c r="BUD118" s="592"/>
      <c r="BUE118" s="592"/>
      <c r="BUF118" s="592"/>
      <c r="BUG118" s="592"/>
      <c r="BUH118" s="592"/>
      <c r="BUI118" s="610"/>
      <c r="BUJ118" s="592"/>
      <c r="BUK118" s="592"/>
      <c r="BUL118" s="592"/>
      <c r="BUM118" s="592"/>
      <c r="BUN118" s="592"/>
      <c r="BUO118" s="592"/>
      <c r="BUP118" s="610"/>
      <c r="BUQ118" s="592"/>
      <c r="BUR118" s="592"/>
      <c r="BUS118" s="592"/>
      <c r="BUT118" s="592"/>
      <c r="BUU118" s="592"/>
      <c r="BUV118" s="592"/>
      <c r="BUW118" s="610"/>
      <c r="BUX118" s="592"/>
      <c r="BUY118" s="592"/>
      <c r="BUZ118" s="592"/>
      <c r="BVA118" s="592"/>
      <c r="BVB118" s="592"/>
      <c r="BVC118" s="592"/>
      <c r="BVD118" s="610"/>
      <c r="BVE118" s="592"/>
      <c r="BVF118" s="592"/>
      <c r="BVG118" s="592"/>
      <c r="BVH118" s="592"/>
      <c r="BVI118" s="592"/>
      <c r="BVJ118" s="592"/>
      <c r="BVK118" s="610"/>
      <c r="BVL118" s="592"/>
      <c r="BVM118" s="592"/>
      <c r="BVN118" s="592"/>
      <c r="BVO118" s="592"/>
      <c r="BVP118" s="592"/>
      <c r="BVQ118" s="592"/>
      <c r="BVR118" s="610"/>
      <c r="BVS118" s="592"/>
      <c r="BVT118" s="592"/>
      <c r="BVU118" s="592"/>
      <c r="BVV118" s="592"/>
      <c r="BVW118" s="592"/>
      <c r="BVX118" s="592"/>
      <c r="BVY118" s="610"/>
      <c r="BVZ118" s="592"/>
      <c r="BWA118" s="592"/>
      <c r="BWB118" s="592"/>
      <c r="BWC118" s="592"/>
      <c r="BWD118" s="592"/>
      <c r="BWE118" s="592"/>
      <c r="BWF118" s="610"/>
      <c r="BWG118" s="592"/>
      <c r="BWH118" s="592"/>
      <c r="BWI118" s="592"/>
      <c r="BWJ118" s="592"/>
      <c r="BWK118" s="592"/>
      <c r="BWL118" s="592"/>
      <c r="BWM118" s="610"/>
      <c r="BWN118" s="592"/>
      <c r="BWO118" s="592"/>
      <c r="BWP118" s="592"/>
      <c r="BWQ118" s="592"/>
      <c r="BWR118" s="592"/>
      <c r="BWS118" s="592"/>
      <c r="BWT118" s="610"/>
      <c r="BWU118" s="592"/>
      <c r="BWV118" s="592"/>
      <c r="BWW118" s="592"/>
      <c r="BWX118" s="592"/>
      <c r="BWY118" s="592"/>
      <c r="BWZ118" s="592"/>
      <c r="BXA118" s="610"/>
      <c r="BXB118" s="592"/>
      <c r="BXC118" s="592"/>
      <c r="BXD118" s="592"/>
      <c r="BXE118" s="592"/>
      <c r="BXF118" s="592"/>
      <c r="BXG118" s="592"/>
      <c r="BXH118" s="610"/>
      <c r="BXI118" s="592"/>
      <c r="BXJ118" s="592"/>
      <c r="BXK118" s="592"/>
      <c r="BXL118" s="592"/>
      <c r="BXM118" s="592"/>
      <c r="BXN118" s="592"/>
      <c r="BXO118" s="610"/>
      <c r="BXP118" s="592"/>
      <c r="BXQ118" s="592"/>
      <c r="BXR118" s="592"/>
      <c r="BXS118" s="592"/>
      <c r="BXT118" s="592"/>
      <c r="BXU118" s="592"/>
      <c r="BXV118" s="610"/>
      <c r="BXW118" s="592"/>
      <c r="BXX118" s="592"/>
      <c r="BXY118" s="592"/>
      <c r="BXZ118" s="592"/>
      <c r="BYA118" s="592"/>
      <c r="BYB118" s="592"/>
      <c r="BYC118" s="610"/>
      <c r="BYD118" s="592"/>
      <c r="BYE118" s="592"/>
      <c r="BYF118" s="592"/>
      <c r="BYG118" s="592"/>
      <c r="BYH118" s="592"/>
      <c r="BYI118" s="592"/>
      <c r="BYJ118" s="610"/>
      <c r="BYK118" s="592"/>
      <c r="BYL118" s="592"/>
      <c r="BYM118" s="592"/>
      <c r="BYN118" s="592"/>
      <c r="BYO118" s="592"/>
      <c r="BYP118" s="592"/>
      <c r="BYQ118" s="610"/>
      <c r="BYR118" s="592"/>
      <c r="BYS118" s="592"/>
      <c r="BYT118" s="592"/>
      <c r="BYU118" s="592"/>
      <c r="BYV118" s="592"/>
      <c r="BYW118" s="592"/>
      <c r="BYX118" s="610"/>
      <c r="BYY118" s="592"/>
      <c r="BYZ118" s="592"/>
      <c r="BZA118" s="592"/>
      <c r="BZB118" s="592"/>
      <c r="BZC118" s="592"/>
      <c r="BZD118" s="592"/>
      <c r="BZE118" s="610"/>
      <c r="BZF118" s="592"/>
      <c r="BZG118" s="592"/>
      <c r="BZH118" s="592"/>
      <c r="BZI118" s="592"/>
      <c r="BZJ118" s="592"/>
      <c r="BZK118" s="592"/>
      <c r="BZL118" s="610"/>
      <c r="BZM118" s="592"/>
      <c r="BZN118" s="592"/>
      <c r="BZO118" s="592"/>
      <c r="BZP118" s="592"/>
      <c r="BZQ118" s="592"/>
      <c r="BZR118" s="592"/>
      <c r="BZS118" s="610"/>
      <c r="BZT118" s="592"/>
      <c r="BZU118" s="592"/>
      <c r="BZV118" s="592"/>
      <c r="BZW118" s="592"/>
      <c r="BZX118" s="592"/>
      <c r="BZY118" s="592"/>
      <c r="BZZ118" s="610"/>
      <c r="CAA118" s="592"/>
      <c r="CAB118" s="592"/>
      <c r="CAC118" s="592"/>
      <c r="CAD118" s="592"/>
      <c r="CAE118" s="592"/>
      <c r="CAF118" s="592"/>
      <c r="CAG118" s="610"/>
      <c r="CAH118" s="592"/>
      <c r="CAI118" s="592"/>
      <c r="CAJ118" s="592"/>
      <c r="CAK118" s="592"/>
      <c r="CAL118" s="592"/>
      <c r="CAM118" s="592"/>
      <c r="CAN118" s="610"/>
      <c r="CAO118" s="592"/>
      <c r="CAP118" s="592"/>
      <c r="CAQ118" s="592"/>
      <c r="CAR118" s="592"/>
      <c r="CAS118" s="592"/>
      <c r="CAT118" s="592"/>
      <c r="CAU118" s="610"/>
      <c r="CAV118" s="592"/>
      <c r="CAW118" s="592"/>
      <c r="CAX118" s="592"/>
      <c r="CAY118" s="592"/>
      <c r="CAZ118" s="592"/>
      <c r="CBA118" s="592"/>
      <c r="CBB118" s="610"/>
      <c r="CBC118" s="592"/>
      <c r="CBD118" s="592"/>
      <c r="CBE118" s="592"/>
      <c r="CBF118" s="592"/>
      <c r="CBG118" s="592"/>
      <c r="CBH118" s="592"/>
      <c r="CBI118" s="610"/>
      <c r="CBJ118" s="592"/>
      <c r="CBK118" s="592"/>
      <c r="CBL118" s="592"/>
      <c r="CBM118" s="592"/>
      <c r="CBN118" s="592"/>
      <c r="CBO118" s="592"/>
      <c r="CBP118" s="610"/>
      <c r="CBQ118" s="592"/>
      <c r="CBR118" s="592"/>
      <c r="CBS118" s="592"/>
      <c r="CBT118" s="592"/>
      <c r="CBU118" s="592"/>
      <c r="CBV118" s="592"/>
      <c r="CBW118" s="610"/>
      <c r="CBX118" s="592"/>
      <c r="CBY118" s="592"/>
      <c r="CBZ118" s="592"/>
      <c r="CCA118" s="592"/>
      <c r="CCB118" s="592"/>
      <c r="CCC118" s="592"/>
      <c r="CCD118" s="610"/>
      <c r="CCE118" s="592"/>
      <c r="CCF118" s="592"/>
      <c r="CCG118" s="592"/>
      <c r="CCH118" s="592"/>
      <c r="CCI118" s="592"/>
      <c r="CCJ118" s="592"/>
      <c r="CCK118" s="610"/>
      <c r="CCL118" s="592"/>
      <c r="CCM118" s="592"/>
      <c r="CCN118" s="592"/>
      <c r="CCO118" s="592"/>
      <c r="CCP118" s="592"/>
      <c r="CCQ118" s="592"/>
      <c r="CCR118" s="610"/>
      <c r="CCS118" s="592"/>
      <c r="CCT118" s="592"/>
      <c r="CCU118" s="592"/>
      <c r="CCV118" s="592"/>
      <c r="CCW118" s="592"/>
      <c r="CCX118" s="592"/>
      <c r="CCY118" s="610"/>
      <c r="CCZ118" s="592"/>
      <c r="CDA118" s="592"/>
      <c r="CDB118" s="592"/>
      <c r="CDC118" s="592"/>
      <c r="CDD118" s="592"/>
      <c r="CDE118" s="592"/>
      <c r="CDF118" s="610"/>
      <c r="CDG118" s="592"/>
      <c r="CDH118" s="592"/>
      <c r="CDI118" s="592"/>
      <c r="CDJ118" s="592"/>
      <c r="CDK118" s="592"/>
      <c r="CDL118" s="592"/>
      <c r="CDM118" s="610"/>
      <c r="CDN118" s="592"/>
      <c r="CDO118" s="592"/>
      <c r="CDP118" s="592"/>
      <c r="CDQ118" s="592"/>
      <c r="CDR118" s="592"/>
      <c r="CDS118" s="592"/>
      <c r="CDT118" s="610"/>
      <c r="CDU118" s="592"/>
      <c r="CDV118" s="592"/>
      <c r="CDW118" s="592"/>
      <c r="CDX118" s="592"/>
      <c r="CDY118" s="592"/>
      <c r="CDZ118" s="592"/>
      <c r="CEA118" s="610"/>
      <c r="CEB118" s="592"/>
      <c r="CEC118" s="592"/>
      <c r="CED118" s="592"/>
      <c r="CEE118" s="592"/>
      <c r="CEF118" s="592"/>
      <c r="CEG118" s="592"/>
      <c r="CEH118" s="610"/>
      <c r="CEI118" s="592"/>
      <c r="CEJ118" s="592"/>
      <c r="CEK118" s="592"/>
      <c r="CEL118" s="592"/>
      <c r="CEM118" s="592"/>
      <c r="CEN118" s="592"/>
      <c r="CEO118" s="610"/>
      <c r="CEP118" s="592"/>
      <c r="CEQ118" s="592"/>
      <c r="CER118" s="592"/>
      <c r="CES118" s="592"/>
      <c r="CET118" s="592"/>
      <c r="CEU118" s="592"/>
      <c r="CEV118" s="610"/>
      <c r="CEW118" s="592"/>
      <c r="CEX118" s="592"/>
      <c r="CEY118" s="592"/>
      <c r="CEZ118" s="592"/>
      <c r="CFA118" s="592"/>
      <c r="CFB118" s="592"/>
      <c r="CFC118" s="610"/>
      <c r="CFD118" s="592"/>
      <c r="CFE118" s="592"/>
      <c r="CFF118" s="592"/>
      <c r="CFG118" s="592"/>
      <c r="CFH118" s="592"/>
      <c r="CFI118" s="592"/>
      <c r="CFJ118" s="610"/>
      <c r="CFK118" s="592"/>
      <c r="CFL118" s="592"/>
      <c r="CFM118" s="592"/>
      <c r="CFN118" s="592"/>
      <c r="CFO118" s="592"/>
      <c r="CFP118" s="592"/>
      <c r="CFQ118" s="610"/>
      <c r="CFR118" s="592"/>
      <c r="CFS118" s="592"/>
      <c r="CFT118" s="592"/>
      <c r="CFU118" s="592"/>
      <c r="CFV118" s="592"/>
      <c r="CFW118" s="592"/>
      <c r="CFX118" s="610"/>
      <c r="CFY118" s="592"/>
      <c r="CFZ118" s="592"/>
      <c r="CGA118" s="592"/>
      <c r="CGB118" s="592"/>
      <c r="CGC118" s="592"/>
      <c r="CGD118" s="592"/>
      <c r="CGE118" s="610"/>
      <c r="CGF118" s="592"/>
      <c r="CGG118" s="592"/>
      <c r="CGH118" s="592"/>
      <c r="CGI118" s="592"/>
      <c r="CGJ118" s="592"/>
      <c r="CGK118" s="592"/>
      <c r="CGL118" s="610"/>
      <c r="CGM118" s="592"/>
      <c r="CGN118" s="592"/>
      <c r="CGO118" s="592"/>
      <c r="CGP118" s="592"/>
      <c r="CGQ118" s="592"/>
      <c r="CGR118" s="592"/>
      <c r="CGS118" s="610"/>
      <c r="CGT118" s="592"/>
      <c r="CGU118" s="592"/>
      <c r="CGV118" s="592"/>
      <c r="CGW118" s="592"/>
      <c r="CGX118" s="592"/>
      <c r="CGY118" s="592"/>
      <c r="CGZ118" s="610"/>
      <c r="CHA118" s="592"/>
      <c r="CHB118" s="592"/>
      <c r="CHC118" s="592"/>
      <c r="CHD118" s="592"/>
      <c r="CHE118" s="592"/>
      <c r="CHF118" s="592"/>
      <c r="CHG118" s="610"/>
      <c r="CHH118" s="592"/>
      <c r="CHI118" s="592"/>
      <c r="CHJ118" s="592"/>
      <c r="CHK118" s="592"/>
      <c r="CHL118" s="592"/>
      <c r="CHM118" s="592"/>
      <c r="CHN118" s="610"/>
      <c r="CHO118" s="592"/>
      <c r="CHP118" s="592"/>
      <c r="CHQ118" s="592"/>
      <c r="CHR118" s="592"/>
      <c r="CHS118" s="592"/>
      <c r="CHT118" s="592"/>
      <c r="CHU118" s="610"/>
      <c r="CHV118" s="592"/>
      <c r="CHW118" s="592"/>
      <c r="CHX118" s="592"/>
      <c r="CHY118" s="592"/>
      <c r="CHZ118" s="592"/>
      <c r="CIA118" s="592"/>
      <c r="CIB118" s="610"/>
      <c r="CIC118" s="592"/>
      <c r="CID118" s="592"/>
      <c r="CIE118" s="592"/>
      <c r="CIF118" s="592"/>
      <c r="CIG118" s="592"/>
      <c r="CIH118" s="592"/>
      <c r="CII118" s="610"/>
      <c r="CIJ118" s="592"/>
      <c r="CIK118" s="592"/>
      <c r="CIL118" s="592"/>
      <c r="CIM118" s="592"/>
      <c r="CIN118" s="592"/>
      <c r="CIO118" s="592"/>
      <c r="CIP118" s="610"/>
      <c r="CIQ118" s="592"/>
      <c r="CIR118" s="592"/>
      <c r="CIS118" s="592"/>
      <c r="CIT118" s="592"/>
      <c r="CIU118" s="592"/>
      <c r="CIV118" s="592"/>
      <c r="CIW118" s="610"/>
      <c r="CIX118" s="592"/>
      <c r="CIY118" s="592"/>
      <c r="CIZ118" s="592"/>
      <c r="CJA118" s="592"/>
      <c r="CJB118" s="592"/>
      <c r="CJC118" s="592"/>
      <c r="CJD118" s="610"/>
      <c r="CJE118" s="592"/>
      <c r="CJF118" s="592"/>
      <c r="CJG118" s="592"/>
      <c r="CJH118" s="592"/>
      <c r="CJI118" s="592"/>
      <c r="CJJ118" s="592"/>
      <c r="CJK118" s="610"/>
      <c r="CJL118" s="592"/>
      <c r="CJM118" s="592"/>
      <c r="CJN118" s="592"/>
      <c r="CJO118" s="592"/>
      <c r="CJP118" s="592"/>
      <c r="CJQ118" s="592"/>
      <c r="CJR118" s="610"/>
      <c r="CJS118" s="592"/>
      <c r="CJT118" s="592"/>
      <c r="CJU118" s="592"/>
      <c r="CJV118" s="592"/>
      <c r="CJW118" s="592"/>
      <c r="CJX118" s="592"/>
      <c r="CJY118" s="610"/>
      <c r="CJZ118" s="592"/>
      <c r="CKA118" s="592"/>
      <c r="CKB118" s="592"/>
      <c r="CKC118" s="592"/>
      <c r="CKD118" s="592"/>
      <c r="CKE118" s="592"/>
      <c r="CKF118" s="610"/>
      <c r="CKG118" s="592"/>
      <c r="CKH118" s="592"/>
      <c r="CKI118" s="592"/>
      <c r="CKJ118" s="592"/>
      <c r="CKK118" s="592"/>
      <c r="CKL118" s="592"/>
      <c r="CKM118" s="610"/>
      <c r="CKN118" s="592"/>
      <c r="CKO118" s="592"/>
      <c r="CKP118" s="592"/>
      <c r="CKQ118" s="592"/>
      <c r="CKR118" s="592"/>
      <c r="CKS118" s="592"/>
      <c r="CKT118" s="610"/>
      <c r="CKU118" s="592"/>
      <c r="CKV118" s="592"/>
      <c r="CKW118" s="592"/>
      <c r="CKX118" s="592"/>
      <c r="CKY118" s="592"/>
      <c r="CKZ118" s="592"/>
      <c r="CLA118" s="610"/>
      <c r="CLB118" s="592"/>
      <c r="CLC118" s="592"/>
      <c r="CLD118" s="592"/>
      <c r="CLE118" s="592"/>
      <c r="CLF118" s="592"/>
      <c r="CLG118" s="592"/>
      <c r="CLH118" s="610"/>
      <c r="CLI118" s="592"/>
      <c r="CLJ118" s="592"/>
      <c r="CLK118" s="592"/>
      <c r="CLL118" s="592"/>
      <c r="CLM118" s="592"/>
      <c r="CLN118" s="592"/>
      <c r="CLO118" s="610"/>
      <c r="CLP118" s="592"/>
      <c r="CLQ118" s="592"/>
      <c r="CLR118" s="592"/>
      <c r="CLS118" s="592"/>
      <c r="CLT118" s="592"/>
      <c r="CLU118" s="592"/>
      <c r="CLV118" s="610"/>
      <c r="CLW118" s="592"/>
      <c r="CLX118" s="592"/>
      <c r="CLY118" s="592"/>
      <c r="CLZ118" s="592"/>
      <c r="CMA118" s="592"/>
      <c r="CMB118" s="592"/>
      <c r="CMC118" s="610"/>
      <c r="CMD118" s="592"/>
      <c r="CME118" s="592"/>
      <c r="CMF118" s="592"/>
      <c r="CMG118" s="592"/>
      <c r="CMH118" s="592"/>
      <c r="CMI118" s="592"/>
      <c r="CMJ118" s="610"/>
      <c r="CMK118" s="592"/>
      <c r="CML118" s="592"/>
      <c r="CMM118" s="592"/>
      <c r="CMN118" s="592"/>
      <c r="CMO118" s="592"/>
      <c r="CMP118" s="592"/>
      <c r="CMQ118" s="610"/>
      <c r="CMR118" s="592"/>
      <c r="CMS118" s="592"/>
      <c r="CMT118" s="592"/>
      <c r="CMU118" s="592"/>
      <c r="CMV118" s="592"/>
      <c r="CMW118" s="592"/>
      <c r="CMX118" s="610"/>
      <c r="CMY118" s="592"/>
      <c r="CMZ118" s="592"/>
      <c r="CNA118" s="592"/>
      <c r="CNB118" s="592"/>
      <c r="CNC118" s="592"/>
      <c r="CND118" s="592"/>
      <c r="CNE118" s="610"/>
      <c r="CNF118" s="592"/>
      <c r="CNG118" s="592"/>
      <c r="CNH118" s="592"/>
      <c r="CNI118" s="592"/>
      <c r="CNJ118" s="592"/>
      <c r="CNK118" s="592"/>
      <c r="CNL118" s="610"/>
      <c r="CNM118" s="592"/>
      <c r="CNN118" s="592"/>
      <c r="CNO118" s="592"/>
      <c r="CNP118" s="592"/>
      <c r="CNQ118" s="592"/>
      <c r="CNR118" s="592"/>
      <c r="CNS118" s="610"/>
      <c r="CNT118" s="592"/>
      <c r="CNU118" s="592"/>
      <c r="CNV118" s="592"/>
      <c r="CNW118" s="592"/>
      <c r="CNX118" s="592"/>
      <c r="CNY118" s="592"/>
      <c r="CNZ118" s="610"/>
      <c r="COA118" s="592"/>
      <c r="COB118" s="592"/>
      <c r="COC118" s="592"/>
      <c r="COD118" s="592"/>
      <c r="COE118" s="592"/>
      <c r="COF118" s="592"/>
      <c r="COG118" s="610"/>
      <c r="COH118" s="592"/>
      <c r="COI118" s="592"/>
      <c r="COJ118" s="592"/>
      <c r="COK118" s="592"/>
      <c r="COL118" s="592"/>
      <c r="COM118" s="592"/>
      <c r="CON118" s="610"/>
      <c r="COO118" s="592"/>
      <c r="COP118" s="592"/>
      <c r="COQ118" s="592"/>
      <c r="COR118" s="592"/>
      <c r="COS118" s="592"/>
      <c r="COT118" s="592"/>
      <c r="COU118" s="610"/>
      <c r="COV118" s="592"/>
      <c r="COW118" s="592"/>
      <c r="COX118" s="592"/>
      <c r="COY118" s="592"/>
      <c r="COZ118" s="592"/>
      <c r="CPA118" s="592"/>
      <c r="CPB118" s="610"/>
      <c r="CPC118" s="592"/>
      <c r="CPD118" s="592"/>
      <c r="CPE118" s="592"/>
      <c r="CPF118" s="592"/>
      <c r="CPG118" s="592"/>
      <c r="CPH118" s="592"/>
      <c r="CPI118" s="610"/>
      <c r="CPJ118" s="592"/>
      <c r="CPK118" s="592"/>
      <c r="CPL118" s="592"/>
      <c r="CPM118" s="592"/>
      <c r="CPN118" s="592"/>
      <c r="CPO118" s="592"/>
      <c r="CPP118" s="610"/>
      <c r="CPQ118" s="592"/>
      <c r="CPR118" s="592"/>
      <c r="CPS118" s="592"/>
      <c r="CPT118" s="592"/>
      <c r="CPU118" s="592"/>
      <c r="CPV118" s="592"/>
      <c r="CPW118" s="610"/>
      <c r="CPX118" s="592"/>
      <c r="CPY118" s="592"/>
      <c r="CPZ118" s="592"/>
      <c r="CQA118" s="592"/>
      <c r="CQB118" s="592"/>
      <c r="CQC118" s="592"/>
      <c r="CQD118" s="610"/>
      <c r="CQE118" s="592"/>
      <c r="CQF118" s="592"/>
      <c r="CQG118" s="592"/>
      <c r="CQH118" s="592"/>
      <c r="CQI118" s="592"/>
      <c r="CQJ118" s="592"/>
      <c r="CQK118" s="610"/>
      <c r="CQL118" s="592"/>
      <c r="CQM118" s="592"/>
      <c r="CQN118" s="592"/>
      <c r="CQO118" s="592"/>
      <c r="CQP118" s="592"/>
      <c r="CQQ118" s="592"/>
      <c r="CQR118" s="610"/>
      <c r="CQS118" s="592"/>
      <c r="CQT118" s="592"/>
      <c r="CQU118" s="592"/>
      <c r="CQV118" s="592"/>
      <c r="CQW118" s="592"/>
      <c r="CQX118" s="592"/>
      <c r="CQY118" s="610"/>
      <c r="CQZ118" s="592"/>
      <c r="CRA118" s="592"/>
      <c r="CRB118" s="592"/>
      <c r="CRC118" s="592"/>
      <c r="CRD118" s="592"/>
      <c r="CRE118" s="592"/>
      <c r="CRF118" s="610"/>
      <c r="CRG118" s="592"/>
      <c r="CRH118" s="592"/>
      <c r="CRI118" s="592"/>
      <c r="CRJ118" s="592"/>
      <c r="CRK118" s="592"/>
      <c r="CRL118" s="592"/>
      <c r="CRM118" s="610"/>
      <c r="CRN118" s="592"/>
      <c r="CRO118" s="592"/>
      <c r="CRP118" s="592"/>
      <c r="CRQ118" s="592"/>
      <c r="CRR118" s="592"/>
      <c r="CRS118" s="592"/>
      <c r="CRT118" s="610"/>
      <c r="CRU118" s="592"/>
      <c r="CRV118" s="592"/>
      <c r="CRW118" s="592"/>
      <c r="CRX118" s="592"/>
      <c r="CRY118" s="592"/>
      <c r="CRZ118" s="592"/>
      <c r="CSA118" s="610"/>
      <c r="CSB118" s="592"/>
      <c r="CSC118" s="592"/>
      <c r="CSD118" s="592"/>
      <c r="CSE118" s="592"/>
      <c r="CSF118" s="592"/>
      <c r="CSG118" s="592"/>
      <c r="CSH118" s="610"/>
      <c r="CSI118" s="592"/>
      <c r="CSJ118" s="592"/>
      <c r="CSK118" s="592"/>
      <c r="CSL118" s="592"/>
      <c r="CSM118" s="592"/>
      <c r="CSN118" s="592"/>
      <c r="CSO118" s="610"/>
      <c r="CSP118" s="592"/>
      <c r="CSQ118" s="592"/>
      <c r="CSR118" s="592"/>
      <c r="CSS118" s="592"/>
      <c r="CST118" s="592"/>
      <c r="CSU118" s="592"/>
      <c r="CSV118" s="610"/>
      <c r="CSW118" s="592"/>
      <c r="CSX118" s="592"/>
      <c r="CSY118" s="592"/>
      <c r="CSZ118" s="592"/>
      <c r="CTA118" s="592"/>
      <c r="CTB118" s="592"/>
      <c r="CTC118" s="610"/>
      <c r="CTD118" s="592"/>
      <c r="CTE118" s="592"/>
      <c r="CTF118" s="592"/>
      <c r="CTG118" s="592"/>
      <c r="CTH118" s="592"/>
      <c r="CTI118" s="592"/>
      <c r="CTJ118" s="610"/>
      <c r="CTK118" s="592"/>
      <c r="CTL118" s="592"/>
      <c r="CTM118" s="592"/>
      <c r="CTN118" s="592"/>
      <c r="CTO118" s="592"/>
      <c r="CTP118" s="592"/>
      <c r="CTQ118" s="610"/>
      <c r="CTR118" s="592"/>
      <c r="CTS118" s="592"/>
      <c r="CTT118" s="592"/>
      <c r="CTU118" s="592"/>
      <c r="CTV118" s="592"/>
      <c r="CTW118" s="592"/>
      <c r="CTX118" s="610"/>
      <c r="CTY118" s="592"/>
      <c r="CTZ118" s="592"/>
      <c r="CUA118" s="592"/>
      <c r="CUB118" s="592"/>
      <c r="CUC118" s="592"/>
      <c r="CUD118" s="592"/>
      <c r="CUE118" s="610"/>
      <c r="CUF118" s="592"/>
      <c r="CUG118" s="592"/>
      <c r="CUH118" s="592"/>
      <c r="CUI118" s="592"/>
      <c r="CUJ118" s="592"/>
      <c r="CUK118" s="592"/>
      <c r="CUL118" s="610"/>
      <c r="CUM118" s="592"/>
      <c r="CUN118" s="592"/>
      <c r="CUO118" s="592"/>
      <c r="CUP118" s="592"/>
      <c r="CUQ118" s="592"/>
      <c r="CUR118" s="592"/>
      <c r="CUS118" s="610"/>
      <c r="CUT118" s="592"/>
      <c r="CUU118" s="592"/>
      <c r="CUV118" s="592"/>
      <c r="CUW118" s="592"/>
      <c r="CUX118" s="592"/>
      <c r="CUY118" s="592"/>
      <c r="CUZ118" s="610"/>
      <c r="CVA118" s="592"/>
      <c r="CVB118" s="592"/>
      <c r="CVC118" s="592"/>
      <c r="CVD118" s="592"/>
      <c r="CVE118" s="592"/>
      <c r="CVF118" s="592"/>
      <c r="CVG118" s="610"/>
      <c r="CVH118" s="592"/>
      <c r="CVI118" s="592"/>
      <c r="CVJ118" s="592"/>
      <c r="CVK118" s="592"/>
      <c r="CVL118" s="592"/>
      <c r="CVM118" s="592"/>
      <c r="CVN118" s="610"/>
      <c r="CVO118" s="592"/>
      <c r="CVP118" s="592"/>
      <c r="CVQ118" s="592"/>
      <c r="CVR118" s="592"/>
      <c r="CVS118" s="592"/>
      <c r="CVT118" s="592"/>
      <c r="CVU118" s="610"/>
      <c r="CVV118" s="592"/>
      <c r="CVW118" s="592"/>
      <c r="CVX118" s="592"/>
      <c r="CVY118" s="592"/>
      <c r="CVZ118" s="592"/>
      <c r="CWA118" s="592"/>
      <c r="CWB118" s="610"/>
      <c r="CWC118" s="592"/>
      <c r="CWD118" s="592"/>
      <c r="CWE118" s="592"/>
      <c r="CWF118" s="592"/>
      <c r="CWG118" s="592"/>
      <c r="CWH118" s="592"/>
      <c r="CWI118" s="610"/>
      <c r="CWJ118" s="592"/>
      <c r="CWK118" s="592"/>
      <c r="CWL118" s="592"/>
      <c r="CWM118" s="592"/>
      <c r="CWN118" s="592"/>
      <c r="CWO118" s="592"/>
      <c r="CWP118" s="610"/>
      <c r="CWQ118" s="592"/>
      <c r="CWR118" s="592"/>
      <c r="CWS118" s="592"/>
      <c r="CWT118" s="592"/>
      <c r="CWU118" s="592"/>
      <c r="CWV118" s="592"/>
      <c r="CWW118" s="610"/>
      <c r="CWX118" s="592"/>
      <c r="CWY118" s="592"/>
      <c r="CWZ118" s="592"/>
      <c r="CXA118" s="592"/>
      <c r="CXB118" s="592"/>
      <c r="CXC118" s="592"/>
      <c r="CXD118" s="610"/>
      <c r="CXE118" s="592"/>
      <c r="CXF118" s="592"/>
      <c r="CXG118" s="592"/>
      <c r="CXH118" s="592"/>
      <c r="CXI118" s="592"/>
      <c r="CXJ118" s="592"/>
      <c r="CXK118" s="610"/>
      <c r="CXL118" s="592"/>
      <c r="CXM118" s="592"/>
      <c r="CXN118" s="592"/>
      <c r="CXO118" s="592"/>
      <c r="CXP118" s="592"/>
      <c r="CXQ118" s="592"/>
      <c r="CXR118" s="610"/>
      <c r="CXS118" s="592"/>
      <c r="CXT118" s="592"/>
      <c r="CXU118" s="592"/>
      <c r="CXV118" s="592"/>
      <c r="CXW118" s="592"/>
      <c r="CXX118" s="592"/>
      <c r="CXY118" s="610"/>
      <c r="CXZ118" s="592"/>
      <c r="CYA118" s="592"/>
      <c r="CYB118" s="592"/>
      <c r="CYC118" s="592"/>
      <c r="CYD118" s="592"/>
      <c r="CYE118" s="592"/>
      <c r="CYF118" s="610"/>
      <c r="CYG118" s="592"/>
      <c r="CYH118" s="592"/>
      <c r="CYI118" s="592"/>
      <c r="CYJ118" s="592"/>
      <c r="CYK118" s="592"/>
      <c r="CYL118" s="592"/>
      <c r="CYM118" s="610"/>
      <c r="CYN118" s="592"/>
      <c r="CYO118" s="592"/>
      <c r="CYP118" s="592"/>
      <c r="CYQ118" s="592"/>
      <c r="CYR118" s="592"/>
      <c r="CYS118" s="592"/>
      <c r="CYT118" s="610"/>
      <c r="CYU118" s="592"/>
      <c r="CYV118" s="592"/>
      <c r="CYW118" s="592"/>
      <c r="CYX118" s="592"/>
      <c r="CYY118" s="592"/>
      <c r="CYZ118" s="592"/>
      <c r="CZA118" s="610"/>
      <c r="CZB118" s="592"/>
      <c r="CZC118" s="592"/>
      <c r="CZD118" s="592"/>
      <c r="CZE118" s="592"/>
      <c r="CZF118" s="592"/>
      <c r="CZG118" s="592"/>
      <c r="CZH118" s="610"/>
      <c r="CZI118" s="592"/>
      <c r="CZJ118" s="592"/>
      <c r="CZK118" s="592"/>
      <c r="CZL118" s="592"/>
      <c r="CZM118" s="592"/>
      <c r="CZN118" s="592"/>
      <c r="CZO118" s="610"/>
      <c r="CZP118" s="592"/>
      <c r="CZQ118" s="592"/>
      <c r="CZR118" s="592"/>
      <c r="CZS118" s="592"/>
      <c r="CZT118" s="592"/>
      <c r="CZU118" s="592"/>
      <c r="CZV118" s="610"/>
      <c r="CZW118" s="592"/>
      <c r="CZX118" s="592"/>
      <c r="CZY118" s="592"/>
      <c r="CZZ118" s="592"/>
      <c r="DAA118" s="592"/>
      <c r="DAB118" s="592"/>
      <c r="DAC118" s="610"/>
      <c r="DAD118" s="592"/>
      <c r="DAE118" s="592"/>
      <c r="DAF118" s="592"/>
      <c r="DAG118" s="592"/>
      <c r="DAH118" s="592"/>
      <c r="DAI118" s="592"/>
      <c r="DAJ118" s="610"/>
      <c r="DAK118" s="592"/>
      <c r="DAL118" s="592"/>
      <c r="DAM118" s="592"/>
      <c r="DAN118" s="592"/>
      <c r="DAO118" s="592"/>
      <c r="DAP118" s="592"/>
      <c r="DAQ118" s="610"/>
      <c r="DAR118" s="592"/>
      <c r="DAS118" s="592"/>
      <c r="DAT118" s="592"/>
      <c r="DAU118" s="592"/>
      <c r="DAV118" s="592"/>
      <c r="DAW118" s="592"/>
      <c r="DAX118" s="610"/>
      <c r="DAY118" s="592"/>
      <c r="DAZ118" s="592"/>
      <c r="DBA118" s="592"/>
      <c r="DBB118" s="592"/>
      <c r="DBC118" s="592"/>
      <c r="DBD118" s="592"/>
      <c r="DBE118" s="610"/>
      <c r="DBF118" s="592"/>
      <c r="DBG118" s="592"/>
      <c r="DBH118" s="592"/>
      <c r="DBI118" s="592"/>
      <c r="DBJ118" s="592"/>
      <c r="DBK118" s="592"/>
      <c r="DBL118" s="610"/>
      <c r="DBM118" s="592"/>
      <c r="DBN118" s="592"/>
      <c r="DBO118" s="592"/>
      <c r="DBP118" s="592"/>
      <c r="DBQ118" s="592"/>
      <c r="DBR118" s="592"/>
      <c r="DBS118" s="610"/>
      <c r="DBT118" s="592"/>
      <c r="DBU118" s="592"/>
      <c r="DBV118" s="592"/>
      <c r="DBW118" s="592"/>
      <c r="DBX118" s="592"/>
      <c r="DBY118" s="592"/>
      <c r="DBZ118" s="610"/>
      <c r="DCA118" s="592"/>
      <c r="DCB118" s="592"/>
      <c r="DCC118" s="592"/>
      <c r="DCD118" s="592"/>
      <c r="DCE118" s="592"/>
      <c r="DCF118" s="592"/>
      <c r="DCG118" s="610"/>
      <c r="DCH118" s="592"/>
      <c r="DCI118" s="592"/>
      <c r="DCJ118" s="592"/>
      <c r="DCK118" s="592"/>
      <c r="DCL118" s="592"/>
      <c r="DCM118" s="592"/>
      <c r="DCN118" s="610"/>
      <c r="DCO118" s="592"/>
      <c r="DCP118" s="592"/>
      <c r="DCQ118" s="592"/>
      <c r="DCR118" s="592"/>
      <c r="DCS118" s="592"/>
      <c r="DCT118" s="592"/>
      <c r="DCU118" s="610"/>
      <c r="DCV118" s="592"/>
      <c r="DCW118" s="592"/>
      <c r="DCX118" s="592"/>
      <c r="DCY118" s="592"/>
      <c r="DCZ118" s="592"/>
      <c r="DDA118" s="592"/>
      <c r="DDB118" s="610"/>
      <c r="DDC118" s="592"/>
      <c r="DDD118" s="592"/>
      <c r="DDE118" s="592"/>
      <c r="DDF118" s="592"/>
      <c r="DDG118" s="592"/>
      <c r="DDH118" s="592"/>
      <c r="DDI118" s="610"/>
      <c r="DDJ118" s="592"/>
      <c r="DDK118" s="592"/>
      <c r="DDL118" s="592"/>
      <c r="DDM118" s="592"/>
      <c r="DDN118" s="592"/>
      <c r="DDO118" s="592"/>
      <c r="DDP118" s="610"/>
      <c r="DDQ118" s="592"/>
      <c r="DDR118" s="592"/>
      <c r="DDS118" s="592"/>
      <c r="DDT118" s="592"/>
      <c r="DDU118" s="592"/>
      <c r="DDV118" s="592"/>
      <c r="DDW118" s="610"/>
      <c r="DDX118" s="592"/>
      <c r="DDY118" s="592"/>
      <c r="DDZ118" s="592"/>
      <c r="DEA118" s="592"/>
      <c r="DEB118" s="592"/>
      <c r="DEC118" s="592"/>
      <c r="DED118" s="610"/>
      <c r="DEE118" s="592"/>
      <c r="DEF118" s="592"/>
      <c r="DEG118" s="592"/>
      <c r="DEH118" s="592"/>
      <c r="DEI118" s="592"/>
      <c r="DEJ118" s="592"/>
      <c r="DEK118" s="610"/>
      <c r="DEL118" s="592"/>
      <c r="DEM118" s="592"/>
      <c r="DEN118" s="592"/>
      <c r="DEO118" s="592"/>
      <c r="DEP118" s="592"/>
      <c r="DEQ118" s="592"/>
      <c r="DER118" s="610"/>
      <c r="DES118" s="592"/>
      <c r="DET118" s="592"/>
      <c r="DEU118" s="592"/>
      <c r="DEV118" s="592"/>
      <c r="DEW118" s="592"/>
      <c r="DEX118" s="592"/>
      <c r="DEY118" s="610"/>
      <c r="DEZ118" s="592"/>
      <c r="DFA118" s="592"/>
      <c r="DFB118" s="592"/>
      <c r="DFC118" s="592"/>
      <c r="DFD118" s="592"/>
      <c r="DFE118" s="592"/>
      <c r="DFF118" s="610"/>
      <c r="DFG118" s="592"/>
      <c r="DFH118" s="592"/>
      <c r="DFI118" s="592"/>
      <c r="DFJ118" s="592"/>
      <c r="DFK118" s="592"/>
      <c r="DFL118" s="592"/>
      <c r="DFM118" s="610"/>
      <c r="DFN118" s="592"/>
      <c r="DFO118" s="592"/>
      <c r="DFP118" s="592"/>
      <c r="DFQ118" s="592"/>
      <c r="DFR118" s="592"/>
      <c r="DFS118" s="592"/>
      <c r="DFT118" s="610"/>
      <c r="DFU118" s="592"/>
      <c r="DFV118" s="592"/>
      <c r="DFW118" s="592"/>
      <c r="DFX118" s="592"/>
      <c r="DFY118" s="592"/>
      <c r="DFZ118" s="592"/>
      <c r="DGA118" s="610"/>
      <c r="DGB118" s="592"/>
      <c r="DGC118" s="592"/>
      <c r="DGD118" s="592"/>
      <c r="DGE118" s="592"/>
      <c r="DGF118" s="592"/>
      <c r="DGG118" s="592"/>
      <c r="DGH118" s="610"/>
      <c r="DGI118" s="592"/>
      <c r="DGJ118" s="592"/>
      <c r="DGK118" s="592"/>
      <c r="DGL118" s="592"/>
      <c r="DGM118" s="592"/>
      <c r="DGN118" s="592"/>
      <c r="DGO118" s="610"/>
      <c r="DGP118" s="592"/>
      <c r="DGQ118" s="592"/>
      <c r="DGR118" s="592"/>
      <c r="DGS118" s="592"/>
      <c r="DGT118" s="592"/>
      <c r="DGU118" s="592"/>
      <c r="DGV118" s="610"/>
      <c r="DGW118" s="592"/>
      <c r="DGX118" s="592"/>
      <c r="DGY118" s="592"/>
      <c r="DGZ118" s="592"/>
      <c r="DHA118" s="592"/>
      <c r="DHB118" s="592"/>
      <c r="DHC118" s="610"/>
      <c r="DHD118" s="592"/>
      <c r="DHE118" s="592"/>
      <c r="DHF118" s="592"/>
      <c r="DHG118" s="592"/>
      <c r="DHH118" s="592"/>
      <c r="DHI118" s="592"/>
      <c r="DHJ118" s="610"/>
      <c r="DHK118" s="592"/>
      <c r="DHL118" s="592"/>
      <c r="DHM118" s="592"/>
      <c r="DHN118" s="592"/>
      <c r="DHO118" s="592"/>
      <c r="DHP118" s="592"/>
      <c r="DHQ118" s="610"/>
      <c r="DHR118" s="592"/>
      <c r="DHS118" s="592"/>
      <c r="DHT118" s="592"/>
      <c r="DHU118" s="592"/>
      <c r="DHV118" s="592"/>
      <c r="DHW118" s="592"/>
      <c r="DHX118" s="610"/>
      <c r="DHY118" s="592"/>
      <c r="DHZ118" s="592"/>
      <c r="DIA118" s="592"/>
      <c r="DIB118" s="592"/>
      <c r="DIC118" s="592"/>
      <c r="DID118" s="592"/>
      <c r="DIE118" s="610"/>
      <c r="DIF118" s="592"/>
      <c r="DIG118" s="592"/>
      <c r="DIH118" s="592"/>
      <c r="DII118" s="592"/>
      <c r="DIJ118" s="592"/>
      <c r="DIK118" s="592"/>
      <c r="DIL118" s="610"/>
      <c r="DIM118" s="592"/>
      <c r="DIN118" s="592"/>
      <c r="DIO118" s="592"/>
      <c r="DIP118" s="592"/>
      <c r="DIQ118" s="592"/>
      <c r="DIR118" s="592"/>
      <c r="DIS118" s="610"/>
      <c r="DIT118" s="592"/>
      <c r="DIU118" s="592"/>
      <c r="DIV118" s="592"/>
      <c r="DIW118" s="592"/>
      <c r="DIX118" s="592"/>
      <c r="DIY118" s="592"/>
      <c r="DIZ118" s="610"/>
      <c r="DJA118" s="592"/>
      <c r="DJB118" s="592"/>
      <c r="DJC118" s="592"/>
      <c r="DJD118" s="592"/>
      <c r="DJE118" s="592"/>
      <c r="DJF118" s="592"/>
      <c r="DJG118" s="610"/>
      <c r="DJH118" s="592"/>
      <c r="DJI118" s="592"/>
      <c r="DJJ118" s="592"/>
      <c r="DJK118" s="592"/>
      <c r="DJL118" s="592"/>
      <c r="DJM118" s="592"/>
      <c r="DJN118" s="610"/>
      <c r="DJO118" s="592"/>
      <c r="DJP118" s="592"/>
      <c r="DJQ118" s="592"/>
      <c r="DJR118" s="592"/>
      <c r="DJS118" s="592"/>
      <c r="DJT118" s="592"/>
      <c r="DJU118" s="610"/>
      <c r="DJV118" s="592"/>
      <c r="DJW118" s="592"/>
      <c r="DJX118" s="592"/>
      <c r="DJY118" s="592"/>
      <c r="DJZ118" s="592"/>
      <c r="DKA118" s="592"/>
      <c r="DKB118" s="610"/>
      <c r="DKC118" s="592"/>
      <c r="DKD118" s="592"/>
      <c r="DKE118" s="592"/>
      <c r="DKF118" s="592"/>
      <c r="DKG118" s="592"/>
      <c r="DKH118" s="592"/>
      <c r="DKI118" s="610"/>
      <c r="DKJ118" s="592"/>
      <c r="DKK118" s="592"/>
      <c r="DKL118" s="592"/>
      <c r="DKM118" s="592"/>
      <c r="DKN118" s="592"/>
      <c r="DKO118" s="592"/>
      <c r="DKP118" s="610"/>
      <c r="DKQ118" s="592"/>
      <c r="DKR118" s="592"/>
      <c r="DKS118" s="592"/>
      <c r="DKT118" s="592"/>
      <c r="DKU118" s="592"/>
      <c r="DKV118" s="592"/>
      <c r="DKW118" s="610"/>
      <c r="DKX118" s="592"/>
      <c r="DKY118" s="592"/>
      <c r="DKZ118" s="592"/>
      <c r="DLA118" s="592"/>
      <c r="DLB118" s="592"/>
      <c r="DLC118" s="592"/>
      <c r="DLD118" s="610"/>
      <c r="DLE118" s="592"/>
      <c r="DLF118" s="592"/>
      <c r="DLG118" s="592"/>
      <c r="DLH118" s="592"/>
      <c r="DLI118" s="592"/>
      <c r="DLJ118" s="592"/>
      <c r="DLK118" s="610"/>
      <c r="DLL118" s="592"/>
      <c r="DLM118" s="592"/>
      <c r="DLN118" s="592"/>
      <c r="DLO118" s="592"/>
      <c r="DLP118" s="592"/>
      <c r="DLQ118" s="592"/>
      <c r="DLR118" s="610"/>
      <c r="DLS118" s="592"/>
      <c r="DLT118" s="592"/>
      <c r="DLU118" s="592"/>
      <c r="DLV118" s="592"/>
      <c r="DLW118" s="592"/>
      <c r="DLX118" s="592"/>
      <c r="DLY118" s="610"/>
      <c r="DLZ118" s="592"/>
      <c r="DMA118" s="592"/>
      <c r="DMB118" s="592"/>
      <c r="DMC118" s="592"/>
      <c r="DMD118" s="592"/>
      <c r="DME118" s="592"/>
      <c r="DMF118" s="610"/>
      <c r="DMG118" s="592"/>
      <c r="DMH118" s="592"/>
      <c r="DMI118" s="592"/>
      <c r="DMJ118" s="592"/>
      <c r="DMK118" s="592"/>
      <c r="DML118" s="592"/>
      <c r="DMM118" s="610"/>
      <c r="DMN118" s="592"/>
      <c r="DMO118" s="592"/>
      <c r="DMP118" s="592"/>
      <c r="DMQ118" s="592"/>
      <c r="DMR118" s="592"/>
      <c r="DMS118" s="592"/>
      <c r="DMT118" s="610"/>
      <c r="DMU118" s="592"/>
      <c r="DMV118" s="592"/>
      <c r="DMW118" s="592"/>
      <c r="DMX118" s="592"/>
      <c r="DMY118" s="592"/>
      <c r="DMZ118" s="592"/>
      <c r="DNA118" s="610"/>
      <c r="DNB118" s="592"/>
      <c r="DNC118" s="592"/>
      <c r="DND118" s="592"/>
      <c r="DNE118" s="592"/>
      <c r="DNF118" s="592"/>
      <c r="DNG118" s="592"/>
      <c r="DNH118" s="610"/>
      <c r="DNI118" s="592"/>
      <c r="DNJ118" s="592"/>
      <c r="DNK118" s="592"/>
      <c r="DNL118" s="592"/>
      <c r="DNM118" s="592"/>
      <c r="DNN118" s="592"/>
      <c r="DNO118" s="610"/>
      <c r="DNP118" s="592"/>
      <c r="DNQ118" s="592"/>
      <c r="DNR118" s="592"/>
      <c r="DNS118" s="592"/>
      <c r="DNT118" s="592"/>
      <c r="DNU118" s="592"/>
      <c r="DNV118" s="610"/>
      <c r="DNW118" s="592"/>
      <c r="DNX118" s="592"/>
      <c r="DNY118" s="592"/>
      <c r="DNZ118" s="592"/>
      <c r="DOA118" s="592"/>
      <c r="DOB118" s="592"/>
      <c r="DOC118" s="610"/>
      <c r="DOD118" s="592"/>
      <c r="DOE118" s="592"/>
      <c r="DOF118" s="592"/>
      <c r="DOG118" s="592"/>
      <c r="DOH118" s="592"/>
      <c r="DOI118" s="592"/>
      <c r="DOJ118" s="610"/>
      <c r="DOK118" s="592"/>
      <c r="DOL118" s="592"/>
      <c r="DOM118" s="592"/>
      <c r="DON118" s="592"/>
      <c r="DOO118" s="592"/>
      <c r="DOP118" s="592"/>
      <c r="DOQ118" s="610"/>
      <c r="DOR118" s="592"/>
      <c r="DOS118" s="592"/>
      <c r="DOT118" s="592"/>
      <c r="DOU118" s="592"/>
      <c r="DOV118" s="592"/>
      <c r="DOW118" s="592"/>
      <c r="DOX118" s="610"/>
      <c r="DOY118" s="592"/>
      <c r="DOZ118" s="592"/>
      <c r="DPA118" s="592"/>
      <c r="DPB118" s="592"/>
      <c r="DPC118" s="592"/>
      <c r="DPD118" s="592"/>
      <c r="DPE118" s="610"/>
      <c r="DPF118" s="592"/>
      <c r="DPG118" s="592"/>
      <c r="DPH118" s="592"/>
      <c r="DPI118" s="592"/>
      <c r="DPJ118" s="592"/>
      <c r="DPK118" s="592"/>
      <c r="DPL118" s="610"/>
      <c r="DPM118" s="592"/>
      <c r="DPN118" s="592"/>
      <c r="DPO118" s="592"/>
      <c r="DPP118" s="592"/>
      <c r="DPQ118" s="592"/>
      <c r="DPR118" s="592"/>
      <c r="DPS118" s="610"/>
      <c r="DPT118" s="592"/>
      <c r="DPU118" s="592"/>
      <c r="DPV118" s="592"/>
      <c r="DPW118" s="592"/>
      <c r="DPX118" s="592"/>
      <c r="DPY118" s="592"/>
      <c r="DPZ118" s="610"/>
      <c r="DQA118" s="592"/>
      <c r="DQB118" s="592"/>
      <c r="DQC118" s="592"/>
      <c r="DQD118" s="592"/>
      <c r="DQE118" s="592"/>
      <c r="DQF118" s="592"/>
      <c r="DQG118" s="610"/>
      <c r="DQH118" s="592"/>
      <c r="DQI118" s="592"/>
      <c r="DQJ118" s="592"/>
      <c r="DQK118" s="592"/>
      <c r="DQL118" s="592"/>
      <c r="DQM118" s="592"/>
      <c r="DQN118" s="610"/>
      <c r="DQO118" s="592"/>
      <c r="DQP118" s="592"/>
      <c r="DQQ118" s="592"/>
      <c r="DQR118" s="592"/>
      <c r="DQS118" s="592"/>
      <c r="DQT118" s="592"/>
      <c r="DQU118" s="610"/>
      <c r="DQV118" s="592"/>
      <c r="DQW118" s="592"/>
      <c r="DQX118" s="592"/>
      <c r="DQY118" s="592"/>
      <c r="DQZ118" s="592"/>
      <c r="DRA118" s="592"/>
      <c r="DRB118" s="610"/>
      <c r="DRC118" s="592"/>
      <c r="DRD118" s="592"/>
      <c r="DRE118" s="592"/>
      <c r="DRF118" s="592"/>
      <c r="DRG118" s="592"/>
      <c r="DRH118" s="592"/>
      <c r="DRI118" s="610"/>
      <c r="DRJ118" s="592"/>
      <c r="DRK118" s="592"/>
      <c r="DRL118" s="592"/>
      <c r="DRM118" s="592"/>
      <c r="DRN118" s="592"/>
      <c r="DRO118" s="592"/>
      <c r="DRP118" s="610"/>
      <c r="DRQ118" s="592"/>
      <c r="DRR118" s="592"/>
      <c r="DRS118" s="592"/>
      <c r="DRT118" s="592"/>
      <c r="DRU118" s="592"/>
      <c r="DRV118" s="592"/>
      <c r="DRW118" s="610"/>
      <c r="DRX118" s="592"/>
      <c r="DRY118" s="592"/>
      <c r="DRZ118" s="592"/>
      <c r="DSA118" s="592"/>
      <c r="DSB118" s="592"/>
      <c r="DSC118" s="592"/>
      <c r="DSD118" s="610"/>
      <c r="DSE118" s="592"/>
      <c r="DSF118" s="592"/>
      <c r="DSG118" s="592"/>
      <c r="DSH118" s="592"/>
      <c r="DSI118" s="592"/>
      <c r="DSJ118" s="592"/>
      <c r="DSK118" s="610"/>
      <c r="DSL118" s="592"/>
      <c r="DSM118" s="592"/>
      <c r="DSN118" s="592"/>
      <c r="DSO118" s="592"/>
      <c r="DSP118" s="592"/>
      <c r="DSQ118" s="592"/>
      <c r="DSR118" s="610"/>
      <c r="DSS118" s="592"/>
      <c r="DST118" s="592"/>
      <c r="DSU118" s="592"/>
      <c r="DSV118" s="592"/>
      <c r="DSW118" s="592"/>
      <c r="DSX118" s="592"/>
      <c r="DSY118" s="610"/>
      <c r="DSZ118" s="592"/>
      <c r="DTA118" s="592"/>
      <c r="DTB118" s="592"/>
      <c r="DTC118" s="592"/>
      <c r="DTD118" s="592"/>
      <c r="DTE118" s="592"/>
      <c r="DTF118" s="610"/>
      <c r="DTG118" s="592"/>
      <c r="DTH118" s="592"/>
      <c r="DTI118" s="592"/>
      <c r="DTJ118" s="592"/>
      <c r="DTK118" s="592"/>
      <c r="DTL118" s="592"/>
      <c r="DTM118" s="610"/>
      <c r="DTN118" s="592"/>
      <c r="DTO118" s="592"/>
      <c r="DTP118" s="592"/>
      <c r="DTQ118" s="592"/>
      <c r="DTR118" s="592"/>
      <c r="DTS118" s="592"/>
      <c r="DTT118" s="610"/>
      <c r="DTU118" s="592"/>
      <c r="DTV118" s="592"/>
      <c r="DTW118" s="592"/>
      <c r="DTX118" s="592"/>
      <c r="DTY118" s="592"/>
      <c r="DTZ118" s="592"/>
      <c r="DUA118" s="610"/>
      <c r="DUB118" s="592"/>
      <c r="DUC118" s="592"/>
      <c r="DUD118" s="592"/>
      <c r="DUE118" s="592"/>
      <c r="DUF118" s="592"/>
      <c r="DUG118" s="592"/>
      <c r="DUH118" s="610"/>
      <c r="DUI118" s="592"/>
      <c r="DUJ118" s="592"/>
      <c r="DUK118" s="592"/>
      <c r="DUL118" s="592"/>
      <c r="DUM118" s="592"/>
      <c r="DUN118" s="592"/>
      <c r="DUO118" s="610"/>
      <c r="DUP118" s="592"/>
      <c r="DUQ118" s="592"/>
      <c r="DUR118" s="592"/>
      <c r="DUS118" s="592"/>
      <c r="DUT118" s="592"/>
      <c r="DUU118" s="592"/>
      <c r="DUV118" s="610"/>
      <c r="DUW118" s="592"/>
      <c r="DUX118" s="592"/>
      <c r="DUY118" s="592"/>
      <c r="DUZ118" s="592"/>
      <c r="DVA118" s="592"/>
      <c r="DVB118" s="592"/>
      <c r="DVC118" s="610"/>
      <c r="DVD118" s="592"/>
      <c r="DVE118" s="592"/>
      <c r="DVF118" s="592"/>
      <c r="DVG118" s="592"/>
      <c r="DVH118" s="592"/>
      <c r="DVI118" s="592"/>
      <c r="DVJ118" s="610"/>
      <c r="DVK118" s="592"/>
      <c r="DVL118" s="592"/>
      <c r="DVM118" s="592"/>
      <c r="DVN118" s="592"/>
      <c r="DVO118" s="592"/>
      <c r="DVP118" s="592"/>
      <c r="DVQ118" s="610"/>
      <c r="DVR118" s="592"/>
      <c r="DVS118" s="592"/>
      <c r="DVT118" s="592"/>
      <c r="DVU118" s="592"/>
      <c r="DVV118" s="592"/>
      <c r="DVW118" s="592"/>
      <c r="DVX118" s="610"/>
      <c r="DVY118" s="592"/>
      <c r="DVZ118" s="592"/>
      <c r="DWA118" s="592"/>
      <c r="DWB118" s="592"/>
      <c r="DWC118" s="592"/>
      <c r="DWD118" s="592"/>
      <c r="DWE118" s="610"/>
      <c r="DWF118" s="592"/>
      <c r="DWG118" s="592"/>
      <c r="DWH118" s="592"/>
      <c r="DWI118" s="592"/>
      <c r="DWJ118" s="592"/>
      <c r="DWK118" s="592"/>
      <c r="DWL118" s="610"/>
      <c r="DWM118" s="592"/>
      <c r="DWN118" s="592"/>
      <c r="DWO118" s="592"/>
      <c r="DWP118" s="592"/>
      <c r="DWQ118" s="592"/>
      <c r="DWR118" s="592"/>
      <c r="DWS118" s="610"/>
      <c r="DWT118" s="592"/>
      <c r="DWU118" s="592"/>
      <c r="DWV118" s="592"/>
      <c r="DWW118" s="592"/>
      <c r="DWX118" s="592"/>
      <c r="DWY118" s="592"/>
      <c r="DWZ118" s="610"/>
      <c r="DXA118" s="592"/>
      <c r="DXB118" s="592"/>
      <c r="DXC118" s="592"/>
      <c r="DXD118" s="592"/>
      <c r="DXE118" s="592"/>
      <c r="DXF118" s="592"/>
      <c r="DXG118" s="610"/>
      <c r="DXH118" s="592"/>
      <c r="DXI118" s="592"/>
      <c r="DXJ118" s="592"/>
      <c r="DXK118" s="592"/>
      <c r="DXL118" s="592"/>
      <c r="DXM118" s="592"/>
      <c r="DXN118" s="610"/>
      <c r="DXO118" s="592"/>
      <c r="DXP118" s="592"/>
      <c r="DXQ118" s="592"/>
      <c r="DXR118" s="592"/>
      <c r="DXS118" s="592"/>
      <c r="DXT118" s="592"/>
      <c r="DXU118" s="610"/>
      <c r="DXV118" s="592"/>
      <c r="DXW118" s="592"/>
      <c r="DXX118" s="592"/>
      <c r="DXY118" s="592"/>
      <c r="DXZ118" s="592"/>
      <c r="DYA118" s="592"/>
      <c r="DYB118" s="610"/>
      <c r="DYC118" s="592"/>
      <c r="DYD118" s="592"/>
      <c r="DYE118" s="592"/>
      <c r="DYF118" s="592"/>
      <c r="DYG118" s="592"/>
      <c r="DYH118" s="592"/>
      <c r="DYI118" s="610"/>
      <c r="DYJ118" s="592"/>
      <c r="DYK118" s="592"/>
      <c r="DYL118" s="592"/>
      <c r="DYM118" s="592"/>
      <c r="DYN118" s="592"/>
      <c r="DYO118" s="592"/>
      <c r="DYP118" s="610"/>
      <c r="DYQ118" s="592"/>
      <c r="DYR118" s="592"/>
      <c r="DYS118" s="592"/>
      <c r="DYT118" s="592"/>
      <c r="DYU118" s="592"/>
      <c r="DYV118" s="592"/>
      <c r="DYW118" s="610"/>
      <c r="DYX118" s="592"/>
      <c r="DYY118" s="592"/>
      <c r="DYZ118" s="592"/>
      <c r="DZA118" s="592"/>
      <c r="DZB118" s="592"/>
      <c r="DZC118" s="592"/>
      <c r="DZD118" s="610"/>
      <c r="DZE118" s="592"/>
      <c r="DZF118" s="592"/>
      <c r="DZG118" s="592"/>
      <c r="DZH118" s="592"/>
      <c r="DZI118" s="592"/>
      <c r="DZJ118" s="592"/>
      <c r="DZK118" s="610"/>
      <c r="DZL118" s="592"/>
      <c r="DZM118" s="592"/>
      <c r="DZN118" s="592"/>
      <c r="DZO118" s="592"/>
      <c r="DZP118" s="592"/>
      <c r="DZQ118" s="592"/>
      <c r="DZR118" s="610"/>
      <c r="DZS118" s="592"/>
      <c r="DZT118" s="592"/>
      <c r="DZU118" s="592"/>
      <c r="DZV118" s="592"/>
      <c r="DZW118" s="592"/>
      <c r="DZX118" s="592"/>
      <c r="DZY118" s="610"/>
      <c r="DZZ118" s="592"/>
      <c r="EAA118" s="592"/>
      <c r="EAB118" s="592"/>
      <c r="EAC118" s="592"/>
      <c r="EAD118" s="592"/>
      <c r="EAE118" s="592"/>
      <c r="EAF118" s="610"/>
      <c r="EAG118" s="592"/>
      <c r="EAH118" s="592"/>
      <c r="EAI118" s="592"/>
      <c r="EAJ118" s="592"/>
      <c r="EAK118" s="592"/>
      <c r="EAL118" s="592"/>
      <c r="EAM118" s="610"/>
      <c r="EAN118" s="592"/>
      <c r="EAO118" s="592"/>
      <c r="EAP118" s="592"/>
      <c r="EAQ118" s="592"/>
      <c r="EAR118" s="592"/>
      <c r="EAS118" s="592"/>
      <c r="EAT118" s="610"/>
      <c r="EAU118" s="592"/>
      <c r="EAV118" s="592"/>
      <c r="EAW118" s="592"/>
      <c r="EAX118" s="592"/>
      <c r="EAY118" s="592"/>
      <c r="EAZ118" s="592"/>
      <c r="EBA118" s="610"/>
      <c r="EBB118" s="592"/>
      <c r="EBC118" s="592"/>
      <c r="EBD118" s="592"/>
      <c r="EBE118" s="592"/>
      <c r="EBF118" s="592"/>
      <c r="EBG118" s="592"/>
      <c r="EBH118" s="610"/>
      <c r="EBI118" s="592"/>
      <c r="EBJ118" s="592"/>
      <c r="EBK118" s="592"/>
      <c r="EBL118" s="592"/>
      <c r="EBM118" s="592"/>
      <c r="EBN118" s="592"/>
      <c r="EBO118" s="610"/>
      <c r="EBP118" s="592"/>
      <c r="EBQ118" s="592"/>
      <c r="EBR118" s="592"/>
      <c r="EBS118" s="592"/>
      <c r="EBT118" s="592"/>
      <c r="EBU118" s="592"/>
      <c r="EBV118" s="610"/>
      <c r="EBW118" s="592"/>
      <c r="EBX118" s="592"/>
      <c r="EBY118" s="592"/>
      <c r="EBZ118" s="592"/>
      <c r="ECA118" s="592"/>
      <c r="ECB118" s="592"/>
      <c r="ECC118" s="610"/>
      <c r="ECD118" s="592"/>
      <c r="ECE118" s="592"/>
      <c r="ECF118" s="592"/>
      <c r="ECG118" s="592"/>
      <c r="ECH118" s="592"/>
      <c r="ECI118" s="592"/>
      <c r="ECJ118" s="610"/>
      <c r="ECK118" s="592"/>
      <c r="ECL118" s="592"/>
      <c r="ECM118" s="592"/>
      <c r="ECN118" s="592"/>
      <c r="ECO118" s="592"/>
      <c r="ECP118" s="592"/>
      <c r="ECQ118" s="610"/>
      <c r="ECR118" s="592"/>
      <c r="ECS118" s="592"/>
      <c r="ECT118" s="592"/>
      <c r="ECU118" s="592"/>
      <c r="ECV118" s="592"/>
      <c r="ECW118" s="592"/>
      <c r="ECX118" s="610"/>
      <c r="ECY118" s="592"/>
      <c r="ECZ118" s="592"/>
      <c r="EDA118" s="592"/>
      <c r="EDB118" s="592"/>
      <c r="EDC118" s="592"/>
      <c r="EDD118" s="592"/>
      <c r="EDE118" s="610"/>
      <c r="EDF118" s="592"/>
      <c r="EDG118" s="592"/>
      <c r="EDH118" s="592"/>
      <c r="EDI118" s="592"/>
      <c r="EDJ118" s="592"/>
      <c r="EDK118" s="592"/>
      <c r="EDL118" s="610"/>
      <c r="EDM118" s="592"/>
      <c r="EDN118" s="592"/>
      <c r="EDO118" s="592"/>
      <c r="EDP118" s="592"/>
      <c r="EDQ118" s="592"/>
      <c r="EDR118" s="592"/>
      <c r="EDS118" s="610"/>
      <c r="EDT118" s="592"/>
      <c r="EDU118" s="592"/>
      <c r="EDV118" s="592"/>
      <c r="EDW118" s="592"/>
      <c r="EDX118" s="592"/>
      <c r="EDY118" s="592"/>
      <c r="EDZ118" s="610"/>
      <c r="EEA118" s="592"/>
      <c r="EEB118" s="592"/>
      <c r="EEC118" s="592"/>
      <c r="EED118" s="592"/>
      <c r="EEE118" s="592"/>
      <c r="EEF118" s="592"/>
      <c r="EEG118" s="610"/>
      <c r="EEH118" s="592"/>
      <c r="EEI118" s="592"/>
      <c r="EEJ118" s="592"/>
      <c r="EEK118" s="592"/>
      <c r="EEL118" s="592"/>
      <c r="EEM118" s="592"/>
      <c r="EEN118" s="610"/>
      <c r="EEO118" s="592"/>
      <c r="EEP118" s="592"/>
      <c r="EEQ118" s="592"/>
      <c r="EER118" s="592"/>
      <c r="EES118" s="592"/>
      <c r="EET118" s="592"/>
      <c r="EEU118" s="610"/>
      <c r="EEV118" s="592"/>
      <c r="EEW118" s="592"/>
      <c r="EEX118" s="592"/>
      <c r="EEY118" s="592"/>
      <c r="EEZ118" s="592"/>
      <c r="EFA118" s="592"/>
      <c r="EFB118" s="610"/>
      <c r="EFC118" s="592"/>
      <c r="EFD118" s="592"/>
      <c r="EFE118" s="592"/>
      <c r="EFF118" s="592"/>
      <c r="EFG118" s="592"/>
      <c r="EFH118" s="592"/>
      <c r="EFI118" s="610"/>
      <c r="EFJ118" s="592"/>
      <c r="EFK118" s="592"/>
      <c r="EFL118" s="592"/>
      <c r="EFM118" s="592"/>
      <c r="EFN118" s="592"/>
      <c r="EFO118" s="592"/>
      <c r="EFP118" s="610"/>
      <c r="EFQ118" s="592"/>
      <c r="EFR118" s="592"/>
      <c r="EFS118" s="592"/>
      <c r="EFT118" s="592"/>
      <c r="EFU118" s="592"/>
      <c r="EFV118" s="592"/>
      <c r="EFW118" s="610"/>
      <c r="EFX118" s="592"/>
      <c r="EFY118" s="592"/>
      <c r="EFZ118" s="592"/>
      <c r="EGA118" s="592"/>
      <c r="EGB118" s="592"/>
      <c r="EGC118" s="592"/>
      <c r="EGD118" s="610"/>
      <c r="EGE118" s="592"/>
      <c r="EGF118" s="592"/>
      <c r="EGG118" s="592"/>
      <c r="EGH118" s="592"/>
      <c r="EGI118" s="592"/>
      <c r="EGJ118" s="592"/>
      <c r="EGK118" s="610"/>
      <c r="EGL118" s="592"/>
      <c r="EGM118" s="592"/>
      <c r="EGN118" s="592"/>
      <c r="EGO118" s="592"/>
      <c r="EGP118" s="592"/>
      <c r="EGQ118" s="592"/>
      <c r="EGR118" s="610"/>
      <c r="EGS118" s="592"/>
      <c r="EGT118" s="592"/>
      <c r="EGU118" s="592"/>
      <c r="EGV118" s="592"/>
      <c r="EGW118" s="592"/>
      <c r="EGX118" s="592"/>
      <c r="EGY118" s="610"/>
      <c r="EGZ118" s="592"/>
      <c r="EHA118" s="592"/>
      <c r="EHB118" s="592"/>
      <c r="EHC118" s="592"/>
      <c r="EHD118" s="592"/>
      <c r="EHE118" s="592"/>
      <c r="EHF118" s="610"/>
      <c r="EHG118" s="592"/>
      <c r="EHH118" s="592"/>
      <c r="EHI118" s="592"/>
      <c r="EHJ118" s="592"/>
      <c r="EHK118" s="592"/>
      <c r="EHL118" s="592"/>
      <c r="EHM118" s="610"/>
      <c r="EHN118" s="592"/>
      <c r="EHO118" s="592"/>
      <c r="EHP118" s="592"/>
      <c r="EHQ118" s="592"/>
      <c r="EHR118" s="592"/>
      <c r="EHS118" s="592"/>
      <c r="EHT118" s="610"/>
      <c r="EHU118" s="592"/>
      <c r="EHV118" s="592"/>
      <c r="EHW118" s="592"/>
      <c r="EHX118" s="592"/>
      <c r="EHY118" s="592"/>
      <c r="EHZ118" s="592"/>
      <c r="EIA118" s="610"/>
      <c r="EIB118" s="592"/>
      <c r="EIC118" s="592"/>
      <c r="EID118" s="592"/>
      <c r="EIE118" s="592"/>
      <c r="EIF118" s="592"/>
      <c r="EIG118" s="592"/>
      <c r="EIH118" s="610"/>
      <c r="EII118" s="592"/>
      <c r="EIJ118" s="592"/>
      <c r="EIK118" s="592"/>
      <c r="EIL118" s="592"/>
      <c r="EIM118" s="592"/>
      <c r="EIN118" s="592"/>
      <c r="EIO118" s="610"/>
      <c r="EIP118" s="592"/>
      <c r="EIQ118" s="592"/>
      <c r="EIR118" s="592"/>
      <c r="EIS118" s="592"/>
      <c r="EIT118" s="592"/>
      <c r="EIU118" s="592"/>
      <c r="EIV118" s="610"/>
      <c r="EIW118" s="592"/>
      <c r="EIX118" s="592"/>
      <c r="EIY118" s="592"/>
      <c r="EIZ118" s="592"/>
      <c r="EJA118" s="592"/>
      <c r="EJB118" s="592"/>
      <c r="EJC118" s="610"/>
      <c r="EJD118" s="592"/>
      <c r="EJE118" s="592"/>
      <c r="EJF118" s="592"/>
      <c r="EJG118" s="592"/>
      <c r="EJH118" s="592"/>
      <c r="EJI118" s="592"/>
      <c r="EJJ118" s="610"/>
      <c r="EJK118" s="592"/>
      <c r="EJL118" s="592"/>
      <c r="EJM118" s="592"/>
      <c r="EJN118" s="592"/>
      <c r="EJO118" s="592"/>
      <c r="EJP118" s="592"/>
      <c r="EJQ118" s="610"/>
      <c r="EJR118" s="592"/>
      <c r="EJS118" s="592"/>
      <c r="EJT118" s="592"/>
      <c r="EJU118" s="592"/>
      <c r="EJV118" s="592"/>
      <c r="EJW118" s="592"/>
      <c r="EJX118" s="610"/>
      <c r="EJY118" s="592"/>
      <c r="EJZ118" s="592"/>
      <c r="EKA118" s="592"/>
      <c r="EKB118" s="592"/>
      <c r="EKC118" s="592"/>
      <c r="EKD118" s="592"/>
      <c r="EKE118" s="610"/>
      <c r="EKF118" s="592"/>
      <c r="EKG118" s="592"/>
      <c r="EKH118" s="592"/>
      <c r="EKI118" s="592"/>
      <c r="EKJ118" s="592"/>
      <c r="EKK118" s="592"/>
      <c r="EKL118" s="610"/>
      <c r="EKM118" s="592"/>
      <c r="EKN118" s="592"/>
      <c r="EKO118" s="592"/>
      <c r="EKP118" s="592"/>
      <c r="EKQ118" s="592"/>
      <c r="EKR118" s="592"/>
      <c r="EKS118" s="610"/>
      <c r="EKT118" s="592"/>
      <c r="EKU118" s="592"/>
      <c r="EKV118" s="592"/>
      <c r="EKW118" s="592"/>
      <c r="EKX118" s="592"/>
      <c r="EKY118" s="592"/>
      <c r="EKZ118" s="610"/>
      <c r="ELA118" s="592"/>
      <c r="ELB118" s="592"/>
      <c r="ELC118" s="592"/>
      <c r="ELD118" s="592"/>
      <c r="ELE118" s="592"/>
      <c r="ELF118" s="592"/>
      <c r="ELG118" s="610"/>
      <c r="ELH118" s="592"/>
      <c r="ELI118" s="592"/>
      <c r="ELJ118" s="592"/>
      <c r="ELK118" s="592"/>
      <c r="ELL118" s="592"/>
      <c r="ELM118" s="592"/>
      <c r="ELN118" s="610"/>
      <c r="ELO118" s="592"/>
      <c r="ELP118" s="592"/>
      <c r="ELQ118" s="592"/>
      <c r="ELR118" s="592"/>
      <c r="ELS118" s="592"/>
      <c r="ELT118" s="592"/>
      <c r="ELU118" s="610"/>
      <c r="ELV118" s="592"/>
      <c r="ELW118" s="592"/>
      <c r="ELX118" s="592"/>
      <c r="ELY118" s="592"/>
      <c r="ELZ118" s="592"/>
      <c r="EMA118" s="592"/>
      <c r="EMB118" s="610"/>
      <c r="EMC118" s="592"/>
      <c r="EMD118" s="592"/>
      <c r="EME118" s="592"/>
      <c r="EMF118" s="592"/>
      <c r="EMG118" s="592"/>
      <c r="EMH118" s="592"/>
      <c r="EMI118" s="610"/>
      <c r="EMJ118" s="592"/>
      <c r="EMK118" s="592"/>
      <c r="EML118" s="592"/>
      <c r="EMM118" s="592"/>
      <c r="EMN118" s="592"/>
      <c r="EMO118" s="592"/>
      <c r="EMP118" s="610"/>
      <c r="EMQ118" s="592"/>
      <c r="EMR118" s="592"/>
      <c r="EMS118" s="592"/>
      <c r="EMT118" s="592"/>
      <c r="EMU118" s="592"/>
      <c r="EMV118" s="592"/>
      <c r="EMW118" s="610"/>
      <c r="EMX118" s="592"/>
      <c r="EMY118" s="592"/>
      <c r="EMZ118" s="592"/>
      <c r="ENA118" s="592"/>
      <c r="ENB118" s="592"/>
      <c r="ENC118" s="592"/>
      <c r="END118" s="610"/>
      <c r="ENE118" s="592"/>
      <c r="ENF118" s="592"/>
      <c r="ENG118" s="592"/>
      <c r="ENH118" s="592"/>
      <c r="ENI118" s="592"/>
      <c r="ENJ118" s="592"/>
      <c r="ENK118" s="610"/>
      <c r="ENL118" s="592"/>
      <c r="ENM118" s="592"/>
      <c r="ENN118" s="592"/>
      <c r="ENO118" s="592"/>
      <c r="ENP118" s="592"/>
      <c r="ENQ118" s="592"/>
      <c r="ENR118" s="610"/>
      <c r="ENS118" s="592"/>
      <c r="ENT118" s="592"/>
      <c r="ENU118" s="592"/>
      <c r="ENV118" s="592"/>
      <c r="ENW118" s="592"/>
      <c r="ENX118" s="592"/>
      <c r="ENY118" s="610"/>
      <c r="ENZ118" s="592"/>
      <c r="EOA118" s="592"/>
      <c r="EOB118" s="592"/>
      <c r="EOC118" s="592"/>
      <c r="EOD118" s="592"/>
      <c r="EOE118" s="592"/>
      <c r="EOF118" s="610"/>
      <c r="EOG118" s="592"/>
      <c r="EOH118" s="592"/>
      <c r="EOI118" s="592"/>
      <c r="EOJ118" s="592"/>
      <c r="EOK118" s="592"/>
      <c r="EOL118" s="592"/>
      <c r="EOM118" s="610"/>
      <c r="EON118" s="592"/>
      <c r="EOO118" s="592"/>
      <c r="EOP118" s="592"/>
      <c r="EOQ118" s="592"/>
      <c r="EOR118" s="592"/>
      <c r="EOS118" s="592"/>
      <c r="EOT118" s="610"/>
      <c r="EOU118" s="592"/>
      <c r="EOV118" s="592"/>
      <c r="EOW118" s="592"/>
      <c r="EOX118" s="592"/>
      <c r="EOY118" s="592"/>
      <c r="EOZ118" s="592"/>
      <c r="EPA118" s="610"/>
      <c r="EPB118" s="592"/>
      <c r="EPC118" s="592"/>
      <c r="EPD118" s="592"/>
      <c r="EPE118" s="592"/>
      <c r="EPF118" s="592"/>
      <c r="EPG118" s="592"/>
      <c r="EPH118" s="610"/>
      <c r="EPI118" s="592"/>
      <c r="EPJ118" s="592"/>
      <c r="EPK118" s="592"/>
      <c r="EPL118" s="592"/>
      <c r="EPM118" s="592"/>
      <c r="EPN118" s="592"/>
      <c r="EPO118" s="610"/>
      <c r="EPP118" s="592"/>
      <c r="EPQ118" s="592"/>
      <c r="EPR118" s="592"/>
      <c r="EPS118" s="592"/>
      <c r="EPT118" s="592"/>
      <c r="EPU118" s="592"/>
      <c r="EPV118" s="610"/>
      <c r="EPW118" s="592"/>
      <c r="EPX118" s="592"/>
      <c r="EPY118" s="592"/>
      <c r="EPZ118" s="592"/>
      <c r="EQA118" s="592"/>
      <c r="EQB118" s="592"/>
      <c r="EQC118" s="610"/>
      <c r="EQD118" s="592"/>
      <c r="EQE118" s="592"/>
      <c r="EQF118" s="592"/>
      <c r="EQG118" s="592"/>
      <c r="EQH118" s="592"/>
      <c r="EQI118" s="592"/>
      <c r="EQJ118" s="610"/>
      <c r="EQK118" s="592"/>
      <c r="EQL118" s="592"/>
      <c r="EQM118" s="592"/>
      <c r="EQN118" s="592"/>
      <c r="EQO118" s="592"/>
      <c r="EQP118" s="592"/>
      <c r="EQQ118" s="610"/>
      <c r="EQR118" s="592"/>
      <c r="EQS118" s="592"/>
      <c r="EQT118" s="592"/>
      <c r="EQU118" s="592"/>
      <c r="EQV118" s="592"/>
      <c r="EQW118" s="592"/>
      <c r="EQX118" s="610"/>
      <c r="EQY118" s="592"/>
      <c r="EQZ118" s="592"/>
      <c r="ERA118" s="592"/>
      <c r="ERB118" s="592"/>
      <c r="ERC118" s="592"/>
      <c r="ERD118" s="592"/>
      <c r="ERE118" s="610"/>
      <c r="ERF118" s="592"/>
      <c r="ERG118" s="592"/>
      <c r="ERH118" s="592"/>
      <c r="ERI118" s="592"/>
      <c r="ERJ118" s="592"/>
      <c r="ERK118" s="592"/>
      <c r="ERL118" s="610"/>
      <c r="ERM118" s="592"/>
      <c r="ERN118" s="592"/>
      <c r="ERO118" s="592"/>
      <c r="ERP118" s="592"/>
      <c r="ERQ118" s="592"/>
      <c r="ERR118" s="592"/>
      <c r="ERS118" s="610"/>
      <c r="ERT118" s="592"/>
      <c r="ERU118" s="592"/>
      <c r="ERV118" s="592"/>
      <c r="ERW118" s="592"/>
      <c r="ERX118" s="592"/>
      <c r="ERY118" s="592"/>
      <c r="ERZ118" s="610"/>
      <c r="ESA118" s="592"/>
      <c r="ESB118" s="592"/>
      <c r="ESC118" s="592"/>
      <c r="ESD118" s="592"/>
      <c r="ESE118" s="592"/>
      <c r="ESF118" s="592"/>
      <c r="ESG118" s="610"/>
      <c r="ESH118" s="592"/>
      <c r="ESI118" s="592"/>
      <c r="ESJ118" s="592"/>
      <c r="ESK118" s="592"/>
      <c r="ESL118" s="592"/>
      <c r="ESM118" s="592"/>
      <c r="ESN118" s="610"/>
      <c r="ESO118" s="592"/>
      <c r="ESP118" s="592"/>
      <c r="ESQ118" s="592"/>
      <c r="ESR118" s="592"/>
      <c r="ESS118" s="592"/>
      <c r="EST118" s="592"/>
      <c r="ESU118" s="610"/>
      <c r="ESV118" s="592"/>
      <c r="ESW118" s="592"/>
      <c r="ESX118" s="592"/>
      <c r="ESY118" s="592"/>
      <c r="ESZ118" s="592"/>
      <c r="ETA118" s="592"/>
      <c r="ETB118" s="610"/>
      <c r="ETC118" s="592"/>
      <c r="ETD118" s="592"/>
      <c r="ETE118" s="592"/>
      <c r="ETF118" s="592"/>
      <c r="ETG118" s="592"/>
      <c r="ETH118" s="592"/>
      <c r="ETI118" s="610"/>
      <c r="ETJ118" s="592"/>
      <c r="ETK118" s="592"/>
      <c r="ETL118" s="592"/>
      <c r="ETM118" s="592"/>
      <c r="ETN118" s="592"/>
      <c r="ETO118" s="592"/>
      <c r="ETP118" s="610"/>
      <c r="ETQ118" s="592"/>
      <c r="ETR118" s="592"/>
      <c r="ETS118" s="592"/>
      <c r="ETT118" s="592"/>
      <c r="ETU118" s="592"/>
      <c r="ETV118" s="592"/>
      <c r="ETW118" s="610"/>
      <c r="ETX118" s="592"/>
      <c r="ETY118" s="592"/>
      <c r="ETZ118" s="592"/>
      <c r="EUA118" s="592"/>
      <c r="EUB118" s="592"/>
      <c r="EUC118" s="592"/>
      <c r="EUD118" s="610"/>
      <c r="EUE118" s="592"/>
      <c r="EUF118" s="592"/>
      <c r="EUG118" s="592"/>
      <c r="EUH118" s="592"/>
      <c r="EUI118" s="592"/>
      <c r="EUJ118" s="592"/>
      <c r="EUK118" s="610"/>
      <c r="EUL118" s="592"/>
      <c r="EUM118" s="592"/>
      <c r="EUN118" s="592"/>
      <c r="EUO118" s="592"/>
      <c r="EUP118" s="592"/>
      <c r="EUQ118" s="592"/>
      <c r="EUR118" s="610"/>
      <c r="EUS118" s="592"/>
      <c r="EUT118" s="592"/>
      <c r="EUU118" s="592"/>
      <c r="EUV118" s="592"/>
      <c r="EUW118" s="592"/>
      <c r="EUX118" s="592"/>
      <c r="EUY118" s="610"/>
      <c r="EUZ118" s="592"/>
      <c r="EVA118" s="592"/>
      <c r="EVB118" s="592"/>
      <c r="EVC118" s="592"/>
      <c r="EVD118" s="592"/>
      <c r="EVE118" s="592"/>
      <c r="EVF118" s="610"/>
      <c r="EVG118" s="592"/>
      <c r="EVH118" s="592"/>
      <c r="EVI118" s="592"/>
      <c r="EVJ118" s="592"/>
      <c r="EVK118" s="592"/>
      <c r="EVL118" s="592"/>
      <c r="EVM118" s="610"/>
      <c r="EVN118" s="592"/>
      <c r="EVO118" s="592"/>
      <c r="EVP118" s="592"/>
      <c r="EVQ118" s="592"/>
      <c r="EVR118" s="592"/>
      <c r="EVS118" s="592"/>
      <c r="EVT118" s="610"/>
      <c r="EVU118" s="592"/>
      <c r="EVV118" s="592"/>
      <c r="EVW118" s="592"/>
      <c r="EVX118" s="592"/>
      <c r="EVY118" s="592"/>
      <c r="EVZ118" s="592"/>
      <c r="EWA118" s="610"/>
      <c r="EWB118" s="592"/>
      <c r="EWC118" s="592"/>
      <c r="EWD118" s="592"/>
      <c r="EWE118" s="592"/>
      <c r="EWF118" s="592"/>
      <c r="EWG118" s="592"/>
      <c r="EWH118" s="610"/>
      <c r="EWI118" s="592"/>
      <c r="EWJ118" s="592"/>
      <c r="EWK118" s="592"/>
      <c r="EWL118" s="592"/>
      <c r="EWM118" s="592"/>
      <c r="EWN118" s="592"/>
      <c r="EWO118" s="610"/>
      <c r="EWP118" s="592"/>
      <c r="EWQ118" s="592"/>
      <c r="EWR118" s="592"/>
      <c r="EWS118" s="592"/>
      <c r="EWT118" s="592"/>
      <c r="EWU118" s="592"/>
      <c r="EWV118" s="610"/>
      <c r="EWW118" s="592"/>
      <c r="EWX118" s="592"/>
      <c r="EWY118" s="592"/>
      <c r="EWZ118" s="592"/>
      <c r="EXA118" s="592"/>
      <c r="EXB118" s="592"/>
      <c r="EXC118" s="610"/>
      <c r="EXD118" s="592"/>
      <c r="EXE118" s="592"/>
      <c r="EXF118" s="592"/>
      <c r="EXG118" s="592"/>
      <c r="EXH118" s="592"/>
      <c r="EXI118" s="592"/>
      <c r="EXJ118" s="610"/>
      <c r="EXK118" s="592"/>
      <c r="EXL118" s="592"/>
      <c r="EXM118" s="592"/>
      <c r="EXN118" s="592"/>
      <c r="EXO118" s="592"/>
      <c r="EXP118" s="592"/>
      <c r="EXQ118" s="610"/>
      <c r="EXR118" s="592"/>
      <c r="EXS118" s="592"/>
      <c r="EXT118" s="592"/>
      <c r="EXU118" s="592"/>
      <c r="EXV118" s="592"/>
      <c r="EXW118" s="592"/>
      <c r="EXX118" s="610"/>
      <c r="EXY118" s="592"/>
      <c r="EXZ118" s="592"/>
      <c r="EYA118" s="592"/>
      <c r="EYB118" s="592"/>
      <c r="EYC118" s="592"/>
      <c r="EYD118" s="592"/>
      <c r="EYE118" s="610"/>
      <c r="EYF118" s="592"/>
      <c r="EYG118" s="592"/>
      <c r="EYH118" s="592"/>
      <c r="EYI118" s="592"/>
      <c r="EYJ118" s="592"/>
      <c r="EYK118" s="592"/>
      <c r="EYL118" s="610"/>
      <c r="EYM118" s="592"/>
      <c r="EYN118" s="592"/>
      <c r="EYO118" s="592"/>
      <c r="EYP118" s="592"/>
      <c r="EYQ118" s="592"/>
      <c r="EYR118" s="592"/>
      <c r="EYS118" s="610"/>
      <c r="EYT118" s="592"/>
      <c r="EYU118" s="592"/>
      <c r="EYV118" s="592"/>
      <c r="EYW118" s="592"/>
      <c r="EYX118" s="592"/>
      <c r="EYY118" s="592"/>
      <c r="EYZ118" s="610"/>
      <c r="EZA118" s="592"/>
      <c r="EZB118" s="592"/>
      <c r="EZC118" s="592"/>
      <c r="EZD118" s="592"/>
      <c r="EZE118" s="592"/>
      <c r="EZF118" s="592"/>
      <c r="EZG118" s="610"/>
      <c r="EZH118" s="592"/>
      <c r="EZI118" s="592"/>
      <c r="EZJ118" s="592"/>
      <c r="EZK118" s="592"/>
      <c r="EZL118" s="592"/>
      <c r="EZM118" s="592"/>
      <c r="EZN118" s="610"/>
      <c r="EZO118" s="592"/>
      <c r="EZP118" s="592"/>
      <c r="EZQ118" s="592"/>
      <c r="EZR118" s="592"/>
      <c r="EZS118" s="592"/>
      <c r="EZT118" s="592"/>
      <c r="EZU118" s="610"/>
      <c r="EZV118" s="592"/>
      <c r="EZW118" s="592"/>
      <c r="EZX118" s="592"/>
      <c r="EZY118" s="592"/>
      <c r="EZZ118" s="592"/>
      <c r="FAA118" s="592"/>
      <c r="FAB118" s="610"/>
      <c r="FAC118" s="592"/>
      <c r="FAD118" s="592"/>
      <c r="FAE118" s="592"/>
      <c r="FAF118" s="592"/>
      <c r="FAG118" s="592"/>
      <c r="FAH118" s="592"/>
      <c r="FAI118" s="610"/>
      <c r="FAJ118" s="592"/>
      <c r="FAK118" s="592"/>
      <c r="FAL118" s="592"/>
      <c r="FAM118" s="592"/>
      <c r="FAN118" s="592"/>
      <c r="FAO118" s="592"/>
      <c r="FAP118" s="610"/>
      <c r="FAQ118" s="592"/>
      <c r="FAR118" s="592"/>
      <c r="FAS118" s="592"/>
      <c r="FAT118" s="592"/>
      <c r="FAU118" s="592"/>
      <c r="FAV118" s="592"/>
      <c r="FAW118" s="610"/>
      <c r="FAX118" s="592"/>
      <c r="FAY118" s="592"/>
      <c r="FAZ118" s="592"/>
      <c r="FBA118" s="592"/>
      <c r="FBB118" s="592"/>
      <c r="FBC118" s="592"/>
      <c r="FBD118" s="610"/>
      <c r="FBE118" s="592"/>
      <c r="FBF118" s="592"/>
      <c r="FBG118" s="592"/>
      <c r="FBH118" s="592"/>
      <c r="FBI118" s="592"/>
      <c r="FBJ118" s="592"/>
      <c r="FBK118" s="610"/>
      <c r="FBL118" s="592"/>
      <c r="FBM118" s="592"/>
      <c r="FBN118" s="592"/>
      <c r="FBO118" s="592"/>
      <c r="FBP118" s="592"/>
      <c r="FBQ118" s="592"/>
      <c r="FBR118" s="610"/>
      <c r="FBS118" s="592"/>
      <c r="FBT118" s="592"/>
      <c r="FBU118" s="592"/>
      <c r="FBV118" s="592"/>
      <c r="FBW118" s="592"/>
      <c r="FBX118" s="592"/>
      <c r="FBY118" s="610"/>
      <c r="FBZ118" s="592"/>
      <c r="FCA118" s="592"/>
      <c r="FCB118" s="592"/>
      <c r="FCC118" s="592"/>
      <c r="FCD118" s="592"/>
      <c r="FCE118" s="592"/>
      <c r="FCF118" s="610"/>
      <c r="FCG118" s="592"/>
      <c r="FCH118" s="592"/>
      <c r="FCI118" s="592"/>
      <c r="FCJ118" s="592"/>
      <c r="FCK118" s="592"/>
      <c r="FCL118" s="592"/>
      <c r="FCM118" s="610"/>
      <c r="FCN118" s="592"/>
      <c r="FCO118" s="592"/>
      <c r="FCP118" s="592"/>
      <c r="FCQ118" s="592"/>
      <c r="FCR118" s="592"/>
      <c r="FCS118" s="592"/>
      <c r="FCT118" s="610"/>
      <c r="FCU118" s="592"/>
      <c r="FCV118" s="592"/>
      <c r="FCW118" s="592"/>
      <c r="FCX118" s="592"/>
      <c r="FCY118" s="592"/>
      <c r="FCZ118" s="592"/>
      <c r="FDA118" s="610"/>
      <c r="FDB118" s="592"/>
      <c r="FDC118" s="592"/>
      <c r="FDD118" s="592"/>
      <c r="FDE118" s="592"/>
      <c r="FDF118" s="592"/>
      <c r="FDG118" s="592"/>
      <c r="FDH118" s="610"/>
      <c r="FDI118" s="592"/>
      <c r="FDJ118" s="592"/>
      <c r="FDK118" s="592"/>
      <c r="FDL118" s="592"/>
      <c r="FDM118" s="592"/>
      <c r="FDN118" s="592"/>
      <c r="FDO118" s="610"/>
      <c r="FDP118" s="592"/>
      <c r="FDQ118" s="592"/>
      <c r="FDR118" s="592"/>
      <c r="FDS118" s="592"/>
      <c r="FDT118" s="592"/>
      <c r="FDU118" s="592"/>
      <c r="FDV118" s="610"/>
      <c r="FDW118" s="592"/>
      <c r="FDX118" s="592"/>
      <c r="FDY118" s="592"/>
      <c r="FDZ118" s="592"/>
      <c r="FEA118" s="592"/>
      <c r="FEB118" s="592"/>
      <c r="FEC118" s="610"/>
      <c r="FED118" s="592"/>
      <c r="FEE118" s="592"/>
      <c r="FEF118" s="592"/>
      <c r="FEG118" s="592"/>
      <c r="FEH118" s="592"/>
      <c r="FEI118" s="592"/>
      <c r="FEJ118" s="610"/>
      <c r="FEK118" s="592"/>
      <c r="FEL118" s="592"/>
      <c r="FEM118" s="592"/>
      <c r="FEN118" s="592"/>
      <c r="FEO118" s="592"/>
      <c r="FEP118" s="592"/>
      <c r="FEQ118" s="610"/>
      <c r="FER118" s="592"/>
      <c r="FES118" s="592"/>
      <c r="FET118" s="592"/>
      <c r="FEU118" s="592"/>
      <c r="FEV118" s="592"/>
      <c r="FEW118" s="592"/>
      <c r="FEX118" s="610"/>
      <c r="FEY118" s="592"/>
      <c r="FEZ118" s="592"/>
      <c r="FFA118" s="592"/>
      <c r="FFB118" s="592"/>
      <c r="FFC118" s="592"/>
      <c r="FFD118" s="592"/>
      <c r="FFE118" s="610"/>
      <c r="FFF118" s="592"/>
      <c r="FFG118" s="592"/>
      <c r="FFH118" s="592"/>
      <c r="FFI118" s="592"/>
      <c r="FFJ118" s="592"/>
      <c r="FFK118" s="592"/>
      <c r="FFL118" s="610"/>
      <c r="FFM118" s="592"/>
      <c r="FFN118" s="592"/>
      <c r="FFO118" s="592"/>
      <c r="FFP118" s="592"/>
      <c r="FFQ118" s="592"/>
      <c r="FFR118" s="592"/>
      <c r="FFS118" s="610"/>
      <c r="FFT118" s="592"/>
      <c r="FFU118" s="592"/>
      <c r="FFV118" s="592"/>
      <c r="FFW118" s="592"/>
      <c r="FFX118" s="592"/>
      <c r="FFY118" s="592"/>
      <c r="FFZ118" s="610"/>
      <c r="FGA118" s="592"/>
      <c r="FGB118" s="592"/>
      <c r="FGC118" s="592"/>
      <c r="FGD118" s="592"/>
      <c r="FGE118" s="592"/>
      <c r="FGF118" s="592"/>
      <c r="FGG118" s="610"/>
      <c r="FGH118" s="592"/>
      <c r="FGI118" s="592"/>
      <c r="FGJ118" s="592"/>
      <c r="FGK118" s="592"/>
      <c r="FGL118" s="592"/>
      <c r="FGM118" s="592"/>
      <c r="FGN118" s="610"/>
      <c r="FGO118" s="592"/>
      <c r="FGP118" s="592"/>
      <c r="FGQ118" s="592"/>
      <c r="FGR118" s="592"/>
      <c r="FGS118" s="592"/>
      <c r="FGT118" s="592"/>
      <c r="FGU118" s="610"/>
      <c r="FGV118" s="592"/>
      <c r="FGW118" s="592"/>
      <c r="FGX118" s="592"/>
      <c r="FGY118" s="592"/>
      <c r="FGZ118" s="592"/>
      <c r="FHA118" s="592"/>
      <c r="FHB118" s="610"/>
      <c r="FHC118" s="592"/>
      <c r="FHD118" s="592"/>
      <c r="FHE118" s="592"/>
      <c r="FHF118" s="592"/>
      <c r="FHG118" s="592"/>
      <c r="FHH118" s="592"/>
      <c r="FHI118" s="610"/>
      <c r="FHJ118" s="592"/>
      <c r="FHK118" s="592"/>
      <c r="FHL118" s="592"/>
      <c r="FHM118" s="592"/>
      <c r="FHN118" s="592"/>
      <c r="FHO118" s="592"/>
      <c r="FHP118" s="610"/>
      <c r="FHQ118" s="592"/>
      <c r="FHR118" s="592"/>
      <c r="FHS118" s="592"/>
      <c r="FHT118" s="592"/>
      <c r="FHU118" s="592"/>
      <c r="FHV118" s="592"/>
      <c r="FHW118" s="610"/>
      <c r="FHX118" s="592"/>
      <c r="FHY118" s="592"/>
      <c r="FHZ118" s="592"/>
      <c r="FIA118" s="592"/>
      <c r="FIB118" s="592"/>
      <c r="FIC118" s="592"/>
      <c r="FID118" s="610"/>
      <c r="FIE118" s="592"/>
      <c r="FIF118" s="592"/>
      <c r="FIG118" s="592"/>
      <c r="FIH118" s="592"/>
      <c r="FII118" s="592"/>
      <c r="FIJ118" s="592"/>
      <c r="FIK118" s="610"/>
      <c r="FIL118" s="592"/>
      <c r="FIM118" s="592"/>
      <c r="FIN118" s="592"/>
      <c r="FIO118" s="592"/>
      <c r="FIP118" s="592"/>
      <c r="FIQ118" s="592"/>
      <c r="FIR118" s="610"/>
      <c r="FIS118" s="592"/>
      <c r="FIT118" s="592"/>
      <c r="FIU118" s="592"/>
      <c r="FIV118" s="592"/>
      <c r="FIW118" s="592"/>
      <c r="FIX118" s="592"/>
      <c r="FIY118" s="610"/>
      <c r="FIZ118" s="592"/>
      <c r="FJA118" s="592"/>
      <c r="FJB118" s="592"/>
      <c r="FJC118" s="592"/>
      <c r="FJD118" s="592"/>
      <c r="FJE118" s="592"/>
      <c r="FJF118" s="610"/>
      <c r="FJG118" s="592"/>
      <c r="FJH118" s="592"/>
      <c r="FJI118" s="592"/>
      <c r="FJJ118" s="592"/>
      <c r="FJK118" s="592"/>
      <c r="FJL118" s="592"/>
      <c r="FJM118" s="610"/>
      <c r="FJN118" s="592"/>
      <c r="FJO118" s="592"/>
      <c r="FJP118" s="592"/>
      <c r="FJQ118" s="592"/>
      <c r="FJR118" s="592"/>
      <c r="FJS118" s="592"/>
      <c r="FJT118" s="610"/>
      <c r="FJU118" s="592"/>
      <c r="FJV118" s="592"/>
      <c r="FJW118" s="592"/>
      <c r="FJX118" s="592"/>
      <c r="FJY118" s="592"/>
      <c r="FJZ118" s="592"/>
      <c r="FKA118" s="610"/>
      <c r="FKB118" s="592"/>
      <c r="FKC118" s="592"/>
      <c r="FKD118" s="592"/>
      <c r="FKE118" s="592"/>
      <c r="FKF118" s="592"/>
      <c r="FKG118" s="592"/>
      <c r="FKH118" s="610"/>
      <c r="FKI118" s="592"/>
      <c r="FKJ118" s="592"/>
      <c r="FKK118" s="592"/>
      <c r="FKL118" s="592"/>
      <c r="FKM118" s="592"/>
      <c r="FKN118" s="592"/>
      <c r="FKO118" s="610"/>
      <c r="FKP118" s="592"/>
      <c r="FKQ118" s="592"/>
      <c r="FKR118" s="592"/>
      <c r="FKS118" s="592"/>
      <c r="FKT118" s="592"/>
      <c r="FKU118" s="592"/>
      <c r="FKV118" s="610"/>
      <c r="FKW118" s="592"/>
      <c r="FKX118" s="592"/>
      <c r="FKY118" s="592"/>
      <c r="FKZ118" s="592"/>
      <c r="FLA118" s="592"/>
      <c r="FLB118" s="592"/>
      <c r="FLC118" s="610"/>
      <c r="FLD118" s="592"/>
      <c r="FLE118" s="592"/>
      <c r="FLF118" s="592"/>
      <c r="FLG118" s="592"/>
      <c r="FLH118" s="592"/>
      <c r="FLI118" s="592"/>
      <c r="FLJ118" s="610"/>
      <c r="FLK118" s="592"/>
      <c r="FLL118" s="592"/>
      <c r="FLM118" s="592"/>
      <c r="FLN118" s="592"/>
      <c r="FLO118" s="592"/>
      <c r="FLP118" s="592"/>
      <c r="FLQ118" s="610"/>
      <c r="FLR118" s="592"/>
      <c r="FLS118" s="592"/>
      <c r="FLT118" s="592"/>
      <c r="FLU118" s="592"/>
      <c r="FLV118" s="592"/>
      <c r="FLW118" s="592"/>
      <c r="FLX118" s="610"/>
      <c r="FLY118" s="592"/>
      <c r="FLZ118" s="592"/>
      <c r="FMA118" s="592"/>
      <c r="FMB118" s="592"/>
      <c r="FMC118" s="592"/>
      <c r="FMD118" s="592"/>
      <c r="FME118" s="610"/>
      <c r="FMF118" s="592"/>
      <c r="FMG118" s="592"/>
      <c r="FMH118" s="592"/>
      <c r="FMI118" s="592"/>
      <c r="FMJ118" s="592"/>
      <c r="FMK118" s="592"/>
      <c r="FML118" s="610"/>
      <c r="FMM118" s="592"/>
      <c r="FMN118" s="592"/>
      <c r="FMO118" s="592"/>
      <c r="FMP118" s="592"/>
      <c r="FMQ118" s="592"/>
      <c r="FMR118" s="592"/>
      <c r="FMS118" s="610"/>
      <c r="FMT118" s="592"/>
      <c r="FMU118" s="592"/>
      <c r="FMV118" s="592"/>
      <c r="FMW118" s="592"/>
      <c r="FMX118" s="592"/>
      <c r="FMY118" s="592"/>
      <c r="FMZ118" s="610"/>
      <c r="FNA118" s="592"/>
      <c r="FNB118" s="592"/>
      <c r="FNC118" s="592"/>
      <c r="FND118" s="592"/>
      <c r="FNE118" s="592"/>
      <c r="FNF118" s="592"/>
      <c r="FNG118" s="610"/>
      <c r="FNH118" s="592"/>
      <c r="FNI118" s="592"/>
      <c r="FNJ118" s="592"/>
      <c r="FNK118" s="592"/>
      <c r="FNL118" s="592"/>
      <c r="FNM118" s="592"/>
      <c r="FNN118" s="610"/>
      <c r="FNO118" s="592"/>
      <c r="FNP118" s="592"/>
      <c r="FNQ118" s="592"/>
      <c r="FNR118" s="592"/>
      <c r="FNS118" s="592"/>
      <c r="FNT118" s="592"/>
      <c r="FNU118" s="610"/>
      <c r="FNV118" s="592"/>
      <c r="FNW118" s="592"/>
      <c r="FNX118" s="592"/>
      <c r="FNY118" s="592"/>
      <c r="FNZ118" s="592"/>
      <c r="FOA118" s="592"/>
      <c r="FOB118" s="610"/>
      <c r="FOC118" s="592"/>
      <c r="FOD118" s="592"/>
      <c r="FOE118" s="592"/>
      <c r="FOF118" s="592"/>
      <c r="FOG118" s="592"/>
      <c r="FOH118" s="592"/>
      <c r="FOI118" s="610"/>
      <c r="FOJ118" s="592"/>
      <c r="FOK118" s="592"/>
      <c r="FOL118" s="592"/>
      <c r="FOM118" s="592"/>
      <c r="FON118" s="592"/>
      <c r="FOO118" s="592"/>
      <c r="FOP118" s="610"/>
      <c r="FOQ118" s="592"/>
      <c r="FOR118" s="592"/>
      <c r="FOS118" s="592"/>
      <c r="FOT118" s="592"/>
      <c r="FOU118" s="592"/>
      <c r="FOV118" s="592"/>
      <c r="FOW118" s="610"/>
      <c r="FOX118" s="592"/>
      <c r="FOY118" s="592"/>
      <c r="FOZ118" s="592"/>
      <c r="FPA118" s="592"/>
      <c r="FPB118" s="592"/>
      <c r="FPC118" s="592"/>
      <c r="FPD118" s="610"/>
      <c r="FPE118" s="592"/>
      <c r="FPF118" s="592"/>
      <c r="FPG118" s="592"/>
      <c r="FPH118" s="592"/>
      <c r="FPI118" s="592"/>
      <c r="FPJ118" s="592"/>
      <c r="FPK118" s="610"/>
      <c r="FPL118" s="592"/>
      <c r="FPM118" s="592"/>
      <c r="FPN118" s="592"/>
      <c r="FPO118" s="592"/>
      <c r="FPP118" s="592"/>
      <c r="FPQ118" s="592"/>
      <c r="FPR118" s="610"/>
      <c r="FPS118" s="592"/>
      <c r="FPT118" s="592"/>
      <c r="FPU118" s="592"/>
      <c r="FPV118" s="592"/>
      <c r="FPW118" s="592"/>
      <c r="FPX118" s="592"/>
      <c r="FPY118" s="610"/>
      <c r="FPZ118" s="592"/>
      <c r="FQA118" s="592"/>
      <c r="FQB118" s="592"/>
      <c r="FQC118" s="592"/>
      <c r="FQD118" s="592"/>
      <c r="FQE118" s="592"/>
      <c r="FQF118" s="610"/>
      <c r="FQG118" s="592"/>
      <c r="FQH118" s="592"/>
      <c r="FQI118" s="592"/>
      <c r="FQJ118" s="592"/>
      <c r="FQK118" s="592"/>
      <c r="FQL118" s="592"/>
      <c r="FQM118" s="610"/>
      <c r="FQN118" s="592"/>
      <c r="FQO118" s="592"/>
      <c r="FQP118" s="592"/>
      <c r="FQQ118" s="592"/>
      <c r="FQR118" s="592"/>
      <c r="FQS118" s="592"/>
      <c r="FQT118" s="610"/>
      <c r="FQU118" s="592"/>
      <c r="FQV118" s="592"/>
      <c r="FQW118" s="592"/>
      <c r="FQX118" s="592"/>
      <c r="FQY118" s="592"/>
      <c r="FQZ118" s="592"/>
      <c r="FRA118" s="610"/>
      <c r="FRB118" s="592"/>
      <c r="FRC118" s="592"/>
      <c r="FRD118" s="592"/>
      <c r="FRE118" s="592"/>
      <c r="FRF118" s="592"/>
      <c r="FRG118" s="592"/>
      <c r="FRH118" s="610"/>
      <c r="FRI118" s="592"/>
      <c r="FRJ118" s="592"/>
      <c r="FRK118" s="592"/>
      <c r="FRL118" s="592"/>
      <c r="FRM118" s="592"/>
      <c r="FRN118" s="592"/>
      <c r="FRO118" s="610"/>
      <c r="FRP118" s="592"/>
      <c r="FRQ118" s="592"/>
      <c r="FRR118" s="592"/>
      <c r="FRS118" s="592"/>
      <c r="FRT118" s="592"/>
      <c r="FRU118" s="592"/>
      <c r="FRV118" s="610"/>
      <c r="FRW118" s="592"/>
      <c r="FRX118" s="592"/>
      <c r="FRY118" s="592"/>
      <c r="FRZ118" s="592"/>
      <c r="FSA118" s="592"/>
      <c r="FSB118" s="592"/>
      <c r="FSC118" s="610"/>
      <c r="FSD118" s="592"/>
      <c r="FSE118" s="592"/>
      <c r="FSF118" s="592"/>
      <c r="FSG118" s="592"/>
      <c r="FSH118" s="592"/>
      <c r="FSI118" s="592"/>
      <c r="FSJ118" s="610"/>
      <c r="FSK118" s="592"/>
      <c r="FSL118" s="592"/>
      <c r="FSM118" s="592"/>
      <c r="FSN118" s="592"/>
      <c r="FSO118" s="592"/>
      <c r="FSP118" s="592"/>
      <c r="FSQ118" s="610"/>
      <c r="FSR118" s="592"/>
      <c r="FSS118" s="592"/>
      <c r="FST118" s="592"/>
      <c r="FSU118" s="592"/>
      <c r="FSV118" s="592"/>
      <c r="FSW118" s="592"/>
      <c r="FSX118" s="610"/>
      <c r="FSY118" s="592"/>
      <c r="FSZ118" s="592"/>
      <c r="FTA118" s="592"/>
      <c r="FTB118" s="592"/>
      <c r="FTC118" s="592"/>
      <c r="FTD118" s="592"/>
      <c r="FTE118" s="610"/>
      <c r="FTF118" s="592"/>
      <c r="FTG118" s="592"/>
      <c r="FTH118" s="592"/>
      <c r="FTI118" s="592"/>
      <c r="FTJ118" s="592"/>
      <c r="FTK118" s="592"/>
      <c r="FTL118" s="610"/>
      <c r="FTM118" s="592"/>
      <c r="FTN118" s="592"/>
      <c r="FTO118" s="592"/>
      <c r="FTP118" s="592"/>
      <c r="FTQ118" s="592"/>
      <c r="FTR118" s="592"/>
      <c r="FTS118" s="610"/>
      <c r="FTT118" s="592"/>
      <c r="FTU118" s="592"/>
      <c r="FTV118" s="592"/>
      <c r="FTW118" s="592"/>
      <c r="FTX118" s="592"/>
      <c r="FTY118" s="592"/>
      <c r="FTZ118" s="610"/>
      <c r="FUA118" s="592"/>
      <c r="FUB118" s="592"/>
      <c r="FUC118" s="592"/>
      <c r="FUD118" s="592"/>
      <c r="FUE118" s="592"/>
      <c r="FUF118" s="592"/>
      <c r="FUG118" s="610"/>
      <c r="FUH118" s="592"/>
      <c r="FUI118" s="592"/>
      <c r="FUJ118" s="592"/>
      <c r="FUK118" s="592"/>
      <c r="FUL118" s="592"/>
      <c r="FUM118" s="592"/>
      <c r="FUN118" s="610"/>
      <c r="FUO118" s="592"/>
      <c r="FUP118" s="592"/>
      <c r="FUQ118" s="592"/>
      <c r="FUR118" s="592"/>
      <c r="FUS118" s="592"/>
      <c r="FUT118" s="592"/>
      <c r="FUU118" s="610"/>
      <c r="FUV118" s="592"/>
      <c r="FUW118" s="592"/>
      <c r="FUX118" s="592"/>
      <c r="FUY118" s="592"/>
      <c r="FUZ118" s="592"/>
      <c r="FVA118" s="592"/>
      <c r="FVB118" s="610"/>
      <c r="FVC118" s="592"/>
      <c r="FVD118" s="592"/>
      <c r="FVE118" s="592"/>
      <c r="FVF118" s="592"/>
      <c r="FVG118" s="592"/>
      <c r="FVH118" s="592"/>
      <c r="FVI118" s="610"/>
      <c r="FVJ118" s="592"/>
      <c r="FVK118" s="592"/>
      <c r="FVL118" s="592"/>
      <c r="FVM118" s="592"/>
      <c r="FVN118" s="592"/>
      <c r="FVO118" s="592"/>
      <c r="FVP118" s="610"/>
      <c r="FVQ118" s="592"/>
      <c r="FVR118" s="592"/>
      <c r="FVS118" s="592"/>
      <c r="FVT118" s="592"/>
      <c r="FVU118" s="592"/>
      <c r="FVV118" s="592"/>
      <c r="FVW118" s="610"/>
      <c r="FVX118" s="592"/>
      <c r="FVY118" s="592"/>
      <c r="FVZ118" s="592"/>
      <c r="FWA118" s="592"/>
      <c r="FWB118" s="592"/>
      <c r="FWC118" s="592"/>
      <c r="FWD118" s="610"/>
      <c r="FWE118" s="592"/>
      <c r="FWF118" s="592"/>
      <c r="FWG118" s="592"/>
      <c r="FWH118" s="592"/>
      <c r="FWI118" s="592"/>
      <c r="FWJ118" s="592"/>
      <c r="FWK118" s="610"/>
      <c r="FWL118" s="592"/>
      <c r="FWM118" s="592"/>
      <c r="FWN118" s="592"/>
      <c r="FWO118" s="592"/>
      <c r="FWP118" s="592"/>
      <c r="FWQ118" s="592"/>
      <c r="FWR118" s="610"/>
      <c r="FWS118" s="592"/>
      <c r="FWT118" s="592"/>
      <c r="FWU118" s="592"/>
      <c r="FWV118" s="592"/>
      <c r="FWW118" s="592"/>
      <c r="FWX118" s="592"/>
      <c r="FWY118" s="610"/>
      <c r="FWZ118" s="592"/>
      <c r="FXA118" s="592"/>
      <c r="FXB118" s="592"/>
      <c r="FXC118" s="592"/>
      <c r="FXD118" s="592"/>
      <c r="FXE118" s="592"/>
      <c r="FXF118" s="610"/>
      <c r="FXG118" s="592"/>
      <c r="FXH118" s="592"/>
      <c r="FXI118" s="592"/>
      <c r="FXJ118" s="592"/>
      <c r="FXK118" s="592"/>
      <c r="FXL118" s="592"/>
      <c r="FXM118" s="610"/>
      <c r="FXN118" s="592"/>
      <c r="FXO118" s="592"/>
      <c r="FXP118" s="592"/>
      <c r="FXQ118" s="592"/>
      <c r="FXR118" s="592"/>
      <c r="FXS118" s="592"/>
      <c r="FXT118" s="610"/>
      <c r="FXU118" s="592"/>
      <c r="FXV118" s="592"/>
      <c r="FXW118" s="592"/>
      <c r="FXX118" s="592"/>
      <c r="FXY118" s="592"/>
      <c r="FXZ118" s="592"/>
      <c r="FYA118" s="610"/>
      <c r="FYB118" s="592"/>
      <c r="FYC118" s="592"/>
      <c r="FYD118" s="592"/>
      <c r="FYE118" s="592"/>
      <c r="FYF118" s="592"/>
      <c r="FYG118" s="592"/>
      <c r="FYH118" s="610"/>
      <c r="FYI118" s="592"/>
      <c r="FYJ118" s="592"/>
      <c r="FYK118" s="592"/>
      <c r="FYL118" s="592"/>
      <c r="FYM118" s="592"/>
      <c r="FYN118" s="592"/>
      <c r="FYO118" s="610"/>
      <c r="FYP118" s="592"/>
      <c r="FYQ118" s="592"/>
      <c r="FYR118" s="592"/>
      <c r="FYS118" s="592"/>
      <c r="FYT118" s="592"/>
      <c r="FYU118" s="592"/>
      <c r="FYV118" s="610"/>
      <c r="FYW118" s="592"/>
      <c r="FYX118" s="592"/>
      <c r="FYY118" s="592"/>
      <c r="FYZ118" s="592"/>
      <c r="FZA118" s="592"/>
      <c r="FZB118" s="592"/>
      <c r="FZC118" s="610"/>
      <c r="FZD118" s="592"/>
      <c r="FZE118" s="592"/>
      <c r="FZF118" s="592"/>
      <c r="FZG118" s="592"/>
      <c r="FZH118" s="592"/>
      <c r="FZI118" s="592"/>
      <c r="FZJ118" s="610"/>
      <c r="FZK118" s="592"/>
      <c r="FZL118" s="592"/>
      <c r="FZM118" s="592"/>
      <c r="FZN118" s="592"/>
      <c r="FZO118" s="592"/>
      <c r="FZP118" s="592"/>
      <c r="FZQ118" s="610"/>
      <c r="FZR118" s="592"/>
      <c r="FZS118" s="592"/>
      <c r="FZT118" s="592"/>
      <c r="FZU118" s="592"/>
      <c r="FZV118" s="592"/>
      <c r="FZW118" s="592"/>
      <c r="FZX118" s="610"/>
      <c r="FZY118" s="592"/>
      <c r="FZZ118" s="592"/>
      <c r="GAA118" s="592"/>
      <c r="GAB118" s="592"/>
      <c r="GAC118" s="592"/>
      <c r="GAD118" s="592"/>
      <c r="GAE118" s="610"/>
      <c r="GAF118" s="592"/>
      <c r="GAG118" s="592"/>
      <c r="GAH118" s="592"/>
      <c r="GAI118" s="592"/>
      <c r="GAJ118" s="592"/>
      <c r="GAK118" s="592"/>
      <c r="GAL118" s="610"/>
      <c r="GAM118" s="592"/>
      <c r="GAN118" s="592"/>
      <c r="GAO118" s="592"/>
      <c r="GAP118" s="592"/>
      <c r="GAQ118" s="592"/>
      <c r="GAR118" s="592"/>
      <c r="GAS118" s="610"/>
      <c r="GAT118" s="592"/>
      <c r="GAU118" s="592"/>
      <c r="GAV118" s="592"/>
      <c r="GAW118" s="592"/>
      <c r="GAX118" s="592"/>
      <c r="GAY118" s="592"/>
      <c r="GAZ118" s="610"/>
      <c r="GBA118" s="592"/>
      <c r="GBB118" s="592"/>
      <c r="GBC118" s="592"/>
      <c r="GBD118" s="592"/>
      <c r="GBE118" s="592"/>
      <c r="GBF118" s="592"/>
      <c r="GBG118" s="610"/>
      <c r="GBH118" s="592"/>
      <c r="GBI118" s="592"/>
      <c r="GBJ118" s="592"/>
      <c r="GBK118" s="592"/>
      <c r="GBL118" s="592"/>
      <c r="GBM118" s="592"/>
      <c r="GBN118" s="610"/>
      <c r="GBO118" s="592"/>
      <c r="GBP118" s="592"/>
      <c r="GBQ118" s="592"/>
      <c r="GBR118" s="592"/>
      <c r="GBS118" s="592"/>
      <c r="GBT118" s="592"/>
      <c r="GBU118" s="610"/>
      <c r="GBV118" s="592"/>
      <c r="GBW118" s="592"/>
      <c r="GBX118" s="592"/>
      <c r="GBY118" s="592"/>
      <c r="GBZ118" s="592"/>
      <c r="GCA118" s="592"/>
      <c r="GCB118" s="610"/>
      <c r="GCC118" s="592"/>
      <c r="GCD118" s="592"/>
      <c r="GCE118" s="592"/>
      <c r="GCF118" s="592"/>
      <c r="GCG118" s="592"/>
      <c r="GCH118" s="592"/>
      <c r="GCI118" s="610"/>
      <c r="GCJ118" s="592"/>
      <c r="GCK118" s="592"/>
      <c r="GCL118" s="592"/>
      <c r="GCM118" s="592"/>
      <c r="GCN118" s="592"/>
      <c r="GCO118" s="592"/>
      <c r="GCP118" s="610"/>
      <c r="GCQ118" s="592"/>
      <c r="GCR118" s="592"/>
      <c r="GCS118" s="592"/>
      <c r="GCT118" s="592"/>
      <c r="GCU118" s="592"/>
      <c r="GCV118" s="592"/>
      <c r="GCW118" s="610"/>
      <c r="GCX118" s="592"/>
      <c r="GCY118" s="592"/>
      <c r="GCZ118" s="592"/>
      <c r="GDA118" s="592"/>
      <c r="GDB118" s="592"/>
      <c r="GDC118" s="592"/>
      <c r="GDD118" s="610"/>
      <c r="GDE118" s="592"/>
      <c r="GDF118" s="592"/>
      <c r="GDG118" s="592"/>
      <c r="GDH118" s="592"/>
      <c r="GDI118" s="592"/>
      <c r="GDJ118" s="592"/>
      <c r="GDK118" s="610"/>
      <c r="GDL118" s="592"/>
      <c r="GDM118" s="592"/>
      <c r="GDN118" s="592"/>
      <c r="GDO118" s="592"/>
      <c r="GDP118" s="592"/>
      <c r="GDQ118" s="592"/>
      <c r="GDR118" s="610"/>
      <c r="GDS118" s="592"/>
      <c r="GDT118" s="592"/>
      <c r="GDU118" s="592"/>
      <c r="GDV118" s="592"/>
      <c r="GDW118" s="592"/>
      <c r="GDX118" s="592"/>
      <c r="GDY118" s="610"/>
      <c r="GDZ118" s="592"/>
      <c r="GEA118" s="592"/>
      <c r="GEB118" s="592"/>
      <c r="GEC118" s="592"/>
      <c r="GED118" s="592"/>
      <c r="GEE118" s="592"/>
      <c r="GEF118" s="610"/>
      <c r="GEG118" s="592"/>
      <c r="GEH118" s="592"/>
      <c r="GEI118" s="592"/>
      <c r="GEJ118" s="592"/>
      <c r="GEK118" s="592"/>
      <c r="GEL118" s="592"/>
      <c r="GEM118" s="610"/>
      <c r="GEN118" s="592"/>
      <c r="GEO118" s="592"/>
      <c r="GEP118" s="592"/>
      <c r="GEQ118" s="592"/>
      <c r="GER118" s="592"/>
      <c r="GES118" s="592"/>
      <c r="GET118" s="610"/>
      <c r="GEU118" s="592"/>
      <c r="GEV118" s="592"/>
      <c r="GEW118" s="592"/>
      <c r="GEX118" s="592"/>
      <c r="GEY118" s="592"/>
      <c r="GEZ118" s="592"/>
      <c r="GFA118" s="610"/>
      <c r="GFB118" s="592"/>
      <c r="GFC118" s="592"/>
      <c r="GFD118" s="592"/>
      <c r="GFE118" s="592"/>
      <c r="GFF118" s="592"/>
      <c r="GFG118" s="592"/>
      <c r="GFH118" s="610"/>
      <c r="GFI118" s="592"/>
      <c r="GFJ118" s="592"/>
      <c r="GFK118" s="592"/>
      <c r="GFL118" s="592"/>
      <c r="GFM118" s="592"/>
      <c r="GFN118" s="592"/>
      <c r="GFO118" s="610"/>
      <c r="GFP118" s="592"/>
      <c r="GFQ118" s="592"/>
      <c r="GFR118" s="592"/>
      <c r="GFS118" s="592"/>
      <c r="GFT118" s="592"/>
      <c r="GFU118" s="592"/>
      <c r="GFV118" s="610"/>
      <c r="GFW118" s="592"/>
      <c r="GFX118" s="592"/>
      <c r="GFY118" s="592"/>
      <c r="GFZ118" s="592"/>
      <c r="GGA118" s="592"/>
      <c r="GGB118" s="592"/>
      <c r="GGC118" s="610"/>
      <c r="GGD118" s="592"/>
      <c r="GGE118" s="592"/>
      <c r="GGF118" s="592"/>
      <c r="GGG118" s="592"/>
      <c r="GGH118" s="592"/>
      <c r="GGI118" s="592"/>
      <c r="GGJ118" s="610"/>
      <c r="GGK118" s="592"/>
      <c r="GGL118" s="592"/>
      <c r="GGM118" s="592"/>
      <c r="GGN118" s="592"/>
      <c r="GGO118" s="592"/>
      <c r="GGP118" s="592"/>
      <c r="GGQ118" s="610"/>
      <c r="GGR118" s="592"/>
      <c r="GGS118" s="592"/>
      <c r="GGT118" s="592"/>
      <c r="GGU118" s="592"/>
      <c r="GGV118" s="592"/>
      <c r="GGW118" s="592"/>
      <c r="GGX118" s="610"/>
      <c r="GGY118" s="592"/>
      <c r="GGZ118" s="592"/>
      <c r="GHA118" s="592"/>
      <c r="GHB118" s="592"/>
      <c r="GHC118" s="592"/>
      <c r="GHD118" s="592"/>
      <c r="GHE118" s="610"/>
      <c r="GHF118" s="592"/>
      <c r="GHG118" s="592"/>
      <c r="GHH118" s="592"/>
      <c r="GHI118" s="592"/>
      <c r="GHJ118" s="592"/>
      <c r="GHK118" s="592"/>
      <c r="GHL118" s="610"/>
      <c r="GHM118" s="592"/>
      <c r="GHN118" s="592"/>
      <c r="GHO118" s="592"/>
      <c r="GHP118" s="592"/>
      <c r="GHQ118" s="592"/>
      <c r="GHR118" s="592"/>
      <c r="GHS118" s="610"/>
      <c r="GHT118" s="592"/>
      <c r="GHU118" s="592"/>
      <c r="GHV118" s="592"/>
      <c r="GHW118" s="592"/>
      <c r="GHX118" s="592"/>
      <c r="GHY118" s="592"/>
      <c r="GHZ118" s="610"/>
      <c r="GIA118" s="592"/>
      <c r="GIB118" s="592"/>
      <c r="GIC118" s="592"/>
      <c r="GID118" s="592"/>
      <c r="GIE118" s="592"/>
      <c r="GIF118" s="592"/>
      <c r="GIG118" s="610"/>
      <c r="GIH118" s="592"/>
      <c r="GII118" s="592"/>
      <c r="GIJ118" s="592"/>
      <c r="GIK118" s="592"/>
      <c r="GIL118" s="592"/>
      <c r="GIM118" s="592"/>
      <c r="GIN118" s="610"/>
      <c r="GIO118" s="592"/>
      <c r="GIP118" s="592"/>
      <c r="GIQ118" s="592"/>
      <c r="GIR118" s="592"/>
      <c r="GIS118" s="592"/>
      <c r="GIT118" s="592"/>
      <c r="GIU118" s="610"/>
      <c r="GIV118" s="592"/>
      <c r="GIW118" s="592"/>
      <c r="GIX118" s="592"/>
      <c r="GIY118" s="592"/>
      <c r="GIZ118" s="592"/>
      <c r="GJA118" s="592"/>
      <c r="GJB118" s="610"/>
      <c r="GJC118" s="592"/>
      <c r="GJD118" s="592"/>
      <c r="GJE118" s="592"/>
      <c r="GJF118" s="592"/>
      <c r="GJG118" s="592"/>
      <c r="GJH118" s="592"/>
      <c r="GJI118" s="610"/>
      <c r="GJJ118" s="592"/>
      <c r="GJK118" s="592"/>
      <c r="GJL118" s="592"/>
      <c r="GJM118" s="592"/>
      <c r="GJN118" s="592"/>
      <c r="GJO118" s="592"/>
      <c r="GJP118" s="610"/>
      <c r="GJQ118" s="592"/>
      <c r="GJR118" s="592"/>
      <c r="GJS118" s="592"/>
      <c r="GJT118" s="592"/>
      <c r="GJU118" s="592"/>
      <c r="GJV118" s="592"/>
      <c r="GJW118" s="610"/>
      <c r="GJX118" s="592"/>
      <c r="GJY118" s="592"/>
      <c r="GJZ118" s="592"/>
      <c r="GKA118" s="592"/>
      <c r="GKB118" s="592"/>
      <c r="GKC118" s="592"/>
      <c r="GKD118" s="610"/>
      <c r="GKE118" s="592"/>
      <c r="GKF118" s="592"/>
      <c r="GKG118" s="592"/>
      <c r="GKH118" s="592"/>
      <c r="GKI118" s="592"/>
      <c r="GKJ118" s="592"/>
      <c r="GKK118" s="610"/>
      <c r="GKL118" s="592"/>
      <c r="GKM118" s="592"/>
      <c r="GKN118" s="592"/>
      <c r="GKO118" s="592"/>
      <c r="GKP118" s="592"/>
      <c r="GKQ118" s="592"/>
      <c r="GKR118" s="610"/>
      <c r="GKS118" s="592"/>
      <c r="GKT118" s="592"/>
      <c r="GKU118" s="592"/>
      <c r="GKV118" s="592"/>
      <c r="GKW118" s="592"/>
      <c r="GKX118" s="592"/>
      <c r="GKY118" s="610"/>
      <c r="GKZ118" s="592"/>
      <c r="GLA118" s="592"/>
      <c r="GLB118" s="592"/>
      <c r="GLC118" s="592"/>
      <c r="GLD118" s="592"/>
      <c r="GLE118" s="592"/>
      <c r="GLF118" s="610"/>
      <c r="GLG118" s="592"/>
      <c r="GLH118" s="592"/>
      <c r="GLI118" s="592"/>
      <c r="GLJ118" s="592"/>
      <c r="GLK118" s="592"/>
      <c r="GLL118" s="592"/>
      <c r="GLM118" s="610"/>
      <c r="GLN118" s="592"/>
      <c r="GLO118" s="592"/>
      <c r="GLP118" s="592"/>
      <c r="GLQ118" s="592"/>
      <c r="GLR118" s="592"/>
      <c r="GLS118" s="592"/>
      <c r="GLT118" s="610"/>
      <c r="GLU118" s="592"/>
      <c r="GLV118" s="592"/>
      <c r="GLW118" s="592"/>
      <c r="GLX118" s="592"/>
      <c r="GLY118" s="592"/>
      <c r="GLZ118" s="592"/>
      <c r="GMA118" s="610"/>
      <c r="GMB118" s="592"/>
      <c r="GMC118" s="592"/>
      <c r="GMD118" s="592"/>
      <c r="GME118" s="592"/>
      <c r="GMF118" s="592"/>
      <c r="GMG118" s="592"/>
      <c r="GMH118" s="610"/>
      <c r="GMI118" s="592"/>
      <c r="GMJ118" s="592"/>
      <c r="GMK118" s="592"/>
      <c r="GML118" s="592"/>
      <c r="GMM118" s="592"/>
      <c r="GMN118" s="592"/>
      <c r="GMO118" s="610"/>
      <c r="GMP118" s="592"/>
      <c r="GMQ118" s="592"/>
      <c r="GMR118" s="592"/>
      <c r="GMS118" s="592"/>
      <c r="GMT118" s="592"/>
      <c r="GMU118" s="592"/>
      <c r="GMV118" s="610"/>
      <c r="GMW118" s="592"/>
      <c r="GMX118" s="592"/>
      <c r="GMY118" s="592"/>
      <c r="GMZ118" s="592"/>
      <c r="GNA118" s="592"/>
      <c r="GNB118" s="592"/>
      <c r="GNC118" s="610"/>
      <c r="GND118" s="592"/>
      <c r="GNE118" s="592"/>
      <c r="GNF118" s="592"/>
      <c r="GNG118" s="592"/>
      <c r="GNH118" s="592"/>
      <c r="GNI118" s="592"/>
      <c r="GNJ118" s="610"/>
      <c r="GNK118" s="592"/>
      <c r="GNL118" s="592"/>
      <c r="GNM118" s="592"/>
      <c r="GNN118" s="592"/>
      <c r="GNO118" s="592"/>
      <c r="GNP118" s="592"/>
      <c r="GNQ118" s="610"/>
      <c r="GNR118" s="592"/>
      <c r="GNS118" s="592"/>
      <c r="GNT118" s="592"/>
      <c r="GNU118" s="592"/>
      <c r="GNV118" s="592"/>
      <c r="GNW118" s="592"/>
      <c r="GNX118" s="610"/>
      <c r="GNY118" s="592"/>
      <c r="GNZ118" s="592"/>
      <c r="GOA118" s="592"/>
      <c r="GOB118" s="592"/>
      <c r="GOC118" s="592"/>
      <c r="GOD118" s="592"/>
      <c r="GOE118" s="610"/>
      <c r="GOF118" s="592"/>
      <c r="GOG118" s="592"/>
      <c r="GOH118" s="592"/>
      <c r="GOI118" s="592"/>
      <c r="GOJ118" s="592"/>
      <c r="GOK118" s="592"/>
      <c r="GOL118" s="610"/>
      <c r="GOM118" s="592"/>
      <c r="GON118" s="592"/>
      <c r="GOO118" s="592"/>
      <c r="GOP118" s="592"/>
      <c r="GOQ118" s="592"/>
      <c r="GOR118" s="592"/>
      <c r="GOS118" s="610"/>
      <c r="GOT118" s="592"/>
      <c r="GOU118" s="592"/>
      <c r="GOV118" s="592"/>
      <c r="GOW118" s="592"/>
      <c r="GOX118" s="592"/>
      <c r="GOY118" s="592"/>
      <c r="GOZ118" s="610"/>
      <c r="GPA118" s="592"/>
      <c r="GPB118" s="592"/>
      <c r="GPC118" s="592"/>
      <c r="GPD118" s="592"/>
      <c r="GPE118" s="592"/>
      <c r="GPF118" s="592"/>
      <c r="GPG118" s="610"/>
      <c r="GPH118" s="592"/>
      <c r="GPI118" s="592"/>
      <c r="GPJ118" s="592"/>
      <c r="GPK118" s="592"/>
      <c r="GPL118" s="592"/>
      <c r="GPM118" s="592"/>
      <c r="GPN118" s="610"/>
      <c r="GPO118" s="592"/>
      <c r="GPP118" s="592"/>
      <c r="GPQ118" s="592"/>
      <c r="GPR118" s="592"/>
      <c r="GPS118" s="592"/>
      <c r="GPT118" s="592"/>
      <c r="GPU118" s="610"/>
      <c r="GPV118" s="592"/>
      <c r="GPW118" s="592"/>
      <c r="GPX118" s="592"/>
      <c r="GPY118" s="592"/>
      <c r="GPZ118" s="592"/>
      <c r="GQA118" s="592"/>
      <c r="GQB118" s="610"/>
      <c r="GQC118" s="592"/>
      <c r="GQD118" s="592"/>
      <c r="GQE118" s="592"/>
      <c r="GQF118" s="592"/>
      <c r="GQG118" s="592"/>
      <c r="GQH118" s="592"/>
      <c r="GQI118" s="610"/>
      <c r="GQJ118" s="592"/>
      <c r="GQK118" s="592"/>
      <c r="GQL118" s="592"/>
      <c r="GQM118" s="592"/>
      <c r="GQN118" s="592"/>
      <c r="GQO118" s="592"/>
      <c r="GQP118" s="610"/>
      <c r="GQQ118" s="592"/>
      <c r="GQR118" s="592"/>
      <c r="GQS118" s="592"/>
      <c r="GQT118" s="592"/>
      <c r="GQU118" s="592"/>
      <c r="GQV118" s="592"/>
      <c r="GQW118" s="610"/>
      <c r="GQX118" s="592"/>
      <c r="GQY118" s="592"/>
      <c r="GQZ118" s="592"/>
      <c r="GRA118" s="592"/>
      <c r="GRB118" s="592"/>
      <c r="GRC118" s="592"/>
      <c r="GRD118" s="610"/>
      <c r="GRE118" s="592"/>
      <c r="GRF118" s="592"/>
      <c r="GRG118" s="592"/>
      <c r="GRH118" s="592"/>
      <c r="GRI118" s="592"/>
      <c r="GRJ118" s="592"/>
      <c r="GRK118" s="610"/>
      <c r="GRL118" s="592"/>
      <c r="GRM118" s="592"/>
      <c r="GRN118" s="592"/>
      <c r="GRO118" s="592"/>
      <c r="GRP118" s="592"/>
      <c r="GRQ118" s="592"/>
      <c r="GRR118" s="610"/>
      <c r="GRS118" s="592"/>
      <c r="GRT118" s="592"/>
      <c r="GRU118" s="592"/>
      <c r="GRV118" s="592"/>
      <c r="GRW118" s="592"/>
      <c r="GRX118" s="592"/>
      <c r="GRY118" s="610"/>
      <c r="GRZ118" s="592"/>
      <c r="GSA118" s="592"/>
      <c r="GSB118" s="592"/>
      <c r="GSC118" s="592"/>
      <c r="GSD118" s="592"/>
      <c r="GSE118" s="592"/>
      <c r="GSF118" s="610"/>
      <c r="GSG118" s="592"/>
      <c r="GSH118" s="592"/>
      <c r="GSI118" s="592"/>
      <c r="GSJ118" s="592"/>
      <c r="GSK118" s="592"/>
      <c r="GSL118" s="592"/>
      <c r="GSM118" s="610"/>
      <c r="GSN118" s="592"/>
      <c r="GSO118" s="592"/>
      <c r="GSP118" s="592"/>
      <c r="GSQ118" s="592"/>
      <c r="GSR118" s="592"/>
      <c r="GSS118" s="592"/>
      <c r="GST118" s="610"/>
      <c r="GSU118" s="592"/>
      <c r="GSV118" s="592"/>
      <c r="GSW118" s="592"/>
      <c r="GSX118" s="592"/>
      <c r="GSY118" s="592"/>
      <c r="GSZ118" s="592"/>
      <c r="GTA118" s="610"/>
      <c r="GTB118" s="592"/>
      <c r="GTC118" s="592"/>
      <c r="GTD118" s="592"/>
      <c r="GTE118" s="592"/>
      <c r="GTF118" s="592"/>
      <c r="GTG118" s="592"/>
      <c r="GTH118" s="610"/>
      <c r="GTI118" s="592"/>
      <c r="GTJ118" s="592"/>
      <c r="GTK118" s="592"/>
      <c r="GTL118" s="592"/>
      <c r="GTM118" s="592"/>
      <c r="GTN118" s="592"/>
      <c r="GTO118" s="610"/>
      <c r="GTP118" s="592"/>
      <c r="GTQ118" s="592"/>
      <c r="GTR118" s="592"/>
      <c r="GTS118" s="592"/>
      <c r="GTT118" s="592"/>
      <c r="GTU118" s="592"/>
      <c r="GTV118" s="610"/>
      <c r="GTW118" s="592"/>
      <c r="GTX118" s="592"/>
      <c r="GTY118" s="592"/>
      <c r="GTZ118" s="592"/>
      <c r="GUA118" s="592"/>
      <c r="GUB118" s="592"/>
      <c r="GUC118" s="610"/>
      <c r="GUD118" s="592"/>
      <c r="GUE118" s="592"/>
      <c r="GUF118" s="592"/>
      <c r="GUG118" s="592"/>
      <c r="GUH118" s="592"/>
      <c r="GUI118" s="592"/>
      <c r="GUJ118" s="610"/>
      <c r="GUK118" s="592"/>
      <c r="GUL118" s="592"/>
      <c r="GUM118" s="592"/>
      <c r="GUN118" s="592"/>
      <c r="GUO118" s="592"/>
      <c r="GUP118" s="592"/>
      <c r="GUQ118" s="610"/>
      <c r="GUR118" s="592"/>
      <c r="GUS118" s="592"/>
      <c r="GUT118" s="592"/>
      <c r="GUU118" s="592"/>
      <c r="GUV118" s="592"/>
      <c r="GUW118" s="592"/>
      <c r="GUX118" s="610"/>
      <c r="GUY118" s="592"/>
      <c r="GUZ118" s="592"/>
      <c r="GVA118" s="592"/>
      <c r="GVB118" s="592"/>
      <c r="GVC118" s="592"/>
      <c r="GVD118" s="592"/>
      <c r="GVE118" s="610"/>
      <c r="GVF118" s="592"/>
      <c r="GVG118" s="592"/>
      <c r="GVH118" s="592"/>
      <c r="GVI118" s="592"/>
      <c r="GVJ118" s="592"/>
      <c r="GVK118" s="592"/>
      <c r="GVL118" s="610"/>
      <c r="GVM118" s="592"/>
      <c r="GVN118" s="592"/>
      <c r="GVO118" s="592"/>
      <c r="GVP118" s="592"/>
      <c r="GVQ118" s="592"/>
      <c r="GVR118" s="592"/>
      <c r="GVS118" s="610"/>
      <c r="GVT118" s="592"/>
      <c r="GVU118" s="592"/>
      <c r="GVV118" s="592"/>
      <c r="GVW118" s="592"/>
      <c r="GVX118" s="592"/>
      <c r="GVY118" s="592"/>
      <c r="GVZ118" s="610"/>
      <c r="GWA118" s="592"/>
      <c r="GWB118" s="592"/>
      <c r="GWC118" s="592"/>
      <c r="GWD118" s="592"/>
      <c r="GWE118" s="592"/>
      <c r="GWF118" s="592"/>
      <c r="GWG118" s="610"/>
      <c r="GWH118" s="592"/>
      <c r="GWI118" s="592"/>
      <c r="GWJ118" s="592"/>
      <c r="GWK118" s="592"/>
      <c r="GWL118" s="592"/>
      <c r="GWM118" s="592"/>
      <c r="GWN118" s="610"/>
      <c r="GWO118" s="592"/>
      <c r="GWP118" s="592"/>
      <c r="GWQ118" s="592"/>
      <c r="GWR118" s="592"/>
      <c r="GWS118" s="592"/>
      <c r="GWT118" s="592"/>
      <c r="GWU118" s="610"/>
      <c r="GWV118" s="592"/>
      <c r="GWW118" s="592"/>
      <c r="GWX118" s="592"/>
      <c r="GWY118" s="592"/>
      <c r="GWZ118" s="592"/>
      <c r="GXA118" s="592"/>
      <c r="GXB118" s="610"/>
      <c r="GXC118" s="592"/>
      <c r="GXD118" s="592"/>
      <c r="GXE118" s="592"/>
      <c r="GXF118" s="592"/>
      <c r="GXG118" s="592"/>
      <c r="GXH118" s="592"/>
      <c r="GXI118" s="610"/>
      <c r="GXJ118" s="592"/>
      <c r="GXK118" s="592"/>
      <c r="GXL118" s="592"/>
      <c r="GXM118" s="592"/>
      <c r="GXN118" s="592"/>
      <c r="GXO118" s="592"/>
      <c r="GXP118" s="610"/>
      <c r="GXQ118" s="592"/>
      <c r="GXR118" s="592"/>
      <c r="GXS118" s="592"/>
      <c r="GXT118" s="592"/>
      <c r="GXU118" s="592"/>
      <c r="GXV118" s="592"/>
      <c r="GXW118" s="610"/>
      <c r="GXX118" s="592"/>
      <c r="GXY118" s="592"/>
      <c r="GXZ118" s="592"/>
      <c r="GYA118" s="592"/>
      <c r="GYB118" s="592"/>
      <c r="GYC118" s="592"/>
      <c r="GYD118" s="610"/>
      <c r="GYE118" s="592"/>
      <c r="GYF118" s="592"/>
      <c r="GYG118" s="592"/>
      <c r="GYH118" s="592"/>
      <c r="GYI118" s="592"/>
      <c r="GYJ118" s="592"/>
      <c r="GYK118" s="610"/>
      <c r="GYL118" s="592"/>
      <c r="GYM118" s="592"/>
      <c r="GYN118" s="592"/>
      <c r="GYO118" s="592"/>
      <c r="GYP118" s="592"/>
      <c r="GYQ118" s="592"/>
      <c r="GYR118" s="610"/>
      <c r="GYS118" s="592"/>
      <c r="GYT118" s="592"/>
      <c r="GYU118" s="592"/>
      <c r="GYV118" s="592"/>
      <c r="GYW118" s="592"/>
      <c r="GYX118" s="592"/>
      <c r="GYY118" s="610"/>
      <c r="GYZ118" s="592"/>
      <c r="GZA118" s="592"/>
      <c r="GZB118" s="592"/>
      <c r="GZC118" s="592"/>
      <c r="GZD118" s="592"/>
      <c r="GZE118" s="592"/>
      <c r="GZF118" s="610"/>
      <c r="GZG118" s="592"/>
      <c r="GZH118" s="592"/>
      <c r="GZI118" s="592"/>
      <c r="GZJ118" s="592"/>
      <c r="GZK118" s="592"/>
      <c r="GZL118" s="592"/>
      <c r="GZM118" s="610"/>
      <c r="GZN118" s="592"/>
      <c r="GZO118" s="592"/>
      <c r="GZP118" s="592"/>
      <c r="GZQ118" s="592"/>
      <c r="GZR118" s="592"/>
      <c r="GZS118" s="592"/>
      <c r="GZT118" s="610"/>
      <c r="GZU118" s="592"/>
      <c r="GZV118" s="592"/>
      <c r="GZW118" s="592"/>
      <c r="GZX118" s="592"/>
      <c r="GZY118" s="592"/>
      <c r="GZZ118" s="592"/>
      <c r="HAA118" s="610"/>
      <c r="HAB118" s="592"/>
      <c r="HAC118" s="592"/>
      <c r="HAD118" s="592"/>
      <c r="HAE118" s="592"/>
      <c r="HAF118" s="592"/>
      <c r="HAG118" s="592"/>
      <c r="HAH118" s="610"/>
      <c r="HAI118" s="592"/>
      <c r="HAJ118" s="592"/>
      <c r="HAK118" s="592"/>
      <c r="HAL118" s="592"/>
      <c r="HAM118" s="592"/>
      <c r="HAN118" s="592"/>
      <c r="HAO118" s="610"/>
      <c r="HAP118" s="592"/>
      <c r="HAQ118" s="592"/>
      <c r="HAR118" s="592"/>
      <c r="HAS118" s="592"/>
      <c r="HAT118" s="592"/>
      <c r="HAU118" s="592"/>
      <c r="HAV118" s="610"/>
      <c r="HAW118" s="592"/>
      <c r="HAX118" s="592"/>
      <c r="HAY118" s="592"/>
      <c r="HAZ118" s="592"/>
      <c r="HBA118" s="592"/>
      <c r="HBB118" s="592"/>
      <c r="HBC118" s="610"/>
      <c r="HBD118" s="592"/>
      <c r="HBE118" s="592"/>
      <c r="HBF118" s="592"/>
      <c r="HBG118" s="592"/>
      <c r="HBH118" s="592"/>
      <c r="HBI118" s="592"/>
      <c r="HBJ118" s="610"/>
      <c r="HBK118" s="592"/>
      <c r="HBL118" s="592"/>
      <c r="HBM118" s="592"/>
      <c r="HBN118" s="592"/>
      <c r="HBO118" s="592"/>
      <c r="HBP118" s="592"/>
      <c r="HBQ118" s="610"/>
      <c r="HBR118" s="592"/>
      <c r="HBS118" s="592"/>
      <c r="HBT118" s="592"/>
      <c r="HBU118" s="592"/>
      <c r="HBV118" s="592"/>
      <c r="HBW118" s="592"/>
      <c r="HBX118" s="610"/>
      <c r="HBY118" s="592"/>
      <c r="HBZ118" s="592"/>
      <c r="HCA118" s="592"/>
      <c r="HCB118" s="592"/>
      <c r="HCC118" s="592"/>
      <c r="HCD118" s="592"/>
      <c r="HCE118" s="610"/>
      <c r="HCF118" s="592"/>
      <c r="HCG118" s="592"/>
      <c r="HCH118" s="592"/>
      <c r="HCI118" s="592"/>
      <c r="HCJ118" s="592"/>
      <c r="HCK118" s="592"/>
      <c r="HCL118" s="610"/>
      <c r="HCM118" s="592"/>
      <c r="HCN118" s="592"/>
      <c r="HCO118" s="592"/>
      <c r="HCP118" s="592"/>
      <c r="HCQ118" s="592"/>
      <c r="HCR118" s="592"/>
      <c r="HCS118" s="610"/>
      <c r="HCT118" s="592"/>
      <c r="HCU118" s="592"/>
      <c r="HCV118" s="592"/>
      <c r="HCW118" s="592"/>
      <c r="HCX118" s="592"/>
      <c r="HCY118" s="592"/>
      <c r="HCZ118" s="610"/>
      <c r="HDA118" s="592"/>
      <c r="HDB118" s="592"/>
      <c r="HDC118" s="592"/>
      <c r="HDD118" s="592"/>
      <c r="HDE118" s="592"/>
      <c r="HDF118" s="592"/>
      <c r="HDG118" s="610"/>
      <c r="HDH118" s="592"/>
      <c r="HDI118" s="592"/>
      <c r="HDJ118" s="592"/>
      <c r="HDK118" s="592"/>
      <c r="HDL118" s="592"/>
      <c r="HDM118" s="592"/>
      <c r="HDN118" s="610"/>
      <c r="HDO118" s="592"/>
      <c r="HDP118" s="592"/>
      <c r="HDQ118" s="592"/>
      <c r="HDR118" s="592"/>
      <c r="HDS118" s="592"/>
      <c r="HDT118" s="592"/>
      <c r="HDU118" s="610"/>
      <c r="HDV118" s="592"/>
      <c r="HDW118" s="592"/>
      <c r="HDX118" s="592"/>
      <c r="HDY118" s="592"/>
      <c r="HDZ118" s="592"/>
      <c r="HEA118" s="592"/>
      <c r="HEB118" s="610"/>
      <c r="HEC118" s="592"/>
      <c r="HED118" s="592"/>
      <c r="HEE118" s="592"/>
      <c r="HEF118" s="592"/>
      <c r="HEG118" s="592"/>
      <c r="HEH118" s="592"/>
      <c r="HEI118" s="610"/>
      <c r="HEJ118" s="592"/>
      <c r="HEK118" s="592"/>
      <c r="HEL118" s="592"/>
      <c r="HEM118" s="592"/>
      <c r="HEN118" s="592"/>
      <c r="HEO118" s="592"/>
      <c r="HEP118" s="610"/>
      <c r="HEQ118" s="592"/>
      <c r="HER118" s="592"/>
      <c r="HES118" s="592"/>
      <c r="HET118" s="592"/>
      <c r="HEU118" s="592"/>
      <c r="HEV118" s="592"/>
      <c r="HEW118" s="610"/>
      <c r="HEX118" s="592"/>
      <c r="HEY118" s="592"/>
      <c r="HEZ118" s="592"/>
      <c r="HFA118" s="592"/>
      <c r="HFB118" s="592"/>
      <c r="HFC118" s="592"/>
      <c r="HFD118" s="610"/>
      <c r="HFE118" s="592"/>
      <c r="HFF118" s="592"/>
      <c r="HFG118" s="592"/>
      <c r="HFH118" s="592"/>
      <c r="HFI118" s="592"/>
      <c r="HFJ118" s="592"/>
      <c r="HFK118" s="610"/>
      <c r="HFL118" s="592"/>
      <c r="HFM118" s="592"/>
      <c r="HFN118" s="592"/>
      <c r="HFO118" s="592"/>
      <c r="HFP118" s="592"/>
      <c r="HFQ118" s="592"/>
      <c r="HFR118" s="610"/>
      <c r="HFS118" s="592"/>
      <c r="HFT118" s="592"/>
      <c r="HFU118" s="592"/>
      <c r="HFV118" s="592"/>
      <c r="HFW118" s="592"/>
      <c r="HFX118" s="592"/>
      <c r="HFY118" s="610"/>
      <c r="HFZ118" s="592"/>
      <c r="HGA118" s="592"/>
      <c r="HGB118" s="592"/>
      <c r="HGC118" s="592"/>
      <c r="HGD118" s="592"/>
      <c r="HGE118" s="592"/>
      <c r="HGF118" s="610"/>
      <c r="HGG118" s="592"/>
      <c r="HGH118" s="592"/>
      <c r="HGI118" s="592"/>
      <c r="HGJ118" s="592"/>
      <c r="HGK118" s="592"/>
      <c r="HGL118" s="592"/>
      <c r="HGM118" s="610"/>
      <c r="HGN118" s="592"/>
      <c r="HGO118" s="592"/>
      <c r="HGP118" s="592"/>
      <c r="HGQ118" s="592"/>
      <c r="HGR118" s="592"/>
      <c r="HGS118" s="592"/>
      <c r="HGT118" s="610"/>
      <c r="HGU118" s="592"/>
      <c r="HGV118" s="592"/>
      <c r="HGW118" s="592"/>
      <c r="HGX118" s="592"/>
      <c r="HGY118" s="592"/>
      <c r="HGZ118" s="592"/>
      <c r="HHA118" s="610"/>
      <c r="HHB118" s="592"/>
      <c r="HHC118" s="592"/>
      <c r="HHD118" s="592"/>
      <c r="HHE118" s="592"/>
      <c r="HHF118" s="592"/>
      <c r="HHG118" s="592"/>
      <c r="HHH118" s="610"/>
      <c r="HHI118" s="592"/>
      <c r="HHJ118" s="592"/>
      <c r="HHK118" s="592"/>
      <c r="HHL118" s="592"/>
      <c r="HHM118" s="592"/>
      <c r="HHN118" s="592"/>
      <c r="HHO118" s="610"/>
      <c r="HHP118" s="592"/>
      <c r="HHQ118" s="592"/>
      <c r="HHR118" s="592"/>
      <c r="HHS118" s="592"/>
      <c r="HHT118" s="592"/>
      <c r="HHU118" s="592"/>
      <c r="HHV118" s="610"/>
      <c r="HHW118" s="592"/>
      <c r="HHX118" s="592"/>
      <c r="HHY118" s="592"/>
      <c r="HHZ118" s="592"/>
      <c r="HIA118" s="592"/>
      <c r="HIB118" s="592"/>
      <c r="HIC118" s="610"/>
      <c r="HID118" s="592"/>
      <c r="HIE118" s="592"/>
      <c r="HIF118" s="592"/>
      <c r="HIG118" s="592"/>
      <c r="HIH118" s="592"/>
      <c r="HII118" s="592"/>
      <c r="HIJ118" s="610"/>
      <c r="HIK118" s="592"/>
      <c r="HIL118" s="592"/>
      <c r="HIM118" s="592"/>
      <c r="HIN118" s="592"/>
      <c r="HIO118" s="592"/>
      <c r="HIP118" s="592"/>
      <c r="HIQ118" s="610"/>
      <c r="HIR118" s="592"/>
      <c r="HIS118" s="592"/>
      <c r="HIT118" s="592"/>
      <c r="HIU118" s="592"/>
      <c r="HIV118" s="592"/>
      <c r="HIW118" s="592"/>
      <c r="HIX118" s="610"/>
      <c r="HIY118" s="592"/>
      <c r="HIZ118" s="592"/>
      <c r="HJA118" s="592"/>
      <c r="HJB118" s="592"/>
      <c r="HJC118" s="592"/>
      <c r="HJD118" s="592"/>
      <c r="HJE118" s="610"/>
      <c r="HJF118" s="592"/>
      <c r="HJG118" s="592"/>
      <c r="HJH118" s="592"/>
      <c r="HJI118" s="592"/>
      <c r="HJJ118" s="592"/>
      <c r="HJK118" s="592"/>
      <c r="HJL118" s="610"/>
      <c r="HJM118" s="592"/>
      <c r="HJN118" s="592"/>
      <c r="HJO118" s="592"/>
      <c r="HJP118" s="592"/>
      <c r="HJQ118" s="592"/>
      <c r="HJR118" s="592"/>
      <c r="HJS118" s="610"/>
      <c r="HJT118" s="592"/>
      <c r="HJU118" s="592"/>
      <c r="HJV118" s="592"/>
      <c r="HJW118" s="592"/>
      <c r="HJX118" s="592"/>
      <c r="HJY118" s="592"/>
      <c r="HJZ118" s="610"/>
      <c r="HKA118" s="592"/>
      <c r="HKB118" s="592"/>
      <c r="HKC118" s="592"/>
      <c r="HKD118" s="592"/>
      <c r="HKE118" s="592"/>
      <c r="HKF118" s="592"/>
      <c r="HKG118" s="610"/>
      <c r="HKH118" s="592"/>
      <c r="HKI118" s="592"/>
      <c r="HKJ118" s="592"/>
      <c r="HKK118" s="592"/>
      <c r="HKL118" s="592"/>
      <c r="HKM118" s="592"/>
      <c r="HKN118" s="610"/>
      <c r="HKO118" s="592"/>
      <c r="HKP118" s="592"/>
      <c r="HKQ118" s="592"/>
      <c r="HKR118" s="592"/>
      <c r="HKS118" s="592"/>
      <c r="HKT118" s="592"/>
      <c r="HKU118" s="610"/>
      <c r="HKV118" s="592"/>
      <c r="HKW118" s="592"/>
      <c r="HKX118" s="592"/>
      <c r="HKY118" s="592"/>
      <c r="HKZ118" s="592"/>
      <c r="HLA118" s="592"/>
      <c r="HLB118" s="610"/>
      <c r="HLC118" s="592"/>
      <c r="HLD118" s="592"/>
      <c r="HLE118" s="592"/>
      <c r="HLF118" s="592"/>
      <c r="HLG118" s="592"/>
      <c r="HLH118" s="592"/>
      <c r="HLI118" s="610"/>
      <c r="HLJ118" s="592"/>
      <c r="HLK118" s="592"/>
      <c r="HLL118" s="592"/>
      <c r="HLM118" s="592"/>
      <c r="HLN118" s="592"/>
      <c r="HLO118" s="592"/>
      <c r="HLP118" s="610"/>
      <c r="HLQ118" s="592"/>
      <c r="HLR118" s="592"/>
      <c r="HLS118" s="592"/>
      <c r="HLT118" s="592"/>
      <c r="HLU118" s="592"/>
      <c r="HLV118" s="592"/>
      <c r="HLW118" s="610"/>
      <c r="HLX118" s="592"/>
      <c r="HLY118" s="592"/>
      <c r="HLZ118" s="592"/>
      <c r="HMA118" s="592"/>
      <c r="HMB118" s="592"/>
      <c r="HMC118" s="592"/>
      <c r="HMD118" s="610"/>
      <c r="HME118" s="592"/>
      <c r="HMF118" s="592"/>
      <c r="HMG118" s="592"/>
      <c r="HMH118" s="592"/>
      <c r="HMI118" s="592"/>
      <c r="HMJ118" s="592"/>
      <c r="HMK118" s="610"/>
      <c r="HML118" s="592"/>
      <c r="HMM118" s="592"/>
      <c r="HMN118" s="592"/>
      <c r="HMO118" s="592"/>
      <c r="HMP118" s="592"/>
      <c r="HMQ118" s="592"/>
      <c r="HMR118" s="610"/>
      <c r="HMS118" s="592"/>
      <c r="HMT118" s="592"/>
      <c r="HMU118" s="592"/>
      <c r="HMV118" s="592"/>
      <c r="HMW118" s="592"/>
      <c r="HMX118" s="592"/>
      <c r="HMY118" s="610"/>
      <c r="HMZ118" s="592"/>
      <c r="HNA118" s="592"/>
      <c r="HNB118" s="592"/>
      <c r="HNC118" s="592"/>
      <c r="HND118" s="592"/>
      <c r="HNE118" s="592"/>
      <c r="HNF118" s="610"/>
      <c r="HNG118" s="592"/>
      <c r="HNH118" s="592"/>
      <c r="HNI118" s="592"/>
      <c r="HNJ118" s="592"/>
      <c r="HNK118" s="592"/>
      <c r="HNL118" s="592"/>
      <c r="HNM118" s="610"/>
      <c r="HNN118" s="592"/>
      <c r="HNO118" s="592"/>
      <c r="HNP118" s="592"/>
      <c r="HNQ118" s="592"/>
      <c r="HNR118" s="592"/>
      <c r="HNS118" s="592"/>
      <c r="HNT118" s="610"/>
      <c r="HNU118" s="592"/>
      <c r="HNV118" s="592"/>
      <c r="HNW118" s="592"/>
      <c r="HNX118" s="592"/>
      <c r="HNY118" s="592"/>
      <c r="HNZ118" s="592"/>
      <c r="HOA118" s="610"/>
      <c r="HOB118" s="592"/>
      <c r="HOC118" s="592"/>
      <c r="HOD118" s="592"/>
      <c r="HOE118" s="592"/>
      <c r="HOF118" s="592"/>
      <c r="HOG118" s="592"/>
      <c r="HOH118" s="610"/>
      <c r="HOI118" s="592"/>
      <c r="HOJ118" s="592"/>
      <c r="HOK118" s="592"/>
      <c r="HOL118" s="592"/>
      <c r="HOM118" s="592"/>
      <c r="HON118" s="592"/>
      <c r="HOO118" s="610"/>
      <c r="HOP118" s="592"/>
      <c r="HOQ118" s="592"/>
      <c r="HOR118" s="592"/>
      <c r="HOS118" s="592"/>
      <c r="HOT118" s="592"/>
      <c r="HOU118" s="592"/>
      <c r="HOV118" s="610"/>
      <c r="HOW118" s="592"/>
      <c r="HOX118" s="592"/>
      <c r="HOY118" s="592"/>
      <c r="HOZ118" s="592"/>
      <c r="HPA118" s="592"/>
      <c r="HPB118" s="592"/>
      <c r="HPC118" s="610"/>
      <c r="HPD118" s="592"/>
      <c r="HPE118" s="592"/>
      <c r="HPF118" s="592"/>
      <c r="HPG118" s="592"/>
      <c r="HPH118" s="592"/>
      <c r="HPI118" s="592"/>
      <c r="HPJ118" s="610"/>
      <c r="HPK118" s="592"/>
      <c r="HPL118" s="592"/>
      <c r="HPM118" s="592"/>
      <c r="HPN118" s="592"/>
      <c r="HPO118" s="592"/>
      <c r="HPP118" s="592"/>
      <c r="HPQ118" s="610"/>
      <c r="HPR118" s="592"/>
      <c r="HPS118" s="592"/>
      <c r="HPT118" s="592"/>
      <c r="HPU118" s="592"/>
      <c r="HPV118" s="592"/>
      <c r="HPW118" s="592"/>
      <c r="HPX118" s="610"/>
      <c r="HPY118" s="592"/>
      <c r="HPZ118" s="592"/>
      <c r="HQA118" s="592"/>
      <c r="HQB118" s="592"/>
      <c r="HQC118" s="592"/>
      <c r="HQD118" s="592"/>
      <c r="HQE118" s="610"/>
      <c r="HQF118" s="592"/>
      <c r="HQG118" s="592"/>
      <c r="HQH118" s="592"/>
      <c r="HQI118" s="592"/>
      <c r="HQJ118" s="592"/>
      <c r="HQK118" s="592"/>
      <c r="HQL118" s="610"/>
      <c r="HQM118" s="592"/>
      <c r="HQN118" s="592"/>
      <c r="HQO118" s="592"/>
      <c r="HQP118" s="592"/>
      <c r="HQQ118" s="592"/>
      <c r="HQR118" s="592"/>
      <c r="HQS118" s="610"/>
      <c r="HQT118" s="592"/>
      <c r="HQU118" s="592"/>
      <c r="HQV118" s="592"/>
      <c r="HQW118" s="592"/>
      <c r="HQX118" s="592"/>
      <c r="HQY118" s="592"/>
      <c r="HQZ118" s="610"/>
      <c r="HRA118" s="592"/>
      <c r="HRB118" s="592"/>
      <c r="HRC118" s="592"/>
      <c r="HRD118" s="592"/>
      <c r="HRE118" s="592"/>
      <c r="HRF118" s="592"/>
      <c r="HRG118" s="610"/>
      <c r="HRH118" s="592"/>
      <c r="HRI118" s="592"/>
      <c r="HRJ118" s="592"/>
      <c r="HRK118" s="592"/>
      <c r="HRL118" s="592"/>
      <c r="HRM118" s="592"/>
      <c r="HRN118" s="610"/>
      <c r="HRO118" s="592"/>
      <c r="HRP118" s="592"/>
      <c r="HRQ118" s="592"/>
      <c r="HRR118" s="592"/>
      <c r="HRS118" s="592"/>
      <c r="HRT118" s="592"/>
      <c r="HRU118" s="610"/>
      <c r="HRV118" s="592"/>
      <c r="HRW118" s="592"/>
      <c r="HRX118" s="592"/>
      <c r="HRY118" s="592"/>
      <c r="HRZ118" s="592"/>
      <c r="HSA118" s="592"/>
      <c r="HSB118" s="610"/>
      <c r="HSC118" s="592"/>
      <c r="HSD118" s="592"/>
      <c r="HSE118" s="592"/>
      <c r="HSF118" s="592"/>
      <c r="HSG118" s="592"/>
      <c r="HSH118" s="592"/>
      <c r="HSI118" s="610"/>
      <c r="HSJ118" s="592"/>
      <c r="HSK118" s="592"/>
      <c r="HSL118" s="592"/>
      <c r="HSM118" s="592"/>
      <c r="HSN118" s="592"/>
      <c r="HSO118" s="592"/>
      <c r="HSP118" s="610"/>
      <c r="HSQ118" s="592"/>
      <c r="HSR118" s="592"/>
      <c r="HSS118" s="592"/>
      <c r="HST118" s="592"/>
      <c r="HSU118" s="592"/>
      <c r="HSV118" s="592"/>
      <c r="HSW118" s="610"/>
      <c r="HSX118" s="592"/>
      <c r="HSY118" s="592"/>
      <c r="HSZ118" s="592"/>
      <c r="HTA118" s="592"/>
      <c r="HTB118" s="592"/>
      <c r="HTC118" s="592"/>
      <c r="HTD118" s="610"/>
      <c r="HTE118" s="592"/>
      <c r="HTF118" s="592"/>
      <c r="HTG118" s="592"/>
      <c r="HTH118" s="592"/>
      <c r="HTI118" s="592"/>
      <c r="HTJ118" s="592"/>
      <c r="HTK118" s="610"/>
      <c r="HTL118" s="592"/>
      <c r="HTM118" s="592"/>
      <c r="HTN118" s="592"/>
      <c r="HTO118" s="592"/>
      <c r="HTP118" s="592"/>
      <c r="HTQ118" s="592"/>
      <c r="HTR118" s="610"/>
      <c r="HTS118" s="592"/>
      <c r="HTT118" s="592"/>
      <c r="HTU118" s="592"/>
      <c r="HTV118" s="592"/>
      <c r="HTW118" s="592"/>
      <c r="HTX118" s="592"/>
      <c r="HTY118" s="610"/>
      <c r="HTZ118" s="592"/>
      <c r="HUA118" s="592"/>
      <c r="HUB118" s="592"/>
      <c r="HUC118" s="592"/>
      <c r="HUD118" s="592"/>
      <c r="HUE118" s="592"/>
      <c r="HUF118" s="610"/>
      <c r="HUG118" s="592"/>
      <c r="HUH118" s="592"/>
      <c r="HUI118" s="592"/>
      <c r="HUJ118" s="592"/>
      <c r="HUK118" s="592"/>
      <c r="HUL118" s="592"/>
      <c r="HUM118" s="610"/>
      <c r="HUN118" s="592"/>
      <c r="HUO118" s="592"/>
      <c r="HUP118" s="592"/>
      <c r="HUQ118" s="592"/>
      <c r="HUR118" s="592"/>
      <c r="HUS118" s="592"/>
      <c r="HUT118" s="610"/>
      <c r="HUU118" s="592"/>
      <c r="HUV118" s="592"/>
      <c r="HUW118" s="592"/>
      <c r="HUX118" s="592"/>
      <c r="HUY118" s="592"/>
      <c r="HUZ118" s="592"/>
      <c r="HVA118" s="610"/>
      <c r="HVB118" s="592"/>
      <c r="HVC118" s="592"/>
      <c r="HVD118" s="592"/>
      <c r="HVE118" s="592"/>
      <c r="HVF118" s="592"/>
      <c r="HVG118" s="592"/>
      <c r="HVH118" s="610"/>
      <c r="HVI118" s="592"/>
      <c r="HVJ118" s="592"/>
      <c r="HVK118" s="592"/>
      <c r="HVL118" s="592"/>
      <c r="HVM118" s="592"/>
      <c r="HVN118" s="592"/>
      <c r="HVO118" s="610"/>
      <c r="HVP118" s="592"/>
      <c r="HVQ118" s="592"/>
      <c r="HVR118" s="592"/>
      <c r="HVS118" s="592"/>
      <c r="HVT118" s="592"/>
      <c r="HVU118" s="592"/>
      <c r="HVV118" s="610"/>
      <c r="HVW118" s="592"/>
      <c r="HVX118" s="592"/>
      <c r="HVY118" s="592"/>
      <c r="HVZ118" s="592"/>
      <c r="HWA118" s="592"/>
      <c r="HWB118" s="592"/>
      <c r="HWC118" s="610"/>
      <c r="HWD118" s="592"/>
      <c r="HWE118" s="592"/>
      <c r="HWF118" s="592"/>
      <c r="HWG118" s="592"/>
      <c r="HWH118" s="592"/>
      <c r="HWI118" s="592"/>
      <c r="HWJ118" s="610"/>
      <c r="HWK118" s="592"/>
      <c r="HWL118" s="592"/>
      <c r="HWM118" s="592"/>
      <c r="HWN118" s="592"/>
      <c r="HWO118" s="592"/>
      <c r="HWP118" s="592"/>
      <c r="HWQ118" s="610"/>
      <c r="HWR118" s="592"/>
      <c r="HWS118" s="592"/>
      <c r="HWT118" s="592"/>
      <c r="HWU118" s="592"/>
      <c r="HWV118" s="592"/>
      <c r="HWW118" s="592"/>
      <c r="HWX118" s="610"/>
      <c r="HWY118" s="592"/>
      <c r="HWZ118" s="592"/>
      <c r="HXA118" s="592"/>
      <c r="HXB118" s="592"/>
      <c r="HXC118" s="592"/>
      <c r="HXD118" s="592"/>
      <c r="HXE118" s="610"/>
      <c r="HXF118" s="592"/>
      <c r="HXG118" s="592"/>
      <c r="HXH118" s="592"/>
      <c r="HXI118" s="592"/>
      <c r="HXJ118" s="592"/>
      <c r="HXK118" s="592"/>
      <c r="HXL118" s="610"/>
      <c r="HXM118" s="592"/>
      <c r="HXN118" s="592"/>
      <c r="HXO118" s="592"/>
      <c r="HXP118" s="592"/>
      <c r="HXQ118" s="592"/>
      <c r="HXR118" s="592"/>
      <c r="HXS118" s="610"/>
      <c r="HXT118" s="592"/>
      <c r="HXU118" s="592"/>
      <c r="HXV118" s="592"/>
      <c r="HXW118" s="592"/>
      <c r="HXX118" s="592"/>
      <c r="HXY118" s="592"/>
      <c r="HXZ118" s="610"/>
      <c r="HYA118" s="592"/>
      <c r="HYB118" s="592"/>
      <c r="HYC118" s="592"/>
      <c r="HYD118" s="592"/>
      <c r="HYE118" s="592"/>
      <c r="HYF118" s="592"/>
      <c r="HYG118" s="610"/>
      <c r="HYH118" s="592"/>
      <c r="HYI118" s="592"/>
      <c r="HYJ118" s="592"/>
      <c r="HYK118" s="592"/>
      <c r="HYL118" s="592"/>
      <c r="HYM118" s="592"/>
      <c r="HYN118" s="610"/>
      <c r="HYO118" s="592"/>
      <c r="HYP118" s="592"/>
      <c r="HYQ118" s="592"/>
      <c r="HYR118" s="592"/>
      <c r="HYS118" s="592"/>
      <c r="HYT118" s="592"/>
      <c r="HYU118" s="610"/>
      <c r="HYV118" s="592"/>
      <c r="HYW118" s="592"/>
      <c r="HYX118" s="592"/>
      <c r="HYY118" s="592"/>
      <c r="HYZ118" s="592"/>
      <c r="HZA118" s="592"/>
      <c r="HZB118" s="610"/>
      <c r="HZC118" s="592"/>
      <c r="HZD118" s="592"/>
      <c r="HZE118" s="592"/>
      <c r="HZF118" s="592"/>
      <c r="HZG118" s="592"/>
      <c r="HZH118" s="592"/>
      <c r="HZI118" s="610"/>
      <c r="HZJ118" s="592"/>
      <c r="HZK118" s="592"/>
      <c r="HZL118" s="592"/>
      <c r="HZM118" s="592"/>
      <c r="HZN118" s="592"/>
      <c r="HZO118" s="592"/>
      <c r="HZP118" s="610"/>
      <c r="HZQ118" s="592"/>
      <c r="HZR118" s="592"/>
      <c r="HZS118" s="592"/>
      <c r="HZT118" s="592"/>
      <c r="HZU118" s="592"/>
      <c r="HZV118" s="592"/>
      <c r="HZW118" s="610"/>
      <c r="HZX118" s="592"/>
      <c r="HZY118" s="592"/>
      <c r="HZZ118" s="592"/>
      <c r="IAA118" s="592"/>
      <c r="IAB118" s="592"/>
      <c r="IAC118" s="592"/>
      <c r="IAD118" s="610"/>
      <c r="IAE118" s="592"/>
      <c r="IAF118" s="592"/>
      <c r="IAG118" s="592"/>
      <c r="IAH118" s="592"/>
      <c r="IAI118" s="592"/>
      <c r="IAJ118" s="592"/>
      <c r="IAK118" s="610"/>
      <c r="IAL118" s="592"/>
      <c r="IAM118" s="592"/>
      <c r="IAN118" s="592"/>
      <c r="IAO118" s="592"/>
      <c r="IAP118" s="592"/>
      <c r="IAQ118" s="592"/>
      <c r="IAR118" s="610"/>
      <c r="IAS118" s="592"/>
      <c r="IAT118" s="592"/>
      <c r="IAU118" s="592"/>
      <c r="IAV118" s="592"/>
      <c r="IAW118" s="592"/>
      <c r="IAX118" s="592"/>
      <c r="IAY118" s="610"/>
      <c r="IAZ118" s="592"/>
      <c r="IBA118" s="592"/>
      <c r="IBB118" s="592"/>
      <c r="IBC118" s="592"/>
      <c r="IBD118" s="592"/>
      <c r="IBE118" s="592"/>
      <c r="IBF118" s="610"/>
      <c r="IBG118" s="592"/>
      <c r="IBH118" s="592"/>
      <c r="IBI118" s="592"/>
      <c r="IBJ118" s="592"/>
      <c r="IBK118" s="592"/>
      <c r="IBL118" s="592"/>
      <c r="IBM118" s="610"/>
      <c r="IBN118" s="592"/>
      <c r="IBO118" s="592"/>
      <c r="IBP118" s="592"/>
      <c r="IBQ118" s="592"/>
      <c r="IBR118" s="592"/>
      <c r="IBS118" s="592"/>
      <c r="IBT118" s="610"/>
      <c r="IBU118" s="592"/>
      <c r="IBV118" s="592"/>
      <c r="IBW118" s="592"/>
      <c r="IBX118" s="592"/>
      <c r="IBY118" s="592"/>
      <c r="IBZ118" s="592"/>
      <c r="ICA118" s="610"/>
      <c r="ICB118" s="592"/>
      <c r="ICC118" s="592"/>
      <c r="ICD118" s="592"/>
      <c r="ICE118" s="592"/>
      <c r="ICF118" s="592"/>
      <c r="ICG118" s="592"/>
      <c r="ICH118" s="610"/>
      <c r="ICI118" s="592"/>
      <c r="ICJ118" s="592"/>
      <c r="ICK118" s="592"/>
      <c r="ICL118" s="592"/>
      <c r="ICM118" s="592"/>
      <c r="ICN118" s="592"/>
      <c r="ICO118" s="610"/>
      <c r="ICP118" s="592"/>
      <c r="ICQ118" s="592"/>
      <c r="ICR118" s="592"/>
      <c r="ICS118" s="592"/>
      <c r="ICT118" s="592"/>
      <c r="ICU118" s="592"/>
      <c r="ICV118" s="610"/>
      <c r="ICW118" s="592"/>
      <c r="ICX118" s="592"/>
      <c r="ICY118" s="592"/>
      <c r="ICZ118" s="592"/>
      <c r="IDA118" s="592"/>
      <c r="IDB118" s="592"/>
      <c r="IDC118" s="610"/>
      <c r="IDD118" s="592"/>
      <c r="IDE118" s="592"/>
      <c r="IDF118" s="592"/>
      <c r="IDG118" s="592"/>
      <c r="IDH118" s="592"/>
      <c r="IDI118" s="592"/>
      <c r="IDJ118" s="610"/>
      <c r="IDK118" s="592"/>
      <c r="IDL118" s="592"/>
      <c r="IDM118" s="592"/>
      <c r="IDN118" s="592"/>
      <c r="IDO118" s="592"/>
      <c r="IDP118" s="592"/>
      <c r="IDQ118" s="610"/>
      <c r="IDR118" s="592"/>
      <c r="IDS118" s="592"/>
      <c r="IDT118" s="592"/>
      <c r="IDU118" s="592"/>
      <c r="IDV118" s="592"/>
      <c r="IDW118" s="592"/>
      <c r="IDX118" s="610"/>
      <c r="IDY118" s="592"/>
      <c r="IDZ118" s="592"/>
      <c r="IEA118" s="592"/>
      <c r="IEB118" s="592"/>
      <c r="IEC118" s="592"/>
      <c r="IED118" s="592"/>
      <c r="IEE118" s="610"/>
      <c r="IEF118" s="592"/>
      <c r="IEG118" s="592"/>
      <c r="IEH118" s="592"/>
      <c r="IEI118" s="592"/>
      <c r="IEJ118" s="592"/>
      <c r="IEK118" s="592"/>
      <c r="IEL118" s="610"/>
      <c r="IEM118" s="592"/>
      <c r="IEN118" s="592"/>
      <c r="IEO118" s="592"/>
      <c r="IEP118" s="592"/>
      <c r="IEQ118" s="592"/>
      <c r="IER118" s="592"/>
      <c r="IES118" s="610"/>
      <c r="IET118" s="592"/>
      <c r="IEU118" s="592"/>
      <c r="IEV118" s="592"/>
      <c r="IEW118" s="592"/>
      <c r="IEX118" s="592"/>
      <c r="IEY118" s="592"/>
      <c r="IEZ118" s="610"/>
      <c r="IFA118" s="592"/>
      <c r="IFB118" s="592"/>
      <c r="IFC118" s="592"/>
      <c r="IFD118" s="592"/>
      <c r="IFE118" s="592"/>
      <c r="IFF118" s="592"/>
      <c r="IFG118" s="610"/>
      <c r="IFH118" s="592"/>
      <c r="IFI118" s="592"/>
      <c r="IFJ118" s="592"/>
      <c r="IFK118" s="592"/>
      <c r="IFL118" s="592"/>
      <c r="IFM118" s="592"/>
      <c r="IFN118" s="610"/>
      <c r="IFO118" s="592"/>
      <c r="IFP118" s="592"/>
      <c r="IFQ118" s="592"/>
      <c r="IFR118" s="592"/>
      <c r="IFS118" s="592"/>
      <c r="IFT118" s="592"/>
      <c r="IFU118" s="610"/>
      <c r="IFV118" s="592"/>
      <c r="IFW118" s="592"/>
      <c r="IFX118" s="592"/>
      <c r="IFY118" s="592"/>
      <c r="IFZ118" s="592"/>
      <c r="IGA118" s="592"/>
      <c r="IGB118" s="610"/>
      <c r="IGC118" s="592"/>
      <c r="IGD118" s="592"/>
      <c r="IGE118" s="592"/>
      <c r="IGF118" s="592"/>
      <c r="IGG118" s="592"/>
      <c r="IGH118" s="592"/>
      <c r="IGI118" s="610"/>
      <c r="IGJ118" s="592"/>
      <c r="IGK118" s="592"/>
      <c r="IGL118" s="592"/>
      <c r="IGM118" s="592"/>
      <c r="IGN118" s="592"/>
      <c r="IGO118" s="592"/>
      <c r="IGP118" s="610"/>
      <c r="IGQ118" s="592"/>
      <c r="IGR118" s="592"/>
      <c r="IGS118" s="592"/>
      <c r="IGT118" s="592"/>
      <c r="IGU118" s="592"/>
      <c r="IGV118" s="592"/>
      <c r="IGW118" s="610"/>
      <c r="IGX118" s="592"/>
      <c r="IGY118" s="592"/>
      <c r="IGZ118" s="592"/>
      <c r="IHA118" s="592"/>
      <c r="IHB118" s="592"/>
      <c r="IHC118" s="592"/>
      <c r="IHD118" s="610"/>
      <c r="IHE118" s="592"/>
      <c r="IHF118" s="592"/>
      <c r="IHG118" s="592"/>
      <c r="IHH118" s="592"/>
      <c r="IHI118" s="592"/>
      <c r="IHJ118" s="592"/>
      <c r="IHK118" s="610"/>
      <c r="IHL118" s="592"/>
      <c r="IHM118" s="592"/>
      <c r="IHN118" s="592"/>
      <c r="IHO118" s="592"/>
      <c r="IHP118" s="592"/>
      <c r="IHQ118" s="592"/>
      <c r="IHR118" s="610"/>
      <c r="IHS118" s="592"/>
      <c r="IHT118" s="592"/>
      <c r="IHU118" s="592"/>
      <c r="IHV118" s="592"/>
      <c r="IHW118" s="592"/>
      <c r="IHX118" s="592"/>
      <c r="IHY118" s="610"/>
      <c r="IHZ118" s="592"/>
      <c r="IIA118" s="592"/>
      <c r="IIB118" s="592"/>
      <c r="IIC118" s="592"/>
      <c r="IID118" s="592"/>
      <c r="IIE118" s="592"/>
      <c r="IIF118" s="610"/>
      <c r="IIG118" s="592"/>
      <c r="IIH118" s="592"/>
      <c r="III118" s="592"/>
      <c r="IIJ118" s="592"/>
      <c r="IIK118" s="592"/>
      <c r="IIL118" s="592"/>
      <c r="IIM118" s="610"/>
      <c r="IIN118" s="592"/>
      <c r="IIO118" s="592"/>
      <c r="IIP118" s="592"/>
      <c r="IIQ118" s="592"/>
      <c r="IIR118" s="592"/>
      <c r="IIS118" s="592"/>
      <c r="IIT118" s="610"/>
      <c r="IIU118" s="592"/>
      <c r="IIV118" s="592"/>
      <c r="IIW118" s="592"/>
      <c r="IIX118" s="592"/>
      <c r="IIY118" s="592"/>
      <c r="IIZ118" s="592"/>
      <c r="IJA118" s="610"/>
      <c r="IJB118" s="592"/>
      <c r="IJC118" s="592"/>
      <c r="IJD118" s="592"/>
      <c r="IJE118" s="592"/>
      <c r="IJF118" s="592"/>
      <c r="IJG118" s="592"/>
      <c r="IJH118" s="610"/>
      <c r="IJI118" s="592"/>
      <c r="IJJ118" s="592"/>
      <c r="IJK118" s="592"/>
      <c r="IJL118" s="592"/>
      <c r="IJM118" s="592"/>
      <c r="IJN118" s="592"/>
      <c r="IJO118" s="610"/>
      <c r="IJP118" s="592"/>
      <c r="IJQ118" s="592"/>
      <c r="IJR118" s="592"/>
      <c r="IJS118" s="592"/>
      <c r="IJT118" s="592"/>
      <c r="IJU118" s="592"/>
      <c r="IJV118" s="610"/>
      <c r="IJW118" s="592"/>
      <c r="IJX118" s="592"/>
      <c r="IJY118" s="592"/>
      <c r="IJZ118" s="592"/>
      <c r="IKA118" s="592"/>
      <c r="IKB118" s="592"/>
      <c r="IKC118" s="610"/>
      <c r="IKD118" s="592"/>
      <c r="IKE118" s="592"/>
      <c r="IKF118" s="592"/>
      <c r="IKG118" s="592"/>
      <c r="IKH118" s="592"/>
      <c r="IKI118" s="592"/>
      <c r="IKJ118" s="610"/>
      <c r="IKK118" s="592"/>
      <c r="IKL118" s="592"/>
      <c r="IKM118" s="592"/>
      <c r="IKN118" s="592"/>
      <c r="IKO118" s="592"/>
      <c r="IKP118" s="592"/>
      <c r="IKQ118" s="610"/>
      <c r="IKR118" s="592"/>
      <c r="IKS118" s="592"/>
      <c r="IKT118" s="592"/>
      <c r="IKU118" s="592"/>
      <c r="IKV118" s="592"/>
      <c r="IKW118" s="592"/>
      <c r="IKX118" s="610"/>
      <c r="IKY118" s="592"/>
      <c r="IKZ118" s="592"/>
      <c r="ILA118" s="592"/>
      <c r="ILB118" s="592"/>
      <c r="ILC118" s="592"/>
      <c r="ILD118" s="592"/>
      <c r="ILE118" s="610"/>
      <c r="ILF118" s="592"/>
      <c r="ILG118" s="592"/>
      <c r="ILH118" s="592"/>
      <c r="ILI118" s="592"/>
      <c r="ILJ118" s="592"/>
      <c r="ILK118" s="592"/>
      <c r="ILL118" s="610"/>
      <c r="ILM118" s="592"/>
      <c r="ILN118" s="592"/>
      <c r="ILO118" s="592"/>
      <c r="ILP118" s="592"/>
      <c r="ILQ118" s="592"/>
      <c r="ILR118" s="592"/>
      <c r="ILS118" s="610"/>
      <c r="ILT118" s="592"/>
      <c r="ILU118" s="592"/>
      <c r="ILV118" s="592"/>
      <c r="ILW118" s="592"/>
      <c r="ILX118" s="592"/>
      <c r="ILY118" s="592"/>
      <c r="ILZ118" s="610"/>
      <c r="IMA118" s="592"/>
      <c r="IMB118" s="592"/>
      <c r="IMC118" s="592"/>
      <c r="IMD118" s="592"/>
      <c r="IME118" s="592"/>
      <c r="IMF118" s="592"/>
      <c r="IMG118" s="610"/>
      <c r="IMH118" s="592"/>
      <c r="IMI118" s="592"/>
      <c r="IMJ118" s="592"/>
      <c r="IMK118" s="592"/>
      <c r="IML118" s="592"/>
      <c r="IMM118" s="592"/>
      <c r="IMN118" s="610"/>
      <c r="IMO118" s="592"/>
      <c r="IMP118" s="592"/>
      <c r="IMQ118" s="592"/>
      <c r="IMR118" s="592"/>
      <c r="IMS118" s="592"/>
      <c r="IMT118" s="592"/>
      <c r="IMU118" s="610"/>
      <c r="IMV118" s="592"/>
      <c r="IMW118" s="592"/>
      <c r="IMX118" s="592"/>
      <c r="IMY118" s="592"/>
      <c r="IMZ118" s="592"/>
      <c r="INA118" s="592"/>
      <c r="INB118" s="610"/>
      <c r="INC118" s="592"/>
      <c r="IND118" s="592"/>
      <c r="INE118" s="592"/>
      <c r="INF118" s="592"/>
      <c r="ING118" s="592"/>
      <c r="INH118" s="592"/>
      <c r="INI118" s="610"/>
      <c r="INJ118" s="592"/>
      <c r="INK118" s="592"/>
      <c r="INL118" s="592"/>
      <c r="INM118" s="592"/>
      <c r="INN118" s="592"/>
      <c r="INO118" s="592"/>
      <c r="INP118" s="610"/>
      <c r="INQ118" s="592"/>
      <c r="INR118" s="592"/>
      <c r="INS118" s="592"/>
      <c r="INT118" s="592"/>
      <c r="INU118" s="592"/>
      <c r="INV118" s="592"/>
      <c r="INW118" s="610"/>
      <c r="INX118" s="592"/>
      <c r="INY118" s="592"/>
      <c r="INZ118" s="592"/>
      <c r="IOA118" s="592"/>
      <c r="IOB118" s="592"/>
      <c r="IOC118" s="592"/>
      <c r="IOD118" s="610"/>
      <c r="IOE118" s="592"/>
      <c r="IOF118" s="592"/>
      <c r="IOG118" s="592"/>
      <c r="IOH118" s="592"/>
      <c r="IOI118" s="592"/>
      <c r="IOJ118" s="592"/>
      <c r="IOK118" s="610"/>
      <c r="IOL118" s="592"/>
      <c r="IOM118" s="592"/>
      <c r="ION118" s="592"/>
      <c r="IOO118" s="592"/>
      <c r="IOP118" s="592"/>
      <c r="IOQ118" s="592"/>
      <c r="IOR118" s="610"/>
      <c r="IOS118" s="592"/>
      <c r="IOT118" s="592"/>
      <c r="IOU118" s="592"/>
      <c r="IOV118" s="592"/>
      <c r="IOW118" s="592"/>
      <c r="IOX118" s="592"/>
      <c r="IOY118" s="610"/>
      <c r="IOZ118" s="592"/>
      <c r="IPA118" s="592"/>
      <c r="IPB118" s="592"/>
      <c r="IPC118" s="592"/>
      <c r="IPD118" s="592"/>
      <c r="IPE118" s="592"/>
      <c r="IPF118" s="610"/>
      <c r="IPG118" s="592"/>
      <c r="IPH118" s="592"/>
      <c r="IPI118" s="592"/>
      <c r="IPJ118" s="592"/>
      <c r="IPK118" s="592"/>
      <c r="IPL118" s="592"/>
      <c r="IPM118" s="610"/>
      <c r="IPN118" s="592"/>
      <c r="IPO118" s="592"/>
      <c r="IPP118" s="592"/>
      <c r="IPQ118" s="592"/>
      <c r="IPR118" s="592"/>
      <c r="IPS118" s="592"/>
      <c r="IPT118" s="610"/>
      <c r="IPU118" s="592"/>
      <c r="IPV118" s="592"/>
      <c r="IPW118" s="592"/>
      <c r="IPX118" s="592"/>
      <c r="IPY118" s="592"/>
      <c r="IPZ118" s="592"/>
      <c r="IQA118" s="610"/>
      <c r="IQB118" s="592"/>
      <c r="IQC118" s="592"/>
      <c r="IQD118" s="592"/>
      <c r="IQE118" s="592"/>
      <c r="IQF118" s="592"/>
      <c r="IQG118" s="592"/>
      <c r="IQH118" s="610"/>
      <c r="IQI118" s="592"/>
      <c r="IQJ118" s="592"/>
      <c r="IQK118" s="592"/>
      <c r="IQL118" s="592"/>
      <c r="IQM118" s="592"/>
      <c r="IQN118" s="592"/>
      <c r="IQO118" s="610"/>
      <c r="IQP118" s="592"/>
      <c r="IQQ118" s="592"/>
      <c r="IQR118" s="592"/>
      <c r="IQS118" s="592"/>
      <c r="IQT118" s="592"/>
      <c r="IQU118" s="592"/>
      <c r="IQV118" s="610"/>
      <c r="IQW118" s="592"/>
      <c r="IQX118" s="592"/>
      <c r="IQY118" s="592"/>
      <c r="IQZ118" s="592"/>
      <c r="IRA118" s="592"/>
      <c r="IRB118" s="592"/>
      <c r="IRC118" s="610"/>
      <c r="IRD118" s="592"/>
      <c r="IRE118" s="592"/>
      <c r="IRF118" s="592"/>
      <c r="IRG118" s="592"/>
      <c r="IRH118" s="592"/>
      <c r="IRI118" s="592"/>
      <c r="IRJ118" s="610"/>
      <c r="IRK118" s="592"/>
      <c r="IRL118" s="592"/>
      <c r="IRM118" s="592"/>
      <c r="IRN118" s="592"/>
      <c r="IRO118" s="592"/>
      <c r="IRP118" s="592"/>
      <c r="IRQ118" s="610"/>
      <c r="IRR118" s="592"/>
      <c r="IRS118" s="592"/>
      <c r="IRT118" s="592"/>
      <c r="IRU118" s="592"/>
      <c r="IRV118" s="592"/>
      <c r="IRW118" s="592"/>
      <c r="IRX118" s="610"/>
      <c r="IRY118" s="592"/>
      <c r="IRZ118" s="592"/>
      <c r="ISA118" s="592"/>
      <c r="ISB118" s="592"/>
      <c r="ISC118" s="592"/>
      <c r="ISD118" s="592"/>
      <c r="ISE118" s="610"/>
      <c r="ISF118" s="592"/>
      <c r="ISG118" s="592"/>
      <c r="ISH118" s="592"/>
      <c r="ISI118" s="592"/>
      <c r="ISJ118" s="592"/>
      <c r="ISK118" s="592"/>
      <c r="ISL118" s="610"/>
      <c r="ISM118" s="592"/>
      <c r="ISN118" s="592"/>
      <c r="ISO118" s="592"/>
      <c r="ISP118" s="592"/>
      <c r="ISQ118" s="592"/>
      <c r="ISR118" s="592"/>
      <c r="ISS118" s="610"/>
      <c r="IST118" s="592"/>
      <c r="ISU118" s="592"/>
      <c r="ISV118" s="592"/>
      <c r="ISW118" s="592"/>
      <c r="ISX118" s="592"/>
      <c r="ISY118" s="592"/>
      <c r="ISZ118" s="610"/>
      <c r="ITA118" s="592"/>
      <c r="ITB118" s="592"/>
      <c r="ITC118" s="592"/>
      <c r="ITD118" s="592"/>
      <c r="ITE118" s="592"/>
      <c r="ITF118" s="592"/>
      <c r="ITG118" s="610"/>
      <c r="ITH118" s="592"/>
      <c r="ITI118" s="592"/>
      <c r="ITJ118" s="592"/>
      <c r="ITK118" s="592"/>
      <c r="ITL118" s="592"/>
      <c r="ITM118" s="592"/>
      <c r="ITN118" s="610"/>
      <c r="ITO118" s="592"/>
      <c r="ITP118" s="592"/>
      <c r="ITQ118" s="592"/>
      <c r="ITR118" s="592"/>
      <c r="ITS118" s="592"/>
      <c r="ITT118" s="592"/>
      <c r="ITU118" s="610"/>
      <c r="ITV118" s="592"/>
      <c r="ITW118" s="592"/>
      <c r="ITX118" s="592"/>
      <c r="ITY118" s="592"/>
      <c r="ITZ118" s="592"/>
      <c r="IUA118" s="592"/>
      <c r="IUB118" s="610"/>
      <c r="IUC118" s="592"/>
      <c r="IUD118" s="592"/>
      <c r="IUE118" s="592"/>
      <c r="IUF118" s="592"/>
      <c r="IUG118" s="592"/>
      <c r="IUH118" s="592"/>
      <c r="IUI118" s="610"/>
      <c r="IUJ118" s="592"/>
      <c r="IUK118" s="592"/>
      <c r="IUL118" s="592"/>
      <c r="IUM118" s="592"/>
      <c r="IUN118" s="592"/>
      <c r="IUO118" s="592"/>
      <c r="IUP118" s="610"/>
      <c r="IUQ118" s="592"/>
      <c r="IUR118" s="592"/>
      <c r="IUS118" s="592"/>
      <c r="IUT118" s="592"/>
      <c r="IUU118" s="592"/>
      <c r="IUV118" s="592"/>
      <c r="IUW118" s="610"/>
      <c r="IUX118" s="592"/>
      <c r="IUY118" s="592"/>
      <c r="IUZ118" s="592"/>
      <c r="IVA118" s="592"/>
      <c r="IVB118" s="592"/>
      <c r="IVC118" s="592"/>
      <c r="IVD118" s="610"/>
      <c r="IVE118" s="592"/>
      <c r="IVF118" s="592"/>
      <c r="IVG118" s="592"/>
      <c r="IVH118" s="592"/>
      <c r="IVI118" s="592"/>
      <c r="IVJ118" s="592"/>
      <c r="IVK118" s="610"/>
      <c r="IVL118" s="592"/>
      <c r="IVM118" s="592"/>
      <c r="IVN118" s="592"/>
      <c r="IVO118" s="592"/>
      <c r="IVP118" s="592"/>
      <c r="IVQ118" s="592"/>
      <c r="IVR118" s="610"/>
      <c r="IVS118" s="592"/>
      <c r="IVT118" s="592"/>
      <c r="IVU118" s="592"/>
      <c r="IVV118" s="592"/>
      <c r="IVW118" s="592"/>
      <c r="IVX118" s="592"/>
      <c r="IVY118" s="610"/>
      <c r="IVZ118" s="592"/>
      <c r="IWA118" s="592"/>
      <c r="IWB118" s="592"/>
      <c r="IWC118" s="592"/>
      <c r="IWD118" s="592"/>
      <c r="IWE118" s="592"/>
      <c r="IWF118" s="610"/>
      <c r="IWG118" s="592"/>
      <c r="IWH118" s="592"/>
      <c r="IWI118" s="592"/>
      <c r="IWJ118" s="592"/>
      <c r="IWK118" s="592"/>
      <c r="IWL118" s="592"/>
      <c r="IWM118" s="610"/>
      <c r="IWN118" s="592"/>
      <c r="IWO118" s="592"/>
      <c r="IWP118" s="592"/>
      <c r="IWQ118" s="592"/>
      <c r="IWR118" s="592"/>
      <c r="IWS118" s="592"/>
      <c r="IWT118" s="610"/>
      <c r="IWU118" s="592"/>
      <c r="IWV118" s="592"/>
      <c r="IWW118" s="592"/>
      <c r="IWX118" s="592"/>
      <c r="IWY118" s="592"/>
      <c r="IWZ118" s="592"/>
      <c r="IXA118" s="610"/>
      <c r="IXB118" s="592"/>
      <c r="IXC118" s="592"/>
      <c r="IXD118" s="592"/>
      <c r="IXE118" s="592"/>
      <c r="IXF118" s="592"/>
      <c r="IXG118" s="592"/>
      <c r="IXH118" s="610"/>
      <c r="IXI118" s="592"/>
      <c r="IXJ118" s="592"/>
      <c r="IXK118" s="592"/>
      <c r="IXL118" s="592"/>
      <c r="IXM118" s="592"/>
      <c r="IXN118" s="592"/>
      <c r="IXO118" s="610"/>
      <c r="IXP118" s="592"/>
      <c r="IXQ118" s="592"/>
      <c r="IXR118" s="592"/>
      <c r="IXS118" s="592"/>
      <c r="IXT118" s="592"/>
      <c r="IXU118" s="592"/>
      <c r="IXV118" s="610"/>
      <c r="IXW118" s="592"/>
      <c r="IXX118" s="592"/>
      <c r="IXY118" s="592"/>
      <c r="IXZ118" s="592"/>
      <c r="IYA118" s="592"/>
      <c r="IYB118" s="592"/>
      <c r="IYC118" s="610"/>
      <c r="IYD118" s="592"/>
      <c r="IYE118" s="592"/>
      <c r="IYF118" s="592"/>
      <c r="IYG118" s="592"/>
      <c r="IYH118" s="592"/>
      <c r="IYI118" s="592"/>
      <c r="IYJ118" s="610"/>
      <c r="IYK118" s="592"/>
      <c r="IYL118" s="592"/>
      <c r="IYM118" s="592"/>
      <c r="IYN118" s="592"/>
      <c r="IYO118" s="592"/>
      <c r="IYP118" s="592"/>
      <c r="IYQ118" s="610"/>
      <c r="IYR118" s="592"/>
      <c r="IYS118" s="592"/>
      <c r="IYT118" s="592"/>
      <c r="IYU118" s="592"/>
      <c r="IYV118" s="592"/>
      <c r="IYW118" s="592"/>
      <c r="IYX118" s="610"/>
      <c r="IYY118" s="592"/>
      <c r="IYZ118" s="592"/>
      <c r="IZA118" s="592"/>
      <c r="IZB118" s="592"/>
      <c r="IZC118" s="592"/>
      <c r="IZD118" s="592"/>
      <c r="IZE118" s="610"/>
      <c r="IZF118" s="592"/>
      <c r="IZG118" s="592"/>
      <c r="IZH118" s="592"/>
      <c r="IZI118" s="592"/>
      <c r="IZJ118" s="592"/>
      <c r="IZK118" s="592"/>
      <c r="IZL118" s="610"/>
      <c r="IZM118" s="592"/>
      <c r="IZN118" s="592"/>
      <c r="IZO118" s="592"/>
      <c r="IZP118" s="592"/>
      <c r="IZQ118" s="592"/>
      <c r="IZR118" s="592"/>
      <c r="IZS118" s="610"/>
      <c r="IZT118" s="592"/>
      <c r="IZU118" s="592"/>
      <c r="IZV118" s="592"/>
      <c r="IZW118" s="592"/>
      <c r="IZX118" s="592"/>
      <c r="IZY118" s="592"/>
      <c r="IZZ118" s="610"/>
      <c r="JAA118" s="592"/>
      <c r="JAB118" s="592"/>
      <c r="JAC118" s="592"/>
      <c r="JAD118" s="592"/>
      <c r="JAE118" s="592"/>
      <c r="JAF118" s="592"/>
      <c r="JAG118" s="610"/>
      <c r="JAH118" s="592"/>
      <c r="JAI118" s="592"/>
      <c r="JAJ118" s="592"/>
      <c r="JAK118" s="592"/>
      <c r="JAL118" s="592"/>
      <c r="JAM118" s="592"/>
      <c r="JAN118" s="610"/>
      <c r="JAO118" s="592"/>
      <c r="JAP118" s="592"/>
      <c r="JAQ118" s="592"/>
      <c r="JAR118" s="592"/>
      <c r="JAS118" s="592"/>
      <c r="JAT118" s="592"/>
      <c r="JAU118" s="610"/>
      <c r="JAV118" s="592"/>
      <c r="JAW118" s="592"/>
      <c r="JAX118" s="592"/>
      <c r="JAY118" s="592"/>
      <c r="JAZ118" s="592"/>
      <c r="JBA118" s="592"/>
      <c r="JBB118" s="610"/>
      <c r="JBC118" s="592"/>
      <c r="JBD118" s="592"/>
      <c r="JBE118" s="592"/>
      <c r="JBF118" s="592"/>
      <c r="JBG118" s="592"/>
      <c r="JBH118" s="592"/>
      <c r="JBI118" s="610"/>
      <c r="JBJ118" s="592"/>
      <c r="JBK118" s="592"/>
      <c r="JBL118" s="592"/>
      <c r="JBM118" s="592"/>
      <c r="JBN118" s="592"/>
      <c r="JBO118" s="592"/>
      <c r="JBP118" s="610"/>
      <c r="JBQ118" s="592"/>
      <c r="JBR118" s="592"/>
      <c r="JBS118" s="592"/>
      <c r="JBT118" s="592"/>
      <c r="JBU118" s="592"/>
      <c r="JBV118" s="592"/>
      <c r="JBW118" s="610"/>
      <c r="JBX118" s="592"/>
      <c r="JBY118" s="592"/>
      <c r="JBZ118" s="592"/>
      <c r="JCA118" s="592"/>
      <c r="JCB118" s="592"/>
      <c r="JCC118" s="592"/>
      <c r="JCD118" s="610"/>
      <c r="JCE118" s="592"/>
      <c r="JCF118" s="592"/>
      <c r="JCG118" s="592"/>
      <c r="JCH118" s="592"/>
      <c r="JCI118" s="592"/>
      <c r="JCJ118" s="592"/>
      <c r="JCK118" s="610"/>
      <c r="JCL118" s="592"/>
      <c r="JCM118" s="592"/>
      <c r="JCN118" s="592"/>
      <c r="JCO118" s="592"/>
      <c r="JCP118" s="592"/>
      <c r="JCQ118" s="592"/>
      <c r="JCR118" s="610"/>
      <c r="JCS118" s="592"/>
      <c r="JCT118" s="592"/>
      <c r="JCU118" s="592"/>
      <c r="JCV118" s="592"/>
      <c r="JCW118" s="592"/>
      <c r="JCX118" s="592"/>
      <c r="JCY118" s="610"/>
      <c r="JCZ118" s="592"/>
      <c r="JDA118" s="592"/>
      <c r="JDB118" s="592"/>
      <c r="JDC118" s="592"/>
      <c r="JDD118" s="592"/>
      <c r="JDE118" s="592"/>
      <c r="JDF118" s="610"/>
      <c r="JDG118" s="592"/>
      <c r="JDH118" s="592"/>
      <c r="JDI118" s="592"/>
      <c r="JDJ118" s="592"/>
      <c r="JDK118" s="592"/>
      <c r="JDL118" s="592"/>
      <c r="JDM118" s="610"/>
      <c r="JDN118" s="592"/>
      <c r="JDO118" s="592"/>
      <c r="JDP118" s="592"/>
      <c r="JDQ118" s="592"/>
      <c r="JDR118" s="592"/>
      <c r="JDS118" s="592"/>
      <c r="JDT118" s="610"/>
      <c r="JDU118" s="592"/>
      <c r="JDV118" s="592"/>
      <c r="JDW118" s="592"/>
      <c r="JDX118" s="592"/>
      <c r="JDY118" s="592"/>
      <c r="JDZ118" s="592"/>
      <c r="JEA118" s="610"/>
      <c r="JEB118" s="592"/>
      <c r="JEC118" s="592"/>
      <c r="JED118" s="592"/>
      <c r="JEE118" s="592"/>
      <c r="JEF118" s="592"/>
      <c r="JEG118" s="592"/>
      <c r="JEH118" s="610"/>
      <c r="JEI118" s="592"/>
      <c r="JEJ118" s="592"/>
      <c r="JEK118" s="592"/>
      <c r="JEL118" s="592"/>
      <c r="JEM118" s="592"/>
      <c r="JEN118" s="592"/>
      <c r="JEO118" s="610"/>
      <c r="JEP118" s="592"/>
      <c r="JEQ118" s="592"/>
      <c r="JER118" s="592"/>
      <c r="JES118" s="592"/>
      <c r="JET118" s="592"/>
      <c r="JEU118" s="592"/>
      <c r="JEV118" s="610"/>
      <c r="JEW118" s="592"/>
      <c r="JEX118" s="592"/>
      <c r="JEY118" s="592"/>
      <c r="JEZ118" s="592"/>
      <c r="JFA118" s="592"/>
      <c r="JFB118" s="592"/>
      <c r="JFC118" s="610"/>
      <c r="JFD118" s="592"/>
      <c r="JFE118" s="592"/>
      <c r="JFF118" s="592"/>
      <c r="JFG118" s="592"/>
      <c r="JFH118" s="592"/>
      <c r="JFI118" s="592"/>
      <c r="JFJ118" s="610"/>
      <c r="JFK118" s="592"/>
      <c r="JFL118" s="592"/>
      <c r="JFM118" s="592"/>
      <c r="JFN118" s="592"/>
      <c r="JFO118" s="592"/>
      <c r="JFP118" s="592"/>
      <c r="JFQ118" s="610"/>
      <c r="JFR118" s="592"/>
      <c r="JFS118" s="592"/>
      <c r="JFT118" s="592"/>
      <c r="JFU118" s="592"/>
      <c r="JFV118" s="592"/>
      <c r="JFW118" s="592"/>
      <c r="JFX118" s="610"/>
      <c r="JFY118" s="592"/>
      <c r="JFZ118" s="592"/>
      <c r="JGA118" s="592"/>
      <c r="JGB118" s="592"/>
      <c r="JGC118" s="592"/>
      <c r="JGD118" s="592"/>
      <c r="JGE118" s="610"/>
      <c r="JGF118" s="592"/>
      <c r="JGG118" s="592"/>
      <c r="JGH118" s="592"/>
      <c r="JGI118" s="592"/>
      <c r="JGJ118" s="592"/>
      <c r="JGK118" s="592"/>
      <c r="JGL118" s="610"/>
      <c r="JGM118" s="592"/>
      <c r="JGN118" s="592"/>
      <c r="JGO118" s="592"/>
      <c r="JGP118" s="592"/>
      <c r="JGQ118" s="592"/>
      <c r="JGR118" s="592"/>
      <c r="JGS118" s="610"/>
      <c r="JGT118" s="592"/>
      <c r="JGU118" s="592"/>
      <c r="JGV118" s="592"/>
      <c r="JGW118" s="592"/>
      <c r="JGX118" s="592"/>
      <c r="JGY118" s="592"/>
      <c r="JGZ118" s="610"/>
      <c r="JHA118" s="592"/>
      <c r="JHB118" s="592"/>
      <c r="JHC118" s="592"/>
      <c r="JHD118" s="592"/>
      <c r="JHE118" s="592"/>
      <c r="JHF118" s="592"/>
      <c r="JHG118" s="610"/>
      <c r="JHH118" s="592"/>
      <c r="JHI118" s="592"/>
      <c r="JHJ118" s="592"/>
      <c r="JHK118" s="592"/>
      <c r="JHL118" s="592"/>
      <c r="JHM118" s="592"/>
      <c r="JHN118" s="610"/>
      <c r="JHO118" s="592"/>
      <c r="JHP118" s="592"/>
      <c r="JHQ118" s="592"/>
      <c r="JHR118" s="592"/>
      <c r="JHS118" s="592"/>
      <c r="JHT118" s="592"/>
      <c r="JHU118" s="610"/>
      <c r="JHV118" s="592"/>
      <c r="JHW118" s="592"/>
      <c r="JHX118" s="592"/>
      <c r="JHY118" s="592"/>
      <c r="JHZ118" s="592"/>
      <c r="JIA118" s="592"/>
      <c r="JIB118" s="610"/>
      <c r="JIC118" s="592"/>
      <c r="JID118" s="592"/>
      <c r="JIE118" s="592"/>
      <c r="JIF118" s="592"/>
      <c r="JIG118" s="592"/>
      <c r="JIH118" s="592"/>
      <c r="JII118" s="610"/>
      <c r="JIJ118" s="592"/>
      <c r="JIK118" s="592"/>
      <c r="JIL118" s="592"/>
      <c r="JIM118" s="592"/>
      <c r="JIN118" s="592"/>
      <c r="JIO118" s="592"/>
      <c r="JIP118" s="610"/>
      <c r="JIQ118" s="592"/>
      <c r="JIR118" s="592"/>
      <c r="JIS118" s="592"/>
      <c r="JIT118" s="592"/>
      <c r="JIU118" s="592"/>
      <c r="JIV118" s="592"/>
      <c r="JIW118" s="610"/>
      <c r="JIX118" s="592"/>
      <c r="JIY118" s="592"/>
      <c r="JIZ118" s="592"/>
      <c r="JJA118" s="592"/>
      <c r="JJB118" s="592"/>
      <c r="JJC118" s="592"/>
      <c r="JJD118" s="610"/>
      <c r="JJE118" s="592"/>
      <c r="JJF118" s="592"/>
      <c r="JJG118" s="592"/>
      <c r="JJH118" s="592"/>
      <c r="JJI118" s="592"/>
      <c r="JJJ118" s="592"/>
      <c r="JJK118" s="610"/>
      <c r="JJL118" s="592"/>
      <c r="JJM118" s="592"/>
      <c r="JJN118" s="592"/>
      <c r="JJO118" s="592"/>
      <c r="JJP118" s="592"/>
      <c r="JJQ118" s="592"/>
      <c r="JJR118" s="610"/>
      <c r="JJS118" s="592"/>
      <c r="JJT118" s="592"/>
      <c r="JJU118" s="592"/>
      <c r="JJV118" s="592"/>
      <c r="JJW118" s="592"/>
      <c r="JJX118" s="592"/>
      <c r="JJY118" s="610"/>
      <c r="JJZ118" s="592"/>
      <c r="JKA118" s="592"/>
      <c r="JKB118" s="592"/>
      <c r="JKC118" s="592"/>
      <c r="JKD118" s="592"/>
      <c r="JKE118" s="592"/>
      <c r="JKF118" s="610"/>
      <c r="JKG118" s="592"/>
      <c r="JKH118" s="592"/>
      <c r="JKI118" s="592"/>
      <c r="JKJ118" s="592"/>
      <c r="JKK118" s="592"/>
      <c r="JKL118" s="592"/>
      <c r="JKM118" s="610"/>
      <c r="JKN118" s="592"/>
      <c r="JKO118" s="592"/>
      <c r="JKP118" s="592"/>
      <c r="JKQ118" s="592"/>
      <c r="JKR118" s="592"/>
      <c r="JKS118" s="592"/>
      <c r="JKT118" s="610"/>
      <c r="JKU118" s="592"/>
      <c r="JKV118" s="592"/>
      <c r="JKW118" s="592"/>
      <c r="JKX118" s="592"/>
      <c r="JKY118" s="592"/>
      <c r="JKZ118" s="592"/>
      <c r="JLA118" s="610"/>
      <c r="JLB118" s="592"/>
      <c r="JLC118" s="592"/>
      <c r="JLD118" s="592"/>
      <c r="JLE118" s="592"/>
      <c r="JLF118" s="592"/>
      <c r="JLG118" s="592"/>
      <c r="JLH118" s="610"/>
      <c r="JLI118" s="592"/>
      <c r="JLJ118" s="592"/>
      <c r="JLK118" s="592"/>
      <c r="JLL118" s="592"/>
      <c r="JLM118" s="592"/>
      <c r="JLN118" s="592"/>
      <c r="JLO118" s="610"/>
      <c r="JLP118" s="592"/>
      <c r="JLQ118" s="592"/>
      <c r="JLR118" s="592"/>
      <c r="JLS118" s="592"/>
      <c r="JLT118" s="592"/>
      <c r="JLU118" s="592"/>
      <c r="JLV118" s="610"/>
      <c r="JLW118" s="592"/>
      <c r="JLX118" s="592"/>
      <c r="JLY118" s="592"/>
      <c r="JLZ118" s="592"/>
      <c r="JMA118" s="592"/>
      <c r="JMB118" s="592"/>
      <c r="JMC118" s="610"/>
      <c r="JMD118" s="592"/>
      <c r="JME118" s="592"/>
      <c r="JMF118" s="592"/>
      <c r="JMG118" s="592"/>
      <c r="JMH118" s="592"/>
      <c r="JMI118" s="592"/>
      <c r="JMJ118" s="610"/>
      <c r="JMK118" s="592"/>
      <c r="JML118" s="592"/>
      <c r="JMM118" s="592"/>
      <c r="JMN118" s="592"/>
      <c r="JMO118" s="592"/>
      <c r="JMP118" s="592"/>
      <c r="JMQ118" s="610"/>
      <c r="JMR118" s="592"/>
      <c r="JMS118" s="592"/>
      <c r="JMT118" s="592"/>
      <c r="JMU118" s="592"/>
      <c r="JMV118" s="592"/>
      <c r="JMW118" s="592"/>
      <c r="JMX118" s="610"/>
      <c r="JMY118" s="592"/>
      <c r="JMZ118" s="592"/>
      <c r="JNA118" s="592"/>
      <c r="JNB118" s="592"/>
      <c r="JNC118" s="592"/>
      <c r="JND118" s="592"/>
      <c r="JNE118" s="610"/>
      <c r="JNF118" s="592"/>
      <c r="JNG118" s="592"/>
      <c r="JNH118" s="592"/>
      <c r="JNI118" s="592"/>
      <c r="JNJ118" s="592"/>
      <c r="JNK118" s="592"/>
      <c r="JNL118" s="610"/>
      <c r="JNM118" s="592"/>
      <c r="JNN118" s="592"/>
      <c r="JNO118" s="592"/>
      <c r="JNP118" s="592"/>
      <c r="JNQ118" s="592"/>
      <c r="JNR118" s="592"/>
      <c r="JNS118" s="610"/>
      <c r="JNT118" s="592"/>
      <c r="JNU118" s="592"/>
      <c r="JNV118" s="592"/>
      <c r="JNW118" s="592"/>
      <c r="JNX118" s="592"/>
      <c r="JNY118" s="592"/>
      <c r="JNZ118" s="610"/>
      <c r="JOA118" s="592"/>
      <c r="JOB118" s="592"/>
      <c r="JOC118" s="592"/>
      <c r="JOD118" s="592"/>
      <c r="JOE118" s="592"/>
      <c r="JOF118" s="592"/>
      <c r="JOG118" s="610"/>
      <c r="JOH118" s="592"/>
      <c r="JOI118" s="592"/>
      <c r="JOJ118" s="592"/>
      <c r="JOK118" s="592"/>
      <c r="JOL118" s="592"/>
      <c r="JOM118" s="592"/>
      <c r="JON118" s="610"/>
      <c r="JOO118" s="592"/>
      <c r="JOP118" s="592"/>
      <c r="JOQ118" s="592"/>
      <c r="JOR118" s="592"/>
      <c r="JOS118" s="592"/>
      <c r="JOT118" s="592"/>
      <c r="JOU118" s="610"/>
      <c r="JOV118" s="592"/>
      <c r="JOW118" s="592"/>
      <c r="JOX118" s="592"/>
      <c r="JOY118" s="592"/>
      <c r="JOZ118" s="592"/>
      <c r="JPA118" s="592"/>
      <c r="JPB118" s="610"/>
      <c r="JPC118" s="592"/>
      <c r="JPD118" s="592"/>
      <c r="JPE118" s="592"/>
      <c r="JPF118" s="592"/>
      <c r="JPG118" s="592"/>
      <c r="JPH118" s="592"/>
      <c r="JPI118" s="610"/>
      <c r="JPJ118" s="592"/>
      <c r="JPK118" s="592"/>
      <c r="JPL118" s="592"/>
      <c r="JPM118" s="592"/>
      <c r="JPN118" s="592"/>
      <c r="JPO118" s="592"/>
      <c r="JPP118" s="610"/>
      <c r="JPQ118" s="592"/>
      <c r="JPR118" s="592"/>
      <c r="JPS118" s="592"/>
      <c r="JPT118" s="592"/>
      <c r="JPU118" s="592"/>
      <c r="JPV118" s="592"/>
      <c r="JPW118" s="610"/>
      <c r="JPX118" s="592"/>
      <c r="JPY118" s="592"/>
      <c r="JPZ118" s="592"/>
      <c r="JQA118" s="592"/>
      <c r="JQB118" s="592"/>
      <c r="JQC118" s="592"/>
      <c r="JQD118" s="610"/>
      <c r="JQE118" s="592"/>
      <c r="JQF118" s="592"/>
      <c r="JQG118" s="592"/>
      <c r="JQH118" s="592"/>
      <c r="JQI118" s="592"/>
      <c r="JQJ118" s="592"/>
      <c r="JQK118" s="610"/>
      <c r="JQL118" s="592"/>
      <c r="JQM118" s="592"/>
      <c r="JQN118" s="592"/>
      <c r="JQO118" s="592"/>
      <c r="JQP118" s="592"/>
      <c r="JQQ118" s="592"/>
      <c r="JQR118" s="610"/>
      <c r="JQS118" s="592"/>
      <c r="JQT118" s="592"/>
      <c r="JQU118" s="592"/>
      <c r="JQV118" s="592"/>
      <c r="JQW118" s="592"/>
      <c r="JQX118" s="592"/>
      <c r="JQY118" s="610"/>
      <c r="JQZ118" s="592"/>
      <c r="JRA118" s="592"/>
      <c r="JRB118" s="592"/>
      <c r="JRC118" s="592"/>
      <c r="JRD118" s="592"/>
      <c r="JRE118" s="592"/>
      <c r="JRF118" s="610"/>
      <c r="JRG118" s="592"/>
      <c r="JRH118" s="592"/>
      <c r="JRI118" s="592"/>
      <c r="JRJ118" s="592"/>
      <c r="JRK118" s="592"/>
      <c r="JRL118" s="592"/>
      <c r="JRM118" s="610"/>
      <c r="JRN118" s="592"/>
      <c r="JRO118" s="592"/>
      <c r="JRP118" s="592"/>
      <c r="JRQ118" s="592"/>
      <c r="JRR118" s="592"/>
      <c r="JRS118" s="592"/>
      <c r="JRT118" s="610"/>
      <c r="JRU118" s="592"/>
      <c r="JRV118" s="592"/>
      <c r="JRW118" s="592"/>
      <c r="JRX118" s="592"/>
      <c r="JRY118" s="592"/>
      <c r="JRZ118" s="592"/>
      <c r="JSA118" s="610"/>
      <c r="JSB118" s="592"/>
      <c r="JSC118" s="592"/>
      <c r="JSD118" s="592"/>
      <c r="JSE118" s="592"/>
      <c r="JSF118" s="592"/>
      <c r="JSG118" s="592"/>
      <c r="JSH118" s="610"/>
      <c r="JSI118" s="592"/>
      <c r="JSJ118" s="592"/>
      <c r="JSK118" s="592"/>
      <c r="JSL118" s="592"/>
      <c r="JSM118" s="592"/>
      <c r="JSN118" s="592"/>
      <c r="JSO118" s="610"/>
      <c r="JSP118" s="592"/>
      <c r="JSQ118" s="592"/>
      <c r="JSR118" s="592"/>
      <c r="JSS118" s="592"/>
      <c r="JST118" s="592"/>
      <c r="JSU118" s="592"/>
      <c r="JSV118" s="610"/>
      <c r="JSW118" s="592"/>
      <c r="JSX118" s="592"/>
      <c r="JSY118" s="592"/>
      <c r="JSZ118" s="592"/>
      <c r="JTA118" s="592"/>
      <c r="JTB118" s="592"/>
      <c r="JTC118" s="610"/>
      <c r="JTD118" s="592"/>
      <c r="JTE118" s="592"/>
      <c r="JTF118" s="592"/>
      <c r="JTG118" s="592"/>
      <c r="JTH118" s="592"/>
      <c r="JTI118" s="592"/>
      <c r="JTJ118" s="610"/>
      <c r="JTK118" s="592"/>
      <c r="JTL118" s="592"/>
      <c r="JTM118" s="592"/>
      <c r="JTN118" s="592"/>
      <c r="JTO118" s="592"/>
      <c r="JTP118" s="592"/>
      <c r="JTQ118" s="610"/>
      <c r="JTR118" s="592"/>
      <c r="JTS118" s="592"/>
      <c r="JTT118" s="592"/>
      <c r="JTU118" s="592"/>
      <c r="JTV118" s="592"/>
      <c r="JTW118" s="592"/>
      <c r="JTX118" s="610"/>
      <c r="JTY118" s="592"/>
      <c r="JTZ118" s="592"/>
      <c r="JUA118" s="592"/>
      <c r="JUB118" s="592"/>
      <c r="JUC118" s="592"/>
      <c r="JUD118" s="592"/>
      <c r="JUE118" s="610"/>
      <c r="JUF118" s="592"/>
      <c r="JUG118" s="592"/>
      <c r="JUH118" s="592"/>
      <c r="JUI118" s="592"/>
      <c r="JUJ118" s="592"/>
      <c r="JUK118" s="592"/>
      <c r="JUL118" s="610"/>
      <c r="JUM118" s="592"/>
      <c r="JUN118" s="592"/>
      <c r="JUO118" s="592"/>
      <c r="JUP118" s="592"/>
      <c r="JUQ118" s="592"/>
      <c r="JUR118" s="592"/>
      <c r="JUS118" s="610"/>
      <c r="JUT118" s="592"/>
      <c r="JUU118" s="592"/>
      <c r="JUV118" s="592"/>
      <c r="JUW118" s="592"/>
      <c r="JUX118" s="592"/>
      <c r="JUY118" s="592"/>
      <c r="JUZ118" s="610"/>
      <c r="JVA118" s="592"/>
      <c r="JVB118" s="592"/>
      <c r="JVC118" s="592"/>
      <c r="JVD118" s="592"/>
      <c r="JVE118" s="592"/>
      <c r="JVF118" s="592"/>
      <c r="JVG118" s="610"/>
      <c r="JVH118" s="592"/>
      <c r="JVI118" s="592"/>
      <c r="JVJ118" s="592"/>
      <c r="JVK118" s="592"/>
      <c r="JVL118" s="592"/>
      <c r="JVM118" s="592"/>
      <c r="JVN118" s="610"/>
      <c r="JVO118" s="592"/>
      <c r="JVP118" s="592"/>
      <c r="JVQ118" s="592"/>
      <c r="JVR118" s="592"/>
      <c r="JVS118" s="592"/>
      <c r="JVT118" s="592"/>
      <c r="JVU118" s="610"/>
      <c r="JVV118" s="592"/>
      <c r="JVW118" s="592"/>
      <c r="JVX118" s="592"/>
      <c r="JVY118" s="592"/>
      <c r="JVZ118" s="592"/>
      <c r="JWA118" s="592"/>
      <c r="JWB118" s="610"/>
      <c r="JWC118" s="592"/>
      <c r="JWD118" s="592"/>
      <c r="JWE118" s="592"/>
      <c r="JWF118" s="592"/>
      <c r="JWG118" s="592"/>
      <c r="JWH118" s="592"/>
      <c r="JWI118" s="610"/>
      <c r="JWJ118" s="592"/>
      <c r="JWK118" s="592"/>
      <c r="JWL118" s="592"/>
      <c r="JWM118" s="592"/>
      <c r="JWN118" s="592"/>
      <c r="JWO118" s="592"/>
      <c r="JWP118" s="610"/>
      <c r="JWQ118" s="592"/>
      <c r="JWR118" s="592"/>
      <c r="JWS118" s="592"/>
      <c r="JWT118" s="592"/>
      <c r="JWU118" s="592"/>
      <c r="JWV118" s="592"/>
      <c r="JWW118" s="610"/>
      <c r="JWX118" s="592"/>
      <c r="JWY118" s="592"/>
      <c r="JWZ118" s="592"/>
      <c r="JXA118" s="592"/>
      <c r="JXB118" s="592"/>
      <c r="JXC118" s="592"/>
      <c r="JXD118" s="610"/>
      <c r="JXE118" s="592"/>
      <c r="JXF118" s="592"/>
      <c r="JXG118" s="592"/>
      <c r="JXH118" s="592"/>
      <c r="JXI118" s="592"/>
      <c r="JXJ118" s="592"/>
      <c r="JXK118" s="610"/>
      <c r="JXL118" s="592"/>
      <c r="JXM118" s="592"/>
      <c r="JXN118" s="592"/>
      <c r="JXO118" s="592"/>
      <c r="JXP118" s="592"/>
      <c r="JXQ118" s="592"/>
      <c r="JXR118" s="610"/>
      <c r="JXS118" s="592"/>
      <c r="JXT118" s="592"/>
      <c r="JXU118" s="592"/>
      <c r="JXV118" s="592"/>
      <c r="JXW118" s="592"/>
      <c r="JXX118" s="592"/>
      <c r="JXY118" s="610"/>
      <c r="JXZ118" s="592"/>
      <c r="JYA118" s="592"/>
      <c r="JYB118" s="592"/>
      <c r="JYC118" s="592"/>
      <c r="JYD118" s="592"/>
      <c r="JYE118" s="592"/>
      <c r="JYF118" s="610"/>
      <c r="JYG118" s="592"/>
      <c r="JYH118" s="592"/>
      <c r="JYI118" s="592"/>
      <c r="JYJ118" s="592"/>
      <c r="JYK118" s="592"/>
      <c r="JYL118" s="592"/>
      <c r="JYM118" s="610"/>
      <c r="JYN118" s="592"/>
      <c r="JYO118" s="592"/>
      <c r="JYP118" s="592"/>
      <c r="JYQ118" s="592"/>
      <c r="JYR118" s="592"/>
      <c r="JYS118" s="592"/>
      <c r="JYT118" s="610"/>
      <c r="JYU118" s="592"/>
      <c r="JYV118" s="592"/>
      <c r="JYW118" s="592"/>
      <c r="JYX118" s="592"/>
      <c r="JYY118" s="592"/>
      <c r="JYZ118" s="592"/>
      <c r="JZA118" s="610"/>
      <c r="JZB118" s="592"/>
      <c r="JZC118" s="592"/>
      <c r="JZD118" s="592"/>
      <c r="JZE118" s="592"/>
      <c r="JZF118" s="592"/>
      <c r="JZG118" s="592"/>
      <c r="JZH118" s="610"/>
      <c r="JZI118" s="592"/>
      <c r="JZJ118" s="592"/>
      <c r="JZK118" s="592"/>
      <c r="JZL118" s="592"/>
      <c r="JZM118" s="592"/>
      <c r="JZN118" s="592"/>
      <c r="JZO118" s="610"/>
      <c r="JZP118" s="592"/>
      <c r="JZQ118" s="592"/>
      <c r="JZR118" s="592"/>
      <c r="JZS118" s="592"/>
      <c r="JZT118" s="592"/>
      <c r="JZU118" s="592"/>
      <c r="JZV118" s="610"/>
      <c r="JZW118" s="592"/>
      <c r="JZX118" s="592"/>
      <c r="JZY118" s="592"/>
      <c r="JZZ118" s="592"/>
      <c r="KAA118" s="592"/>
      <c r="KAB118" s="592"/>
      <c r="KAC118" s="610"/>
      <c r="KAD118" s="592"/>
      <c r="KAE118" s="592"/>
      <c r="KAF118" s="592"/>
      <c r="KAG118" s="592"/>
      <c r="KAH118" s="592"/>
      <c r="KAI118" s="592"/>
      <c r="KAJ118" s="610"/>
      <c r="KAK118" s="592"/>
      <c r="KAL118" s="592"/>
      <c r="KAM118" s="592"/>
      <c r="KAN118" s="592"/>
      <c r="KAO118" s="592"/>
      <c r="KAP118" s="592"/>
      <c r="KAQ118" s="610"/>
      <c r="KAR118" s="592"/>
      <c r="KAS118" s="592"/>
      <c r="KAT118" s="592"/>
      <c r="KAU118" s="592"/>
      <c r="KAV118" s="592"/>
      <c r="KAW118" s="592"/>
      <c r="KAX118" s="610"/>
      <c r="KAY118" s="592"/>
      <c r="KAZ118" s="592"/>
      <c r="KBA118" s="592"/>
      <c r="KBB118" s="592"/>
      <c r="KBC118" s="592"/>
      <c r="KBD118" s="592"/>
      <c r="KBE118" s="610"/>
      <c r="KBF118" s="592"/>
      <c r="KBG118" s="592"/>
      <c r="KBH118" s="592"/>
      <c r="KBI118" s="592"/>
      <c r="KBJ118" s="592"/>
      <c r="KBK118" s="592"/>
      <c r="KBL118" s="610"/>
      <c r="KBM118" s="592"/>
      <c r="KBN118" s="592"/>
      <c r="KBO118" s="592"/>
      <c r="KBP118" s="592"/>
      <c r="KBQ118" s="592"/>
      <c r="KBR118" s="592"/>
      <c r="KBS118" s="610"/>
      <c r="KBT118" s="592"/>
      <c r="KBU118" s="592"/>
      <c r="KBV118" s="592"/>
      <c r="KBW118" s="592"/>
      <c r="KBX118" s="592"/>
      <c r="KBY118" s="592"/>
      <c r="KBZ118" s="610"/>
      <c r="KCA118" s="592"/>
      <c r="KCB118" s="592"/>
      <c r="KCC118" s="592"/>
      <c r="KCD118" s="592"/>
      <c r="KCE118" s="592"/>
      <c r="KCF118" s="592"/>
      <c r="KCG118" s="610"/>
      <c r="KCH118" s="592"/>
      <c r="KCI118" s="592"/>
      <c r="KCJ118" s="592"/>
      <c r="KCK118" s="592"/>
      <c r="KCL118" s="592"/>
      <c r="KCM118" s="592"/>
      <c r="KCN118" s="610"/>
      <c r="KCO118" s="592"/>
      <c r="KCP118" s="592"/>
      <c r="KCQ118" s="592"/>
      <c r="KCR118" s="592"/>
      <c r="KCS118" s="592"/>
      <c r="KCT118" s="592"/>
      <c r="KCU118" s="610"/>
      <c r="KCV118" s="592"/>
      <c r="KCW118" s="592"/>
      <c r="KCX118" s="592"/>
      <c r="KCY118" s="592"/>
      <c r="KCZ118" s="592"/>
      <c r="KDA118" s="592"/>
      <c r="KDB118" s="610"/>
      <c r="KDC118" s="592"/>
      <c r="KDD118" s="592"/>
      <c r="KDE118" s="592"/>
      <c r="KDF118" s="592"/>
      <c r="KDG118" s="592"/>
      <c r="KDH118" s="592"/>
      <c r="KDI118" s="610"/>
      <c r="KDJ118" s="592"/>
      <c r="KDK118" s="592"/>
      <c r="KDL118" s="592"/>
      <c r="KDM118" s="592"/>
      <c r="KDN118" s="592"/>
      <c r="KDO118" s="592"/>
      <c r="KDP118" s="610"/>
      <c r="KDQ118" s="592"/>
      <c r="KDR118" s="592"/>
      <c r="KDS118" s="592"/>
      <c r="KDT118" s="592"/>
      <c r="KDU118" s="592"/>
      <c r="KDV118" s="592"/>
      <c r="KDW118" s="610"/>
      <c r="KDX118" s="592"/>
      <c r="KDY118" s="592"/>
      <c r="KDZ118" s="592"/>
      <c r="KEA118" s="592"/>
      <c r="KEB118" s="592"/>
      <c r="KEC118" s="592"/>
      <c r="KED118" s="610"/>
      <c r="KEE118" s="592"/>
      <c r="KEF118" s="592"/>
      <c r="KEG118" s="592"/>
      <c r="KEH118" s="592"/>
      <c r="KEI118" s="592"/>
      <c r="KEJ118" s="592"/>
      <c r="KEK118" s="610"/>
      <c r="KEL118" s="592"/>
      <c r="KEM118" s="592"/>
      <c r="KEN118" s="592"/>
      <c r="KEO118" s="592"/>
      <c r="KEP118" s="592"/>
      <c r="KEQ118" s="592"/>
      <c r="KER118" s="610"/>
      <c r="KES118" s="592"/>
      <c r="KET118" s="592"/>
      <c r="KEU118" s="592"/>
      <c r="KEV118" s="592"/>
      <c r="KEW118" s="592"/>
      <c r="KEX118" s="592"/>
      <c r="KEY118" s="610"/>
      <c r="KEZ118" s="592"/>
      <c r="KFA118" s="592"/>
      <c r="KFB118" s="592"/>
      <c r="KFC118" s="592"/>
      <c r="KFD118" s="592"/>
      <c r="KFE118" s="592"/>
      <c r="KFF118" s="610"/>
      <c r="KFG118" s="592"/>
      <c r="KFH118" s="592"/>
      <c r="KFI118" s="592"/>
      <c r="KFJ118" s="592"/>
      <c r="KFK118" s="592"/>
      <c r="KFL118" s="592"/>
      <c r="KFM118" s="610"/>
      <c r="KFN118" s="592"/>
      <c r="KFO118" s="592"/>
      <c r="KFP118" s="592"/>
      <c r="KFQ118" s="592"/>
      <c r="KFR118" s="592"/>
      <c r="KFS118" s="592"/>
      <c r="KFT118" s="610"/>
      <c r="KFU118" s="592"/>
      <c r="KFV118" s="592"/>
      <c r="KFW118" s="592"/>
      <c r="KFX118" s="592"/>
      <c r="KFY118" s="592"/>
      <c r="KFZ118" s="592"/>
      <c r="KGA118" s="610"/>
      <c r="KGB118" s="592"/>
      <c r="KGC118" s="592"/>
      <c r="KGD118" s="592"/>
      <c r="KGE118" s="592"/>
      <c r="KGF118" s="592"/>
      <c r="KGG118" s="592"/>
      <c r="KGH118" s="610"/>
      <c r="KGI118" s="592"/>
      <c r="KGJ118" s="592"/>
      <c r="KGK118" s="592"/>
      <c r="KGL118" s="592"/>
      <c r="KGM118" s="592"/>
      <c r="KGN118" s="592"/>
      <c r="KGO118" s="610"/>
      <c r="KGP118" s="592"/>
      <c r="KGQ118" s="592"/>
      <c r="KGR118" s="592"/>
      <c r="KGS118" s="592"/>
      <c r="KGT118" s="592"/>
      <c r="KGU118" s="592"/>
      <c r="KGV118" s="610"/>
      <c r="KGW118" s="592"/>
      <c r="KGX118" s="592"/>
      <c r="KGY118" s="592"/>
      <c r="KGZ118" s="592"/>
      <c r="KHA118" s="592"/>
      <c r="KHB118" s="592"/>
      <c r="KHC118" s="610"/>
      <c r="KHD118" s="592"/>
      <c r="KHE118" s="592"/>
      <c r="KHF118" s="592"/>
      <c r="KHG118" s="592"/>
      <c r="KHH118" s="592"/>
      <c r="KHI118" s="592"/>
      <c r="KHJ118" s="610"/>
      <c r="KHK118" s="592"/>
      <c r="KHL118" s="592"/>
      <c r="KHM118" s="592"/>
      <c r="KHN118" s="592"/>
      <c r="KHO118" s="592"/>
      <c r="KHP118" s="592"/>
      <c r="KHQ118" s="610"/>
      <c r="KHR118" s="592"/>
      <c r="KHS118" s="592"/>
      <c r="KHT118" s="592"/>
      <c r="KHU118" s="592"/>
      <c r="KHV118" s="592"/>
      <c r="KHW118" s="592"/>
      <c r="KHX118" s="610"/>
      <c r="KHY118" s="592"/>
      <c r="KHZ118" s="592"/>
      <c r="KIA118" s="592"/>
      <c r="KIB118" s="592"/>
      <c r="KIC118" s="592"/>
      <c r="KID118" s="592"/>
      <c r="KIE118" s="610"/>
      <c r="KIF118" s="592"/>
      <c r="KIG118" s="592"/>
      <c r="KIH118" s="592"/>
      <c r="KII118" s="592"/>
      <c r="KIJ118" s="592"/>
      <c r="KIK118" s="592"/>
      <c r="KIL118" s="610"/>
      <c r="KIM118" s="592"/>
      <c r="KIN118" s="592"/>
      <c r="KIO118" s="592"/>
      <c r="KIP118" s="592"/>
      <c r="KIQ118" s="592"/>
      <c r="KIR118" s="592"/>
      <c r="KIS118" s="610"/>
      <c r="KIT118" s="592"/>
      <c r="KIU118" s="592"/>
      <c r="KIV118" s="592"/>
      <c r="KIW118" s="592"/>
      <c r="KIX118" s="592"/>
      <c r="KIY118" s="592"/>
      <c r="KIZ118" s="610"/>
      <c r="KJA118" s="592"/>
      <c r="KJB118" s="592"/>
      <c r="KJC118" s="592"/>
      <c r="KJD118" s="592"/>
      <c r="KJE118" s="592"/>
      <c r="KJF118" s="592"/>
      <c r="KJG118" s="610"/>
      <c r="KJH118" s="592"/>
      <c r="KJI118" s="592"/>
      <c r="KJJ118" s="592"/>
      <c r="KJK118" s="592"/>
      <c r="KJL118" s="592"/>
      <c r="KJM118" s="592"/>
      <c r="KJN118" s="610"/>
      <c r="KJO118" s="592"/>
      <c r="KJP118" s="592"/>
      <c r="KJQ118" s="592"/>
      <c r="KJR118" s="592"/>
      <c r="KJS118" s="592"/>
      <c r="KJT118" s="592"/>
      <c r="KJU118" s="610"/>
      <c r="KJV118" s="592"/>
      <c r="KJW118" s="592"/>
      <c r="KJX118" s="592"/>
      <c r="KJY118" s="592"/>
      <c r="KJZ118" s="592"/>
      <c r="KKA118" s="592"/>
      <c r="KKB118" s="610"/>
      <c r="KKC118" s="592"/>
      <c r="KKD118" s="592"/>
      <c r="KKE118" s="592"/>
      <c r="KKF118" s="592"/>
      <c r="KKG118" s="592"/>
      <c r="KKH118" s="592"/>
      <c r="KKI118" s="610"/>
      <c r="KKJ118" s="592"/>
      <c r="KKK118" s="592"/>
      <c r="KKL118" s="592"/>
      <c r="KKM118" s="592"/>
      <c r="KKN118" s="592"/>
      <c r="KKO118" s="592"/>
      <c r="KKP118" s="610"/>
      <c r="KKQ118" s="592"/>
      <c r="KKR118" s="592"/>
      <c r="KKS118" s="592"/>
      <c r="KKT118" s="592"/>
      <c r="KKU118" s="592"/>
      <c r="KKV118" s="592"/>
      <c r="KKW118" s="610"/>
      <c r="KKX118" s="592"/>
      <c r="KKY118" s="592"/>
      <c r="KKZ118" s="592"/>
      <c r="KLA118" s="592"/>
      <c r="KLB118" s="592"/>
      <c r="KLC118" s="592"/>
      <c r="KLD118" s="610"/>
      <c r="KLE118" s="592"/>
      <c r="KLF118" s="592"/>
      <c r="KLG118" s="592"/>
      <c r="KLH118" s="592"/>
      <c r="KLI118" s="592"/>
      <c r="KLJ118" s="592"/>
      <c r="KLK118" s="610"/>
      <c r="KLL118" s="592"/>
      <c r="KLM118" s="592"/>
      <c r="KLN118" s="592"/>
      <c r="KLO118" s="592"/>
      <c r="KLP118" s="592"/>
      <c r="KLQ118" s="592"/>
      <c r="KLR118" s="610"/>
      <c r="KLS118" s="592"/>
      <c r="KLT118" s="592"/>
      <c r="KLU118" s="592"/>
      <c r="KLV118" s="592"/>
      <c r="KLW118" s="592"/>
      <c r="KLX118" s="592"/>
      <c r="KLY118" s="610"/>
      <c r="KLZ118" s="592"/>
      <c r="KMA118" s="592"/>
      <c r="KMB118" s="592"/>
      <c r="KMC118" s="592"/>
      <c r="KMD118" s="592"/>
      <c r="KME118" s="592"/>
      <c r="KMF118" s="610"/>
      <c r="KMG118" s="592"/>
      <c r="KMH118" s="592"/>
      <c r="KMI118" s="592"/>
      <c r="KMJ118" s="592"/>
      <c r="KMK118" s="592"/>
      <c r="KML118" s="592"/>
      <c r="KMM118" s="610"/>
      <c r="KMN118" s="592"/>
      <c r="KMO118" s="592"/>
      <c r="KMP118" s="592"/>
      <c r="KMQ118" s="592"/>
      <c r="KMR118" s="592"/>
      <c r="KMS118" s="592"/>
      <c r="KMT118" s="610"/>
      <c r="KMU118" s="592"/>
      <c r="KMV118" s="592"/>
      <c r="KMW118" s="592"/>
      <c r="KMX118" s="592"/>
      <c r="KMY118" s="592"/>
      <c r="KMZ118" s="592"/>
      <c r="KNA118" s="610"/>
      <c r="KNB118" s="592"/>
      <c r="KNC118" s="592"/>
      <c r="KND118" s="592"/>
      <c r="KNE118" s="592"/>
      <c r="KNF118" s="592"/>
      <c r="KNG118" s="592"/>
      <c r="KNH118" s="610"/>
      <c r="KNI118" s="592"/>
      <c r="KNJ118" s="592"/>
      <c r="KNK118" s="592"/>
      <c r="KNL118" s="592"/>
      <c r="KNM118" s="592"/>
      <c r="KNN118" s="592"/>
      <c r="KNO118" s="610"/>
      <c r="KNP118" s="592"/>
      <c r="KNQ118" s="592"/>
      <c r="KNR118" s="592"/>
      <c r="KNS118" s="592"/>
      <c r="KNT118" s="592"/>
      <c r="KNU118" s="592"/>
      <c r="KNV118" s="610"/>
      <c r="KNW118" s="592"/>
      <c r="KNX118" s="592"/>
      <c r="KNY118" s="592"/>
      <c r="KNZ118" s="592"/>
      <c r="KOA118" s="592"/>
      <c r="KOB118" s="592"/>
      <c r="KOC118" s="610"/>
      <c r="KOD118" s="592"/>
      <c r="KOE118" s="592"/>
      <c r="KOF118" s="592"/>
      <c r="KOG118" s="592"/>
      <c r="KOH118" s="592"/>
      <c r="KOI118" s="592"/>
      <c r="KOJ118" s="610"/>
      <c r="KOK118" s="592"/>
      <c r="KOL118" s="592"/>
      <c r="KOM118" s="592"/>
      <c r="KON118" s="592"/>
      <c r="KOO118" s="592"/>
      <c r="KOP118" s="592"/>
      <c r="KOQ118" s="610"/>
      <c r="KOR118" s="592"/>
      <c r="KOS118" s="592"/>
      <c r="KOT118" s="592"/>
      <c r="KOU118" s="592"/>
      <c r="KOV118" s="592"/>
      <c r="KOW118" s="592"/>
      <c r="KOX118" s="610"/>
      <c r="KOY118" s="592"/>
      <c r="KOZ118" s="592"/>
      <c r="KPA118" s="592"/>
      <c r="KPB118" s="592"/>
      <c r="KPC118" s="592"/>
      <c r="KPD118" s="592"/>
      <c r="KPE118" s="610"/>
      <c r="KPF118" s="592"/>
      <c r="KPG118" s="592"/>
      <c r="KPH118" s="592"/>
      <c r="KPI118" s="592"/>
      <c r="KPJ118" s="592"/>
      <c r="KPK118" s="592"/>
      <c r="KPL118" s="610"/>
      <c r="KPM118" s="592"/>
      <c r="KPN118" s="592"/>
      <c r="KPO118" s="592"/>
      <c r="KPP118" s="592"/>
      <c r="KPQ118" s="592"/>
      <c r="KPR118" s="592"/>
      <c r="KPS118" s="610"/>
      <c r="KPT118" s="592"/>
      <c r="KPU118" s="592"/>
      <c r="KPV118" s="592"/>
      <c r="KPW118" s="592"/>
      <c r="KPX118" s="592"/>
      <c r="KPY118" s="592"/>
      <c r="KPZ118" s="610"/>
      <c r="KQA118" s="592"/>
      <c r="KQB118" s="592"/>
      <c r="KQC118" s="592"/>
      <c r="KQD118" s="592"/>
      <c r="KQE118" s="592"/>
      <c r="KQF118" s="592"/>
      <c r="KQG118" s="610"/>
      <c r="KQH118" s="592"/>
      <c r="KQI118" s="592"/>
      <c r="KQJ118" s="592"/>
      <c r="KQK118" s="592"/>
      <c r="KQL118" s="592"/>
      <c r="KQM118" s="592"/>
      <c r="KQN118" s="610"/>
      <c r="KQO118" s="592"/>
      <c r="KQP118" s="592"/>
      <c r="KQQ118" s="592"/>
      <c r="KQR118" s="592"/>
      <c r="KQS118" s="592"/>
      <c r="KQT118" s="592"/>
      <c r="KQU118" s="610"/>
      <c r="KQV118" s="592"/>
      <c r="KQW118" s="592"/>
      <c r="KQX118" s="592"/>
      <c r="KQY118" s="592"/>
      <c r="KQZ118" s="592"/>
      <c r="KRA118" s="592"/>
      <c r="KRB118" s="610"/>
      <c r="KRC118" s="592"/>
      <c r="KRD118" s="592"/>
      <c r="KRE118" s="592"/>
      <c r="KRF118" s="592"/>
      <c r="KRG118" s="592"/>
      <c r="KRH118" s="592"/>
      <c r="KRI118" s="610"/>
      <c r="KRJ118" s="592"/>
      <c r="KRK118" s="592"/>
      <c r="KRL118" s="592"/>
      <c r="KRM118" s="592"/>
      <c r="KRN118" s="592"/>
      <c r="KRO118" s="592"/>
      <c r="KRP118" s="610"/>
      <c r="KRQ118" s="592"/>
      <c r="KRR118" s="592"/>
      <c r="KRS118" s="592"/>
      <c r="KRT118" s="592"/>
      <c r="KRU118" s="592"/>
      <c r="KRV118" s="592"/>
      <c r="KRW118" s="610"/>
      <c r="KRX118" s="592"/>
      <c r="KRY118" s="592"/>
      <c r="KRZ118" s="592"/>
      <c r="KSA118" s="592"/>
      <c r="KSB118" s="592"/>
      <c r="KSC118" s="592"/>
      <c r="KSD118" s="610"/>
      <c r="KSE118" s="592"/>
      <c r="KSF118" s="592"/>
      <c r="KSG118" s="592"/>
      <c r="KSH118" s="592"/>
      <c r="KSI118" s="592"/>
      <c r="KSJ118" s="592"/>
      <c r="KSK118" s="610"/>
      <c r="KSL118" s="592"/>
      <c r="KSM118" s="592"/>
      <c r="KSN118" s="592"/>
      <c r="KSO118" s="592"/>
      <c r="KSP118" s="592"/>
      <c r="KSQ118" s="592"/>
      <c r="KSR118" s="610"/>
      <c r="KSS118" s="592"/>
      <c r="KST118" s="592"/>
      <c r="KSU118" s="592"/>
      <c r="KSV118" s="592"/>
      <c r="KSW118" s="592"/>
      <c r="KSX118" s="592"/>
      <c r="KSY118" s="610"/>
      <c r="KSZ118" s="592"/>
      <c r="KTA118" s="592"/>
      <c r="KTB118" s="592"/>
      <c r="KTC118" s="592"/>
      <c r="KTD118" s="592"/>
      <c r="KTE118" s="592"/>
      <c r="KTF118" s="610"/>
      <c r="KTG118" s="592"/>
      <c r="KTH118" s="592"/>
      <c r="KTI118" s="592"/>
      <c r="KTJ118" s="592"/>
      <c r="KTK118" s="592"/>
      <c r="KTL118" s="592"/>
      <c r="KTM118" s="610"/>
      <c r="KTN118" s="592"/>
      <c r="KTO118" s="592"/>
      <c r="KTP118" s="592"/>
      <c r="KTQ118" s="592"/>
      <c r="KTR118" s="592"/>
      <c r="KTS118" s="592"/>
      <c r="KTT118" s="610"/>
      <c r="KTU118" s="592"/>
      <c r="KTV118" s="592"/>
      <c r="KTW118" s="592"/>
      <c r="KTX118" s="592"/>
      <c r="KTY118" s="592"/>
      <c r="KTZ118" s="592"/>
      <c r="KUA118" s="610"/>
      <c r="KUB118" s="592"/>
      <c r="KUC118" s="592"/>
      <c r="KUD118" s="592"/>
      <c r="KUE118" s="592"/>
      <c r="KUF118" s="592"/>
      <c r="KUG118" s="592"/>
      <c r="KUH118" s="610"/>
      <c r="KUI118" s="592"/>
      <c r="KUJ118" s="592"/>
      <c r="KUK118" s="592"/>
      <c r="KUL118" s="592"/>
      <c r="KUM118" s="592"/>
      <c r="KUN118" s="592"/>
      <c r="KUO118" s="610"/>
      <c r="KUP118" s="592"/>
      <c r="KUQ118" s="592"/>
      <c r="KUR118" s="592"/>
      <c r="KUS118" s="592"/>
      <c r="KUT118" s="592"/>
      <c r="KUU118" s="592"/>
      <c r="KUV118" s="610"/>
      <c r="KUW118" s="592"/>
      <c r="KUX118" s="592"/>
      <c r="KUY118" s="592"/>
      <c r="KUZ118" s="592"/>
      <c r="KVA118" s="592"/>
      <c r="KVB118" s="592"/>
      <c r="KVC118" s="610"/>
      <c r="KVD118" s="592"/>
      <c r="KVE118" s="592"/>
      <c r="KVF118" s="592"/>
      <c r="KVG118" s="592"/>
      <c r="KVH118" s="592"/>
      <c r="KVI118" s="592"/>
      <c r="KVJ118" s="610"/>
      <c r="KVK118" s="592"/>
      <c r="KVL118" s="592"/>
      <c r="KVM118" s="592"/>
      <c r="KVN118" s="592"/>
      <c r="KVO118" s="592"/>
      <c r="KVP118" s="592"/>
      <c r="KVQ118" s="610"/>
      <c r="KVR118" s="592"/>
      <c r="KVS118" s="592"/>
      <c r="KVT118" s="592"/>
      <c r="KVU118" s="592"/>
      <c r="KVV118" s="592"/>
      <c r="KVW118" s="592"/>
      <c r="KVX118" s="610"/>
      <c r="KVY118" s="592"/>
      <c r="KVZ118" s="592"/>
      <c r="KWA118" s="592"/>
      <c r="KWB118" s="592"/>
      <c r="KWC118" s="592"/>
      <c r="KWD118" s="592"/>
      <c r="KWE118" s="610"/>
      <c r="KWF118" s="592"/>
      <c r="KWG118" s="592"/>
      <c r="KWH118" s="592"/>
      <c r="KWI118" s="592"/>
      <c r="KWJ118" s="592"/>
      <c r="KWK118" s="592"/>
      <c r="KWL118" s="610"/>
      <c r="KWM118" s="592"/>
      <c r="KWN118" s="592"/>
      <c r="KWO118" s="592"/>
      <c r="KWP118" s="592"/>
      <c r="KWQ118" s="592"/>
      <c r="KWR118" s="592"/>
      <c r="KWS118" s="610"/>
      <c r="KWT118" s="592"/>
      <c r="KWU118" s="592"/>
      <c r="KWV118" s="592"/>
      <c r="KWW118" s="592"/>
      <c r="KWX118" s="592"/>
      <c r="KWY118" s="592"/>
      <c r="KWZ118" s="610"/>
      <c r="KXA118" s="592"/>
      <c r="KXB118" s="592"/>
      <c r="KXC118" s="592"/>
      <c r="KXD118" s="592"/>
      <c r="KXE118" s="592"/>
      <c r="KXF118" s="592"/>
      <c r="KXG118" s="610"/>
      <c r="KXH118" s="592"/>
      <c r="KXI118" s="592"/>
      <c r="KXJ118" s="592"/>
      <c r="KXK118" s="592"/>
      <c r="KXL118" s="592"/>
      <c r="KXM118" s="592"/>
      <c r="KXN118" s="610"/>
      <c r="KXO118" s="592"/>
      <c r="KXP118" s="592"/>
      <c r="KXQ118" s="592"/>
      <c r="KXR118" s="592"/>
      <c r="KXS118" s="592"/>
      <c r="KXT118" s="592"/>
      <c r="KXU118" s="610"/>
      <c r="KXV118" s="592"/>
      <c r="KXW118" s="592"/>
      <c r="KXX118" s="592"/>
      <c r="KXY118" s="592"/>
      <c r="KXZ118" s="592"/>
      <c r="KYA118" s="592"/>
      <c r="KYB118" s="610"/>
      <c r="KYC118" s="592"/>
      <c r="KYD118" s="592"/>
      <c r="KYE118" s="592"/>
      <c r="KYF118" s="592"/>
      <c r="KYG118" s="592"/>
      <c r="KYH118" s="592"/>
      <c r="KYI118" s="610"/>
      <c r="KYJ118" s="592"/>
      <c r="KYK118" s="592"/>
      <c r="KYL118" s="592"/>
      <c r="KYM118" s="592"/>
      <c r="KYN118" s="592"/>
      <c r="KYO118" s="592"/>
      <c r="KYP118" s="610"/>
      <c r="KYQ118" s="592"/>
      <c r="KYR118" s="592"/>
      <c r="KYS118" s="592"/>
      <c r="KYT118" s="592"/>
      <c r="KYU118" s="592"/>
      <c r="KYV118" s="592"/>
      <c r="KYW118" s="610"/>
      <c r="KYX118" s="592"/>
      <c r="KYY118" s="592"/>
      <c r="KYZ118" s="592"/>
      <c r="KZA118" s="592"/>
      <c r="KZB118" s="592"/>
      <c r="KZC118" s="592"/>
      <c r="KZD118" s="610"/>
      <c r="KZE118" s="592"/>
      <c r="KZF118" s="592"/>
      <c r="KZG118" s="592"/>
      <c r="KZH118" s="592"/>
      <c r="KZI118" s="592"/>
      <c r="KZJ118" s="592"/>
      <c r="KZK118" s="610"/>
      <c r="KZL118" s="592"/>
      <c r="KZM118" s="592"/>
      <c r="KZN118" s="592"/>
      <c r="KZO118" s="592"/>
      <c r="KZP118" s="592"/>
      <c r="KZQ118" s="592"/>
      <c r="KZR118" s="610"/>
      <c r="KZS118" s="592"/>
      <c r="KZT118" s="592"/>
      <c r="KZU118" s="592"/>
      <c r="KZV118" s="592"/>
      <c r="KZW118" s="592"/>
      <c r="KZX118" s="592"/>
      <c r="KZY118" s="610"/>
      <c r="KZZ118" s="592"/>
      <c r="LAA118" s="592"/>
      <c r="LAB118" s="592"/>
      <c r="LAC118" s="592"/>
      <c r="LAD118" s="592"/>
      <c r="LAE118" s="592"/>
      <c r="LAF118" s="610"/>
      <c r="LAG118" s="592"/>
      <c r="LAH118" s="592"/>
      <c r="LAI118" s="592"/>
      <c r="LAJ118" s="592"/>
      <c r="LAK118" s="592"/>
      <c r="LAL118" s="592"/>
      <c r="LAM118" s="610"/>
      <c r="LAN118" s="592"/>
      <c r="LAO118" s="592"/>
      <c r="LAP118" s="592"/>
      <c r="LAQ118" s="592"/>
      <c r="LAR118" s="592"/>
      <c r="LAS118" s="592"/>
      <c r="LAT118" s="610"/>
      <c r="LAU118" s="592"/>
      <c r="LAV118" s="592"/>
      <c r="LAW118" s="592"/>
      <c r="LAX118" s="592"/>
      <c r="LAY118" s="592"/>
      <c r="LAZ118" s="592"/>
      <c r="LBA118" s="610"/>
      <c r="LBB118" s="592"/>
      <c r="LBC118" s="592"/>
      <c r="LBD118" s="592"/>
      <c r="LBE118" s="592"/>
      <c r="LBF118" s="592"/>
      <c r="LBG118" s="592"/>
      <c r="LBH118" s="610"/>
      <c r="LBI118" s="592"/>
      <c r="LBJ118" s="592"/>
      <c r="LBK118" s="592"/>
      <c r="LBL118" s="592"/>
      <c r="LBM118" s="592"/>
      <c r="LBN118" s="592"/>
      <c r="LBO118" s="610"/>
      <c r="LBP118" s="592"/>
      <c r="LBQ118" s="592"/>
      <c r="LBR118" s="592"/>
      <c r="LBS118" s="592"/>
      <c r="LBT118" s="592"/>
      <c r="LBU118" s="592"/>
      <c r="LBV118" s="610"/>
      <c r="LBW118" s="592"/>
      <c r="LBX118" s="592"/>
      <c r="LBY118" s="592"/>
      <c r="LBZ118" s="592"/>
      <c r="LCA118" s="592"/>
      <c r="LCB118" s="592"/>
      <c r="LCC118" s="610"/>
      <c r="LCD118" s="592"/>
      <c r="LCE118" s="592"/>
      <c r="LCF118" s="592"/>
      <c r="LCG118" s="592"/>
      <c r="LCH118" s="592"/>
      <c r="LCI118" s="592"/>
      <c r="LCJ118" s="610"/>
      <c r="LCK118" s="592"/>
      <c r="LCL118" s="592"/>
      <c r="LCM118" s="592"/>
      <c r="LCN118" s="592"/>
      <c r="LCO118" s="592"/>
      <c r="LCP118" s="592"/>
      <c r="LCQ118" s="610"/>
      <c r="LCR118" s="592"/>
      <c r="LCS118" s="592"/>
      <c r="LCT118" s="592"/>
      <c r="LCU118" s="592"/>
      <c r="LCV118" s="592"/>
      <c r="LCW118" s="592"/>
      <c r="LCX118" s="610"/>
      <c r="LCY118" s="592"/>
      <c r="LCZ118" s="592"/>
      <c r="LDA118" s="592"/>
      <c r="LDB118" s="592"/>
      <c r="LDC118" s="592"/>
      <c r="LDD118" s="592"/>
      <c r="LDE118" s="610"/>
      <c r="LDF118" s="592"/>
      <c r="LDG118" s="592"/>
      <c r="LDH118" s="592"/>
      <c r="LDI118" s="592"/>
      <c r="LDJ118" s="592"/>
      <c r="LDK118" s="592"/>
      <c r="LDL118" s="610"/>
      <c r="LDM118" s="592"/>
      <c r="LDN118" s="592"/>
      <c r="LDO118" s="592"/>
      <c r="LDP118" s="592"/>
      <c r="LDQ118" s="592"/>
      <c r="LDR118" s="592"/>
      <c r="LDS118" s="610"/>
      <c r="LDT118" s="592"/>
      <c r="LDU118" s="592"/>
      <c r="LDV118" s="592"/>
      <c r="LDW118" s="592"/>
      <c r="LDX118" s="592"/>
      <c r="LDY118" s="592"/>
      <c r="LDZ118" s="610"/>
      <c r="LEA118" s="592"/>
      <c r="LEB118" s="592"/>
      <c r="LEC118" s="592"/>
      <c r="LED118" s="592"/>
      <c r="LEE118" s="592"/>
      <c r="LEF118" s="592"/>
      <c r="LEG118" s="610"/>
      <c r="LEH118" s="592"/>
      <c r="LEI118" s="592"/>
      <c r="LEJ118" s="592"/>
      <c r="LEK118" s="592"/>
      <c r="LEL118" s="592"/>
      <c r="LEM118" s="592"/>
      <c r="LEN118" s="610"/>
      <c r="LEO118" s="592"/>
      <c r="LEP118" s="592"/>
      <c r="LEQ118" s="592"/>
      <c r="LER118" s="592"/>
      <c r="LES118" s="592"/>
      <c r="LET118" s="592"/>
      <c r="LEU118" s="610"/>
      <c r="LEV118" s="592"/>
      <c r="LEW118" s="592"/>
      <c r="LEX118" s="592"/>
      <c r="LEY118" s="592"/>
      <c r="LEZ118" s="592"/>
      <c r="LFA118" s="592"/>
      <c r="LFB118" s="610"/>
      <c r="LFC118" s="592"/>
      <c r="LFD118" s="592"/>
      <c r="LFE118" s="592"/>
      <c r="LFF118" s="592"/>
      <c r="LFG118" s="592"/>
      <c r="LFH118" s="592"/>
      <c r="LFI118" s="610"/>
      <c r="LFJ118" s="592"/>
      <c r="LFK118" s="592"/>
      <c r="LFL118" s="592"/>
      <c r="LFM118" s="592"/>
      <c r="LFN118" s="592"/>
      <c r="LFO118" s="592"/>
      <c r="LFP118" s="610"/>
      <c r="LFQ118" s="592"/>
      <c r="LFR118" s="592"/>
      <c r="LFS118" s="592"/>
      <c r="LFT118" s="592"/>
      <c r="LFU118" s="592"/>
      <c r="LFV118" s="592"/>
      <c r="LFW118" s="610"/>
      <c r="LFX118" s="592"/>
      <c r="LFY118" s="592"/>
      <c r="LFZ118" s="592"/>
      <c r="LGA118" s="592"/>
      <c r="LGB118" s="592"/>
      <c r="LGC118" s="592"/>
      <c r="LGD118" s="610"/>
      <c r="LGE118" s="592"/>
      <c r="LGF118" s="592"/>
      <c r="LGG118" s="592"/>
      <c r="LGH118" s="592"/>
      <c r="LGI118" s="592"/>
      <c r="LGJ118" s="592"/>
      <c r="LGK118" s="610"/>
      <c r="LGL118" s="592"/>
      <c r="LGM118" s="592"/>
      <c r="LGN118" s="592"/>
      <c r="LGO118" s="592"/>
      <c r="LGP118" s="592"/>
      <c r="LGQ118" s="592"/>
      <c r="LGR118" s="610"/>
      <c r="LGS118" s="592"/>
      <c r="LGT118" s="592"/>
      <c r="LGU118" s="592"/>
      <c r="LGV118" s="592"/>
      <c r="LGW118" s="592"/>
      <c r="LGX118" s="592"/>
      <c r="LGY118" s="610"/>
      <c r="LGZ118" s="592"/>
      <c r="LHA118" s="592"/>
      <c r="LHB118" s="592"/>
      <c r="LHC118" s="592"/>
      <c r="LHD118" s="592"/>
      <c r="LHE118" s="592"/>
      <c r="LHF118" s="610"/>
      <c r="LHG118" s="592"/>
      <c r="LHH118" s="592"/>
      <c r="LHI118" s="592"/>
      <c r="LHJ118" s="592"/>
      <c r="LHK118" s="592"/>
      <c r="LHL118" s="592"/>
      <c r="LHM118" s="610"/>
      <c r="LHN118" s="592"/>
      <c r="LHO118" s="592"/>
      <c r="LHP118" s="592"/>
      <c r="LHQ118" s="592"/>
      <c r="LHR118" s="592"/>
      <c r="LHS118" s="592"/>
      <c r="LHT118" s="610"/>
      <c r="LHU118" s="592"/>
      <c r="LHV118" s="592"/>
      <c r="LHW118" s="592"/>
      <c r="LHX118" s="592"/>
      <c r="LHY118" s="592"/>
      <c r="LHZ118" s="592"/>
      <c r="LIA118" s="610"/>
      <c r="LIB118" s="592"/>
      <c r="LIC118" s="592"/>
      <c r="LID118" s="592"/>
      <c r="LIE118" s="592"/>
      <c r="LIF118" s="592"/>
      <c r="LIG118" s="592"/>
      <c r="LIH118" s="610"/>
      <c r="LII118" s="592"/>
      <c r="LIJ118" s="592"/>
      <c r="LIK118" s="592"/>
      <c r="LIL118" s="592"/>
      <c r="LIM118" s="592"/>
      <c r="LIN118" s="592"/>
      <c r="LIO118" s="610"/>
      <c r="LIP118" s="592"/>
      <c r="LIQ118" s="592"/>
      <c r="LIR118" s="592"/>
      <c r="LIS118" s="592"/>
      <c r="LIT118" s="592"/>
      <c r="LIU118" s="592"/>
      <c r="LIV118" s="610"/>
      <c r="LIW118" s="592"/>
      <c r="LIX118" s="592"/>
      <c r="LIY118" s="592"/>
      <c r="LIZ118" s="592"/>
      <c r="LJA118" s="592"/>
      <c r="LJB118" s="592"/>
      <c r="LJC118" s="610"/>
      <c r="LJD118" s="592"/>
      <c r="LJE118" s="592"/>
      <c r="LJF118" s="592"/>
      <c r="LJG118" s="592"/>
      <c r="LJH118" s="592"/>
      <c r="LJI118" s="592"/>
      <c r="LJJ118" s="610"/>
      <c r="LJK118" s="592"/>
      <c r="LJL118" s="592"/>
      <c r="LJM118" s="592"/>
      <c r="LJN118" s="592"/>
      <c r="LJO118" s="592"/>
      <c r="LJP118" s="592"/>
      <c r="LJQ118" s="610"/>
      <c r="LJR118" s="592"/>
      <c r="LJS118" s="592"/>
      <c r="LJT118" s="592"/>
      <c r="LJU118" s="592"/>
      <c r="LJV118" s="592"/>
      <c r="LJW118" s="592"/>
      <c r="LJX118" s="610"/>
      <c r="LJY118" s="592"/>
      <c r="LJZ118" s="592"/>
      <c r="LKA118" s="592"/>
      <c r="LKB118" s="592"/>
      <c r="LKC118" s="592"/>
      <c r="LKD118" s="592"/>
      <c r="LKE118" s="610"/>
      <c r="LKF118" s="592"/>
      <c r="LKG118" s="592"/>
      <c r="LKH118" s="592"/>
      <c r="LKI118" s="592"/>
      <c r="LKJ118" s="592"/>
      <c r="LKK118" s="592"/>
      <c r="LKL118" s="610"/>
      <c r="LKM118" s="592"/>
      <c r="LKN118" s="592"/>
      <c r="LKO118" s="592"/>
      <c r="LKP118" s="592"/>
      <c r="LKQ118" s="592"/>
      <c r="LKR118" s="592"/>
      <c r="LKS118" s="610"/>
      <c r="LKT118" s="592"/>
      <c r="LKU118" s="592"/>
      <c r="LKV118" s="592"/>
      <c r="LKW118" s="592"/>
      <c r="LKX118" s="592"/>
      <c r="LKY118" s="592"/>
      <c r="LKZ118" s="610"/>
      <c r="LLA118" s="592"/>
      <c r="LLB118" s="592"/>
      <c r="LLC118" s="592"/>
      <c r="LLD118" s="592"/>
      <c r="LLE118" s="592"/>
      <c r="LLF118" s="592"/>
      <c r="LLG118" s="610"/>
      <c r="LLH118" s="592"/>
      <c r="LLI118" s="592"/>
      <c r="LLJ118" s="592"/>
      <c r="LLK118" s="592"/>
      <c r="LLL118" s="592"/>
      <c r="LLM118" s="592"/>
      <c r="LLN118" s="610"/>
      <c r="LLO118" s="592"/>
      <c r="LLP118" s="592"/>
      <c r="LLQ118" s="592"/>
      <c r="LLR118" s="592"/>
      <c r="LLS118" s="592"/>
      <c r="LLT118" s="592"/>
      <c r="LLU118" s="610"/>
      <c r="LLV118" s="592"/>
      <c r="LLW118" s="592"/>
      <c r="LLX118" s="592"/>
      <c r="LLY118" s="592"/>
      <c r="LLZ118" s="592"/>
      <c r="LMA118" s="592"/>
      <c r="LMB118" s="610"/>
      <c r="LMC118" s="592"/>
      <c r="LMD118" s="592"/>
      <c r="LME118" s="592"/>
      <c r="LMF118" s="592"/>
      <c r="LMG118" s="592"/>
      <c r="LMH118" s="592"/>
      <c r="LMI118" s="610"/>
      <c r="LMJ118" s="592"/>
      <c r="LMK118" s="592"/>
      <c r="LML118" s="592"/>
      <c r="LMM118" s="592"/>
      <c r="LMN118" s="592"/>
      <c r="LMO118" s="592"/>
      <c r="LMP118" s="610"/>
      <c r="LMQ118" s="592"/>
      <c r="LMR118" s="592"/>
      <c r="LMS118" s="592"/>
      <c r="LMT118" s="592"/>
      <c r="LMU118" s="592"/>
      <c r="LMV118" s="592"/>
      <c r="LMW118" s="610"/>
      <c r="LMX118" s="592"/>
      <c r="LMY118" s="592"/>
      <c r="LMZ118" s="592"/>
      <c r="LNA118" s="592"/>
      <c r="LNB118" s="592"/>
      <c r="LNC118" s="592"/>
      <c r="LND118" s="610"/>
      <c r="LNE118" s="592"/>
      <c r="LNF118" s="592"/>
      <c r="LNG118" s="592"/>
      <c r="LNH118" s="592"/>
      <c r="LNI118" s="592"/>
      <c r="LNJ118" s="592"/>
      <c r="LNK118" s="610"/>
      <c r="LNL118" s="592"/>
      <c r="LNM118" s="592"/>
      <c r="LNN118" s="592"/>
      <c r="LNO118" s="592"/>
      <c r="LNP118" s="592"/>
      <c r="LNQ118" s="592"/>
      <c r="LNR118" s="610"/>
      <c r="LNS118" s="592"/>
      <c r="LNT118" s="592"/>
      <c r="LNU118" s="592"/>
      <c r="LNV118" s="592"/>
      <c r="LNW118" s="592"/>
      <c r="LNX118" s="592"/>
      <c r="LNY118" s="610"/>
      <c r="LNZ118" s="592"/>
      <c r="LOA118" s="592"/>
      <c r="LOB118" s="592"/>
      <c r="LOC118" s="592"/>
      <c r="LOD118" s="592"/>
      <c r="LOE118" s="592"/>
      <c r="LOF118" s="610"/>
      <c r="LOG118" s="592"/>
      <c r="LOH118" s="592"/>
      <c r="LOI118" s="592"/>
      <c r="LOJ118" s="592"/>
      <c r="LOK118" s="592"/>
      <c r="LOL118" s="592"/>
      <c r="LOM118" s="610"/>
      <c r="LON118" s="592"/>
      <c r="LOO118" s="592"/>
      <c r="LOP118" s="592"/>
      <c r="LOQ118" s="592"/>
      <c r="LOR118" s="592"/>
      <c r="LOS118" s="592"/>
      <c r="LOT118" s="610"/>
      <c r="LOU118" s="592"/>
      <c r="LOV118" s="592"/>
      <c r="LOW118" s="592"/>
      <c r="LOX118" s="592"/>
      <c r="LOY118" s="592"/>
      <c r="LOZ118" s="592"/>
      <c r="LPA118" s="610"/>
      <c r="LPB118" s="592"/>
      <c r="LPC118" s="592"/>
      <c r="LPD118" s="592"/>
      <c r="LPE118" s="592"/>
      <c r="LPF118" s="592"/>
      <c r="LPG118" s="592"/>
      <c r="LPH118" s="610"/>
      <c r="LPI118" s="592"/>
      <c r="LPJ118" s="592"/>
      <c r="LPK118" s="592"/>
      <c r="LPL118" s="592"/>
      <c r="LPM118" s="592"/>
      <c r="LPN118" s="592"/>
      <c r="LPO118" s="610"/>
      <c r="LPP118" s="592"/>
      <c r="LPQ118" s="592"/>
      <c r="LPR118" s="592"/>
      <c r="LPS118" s="592"/>
      <c r="LPT118" s="592"/>
      <c r="LPU118" s="592"/>
      <c r="LPV118" s="610"/>
      <c r="LPW118" s="592"/>
      <c r="LPX118" s="592"/>
      <c r="LPY118" s="592"/>
      <c r="LPZ118" s="592"/>
      <c r="LQA118" s="592"/>
      <c r="LQB118" s="592"/>
      <c r="LQC118" s="610"/>
      <c r="LQD118" s="592"/>
      <c r="LQE118" s="592"/>
      <c r="LQF118" s="592"/>
      <c r="LQG118" s="592"/>
      <c r="LQH118" s="592"/>
      <c r="LQI118" s="592"/>
      <c r="LQJ118" s="610"/>
      <c r="LQK118" s="592"/>
      <c r="LQL118" s="592"/>
      <c r="LQM118" s="592"/>
      <c r="LQN118" s="592"/>
      <c r="LQO118" s="592"/>
      <c r="LQP118" s="592"/>
      <c r="LQQ118" s="610"/>
      <c r="LQR118" s="592"/>
      <c r="LQS118" s="592"/>
      <c r="LQT118" s="592"/>
      <c r="LQU118" s="592"/>
      <c r="LQV118" s="592"/>
      <c r="LQW118" s="592"/>
      <c r="LQX118" s="610"/>
      <c r="LQY118" s="592"/>
      <c r="LQZ118" s="592"/>
      <c r="LRA118" s="592"/>
      <c r="LRB118" s="592"/>
      <c r="LRC118" s="592"/>
      <c r="LRD118" s="592"/>
      <c r="LRE118" s="610"/>
      <c r="LRF118" s="592"/>
      <c r="LRG118" s="592"/>
      <c r="LRH118" s="592"/>
      <c r="LRI118" s="592"/>
      <c r="LRJ118" s="592"/>
      <c r="LRK118" s="592"/>
      <c r="LRL118" s="610"/>
      <c r="LRM118" s="592"/>
      <c r="LRN118" s="592"/>
      <c r="LRO118" s="592"/>
      <c r="LRP118" s="592"/>
      <c r="LRQ118" s="592"/>
      <c r="LRR118" s="592"/>
      <c r="LRS118" s="610"/>
      <c r="LRT118" s="592"/>
      <c r="LRU118" s="592"/>
      <c r="LRV118" s="592"/>
      <c r="LRW118" s="592"/>
      <c r="LRX118" s="592"/>
      <c r="LRY118" s="592"/>
      <c r="LRZ118" s="610"/>
      <c r="LSA118" s="592"/>
      <c r="LSB118" s="592"/>
      <c r="LSC118" s="592"/>
      <c r="LSD118" s="592"/>
      <c r="LSE118" s="592"/>
      <c r="LSF118" s="592"/>
      <c r="LSG118" s="610"/>
      <c r="LSH118" s="592"/>
      <c r="LSI118" s="592"/>
      <c r="LSJ118" s="592"/>
      <c r="LSK118" s="592"/>
      <c r="LSL118" s="592"/>
      <c r="LSM118" s="592"/>
      <c r="LSN118" s="610"/>
      <c r="LSO118" s="592"/>
      <c r="LSP118" s="592"/>
      <c r="LSQ118" s="592"/>
      <c r="LSR118" s="592"/>
      <c r="LSS118" s="592"/>
      <c r="LST118" s="592"/>
      <c r="LSU118" s="610"/>
      <c r="LSV118" s="592"/>
      <c r="LSW118" s="592"/>
      <c r="LSX118" s="592"/>
      <c r="LSY118" s="592"/>
      <c r="LSZ118" s="592"/>
      <c r="LTA118" s="592"/>
      <c r="LTB118" s="610"/>
      <c r="LTC118" s="592"/>
      <c r="LTD118" s="592"/>
      <c r="LTE118" s="592"/>
      <c r="LTF118" s="592"/>
      <c r="LTG118" s="592"/>
      <c r="LTH118" s="592"/>
      <c r="LTI118" s="610"/>
      <c r="LTJ118" s="592"/>
      <c r="LTK118" s="592"/>
      <c r="LTL118" s="592"/>
      <c r="LTM118" s="592"/>
      <c r="LTN118" s="592"/>
      <c r="LTO118" s="592"/>
      <c r="LTP118" s="610"/>
      <c r="LTQ118" s="592"/>
      <c r="LTR118" s="592"/>
      <c r="LTS118" s="592"/>
      <c r="LTT118" s="592"/>
      <c r="LTU118" s="592"/>
      <c r="LTV118" s="592"/>
      <c r="LTW118" s="610"/>
      <c r="LTX118" s="592"/>
      <c r="LTY118" s="592"/>
      <c r="LTZ118" s="592"/>
      <c r="LUA118" s="592"/>
      <c r="LUB118" s="592"/>
      <c r="LUC118" s="592"/>
      <c r="LUD118" s="610"/>
      <c r="LUE118" s="592"/>
      <c r="LUF118" s="592"/>
      <c r="LUG118" s="592"/>
      <c r="LUH118" s="592"/>
      <c r="LUI118" s="592"/>
      <c r="LUJ118" s="592"/>
      <c r="LUK118" s="610"/>
      <c r="LUL118" s="592"/>
      <c r="LUM118" s="592"/>
      <c r="LUN118" s="592"/>
      <c r="LUO118" s="592"/>
      <c r="LUP118" s="592"/>
      <c r="LUQ118" s="592"/>
      <c r="LUR118" s="610"/>
      <c r="LUS118" s="592"/>
      <c r="LUT118" s="592"/>
      <c r="LUU118" s="592"/>
      <c r="LUV118" s="592"/>
      <c r="LUW118" s="592"/>
      <c r="LUX118" s="592"/>
      <c r="LUY118" s="610"/>
      <c r="LUZ118" s="592"/>
      <c r="LVA118" s="592"/>
      <c r="LVB118" s="592"/>
      <c r="LVC118" s="592"/>
      <c r="LVD118" s="592"/>
      <c r="LVE118" s="592"/>
      <c r="LVF118" s="610"/>
      <c r="LVG118" s="592"/>
      <c r="LVH118" s="592"/>
      <c r="LVI118" s="592"/>
      <c r="LVJ118" s="592"/>
      <c r="LVK118" s="592"/>
      <c r="LVL118" s="592"/>
      <c r="LVM118" s="610"/>
      <c r="LVN118" s="592"/>
      <c r="LVO118" s="592"/>
      <c r="LVP118" s="592"/>
      <c r="LVQ118" s="592"/>
      <c r="LVR118" s="592"/>
      <c r="LVS118" s="592"/>
      <c r="LVT118" s="610"/>
      <c r="LVU118" s="592"/>
      <c r="LVV118" s="592"/>
      <c r="LVW118" s="592"/>
      <c r="LVX118" s="592"/>
      <c r="LVY118" s="592"/>
      <c r="LVZ118" s="592"/>
      <c r="LWA118" s="610"/>
      <c r="LWB118" s="592"/>
      <c r="LWC118" s="592"/>
      <c r="LWD118" s="592"/>
      <c r="LWE118" s="592"/>
      <c r="LWF118" s="592"/>
      <c r="LWG118" s="592"/>
      <c r="LWH118" s="610"/>
      <c r="LWI118" s="592"/>
      <c r="LWJ118" s="592"/>
      <c r="LWK118" s="592"/>
      <c r="LWL118" s="592"/>
      <c r="LWM118" s="592"/>
      <c r="LWN118" s="592"/>
      <c r="LWO118" s="610"/>
      <c r="LWP118" s="592"/>
      <c r="LWQ118" s="592"/>
      <c r="LWR118" s="592"/>
      <c r="LWS118" s="592"/>
      <c r="LWT118" s="592"/>
      <c r="LWU118" s="592"/>
      <c r="LWV118" s="610"/>
      <c r="LWW118" s="592"/>
      <c r="LWX118" s="592"/>
      <c r="LWY118" s="592"/>
      <c r="LWZ118" s="592"/>
      <c r="LXA118" s="592"/>
      <c r="LXB118" s="592"/>
      <c r="LXC118" s="610"/>
      <c r="LXD118" s="592"/>
      <c r="LXE118" s="592"/>
      <c r="LXF118" s="592"/>
      <c r="LXG118" s="592"/>
      <c r="LXH118" s="592"/>
      <c r="LXI118" s="592"/>
      <c r="LXJ118" s="610"/>
      <c r="LXK118" s="592"/>
      <c r="LXL118" s="592"/>
      <c r="LXM118" s="592"/>
      <c r="LXN118" s="592"/>
      <c r="LXO118" s="592"/>
      <c r="LXP118" s="592"/>
      <c r="LXQ118" s="610"/>
      <c r="LXR118" s="592"/>
      <c r="LXS118" s="592"/>
      <c r="LXT118" s="592"/>
      <c r="LXU118" s="592"/>
      <c r="LXV118" s="592"/>
      <c r="LXW118" s="592"/>
      <c r="LXX118" s="610"/>
      <c r="LXY118" s="592"/>
      <c r="LXZ118" s="592"/>
      <c r="LYA118" s="592"/>
      <c r="LYB118" s="592"/>
      <c r="LYC118" s="592"/>
      <c r="LYD118" s="592"/>
      <c r="LYE118" s="610"/>
      <c r="LYF118" s="592"/>
      <c r="LYG118" s="592"/>
      <c r="LYH118" s="592"/>
      <c r="LYI118" s="592"/>
      <c r="LYJ118" s="592"/>
      <c r="LYK118" s="592"/>
      <c r="LYL118" s="610"/>
      <c r="LYM118" s="592"/>
      <c r="LYN118" s="592"/>
      <c r="LYO118" s="592"/>
      <c r="LYP118" s="592"/>
      <c r="LYQ118" s="592"/>
      <c r="LYR118" s="592"/>
      <c r="LYS118" s="610"/>
      <c r="LYT118" s="592"/>
      <c r="LYU118" s="592"/>
      <c r="LYV118" s="592"/>
      <c r="LYW118" s="592"/>
      <c r="LYX118" s="592"/>
      <c r="LYY118" s="592"/>
      <c r="LYZ118" s="610"/>
      <c r="LZA118" s="592"/>
      <c r="LZB118" s="592"/>
      <c r="LZC118" s="592"/>
      <c r="LZD118" s="592"/>
      <c r="LZE118" s="592"/>
      <c r="LZF118" s="592"/>
      <c r="LZG118" s="610"/>
      <c r="LZH118" s="592"/>
      <c r="LZI118" s="592"/>
      <c r="LZJ118" s="592"/>
      <c r="LZK118" s="592"/>
      <c r="LZL118" s="592"/>
      <c r="LZM118" s="592"/>
      <c r="LZN118" s="610"/>
      <c r="LZO118" s="592"/>
      <c r="LZP118" s="592"/>
      <c r="LZQ118" s="592"/>
      <c r="LZR118" s="592"/>
      <c r="LZS118" s="592"/>
      <c r="LZT118" s="592"/>
      <c r="LZU118" s="610"/>
      <c r="LZV118" s="592"/>
      <c r="LZW118" s="592"/>
      <c r="LZX118" s="592"/>
      <c r="LZY118" s="592"/>
      <c r="LZZ118" s="592"/>
      <c r="MAA118" s="592"/>
      <c r="MAB118" s="610"/>
      <c r="MAC118" s="592"/>
      <c r="MAD118" s="592"/>
      <c r="MAE118" s="592"/>
      <c r="MAF118" s="592"/>
      <c r="MAG118" s="592"/>
      <c r="MAH118" s="592"/>
      <c r="MAI118" s="610"/>
      <c r="MAJ118" s="592"/>
      <c r="MAK118" s="592"/>
      <c r="MAL118" s="592"/>
      <c r="MAM118" s="592"/>
      <c r="MAN118" s="592"/>
      <c r="MAO118" s="592"/>
      <c r="MAP118" s="610"/>
      <c r="MAQ118" s="592"/>
      <c r="MAR118" s="592"/>
      <c r="MAS118" s="592"/>
      <c r="MAT118" s="592"/>
      <c r="MAU118" s="592"/>
      <c r="MAV118" s="592"/>
      <c r="MAW118" s="610"/>
      <c r="MAX118" s="592"/>
      <c r="MAY118" s="592"/>
      <c r="MAZ118" s="592"/>
      <c r="MBA118" s="592"/>
      <c r="MBB118" s="592"/>
      <c r="MBC118" s="592"/>
      <c r="MBD118" s="610"/>
      <c r="MBE118" s="592"/>
      <c r="MBF118" s="592"/>
      <c r="MBG118" s="592"/>
      <c r="MBH118" s="592"/>
      <c r="MBI118" s="592"/>
      <c r="MBJ118" s="592"/>
      <c r="MBK118" s="610"/>
      <c r="MBL118" s="592"/>
      <c r="MBM118" s="592"/>
      <c r="MBN118" s="592"/>
      <c r="MBO118" s="592"/>
      <c r="MBP118" s="592"/>
      <c r="MBQ118" s="592"/>
      <c r="MBR118" s="610"/>
      <c r="MBS118" s="592"/>
      <c r="MBT118" s="592"/>
      <c r="MBU118" s="592"/>
      <c r="MBV118" s="592"/>
      <c r="MBW118" s="592"/>
      <c r="MBX118" s="592"/>
      <c r="MBY118" s="610"/>
      <c r="MBZ118" s="592"/>
      <c r="MCA118" s="592"/>
      <c r="MCB118" s="592"/>
      <c r="MCC118" s="592"/>
      <c r="MCD118" s="592"/>
      <c r="MCE118" s="592"/>
      <c r="MCF118" s="610"/>
      <c r="MCG118" s="592"/>
      <c r="MCH118" s="592"/>
      <c r="MCI118" s="592"/>
      <c r="MCJ118" s="592"/>
      <c r="MCK118" s="592"/>
      <c r="MCL118" s="592"/>
      <c r="MCM118" s="610"/>
      <c r="MCN118" s="592"/>
      <c r="MCO118" s="592"/>
      <c r="MCP118" s="592"/>
      <c r="MCQ118" s="592"/>
      <c r="MCR118" s="592"/>
      <c r="MCS118" s="592"/>
      <c r="MCT118" s="610"/>
      <c r="MCU118" s="592"/>
      <c r="MCV118" s="592"/>
      <c r="MCW118" s="592"/>
      <c r="MCX118" s="592"/>
      <c r="MCY118" s="592"/>
      <c r="MCZ118" s="592"/>
      <c r="MDA118" s="610"/>
      <c r="MDB118" s="592"/>
      <c r="MDC118" s="592"/>
      <c r="MDD118" s="592"/>
      <c r="MDE118" s="592"/>
      <c r="MDF118" s="592"/>
      <c r="MDG118" s="592"/>
      <c r="MDH118" s="610"/>
      <c r="MDI118" s="592"/>
      <c r="MDJ118" s="592"/>
      <c r="MDK118" s="592"/>
      <c r="MDL118" s="592"/>
      <c r="MDM118" s="592"/>
      <c r="MDN118" s="592"/>
      <c r="MDO118" s="610"/>
      <c r="MDP118" s="592"/>
      <c r="MDQ118" s="592"/>
      <c r="MDR118" s="592"/>
      <c r="MDS118" s="592"/>
      <c r="MDT118" s="592"/>
      <c r="MDU118" s="592"/>
      <c r="MDV118" s="610"/>
      <c r="MDW118" s="592"/>
      <c r="MDX118" s="592"/>
      <c r="MDY118" s="592"/>
      <c r="MDZ118" s="592"/>
      <c r="MEA118" s="592"/>
      <c r="MEB118" s="592"/>
      <c r="MEC118" s="610"/>
      <c r="MED118" s="592"/>
      <c r="MEE118" s="592"/>
      <c r="MEF118" s="592"/>
      <c r="MEG118" s="592"/>
      <c r="MEH118" s="592"/>
      <c r="MEI118" s="592"/>
      <c r="MEJ118" s="610"/>
      <c r="MEK118" s="592"/>
      <c r="MEL118" s="592"/>
      <c r="MEM118" s="592"/>
      <c r="MEN118" s="592"/>
      <c r="MEO118" s="592"/>
      <c r="MEP118" s="592"/>
      <c r="MEQ118" s="610"/>
      <c r="MER118" s="592"/>
      <c r="MES118" s="592"/>
      <c r="MET118" s="592"/>
      <c r="MEU118" s="592"/>
      <c r="MEV118" s="592"/>
      <c r="MEW118" s="592"/>
      <c r="MEX118" s="610"/>
      <c r="MEY118" s="592"/>
      <c r="MEZ118" s="592"/>
      <c r="MFA118" s="592"/>
      <c r="MFB118" s="592"/>
      <c r="MFC118" s="592"/>
      <c r="MFD118" s="592"/>
      <c r="MFE118" s="610"/>
      <c r="MFF118" s="592"/>
      <c r="MFG118" s="592"/>
      <c r="MFH118" s="592"/>
      <c r="MFI118" s="592"/>
      <c r="MFJ118" s="592"/>
      <c r="MFK118" s="592"/>
      <c r="MFL118" s="610"/>
      <c r="MFM118" s="592"/>
      <c r="MFN118" s="592"/>
      <c r="MFO118" s="592"/>
      <c r="MFP118" s="592"/>
      <c r="MFQ118" s="592"/>
      <c r="MFR118" s="592"/>
      <c r="MFS118" s="610"/>
      <c r="MFT118" s="592"/>
      <c r="MFU118" s="592"/>
      <c r="MFV118" s="592"/>
      <c r="MFW118" s="592"/>
      <c r="MFX118" s="592"/>
      <c r="MFY118" s="592"/>
      <c r="MFZ118" s="610"/>
      <c r="MGA118" s="592"/>
      <c r="MGB118" s="592"/>
      <c r="MGC118" s="592"/>
      <c r="MGD118" s="592"/>
      <c r="MGE118" s="592"/>
      <c r="MGF118" s="592"/>
      <c r="MGG118" s="610"/>
      <c r="MGH118" s="592"/>
      <c r="MGI118" s="592"/>
      <c r="MGJ118" s="592"/>
      <c r="MGK118" s="592"/>
      <c r="MGL118" s="592"/>
      <c r="MGM118" s="592"/>
      <c r="MGN118" s="610"/>
      <c r="MGO118" s="592"/>
      <c r="MGP118" s="592"/>
      <c r="MGQ118" s="592"/>
      <c r="MGR118" s="592"/>
      <c r="MGS118" s="592"/>
      <c r="MGT118" s="592"/>
      <c r="MGU118" s="610"/>
      <c r="MGV118" s="592"/>
      <c r="MGW118" s="592"/>
      <c r="MGX118" s="592"/>
      <c r="MGY118" s="592"/>
      <c r="MGZ118" s="592"/>
      <c r="MHA118" s="592"/>
      <c r="MHB118" s="610"/>
      <c r="MHC118" s="592"/>
      <c r="MHD118" s="592"/>
      <c r="MHE118" s="592"/>
      <c r="MHF118" s="592"/>
      <c r="MHG118" s="592"/>
      <c r="MHH118" s="592"/>
      <c r="MHI118" s="610"/>
      <c r="MHJ118" s="592"/>
      <c r="MHK118" s="592"/>
      <c r="MHL118" s="592"/>
      <c r="MHM118" s="592"/>
      <c r="MHN118" s="592"/>
      <c r="MHO118" s="592"/>
      <c r="MHP118" s="610"/>
      <c r="MHQ118" s="592"/>
      <c r="MHR118" s="592"/>
      <c r="MHS118" s="592"/>
      <c r="MHT118" s="592"/>
      <c r="MHU118" s="592"/>
      <c r="MHV118" s="592"/>
      <c r="MHW118" s="610"/>
      <c r="MHX118" s="592"/>
      <c r="MHY118" s="592"/>
      <c r="MHZ118" s="592"/>
      <c r="MIA118" s="592"/>
      <c r="MIB118" s="592"/>
      <c r="MIC118" s="592"/>
      <c r="MID118" s="610"/>
      <c r="MIE118" s="592"/>
      <c r="MIF118" s="592"/>
      <c r="MIG118" s="592"/>
      <c r="MIH118" s="592"/>
      <c r="MII118" s="592"/>
      <c r="MIJ118" s="592"/>
      <c r="MIK118" s="610"/>
      <c r="MIL118" s="592"/>
      <c r="MIM118" s="592"/>
      <c r="MIN118" s="592"/>
      <c r="MIO118" s="592"/>
      <c r="MIP118" s="592"/>
      <c r="MIQ118" s="592"/>
      <c r="MIR118" s="610"/>
      <c r="MIS118" s="592"/>
      <c r="MIT118" s="592"/>
      <c r="MIU118" s="592"/>
      <c r="MIV118" s="592"/>
      <c r="MIW118" s="592"/>
      <c r="MIX118" s="592"/>
      <c r="MIY118" s="610"/>
      <c r="MIZ118" s="592"/>
      <c r="MJA118" s="592"/>
      <c r="MJB118" s="592"/>
      <c r="MJC118" s="592"/>
      <c r="MJD118" s="592"/>
      <c r="MJE118" s="592"/>
      <c r="MJF118" s="610"/>
      <c r="MJG118" s="592"/>
      <c r="MJH118" s="592"/>
      <c r="MJI118" s="592"/>
      <c r="MJJ118" s="592"/>
      <c r="MJK118" s="592"/>
      <c r="MJL118" s="592"/>
      <c r="MJM118" s="610"/>
      <c r="MJN118" s="592"/>
      <c r="MJO118" s="592"/>
      <c r="MJP118" s="592"/>
      <c r="MJQ118" s="592"/>
      <c r="MJR118" s="592"/>
      <c r="MJS118" s="592"/>
      <c r="MJT118" s="610"/>
      <c r="MJU118" s="592"/>
      <c r="MJV118" s="592"/>
      <c r="MJW118" s="592"/>
      <c r="MJX118" s="592"/>
      <c r="MJY118" s="592"/>
      <c r="MJZ118" s="592"/>
      <c r="MKA118" s="610"/>
      <c r="MKB118" s="592"/>
      <c r="MKC118" s="592"/>
      <c r="MKD118" s="592"/>
      <c r="MKE118" s="592"/>
      <c r="MKF118" s="592"/>
      <c r="MKG118" s="592"/>
      <c r="MKH118" s="610"/>
      <c r="MKI118" s="592"/>
      <c r="MKJ118" s="592"/>
      <c r="MKK118" s="592"/>
      <c r="MKL118" s="592"/>
      <c r="MKM118" s="592"/>
      <c r="MKN118" s="592"/>
      <c r="MKO118" s="610"/>
      <c r="MKP118" s="592"/>
      <c r="MKQ118" s="592"/>
      <c r="MKR118" s="592"/>
      <c r="MKS118" s="592"/>
      <c r="MKT118" s="592"/>
      <c r="MKU118" s="592"/>
      <c r="MKV118" s="610"/>
      <c r="MKW118" s="592"/>
      <c r="MKX118" s="592"/>
      <c r="MKY118" s="592"/>
      <c r="MKZ118" s="592"/>
      <c r="MLA118" s="592"/>
      <c r="MLB118" s="592"/>
      <c r="MLC118" s="610"/>
      <c r="MLD118" s="592"/>
      <c r="MLE118" s="592"/>
      <c r="MLF118" s="592"/>
      <c r="MLG118" s="592"/>
      <c r="MLH118" s="592"/>
      <c r="MLI118" s="592"/>
      <c r="MLJ118" s="610"/>
      <c r="MLK118" s="592"/>
      <c r="MLL118" s="592"/>
      <c r="MLM118" s="592"/>
      <c r="MLN118" s="592"/>
      <c r="MLO118" s="592"/>
      <c r="MLP118" s="592"/>
      <c r="MLQ118" s="610"/>
      <c r="MLR118" s="592"/>
      <c r="MLS118" s="592"/>
      <c r="MLT118" s="592"/>
      <c r="MLU118" s="592"/>
      <c r="MLV118" s="592"/>
      <c r="MLW118" s="592"/>
      <c r="MLX118" s="610"/>
      <c r="MLY118" s="592"/>
      <c r="MLZ118" s="592"/>
      <c r="MMA118" s="592"/>
      <c r="MMB118" s="592"/>
      <c r="MMC118" s="592"/>
      <c r="MMD118" s="592"/>
      <c r="MME118" s="610"/>
      <c r="MMF118" s="592"/>
      <c r="MMG118" s="592"/>
      <c r="MMH118" s="592"/>
      <c r="MMI118" s="592"/>
      <c r="MMJ118" s="592"/>
      <c r="MMK118" s="592"/>
      <c r="MML118" s="610"/>
      <c r="MMM118" s="592"/>
      <c r="MMN118" s="592"/>
      <c r="MMO118" s="592"/>
      <c r="MMP118" s="592"/>
      <c r="MMQ118" s="592"/>
      <c r="MMR118" s="592"/>
      <c r="MMS118" s="610"/>
      <c r="MMT118" s="592"/>
      <c r="MMU118" s="592"/>
      <c r="MMV118" s="592"/>
      <c r="MMW118" s="592"/>
      <c r="MMX118" s="592"/>
      <c r="MMY118" s="592"/>
      <c r="MMZ118" s="610"/>
      <c r="MNA118" s="592"/>
      <c r="MNB118" s="592"/>
      <c r="MNC118" s="592"/>
      <c r="MND118" s="592"/>
      <c r="MNE118" s="592"/>
      <c r="MNF118" s="592"/>
      <c r="MNG118" s="610"/>
      <c r="MNH118" s="592"/>
      <c r="MNI118" s="592"/>
      <c r="MNJ118" s="592"/>
      <c r="MNK118" s="592"/>
      <c r="MNL118" s="592"/>
      <c r="MNM118" s="592"/>
      <c r="MNN118" s="610"/>
      <c r="MNO118" s="592"/>
      <c r="MNP118" s="592"/>
      <c r="MNQ118" s="592"/>
      <c r="MNR118" s="592"/>
      <c r="MNS118" s="592"/>
      <c r="MNT118" s="592"/>
      <c r="MNU118" s="610"/>
      <c r="MNV118" s="592"/>
      <c r="MNW118" s="592"/>
      <c r="MNX118" s="592"/>
      <c r="MNY118" s="592"/>
      <c r="MNZ118" s="592"/>
      <c r="MOA118" s="592"/>
      <c r="MOB118" s="610"/>
      <c r="MOC118" s="592"/>
      <c r="MOD118" s="592"/>
      <c r="MOE118" s="592"/>
      <c r="MOF118" s="592"/>
      <c r="MOG118" s="592"/>
      <c r="MOH118" s="592"/>
      <c r="MOI118" s="610"/>
      <c r="MOJ118" s="592"/>
      <c r="MOK118" s="592"/>
      <c r="MOL118" s="592"/>
      <c r="MOM118" s="592"/>
      <c r="MON118" s="592"/>
      <c r="MOO118" s="592"/>
      <c r="MOP118" s="610"/>
      <c r="MOQ118" s="592"/>
      <c r="MOR118" s="592"/>
      <c r="MOS118" s="592"/>
      <c r="MOT118" s="592"/>
      <c r="MOU118" s="592"/>
      <c r="MOV118" s="592"/>
      <c r="MOW118" s="610"/>
      <c r="MOX118" s="592"/>
      <c r="MOY118" s="592"/>
      <c r="MOZ118" s="592"/>
      <c r="MPA118" s="592"/>
      <c r="MPB118" s="592"/>
      <c r="MPC118" s="592"/>
      <c r="MPD118" s="610"/>
      <c r="MPE118" s="592"/>
      <c r="MPF118" s="592"/>
      <c r="MPG118" s="592"/>
      <c r="MPH118" s="592"/>
      <c r="MPI118" s="592"/>
      <c r="MPJ118" s="592"/>
      <c r="MPK118" s="610"/>
      <c r="MPL118" s="592"/>
      <c r="MPM118" s="592"/>
      <c r="MPN118" s="592"/>
      <c r="MPO118" s="592"/>
      <c r="MPP118" s="592"/>
      <c r="MPQ118" s="592"/>
      <c r="MPR118" s="610"/>
      <c r="MPS118" s="592"/>
      <c r="MPT118" s="592"/>
      <c r="MPU118" s="592"/>
      <c r="MPV118" s="592"/>
      <c r="MPW118" s="592"/>
      <c r="MPX118" s="592"/>
      <c r="MPY118" s="610"/>
      <c r="MPZ118" s="592"/>
      <c r="MQA118" s="592"/>
      <c r="MQB118" s="592"/>
      <c r="MQC118" s="592"/>
      <c r="MQD118" s="592"/>
      <c r="MQE118" s="592"/>
      <c r="MQF118" s="610"/>
      <c r="MQG118" s="592"/>
      <c r="MQH118" s="592"/>
      <c r="MQI118" s="592"/>
      <c r="MQJ118" s="592"/>
      <c r="MQK118" s="592"/>
      <c r="MQL118" s="592"/>
      <c r="MQM118" s="610"/>
      <c r="MQN118" s="592"/>
      <c r="MQO118" s="592"/>
      <c r="MQP118" s="592"/>
      <c r="MQQ118" s="592"/>
      <c r="MQR118" s="592"/>
      <c r="MQS118" s="592"/>
      <c r="MQT118" s="610"/>
      <c r="MQU118" s="592"/>
      <c r="MQV118" s="592"/>
      <c r="MQW118" s="592"/>
      <c r="MQX118" s="592"/>
      <c r="MQY118" s="592"/>
      <c r="MQZ118" s="592"/>
      <c r="MRA118" s="610"/>
      <c r="MRB118" s="592"/>
      <c r="MRC118" s="592"/>
      <c r="MRD118" s="592"/>
      <c r="MRE118" s="592"/>
      <c r="MRF118" s="592"/>
      <c r="MRG118" s="592"/>
      <c r="MRH118" s="610"/>
      <c r="MRI118" s="592"/>
      <c r="MRJ118" s="592"/>
      <c r="MRK118" s="592"/>
      <c r="MRL118" s="592"/>
      <c r="MRM118" s="592"/>
      <c r="MRN118" s="592"/>
      <c r="MRO118" s="610"/>
      <c r="MRP118" s="592"/>
      <c r="MRQ118" s="592"/>
      <c r="MRR118" s="592"/>
      <c r="MRS118" s="592"/>
      <c r="MRT118" s="592"/>
      <c r="MRU118" s="592"/>
      <c r="MRV118" s="610"/>
      <c r="MRW118" s="592"/>
      <c r="MRX118" s="592"/>
      <c r="MRY118" s="592"/>
      <c r="MRZ118" s="592"/>
      <c r="MSA118" s="592"/>
      <c r="MSB118" s="592"/>
      <c r="MSC118" s="610"/>
      <c r="MSD118" s="592"/>
      <c r="MSE118" s="592"/>
      <c r="MSF118" s="592"/>
      <c r="MSG118" s="592"/>
      <c r="MSH118" s="592"/>
      <c r="MSI118" s="592"/>
      <c r="MSJ118" s="610"/>
      <c r="MSK118" s="592"/>
      <c r="MSL118" s="592"/>
      <c r="MSM118" s="592"/>
      <c r="MSN118" s="592"/>
      <c r="MSO118" s="592"/>
      <c r="MSP118" s="592"/>
      <c r="MSQ118" s="610"/>
      <c r="MSR118" s="592"/>
      <c r="MSS118" s="592"/>
      <c r="MST118" s="592"/>
      <c r="MSU118" s="592"/>
      <c r="MSV118" s="592"/>
      <c r="MSW118" s="592"/>
      <c r="MSX118" s="610"/>
      <c r="MSY118" s="592"/>
      <c r="MSZ118" s="592"/>
      <c r="MTA118" s="592"/>
      <c r="MTB118" s="592"/>
      <c r="MTC118" s="592"/>
      <c r="MTD118" s="592"/>
      <c r="MTE118" s="610"/>
      <c r="MTF118" s="592"/>
      <c r="MTG118" s="592"/>
      <c r="MTH118" s="592"/>
      <c r="MTI118" s="592"/>
      <c r="MTJ118" s="592"/>
      <c r="MTK118" s="592"/>
      <c r="MTL118" s="610"/>
      <c r="MTM118" s="592"/>
      <c r="MTN118" s="592"/>
      <c r="MTO118" s="592"/>
      <c r="MTP118" s="592"/>
      <c r="MTQ118" s="592"/>
      <c r="MTR118" s="592"/>
      <c r="MTS118" s="610"/>
      <c r="MTT118" s="592"/>
      <c r="MTU118" s="592"/>
      <c r="MTV118" s="592"/>
      <c r="MTW118" s="592"/>
      <c r="MTX118" s="592"/>
      <c r="MTY118" s="592"/>
      <c r="MTZ118" s="610"/>
      <c r="MUA118" s="592"/>
      <c r="MUB118" s="592"/>
      <c r="MUC118" s="592"/>
      <c r="MUD118" s="592"/>
      <c r="MUE118" s="592"/>
      <c r="MUF118" s="592"/>
      <c r="MUG118" s="610"/>
      <c r="MUH118" s="592"/>
      <c r="MUI118" s="592"/>
      <c r="MUJ118" s="592"/>
      <c r="MUK118" s="592"/>
      <c r="MUL118" s="592"/>
      <c r="MUM118" s="592"/>
      <c r="MUN118" s="610"/>
      <c r="MUO118" s="592"/>
      <c r="MUP118" s="592"/>
      <c r="MUQ118" s="592"/>
      <c r="MUR118" s="592"/>
      <c r="MUS118" s="592"/>
      <c r="MUT118" s="592"/>
      <c r="MUU118" s="610"/>
      <c r="MUV118" s="592"/>
      <c r="MUW118" s="592"/>
      <c r="MUX118" s="592"/>
      <c r="MUY118" s="592"/>
      <c r="MUZ118" s="592"/>
      <c r="MVA118" s="592"/>
      <c r="MVB118" s="610"/>
      <c r="MVC118" s="592"/>
      <c r="MVD118" s="592"/>
      <c r="MVE118" s="592"/>
      <c r="MVF118" s="592"/>
      <c r="MVG118" s="592"/>
      <c r="MVH118" s="592"/>
      <c r="MVI118" s="610"/>
      <c r="MVJ118" s="592"/>
      <c r="MVK118" s="592"/>
      <c r="MVL118" s="592"/>
      <c r="MVM118" s="592"/>
      <c r="MVN118" s="592"/>
      <c r="MVO118" s="592"/>
      <c r="MVP118" s="610"/>
      <c r="MVQ118" s="592"/>
      <c r="MVR118" s="592"/>
      <c r="MVS118" s="592"/>
      <c r="MVT118" s="592"/>
      <c r="MVU118" s="592"/>
      <c r="MVV118" s="592"/>
      <c r="MVW118" s="610"/>
      <c r="MVX118" s="592"/>
      <c r="MVY118" s="592"/>
      <c r="MVZ118" s="592"/>
      <c r="MWA118" s="592"/>
      <c r="MWB118" s="592"/>
      <c r="MWC118" s="592"/>
      <c r="MWD118" s="610"/>
      <c r="MWE118" s="592"/>
      <c r="MWF118" s="592"/>
      <c r="MWG118" s="592"/>
      <c r="MWH118" s="592"/>
      <c r="MWI118" s="592"/>
      <c r="MWJ118" s="592"/>
      <c r="MWK118" s="610"/>
      <c r="MWL118" s="592"/>
      <c r="MWM118" s="592"/>
      <c r="MWN118" s="592"/>
      <c r="MWO118" s="592"/>
      <c r="MWP118" s="592"/>
      <c r="MWQ118" s="592"/>
      <c r="MWR118" s="610"/>
      <c r="MWS118" s="592"/>
      <c r="MWT118" s="592"/>
      <c r="MWU118" s="592"/>
      <c r="MWV118" s="592"/>
      <c r="MWW118" s="592"/>
      <c r="MWX118" s="592"/>
      <c r="MWY118" s="610"/>
      <c r="MWZ118" s="592"/>
      <c r="MXA118" s="592"/>
      <c r="MXB118" s="592"/>
      <c r="MXC118" s="592"/>
      <c r="MXD118" s="592"/>
      <c r="MXE118" s="592"/>
      <c r="MXF118" s="610"/>
      <c r="MXG118" s="592"/>
      <c r="MXH118" s="592"/>
      <c r="MXI118" s="592"/>
      <c r="MXJ118" s="592"/>
      <c r="MXK118" s="592"/>
      <c r="MXL118" s="592"/>
      <c r="MXM118" s="610"/>
      <c r="MXN118" s="592"/>
      <c r="MXO118" s="592"/>
      <c r="MXP118" s="592"/>
      <c r="MXQ118" s="592"/>
      <c r="MXR118" s="592"/>
      <c r="MXS118" s="592"/>
      <c r="MXT118" s="610"/>
      <c r="MXU118" s="592"/>
      <c r="MXV118" s="592"/>
      <c r="MXW118" s="592"/>
      <c r="MXX118" s="592"/>
      <c r="MXY118" s="592"/>
      <c r="MXZ118" s="592"/>
      <c r="MYA118" s="610"/>
      <c r="MYB118" s="592"/>
      <c r="MYC118" s="592"/>
      <c r="MYD118" s="592"/>
      <c r="MYE118" s="592"/>
      <c r="MYF118" s="592"/>
      <c r="MYG118" s="592"/>
      <c r="MYH118" s="610"/>
      <c r="MYI118" s="592"/>
      <c r="MYJ118" s="592"/>
      <c r="MYK118" s="592"/>
      <c r="MYL118" s="592"/>
      <c r="MYM118" s="592"/>
      <c r="MYN118" s="592"/>
      <c r="MYO118" s="610"/>
      <c r="MYP118" s="592"/>
      <c r="MYQ118" s="592"/>
      <c r="MYR118" s="592"/>
      <c r="MYS118" s="592"/>
      <c r="MYT118" s="592"/>
      <c r="MYU118" s="592"/>
      <c r="MYV118" s="610"/>
      <c r="MYW118" s="592"/>
      <c r="MYX118" s="592"/>
      <c r="MYY118" s="592"/>
      <c r="MYZ118" s="592"/>
      <c r="MZA118" s="592"/>
      <c r="MZB118" s="592"/>
      <c r="MZC118" s="610"/>
      <c r="MZD118" s="592"/>
      <c r="MZE118" s="592"/>
      <c r="MZF118" s="592"/>
      <c r="MZG118" s="592"/>
      <c r="MZH118" s="592"/>
      <c r="MZI118" s="592"/>
      <c r="MZJ118" s="610"/>
      <c r="MZK118" s="592"/>
      <c r="MZL118" s="592"/>
      <c r="MZM118" s="592"/>
      <c r="MZN118" s="592"/>
      <c r="MZO118" s="592"/>
      <c r="MZP118" s="592"/>
      <c r="MZQ118" s="610"/>
      <c r="MZR118" s="592"/>
      <c r="MZS118" s="592"/>
      <c r="MZT118" s="592"/>
      <c r="MZU118" s="592"/>
      <c r="MZV118" s="592"/>
      <c r="MZW118" s="592"/>
      <c r="MZX118" s="610"/>
      <c r="MZY118" s="592"/>
      <c r="MZZ118" s="592"/>
      <c r="NAA118" s="592"/>
      <c r="NAB118" s="592"/>
      <c r="NAC118" s="592"/>
      <c r="NAD118" s="592"/>
      <c r="NAE118" s="610"/>
      <c r="NAF118" s="592"/>
      <c r="NAG118" s="592"/>
      <c r="NAH118" s="592"/>
      <c r="NAI118" s="592"/>
      <c r="NAJ118" s="592"/>
      <c r="NAK118" s="592"/>
      <c r="NAL118" s="610"/>
      <c r="NAM118" s="592"/>
      <c r="NAN118" s="592"/>
      <c r="NAO118" s="592"/>
      <c r="NAP118" s="592"/>
      <c r="NAQ118" s="592"/>
      <c r="NAR118" s="592"/>
      <c r="NAS118" s="610"/>
      <c r="NAT118" s="592"/>
      <c r="NAU118" s="592"/>
      <c r="NAV118" s="592"/>
      <c r="NAW118" s="592"/>
      <c r="NAX118" s="592"/>
      <c r="NAY118" s="592"/>
      <c r="NAZ118" s="610"/>
      <c r="NBA118" s="592"/>
      <c r="NBB118" s="592"/>
      <c r="NBC118" s="592"/>
      <c r="NBD118" s="592"/>
      <c r="NBE118" s="592"/>
      <c r="NBF118" s="592"/>
      <c r="NBG118" s="610"/>
      <c r="NBH118" s="592"/>
      <c r="NBI118" s="592"/>
      <c r="NBJ118" s="592"/>
      <c r="NBK118" s="592"/>
      <c r="NBL118" s="592"/>
      <c r="NBM118" s="592"/>
      <c r="NBN118" s="610"/>
      <c r="NBO118" s="592"/>
      <c r="NBP118" s="592"/>
      <c r="NBQ118" s="592"/>
      <c r="NBR118" s="592"/>
      <c r="NBS118" s="592"/>
      <c r="NBT118" s="592"/>
      <c r="NBU118" s="610"/>
      <c r="NBV118" s="592"/>
      <c r="NBW118" s="592"/>
      <c r="NBX118" s="592"/>
      <c r="NBY118" s="592"/>
      <c r="NBZ118" s="592"/>
      <c r="NCA118" s="592"/>
      <c r="NCB118" s="610"/>
      <c r="NCC118" s="592"/>
      <c r="NCD118" s="592"/>
      <c r="NCE118" s="592"/>
      <c r="NCF118" s="592"/>
      <c r="NCG118" s="592"/>
      <c r="NCH118" s="592"/>
      <c r="NCI118" s="610"/>
      <c r="NCJ118" s="592"/>
      <c r="NCK118" s="592"/>
      <c r="NCL118" s="592"/>
      <c r="NCM118" s="592"/>
      <c r="NCN118" s="592"/>
      <c r="NCO118" s="592"/>
      <c r="NCP118" s="610"/>
      <c r="NCQ118" s="592"/>
      <c r="NCR118" s="592"/>
      <c r="NCS118" s="592"/>
      <c r="NCT118" s="592"/>
      <c r="NCU118" s="592"/>
      <c r="NCV118" s="592"/>
      <c r="NCW118" s="610"/>
      <c r="NCX118" s="592"/>
      <c r="NCY118" s="592"/>
      <c r="NCZ118" s="592"/>
      <c r="NDA118" s="592"/>
      <c r="NDB118" s="592"/>
      <c r="NDC118" s="592"/>
      <c r="NDD118" s="610"/>
      <c r="NDE118" s="592"/>
      <c r="NDF118" s="592"/>
      <c r="NDG118" s="592"/>
      <c r="NDH118" s="592"/>
      <c r="NDI118" s="592"/>
      <c r="NDJ118" s="592"/>
      <c r="NDK118" s="610"/>
      <c r="NDL118" s="592"/>
      <c r="NDM118" s="592"/>
      <c r="NDN118" s="592"/>
      <c r="NDO118" s="592"/>
      <c r="NDP118" s="592"/>
      <c r="NDQ118" s="592"/>
      <c r="NDR118" s="610"/>
      <c r="NDS118" s="592"/>
      <c r="NDT118" s="592"/>
      <c r="NDU118" s="592"/>
      <c r="NDV118" s="592"/>
      <c r="NDW118" s="592"/>
      <c r="NDX118" s="592"/>
      <c r="NDY118" s="610"/>
      <c r="NDZ118" s="592"/>
      <c r="NEA118" s="592"/>
      <c r="NEB118" s="592"/>
      <c r="NEC118" s="592"/>
      <c r="NED118" s="592"/>
      <c r="NEE118" s="592"/>
      <c r="NEF118" s="610"/>
      <c r="NEG118" s="592"/>
      <c r="NEH118" s="592"/>
      <c r="NEI118" s="592"/>
      <c r="NEJ118" s="592"/>
      <c r="NEK118" s="592"/>
      <c r="NEL118" s="592"/>
      <c r="NEM118" s="610"/>
      <c r="NEN118" s="592"/>
      <c r="NEO118" s="592"/>
      <c r="NEP118" s="592"/>
      <c r="NEQ118" s="592"/>
      <c r="NER118" s="592"/>
      <c r="NES118" s="592"/>
      <c r="NET118" s="610"/>
      <c r="NEU118" s="592"/>
      <c r="NEV118" s="592"/>
      <c r="NEW118" s="592"/>
      <c r="NEX118" s="592"/>
      <c r="NEY118" s="592"/>
      <c r="NEZ118" s="592"/>
      <c r="NFA118" s="610"/>
      <c r="NFB118" s="592"/>
      <c r="NFC118" s="592"/>
      <c r="NFD118" s="592"/>
      <c r="NFE118" s="592"/>
      <c r="NFF118" s="592"/>
      <c r="NFG118" s="592"/>
      <c r="NFH118" s="610"/>
      <c r="NFI118" s="592"/>
      <c r="NFJ118" s="592"/>
      <c r="NFK118" s="592"/>
      <c r="NFL118" s="592"/>
      <c r="NFM118" s="592"/>
      <c r="NFN118" s="592"/>
      <c r="NFO118" s="610"/>
      <c r="NFP118" s="592"/>
      <c r="NFQ118" s="592"/>
      <c r="NFR118" s="592"/>
      <c r="NFS118" s="592"/>
      <c r="NFT118" s="592"/>
      <c r="NFU118" s="592"/>
      <c r="NFV118" s="610"/>
      <c r="NFW118" s="592"/>
      <c r="NFX118" s="592"/>
      <c r="NFY118" s="592"/>
      <c r="NFZ118" s="592"/>
      <c r="NGA118" s="592"/>
      <c r="NGB118" s="592"/>
      <c r="NGC118" s="610"/>
      <c r="NGD118" s="592"/>
      <c r="NGE118" s="592"/>
      <c r="NGF118" s="592"/>
      <c r="NGG118" s="592"/>
      <c r="NGH118" s="592"/>
      <c r="NGI118" s="592"/>
      <c r="NGJ118" s="610"/>
      <c r="NGK118" s="592"/>
      <c r="NGL118" s="592"/>
      <c r="NGM118" s="592"/>
      <c r="NGN118" s="592"/>
      <c r="NGO118" s="592"/>
      <c r="NGP118" s="592"/>
      <c r="NGQ118" s="610"/>
      <c r="NGR118" s="592"/>
      <c r="NGS118" s="592"/>
      <c r="NGT118" s="592"/>
      <c r="NGU118" s="592"/>
      <c r="NGV118" s="592"/>
      <c r="NGW118" s="592"/>
      <c r="NGX118" s="610"/>
      <c r="NGY118" s="592"/>
      <c r="NGZ118" s="592"/>
      <c r="NHA118" s="592"/>
      <c r="NHB118" s="592"/>
      <c r="NHC118" s="592"/>
      <c r="NHD118" s="592"/>
      <c r="NHE118" s="610"/>
      <c r="NHF118" s="592"/>
      <c r="NHG118" s="592"/>
      <c r="NHH118" s="592"/>
      <c r="NHI118" s="592"/>
      <c r="NHJ118" s="592"/>
      <c r="NHK118" s="592"/>
      <c r="NHL118" s="610"/>
      <c r="NHM118" s="592"/>
      <c r="NHN118" s="592"/>
      <c r="NHO118" s="592"/>
      <c r="NHP118" s="592"/>
      <c r="NHQ118" s="592"/>
      <c r="NHR118" s="592"/>
      <c r="NHS118" s="610"/>
      <c r="NHT118" s="592"/>
      <c r="NHU118" s="592"/>
      <c r="NHV118" s="592"/>
      <c r="NHW118" s="592"/>
      <c r="NHX118" s="592"/>
      <c r="NHY118" s="592"/>
      <c r="NHZ118" s="610"/>
      <c r="NIA118" s="592"/>
      <c r="NIB118" s="592"/>
      <c r="NIC118" s="592"/>
      <c r="NID118" s="592"/>
      <c r="NIE118" s="592"/>
      <c r="NIF118" s="592"/>
      <c r="NIG118" s="610"/>
      <c r="NIH118" s="592"/>
      <c r="NII118" s="592"/>
      <c r="NIJ118" s="592"/>
      <c r="NIK118" s="592"/>
      <c r="NIL118" s="592"/>
      <c r="NIM118" s="592"/>
      <c r="NIN118" s="610"/>
      <c r="NIO118" s="592"/>
      <c r="NIP118" s="592"/>
      <c r="NIQ118" s="592"/>
      <c r="NIR118" s="592"/>
      <c r="NIS118" s="592"/>
      <c r="NIT118" s="592"/>
      <c r="NIU118" s="610"/>
      <c r="NIV118" s="592"/>
      <c r="NIW118" s="592"/>
      <c r="NIX118" s="592"/>
      <c r="NIY118" s="592"/>
      <c r="NIZ118" s="592"/>
      <c r="NJA118" s="592"/>
      <c r="NJB118" s="610"/>
      <c r="NJC118" s="592"/>
      <c r="NJD118" s="592"/>
      <c r="NJE118" s="592"/>
      <c r="NJF118" s="592"/>
      <c r="NJG118" s="592"/>
      <c r="NJH118" s="592"/>
      <c r="NJI118" s="610"/>
      <c r="NJJ118" s="592"/>
      <c r="NJK118" s="592"/>
      <c r="NJL118" s="592"/>
      <c r="NJM118" s="592"/>
      <c r="NJN118" s="592"/>
      <c r="NJO118" s="592"/>
      <c r="NJP118" s="610"/>
      <c r="NJQ118" s="592"/>
      <c r="NJR118" s="592"/>
      <c r="NJS118" s="592"/>
      <c r="NJT118" s="592"/>
      <c r="NJU118" s="592"/>
      <c r="NJV118" s="592"/>
      <c r="NJW118" s="610"/>
      <c r="NJX118" s="592"/>
      <c r="NJY118" s="592"/>
      <c r="NJZ118" s="592"/>
      <c r="NKA118" s="592"/>
      <c r="NKB118" s="592"/>
      <c r="NKC118" s="592"/>
      <c r="NKD118" s="610"/>
      <c r="NKE118" s="592"/>
      <c r="NKF118" s="592"/>
      <c r="NKG118" s="592"/>
      <c r="NKH118" s="592"/>
      <c r="NKI118" s="592"/>
      <c r="NKJ118" s="592"/>
      <c r="NKK118" s="610"/>
      <c r="NKL118" s="592"/>
      <c r="NKM118" s="592"/>
      <c r="NKN118" s="592"/>
      <c r="NKO118" s="592"/>
      <c r="NKP118" s="592"/>
      <c r="NKQ118" s="592"/>
      <c r="NKR118" s="610"/>
      <c r="NKS118" s="592"/>
      <c r="NKT118" s="592"/>
      <c r="NKU118" s="592"/>
      <c r="NKV118" s="592"/>
      <c r="NKW118" s="592"/>
      <c r="NKX118" s="592"/>
      <c r="NKY118" s="610"/>
      <c r="NKZ118" s="592"/>
      <c r="NLA118" s="592"/>
      <c r="NLB118" s="592"/>
      <c r="NLC118" s="592"/>
      <c r="NLD118" s="592"/>
      <c r="NLE118" s="592"/>
      <c r="NLF118" s="610"/>
      <c r="NLG118" s="592"/>
      <c r="NLH118" s="592"/>
      <c r="NLI118" s="592"/>
      <c r="NLJ118" s="592"/>
      <c r="NLK118" s="592"/>
      <c r="NLL118" s="592"/>
      <c r="NLM118" s="610"/>
      <c r="NLN118" s="592"/>
      <c r="NLO118" s="592"/>
      <c r="NLP118" s="592"/>
      <c r="NLQ118" s="592"/>
      <c r="NLR118" s="592"/>
      <c r="NLS118" s="592"/>
      <c r="NLT118" s="610"/>
      <c r="NLU118" s="592"/>
      <c r="NLV118" s="592"/>
      <c r="NLW118" s="592"/>
      <c r="NLX118" s="592"/>
      <c r="NLY118" s="592"/>
      <c r="NLZ118" s="592"/>
      <c r="NMA118" s="610"/>
      <c r="NMB118" s="592"/>
      <c r="NMC118" s="592"/>
      <c r="NMD118" s="592"/>
      <c r="NME118" s="592"/>
      <c r="NMF118" s="592"/>
      <c r="NMG118" s="592"/>
      <c r="NMH118" s="610"/>
      <c r="NMI118" s="592"/>
      <c r="NMJ118" s="592"/>
      <c r="NMK118" s="592"/>
      <c r="NML118" s="592"/>
      <c r="NMM118" s="592"/>
      <c r="NMN118" s="592"/>
      <c r="NMO118" s="610"/>
      <c r="NMP118" s="592"/>
      <c r="NMQ118" s="592"/>
      <c r="NMR118" s="592"/>
      <c r="NMS118" s="592"/>
      <c r="NMT118" s="592"/>
      <c r="NMU118" s="592"/>
      <c r="NMV118" s="610"/>
      <c r="NMW118" s="592"/>
      <c r="NMX118" s="592"/>
      <c r="NMY118" s="592"/>
      <c r="NMZ118" s="592"/>
      <c r="NNA118" s="592"/>
      <c r="NNB118" s="592"/>
      <c r="NNC118" s="610"/>
      <c r="NND118" s="592"/>
      <c r="NNE118" s="592"/>
      <c r="NNF118" s="592"/>
      <c r="NNG118" s="592"/>
      <c r="NNH118" s="592"/>
      <c r="NNI118" s="592"/>
      <c r="NNJ118" s="610"/>
      <c r="NNK118" s="592"/>
      <c r="NNL118" s="592"/>
      <c r="NNM118" s="592"/>
      <c r="NNN118" s="592"/>
      <c r="NNO118" s="592"/>
      <c r="NNP118" s="592"/>
      <c r="NNQ118" s="610"/>
      <c r="NNR118" s="592"/>
      <c r="NNS118" s="592"/>
      <c r="NNT118" s="592"/>
      <c r="NNU118" s="592"/>
      <c r="NNV118" s="592"/>
      <c r="NNW118" s="592"/>
      <c r="NNX118" s="610"/>
      <c r="NNY118" s="592"/>
      <c r="NNZ118" s="592"/>
      <c r="NOA118" s="592"/>
      <c r="NOB118" s="592"/>
      <c r="NOC118" s="592"/>
      <c r="NOD118" s="592"/>
      <c r="NOE118" s="610"/>
      <c r="NOF118" s="592"/>
      <c r="NOG118" s="592"/>
      <c r="NOH118" s="592"/>
      <c r="NOI118" s="592"/>
      <c r="NOJ118" s="592"/>
      <c r="NOK118" s="592"/>
      <c r="NOL118" s="610"/>
      <c r="NOM118" s="592"/>
      <c r="NON118" s="592"/>
      <c r="NOO118" s="592"/>
      <c r="NOP118" s="592"/>
      <c r="NOQ118" s="592"/>
      <c r="NOR118" s="592"/>
      <c r="NOS118" s="610"/>
      <c r="NOT118" s="592"/>
      <c r="NOU118" s="592"/>
      <c r="NOV118" s="592"/>
      <c r="NOW118" s="592"/>
      <c r="NOX118" s="592"/>
      <c r="NOY118" s="592"/>
      <c r="NOZ118" s="610"/>
      <c r="NPA118" s="592"/>
      <c r="NPB118" s="592"/>
      <c r="NPC118" s="592"/>
      <c r="NPD118" s="592"/>
      <c r="NPE118" s="592"/>
      <c r="NPF118" s="592"/>
      <c r="NPG118" s="610"/>
      <c r="NPH118" s="592"/>
      <c r="NPI118" s="592"/>
      <c r="NPJ118" s="592"/>
      <c r="NPK118" s="592"/>
      <c r="NPL118" s="592"/>
      <c r="NPM118" s="592"/>
      <c r="NPN118" s="610"/>
      <c r="NPO118" s="592"/>
      <c r="NPP118" s="592"/>
      <c r="NPQ118" s="592"/>
      <c r="NPR118" s="592"/>
      <c r="NPS118" s="592"/>
      <c r="NPT118" s="592"/>
      <c r="NPU118" s="610"/>
      <c r="NPV118" s="592"/>
      <c r="NPW118" s="592"/>
      <c r="NPX118" s="592"/>
      <c r="NPY118" s="592"/>
      <c r="NPZ118" s="592"/>
      <c r="NQA118" s="592"/>
      <c r="NQB118" s="610"/>
      <c r="NQC118" s="592"/>
      <c r="NQD118" s="592"/>
      <c r="NQE118" s="592"/>
      <c r="NQF118" s="592"/>
      <c r="NQG118" s="592"/>
      <c r="NQH118" s="592"/>
      <c r="NQI118" s="610"/>
      <c r="NQJ118" s="592"/>
      <c r="NQK118" s="592"/>
      <c r="NQL118" s="592"/>
      <c r="NQM118" s="592"/>
      <c r="NQN118" s="592"/>
      <c r="NQO118" s="592"/>
      <c r="NQP118" s="610"/>
      <c r="NQQ118" s="592"/>
      <c r="NQR118" s="592"/>
      <c r="NQS118" s="592"/>
      <c r="NQT118" s="592"/>
      <c r="NQU118" s="592"/>
      <c r="NQV118" s="592"/>
      <c r="NQW118" s="610"/>
      <c r="NQX118" s="592"/>
      <c r="NQY118" s="592"/>
      <c r="NQZ118" s="592"/>
      <c r="NRA118" s="592"/>
      <c r="NRB118" s="592"/>
      <c r="NRC118" s="592"/>
      <c r="NRD118" s="610"/>
      <c r="NRE118" s="592"/>
      <c r="NRF118" s="592"/>
      <c r="NRG118" s="592"/>
      <c r="NRH118" s="592"/>
      <c r="NRI118" s="592"/>
      <c r="NRJ118" s="592"/>
      <c r="NRK118" s="610"/>
      <c r="NRL118" s="592"/>
      <c r="NRM118" s="592"/>
      <c r="NRN118" s="592"/>
      <c r="NRO118" s="592"/>
      <c r="NRP118" s="592"/>
      <c r="NRQ118" s="592"/>
      <c r="NRR118" s="610"/>
      <c r="NRS118" s="592"/>
      <c r="NRT118" s="592"/>
      <c r="NRU118" s="592"/>
      <c r="NRV118" s="592"/>
      <c r="NRW118" s="592"/>
      <c r="NRX118" s="592"/>
      <c r="NRY118" s="610"/>
      <c r="NRZ118" s="592"/>
      <c r="NSA118" s="592"/>
      <c r="NSB118" s="592"/>
      <c r="NSC118" s="592"/>
      <c r="NSD118" s="592"/>
      <c r="NSE118" s="592"/>
      <c r="NSF118" s="610"/>
      <c r="NSG118" s="592"/>
      <c r="NSH118" s="592"/>
      <c r="NSI118" s="592"/>
      <c r="NSJ118" s="592"/>
      <c r="NSK118" s="592"/>
      <c r="NSL118" s="592"/>
      <c r="NSM118" s="610"/>
      <c r="NSN118" s="592"/>
      <c r="NSO118" s="592"/>
      <c r="NSP118" s="592"/>
      <c r="NSQ118" s="592"/>
      <c r="NSR118" s="592"/>
      <c r="NSS118" s="592"/>
      <c r="NST118" s="610"/>
      <c r="NSU118" s="592"/>
      <c r="NSV118" s="592"/>
      <c r="NSW118" s="592"/>
      <c r="NSX118" s="592"/>
      <c r="NSY118" s="592"/>
      <c r="NSZ118" s="592"/>
      <c r="NTA118" s="610"/>
      <c r="NTB118" s="592"/>
      <c r="NTC118" s="592"/>
      <c r="NTD118" s="592"/>
      <c r="NTE118" s="592"/>
      <c r="NTF118" s="592"/>
      <c r="NTG118" s="592"/>
      <c r="NTH118" s="610"/>
      <c r="NTI118" s="592"/>
      <c r="NTJ118" s="592"/>
      <c r="NTK118" s="592"/>
      <c r="NTL118" s="592"/>
      <c r="NTM118" s="592"/>
      <c r="NTN118" s="592"/>
      <c r="NTO118" s="610"/>
      <c r="NTP118" s="592"/>
      <c r="NTQ118" s="592"/>
      <c r="NTR118" s="592"/>
      <c r="NTS118" s="592"/>
      <c r="NTT118" s="592"/>
      <c r="NTU118" s="592"/>
      <c r="NTV118" s="610"/>
      <c r="NTW118" s="592"/>
      <c r="NTX118" s="592"/>
      <c r="NTY118" s="592"/>
      <c r="NTZ118" s="592"/>
      <c r="NUA118" s="592"/>
      <c r="NUB118" s="592"/>
      <c r="NUC118" s="610"/>
      <c r="NUD118" s="592"/>
      <c r="NUE118" s="592"/>
      <c r="NUF118" s="592"/>
      <c r="NUG118" s="592"/>
      <c r="NUH118" s="592"/>
      <c r="NUI118" s="592"/>
      <c r="NUJ118" s="610"/>
      <c r="NUK118" s="592"/>
      <c r="NUL118" s="592"/>
      <c r="NUM118" s="592"/>
      <c r="NUN118" s="592"/>
      <c r="NUO118" s="592"/>
      <c r="NUP118" s="592"/>
      <c r="NUQ118" s="610"/>
      <c r="NUR118" s="592"/>
      <c r="NUS118" s="592"/>
      <c r="NUT118" s="592"/>
      <c r="NUU118" s="592"/>
      <c r="NUV118" s="592"/>
      <c r="NUW118" s="592"/>
      <c r="NUX118" s="610"/>
      <c r="NUY118" s="592"/>
      <c r="NUZ118" s="592"/>
      <c r="NVA118" s="592"/>
      <c r="NVB118" s="592"/>
      <c r="NVC118" s="592"/>
      <c r="NVD118" s="592"/>
      <c r="NVE118" s="610"/>
      <c r="NVF118" s="592"/>
      <c r="NVG118" s="592"/>
      <c r="NVH118" s="592"/>
      <c r="NVI118" s="592"/>
      <c r="NVJ118" s="592"/>
      <c r="NVK118" s="592"/>
      <c r="NVL118" s="610"/>
      <c r="NVM118" s="592"/>
      <c r="NVN118" s="592"/>
      <c r="NVO118" s="592"/>
      <c r="NVP118" s="592"/>
      <c r="NVQ118" s="592"/>
      <c r="NVR118" s="592"/>
      <c r="NVS118" s="610"/>
      <c r="NVT118" s="592"/>
      <c r="NVU118" s="592"/>
      <c r="NVV118" s="592"/>
      <c r="NVW118" s="592"/>
      <c r="NVX118" s="592"/>
      <c r="NVY118" s="592"/>
      <c r="NVZ118" s="610"/>
      <c r="NWA118" s="592"/>
      <c r="NWB118" s="592"/>
      <c r="NWC118" s="592"/>
      <c r="NWD118" s="592"/>
      <c r="NWE118" s="592"/>
      <c r="NWF118" s="592"/>
      <c r="NWG118" s="610"/>
      <c r="NWH118" s="592"/>
      <c r="NWI118" s="592"/>
      <c r="NWJ118" s="592"/>
      <c r="NWK118" s="592"/>
      <c r="NWL118" s="592"/>
      <c r="NWM118" s="592"/>
      <c r="NWN118" s="610"/>
      <c r="NWO118" s="592"/>
      <c r="NWP118" s="592"/>
      <c r="NWQ118" s="592"/>
      <c r="NWR118" s="592"/>
      <c r="NWS118" s="592"/>
      <c r="NWT118" s="592"/>
      <c r="NWU118" s="610"/>
      <c r="NWV118" s="592"/>
      <c r="NWW118" s="592"/>
      <c r="NWX118" s="592"/>
      <c r="NWY118" s="592"/>
      <c r="NWZ118" s="592"/>
      <c r="NXA118" s="592"/>
      <c r="NXB118" s="610"/>
      <c r="NXC118" s="592"/>
      <c r="NXD118" s="592"/>
      <c r="NXE118" s="592"/>
      <c r="NXF118" s="592"/>
      <c r="NXG118" s="592"/>
      <c r="NXH118" s="592"/>
      <c r="NXI118" s="610"/>
      <c r="NXJ118" s="592"/>
      <c r="NXK118" s="592"/>
      <c r="NXL118" s="592"/>
      <c r="NXM118" s="592"/>
      <c r="NXN118" s="592"/>
      <c r="NXO118" s="592"/>
      <c r="NXP118" s="610"/>
      <c r="NXQ118" s="592"/>
      <c r="NXR118" s="592"/>
      <c r="NXS118" s="592"/>
      <c r="NXT118" s="592"/>
      <c r="NXU118" s="592"/>
      <c r="NXV118" s="592"/>
      <c r="NXW118" s="610"/>
      <c r="NXX118" s="592"/>
      <c r="NXY118" s="592"/>
      <c r="NXZ118" s="592"/>
      <c r="NYA118" s="592"/>
      <c r="NYB118" s="592"/>
      <c r="NYC118" s="592"/>
      <c r="NYD118" s="610"/>
      <c r="NYE118" s="592"/>
      <c r="NYF118" s="592"/>
      <c r="NYG118" s="592"/>
      <c r="NYH118" s="592"/>
      <c r="NYI118" s="592"/>
      <c r="NYJ118" s="592"/>
      <c r="NYK118" s="610"/>
      <c r="NYL118" s="592"/>
      <c r="NYM118" s="592"/>
      <c r="NYN118" s="592"/>
      <c r="NYO118" s="592"/>
      <c r="NYP118" s="592"/>
      <c r="NYQ118" s="592"/>
      <c r="NYR118" s="610"/>
      <c r="NYS118" s="592"/>
      <c r="NYT118" s="592"/>
      <c r="NYU118" s="592"/>
      <c r="NYV118" s="592"/>
      <c r="NYW118" s="592"/>
      <c r="NYX118" s="592"/>
      <c r="NYY118" s="610"/>
      <c r="NYZ118" s="592"/>
      <c r="NZA118" s="592"/>
      <c r="NZB118" s="592"/>
      <c r="NZC118" s="592"/>
      <c r="NZD118" s="592"/>
      <c r="NZE118" s="592"/>
      <c r="NZF118" s="610"/>
      <c r="NZG118" s="592"/>
      <c r="NZH118" s="592"/>
      <c r="NZI118" s="592"/>
      <c r="NZJ118" s="592"/>
      <c r="NZK118" s="592"/>
      <c r="NZL118" s="592"/>
      <c r="NZM118" s="610"/>
      <c r="NZN118" s="592"/>
      <c r="NZO118" s="592"/>
      <c r="NZP118" s="592"/>
      <c r="NZQ118" s="592"/>
      <c r="NZR118" s="592"/>
      <c r="NZS118" s="592"/>
      <c r="NZT118" s="610"/>
      <c r="NZU118" s="592"/>
      <c r="NZV118" s="592"/>
      <c r="NZW118" s="592"/>
      <c r="NZX118" s="592"/>
      <c r="NZY118" s="592"/>
      <c r="NZZ118" s="592"/>
      <c r="OAA118" s="610"/>
      <c r="OAB118" s="592"/>
      <c r="OAC118" s="592"/>
      <c r="OAD118" s="592"/>
      <c r="OAE118" s="592"/>
      <c r="OAF118" s="592"/>
      <c r="OAG118" s="592"/>
      <c r="OAH118" s="610"/>
      <c r="OAI118" s="592"/>
      <c r="OAJ118" s="592"/>
      <c r="OAK118" s="592"/>
      <c r="OAL118" s="592"/>
      <c r="OAM118" s="592"/>
      <c r="OAN118" s="592"/>
      <c r="OAO118" s="610"/>
      <c r="OAP118" s="592"/>
      <c r="OAQ118" s="592"/>
      <c r="OAR118" s="592"/>
      <c r="OAS118" s="592"/>
      <c r="OAT118" s="592"/>
      <c r="OAU118" s="592"/>
      <c r="OAV118" s="610"/>
      <c r="OAW118" s="592"/>
      <c r="OAX118" s="592"/>
      <c r="OAY118" s="592"/>
      <c r="OAZ118" s="592"/>
      <c r="OBA118" s="592"/>
      <c r="OBB118" s="592"/>
      <c r="OBC118" s="610"/>
      <c r="OBD118" s="592"/>
      <c r="OBE118" s="592"/>
      <c r="OBF118" s="592"/>
      <c r="OBG118" s="592"/>
      <c r="OBH118" s="592"/>
      <c r="OBI118" s="592"/>
      <c r="OBJ118" s="610"/>
      <c r="OBK118" s="592"/>
      <c r="OBL118" s="592"/>
      <c r="OBM118" s="592"/>
      <c r="OBN118" s="592"/>
      <c r="OBO118" s="592"/>
      <c r="OBP118" s="592"/>
      <c r="OBQ118" s="610"/>
      <c r="OBR118" s="592"/>
      <c r="OBS118" s="592"/>
      <c r="OBT118" s="592"/>
      <c r="OBU118" s="592"/>
      <c r="OBV118" s="592"/>
      <c r="OBW118" s="592"/>
      <c r="OBX118" s="610"/>
      <c r="OBY118" s="592"/>
      <c r="OBZ118" s="592"/>
      <c r="OCA118" s="592"/>
      <c r="OCB118" s="592"/>
      <c r="OCC118" s="592"/>
      <c r="OCD118" s="592"/>
      <c r="OCE118" s="610"/>
      <c r="OCF118" s="592"/>
      <c r="OCG118" s="592"/>
      <c r="OCH118" s="592"/>
      <c r="OCI118" s="592"/>
      <c r="OCJ118" s="592"/>
      <c r="OCK118" s="592"/>
      <c r="OCL118" s="610"/>
      <c r="OCM118" s="592"/>
      <c r="OCN118" s="592"/>
      <c r="OCO118" s="592"/>
      <c r="OCP118" s="592"/>
      <c r="OCQ118" s="592"/>
      <c r="OCR118" s="592"/>
      <c r="OCS118" s="610"/>
      <c r="OCT118" s="592"/>
      <c r="OCU118" s="592"/>
      <c r="OCV118" s="592"/>
      <c r="OCW118" s="592"/>
      <c r="OCX118" s="592"/>
      <c r="OCY118" s="592"/>
      <c r="OCZ118" s="610"/>
      <c r="ODA118" s="592"/>
      <c r="ODB118" s="592"/>
      <c r="ODC118" s="592"/>
      <c r="ODD118" s="592"/>
      <c r="ODE118" s="592"/>
      <c r="ODF118" s="592"/>
      <c r="ODG118" s="610"/>
      <c r="ODH118" s="592"/>
      <c r="ODI118" s="592"/>
      <c r="ODJ118" s="592"/>
      <c r="ODK118" s="592"/>
      <c r="ODL118" s="592"/>
      <c r="ODM118" s="592"/>
      <c r="ODN118" s="610"/>
      <c r="ODO118" s="592"/>
      <c r="ODP118" s="592"/>
      <c r="ODQ118" s="592"/>
      <c r="ODR118" s="592"/>
      <c r="ODS118" s="592"/>
      <c r="ODT118" s="592"/>
      <c r="ODU118" s="610"/>
      <c r="ODV118" s="592"/>
      <c r="ODW118" s="592"/>
      <c r="ODX118" s="592"/>
      <c r="ODY118" s="592"/>
      <c r="ODZ118" s="592"/>
      <c r="OEA118" s="592"/>
      <c r="OEB118" s="610"/>
      <c r="OEC118" s="592"/>
      <c r="OED118" s="592"/>
      <c r="OEE118" s="592"/>
      <c r="OEF118" s="592"/>
      <c r="OEG118" s="592"/>
      <c r="OEH118" s="592"/>
      <c r="OEI118" s="610"/>
      <c r="OEJ118" s="592"/>
      <c r="OEK118" s="592"/>
      <c r="OEL118" s="592"/>
      <c r="OEM118" s="592"/>
      <c r="OEN118" s="592"/>
      <c r="OEO118" s="592"/>
      <c r="OEP118" s="610"/>
      <c r="OEQ118" s="592"/>
      <c r="OER118" s="592"/>
      <c r="OES118" s="592"/>
      <c r="OET118" s="592"/>
      <c r="OEU118" s="592"/>
      <c r="OEV118" s="592"/>
      <c r="OEW118" s="610"/>
      <c r="OEX118" s="592"/>
      <c r="OEY118" s="592"/>
      <c r="OEZ118" s="592"/>
      <c r="OFA118" s="592"/>
      <c r="OFB118" s="592"/>
      <c r="OFC118" s="592"/>
      <c r="OFD118" s="610"/>
      <c r="OFE118" s="592"/>
      <c r="OFF118" s="592"/>
      <c r="OFG118" s="592"/>
      <c r="OFH118" s="592"/>
      <c r="OFI118" s="592"/>
      <c r="OFJ118" s="592"/>
      <c r="OFK118" s="610"/>
      <c r="OFL118" s="592"/>
      <c r="OFM118" s="592"/>
      <c r="OFN118" s="592"/>
      <c r="OFO118" s="592"/>
      <c r="OFP118" s="592"/>
      <c r="OFQ118" s="592"/>
      <c r="OFR118" s="610"/>
      <c r="OFS118" s="592"/>
      <c r="OFT118" s="592"/>
      <c r="OFU118" s="592"/>
      <c r="OFV118" s="592"/>
      <c r="OFW118" s="592"/>
      <c r="OFX118" s="592"/>
      <c r="OFY118" s="610"/>
      <c r="OFZ118" s="592"/>
      <c r="OGA118" s="592"/>
      <c r="OGB118" s="592"/>
      <c r="OGC118" s="592"/>
      <c r="OGD118" s="592"/>
      <c r="OGE118" s="592"/>
      <c r="OGF118" s="610"/>
      <c r="OGG118" s="592"/>
      <c r="OGH118" s="592"/>
      <c r="OGI118" s="592"/>
      <c r="OGJ118" s="592"/>
      <c r="OGK118" s="592"/>
      <c r="OGL118" s="592"/>
      <c r="OGM118" s="610"/>
      <c r="OGN118" s="592"/>
      <c r="OGO118" s="592"/>
      <c r="OGP118" s="592"/>
      <c r="OGQ118" s="592"/>
      <c r="OGR118" s="592"/>
      <c r="OGS118" s="592"/>
      <c r="OGT118" s="610"/>
      <c r="OGU118" s="592"/>
      <c r="OGV118" s="592"/>
      <c r="OGW118" s="592"/>
      <c r="OGX118" s="592"/>
      <c r="OGY118" s="592"/>
      <c r="OGZ118" s="592"/>
      <c r="OHA118" s="610"/>
      <c r="OHB118" s="592"/>
      <c r="OHC118" s="592"/>
      <c r="OHD118" s="592"/>
      <c r="OHE118" s="592"/>
      <c r="OHF118" s="592"/>
      <c r="OHG118" s="592"/>
      <c r="OHH118" s="610"/>
      <c r="OHI118" s="592"/>
      <c r="OHJ118" s="592"/>
      <c r="OHK118" s="592"/>
      <c r="OHL118" s="592"/>
      <c r="OHM118" s="592"/>
      <c r="OHN118" s="592"/>
      <c r="OHO118" s="610"/>
      <c r="OHP118" s="592"/>
      <c r="OHQ118" s="592"/>
      <c r="OHR118" s="592"/>
      <c r="OHS118" s="592"/>
      <c r="OHT118" s="592"/>
      <c r="OHU118" s="592"/>
      <c r="OHV118" s="610"/>
      <c r="OHW118" s="592"/>
      <c r="OHX118" s="592"/>
      <c r="OHY118" s="592"/>
      <c r="OHZ118" s="592"/>
      <c r="OIA118" s="592"/>
      <c r="OIB118" s="592"/>
      <c r="OIC118" s="610"/>
      <c r="OID118" s="592"/>
      <c r="OIE118" s="592"/>
      <c r="OIF118" s="592"/>
      <c r="OIG118" s="592"/>
      <c r="OIH118" s="592"/>
      <c r="OII118" s="592"/>
      <c r="OIJ118" s="610"/>
      <c r="OIK118" s="592"/>
      <c r="OIL118" s="592"/>
      <c r="OIM118" s="592"/>
      <c r="OIN118" s="592"/>
      <c r="OIO118" s="592"/>
      <c r="OIP118" s="592"/>
      <c r="OIQ118" s="610"/>
      <c r="OIR118" s="592"/>
      <c r="OIS118" s="592"/>
      <c r="OIT118" s="592"/>
      <c r="OIU118" s="592"/>
      <c r="OIV118" s="592"/>
      <c r="OIW118" s="592"/>
      <c r="OIX118" s="610"/>
      <c r="OIY118" s="592"/>
      <c r="OIZ118" s="592"/>
      <c r="OJA118" s="592"/>
      <c r="OJB118" s="592"/>
      <c r="OJC118" s="592"/>
      <c r="OJD118" s="592"/>
      <c r="OJE118" s="610"/>
      <c r="OJF118" s="592"/>
      <c r="OJG118" s="592"/>
      <c r="OJH118" s="592"/>
      <c r="OJI118" s="592"/>
      <c r="OJJ118" s="592"/>
      <c r="OJK118" s="592"/>
      <c r="OJL118" s="610"/>
      <c r="OJM118" s="592"/>
      <c r="OJN118" s="592"/>
      <c r="OJO118" s="592"/>
      <c r="OJP118" s="592"/>
      <c r="OJQ118" s="592"/>
      <c r="OJR118" s="592"/>
      <c r="OJS118" s="610"/>
      <c r="OJT118" s="592"/>
      <c r="OJU118" s="592"/>
      <c r="OJV118" s="592"/>
      <c r="OJW118" s="592"/>
      <c r="OJX118" s="592"/>
      <c r="OJY118" s="592"/>
      <c r="OJZ118" s="610"/>
      <c r="OKA118" s="592"/>
      <c r="OKB118" s="592"/>
      <c r="OKC118" s="592"/>
      <c r="OKD118" s="592"/>
      <c r="OKE118" s="592"/>
      <c r="OKF118" s="592"/>
      <c r="OKG118" s="610"/>
      <c r="OKH118" s="592"/>
      <c r="OKI118" s="592"/>
      <c r="OKJ118" s="592"/>
      <c r="OKK118" s="592"/>
      <c r="OKL118" s="592"/>
      <c r="OKM118" s="592"/>
      <c r="OKN118" s="610"/>
      <c r="OKO118" s="592"/>
      <c r="OKP118" s="592"/>
      <c r="OKQ118" s="592"/>
      <c r="OKR118" s="592"/>
      <c r="OKS118" s="592"/>
      <c r="OKT118" s="592"/>
      <c r="OKU118" s="610"/>
      <c r="OKV118" s="592"/>
      <c r="OKW118" s="592"/>
      <c r="OKX118" s="592"/>
      <c r="OKY118" s="592"/>
      <c r="OKZ118" s="592"/>
      <c r="OLA118" s="592"/>
      <c r="OLB118" s="610"/>
      <c r="OLC118" s="592"/>
      <c r="OLD118" s="592"/>
      <c r="OLE118" s="592"/>
      <c r="OLF118" s="592"/>
      <c r="OLG118" s="592"/>
      <c r="OLH118" s="592"/>
      <c r="OLI118" s="610"/>
      <c r="OLJ118" s="592"/>
      <c r="OLK118" s="592"/>
      <c r="OLL118" s="592"/>
      <c r="OLM118" s="592"/>
      <c r="OLN118" s="592"/>
      <c r="OLO118" s="592"/>
      <c r="OLP118" s="610"/>
      <c r="OLQ118" s="592"/>
      <c r="OLR118" s="592"/>
      <c r="OLS118" s="592"/>
      <c r="OLT118" s="592"/>
      <c r="OLU118" s="592"/>
      <c r="OLV118" s="592"/>
      <c r="OLW118" s="610"/>
      <c r="OLX118" s="592"/>
      <c r="OLY118" s="592"/>
      <c r="OLZ118" s="592"/>
      <c r="OMA118" s="592"/>
      <c r="OMB118" s="592"/>
      <c r="OMC118" s="592"/>
      <c r="OMD118" s="610"/>
      <c r="OME118" s="592"/>
      <c r="OMF118" s="592"/>
      <c r="OMG118" s="592"/>
      <c r="OMH118" s="592"/>
      <c r="OMI118" s="592"/>
      <c r="OMJ118" s="592"/>
      <c r="OMK118" s="610"/>
      <c r="OML118" s="592"/>
      <c r="OMM118" s="592"/>
      <c r="OMN118" s="592"/>
      <c r="OMO118" s="592"/>
      <c r="OMP118" s="592"/>
      <c r="OMQ118" s="592"/>
      <c r="OMR118" s="610"/>
      <c r="OMS118" s="592"/>
      <c r="OMT118" s="592"/>
      <c r="OMU118" s="592"/>
      <c r="OMV118" s="592"/>
      <c r="OMW118" s="592"/>
      <c r="OMX118" s="592"/>
      <c r="OMY118" s="610"/>
      <c r="OMZ118" s="592"/>
      <c r="ONA118" s="592"/>
      <c r="ONB118" s="592"/>
      <c r="ONC118" s="592"/>
      <c r="OND118" s="592"/>
      <c r="ONE118" s="592"/>
      <c r="ONF118" s="610"/>
      <c r="ONG118" s="592"/>
      <c r="ONH118" s="592"/>
      <c r="ONI118" s="592"/>
      <c r="ONJ118" s="592"/>
      <c r="ONK118" s="592"/>
      <c r="ONL118" s="592"/>
      <c r="ONM118" s="610"/>
      <c r="ONN118" s="592"/>
      <c r="ONO118" s="592"/>
      <c r="ONP118" s="592"/>
      <c r="ONQ118" s="592"/>
      <c r="ONR118" s="592"/>
      <c r="ONS118" s="592"/>
      <c r="ONT118" s="610"/>
      <c r="ONU118" s="592"/>
      <c r="ONV118" s="592"/>
      <c r="ONW118" s="592"/>
      <c r="ONX118" s="592"/>
      <c r="ONY118" s="592"/>
      <c r="ONZ118" s="592"/>
      <c r="OOA118" s="610"/>
      <c r="OOB118" s="592"/>
      <c r="OOC118" s="592"/>
      <c r="OOD118" s="592"/>
      <c r="OOE118" s="592"/>
      <c r="OOF118" s="592"/>
      <c r="OOG118" s="592"/>
      <c r="OOH118" s="610"/>
      <c r="OOI118" s="592"/>
      <c r="OOJ118" s="592"/>
      <c r="OOK118" s="592"/>
      <c r="OOL118" s="592"/>
      <c r="OOM118" s="592"/>
      <c r="OON118" s="592"/>
      <c r="OOO118" s="610"/>
      <c r="OOP118" s="592"/>
      <c r="OOQ118" s="592"/>
      <c r="OOR118" s="592"/>
      <c r="OOS118" s="592"/>
      <c r="OOT118" s="592"/>
      <c r="OOU118" s="592"/>
      <c r="OOV118" s="610"/>
      <c r="OOW118" s="592"/>
      <c r="OOX118" s="592"/>
      <c r="OOY118" s="592"/>
      <c r="OOZ118" s="592"/>
      <c r="OPA118" s="592"/>
      <c r="OPB118" s="592"/>
      <c r="OPC118" s="610"/>
      <c r="OPD118" s="592"/>
      <c r="OPE118" s="592"/>
      <c r="OPF118" s="592"/>
      <c r="OPG118" s="592"/>
      <c r="OPH118" s="592"/>
      <c r="OPI118" s="592"/>
      <c r="OPJ118" s="610"/>
      <c r="OPK118" s="592"/>
      <c r="OPL118" s="592"/>
      <c r="OPM118" s="592"/>
      <c r="OPN118" s="592"/>
      <c r="OPO118" s="592"/>
      <c r="OPP118" s="592"/>
      <c r="OPQ118" s="610"/>
      <c r="OPR118" s="592"/>
      <c r="OPS118" s="592"/>
      <c r="OPT118" s="592"/>
      <c r="OPU118" s="592"/>
      <c r="OPV118" s="592"/>
      <c r="OPW118" s="592"/>
      <c r="OPX118" s="610"/>
      <c r="OPY118" s="592"/>
      <c r="OPZ118" s="592"/>
      <c r="OQA118" s="592"/>
      <c r="OQB118" s="592"/>
      <c r="OQC118" s="592"/>
      <c r="OQD118" s="592"/>
      <c r="OQE118" s="610"/>
      <c r="OQF118" s="592"/>
      <c r="OQG118" s="592"/>
      <c r="OQH118" s="592"/>
      <c r="OQI118" s="592"/>
      <c r="OQJ118" s="592"/>
      <c r="OQK118" s="592"/>
      <c r="OQL118" s="610"/>
      <c r="OQM118" s="592"/>
      <c r="OQN118" s="592"/>
      <c r="OQO118" s="592"/>
      <c r="OQP118" s="592"/>
      <c r="OQQ118" s="592"/>
      <c r="OQR118" s="592"/>
      <c r="OQS118" s="610"/>
      <c r="OQT118" s="592"/>
      <c r="OQU118" s="592"/>
      <c r="OQV118" s="592"/>
      <c r="OQW118" s="592"/>
      <c r="OQX118" s="592"/>
      <c r="OQY118" s="592"/>
      <c r="OQZ118" s="610"/>
      <c r="ORA118" s="592"/>
      <c r="ORB118" s="592"/>
      <c r="ORC118" s="592"/>
      <c r="ORD118" s="592"/>
      <c r="ORE118" s="592"/>
      <c r="ORF118" s="592"/>
      <c r="ORG118" s="610"/>
      <c r="ORH118" s="592"/>
      <c r="ORI118" s="592"/>
      <c r="ORJ118" s="592"/>
      <c r="ORK118" s="592"/>
      <c r="ORL118" s="592"/>
      <c r="ORM118" s="592"/>
      <c r="ORN118" s="610"/>
      <c r="ORO118" s="592"/>
      <c r="ORP118" s="592"/>
      <c r="ORQ118" s="592"/>
      <c r="ORR118" s="592"/>
      <c r="ORS118" s="592"/>
      <c r="ORT118" s="592"/>
      <c r="ORU118" s="610"/>
      <c r="ORV118" s="592"/>
      <c r="ORW118" s="592"/>
      <c r="ORX118" s="592"/>
      <c r="ORY118" s="592"/>
      <c r="ORZ118" s="592"/>
      <c r="OSA118" s="592"/>
      <c r="OSB118" s="610"/>
      <c r="OSC118" s="592"/>
      <c r="OSD118" s="592"/>
      <c r="OSE118" s="592"/>
      <c r="OSF118" s="592"/>
      <c r="OSG118" s="592"/>
      <c r="OSH118" s="592"/>
      <c r="OSI118" s="610"/>
      <c r="OSJ118" s="592"/>
      <c r="OSK118" s="592"/>
      <c r="OSL118" s="592"/>
      <c r="OSM118" s="592"/>
      <c r="OSN118" s="592"/>
      <c r="OSO118" s="592"/>
      <c r="OSP118" s="610"/>
      <c r="OSQ118" s="592"/>
      <c r="OSR118" s="592"/>
      <c r="OSS118" s="592"/>
      <c r="OST118" s="592"/>
      <c r="OSU118" s="592"/>
      <c r="OSV118" s="592"/>
      <c r="OSW118" s="610"/>
      <c r="OSX118" s="592"/>
      <c r="OSY118" s="592"/>
      <c r="OSZ118" s="592"/>
      <c r="OTA118" s="592"/>
      <c r="OTB118" s="592"/>
      <c r="OTC118" s="592"/>
      <c r="OTD118" s="610"/>
      <c r="OTE118" s="592"/>
      <c r="OTF118" s="592"/>
      <c r="OTG118" s="592"/>
      <c r="OTH118" s="592"/>
      <c r="OTI118" s="592"/>
      <c r="OTJ118" s="592"/>
      <c r="OTK118" s="610"/>
      <c r="OTL118" s="592"/>
      <c r="OTM118" s="592"/>
      <c r="OTN118" s="592"/>
      <c r="OTO118" s="592"/>
      <c r="OTP118" s="592"/>
      <c r="OTQ118" s="592"/>
      <c r="OTR118" s="610"/>
      <c r="OTS118" s="592"/>
      <c r="OTT118" s="592"/>
      <c r="OTU118" s="592"/>
      <c r="OTV118" s="592"/>
      <c r="OTW118" s="592"/>
      <c r="OTX118" s="592"/>
      <c r="OTY118" s="610"/>
      <c r="OTZ118" s="592"/>
      <c r="OUA118" s="592"/>
      <c r="OUB118" s="592"/>
      <c r="OUC118" s="592"/>
      <c r="OUD118" s="592"/>
      <c r="OUE118" s="592"/>
      <c r="OUF118" s="610"/>
      <c r="OUG118" s="592"/>
      <c r="OUH118" s="592"/>
      <c r="OUI118" s="592"/>
      <c r="OUJ118" s="592"/>
      <c r="OUK118" s="592"/>
      <c r="OUL118" s="592"/>
      <c r="OUM118" s="610"/>
      <c r="OUN118" s="592"/>
      <c r="OUO118" s="592"/>
      <c r="OUP118" s="592"/>
      <c r="OUQ118" s="592"/>
      <c r="OUR118" s="592"/>
      <c r="OUS118" s="592"/>
      <c r="OUT118" s="610"/>
      <c r="OUU118" s="592"/>
      <c r="OUV118" s="592"/>
      <c r="OUW118" s="592"/>
      <c r="OUX118" s="592"/>
      <c r="OUY118" s="592"/>
      <c r="OUZ118" s="592"/>
      <c r="OVA118" s="610"/>
      <c r="OVB118" s="592"/>
      <c r="OVC118" s="592"/>
      <c r="OVD118" s="592"/>
      <c r="OVE118" s="592"/>
      <c r="OVF118" s="592"/>
      <c r="OVG118" s="592"/>
      <c r="OVH118" s="610"/>
      <c r="OVI118" s="592"/>
      <c r="OVJ118" s="592"/>
      <c r="OVK118" s="592"/>
      <c r="OVL118" s="592"/>
      <c r="OVM118" s="592"/>
      <c r="OVN118" s="592"/>
      <c r="OVO118" s="610"/>
      <c r="OVP118" s="592"/>
      <c r="OVQ118" s="592"/>
      <c r="OVR118" s="592"/>
      <c r="OVS118" s="592"/>
      <c r="OVT118" s="592"/>
      <c r="OVU118" s="592"/>
      <c r="OVV118" s="610"/>
      <c r="OVW118" s="592"/>
      <c r="OVX118" s="592"/>
      <c r="OVY118" s="592"/>
      <c r="OVZ118" s="592"/>
      <c r="OWA118" s="592"/>
      <c r="OWB118" s="592"/>
      <c r="OWC118" s="610"/>
      <c r="OWD118" s="592"/>
      <c r="OWE118" s="592"/>
      <c r="OWF118" s="592"/>
      <c r="OWG118" s="592"/>
      <c r="OWH118" s="592"/>
      <c r="OWI118" s="592"/>
      <c r="OWJ118" s="610"/>
      <c r="OWK118" s="592"/>
      <c r="OWL118" s="592"/>
      <c r="OWM118" s="592"/>
      <c r="OWN118" s="592"/>
      <c r="OWO118" s="592"/>
      <c r="OWP118" s="592"/>
      <c r="OWQ118" s="610"/>
      <c r="OWR118" s="592"/>
      <c r="OWS118" s="592"/>
      <c r="OWT118" s="592"/>
      <c r="OWU118" s="592"/>
      <c r="OWV118" s="592"/>
      <c r="OWW118" s="592"/>
      <c r="OWX118" s="610"/>
      <c r="OWY118" s="592"/>
      <c r="OWZ118" s="592"/>
      <c r="OXA118" s="592"/>
      <c r="OXB118" s="592"/>
      <c r="OXC118" s="592"/>
      <c r="OXD118" s="592"/>
      <c r="OXE118" s="610"/>
      <c r="OXF118" s="592"/>
      <c r="OXG118" s="592"/>
      <c r="OXH118" s="592"/>
      <c r="OXI118" s="592"/>
      <c r="OXJ118" s="592"/>
      <c r="OXK118" s="592"/>
      <c r="OXL118" s="610"/>
      <c r="OXM118" s="592"/>
      <c r="OXN118" s="592"/>
      <c r="OXO118" s="592"/>
      <c r="OXP118" s="592"/>
      <c r="OXQ118" s="592"/>
      <c r="OXR118" s="592"/>
      <c r="OXS118" s="610"/>
      <c r="OXT118" s="592"/>
      <c r="OXU118" s="592"/>
      <c r="OXV118" s="592"/>
      <c r="OXW118" s="592"/>
      <c r="OXX118" s="592"/>
      <c r="OXY118" s="592"/>
      <c r="OXZ118" s="610"/>
      <c r="OYA118" s="592"/>
      <c r="OYB118" s="592"/>
      <c r="OYC118" s="592"/>
      <c r="OYD118" s="592"/>
      <c r="OYE118" s="592"/>
      <c r="OYF118" s="592"/>
      <c r="OYG118" s="610"/>
      <c r="OYH118" s="592"/>
      <c r="OYI118" s="592"/>
      <c r="OYJ118" s="592"/>
      <c r="OYK118" s="592"/>
      <c r="OYL118" s="592"/>
      <c r="OYM118" s="592"/>
      <c r="OYN118" s="610"/>
      <c r="OYO118" s="592"/>
      <c r="OYP118" s="592"/>
      <c r="OYQ118" s="592"/>
      <c r="OYR118" s="592"/>
      <c r="OYS118" s="592"/>
      <c r="OYT118" s="592"/>
      <c r="OYU118" s="610"/>
      <c r="OYV118" s="592"/>
      <c r="OYW118" s="592"/>
      <c r="OYX118" s="592"/>
      <c r="OYY118" s="592"/>
      <c r="OYZ118" s="592"/>
      <c r="OZA118" s="592"/>
      <c r="OZB118" s="610"/>
      <c r="OZC118" s="592"/>
      <c r="OZD118" s="592"/>
      <c r="OZE118" s="592"/>
      <c r="OZF118" s="592"/>
      <c r="OZG118" s="592"/>
      <c r="OZH118" s="592"/>
      <c r="OZI118" s="610"/>
      <c r="OZJ118" s="592"/>
      <c r="OZK118" s="592"/>
      <c r="OZL118" s="592"/>
      <c r="OZM118" s="592"/>
      <c r="OZN118" s="592"/>
      <c r="OZO118" s="592"/>
      <c r="OZP118" s="610"/>
      <c r="OZQ118" s="592"/>
      <c r="OZR118" s="592"/>
      <c r="OZS118" s="592"/>
      <c r="OZT118" s="592"/>
      <c r="OZU118" s="592"/>
      <c r="OZV118" s="592"/>
      <c r="OZW118" s="610"/>
      <c r="OZX118" s="592"/>
      <c r="OZY118" s="592"/>
      <c r="OZZ118" s="592"/>
      <c r="PAA118" s="592"/>
      <c r="PAB118" s="592"/>
      <c r="PAC118" s="592"/>
      <c r="PAD118" s="610"/>
      <c r="PAE118" s="592"/>
      <c r="PAF118" s="592"/>
      <c r="PAG118" s="592"/>
      <c r="PAH118" s="592"/>
      <c r="PAI118" s="592"/>
      <c r="PAJ118" s="592"/>
      <c r="PAK118" s="610"/>
      <c r="PAL118" s="592"/>
      <c r="PAM118" s="592"/>
      <c r="PAN118" s="592"/>
      <c r="PAO118" s="592"/>
      <c r="PAP118" s="592"/>
      <c r="PAQ118" s="592"/>
      <c r="PAR118" s="610"/>
      <c r="PAS118" s="592"/>
      <c r="PAT118" s="592"/>
      <c r="PAU118" s="592"/>
      <c r="PAV118" s="592"/>
      <c r="PAW118" s="592"/>
      <c r="PAX118" s="592"/>
      <c r="PAY118" s="610"/>
      <c r="PAZ118" s="592"/>
      <c r="PBA118" s="592"/>
      <c r="PBB118" s="592"/>
      <c r="PBC118" s="592"/>
      <c r="PBD118" s="592"/>
      <c r="PBE118" s="592"/>
      <c r="PBF118" s="610"/>
      <c r="PBG118" s="592"/>
      <c r="PBH118" s="592"/>
      <c r="PBI118" s="592"/>
      <c r="PBJ118" s="592"/>
      <c r="PBK118" s="592"/>
      <c r="PBL118" s="592"/>
      <c r="PBM118" s="610"/>
      <c r="PBN118" s="592"/>
      <c r="PBO118" s="592"/>
      <c r="PBP118" s="592"/>
      <c r="PBQ118" s="592"/>
      <c r="PBR118" s="592"/>
      <c r="PBS118" s="592"/>
      <c r="PBT118" s="610"/>
      <c r="PBU118" s="592"/>
      <c r="PBV118" s="592"/>
      <c r="PBW118" s="592"/>
      <c r="PBX118" s="592"/>
      <c r="PBY118" s="592"/>
      <c r="PBZ118" s="592"/>
      <c r="PCA118" s="610"/>
      <c r="PCB118" s="592"/>
      <c r="PCC118" s="592"/>
      <c r="PCD118" s="592"/>
      <c r="PCE118" s="592"/>
      <c r="PCF118" s="592"/>
      <c r="PCG118" s="592"/>
      <c r="PCH118" s="610"/>
      <c r="PCI118" s="592"/>
      <c r="PCJ118" s="592"/>
      <c r="PCK118" s="592"/>
      <c r="PCL118" s="592"/>
      <c r="PCM118" s="592"/>
      <c r="PCN118" s="592"/>
      <c r="PCO118" s="610"/>
      <c r="PCP118" s="592"/>
      <c r="PCQ118" s="592"/>
      <c r="PCR118" s="592"/>
      <c r="PCS118" s="592"/>
      <c r="PCT118" s="592"/>
      <c r="PCU118" s="592"/>
      <c r="PCV118" s="610"/>
      <c r="PCW118" s="592"/>
      <c r="PCX118" s="592"/>
      <c r="PCY118" s="592"/>
      <c r="PCZ118" s="592"/>
      <c r="PDA118" s="592"/>
      <c r="PDB118" s="592"/>
      <c r="PDC118" s="610"/>
      <c r="PDD118" s="592"/>
      <c r="PDE118" s="592"/>
      <c r="PDF118" s="592"/>
      <c r="PDG118" s="592"/>
      <c r="PDH118" s="592"/>
      <c r="PDI118" s="592"/>
      <c r="PDJ118" s="610"/>
      <c r="PDK118" s="592"/>
      <c r="PDL118" s="592"/>
      <c r="PDM118" s="592"/>
      <c r="PDN118" s="592"/>
      <c r="PDO118" s="592"/>
      <c r="PDP118" s="592"/>
      <c r="PDQ118" s="610"/>
      <c r="PDR118" s="592"/>
      <c r="PDS118" s="592"/>
      <c r="PDT118" s="592"/>
      <c r="PDU118" s="592"/>
      <c r="PDV118" s="592"/>
      <c r="PDW118" s="592"/>
      <c r="PDX118" s="610"/>
      <c r="PDY118" s="592"/>
      <c r="PDZ118" s="592"/>
      <c r="PEA118" s="592"/>
      <c r="PEB118" s="592"/>
      <c r="PEC118" s="592"/>
      <c r="PED118" s="592"/>
      <c r="PEE118" s="610"/>
      <c r="PEF118" s="592"/>
      <c r="PEG118" s="592"/>
      <c r="PEH118" s="592"/>
      <c r="PEI118" s="592"/>
      <c r="PEJ118" s="592"/>
      <c r="PEK118" s="592"/>
      <c r="PEL118" s="610"/>
      <c r="PEM118" s="592"/>
      <c r="PEN118" s="592"/>
      <c r="PEO118" s="592"/>
      <c r="PEP118" s="592"/>
      <c r="PEQ118" s="592"/>
      <c r="PER118" s="592"/>
      <c r="PES118" s="610"/>
      <c r="PET118" s="592"/>
      <c r="PEU118" s="592"/>
      <c r="PEV118" s="592"/>
      <c r="PEW118" s="592"/>
      <c r="PEX118" s="592"/>
      <c r="PEY118" s="592"/>
      <c r="PEZ118" s="610"/>
      <c r="PFA118" s="592"/>
      <c r="PFB118" s="592"/>
      <c r="PFC118" s="592"/>
      <c r="PFD118" s="592"/>
      <c r="PFE118" s="592"/>
      <c r="PFF118" s="592"/>
      <c r="PFG118" s="610"/>
      <c r="PFH118" s="592"/>
      <c r="PFI118" s="592"/>
      <c r="PFJ118" s="592"/>
      <c r="PFK118" s="592"/>
      <c r="PFL118" s="592"/>
      <c r="PFM118" s="592"/>
      <c r="PFN118" s="610"/>
      <c r="PFO118" s="592"/>
      <c r="PFP118" s="592"/>
      <c r="PFQ118" s="592"/>
      <c r="PFR118" s="592"/>
      <c r="PFS118" s="592"/>
      <c r="PFT118" s="592"/>
      <c r="PFU118" s="610"/>
      <c r="PFV118" s="592"/>
      <c r="PFW118" s="592"/>
      <c r="PFX118" s="592"/>
      <c r="PFY118" s="592"/>
      <c r="PFZ118" s="592"/>
      <c r="PGA118" s="592"/>
      <c r="PGB118" s="610"/>
      <c r="PGC118" s="592"/>
      <c r="PGD118" s="592"/>
      <c r="PGE118" s="592"/>
      <c r="PGF118" s="592"/>
      <c r="PGG118" s="592"/>
      <c r="PGH118" s="592"/>
      <c r="PGI118" s="610"/>
      <c r="PGJ118" s="592"/>
      <c r="PGK118" s="592"/>
      <c r="PGL118" s="592"/>
      <c r="PGM118" s="592"/>
      <c r="PGN118" s="592"/>
      <c r="PGO118" s="592"/>
      <c r="PGP118" s="610"/>
      <c r="PGQ118" s="592"/>
      <c r="PGR118" s="592"/>
      <c r="PGS118" s="592"/>
      <c r="PGT118" s="592"/>
      <c r="PGU118" s="592"/>
      <c r="PGV118" s="592"/>
      <c r="PGW118" s="610"/>
      <c r="PGX118" s="592"/>
      <c r="PGY118" s="592"/>
      <c r="PGZ118" s="592"/>
      <c r="PHA118" s="592"/>
      <c r="PHB118" s="592"/>
      <c r="PHC118" s="592"/>
      <c r="PHD118" s="610"/>
      <c r="PHE118" s="592"/>
      <c r="PHF118" s="592"/>
      <c r="PHG118" s="592"/>
      <c r="PHH118" s="592"/>
      <c r="PHI118" s="592"/>
      <c r="PHJ118" s="592"/>
      <c r="PHK118" s="610"/>
      <c r="PHL118" s="592"/>
      <c r="PHM118" s="592"/>
      <c r="PHN118" s="592"/>
      <c r="PHO118" s="592"/>
      <c r="PHP118" s="592"/>
      <c r="PHQ118" s="592"/>
      <c r="PHR118" s="610"/>
      <c r="PHS118" s="592"/>
      <c r="PHT118" s="592"/>
      <c r="PHU118" s="592"/>
      <c r="PHV118" s="592"/>
      <c r="PHW118" s="592"/>
      <c r="PHX118" s="592"/>
      <c r="PHY118" s="610"/>
      <c r="PHZ118" s="592"/>
      <c r="PIA118" s="592"/>
      <c r="PIB118" s="592"/>
      <c r="PIC118" s="592"/>
      <c r="PID118" s="592"/>
      <c r="PIE118" s="592"/>
      <c r="PIF118" s="610"/>
      <c r="PIG118" s="592"/>
      <c r="PIH118" s="592"/>
      <c r="PII118" s="592"/>
      <c r="PIJ118" s="592"/>
      <c r="PIK118" s="592"/>
      <c r="PIL118" s="592"/>
      <c r="PIM118" s="610"/>
      <c r="PIN118" s="592"/>
      <c r="PIO118" s="592"/>
      <c r="PIP118" s="592"/>
      <c r="PIQ118" s="592"/>
      <c r="PIR118" s="592"/>
      <c r="PIS118" s="592"/>
      <c r="PIT118" s="610"/>
      <c r="PIU118" s="592"/>
      <c r="PIV118" s="592"/>
      <c r="PIW118" s="592"/>
      <c r="PIX118" s="592"/>
      <c r="PIY118" s="592"/>
      <c r="PIZ118" s="592"/>
      <c r="PJA118" s="610"/>
      <c r="PJB118" s="592"/>
      <c r="PJC118" s="592"/>
      <c r="PJD118" s="592"/>
      <c r="PJE118" s="592"/>
      <c r="PJF118" s="592"/>
      <c r="PJG118" s="592"/>
      <c r="PJH118" s="610"/>
      <c r="PJI118" s="592"/>
      <c r="PJJ118" s="592"/>
      <c r="PJK118" s="592"/>
      <c r="PJL118" s="592"/>
      <c r="PJM118" s="592"/>
      <c r="PJN118" s="592"/>
      <c r="PJO118" s="610"/>
      <c r="PJP118" s="592"/>
      <c r="PJQ118" s="592"/>
      <c r="PJR118" s="592"/>
      <c r="PJS118" s="592"/>
      <c r="PJT118" s="592"/>
      <c r="PJU118" s="592"/>
      <c r="PJV118" s="610"/>
      <c r="PJW118" s="592"/>
      <c r="PJX118" s="592"/>
      <c r="PJY118" s="592"/>
      <c r="PJZ118" s="592"/>
      <c r="PKA118" s="592"/>
      <c r="PKB118" s="592"/>
      <c r="PKC118" s="610"/>
      <c r="PKD118" s="592"/>
      <c r="PKE118" s="592"/>
      <c r="PKF118" s="592"/>
      <c r="PKG118" s="592"/>
      <c r="PKH118" s="592"/>
      <c r="PKI118" s="592"/>
      <c r="PKJ118" s="610"/>
      <c r="PKK118" s="592"/>
      <c r="PKL118" s="592"/>
      <c r="PKM118" s="592"/>
      <c r="PKN118" s="592"/>
      <c r="PKO118" s="592"/>
      <c r="PKP118" s="592"/>
      <c r="PKQ118" s="610"/>
      <c r="PKR118" s="592"/>
      <c r="PKS118" s="592"/>
      <c r="PKT118" s="592"/>
      <c r="PKU118" s="592"/>
      <c r="PKV118" s="592"/>
      <c r="PKW118" s="592"/>
      <c r="PKX118" s="610"/>
      <c r="PKY118" s="592"/>
      <c r="PKZ118" s="592"/>
      <c r="PLA118" s="592"/>
      <c r="PLB118" s="592"/>
      <c r="PLC118" s="592"/>
      <c r="PLD118" s="592"/>
      <c r="PLE118" s="610"/>
      <c r="PLF118" s="592"/>
      <c r="PLG118" s="592"/>
      <c r="PLH118" s="592"/>
      <c r="PLI118" s="592"/>
      <c r="PLJ118" s="592"/>
      <c r="PLK118" s="592"/>
      <c r="PLL118" s="610"/>
      <c r="PLM118" s="592"/>
      <c r="PLN118" s="592"/>
      <c r="PLO118" s="592"/>
      <c r="PLP118" s="592"/>
      <c r="PLQ118" s="592"/>
      <c r="PLR118" s="592"/>
      <c r="PLS118" s="610"/>
      <c r="PLT118" s="592"/>
      <c r="PLU118" s="592"/>
      <c r="PLV118" s="592"/>
      <c r="PLW118" s="592"/>
      <c r="PLX118" s="592"/>
      <c r="PLY118" s="592"/>
      <c r="PLZ118" s="610"/>
      <c r="PMA118" s="592"/>
      <c r="PMB118" s="592"/>
      <c r="PMC118" s="592"/>
      <c r="PMD118" s="592"/>
      <c r="PME118" s="592"/>
      <c r="PMF118" s="592"/>
      <c r="PMG118" s="610"/>
      <c r="PMH118" s="592"/>
      <c r="PMI118" s="592"/>
      <c r="PMJ118" s="592"/>
      <c r="PMK118" s="592"/>
      <c r="PML118" s="592"/>
      <c r="PMM118" s="592"/>
      <c r="PMN118" s="610"/>
      <c r="PMO118" s="592"/>
      <c r="PMP118" s="592"/>
      <c r="PMQ118" s="592"/>
      <c r="PMR118" s="592"/>
      <c r="PMS118" s="592"/>
      <c r="PMT118" s="592"/>
      <c r="PMU118" s="610"/>
      <c r="PMV118" s="592"/>
      <c r="PMW118" s="592"/>
      <c r="PMX118" s="592"/>
      <c r="PMY118" s="592"/>
      <c r="PMZ118" s="592"/>
      <c r="PNA118" s="592"/>
      <c r="PNB118" s="610"/>
      <c r="PNC118" s="592"/>
      <c r="PND118" s="592"/>
      <c r="PNE118" s="592"/>
      <c r="PNF118" s="592"/>
      <c r="PNG118" s="592"/>
      <c r="PNH118" s="592"/>
      <c r="PNI118" s="610"/>
      <c r="PNJ118" s="592"/>
      <c r="PNK118" s="592"/>
      <c r="PNL118" s="592"/>
      <c r="PNM118" s="592"/>
      <c r="PNN118" s="592"/>
      <c r="PNO118" s="592"/>
      <c r="PNP118" s="610"/>
      <c r="PNQ118" s="592"/>
      <c r="PNR118" s="592"/>
      <c r="PNS118" s="592"/>
      <c r="PNT118" s="592"/>
      <c r="PNU118" s="592"/>
      <c r="PNV118" s="592"/>
      <c r="PNW118" s="610"/>
      <c r="PNX118" s="592"/>
      <c r="PNY118" s="592"/>
      <c r="PNZ118" s="592"/>
      <c r="POA118" s="592"/>
      <c r="POB118" s="592"/>
      <c r="POC118" s="592"/>
      <c r="POD118" s="610"/>
      <c r="POE118" s="592"/>
      <c r="POF118" s="592"/>
      <c r="POG118" s="592"/>
      <c r="POH118" s="592"/>
      <c r="POI118" s="592"/>
      <c r="POJ118" s="592"/>
      <c r="POK118" s="610"/>
      <c r="POL118" s="592"/>
      <c r="POM118" s="592"/>
      <c r="PON118" s="592"/>
      <c r="POO118" s="592"/>
      <c r="POP118" s="592"/>
      <c r="POQ118" s="592"/>
      <c r="POR118" s="610"/>
      <c r="POS118" s="592"/>
      <c r="POT118" s="592"/>
      <c r="POU118" s="592"/>
      <c r="POV118" s="592"/>
      <c r="POW118" s="592"/>
      <c r="POX118" s="592"/>
      <c r="POY118" s="610"/>
      <c r="POZ118" s="592"/>
      <c r="PPA118" s="592"/>
      <c r="PPB118" s="592"/>
      <c r="PPC118" s="592"/>
      <c r="PPD118" s="592"/>
      <c r="PPE118" s="592"/>
      <c r="PPF118" s="610"/>
      <c r="PPG118" s="592"/>
      <c r="PPH118" s="592"/>
      <c r="PPI118" s="592"/>
      <c r="PPJ118" s="592"/>
      <c r="PPK118" s="592"/>
      <c r="PPL118" s="592"/>
      <c r="PPM118" s="610"/>
      <c r="PPN118" s="592"/>
      <c r="PPO118" s="592"/>
      <c r="PPP118" s="592"/>
      <c r="PPQ118" s="592"/>
      <c r="PPR118" s="592"/>
      <c r="PPS118" s="592"/>
      <c r="PPT118" s="610"/>
      <c r="PPU118" s="592"/>
      <c r="PPV118" s="592"/>
      <c r="PPW118" s="592"/>
      <c r="PPX118" s="592"/>
      <c r="PPY118" s="592"/>
      <c r="PPZ118" s="592"/>
      <c r="PQA118" s="610"/>
      <c r="PQB118" s="592"/>
      <c r="PQC118" s="592"/>
      <c r="PQD118" s="592"/>
      <c r="PQE118" s="592"/>
      <c r="PQF118" s="592"/>
      <c r="PQG118" s="592"/>
      <c r="PQH118" s="610"/>
      <c r="PQI118" s="592"/>
      <c r="PQJ118" s="592"/>
      <c r="PQK118" s="592"/>
      <c r="PQL118" s="592"/>
      <c r="PQM118" s="592"/>
      <c r="PQN118" s="592"/>
      <c r="PQO118" s="610"/>
      <c r="PQP118" s="592"/>
      <c r="PQQ118" s="592"/>
      <c r="PQR118" s="592"/>
      <c r="PQS118" s="592"/>
      <c r="PQT118" s="592"/>
      <c r="PQU118" s="592"/>
      <c r="PQV118" s="610"/>
      <c r="PQW118" s="592"/>
      <c r="PQX118" s="592"/>
      <c r="PQY118" s="592"/>
      <c r="PQZ118" s="592"/>
      <c r="PRA118" s="592"/>
      <c r="PRB118" s="592"/>
      <c r="PRC118" s="610"/>
      <c r="PRD118" s="592"/>
      <c r="PRE118" s="592"/>
      <c r="PRF118" s="592"/>
      <c r="PRG118" s="592"/>
      <c r="PRH118" s="592"/>
      <c r="PRI118" s="592"/>
      <c r="PRJ118" s="610"/>
      <c r="PRK118" s="592"/>
      <c r="PRL118" s="592"/>
      <c r="PRM118" s="592"/>
      <c r="PRN118" s="592"/>
      <c r="PRO118" s="592"/>
      <c r="PRP118" s="592"/>
      <c r="PRQ118" s="610"/>
      <c r="PRR118" s="592"/>
      <c r="PRS118" s="592"/>
      <c r="PRT118" s="592"/>
      <c r="PRU118" s="592"/>
      <c r="PRV118" s="592"/>
      <c r="PRW118" s="592"/>
      <c r="PRX118" s="610"/>
      <c r="PRY118" s="592"/>
      <c r="PRZ118" s="592"/>
      <c r="PSA118" s="592"/>
      <c r="PSB118" s="592"/>
      <c r="PSC118" s="592"/>
      <c r="PSD118" s="592"/>
      <c r="PSE118" s="610"/>
      <c r="PSF118" s="592"/>
      <c r="PSG118" s="592"/>
      <c r="PSH118" s="592"/>
      <c r="PSI118" s="592"/>
      <c r="PSJ118" s="592"/>
      <c r="PSK118" s="592"/>
      <c r="PSL118" s="610"/>
      <c r="PSM118" s="592"/>
      <c r="PSN118" s="592"/>
      <c r="PSO118" s="592"/>
      <c r="PSP118" s="592"/>
      <c r="PSQ118" s="592"/>
      <c r="PSR118" s="592"/>
      <c r="PSS118" s="610"/>
      <c r="PST118" s="592"/>
      <c r="PSU118" s="592"/>
      <c r="PSV118" s="592"/>
      <c r="PSW118" s="592"/>
      <c r="PSX118" s="592"/>
      <c r="PSY118" s="592"/>
      <c r="PSZ118" s="610"/>
      <c r="PTA118" s="592"/>
      <c r="PTB118" s="592"/>
      <c r="PTC118" s="592"/>
      <c r="PTD118" s="592"/>
      <c r="PTE118" s="592"/>
      <c r="PTF118" s="592"/>
      <c r="PTG118" s="610"/>
      <c r="PTH118" s="592"/>
      <c r="PTI118" s="592"/>
      <c r="PTJ118" s="592"/>
      <c r="PTK118" s="592"/>
      <c r="PTL118" s="592"/>
      <c r="PTM118" s="592"/>
      <c r="PTN118" s="610"/>
      <c r="PTO118" s="592"/>
      <c r="PTP118" s="592"/>
      <c r="PTQ118" s="592"/>
      <c r="PTR118" s="592"/>
      <c r="PTS118" s="592"/>
      <c r="PTT118" s="592"/>
      <c r="PTU118" s="610"/>
      <c r="PTV118" s="592"/>
      <c r="PTW118" s="592"/>
      <c r="PTX118" s="592"/>
      <c r="PTY118" s="592"/>
      <c r="PTZ118" s="592"/>
      <c r="PUA118" s="592"/>
      <c r="PUB118" s="610"/>
      <c r="PUC118" s="592"/>
      <c r="PUD118" s="592"/>
      <c r="PUE118" s="592"/>
      <c r="PUF118" s="592"/>
      <c r="PUG118" s="592"/>
      <c r="PUH118" s="592"/>
      <c r="PUI118" s="610"/>
      <c r="PUJ118" s="592"/>
      <c r="PUK118" s="592"/>
      <c r="PUL118" s="592"/>
      <c r="PUM118" s="592"/>
      <c r="PUN118" s="592"/>
      <c r="PUO118" s="592"/>
      <c r="PUP118" s="610"/>
      <c r="PUQ118" s="592"/>
      <c r="PUR118" s="592"/>
      <c r="PUS118" s="592"/>
      <c r="PUT118" s="592"/>
      <c r="PUU118" s="592"/>
      <c r="PUV118" s="592"/>
      <c r="PUW118" s="610"/>
      <c r="PUX118" s="592"/>
      <c r="PUY118" s="592"/>
      <c r="PUZ118" s="592"/>
      <c r="PVA118" s="592"/>
      <c r="PVB118" s="592"/>
      <c r="PVC118" s="592"/>
      <c r="PVD118" s="610"/>
      <c r="PVE118" s="592"/>
      <c r="PVF118" s="592"/>
      <c r="PVG118" s="592"/>
      <c r="PVH118" s="592"/>
      <c r="PVI118" s="592"/>
      <c r="PVJ118" s="592"/>
      <c r="PVK118" s="610"/>
      <c r="PVL118" s="592"/>
      <c r="PVM118" s="592"/>
      <c r="PVN118" s="592"/>
      <c r="PVO118" s="592"/>
      <c r="PVP118" s="592"/>
      <c r="PVQ118" s="592"/>
      <c r="PVR118" s="610"/>
      <c r="PVS118" s="592"/>
      <c r="PVT118" s="592"/>
      <c r="PVU118" s="592"/>
      <c r="PVV118" s="592"/>
      <c r="PVW118" s="592"/>
      <c r="PVX118" s="592"/>
      <c r="PVY118" s="610"/>
      <c r="PVZ118" s="592"/>
      <c r="PWA118" s="592"/>
      <c r="PWB118" s="592"/>
      <c r="PWC118" s="592"/>
      <c r="PWD118" s="592"/>
      <c r="PWE118" s="592"/>
      <c r="PWF118" s="610"/>
      <c r="PWG118" s="592"/>
      <c r="PWH118" s="592"/>
      <c r="PWI118" s="592"/>
      <c r="PWJ118" s="592"/>
      <c r="PWK118" s="592"/>
      <c r="PWL118" s="592"/>
      <c r="PWM118" s="610"/>
      <c r="PWN118" s="592"/>
      <c r="PWO118" s="592"/>
      <c r="PWP118" s="592"/>
      <c r="PWQ118" s="592"/>
      <c r="PWR118" s="592"/>
      <c r="PWS118" s="592"/>
      <c r="PWT118" s="610"/>
      <c r="PWU118" s="592"/>
      <c r="PWV118" s="592"/>
      <c r="PWW118" s="592"/>
      <c r="PWX118" s="592"/>
      <c r="PWY118" s="592"/>
      <c r="PWZ118" s="592"/>
      <c r="PXA118" s="610"/>
      <c r="PXB118" s="592"/>
      <c r="PXC118" s="592"/>
      <c r="PXD118" s="592"/>
      <c r="PXE118" s="592"/>
      <c r="PXF118" s="592"/>
      <c r="PXG118" s="592"/>
      <c r="PXH118" s="610"/>
      <c r="PXI118" s="592"/>
      <c r="PXJ118" s="592"/>
      <c r="PXK118" s="592"/>
      <c r="PXL118" s="592"/>
      <c r="PXM118" s="592"/>
      <c r="PXN118" s="592"/>
      <c r="PXO118" s="610"/>
      <c r="PXP118" s="592"/>
      <c r="PXQ118" s="592"/>
      <c r="PXR118" s="592"/>
      <c r="PXS118" s="592"/>
      <c r="PXT118" s="592"/>
      <c r="PXU118" s="592"/>
      <c r="PXV118" s="610"/>
      <c r="PXW118" s="592"/>
      <c r="PXX118" s="592"/>
      <c r="PXY118" s="592"/>
      <c r="PXZ118" s="592"/>
      <c r="PYA118" s="592"/>
      <c r="PYB118" s="592"/>
      <c r="PYC118" s="610"/>
      <c r="PYD118" s="592"/>
      <c r="PYE118" s="592"/>
      <c r="PYF118" s="592"/>
      <c r="PYG118" s="592"/>
      <c r="PYH118" s="592"/>
      <c r="PYI118" s="592"/>
      <c r="PYJ118" s="610"/>
      <c r="PYK118" s="592"/>
      <c r="PYL118" s="592"/>
      <c r="PYM118" s="592"/>
      <c r="PYN118" s="592"/>
      <c r="PYO118" s="592"/>
      <c r="PYP118" s="592"/>
      <c r="PYQ118" s="610"/>
      <c r="PYR118" s="592"/>
      <c r="PYS118" s="592"/>
      <c r="PYT118" s="592"/>
      <c r="PYU118" s="592"/>
      <c r="PYV118" s="592"/>
      <c r="PYW118" s="592"/>
      <c r="PYX118" s="610"/>
      <c r="PYY118" s="592"/>
      <c r="PYZ118" s="592"/>
      <c r="PZA118" s="592"/>
      <c r="PZB118" s="592"/>
      <c r="PZC118" s="592"/>
      <c r="PZD118" s="592"/>
      <c r="PZE118" s="610"/>
      <c r="PZF118" s="592"/>
      <c r="PZG118" s="592"/>
      <c r="PZH118" s="592"/>
      <c r="PZI118" s="592"/>
      <c r="PZJ118" s="592"/>
      <c r="PZK118" s="592"/>
      <c r="PZL118" s="610"/>
      <c r="PZM118" s="592"/>
      <c r="PZN118" s="592"/>
      <c r="PZO118" s="592"/>
      <c r="PZP118" s="592"/>
      <c r="PZQ118" s="592"/>
      <c r="PZR118" s="592"/>
      <c r="PZS118" s="610"/>
      <c r="PZT118" s="592"/>
      <c r="PZU118" s="592"/>
      <c r="PZV118" s="592"/>
      <c r="PZW118" s="592"/>
      <c r="PZX118" s="592"/>
      <c r="PZY118" s="592"/>
      <c r="PZZ118" s="610"/>
      <c r="QAA118" s="592"/>
      <c r="QAB118" s="592"/>
      <c r="QAC118" s="592"/>
      <c r="QAD118" s="592"/>
      <c r="QAE118" s="592"/>
      <c r="QAF118" s="592"/>
      <c r="QAG118" s="610"/>
      <c r="QAH118" s="592"/>
      <c r="QAI118" s="592"/>
      <c r="QAJ118" s="592"/>
      <c r="QAK118" s="592"/>
      <c r="QAL118" s="592"/>
      <c r="QAM118" s="592"/>
      <c r="QAN118" s="610"/>
      <c r="QAO118" s="592"/>
      <c r="QAP118" s="592"/>
      <c r="QAQ118" s="592"/>
      <c r="QAR118" s="592"/>
      <c r="QAS118" s="592"/>
      <c r="QAT118" s="592"/>
      <c r="QAU118" s="610"/>
      <c r="QAV118" s="592"/>
      <c r="QAW118" s="592"/>
      <c r="QAX118" s="592"/>
      <c r="QAY118" s="592"/>
      <c r="QAZ118" s="592"/>
      <c r="QBA118" s="592"/>
      <c r="QBB118" s="610"/>
      <c r="QBC118" s="592"/>
      <c r="QBD118" s="592"/>
      <c r="QBE118" s="592"/>
      <c r="QBF118" s="592"/>
      <c r="QBG118" s="592"/>
      <c r="QBH118" s="592"/>
      <c r="QBI118" s="610"/>
      <c r="QBJ118" s="592"/>
      <c r="QBK118" s="592"/>
      <c r="QBL118" s="592"/>
      <c r="QBM118" s="592"/>
      <c r="QBN118" s="592"/>
      <c r="QBO118" s="592"/>
      <c r="QBP118" s="610"/>
      <c r="QBQ118" s="592"/>
      <c r="QBR118" s="592"/>
      <c r="QBS118" s="592"/>
      <c r="QBT118" s="592"/>
      <c r="QBU118" s="592"/>
      <c r="QBV118" s="592"/>
      <c r="QBW118" s="610"/>
      <c r="QBX118" s="592"/>
      <c r="QBY118" s="592"/>
      <c r="QBZ118" s="592"/>
      <c r="QCA118" s="592"/>
      <c r="QCB118" s="592"/>
      <c r="QCC118" s="592"/>
      <c r="QCD118" s="610"/>
      <c r="QCE118" s="592"/>
      <c r="QCF118" s="592"/>
      <c r="QCG118" s="592"/>
      <c r="QCH118" s="592"/>
      <c r="QCI118" s="592"/>
      <c r="QCJ118" s="592"/>
      <c r="QCK118" s="610"/>
      <c r="QCL118" s="592"/>
      <c r="QCM118" s="592"/>
      <c r="QCN118" s="592"/>
      <c r="QCO118" s="592"/>
      <c r="QCP118" s="592"/>
      <c r="QCQ118" s="592"/>
      <c r="QCR118" s="610"/>
      <c r="QCS118" s="592"/>
      <c r="QCT118" s="592"/>
      <c r="QCU118" s="592"/>
      <c r="QCV118" s="592"/>
      <c r="QCW118" s="592"/>
      <c r="QCX118" s="592"/>
      <c r="QCY118" s="610"/>
      <c r="QCZ118" s="592"/>
      <c r="QDA118" s="592"/>
      <c r="QDB118" s="592"/>
      <c r="QDC118" s="592"/>
      <c r="QDD118" s="592"/>
      <c r="QDE118" s="592"/>
      <c r="QDF118" s="610"/>
      <c r="QDG118" s="592"/>
      <c r="QDH118" s="592"/>
      <c r="QDI118" s="592"/>
      <c r="QDJ118" s="592"/>
      <c r="QDK118" s="592"/>
      <c r="QDL118" s="592"/>
      <c r="QDM118" s="610"/>
      <c r="QDN118" s="592"/>
      <c r="QDO118" s="592"/>
      <c r="QDP118" s="592"/>
      <c r="QDQ118" s="592"/>
      <c r="QDR118" s="592"/>
      <c r="QDS118" s="592"/>
      <c r="QDT118" s="610"/>
      <c r="QDU118" s="592"/>
      <c r="QDV118" s="592"/>
      <c r="QDW118" s="592"/>
      <c r="QDX118" s="592"/>
      <c r="QDY118" s="592"/>
      <c r="QDZ118" s="592"/>
      <c r="QEA118" s="610"/>
      <c r="QEB118" s="592"/>
      <c r="QEC118" s="592"/>
      <c r="QED118" s="592"/>
      <c r="QEE118" s="592"/>
      <c r="QEF118" s="592"/>
      <c r="QEG118" s="592"/>
      <c r="QEH118" s="610"/>
      <c r="QEI118" s="592"/>
      <c r="QEJ118" s="592"/>
      <c r="QEK118" s="592"/>
      <c r="QEL118" s="592"/>
      <c r="QEM118" s="592"/>
      <c r="QEN118" s="592"/>
      <c r="QEO118" s="610"/>
      <c r="QEP118" s="592"/>
      <c r="QEQ118" s="592"/>
      <c r="QER118" s="592"/>
      <c r="QES118" s="592"/>
      <c r="QET118" s="592"/>
      <c r="QEU118" s="592"/>
      <c r="QEV118" s="610"/>
      <c r="QEW118" s="592"/>
      <c r="QEX118" s="592"/>
      <c r="QEY118" s="592"/>
      <c r="QEZ118" s="592"/>
      <c r="QFA118" s="592"/>
      <c r="QFB118" s="592"/>
      <c r="QFC118" s="610"/>
      <c r="QFD118" s="592"/>
      <c r="QFE118" s="592"/>
      <c r="QFF118" s="592"/>
      <c r="QFG118" s="592"/>
      <c r="QFH118" s="592"/>
      <c r="QFI118" s="592"/>
      <c r="QFJ118" s="610"/>
      <c r="QFK118" s="592"/>
      <c r="QFL118" s="592"/>
      <c r="QFM118" s="592"/>
      <c r="QFN118" s="592"/>
      <c r="QFO118" s="592"/>
      <c r="QFP118" s="592"/>
      <c r="QFQ118" s="610"/>
      <c r="QFR118" s="592"/>
      <c r="QFS118" s="592"/>
      <c r="QFT118" s="592"/>
      <c r="QFU118" s="592"/>
      <c r="QFV118" s="592"/>
      <c r="QFW118" s="592"/>
      <c r="QFX118" s="610"/>
      <c r="QFY118" s="592"/>
      <c r="QFZ118" s="592"/>
      <c r="QGA118" s="592"/>
      <c r="QGB118" s="592"/>
      <c r="QGC118" s="592"/>
      <c r="QGD118" s="592"/>
      <c r="QGE118" s="610"/>
      <c r="QGF118" s="592"/>
      <c r="QGG118" s="592"/>
      <c r="QGH118" s="592"/>
      <c r="QGI118" s="592"/>
      <c r="QGJ118" s="592"/>
      <c r="QGK118" s="592"/>
      <c r="QGL118" s="610"/>
      <c r="QGM118" s="592"/>
      <c r="QGN118" s="592"/>
      <c r="QGO118" s="592"/>
      <c r="QGP118" s="592"/>
      <c r="QGQ118" s="592"/>
      <c r="QGR118" s="592"/>
      <c r="QGS118" s="610"/>
      <c r="QGT118" s="592"/>
      <c r="QGU118" s="592"/>
      <c r="QGV118" s="592"/>
      <c r="QGW118" s="592"/>
      <c r="QGX118" s="592"/>
      <c r="QGY118" s="592"/>
      <c r="QGZ118" s="610"/>
      <c r="QHA118" s="592"/>
      <c r="QHB118" s="592"/>
      <c r="QHC118" s="592"/>
      <c r="QHD118" s="592"/>
      <c r="QHE118" s="592"/>
      <c r="QHF118" s="592"/>
      <c r="QHG118" s="610"/>
      <c r="QHH118" s="592"/>
      <c r="QHI118" s="592"/>
      <c r="QHJ118" s="592"/>
      <c r="QHK118" s="592"/>
      <c r="QHL118" s="592"/>
      <c r="QHM118" s="592"/>
      <c r="QHN118" s="610"/>
      <c r="QHO118" s="592"/>
      <c r="QHP118" s="592"/>
      <c r="QHQ118" s="592"/>
      <c r="QHR118" s="592"/>
      <c r="QHS118" s="592"/>
      <c r="QHT118" s="592"/>
      <c r="QHU118" s="610"/>
      <c r="QHV118" s="592"/>
      <c r="QHW118" s="592"/>
      <c r="QHX118" s="592"/>
      <c r="QHY118" s="592"/>
      <c r="QHZ118" s="592"/>
      <c r="QIA118" s="592"/>
      <c r="QIB118" s="610"/>
      <c r="QIC118" s="592"/>
      <c r="QID118" s="592"/>
      <c r="QIE118" s="592"/>
      <c r="QIF118" s="592"/>
      <c r="QIG118" s="592"/>
      <c r="QIH118" s="592"/>
      <c r="QII118" s="610"/>
      <c r="QIJ118" s="592"/>
      <c r="QIK118" s="592"/>
      <c r="QIL118" s="592"/>
      <c r="QIM118" s="592"/>
      <c r="QIN118" s="592"/>
      <c r="QIO118" s="592"/>
      <c r="QIP118" s="610"/>
      <c r="QIQ118" s="592"/>
      <c r="QIR118" s="592"/>
      <c r="QIS118" s="592"/>
      <c r="QIT118" s="592"/>
      <c r="QIU118" s="592"/>
      <c r="QIV118" s="592"/>
      <c r="QIW118" s="610"/>
      <c r="QIX118" s="592"/>
      <c r="QIY118" s="592"/>
      <c r="QIZ118" s="592"/>
      <c r="QJA118" s="592"/>
      <c r="QJB118" s="592"/>
      <c r="QJC118" s="592"/>
      <c r="QJD118" s="610"/>
      <c r="QJE118" s="592"/>
      <c r="QJF118" s="592"/>
      <c r="QJG118" s="592"/>
      <c r="QJH118" s="592"/>
      <c r="QJI118" s="592"/>
      <c r="QJJ118" s="592"/>
      <c r="QJK118" s="610"/>
      <c r="QJL118" s="592"/>
      <c r="QJM118" s="592"/>
      <c r="QJN118" s="592"/>
      <c r="QJO118" s="592"/>
      <c r="QJP118" s="592"/>
      <c r="QJQ118" s="592"/>
      <c r="QJR118" s="610"/>
      <c r="QJS118" s="592"/>
      <c r="QJT118" s="592"/>
      <c r="QJU118" s="592"/>
      <c r="QJV118" s="592"/>
      <c r="QJW118" s="592"/>
      <c r="QJX118" s="592"/>
      <c r="QJY118" s="610"/>
      <c r="QJZ118" s="592"/>
      <c r="QKA118" s="592"/>
      <c r="QKB118" s="592"/>
      <c r="QKC118" s="592"/>
      <c r="QKD118" s="592"/>
      <c r="QKE118" s="592"/>
      <c r="QKF118" s="610"/>
      <c r="QKG118" s="592"/>
      <c r="QKH118" s="592"/>
      <c r="QKI118" s="592"/>
      <c r="QKJ118" s="592"/>
      <c r="QKK118" s="592"/>
      <c r="QKL118" s="592"/>
      <c r="QKM118" s="610"/>
      <c r="QKN118" s="592"/>
      <c r="QKO118" s="592"/>
      <c r="QKP118" s="592"/>
      <c r="QKQ118" s="592"/>
      <c r="QKR118" s="592"/>
      <c r="QKS118" s="592"/>
      <c r="QKT118" s="610"/>
      <c r="QKU118" s="592"/>
      <c r="QKV118" s="592"/>
      <c r="QKW118" s="592"/>
      <c r="QKX118" s="592"/>
      <c r="QKY118" s="592"/>
      <c r="QKZ118" s="592"/>
      <c r="QLA118" s="610"/>
      <c r="QLB118" s="592"/>
      <c r="QLC118" s="592"/>
      <c r="QLD118" s="592"/>
      <c r="QLE118" s="592"/>
      <c r="QLF118" s="592"/>
      <c r="QLG118" s="592"/>
      <c r="QLH118" s="610"/>
      <c r="QLI118" s="592"/>
      <c r="QLJ118" s="592"/>
      <c r="QLK118" s="592"/>
      <c r="QLL118" s="592"/>
      <c r="QLM118" s="592"/>
      <c r="QLN118" s="592"/>
      <c r="QLO118" s="610"/>
      <c r="QLP118" s="592"/>
      <c r="QLQ118" s="592"/>
      <c r="QLR118" s="592"/>
      <c r="QLS118" s="592"/>
      <c r="QLT118" s="592"/>
      <c r="QLU118" s="592"/>
      <c r="QLV118" s="610"/>
      <c r="QLW118" s="592"/>
      <c r="QLX118" s="592"/>
      <c r="QLY118" s="592"/>
      <c r="QLZ118" s="592"/>
      <c r="QMA118" s="592"/>
      <c r="QMB118" s="592"/>
      <c r="QMC118" s="610"/>
      <c r="QMD118" s="592"/>
      <c r="QME118" s="592"/>
      <c r="QMF118" s="592"/>
      <c r="QMG118" s="592"/>
      <c r="QMH118" s="592"/>
      <c r="QMI118" s="592"/>
      <c r="QMJ118" s="610"/>
      <c r="QMK118" s="592"/>
      <c r="QML118" s="592"/>
      <c r="QMM118" s="592"/>
      <c r="QMN118" s="592"/>
      <c r="QMO118" s="592"/>
      <c r="QMP118" s="592"/>
      <c r="QMQ118" s="610"/>
      <c r="QMR118" s="592"/>
      <c r="QMS118" s="592"/>
      <c r="QMT118" s="592"/>
      <c r="QMU118" s="592"/>
      <c r="QMV118" s="592"/>
      <c r="QMW118" s="592"/>
      <c r="QMX118" s="610"/>
      <c r="QMY118" s="592"/>
      <c r="QMZ118" s="592"/>
      <c r="QNA118" s="592"/>
      <c r="QNB118" s="592"/>
      <c r="QNC118" s="592"/>
      <c r="QND118" s="592"/>
      <c r="QNE118" s="610"/>
      <c r="QNF118" s="592"/>
      <c r="QNG118" s="592"/>
      <c r="QNH118" s="592"/>
      <c r="QNI118" s="592"/>
      <c r="QNJ118" s="592"/>
      <c r="QNK118" s="592"/>
      <c r="QNL118" s="610"/>
      <c r="QNM118" s="592"/>
      <c r="QNN118" s="592"/>
      <c r="QNO118" s="592"/>
      <c r="QNP118" s="592"/>
      <c r="QNQ118" s="592"/>
      <c r="QNR118" s="592"/>
      <c r="QNS118" s="610"/>
      <c r="QNT118" s="592"/>
      <c r="QNU118" s="592"/>
      <c r="QNV118" s="592"/>
      <c r="QNW118" s="592"/>
      <c r="QNX118" s="592"/>
      <c r="QNY118" s="592"/>
      <c r="QNZ118" s="610"/>
      <c r="QOA118" s="592"/>
      <c r="QOB118" s="592"/>
      <c r="QOC118" s="592"/>
      <c r="QOD118" s="592"/>
      <c r="QOE118" s="592"/>
      <c r="QOF118" s="592"/>
      <c r="QOG118" s="610"/>
      <c r="QOH118" s="592"/>
      <c r="QOI118" s="592"/>
      <c r="QOJ118" s="592"/>
      <c r="QOK118" s="592"/>
      <c r="QOL118" s="592"/>
      <c r="QOM118" s="592"/>
      <c r="QON118" s="610"/>
      <c r="QOO118" s="592"/>
      <c r="QOP118" s="592"/>
      <c r="QOQ118" s="592"/>
      <c r="QOR118" s="592"/>
      <c r="QOS118" s="592"/>
      <c r="QOT118" s="592"/>
      <c r="QOU118" s="610"/>
      <c r="QOV118" s="592"/>
      <c r="QOW118" s="592"/>
      <c r="QOX118" s="592"/>
      <c r="QOY118" s="592"/>
      <c r="QOZ118" s="592"/>
      <c r="QPA118" s="592"/>
      <c r="QPB118" s="610"/>
      <c r="QPC118" s="592"/>
      <c r="QPD118" s="592"/>
      <c r="QPE118" s="592"/>
      <c r="QPF118" s="592"/>
      <c r="QPG118" s="592"/>
      <c r="QPH118" s="592"/>
      <c r="QPI118" s="610"/>
      <c r="QPJ118" s="592"/>
      <c r="QPK118" s="592"/>
      <c r="QPL118" s="592"/>
      <c r="QPM118" s="592"/>
      <c r="QPN118" s="592"/>
      <c r="QPO118" s="592"/>
      <c r="QPP118" s="610"/>
      <c r="QPQ118" s="592"/>
      <c r="QPR118" s="592"/>
      <c r="QPS118" s="592"/>
      <c r="QPT118" s="592"/>
      <c r="QPU118" s="592"/>
      <c r="QPV118" s="592"/>
      <c r="QPW118" s="610"/>
      <c r="QPX118" s="592"/>
      <c r="QPY118" s="592"/>
      <c r="QPZ118" s="592"/>
      <c r="QQA118" s="592"/>
      <c r="QQB118" s="592"/>
      <c r="QQC118" s="592"/>
      <c r="QQD118" s="610"/>
      <c r="QQE118" s="592"/>
      <c r="QQF118" s="592"/>
      <c r="QQG118" s="592"/>
      <c r="QQH118" s="592"/>
      <c r="QQI118" s="592"/>
      <c r="QQJ118" s="592"/>
      <c r="QQK118" s="610"/>
      <c r="QQL118" s="592"/>
      <c r="QQM118" s="592"/>
      <c r="QQN118" s="592"/>
      <c r="QQO118" s="592"/>
      <c r="QQP118" s="592"/>
      <c r="QQQ118" s="592"/>
      <c r="QQR118" s="610"/>
      <c r="QQS118" s="592"/>
      <c r="QQT118" s="592"/>
      <c r="QQU118" s="592"/>
      <c r="QQV118" s="592"/>
      <c r="QQW118" s="592"/>
      <c r="QQX118" s="592"/>
      <c r="QQY118" s="610"/>
      <c r="QQZ118" s="592"/>
      <c r="QRA118" s="592"/>
      <c r="QRB118" s="592"/>
      <c r="QRC118" s="592"/>
      <c r="QRD118" s="592"/>
      <c r="QRE118" s="592"/>
      <c r="QRF118" s="610"/>
      <c r="QRG118" s="592"/>
      <c r="QRH118" s="592"/>
      <c r="QRI118" s="592"/>
      <c r="QRJ118" s="592"/>
      <c r="QRK118" s="592"/>
      <c r="QRL118" s="592"/>
      <c r="QRM118" s="610"/>
      <c r="QRN118" s="592"/>
      <c r="QRO118" s="592"/>
      <c r="QRP118" s="592"/>
      <c r="QRQ118" s="592"/>
      <c r="QRR118" s="592"/>
      <c r="QRS118" s="592"/>
      <c r="QRT118" s="610"/>
      <c r="QRU118" s="592"/>
      <c r="QRV118" s="592"/>
      <c r="QRW118" s="592"/>
      <c r="QRX118" s="592"/>
      <c r="QRY118" s="592"/>
      <c r="QRZ118" s="592"/>
      <c r="QSA118" s="610"/>
      <c r="QSB118" s="592"/>
      <c r="QSC118" s="592"/>
      <c r="QSD118" s="592"/>
      <c r="QSE118" s="592"/>
      <c r="QSF118" s="592"/>
      <c r="QSG118" s="592"/>
      <c r="QSH118" s="610"/>
      <c r="QSI118" s="592"/>
      <c r="QSJ118" s="592"/>
      <c r="QSK118" s="592"/>
      <c r="QSL118" s="592"/>
      <c r="QSM118" s="592"/>
      <c r="QSN118" s="592"/>
      <c r="QSO118" s="610"/>
      <c r="QSP118" s="592"/>
      <c r="QSQ118" s="592"/>
      <c r="QSR118" s="592"/>
      <c r="QSS118" s="592"/>
      <c r="QST118" s="592"/>
      <c r="QSU118" s="592"/>
      <c r="QSV118" s="610"/>
      <c r="QSW118" s="592"/>
      <c r="QSX118" s="592"/>
      <c r="QSY118" s="592"/>
      <c r="QSZ118" s="592"/>
      <c r="QTA118" s="592"/>
      <c r="QTB118" s="592"/>
      <c r="QTC118" s="610"/>
      <c r="QTD118" s="592"/>
      <c r="QTE118" s="592"/>
      <c r="QTF118" s="592"/>
      <c r="QTG118" s="592"/>
      <c r="QTH118" s="592"/>
      <c r="QTI118" s="592"/>
      <c r="QTJ118" s="610"/>
      <c r="QTK118" s="592"/>
      <c r="QTL118" s="592"/>
      <c r="QTM118" s="592"/>
      <c r="QTN118" s="592"/>
      <c r="QTO118" s="592"/>
      <c r="QTP118" s="592"/>
      <c r="QTQ118" s="610"/>
      <c r="QTR118" s="592"/>
      <c r="QTS118" s="592"/>
      <c r="QTT118" s="592"/>
      <c r="QTU118" s="592"/>
      <c r="QTV118" s="592"/>
      <c r="QTW118" s="592"/>
      <c r="QTX118" s="610"/>
      <c r="QTY118" s="592"/>
      <c r="QTZ118" s="592"/>
      <c r="QUA118" s="592"/>
      <c r="QUB118" s="592"/>
      <c r="QUC118" s="592"/>
      <c r="QUD118" s="592"/>
      <c r="QUE118" s="610"/>
      <c r="QUF118" s="592"/>
      <c r="QUG118" s="592"/>
      <c r="QUH118" s="592"/>
      <c r="QUI118" s="592"/>
      <c r="QUJ118" s="592"/>
      <c r="QUK118" s="592"/>
      <c r="QUL118" s="610"/>
      <c r="QUM118" s="592"/>
      <c r="QUN118" s="592"/>
      <c r="QUO118" s="592"/>
      <c r="QUP118" s="592"/>
      <c r="QUQ118" s="592"/>
      <c r="QUR118" s="592"/>
      <c r="QUS118" s="610"/>
      <c r="QUT118" s="592"/>
      <c r="QUU118" s="592"/>
      <c r="QUV118" s="592"/>
      <c r="QUW118" s="592"/>
      <c r="QUX118" s="592"/>
      <c r="QUY118" s="592"/>
      <c r="QUZ118" s="610"/>
      <c r="QVA118" s="592"/>
      <c r="QVB118" s="592"/>
      <c r="QVC118" s="592"/>
      <c r="QVD118" s="592"/>
      <c r="QVE118" s="592"/>
      <c r="QVF118" s="592"/>
      <c r="QVG118" s="610"/>
      <c r="QVH118" s="592"/>
      <c r="QVI118" s="592"/>
      <c r="QVJ118" s="592"/>
      <c r="QVK118" s="592"/>
      <c r="QVL118" s="592"/>
      <c r="QVM118" s="592"/>
      <c r="QVN118" s="610"/>
      <c r="QVO118" s="592"/>
      <c r="QVP118" s="592"/>
      <c r="QVQ118" s="592"/>
      <c r="QVR118" s="592"/>
      <c r="QVS118" s="592"/>
      <c r="QVT118" s="592"/>
      <c r="QVU118" s="610"/>
      <c r="QVV118" s="592"/>
      <c r="QVW118" s="592"/>
      <c r="QVX118" s="592"/>
      <c r="QVY118" s="592"/>
      <c r="QVZ118" s="592"/>
      <c r="QWA118" s="592"/>
      <c r="QWB118" s="610"/>
      <c r="QWC118" s="592"/>
      <c r="QWD118" s="592"/>
      <c r="QWE118" s="592"/>
      <c r="QWF118" s="592"/>
      <c r="QWG118" s="592"/>
      <c r="QWH118" s="592"/>
      <c r="QWI118" s="610"/>
      <c r="QWJ118" s="592"/>
      <c r="QWK118" s="592"/>
      <c r="QWL118" s="592"/>
      <c r="QWM118" s="592"/>
      <c r="QWN118" s="592"/>
      <c r="QWO118" s="592"/>
      <c r="QWP118" s="610"/>
      <c r="QWQ118" s="592"/>
      <c r="QWR118" s="592"/>
      <c r="QWS118" s="592"/>
      <c r="QWT118" s="592"/>
      <c r="QWU118" s="592"/>
      <c r="QWV118" s="592"/>
      <c r="QWW118" s="610"/>
      <c r="QWX118" s="592"/>
      <c r="QWY118" s="592"/>
      <c r="QWZ118" s="592"/>
      <c r="QXA118" s="592"/>
      <c r="QXB118" s="592"/>
      <c r="QXC118" s="592"/>
      <c r="QXD118" s="610"/>
      <c r="QXE118" s="592"/>
      <c r="QXF118" s="592"/>
      <c r="QXG118" s="592"/>
      <c r="QXH118" s="592"/>
      <c r="QXI118" s="592"/>
      <c r="QXJ118" s="592"/>
      <c r="QXK118" s="610"/>
      <c r="QXL118" s="592"/>
      <c r="QXM118" s="592"/>
      <c r="QXN118" s="592"/>
      <c r="QXO118" s="592"/>
      <c r="QXP118" s="592"/>
      <c r="QXQ118" s="592"/>
      <c r="QXR118" s="610"/>
      <c r="QXS118" s="592"/>
      <c r="QXT118" s="592"/>
      <c r="QXU118" s="592"/>
      <c r="QXV118" s="592"/>
      <c r="QXW118" s="592"/>
      <c r="QXX118" s="592"/>
      <c r="QXY118" s="610"/>
      <c r="QXZ118" s="592"/>
      <c r="QYA118" s="592"/>
      <c r="QYB118" s="592"/>
      <c r="QYC118" s="592"/>
      <c r="QYD118" s="592"/>
      <c r="QYE118" s="592"/>
      <c r="QYF118" s="610"/>
      <c r="QYG118" s="592"/>
      <c r="QYH118" s="592"/>
      <c r="QYI118" s="592"/>
      <c r="QYJ118" s="592"/>
      <c r="QYK118" s="592"/>
      <c r="QYL118" s="592"/>
      <c r="QYM118" s="610"/>
      <c r="QYN118" s="592"/>
      <c r="QYO118" s="592"/>
      <c r="QYP118" s="592"/>
      <c r="QYQ118" s="592"/>
      <c r="QYR118" s="592"/>
      <c r="QYS118" s="592"/>
      <c r="QYT118" s="610"/>
      <c r="QYU118" s="592"/>
      <c r="QYV118" s="592"/>
      <c r="QYW118" s="592"/>
      <c r="QYX118" s="592"/>
      <c r="QYY118" s="592"/>
      <c r="QYZ118" s="592"/>
      <c r="QZA118" s="610"/>
      <c r="QZB118" s="592"/>
      <c r="QZC118" s="592"/>
      <c r="QZD118" s="592"/>
      <c r="QZE118" s="592"/>
      <c r="QZF118" s="592"/>
      <c r="QZG118" s="592"/>
      <c r="QZH118" s="610"/>
      <c r="QZI118" s="592"/>
      <c r="QZJ118" s="592"/>
      <c r="QZK118" s="592"/>
      <c r="QZL118" s="592"/>
      <c r="QZM118" s="592"/>
      <c r="QZN118" s="592"/>
      <c r="QZO118" s="610"/>
      <c r="QZP118" s="592"/>
      <c r="QZQ118" s="592"/>
      <c r="QZR118" s="592"/>
      <c r="QZS118" s="592"/>
      <c r="QZT118" s="592"/>
      <c r="QZU118" s="592"/>
      <c r="QZV118" s="610"/>
      <c r="QZW118" s="592"/>
      <c r="QZX118" s="592"/>
      <c r="QZY118" s="592"/>
      <c r="QZZ118" s="592"/>
      <c r="RAA118" s="592"/>
      <c r="RAB118" s="592"/>
      <c r="RAC118" s="610"/>
      <c r="RAD118" s="592"/>
      <c r="RAE118" s="592"/>
      <c r="RAF118" s="592"/>
      <c r="RAG118" s="592"/>
      <c r="RAH118" s="592"/>
      <c r="RAI118" s="592"/>
      <c r="RAJ118" s="610"/>
      <c r="RAK118" s="592"/>
      <c r="RAL118" s="592"/>
      <c r="RAM118" s="592"/>
      <c r="RAN118" s="592"/>
      <c r="RAO118" s="592"/>
      <c r="RAP118" s="592"/>
      <c r="RAQ118" s="610"/>
      <c r="RAR118" s="592"/>
      <c r="RAS118" s="592"/>
      <c r="RAT118" s="592"/>
      <c r="RAU118" s="592"/>
      <c r="RAV118" s="592"/>
      <c r="RAW118" s="592"/>
      <c r="RAX118" s="610"/>
      <c r="RAY118" s="592"/>
      <c r="RAZ118" s="592"/>
      <c r="RBA118" s="592"/>
      <c r="RBB118" s="592"/>
      <c r="RBC118" s="592"/>
      <c r="RBD118" s="592"/>
      <c r="RBE118" s="610"/>
      <c r="RBF118" s="592"/>
      <c r="RBG118" s="592"/>
      <c r="RBH118" s="592"/>
      <c r="RBI118" s="592"/>
      <c r="RBJ118" s="592"/>
      <c r="RBK118" s="592"/>
      <c r="RBL118" s="610"/>
      <c r="RBM118" s="592"/>
      <c r="RBN118" s="592"/>
      <c r="RBO118" s="592"/>
      <c r="RBP118" s="592"/>
      <c r="RBQ118" s="592"/>
      <c r="RBR118" s="592"/>
      <c r="RBS118" s="610"/>
      <c r="RBT118" s="592"/>
      <c r="RBU118" s="592"/>
      <c r="RBV118" s="592"/>
      <c r="RBW118" s="592"/>
      <c r="RBX118" s="592"/>
      <c r="RBY118" s="592"/>
      <c r="RBZ118" s="610"/>
      <c r="RCA118" s="592"/>
      <c r="RCB118" s="592"/>
      <c r="RCC118" s="592"/>
      <c r="RCD118" s="592"/>
      <c r="RCE118" s="592"/>
      <c r="RCF118" s="592"/>
      <c r="RCG118" s="610"/>
      <c r="RCH118" s="592"/>
      <c r="RCI118" s="592"/>
      <c r="RCJ118" s="592"/>
      <c r="RCK118" s="592"/>
      <c r="RCL118" s="592"/>
      <c r="RCM118" s="592"/>
      <c r="RCN118" s="610"/>
      <c r="RCO118" s="592"/>
      <c r="RCP118" s="592"/>
      <c r="RCQ118" s="592"/>
      <c r="RCR118" s="592"/>
      <c r="RCS118" s="592"/>
      <c r="RCT118" s="592"/>
      <c r="RCU118" s="610"/>
      <c r="RCV118" s="592"/>
      <c r="RCW118" s="592"/>
      <c r="RCX118" s="592"/>
      <c r="RCY118" s="592"/>
      <c r="RCZ118" s="592"/>
      <c r="RDA118" s="592"/>
      <c r="RDB118" s="610"/>
      <c r="RDC118" s="592"/>
      <c r="RDD118" s="592"/>
      <c r="RDE118" s="592"/>
      <c r="RDF118" s="592"/>
      <c r="RDG118" s="592"/>
      <c r="RDH118" s="592"/>
      <c r="RDI118" s="610"/>
      <c r="RDJ118" s="592"/>
      <c r="RDK118" s="592"/>
      <c r="RDL118" s="592"/>
      <c r="RDM118" s="592"/>
      <c r="RDN118" s="592"/>
      <c r="RDO118" s="592"/>
      <c r="RDP118" s="610"/>
      <c r="RDQ118" s="592"/>
      <c r="RDR118" s="592"/>
      <c r="RDS118" s="592"/>
      <c r="RDT118" s="592"/>
      <c r="RDU118" s="592"/>
      <c r="RDV118" s="592"/>
      <c r="RDW118" s="610"/>
      <c r="RDX118" s="592"/>
      <c r="RDY118" s="592"/>
      <c r="RDZ118" s="592"/>
      <c r="REA118" s="592"/>
      <c r="REB118" s="592"/>
      <c r="REC118" s="592"/>
      <c r="RED118" s="610"/>
      <c r="REE118" s="592"/>
      <c r="REF118" s="592"/>
      <c r="REG118" s="592"/>
      <c r="REH118" s="592"/>
      <c r="REI118" s="592"/>
      <c r="REJ118" s="592"/>
      <c r="REK118" s="610"/>
      <c r="REL118" s="592"/>
      <c r="REM118" s="592"/>
      <c r="REN118" s="592"/>
      <c r="REO118" s="592"/>
      <c r="REP118" s="592"/>
      <c r="REQ118" s="592"/>
      <c r="RER118" s="610"/>
      <c r="RES118" s="592"/>
      <c r="RET118" s="592"/>
      <c r="REU118" s="592"/>
      <c r="REV118" s="592"/>
      <c r="REW118" s="592"/>
      <c r="REX118" s="592"/>
      <c r="REY118" s="610"/>
      <c r="REZ118" s="592"/>
      <c r="RFA118" s="592"/>
      <c r="RFB118" s="592"/>
      <c r="RFC118" s="592"/>
      <c r="RFD118" s="592"/>
      <c r="RFE118" s="592"/>
      <c r="RFF118" s="610"/>
      <c r="RFG118" s="592"/>
      <c r="RFH118" s="592"/>
      <c r="RFI118" s="592"/>
      <c r="RFJ118" s="592"/>
      <c r="RFK118" s="592"/>
      <c r="RFL118" s="592"/>
      <c r="RFM118" s="610"/>
      <c r="RFN118" s="592"/>
      <c r="RFO118" s="592"/>
      <c r="RFP118" s="592"/>
      <c r="RFQ118" s="592"/>
      <c r="RFR118" s="592"/>
      <c r="RFS118" s="592"/>
      <c r="RFT118" s="610"/>
      <c r="RFU118" s="592"/>
      <c r="RFV118" s="592"/>
      <c r="RFW118" s="592"/>
      <c r="RFX118" s="592"/>
      <c r="RFY118" s="592"/>
      <c r="RFZ118" s="592"/>
      <c r="RGA118" s="610"/>
      <c r="RGB118" s="592"/>
      <c r="RGC118" s="592"/>
      <c r="RGD118" s="592"/>
      <c r="RGE118" s="592"/>
      <c r="RGF118" s="592"/>
      <c r="RGG118" s="592"/>
      <c r="RGH118" s="610"/>
      <c r="RGI118" s="592"/>
      <c r="RGJ118" s="592"/>
      <c r="RGK118" s="592"/>
      <c r="RGL118" s="592"/>
      <c r="RGM118" s="592"/>
      <c r="RGN118" s="592"/>
      <c r="RGO118" s="610"/>
      <c r="RGP118" s="592"/>
      <c r="RGQ118" s="592"/>
      <c r="RGR118" s="592"/>
      <c r="RGS118" s="592"/>
      <c r="RGT118" s="592"/>
      <c r="RGU118" s="592"/>
      <c r="RGV118" s="610"/>
      <c r="RGW118" s="592"/>
      <c r="RGX118" s="592"/>
      <c r="RGY118" s="592"/>
      <c r="RGZ118" s="592"/>
      <c r="RHA118" s="592"/>
      <c r="RHB118" s="592"/>
      <c r="RHC118" s="610"/>
      <c r="RHD118" s="592"/>
      <c r="RHE118" s="592"/>
      <c r="RHF118" s="592"/>
      <c r="RHG118" s="592"/>
      <c r="RHH118" s="592"/>
      <c r="RHI118" s="592"/>
      <c r="RHJ118" s="610"/>
      <c r="RHK118" s="592"/>
      <c r="RHL118" s="592"/>
      <c r="RHM118" s="592"/>
      <c r="RHN118" s="592"/>
      <c r="RHO118" s="592"/>
      <c r="RHP118" s="592"/>
      <c r="RHQ118" s="610"/>
      <c r="RHR118" s="592"/>
      <c r="RHS118" s="592"/>
      <c r="RHT118" s="592"/>
      <c r="RHU118" s="592"/>
      <c r="RHV118" s="592"/>
      <c r="RHW118" s="592"/>
      <c r="RHX118" s="610"/>
      <c r="RHY118" s="592"/>
      <c r="RHZ118" s="592"/>
      <c r="RIA118" s="592"/>
      <c r="RIB118" s="592"/>
      <c r="RIC118" s="592"/>
      <c r="RID118" s="592"/>
      <c r="RIE118" s="610"/>
      <c r="RIF118" s="592"/>
      <c r="RIG118" s="592"/>
      <c r="RIH118" s="592"/>
      <c r="RII118" s="592"/>
      <c r="RIJ118" s="592"/>
      <c r="RIK118" s="592"/>
      <c r="RIL118" s="610"/>
      <c r="RIM118" s="592"/>
      <c r="RIN118" s="592"/>
      <c r="RIO118" s="592"/>
      <c r="RIP118" s="592"/>
      <c r="RIQ118" s="592"/>
      <c r="RIR118" s="592"/>
      <c r="RIS118" s="610"/>
      <c r="RIT118" s="592"/>
      <c r="RIU118" s="592"/>
      <c r="RIV118" s="592"/>
      <c r="RIW118" s="592"/>
      <c r="RIX118" s="592"/>
      <c r="RIY118" s="592"/>
      <c r="RIZ118" s="610"/>
      <c r="RJA118" s="592"/>
      <c r="RJB118" s="592"/>
      <c r="RJC118" s="592"/>
      <c r="RJD118" s="592"/>
      <c r="RJE118" s="592"/>
      <c r="RJF118" s="592"/>
      <c r="RJG118" s="610"/>
      <c r="RJH118" s="592"/>
      <c r="RJI118" s="592"/>
      <c r="RJJ118" s="592"/>
      <c r="RJK118" s="592"/>
      <c r="RJL118" s="592"/>
      <c r="RJM118" s="592"/>
      <c r="RJN118" s="610"/>
      <c r="RJO118" s="592"/>
      <c r="RJP118" s="592"/>
      <c r="RJQ118" s="592"/>
      <c r="RJR118" s="592"/>
      <c r="RJS118" s="592"/>
      <c r="RJT118" s="592"/>
      <c r="RJU118" s="610"/>
      <c r="RJV118" s="592"/>
      <c r="RJW118" s="592"/>
      <c r="RJX118" s="592"/>
      <c r="RJY118" s="592"/>
      <c r="RJZ118" s="592"/>
      <c r="RKA118" s="592"/>
      <c r="RKB118" s="610"/>
      <c r="RKC118" s="592"/>
      <c r="RKD118" s="592"/>
      <c r="RKE118" s="592"/>
      <c r="RKF118" s="592"/>
      <c r="RKG118" s="592"/>
      <c r="RKH118" s="592"/>
      <c r="RKI118" s="610"/>
      <c r="RKJ118" s="592"/>
      <c r="RKK118" s="592"/>
      <c r="RKL118" s="592"/>
      <c r="RKM118" s="592"/>
      <c r="RKN118" s="592"/>
      <c r="RKO118" s="592"/>
      <c r="RKP118" s="610"/>
      <c r="RKQ118" s="592"/>
      <c r="RKR118" s="592"/>
      <c r="RKS118" s="592"/>
      <c r="RKT118" s="592"/>
      <c r="RKU118" s="592"/>
      <c r="RKV118" s="592"/>
      <c r="RKW118" s="610"/>
      <c r="RKX118" s="592"/>
      <c r="RKY118" s="592"/>
      <c r="RKZ118" s="592"/>
      <c r="RLA118" s="592"/>
      <c r="RLB118" s="592"/>
      <c r="RLC118" s="592"/>
      <c r="RLD118" s="610"/>
      <c r="RLE118" s="592"/>
      <c r="RLF118" s="592"/>
      <c r="RLG118" s="592"/>
      <c r="RLH118" s="592"/>
      <c r="RLI118" s="592"/>
      <c r="RLJ118" s="592"/>
      <c r="RLK118" s="610"/>
      <c r="RLL118" s="592"/>
      <c r="RLM118" s="592"/>
      <c r="RLN118" s="592"/>
      <c r="RLO118" s="592"/>
      <c r="RLP118" s="592"/>
      <c r="RLQ118" s="592"/>
      <c r="RLR118" s="610"/>
      <c r="RLS118" s="592"/>
      <c r="RLT118" s="592"/>
      <c r="RLU118" s="592"/>
      <c r="RLV118" s="592"/>
      <c r="RLW118" s="592"/>
      <c r="RLX118" s="592"/>
      <c r="RLY118" s="610"/>
      <c r="RLZ118" s="592"/>
      <c r="RMA118" s="592"/>
      <c r="RMB118" s="592"/>
      <c r="RMC118" s="592"/>
      <c r="RMD118" s="592"/>
      <c r="RME118" s="592"/>
      <c r="RMF118" s="610"/>
      <c r="RMG118" s="592"/>
      <c r="RMH118" s="592"/>
      <c r="RMI118" s="592"/>
      <c r="RMJ118" s="592"/>
      <c r="RMK118" s="592"/>
      <c r="RML118" s="592"/>
      <c r="RMM118" s="610"/>
      <c r="RMN118" s="592"/>
      <c r="RMO118" s="592"/>
      <c r="RMP118" s="592"/>
      <c r="RMQ118" s="592"/>
      <c r="RMR118" s="592"/>
      <c r="RMS118" s="592"/>
      <c r="RMT118" s="610"/>
      <c r="RMU118" s="592"/>
      <c r="RMV118" s="592"/>
      <c r="RMW118" s="592"/>
      <c r="RMX118" s="592"/>
      <c r="RMY118" s="592"/>
      <c r="RMZ118" s="592"/>
      <c r="RNA118" s="610"/>
      <c r="RNB118" s="592"/>
      <c r="RNC118" s="592"/>
      <c r="RND118" s="592"/>
      <c r="RNE118" s="592"/>
      <c r="RNF118" s="592"/>
      <c r="RNG118" s="592"/>
      <c r="RNH118" s="610"/>
      <c r="RNI118" s="592"/>
      <c r="RNJ118" s="592"/>
      <c r="RNK118" s="592"/>
      <c r="RNL118" s="592"/>
      <c r="RNM118" s="592"/>
      <c r="RNN118" s="592"/>
      <c r="RNO118" s="610"/>
      <c r="RNP118" s="592"/>
      <c r="RNQ118" s="592"/>
      <c r="RNR118" s="592"/>
      <c r="RNS118" s="592"/>
      <c r="RNT118" s="592"/>
      <c r="RNU118" s="592"/>
      <c r="RNV118" s="610"/>
      <c r="RNW118" s="592"/>
      <c r="RNX118" s="592"/>
      <c r="RNY118" s="592"/>
      <c r="RNZ118" s="592"/>
      <c r="ROA118" s="592"/>
      <c r="ROB118" s="592"/>
      <c r="ROC118" s="610"/>
      <c r="ROD118" s="592"/>
      <c r="ROE118" s="592"/>
      <c r="ROF118" s="592"/>
      <c r="ROG118" s="592"/>
      <c r="ROH118" s="592"/>
      <c r="ROI118" s="592"/>
      <c r="ROJ118" s="610"/>
      <c r="ROK118" s="592"/>
      <c r="ROL118" s="592"/>
      <c r="ROM118" s="592"/>
      <c r="RON118" s="592"/>
      <c r="ROO118" s="592"/>
      <c r="ROP118" s="592"/>
      <c r="ROQ118" s="610"/>
      <c r="ROR118" s="592"/>
      <c r="ROS118" s="592"/>
      <c r="ROT118" s="592"/>
      <c r="ROU118" s="592"/>
      <c r="ROV118" s="592"/>
      <c r="ROW118" s="592"/>
      <c r="ROX118" s="610"/>
      <c r="ROY118" s="592"/>
      <c r="ROZ118" s="592"/>
      <c r="RPA118" s="592"/>
      <c r="RPB118" s="592"/>
      <c r="RPC118" s="592"/>
      <c r="RPD118" s="592"/>
      <c r="RPE118" s="610"/>
      <c r="RPF118" s="592"/>
      <c r="RPG118" s="592"/>
      <c r="RPH118" s="592"/>
      <c r="RPI118" s="592"/>
      <c r="RPJ118" s="592"/>
      <c r="RPK118" s="592"/>
      <c r="RPL118" s="610"/>
      <c r="RPM118" s="592"/>
      <c r="RPN118" s="592"/>
      <c r="RPO118" s="592"/>
      <c r="RPP118" s="592"/>
      <c r="RPQ118" s="592"/>
      <c r="RPR118" s="592"/>
      <c r="RPS118" s="610"/>
      <c r="RPT118" s="592"/>
      <c r="RPU118" s="592"/>
      <c r="RPV118" s="592"/>
      <c r="RPW118" s="592"/>
      <c r="RPX118" s="592"/>
      <c r="RPY118" s="592"/>
      <c r="RPZ118" s="610"/>
      <c r="RQA118" s="592"/>
      <c r="RQB118" s="592"/>
      <c r="RQC118" s="592"/>
      <c r="RQD118" s="592"/>
      <c r="RQE118" s="592"/>
      <c r="RQF118" s="592"/>
      <c r="RQG118" s="610"/>
      <c r="RQH118" s="592"/>
      <c r="RQI118" s="592"/>
      <c r="RQJ118" s="592"/>
      <c r="RQK118" s="592"/>
      <c r="RQL118" s="592"/>
      <c r="RQM118" s="592"/>
      <c r="RQN118" s="610"/>
      <c r="RQO118" s="592"/>
      <c r="RQP118" s="592"/>
      <c r="RQQ118" s="592"/>
      <c r="RQR118" s="592"/>
      <c r="RQS118" s="592"/>
      <c r="RQT118" s="592"/>
      <c r="RQU118" s="610"/>
      <c r="RQV118" s="592"/>
      <c r="RQW118" s="592"/>
      <c r="RQX118" s="592"/>
      <c r="RQY118" s="592"/>
      <c r="RQZ118" s="592"/>
      <c r="RRA118" s="592"/>
      <c r="RRB118" s="610"/>
      <c r="RRC118" s="592"/>
      <c r="RRD118" s="592"/>
      <c r="RRE118" s="592"/>
      <c r="RRF118" s="592"/>
      <c r="RRG118" s="592"/>
      <c r="RRH118" s="592"/>
      <c r="RRI118" s="610"/>
      <c r="RRJ118" s="592"/>
      <c r="RRK118" s="592"/>
      <c r="RRL118" s="592"/>
      <c r="RRM118" s="592"/>
      <c r="RRN118" s="592"/>
      <c r="RRO118" s="592"/>
      <c r="RRP118" s="610"/>
      <c r="RRQ118" s="592"/>
      <c r="RRR118" s="592"/>
      <c r="RRS118" s="592"/>
      <c r="RRT118" s="592"/>
      <c r="RRU118" s="592"/>
      <c r="RRV118" s="592"/>
      <c r="RRW118" s="610"/>
      <c r="RRX118" s="592"/>
      <c r="RRY118" s="592"/>
      <c r="RRZ118" s="592"/>
      <c r="RSA118" s="592"/>
      <c r="RSB118" s="592"/>
      <c r="RSC118" s="592"/>
      <c r="RSD118" s="610"/>
      <c r="RSE118" s="592"/>
      <c r="RSF118" s="592"/>
      <c r="RSG118" s="592"/>
      <c r="RSH118" s="592"/>
      <c r="RSI118" s="592"/>
      <c r="RSJ118" s="592"/>
      <c r="RSK118" s="610"/>
      <c r="RSL118" s="592"/>
      <c r="RSM118" s="592"/>
      <c r="RSN118" s="592"/>
      <c r="RSO118" s="592"/>
      <c r="RSP118" s="592"/>
      <c r="RSQ118" s="592"/>
      <c r="RSR118" s="610"/>
      <c r="RSS118" s="592"/>
      <c r="RST118" s="592"/>
      <c r="RSU118" s="592"/>
      <c r="RSV118" s="592"/>
      <c r="RSW118" s="592"/>
      <c r="RSX118" s="592"/>
      <c r="RSY118" s="610"/>
      <c r="RSZ118" s="592"/>
      <c r="RTA118" s="592"/>
      <c r="RTB118" s="592"/>
      <c r="RTC118" s="592"/>
      <c r="RTD118" s="592"/>
      <c r="RTE118" s="592"/>
      <c r="RTF118" s="610"/>
      <c r="RTG118" s="592"/>
      <c r="RTH118" s="592"/>
      <c r="RTI118" s="592"/>
      <c r="RTJ118" s="592"/>
      <c r="RTK118" s="592"/>
      <c r="RTL118" s="592"/>
      <c r="RTM118" s="610"/>
      <c r="RTN118" s="592"/>
      <c r="RTO118" s="592"/>
      <c r="RTP118" s="592"/>
      <c r="RTQ118" s="592"/>
      <c r="RTR118" s="592"/>
      <c r="RTS118" s="592"/>
      <c r="RTT118" s="610"/>
      <c r="RTU118" s="592"/>
      <c r="RTV118" s="592"/>
      <c r="RTW118" s="592"/>
      <c r="RTX118" s="592"/>
      <c r="RTY118" s="592"/>
      <c r="RTZ118" s="592"/>
      <c r="RUA118" s="610"/>
      <c r="RUB118" s="592"/>
      <c r="RUC118" s="592"/>
      <c r="RUD118" s="592"/>
      <c r="RUE118" s="592"/>
      <c r="RUF118" s="592"/>
      <c r="RUG118" s="592"/>
      <c r="RUH118" s="610"/>
      <c r="RUI118" s="592"/>
      <c r="RUJ118" s="592"/>
      <c r="RUK118" s="592"/>
      <c r="RUL118" s="592"/>
      <c r="RUM118" s="592"/>
      <c r="RUN118" s="592"/>
      <c r="RUO118" s="610"/>
      <c r="RUP118" s="592"/>
      <c r="RUQ118" s="592"/>
      <c r="RUR118" s="592"/>
      <c r="RUS118" s="592"/>
      <c r="RUT118" s="592"/>
      <c r="RUU118" s="592"/>
      <c r="RUV118" s="610"/>
      <c r="RUW118" s="592"/>
      <c r="RUX118" s="592"/>
      <c r="RUY118" s="592"/>
      <c r="RUZ118" s="592"/>
      <c r="RVA118" s="592"/>
      <c r="RVB118" s="592"/>
      <c r="RVC118" s="610"/>
      <c r="RVD118" s="592"/>
      <c r="RVE118" s="592"/>
      <c r="RVF118" s="592"/>
      <c r="RVG118" s="592"/>
      <c r="RVH118" s="592"/>
      <c r="RVI118" s="592"/>
      <c r="RVJ118" s="610"/>
      <c r="RVK118" s="592"/>
      <c r="RVL118" s="592"/>
      <c r="RVM118" s="592"/>
      <c r="RVN118" s="592"/>
      <c r="RVO118" s="592"/>
      <c r="RVP118" s="592"/>
      <c r="RVQ118" s="610"/>
      <c r="RVR118" s="592"/>
      <c r="RVS118" s="592"/>
      <c r="RVT118" s="592"/>
      <c r="RVU118" s="592"/>
      <c r="RVV118" s="592"/>
      <c r="RVW118" s="592"/>
      <c r="RVX118" s="610"/>
      <c r="RVY118" s="592"/>
      <c r="RVZ118" s="592"/>
      <c r="RWA118" s="592"/>
      <c r="RWB118" s="592"/>
      <c r="RWC118" s="592"/>
      <c r="RWD118" s="592"/>
      <c r="RWE118" s="610"/>
      <c r="RWF118" s="592"/>
      <c r="RWG118" s="592"/>
      <c r="RWH118" s="592"/>
      <c r="RWI118" s="592"/>
      <c r="RWJ118" s="592"/>
      <c r="RWK118" s="592"/>
      <c r="RWL118" s="610"/>
      <c r="RWM118" s="592"/>
      <c r="RWN118" s="592"/>
      <c r="RWO118" s="592"/>
      <c r="RWP118" s="592"/>
      <c r="RWQ118" s="592"/>
      <c r="RWR118" s="592"/>
      <c r="RWS118" s="610"/>
      <c r="RWT118" s="592"/>
      <c r="RWU118" s="592"/>
      <c r="RWV118" s="592"/>
      <c r="RWW118" s="592"/>
      <c r="RWX118" s="592"/>
      <c r="RWY118" s="592"/>
      <c r="RWZ118" s="610"/>
      <c r="RXA118" s="592"/>
      <c r="RXB118" s="592"/>
      <c r="RXC118" s="592"/>
      <c r="RXD118" s="592"/>
      <c r="RXE118" s="592"/>
      <c r="RXF118" s="592"/>
      <c r="RXG118" s="610"/>
      <c r="RXH118" s="592"/>
      <c r="RXI118" s="592"/>
      <c r="RXJ118" s="592"/>
      <c r="RXK118" s="592"/>
      <c r="RXL118" s="592"/>
      <c r="RXM118" s="592"/>
      <c r="RXN118" s="610"/>
      <c r="RXO118" s="592"/>
      <c r="RXP118" s="592"/>
      <c r="RXQ118" s="592"/>
      <c r="RXR118" s="592"/>
      <c r="RXS118" s="592"/>
      <c r="RXT118" s="592"/>
      <c r="RXU118" s="610"/>
      <c r="RXV118" s="592"/>
      <c r="RXW118" s="592"/>
      <c r="RXX118" s="592"/>
      <c r="RXY118" s="592"/>
      <c r="RXZ118" s="592"/>
      <c r="RYA118" s="592"/>
      <c r="RYB118" s="610"/>
      <c r="RYC118" s="592"/>
      <c r="RYD118" s="592"/>
      <c r="RYE118" s="592"/>
      <c r="RYF118" s="592"/>
      <c r="RYG118" s="592"/>
      <c r="RYH118" s="592"/>
      <c r="RYI118" s="610"/>
      <c r="RYJ118" s="592"/>
      <c r="RYK118" s="592"/>
      <c r="RYL118" s="592"/>
      <c r="RYM118" s="592"/>
      <c r="RYN118" s="592"/>
      <c r="RYO118" s="592"/>
      <c r="RYP118" s="610"/>
      <c r="RYQ118" s="592"/>
      <c r="RYR118" s="592"/>
      <c r="RYS118" s="592"/>
      <c r="RYT118" s="592"/>
      <c r="RYU118" s="592"/>
      <c r="RYV118" s="592"/>
      <c r="RYW118" s="610"/>
      <c r="RYX118" s="592"/>
      <c r="RYY118" s="592"/>
      <c r="RYZ118" s="592"/>
      <c r="RZA118" s="592"/>
      <c r="RZB118" s="592"/>
      <c r="RZC118" s="592"/>
      <c r="RZD118" s="610"/>
      <c r="RZE118" s="592"/>
      <c r="RZF118" s="592"/>
      <c r="RZG118" s="592"/>
      <c r="RZH118" s="592"/>
      <c r="RZI118" s="592"/>
      <c r="RZJ118" s="592"/>
      <c r="RZK118" s="610"/>
      <c r="RZL118" s="592"/>
      <c r="RZM118" s="592"/>
      <c r="RZN118" s="592"/>
      <c r="RZO118" s="592"/>
      <c r="RZP118" s="592"/>
      <c r="RZQ118" s="592"/>
      <c r="RZR118" s="610"/>
      <c r="RZS118" s="592"/>
      <c r="RZT118" s="592"/>
      <c r="RZU118" s="592"/>
      <c r="RZV118" s="592"/>
      <c r="RZW118" s="592"/>
      <c r="RZX118" s="592"/>
      <c r="RZY118" s="610"/>
      <c r="RZZ118" s="592"/>
      <c r="SAA118" s="592"/>
      <c r="SAB118" s="592"/>
      <c r="SAC118" s="592"/>
      <c r="SAD118" s="592"/>
      <c r="SAE118" s="592"/>
      <c r="SAF118" s="610"/>
      <c r="SAG118" s="592"/>
      <c r="SAH118" s="592"/>
      <c r="SAI118" s="592"/>
      <c r="SAJ118" s="592"/>
      <c r="SAK118" s="592"/>
      <c r="SAL118" s="592"/>
      <c r="SAM118" s="610"/>
      <c r="SAN118" s="592"/>
      <c r="SAO118" s="592"/>
      <c r="SAP118" s="592"/>
      <c r="SAQ118" s="592"/>
      <c r="SAR118" s="592"/>
      <c r="SAS118" s="592"/>
      <c r="SAT118" s="610"/>
      <c r="SAU118" s="592"/>
      <c r="SAV118" s="592"/>
      <c r="SAW118" s="592"/>
      <c r="SAX118" s="592"/>
      <c r="SAY118" s="592"/>
      <c r="SAZ118" s="592"/>
      <c r="SBA118" s="610"/>
      <c r="SBB118" s="592"/>
      <c r="SBC118" s="592"/>
      <c r="SBD118" s="592"/>
      <c r="SBE118" s="592"/>
      <c r="SBF118" s="592"/>
      <c r="SBG118" s="592"/>
      <c r="SBH118" s="610"/>
      <c r="SBI118" s="592"/>
      <c r="SBJ118" s="592"/>
      <c r="SBK118" s="592"/>
      <c r="SBL118" s="592"/>
      <c r="SBM118" s="592"/>
      <c r="SBN118" s="592"/>
      <c r="SBO118" s="610"/>
      <c r="SBP118" s="592"/>
      <c r="SBQ118" s="592"/>
      <c r="SBR118" s="592"/>
      <c r="SBS118" s="592"/>
      <c r="SBT118" s="592"/>
      <c r="SBU118" s="592"/>
      <c r="SBV118" s="610"/>
      <c r="SBW118" s="592"/>
      <c r="SBX118" s="592"/>
      <c r="SBY118" s="592"/>
      <c r="SBZ118" s="592"/>
      <c r="SCA118" s="592"/>
      <c r="SCB118" s="592"/>
      <c r="SCC118" s="610"/>
      <c r="SCD118" s="592"/>
      <c r="SCE118" s="592"/>
      <c r="SCF118" s="592"/>
      <c r="SCG118" s="592"/>
      <c r="SCH118" s="592"/>
      <c r="SCI118" s="592"/>
      <c r="SCJ118" s="610"/>
      <c r="SCK118" s="592"/>
      <c r="SCL118" s="592"/>
      <c r="SCM118" s="592"/>
      <c r="SCN118" s="592"/>
      <c r="SCO118" s="592"/>
      <c r="SCP118" s="592"/>
      <c r="SCQ118" s="610"/>
      <c r="SCR118" s="592"/>
      <c r="SCS118" s="592"/>
      <c r="SCT118" s="592"/>
      <c r="SCU118" s="592"/>
      <c r="SCV118" s="592"/>
      <c r="SCW118" s="592"/>
      <c r="SCX118" s="610"/>
      <c r="SCY118" s="592"/>
      <c r="SCZ118" s="592"/>
      <c r="SDA118" s="592"/>
      <c r="SDB118" s="592"/>
      <c r="SDC118" s="592"/>
      <c r="SDD118" s="592"/>
      <c r="SDE118" s="610"/>
      <c r="SDF118" s="592"/>
      <c r="SDG118" s="592"/>
      <c r="SDH118" s="592"/>
      <c r="SDI118" s="592"/>
      <c r="SDJ118" s="592"/>
      <c r="SDK118" s="592"/>
      <c r="SDL118" s="610"/>
      <c r="SDM118" s="592"/>
      <c r="SDN118" s="592"/>
      <c r="SDO118" s="592"/>
      <c r="SDP118" s="592"/>
      <c r="SDQ118" s="592"/>
      <c r="SDR118" s="592"/>
      <c r="SDS118" s="610"/>
      <c r="SDT118" s="592"/>
      <c r="SDU118" s="592"/>
      <c r="SDV118" s="592"/>
      <c r="SDW118" s="592"/>
      <c r="SDX118" s="592"/>
      <c r="SDY118" s="592"/>
      <c r="SDZ118" s="610"/>
      <c r="SEA118" s="592"/>
      <c r="SEB118" s="592"/>
      <c r="SEC118" s="592"/>
      <c r="SED118" s="592"/>
      <c r="SEE118" s="592"/>
      <c r="SEF118" s="592"/>
      <c r="SEG118" s="610"/>
      <c r="SEH118" s="592"/>
      <c r="SEI118" s="592"/>
      <c r="SEJ118" s="592"/>
      <c r="SEK118" s="592"/>
      <c r="SEL118" s="592"/>
      <c r="SEM118" s="592"/>
      <c r="SEN118" s="610"/>
      <c r="SEO118" s="592"/>
      <c r="SEP118" s="592"/>
      <c r="SEQ118" s="592"/>
      <c r="SER118" s="592"/>
      <c r="SES118" s="592"/>
      <c r="SET118" s="592"/>
      <c r="SEU118" s="610"/>
      <c r="SEV118" s="592"/>
      <c r="SEW118" s="592"/>
      <c r="SEX118" s="592"/>
      <c r="SEY118" s="592"/>
      <c r="SEZ118" s="592"/>
      <c r="SFA118" s="592"/>
      <c r="SFB118" s="610"/>
      <c r="SFC118" s="592"/>
      <c r="SFD118" s="592"/>
      <c r="SFE118" s="592"/>
      <c r="SFF118" s="592"/>
      <c r="SFG118" s="592"/>
      <c r="SFH118" s="592"/>
      <c r="SFI118" s="610"/>
      <c r="SFJ118" s="592"/>
      <c r="SFK118" s="592"/>
      <c r="SFL118" s="592"/>
      <c r="SFM118" s="592"/>
      <c r="SFN118" s="592"/>
      <c r="SFO118" s="592"/>
      <c r="SFP118" s="610"/>
      <c r="SFQ118" s="592"/>
      <c r="SFR118" s="592"/>
      <c r="SFS118" s="592"/>
      <c r="SFT118" s="592"/>
      <c r="SFU118" s="592"/>
      <c r="SFV118" s="592"/>
      <c r="SFW118" s="610"/>
      <c r="SFX118" s="592"/>
      <c r="SFY118" s="592"/>
      <c r="SFZ118" s="592"/>
      <c r="SGA118" s="592"/>
      <c r="SGB118" s="592"/>
      <c r="SGC118" s="592"/>
      <c r="SGD118" s="610"/>
      <c r="SGE118" s="592"/>
      <c r="SGF118" s="592"/>
      <c r="SGG118" s="592"/>
      <c r="SGH118" s="592"/>
      <c r="SGI118" s="592"/>
      <c r="SGJ118" s="592"/>
      <c r="SGK118" s="610"/>
      <c r="SGL118" s="592"/>
      <c r="SGM118" s="592"/>
      <c r="SGN118" s="592"/>
      <c r="SGO118" s="592"/>
      <c r="SGP118" s="592"/>
      <c r="SGQ118" s="592"/>
      <c r="SGR118" s="610"/>
      <c r="SGS118" s="592"/>
      <c r="SGT118" s="592"/>
      <c r="SGU118" s="592"/>
      <c r="SGV118" s="592"/>
      <c r="SGW118" s="592"/>
      <c r="SGX118" s="592"/>
      <c r="SGY118" s="610"/>
      <c r="SGZ118" s="592"/>
      <c r="SHA118" s="592"/>
      <c r="SHB118" s="592"/>
      <c r="SHC118" s="592"/>
      <c r="SHD118" s="592"/>
      <c r="SHE118" s="592"/>
      <c r="SHF118" s="610"/>
      <c r="SHG118" s="592"/>
      <c r="SHH118" s="592"/>
      <c r="SHI118" s="592"/>
      <c r="SHJ118" s="592"/>
      <c r="SHK118" s="592"/>
      <c r="SHL118" s="592"/>
      <c r="SHM118" s="610"/>
      <c r="SHN118" s="592"/>
      <c r="SHO118" s="592"/>
      <c r="SHP118" s="592"/>
      <c r="SHQ118" s="592"/>
      <c r="SHR118" s="592"/>
      <c r="SHS118" s="592"/>
      <c r="SHT118" s="610"/>
      <c r="SHU118" s="592"/>
      <c r="SHV118" s="592"/>
      <c r="SHW118" s="592"/>
      <c r="SHX118" s="592"/>
      <c r="SHY118" s="592"/>
      <c r="SHZ118" s="592"/>
      <c r="SIA118" s="610"/>
      <c r="SIB118" s="592"/>
      <c r="SIC118" s="592"/>
      <c r="SID118" s="592"/>
      <c r="SIE118" s="592"/>
      <c r="SIF118" s="592"/>
      <c r="SIG118" s="592"/>
      <c r="SIH118" s="610"/>
      <c r="SII118" s="592"/>
      <c r="SIJ118" s="592"/>
      <c r="SIK118" s="592"/>
      <c r="SIL118" s="592"/>
      <c r="SIM118" s="592"/>
      <c r="SIN118" s="592"/>
      <c r="SIO118" s="610"/>
      <c r="SIP118" s="592"/>
      <c r="SIQ118" s="592"/>
      <c r="SIR118" s="592"/>
      <c r="SIS118" s="592"/>
      <c r="SIT118" s="592"/>
      <c r="SIU118" s="592"/>
      <c r="SIV118" s="610"/>
      <c r="SIW118" s="592"/>
      <c r="SIX118" s="592"/>
      <c r="SIY118" s="592"/>
      <c r="SIZ118" s="592"/>
      <c r="SJA118" s="592"/>
      <c r="SJB118" s="592"/>
      <c r="SJC118" s="610"/>
      <c r="SJD118" s="592"/>
      <c r="SJE118" s="592"/>
      <c r="SJF118" s="592"/>
      <c r="SJG118" s="592"/>
      <c r="SJH118" s="592"/>
      <c r="SJI118" s="592"/>
      <c r="SJJ118" s="610"/>
      <c r="SJK118" s="592"/>
      <c r="SJL118" s="592"/>
      <c r="SJM118" s="592"/>
      <c r="SJN118" s="592"/>
      <c r="SJO118" s="592"/>
      <c r="SJP118" s="592"/>
      <c r="SJQ118" s="610"/>
      <c r="SJR118" s="592"/>
      <c r="SJS118" s="592"/>
      <c r="SJT118" s="592"/>
      <c r="SJU118" s="592"/>
      <c r="SJV118" s="592"/>
      <c r="SJW118" s="592"/>
      <c r="SJX118" s="610"/>
      <c r="SJY118" s="592"/>
      <c r="SJZ118" s="592"/>
      <c r="SKA118" s="592"/>
      <c r="SKB118" s="592"/>
      <c r="SKC118" s="592"/>
      <c r="SKD118" s="592"/>
      <c r="SKE118" s="610"/>
      <c r="SKF118" s="592"/>
      <c r="SKG118" s="592"/>
      <c r="SKH118" s="592"/>
      <c r="SKI118" s="592"/>
      <c r="SKJ118" s="592"/>
      <c r="SKK118" s="592"/>
      <c r="SKL118" s="610"/>
      <c r="SKM118" s="592"/>
      <c r="SKN118" s="592"/>
      <c r="SKO118" s="592"/>
      <c r="SKP118" s="592"/>
      <c r="SKQ118" s="592"/>
      <c r="SKR118" s="592"/>
      <c r="SKS118" s="610"/>
      <c r="SKT118" s="592"/>
      <c r="SKU118" s="592"/>
      <c r="SKV118" s="592"/>
      <c r="SKW118" s="592"/>
      <c r="SKX118" s="592"/>
      <c r="SKY118" s="592"/>
      <c r="SKZ118" s="610"/>
      <c r="SLA118" s="592"/>
      <c r="SLB118" s="592"/>
      <c r="SLC118" s="592"/>
      <c r="SLD118" s="592"/>
      <c r="SLE118" s="592"/>
      <c r="SLF118" s="592"/>
      <c r="SLG118" s="610"/>
      <c r="SLH118" s="592"/>
      <c r="SLI118" s="592"/>
      <c r="SLJ118" s="592"/>
      <c r="SLK118" s="592"/>
      <c r="SLL118" s="592"/>
      <c r="SLM118" s="592"/>
      <c r="SLN118" s="610"/>
      <c r="SLO118" s="592"/>
      <c r="SLP118" s="592"/>
      <c r="SLQ118" s="592"/>
      <c r="SLR118" s="592"/>
      <c r="SLS118" s="592"/>
      <c r="SLT118" s="592"/>
      <c r="SLU118" s="610"/>
      <c r="SLV118" s="592"/>
      <c r="SLW118" s="592"/>
      <c r="SLX118" s="592"/>
      <c r="SLY118" s="592"/>
      <c r="SLZ118" s="592"/>
      <c r="SMA118" s="592"/>
      <c r="SMB118" s="610"/>
      <c r="SMC118" s="592"/>
      <c r="SMD118" s="592"/>
      <c r="SME118" s="592"/>
      <c r="SMF118" s="592"/>
      <c r="SMG118" s="592"/>
      <c r="SMH118" s="592"/>
      <c r="SMI118" s="610"/>
      <c r="SMJ118" s="592"/>
      <c r="SMK118" s="592"/>
      <c r="SML118" s="592"/>
      <c r="SMM118" s="592"/>
      <c r="SMN118" s="592"/>
      <c r="SMO118" s="592"/>
      <c r="SMP118" s="610"/>
      <c r="SMQ118" s="592"/>
      <c r="SMR118" s="592"/>
      <c r="SMS118" s="592"/>
      <c r="SMT118" s="592"/>
      <c r="SMU118" s="592"/>
      <c r="SMV118" s="592"/>
      <c r="SMW118" s="610"/>
      <c r="SMX118" s="592"/>
      <c r="SMY118" s="592"/>
      <c r="SMZ118" s="592"/>
      <c r="SNA118" s="592"/>
      <c r="SNB118" s="592"/>
      <c r="SNC118" s="592"/>
      <c r="SND118" s="610"/>
      <c r="SNE118" s="592"/>
      <c r="SNF118" s="592"/>
      <c r="SNG118" s="592"/>
      <c r="SNH118" s="592"/>
      <c r="SNI118" s="592"/>
      <c r="SNJ118" s="592"/>
      <c r="SNK118" s="610"/>
      <c r="SNL118" s="592"/>
      <c r="SNM118" s="592"/>
      <c r="SNN118" s="592"/>
      <c r="SNO118" s="592"/>
      <c r="SNP118" s="592"/>
      <c r="SNQ118" s="592"/>
      <c r="SNR118" s="610"/>
      <c r="SNS118" s="592"/>
      <c r="SNT118" s="592"/>
      <c r="SNU118" s="592"/>
      <c r="SNV118" s="592"/>
      <c r="SNW118" s="592"/>
      <c r="SNX118" s="592"/>
      <c r="SNY118" s="610"/>
      <c r="SNZ118" s="592"/>
      <c r="SOA118" s="592"/>
      <c r="SOB118" s="592"/>
      <c r="SOC118" s="592"/>
      <c r="SOD118" s="592"/>
      <c r="SOE118" s="592"/>
      <c r="SOF118" s="610"/>
      <c r="SOG118" s="592"/>
      <c r="SOH118" s="592"/>
      <c r="SOI118" s="592"/>
      <c r="SOJ118" s="592"/>
      <c r="SOK118" s="592"/>
      <c r="SOL118" s="592"/>
      <c r="SOM118" s="610"/>
      <c r="SON118" s="592"/>
      <c r="SOO118" s="592"/>
      <c r="SOP118" s="592"/>
      <c r="SOQ118" s="592"/>
      <c r="SOR118" s="592"/>
      <c r="SOS118" s="592"/>
      <c r="SOT118" s="610"/>
      <c r="SOU118" s="592"/>
      <c r="SOV118" s="592"/>
      <c r="SOW118" s="592"/>
      <c r="SOX118" s="592"/>
      <c r="SOY118" s="592"/>
      <c r="SOZ118" s="592"/>
      <c r="SPA118" s="610"/>
      <c r="SPB118" s="592"/>
      <c r="SPC118" s="592"/>
      <c r="SPD118" s="592"/>
      <c r="SPE118" s="592"/>
      <c r="SPF118" s="592"/>
      <c r="SPG118" s="592"/>
      <c r="SPH118" s="610"/>
      <c r="SPI118" s="592"/>
      <c r="SPJ118" s="592"/>
      <c r="SPK118" s="592"/>
      <c r="SPL118" s="592"/>
      <c r="SPM118" s="592"/>
      <c r="SPN118" s="592"/>
      <c r="SPO118" s="610"/>
      <c r="SPP118" s="592"/>
      <c r="SPQ118" s="592"/>
      <c r="SPR118" s="592"/>
      <c r="SPS118" s="592"/>
      <c r="SPT118" s="592"/>
      <c r="SPU118" s="592"/>
      <c r="SPV118" s="610"/>
      <c r="SPW118" s="592"/>
      <c r="SPX118" s="592"/>
      <c r="SPY118" s="592"/>
      <c r="SPZ118" s="592"/>
      <c r="SQA118" s="592"/>
      <c r="SQB118" s="592"/>
      <c r="SQC118" s="610"/>
      <c r="SQD118" s="592"/>
      <c r="SQE118" s="592"/>
      <c r="SQF118" s="592"/>
      <c r="SQG118" s="592"/>
      <c r="SQH118" s="592"/>
      <c r="SQI118" s="592"/>
      <c r="SQJ118" s="610"/>
      <c r="SQK118" s="592"/>
      <c r="SQL118" s="592"/>
      <c r="SQM118" s="592"/>
      <c r="SQN118" s="592"/>
      <c r="SQO118" s="592"/>
      <c r="SQP118" s="592"/>
      <c r="SQQ118" s="610"/>
      <c r="SQR118" s="592"/>
      <c r="SQS118" s="592"/>
      <c r="SQT118" s="592"/>
      <c r="SQU118" s="592"/>
      <c r="SQV118" s="592"/>
      <c r="SQW118" s="592"/>
      <c r="SQX118" s="610"/>
      <c r="SQY118" s="592"/>
      <c r="SQZ118" s="592"/>
      <c r="SRA118" s="592"/>
      <c r="SRB118" s="592"/>
      <c r="SRC118" s="592"/>
      <c r="SRD118" s="592"/>
      <c r="SRE118" s="610"/>
      <c r="SRF118" s="592"/>
      <c r="SRG118" s="592"/>
      <c r="SRH118" s="592"/>
      <c r="SRI118" s="592"/>
      <c r="SRJ118" s="592"/>
      <c r="SRK118" s="592"/>
      <c r="SRL118" s="610"/>
      <c r="SRM118" s="592"/>
      <c r="SRN118" s="592"/>
      <c r="SRO118" s="592"/>
      <c r="SRP118" s="592"/>
      <c r="SRQ118" s="592"/>
      <c r="SRR118" s="592"/>
      <c r="SRS118" s="610"/>
      <c r="SRT118" s="592"/>
      <c r="SRU118" s="592"/>
      <c r="SRV118" s="592"/>
      <c r="SRW118" s="592"/>
      <c r="SRX118" s="592"/>
      <c r="SRY118" s="592"/>
      <c r="SRZ118" s="610"/>
      <c r="SSA118" s="592"/>
      <c r="SSB118" s="592"/>
      <c r="SSC118" s="592"/>
      <c r="SSD118" s="592"/>
      <c r="SSE118" s="592"/>
      <c r="SSF118" s="592"/>
      <c r="SSG118" s="610"/>
      <c r="SSH118" s="592"/>
      <c r="SSI118" s="592"/>
      <c r="SSJ118" s="592"/>
      <c r="SSK118" s="592"/>
      <c r="SSL118" s="592"/>
      <c r="SSM118" s="592"/>
      <c r="SSN118" s="610"/>
      <c r="SSO118" s="592"/>
      <c r="SSP118" s="592"/>
      <c r="SSQ118" s="592"/>
      <c r="SSR118" s="592"/>
      <c r="SSS118" s="592"/>
      <c r="SST118" s="592"/>
      <c r="SSU118" s="610"/>
      <c r="SSV118" s="592"/>
      <c r="SSW118" s="592"/>
      <c r="SSX118" s="592"/>
      <c r="SSY118" s="592"/>
      <c r="SSZ118" s="592"/>
      <c r="STA118" s="592"/>
      <c r="STB118" s="610"/>
      <c r="STC118" s="592"/>
      <c r="STD118" s="592"/>
      <c r="STE118" s="592"/>
      <c r="STF118" s="592"/>
      <c r="STG118" s="592"/>
      <c r="STH118" s="592"/>
      <c r="STI118" s="610"/>
      <c r="STJ118" s="592"/>
      <c r="STK118" s="592"/>
      <c r="STL118" s="592"/>
      <c r="STM118" s="592"/>
      <c r="STN118" s="592"/>
      <c r="STO118" s="592"/>
      <c r="STP118" s="610"/>
      <c r="STQ118" s="592"/>
      <c r="STR118" s="592"/>
      <c r="STS118" s="592"/>
      <c r="STT118" s="592"/>
      <c r="STU118" s="592"/>
      <c r="STV118" s="592"/>
      <c r="STW118" s="610"/>
      <c r="STX118" s="592"/>
      <c r="STY118" s="592"/>
      <c r="STZ118" s="592"/>
      <c r="SUA118" s="592"/>
      <c r="SUB118" s="592"/>
      <c r="SUC118" s="592"/>
      <c r="SUD118" s="610"/>
      <c r="SUE118" s="592"/>
      <c r="SUF118" s="592"/>
      <c r="SUG118" s="592"/>
      <c r="SUH118" s="592"/>
      <c r="SUI118" s="592"/>
      <c r="SUJ118" s="592"/>
      <c r="SUK118" s="610"/>
      <c r="SUL118" s="592"/>
      <c r="SUM118" s="592"/>
      <c r="SUN118" s="592"/>
      <c r="SUO118" s="592"/>
      <c r="SUP118" s="592"/>
      <c r="SUQ118" s="592"/>
      <c r="SUR118" s="610"/>
      <c r="SUS118" s="592"/>
      <c r="SUT118" s="592"/>
      <c r="SUU118" s="592"/>
      <c r="SUV118" s="592"/>
      <c r="SUW118" s="592"/>
      <c r="SUX118" s="592"/>
      <c r="SUY118" s="610"/>
      <c r="SUZ118" s="592"/>
      <c r="SVA118" s="592"/>
      <c r="SVB118" s="592"/>
      <c r="SVC118" s="592"/>
      <c r="SVD118" s="592"/>
      <c r="SVE118" s="592"/>
      <c r="SVF118" s="610"/>
      <c r="SVG118" s="592"/>
      <c r="SVH118" s="592"/>
      <c r="SVI118" s="592"/>
      <c r="SVJ118" s="592"/>
      <c r="SVK118" s="592"/>
      <c r="SVL118" s="592"/>
      <c r="SVM118" s="610"/>
      <c r="SVN118" s="592"/>
      <c r="SVO118" s="592"/>
      <c r="SVP118" s="592"/>
      <c r="SVQ118" s="592"/>
      <c r="SVR118" s="592"/>
      <c r="SVS118" s="592"/>
      <c r="SVT118" s="610"/>
      <c r="SVU118" s="592"/>
      <c r="SVV118" s="592"/>
      <c r="SVW118" s="592"/>
      <c r="SVX118" s="592"/>
      <c r="SVY118" s="592"/>
      <c r="SVZ118" s="592"/>
      <c r="SWA118" s="610"/>
      <c r="SWB118" s="592"/>
      <c r="SWC118" s="592"/>
      <c r="SWD118" s="592"/>
      <c r="SWE118" s="592"/>
      <c r="SWF118" s="592"/>
      <c r="SWG118" s="592"/>
      <c r="SWH118" s="610"/>
      <c r="SWI118" s="592"/>
      <c r="SWJ118" s="592"/>
      <c r="SWK118" s="592"/>
      <c r="SWL118" s="592"/>
      <c r="SWM118" s="592"/>
      <c r="SWN118" s="592"/>
      <c r="SWO118" s="610"/>
      <c r="SWP118" s="592"/>
      <c r="SWQ118" s="592"/>
      <c r="SWR118" s="592"/>
      <c r="SWS118" s="592"/>
      <c r="SWT118" s="592"/>
      <c r="SWU118" s="592"/>
      <c r="SWV118" s="610"/>
      <c r="SWW118" s="592"/>
      <c r="SWX118" s="592"/>
      <c r="SWY118" s="592"/>
      <c r="SWZ118" s="592"/>
      <c r="SXA118" s="592"/>
      <c r="SXB118" s="592"/>
      <c r="SXC118" s="610"/>
      <c r="SXD118" s="592"/>
      <c r="SXE118" s="592"/>
      <c r="SXF118" s="592"/>
      <c r="SXG118" s="592"/>
      <c r="SXH118" s="592"/>
      <c r="SXI118" s="592"/>
      <c r="SXJ118" s="610"/>
      <c r="SXK118" s="592"/>
      <c r="SXL118" s="592"/>
      <c r="SXM118" s="592"/>
      <c r="SXN118" s="592"/>
      <c r="SXO118" s="592"/>
      <c r="SXP118" s="592"/>
      <c r="SXQ118" s="610"/>
      <c r="SXR118" s="592"/>
      <c r="SXS118" s="592"/>
      <c r="SXT118" s="592"/>
      <c r="SXU118" s="592"/>
      <c r="SXV118" s="592"/>
      <c r="SXW118" s="592"/>
      <c r="SXX118" s="610"/>
      <c r="SXY118" s="592"/>
      <c r="SXZ118" s="592"/>
      <c r="SYA118" s="592"/>
      <c r="SYB118" s="592"/>
      <c r="SYC118" s="592"/>
      <c r="SYD118" s="592"/>
      <c r="SYE118" s="610"/>
      <c r="SYF118" s="592"/>
      <c r="SYG118" s="592"/>
      <c r="SYH118" s="592"/>
      <c r="SYI118" s="592"/>
      <c r="SYJ118" s="592"/>
      <c r="SYK118" s="592"/>
      <c r="SYL118" s="610"/>
      <c r="SYM118" s="592"/>
      <c r="SYN118" s="592"/>
      <c r="SYO118" s="592"/>
      <c r="SYP118" s="592"/>
      <c r="SYQ118" s="592"/>
      <c r="SYR118" s="592"/>
      <c r="SYS118" s="610"/>
      <c r="SYT118" s="592"/>
      <c r="SYU118" s="592"/>
      <c r="SYV118" s="592"/>
      <c r="SYW118" s="592"/>
      <c r="SYX118" s="592"/>
      <c r="SYY118" s="592"/>
      <c r="SYZ118" s="610"/>
      <c r="SZA118" s="592"/>
      <c r="SZB118" s="592"/>
      <c r="SZC118" s="592"/>
      <c r="SZD118" s="592"/>
      <c r="SZE118" s="592"/>
      <c r="SZF118" s="592"/>
      <c r="SZG118" s="610"/>
      <c r="SZH118" s="592"/>
      <c r="SZI118" s="592"/>
      <c r="SZJ118" s="592"/>
      <c r="SZK118" s="592"/>
      <c r="SZL118" s="592"/>
      <c r="SZM118" s="592"/>
      <c r="SZN118" s="610"/>
      <c r="SZO118" s="592"/>
      <c r="SZP118" s="592"/>
      <c r="SZQ118" s="592"/>
      <c r="SZR118" s="592"/>
      <c r="SZS118" s="592"/>
      <c r="SZT118" s="592"/>
      <c r="SZU118" s="610"/>
      <c r="SZV118" s="592"/>
      <c r="SZW118" s="592"/>
      <c r="SZX118" s="592"/>
      <c r="SZY118" s="592"/>
      <c r="SZZ118" s="592"/>
      <c r="TAA118" s="592"/>
      <c r="TAB118" s="610"/>
      <c r="TAC118" s="592"/>
      <c r="TAD118" s="592"/>
      <c r="TAE118" s="592"/>
      <c r="TAF118" s="592"/>
      <c r="TAG118" s="592"/>
      <c r="TAH118" s="592"/>
      <c r="TAI118" s="610"/>
      <c r="TAJ118" s="592"/>
      <c r="TAK118" s="592"/>
      <c r="TAL118" s="592"/>
      <c r="TAM118" s="592"/>
      <c r="TAN118" s="592"/>
      <c r="TAO118" s="592"/>
      <c r="TAP118" s="610"/>
      <c r="TAQ118" s="592"/>
      <c r="TAR118" s="592"/>
      <c r="TAS118" s="592"/>
      <c r="TAT118" s="592"/>
      <c r="TAU118" s="592"/>
      <c r="TAV118" s="592"/>
      <c r="TAW118" s="610"/>
      <c r="TAX118" s="592"/>
      <c r="TAY118" s="592"/>
      <c r="TAZ118" s="592"/>
      <c r="TBA118" s="592"/>
      <c r="TBB118" s="592"/>
      <c r="TBC118" s="592"/>
      <c r="TBD118" s="610"/>
      <c r="TBE118" s="592"/>
      <c r="TBF118" s="592"/>
      <c r="TBG118" s="592"/>
      <c r="TBH118" s="592"/>
      <c r="TBI118" s="592"/>
      <c r="TBJ118" s="592"/>
      <c r="TBK118" s="610"/>
      <c r="TBL118" s="592"/>
      <c r="TBM118" s="592"/>
      <c r="TBN118" s="592"/>
      <c r="TBO118" s="592"/>
      <c r="TBP118" s="592"/>
      <c r="TBQ118" s="592"/>
      <c r="TBR118" s="610"/>
      <c r="TBS118" s="592"/>
      <c r="TBT118" s="592"/>
      <c r="TBU118" s="592"/>
      <c r="TBV118" s="592"/>
      <c r="TBW118" s="592"/>
      <c r="TBX118" s="592"/>
      <c r="TBY118" s="610"/>
      <c r="TBZ118" s="592"/>
      <c r="TCA118" s="592"/>
      <c r="TCB118" s="592"/>
      <c r="TCC118" s="592"/>
      <c r="TCD118" s="592"/>
      <c r="TCE118" s="592"/>
      <c r="TCF118" s="610"/>
      <c r="TCG118" s="592"/>
      <c r="TCH118" s="592"/>
      <c r="TCI118" s="592"/>
      <c r="TCJ118" s="592"/>
      <c r="TCK118" s="592"/>
      <c r="TCL118" s="592"/>
      <c r="TCM118" s="610"/>
      <c r="TCN118" s="592"/>
      <c r="TCO118" s="592"/>
      <c r="TCP118" s="592"/>
      <c r="TCQ118" s="592"/>
      <c r="TCR118" s="592"/>
      <c r="TCS118" s="592"/>
      <c r="TCT118" s="610"/>
      <c r="TCU118" s="592"/>
      <c r="TCV118" s="592"/>
      <c r="TCW118" s="592"/>
      <c r="TCX118" s="592"/>
      <c r="TCY118" s="592"/>
      <c r="TCZ118" s="592"/>
      <c r="TDA118" s="610"/>
      <c r="TDB118" s="592"/>
      <c r="TDC118" s="592"/>
      <c r="TDD118" s="592"/>
      <c r="TDE118" s="592"/>
      <c r="TDF118" s="592"/>
      <c r="TDG118" s="592"/>
      <c r="TDH118" s="610"/>
      <c r="TDI118" s="592"/>
      <c r="TDJ118" s="592"/>
      <c r="TDK118" s="592"/>
      <c r="TDL118" s="592"/>
      <c r="TDM118" s="592"/>
      <c r="TDN118" s="592"/>
      <c r="TDO118" s="610"/>
      <c r="TDP118" s="592"/>
      <c r="TDQ118" s="592"/>
      <c r="TDR118" s="592"/>
      <c r="TDS118" s="592"/>
      <c r="TDT118" s="592"/>
      <c r="TDU118" s="592"/>
      <c r="TDV118" s="610"/>
      <c r="TDW118" s="592"/>
      <c r="TDX118" s="592"/>
      <c r="TDY118" s="592"/>
      <c r="TDZ118" s="592"/>
      <c r="TEA118" s="592"/>
      <c r="TEB118" s="592"/>
      <c r="TEC118" s="610"/>
      <c r="TED118" s="592"/>
      <c r="TEE118" s="592"/>
      <c r="TEF118" s="592"/>
      <c r="TEG118" s="592"/>
      <c r="TEH118" s="592"/>
      <c r="TEI118" s="592"/>
      <c r="TEJ118" s="610"/>
      <c r="TEK118" s="592"/>
      <c r="TEL118" s="592"/>
      <c r="TEM118" s="592"/>
      <c r="TEN118" s="592"/>
      <c r="TEO118" s="592"/>
      <c r="TEP118" s="592"/>
      <c r="TEQ118" s="610"/>
      <c r="TER118" s="592"/>
      <c r="TES118" s="592"/>
      <c r="TET118" s="592"/>
      <c r="TEU118" s="592"/>
      <c r="TEV118" s="592"/>
      <c r="TEW118" s="592"/>
      <c r="TEX118" s="610"/>
      <c r="TEY118" s="592"/>
      <c r="TEZ118" s="592"/>
      <c r="TFA118" s="592"/>
      <c r="TFB118" s="592"/>
      <c r="TFC118" s="592"/>
      <c r="TFD118" s="592"/>
      <c r="TFE118" s="610"/>
      <c r="TFF118" s="592"/>
      <c r="TFG118" s="592"/>
      <c r="TFH118" s="592"/>
      <c r="TFI118" s="592"/>
      <c r="TFJ118" s="592"/>
      <c r="TFK118" s="592"/>
      <c r="TFL118" s="610"/>
      <c r="TFM118" s="592"/>
      <c r="TFN118" s="592"/>
      <c r="TFO118" s="592"/>
      <c r="TFP118" s="592"/>
      <c r="TFQ118" s="592"/>
      <c r="TFR118" s="592"/>
      <c r="TFS118" s="610"/>
      <c r="TFT118" s="592"/>
      <c r="TFU118" s="592"/>
      <c r="TFV118" s="592"/>
      <c r="TFW118" s="592"/>
      <c r="TFX118" s="592"/>
      <c r="TFY118" s="592"/>
      <c r="TFZ118" s="610"/>
      <c r="TGA118" s="592"/>
      <c r="TGB118" s="592"/>
      <c r="TGC118" s="592"/>
      <c r="TGD118" s="592"/>
      <c r="TGE118" s="592"/>
      <c r="TGF118" s="592"/>
      <c r="TGG118" s="610"/>
      <c r="TGH118" s="592"/>
      <c r="TGI118" s="592"/>
      <c r="TGJ118" s="592"/>
      <c r="TGK118" s="592"/>
      <c r="TGL118" s="592"/>
      <c r="TGM118" s="592"/>
      <c r="TGN118" s="610"/>
      <c r="TGO118" s="592"/>
      <c r="TGP118" s="592"/>
      <c r="TGQ118" s="592"/>
      <c r="TGR118" s="592"/>
      <c r="TGS118" s="592"/>
      <c r="TGT118" s="592"/>
      <c r="TGU118" s="610"/>
      <c r="TGV118" s="592"/>
      <c r="TGW118" s="592"/>
      <c r="TGX118" s="592"/>
      <c r="TGY118" s="592"/>
      <c r="TGZ118" s="592"/>
      <c r="THA118" s="592"/>
      <c r="THB118" s="610"/>
      <c r="THC118" s="592"/>
      <c r="THD118" s="592"/>
      <c r="THE118" s="592"/>
      <c r="THF118" s="592"/>
      <c r="THG118" s="592"/>
      <c r="THH118" s="592"/>
      <c r="THI118" s="610"/>
      <c r="THJ118" s="592"/>
      <c r="THK118" s="592"/>
      <c r="THL118" s="592"/>
      <c r="THM118" s="592"/>
      <c r="THN118" s="592"/>
      <c r="THO118" s="592"/>
      <c r="THP118" s="610"/>
      <c r="THQ118" s="592"/>
      <c r="THR118" s="592"/>
      <c r="THS118" s="592"/>
      <c r="THT118" s="592"/>
      <c r="THU118" s="592"/>
      <c r="THV118" s="592"/>
      <c r="THW118" s="610"/>
      <c r="THX118" s="592"/>
      <c r="THY118" s="592"/>
      <c r="THZ118" s="592"/>
      <c r="TIA118" s="592"/>
      <c r="TIB118" s="592"/>
      <c r="TIC118" s="592"/>
      <c r="TID118" s="610"/>
      <c r="TIE118" s="592"/>
      <c r="TIF118" s="592"/>
      <c r="TIG118" s="592"/>
      <c r="TIH118" s="592"/>
      <c r="TII118" s="592"/>
      <c r="TIJ118" s="592"/>
      <c r="TIK118" s="610"/>
      <c r="TIL118" s="592"/>
      <c r="TIM118" s="592"/>
      <c r="TIN118" s="592"/>
      <c r="TIO118" s="592"/>
      <c r="TIP118" s="592"/>
      <c r="TIQ118" s="592"/>
      <c r="TIR118" s="610"/>
      <c r="TIS118" s="592"/>
      <c r="TIT118" s="592"/>
      <c r="TIU118" s="592"/>
      <c r="TIV118" s="592"/>
      <c r="TIW118" s="592"/>
      <c r="TIX118" s="592"/>
      <c r="TIY118" s="610"/>
      <c r="TIZ118" s="592"/>
      <c r="TJA118" s="592"/>
      <c r="TJB118" s="592"/>
      <c r="TJC118" s="592"/>
      <c r="TJD118" s="592"/>
      <c r="TJE118" s="592"/>
      <c r="TJF118" s="610"/>
      <c r="TJG118" s="592"/>
      <c r="TJH118" s="592"/>
      <c r="TJI118" s="592"/>
      <c r="TJJ118" s="592"/>
      <c r="TJK118" s="592"/>
      <c r="TJL118" s="592"/>
      <c r="TJM118" s="610"/>
      <c r="TJN118" s="592"/>
      <c r="TJO118" s="592"/>
      <c r="TJP118" s="592"/>
      <c r="TJQ118" s="592"/>
      <c r="TJR118" s="592"/>
      <c r="TJS118" s="592"/>
      <c r="TJT118" s="610"/>
      <c r="TJU118" s="592"/>
      <c r="TJV118" s="592"/>
      <c r="TJW118" s="592"/>
      <c r="TJX118" s="592"/>
      <c r="TJY118" s="592"/>
      <c r="TJZ118" s="592"/>
      <c r="TKA118" s="610"/>
      <c r="TKB118" s="592"/>
      <c r="TKC118" s="592"/>
      <c r="TKD118" s="592"/>
      <c r="TKE118" s="592"/>
      <c r="TKF118" s="592"/>
      <c r="TKG118" s="592"/>
      <c r="TKH118" s="610"/>
      <c r="TKI118" s="592"/>
      <c r="TKJ118" s="592"/>
      <c r="TKK118" s="592"/>
      <c r="TKL118" s="592"/>
      <c r="TKM118" s="592"/>
      <c r="TKN118" s="592"/>
      <c r="TKO118" s="610"/>
      <c r="TKP118" s="592"/>
      <c r="TKQ118" s="592"/>
      <c r="TKR118" s="592"/>
      <c r="TKS118" s="592"/>
      <c r="TKT118" s="592"/>
      <c r="TKU118" s="592"/>
      <c r="TKV118" s="610"/>
      <c r="TKW118" s="592"/>
      <c r="TKX118" s="592"/>
      <c r="TKY118" s="592"/>
      <c r="TKZ118" s="592"/>
      <c r="TLA118" s="592"/>
      <c r="TLB118" s="592"/>
      <c r="TLC118" s="610"/>
      <c r="TLD118" s="592"/>
      <c r="TLE118" s="592"/>
      <c r="TLF118" s="592"/>
      <c r="TLG118" s="592"/>
      <c r="TLH118" s="592"/>
      <c r="TLI118" s="592"/>
      <c r="TLJ118" s="610"/>
      <c r="TLK118" s="592"/>
      <c r="TLL118" s="592"/>
      <c r="TLM118" s="592"/>
      <c r="TLN118" s="592"/>
      <c r="TLO118" s="592"/>
      <c r="TLP118" s="592"/>
      <c r="TLQ118" s="610"/>
      <c r="TLR118" s="592"/>
      <c r="TLS118" s="592"/>
      <c r="TLT118" s="592"/>
      <c r="TLU118" s="592"/>
      <c r="TLV118" s="592"/>
      <c r="TLW118" s="592"/>
      <c r="TLX118" s="610"/>
      <c r="TLY118" s="592"/>
      <c r="TLZ118" s="592"/>
      <c r="TMA118" s="592"/>
      <c r="TMB118" s="592"/>
      <c r="TMC118" s="592"/>
      <c r="TMD118" s="592"/>
      <c r="TME118" s="610"/>
      <c r="TMF118" s="592"/>
      <c r="TMG118" s="592"/>
      <c r="TMH118" s="592"/>
      <c r="TMI118" s="592"/>
      <c r="TMJ118" s="592"/>
      <c r="TMK118" s="592"/>
      <c r="TML118" s="610"/>
      <c r="TMM118" s="592"/>
      <c r="TMN118" s="592"/>
      <c r="TMO118" s="592"/>
      <c r="TMP118" s="592"/>
      <c r="TMQ118" s="592"/>
      <c r="TMR118" s="592"/>
      <c r="TMS118" s="610"/>
      <c r="TMT118" s="592"/>
      <c r="TMU118" s="592"/>
      <c r="TMV118" s="592"/>
      <c r="TMW118" s="592"/>
      <c r="TMX118" s="592"/>
      <c r="TMY118" s="592"/>
      <c r="TMZ118" s="610"/>
      <c r="TNA118" s="592"/>
      <c r="TNB118" s="592"/>
      <c r="TNC118" s="592"/>
      <c r="TND118" s="592"/>
      <c r="TNE118" s="592"/>
      <c r="TNF118" s="592"/>
      <c r="TNG118" s="610"/>
      <c r="TNH118" s="592"/>
      <c r="TNI118" s="592"/>
      <c r="TNJ118" s="592"/>
      <c r="TNK118" s="592"/>
      <c r="TNL118" s="592"/>
      <c r="TNM118" s="592"/>
      <c r="TNN118" s="610"/>
      <c r="TNO118" s="592"/>
      <c r="TNP118" s="592"/>
      <c r="TNQ118" s="592"/>
      <c r="TNR118" s="592"/>
      <c r="TNS118" s="592"/>
      <c r="TNT118" s="592"/>
      <c r="TNU118" s="610"/>
      <c r="TNV118" s="592"/>
      <c r="TNW118" s="592"/>
      <c r="TNX118" s="592"/>
      <c r="TNY118" s="592"/>
      <c r="TNZ118" s="592"/>
      <c r="TOA118" s="592"/>
      <c r="TOB118" s="610"/>
      <c r="TOC118" s="592"/>
      <c r="TOD118" s="592"/>
      <c r="TOE118" s="592"/>
      <c r="TOF118" s="592"/>
      <c r="TOG118" s="592"/>
      <c r="TOH118" s="592"/>
      <c r="TOI118" s="610"/>
      <c r="TOJ118" s="592"/>
      <c r="TOK118" s="592"/>
      <c r="TOL118" s="592"/>
      <c r="TOM118" s="592"/>
      <c r="TON118" s="592"/>
      <c r="TOO118" s="592"/>
      <c r="TOP118" s="610"/>
      <c r="TOQ118" s="592"/>
      <c r="TOR118" s="592"/>
      <c r="TOS118" s="592"/>
      <c r="TOT118" s="592"/>
      <c r="TOU118" s="592"/>
      <c r="TOV118" s="592"/>
      <c r="TOW118" s="610"/>
      <c r="TOX118" s="592"/>
      <c r="TOY118" s="592"/>
      <c r="TOZ118" s="592"/>
      <c r="TPA118" s="592"/>
      <c r="TPB118" s="592"/>
      <c r="TPC118" s="592"/>
      <c r="TPD118" s="610"/>
      <c r="TPE118" s="592"/>
      <c r="TPF118" s="592"/>
      <c r="TPG118" s="592"/>
      <c r="TPH118" s="592"/>
      <c r="TPI118" s="592"/>
      <c r="TPJ118" s="592"/>
      <c r="TPK118" s="610"/>
      <c r="TPL118" s="592"/>
      <c r="TPM118" s="592"/>
      <c r="TPN118" s="592"/>
      <c r="TPO118" s="592"/>
      <c r="TPP118" s="592"/>
      <c r="TPQ118" s="592"/>
      <c r="TPR118" s="610"/>
      <c r="TPS118" s="592"/>
      <c r="TPT118" s="592"/>
      <c r="TPU118" s="592"/>
      <c r="TPV118" s="592"/>
      <c r="TPW118" s="592"/>
      <c r="TPX118" s="592"/>
      <c r="TPY118" s="610"/>
      <c r="TPZ118" s="592"/>
      <c r="TQA118" s="592"/>
      <c r="TQB118" s="592"/>
      <c r="TQC118" s="592"/>
      <c r="TQD118" s="592"/>
      <c r="TQE118" s="592"/>
      <c r="TQF118" s="610"/>
      <c r="TQG118" s="592"/>
      <c r="TQH118" s="592"/>
      <c r="TQI118" s="592"/>
      <c r="TQJ118" s="592"/>
      <c r="TQK118" s="592"/>
      <c r="TQL118" s="592"/>
      <c r="TQM118" s="610"/>
      <c r="TQN118" s="592"/>
      <c r="TQO118" s="592"/>
      <c r="TQP118" s="592"/>
      <c r="TQQ118" s="592"/>
      <c r="TQR118" s="592"/>
      <c r="TQS118" s="592"/>
      <c r="TQT118" s="610"/>
      <c r="TQU118" s="592"/>
      <c r="TQV118" s="592"/>
      <c r="TQW118" s="592"/>
      <c r="TQX118" s="592"/>
      <c r="TQY118" s="592"/>
      <c r="TQZ118" s="592"/>
      <c r="TRA118" s="610"/>
      <c r="TRB118" s="592"/>
      <c r="TRC118" s="592"/>
      <c r="TRD118" s="592"/>
      <c r="TRE118" s="592"/>
      <c r="TRF118" s="592"/>
      <c r="TRG118" s="592"/>
      <c r="TRH118" s="610"/>
      <c r="TRI118" s="592"/>
      <c r="TRJ118" s="592"/>
      <c r="TRK118" s="592"/>
      <c r="TRL118" s="592"/>
      <c r="TRM118" s="592"/>
      <c r="TRN118" s="592"/>
      <c r="TRO118" s="610"/>
      <c r="TRP118" s="592"/>
      <c r="TRQ118" s="592"/>
      <c r="TRR118" s="592"/>
      <c r="TRS118" s="592"/>
      <c r="TRT118" s="592"/>
      <c r="TRU118" s="592"/>
      <c r="TRV118" s="610"/>
      <c r="TRW118" s="592"/>
      <c r="TRX118" s="592"/>
      <c r="TRY118" s="592"/>
      <c r="TRZ118" s="592"/>
      <c r="TSA118" s="592"/>
      <c r="TSB118" s="592"/>
      <c r="TSC118" s="610"/>
      <c r="TSD118" s="592"/>
      <c r="TSE118" s="592"/>
      <c r="TSF118" s="592"/>
      <c r="TSG118" s="592"/>
      <c r="TSH118" s="592"/>
      <c r="TSI118" s="592"/>
      <c r="TSJ118" s="610"/>
      <c r="TSK118" s="592"/>
      <c r="TSL118" s="592"/>
      <c r="TSM118" s="592"/>
      <c r="TSN118" s="592"/>
      <c r="TSO118" s="592"/>
      <c r="TSP118" s="592"/>
      <c r="TSQ118" s="610"/>
      <c r="TSR118" s="592"/>
      <c r="TSS118" s="592"/>
      <c r="TST118" s="592"/>
      <c r="TSU118" s="592"/>
      <c r="TSV118" s="592"/>
      <c r="TSW118" s="592"/>
      <c r="TSX118" s="610"/>
      <c r="TSY118" s="592"/>
      <c r="TSZ118" s="592"/>
      <c r="TTA118" s="592"/>
      <c r="TTB118" s="592"/>
      <c r="TTC118" s="592"/>
      <c r="TTD118" s="592"/>
      <c r="TTE118" s="610"/>
      <c r="TTF118" s="592"/>
      <c r="TTG118" s="592"/>
      <c r="TTH118" s="592"/>
      <c r="TTI118" s="592"/>
      <c r="TTJ118" s="592"/>
      <c r="TTK118" s="592"/>
      <c r="TTL118" s="610"/>
      <c r="TTM118" s="592"/>
      <c r="TTN118" s="592"/>
      <c r="TTO118" s="592"/>
      <c r="TTP118" s="592"/>
      <c r="TTQ118" s="592"/>
      <c r="TTR118" s="592"/>
      <c r="TTS118" s="610"/>
      <c r="TTT118" s="592"/>
      <c r="TTU118" s="592"/>
      <c r="TTV118" s="592"/>
      <c r="TTW118" s="592"/>
      <c r="TTX118" s="592"/>
      <c r="TTY118" s="592"/>
      <c r="TTZ118" s="610"/>
      <c r="TUA118" s="592"/>
      <c r="TUB118" s="592"/>
      <c r="TUC118" s="592"/>
      <c r="TUD118" s="592"/>
      <c r="TUE118" s="592"/>
      <c r="TUF118" s="592"/>
      <c r="TUG118" s="610"/>
      <c r="TUH118" s="592"/>
      <c r="TUI118" s="592"/>
      <c r="TUJ118" s="592"/>
      <c r="TUK118" s="592"/>
      <c r="TUL118" s="592"/>
      <c r="TUM118" s="592"/>
      <c r="TUN118" s="610"/>
      <c r="TUO118" s="592"/>
      <c r="TUP118" s="592"/>
      <c r="TUQ118" s="592"/>
      <c r="TUR118" s="592"/>
      <c r="TUS118" s="592"/>
      <c r="TUT118" s="592"/>
      <c r="TUU118" s="610"/>
      <c r="TUV118" s="592"/>
      <c r="TUW118" s="592"/>
      <c r="TUX118" s="592"/>
      <c r="TUY118" s="592"/>
      <c r="TUZ118" s="592"/>
      <c r="TVA118" s="592"/>
      <c r="TVB118" s="610"/>
      <c r="TVC118" s="592"/>
      <c r="TVD118" s="592"/>
      <c r="TVE118" s="592"/>
      <c r="TVF118" s="592"/>
      <c r="TVG118" s="592"/>
      <c r="TVH118" s="592"/>
      <c r="TVI118" s="610"/>
      <c r="TVJ118" s="592"/>
      <c r="TVK118" s="592"/>
      <c r="TVL118" s="592"/>
      <c r="TVM118" s="592"/>
      <c r="TVN118" s="592"/>
      <c r="TVO118" s="592"/>
      <c r="TVP118" s="610"/>
      <c r="TVQ118" s="592"/>
      <c r="TVR118" s="592"/>
      <c r="TVS118" s="592"/>
      <c r="TVT118" s="592"/>
      <c r="TVU118" s="592"/>
      <c r="TVV118" s="592"/>
      <c r="TVW118" s="610"/>
      <c r="TVX118" s="592"/>
      <c r="TVY118" s="592"/>
      <c r="TVZ118" s="592"/>
      <c r="TWA118" s="592"/>
      <c r="TWB118" s="592"/>
      <c r="TWC118" s="592"/>
      <c r="TWD118" s="610"/>
      <c r="TWE118" s="592"/>
      <c r="TWF118" s="592"/>
      <c r="TWG118" s="592"/>
      <c r="TWH118" s="592"/>
      <c r="TWI118" s="592"/>
      <c r="TWJ118" s="592"/>
      <c r="TWK118" s="610"/>
      <c r="TWL118" s="592"/>
      <c r="TWM118" s="592"/>
      <c r="TWN118" s="592"/>
      <c r="TWO118" s="592"/>
      <c r="TWP118" s="592"/>
      <c r="TWQ118" s="592"/>
      <c r="TWR118" s="610"/>
      <c r="TWS118" s="592"/>
      <c r="TWT118" s="592"/>
      <c r="TWU118" s="592"/>
      <c r="TWV118" s="592"/>
      <c r="TWW118" s="592"/>
      <c r="TWX118" s="592"/>
      <c r="TWY118" s="610"/>
      <c r="TWZ118" s="592"/>
      <c r="TXA118" s="592"/>
      <c r="TXB118" s="592"/>
      <c r="TXC118" s="592"/>
      <c r="TXD118" s="592"/>
      <c r="TXE118" s="592"/>
      <c r="TXF118" s="610"/>
      <c r="TXG118" s="592"/>
      <c r="TXH118" s="592"/>
      <c r="TXI118" s="592"/>
      <c r="TXJ118" s="592"/>
      <c r="TXK118" s="592"/>
      <c r="TXL118" s="592"/>
      <c r="TXM118" s="610"/>
      <c r="TXN118" s="592"/>
      <c r="TXO118" s="592"/>
      <c r="TXP118" s="592"/>
      <c r="TXQ118" s="592"/>
      <c r="TXR118" s="592"/>
      <c r="TXS118" s="592"/>
      <c r="TXT118" s="610"/>
      <c r="TXU118" s="592"/>
      <c r="TXV118" s="592"/>
      <c r="TXW118" s="592"/>
      <c r="TXX118" s="592"/>
      <c r="TXY118" s="592"/>
      <c r="TXZ118" s="592"/>
      <c r="TYA118" s="610"/>
      <c r="TYB118" s="592"/>
      <c r="TYC118" s="592"/>
      <c r="TYD118" s="592"/>
      <c r="TYE118" s="592"/>
      <c r="TYF118" s="592"/>
      <c r="TYG118" s="592"/>
      <c r="TYH118" s="610"/>
      <c r="TYI118" s="592"/>
      <c r="TYJ118" s="592"/>
      <c r="TYK118" s="592"/>
      <c r="TYL118" s="592"/>
      <c r="TYM118" s="592"/>
      <c r="TYN118" s="592"/>
      <c r="TYO118" s="610"/>
      <c r="TYP118" s="592"/>
      <c r="TYQ118" s="592"/>
      <c r="TYR118" s="592"/>
      <c r="TYS118" s="592"/>
      <c r="TYT118" s="592"/>
      <c r="TYU118" s="592"/>
      <c r="TYV118" s="610"/>
      <c r="TYW118" s="592"/>
      <c r="TYX118" s="592"/>
      <c r="TYY118" s="592"/>
      <c r="TYZ118" s="592"/>
      <c r="TZA118" s="592"/>
      <c r="TZB118" s="592"/>
      <c r="TZC118" s="610"/>
      <c r="TZD118" s="592"/>
      <c r="TZE118" s="592"/>
      <c r="TZF118" s="592"/>
      <c r="TZG118" s="592"/>
      <c r="TZH118" s="592"/>
      <c r="TZI118" s="592"/>
      <c r="TZJ118" s="610"/>
      <c r="TZK118" s="592"/>
      <c r="TZL118" s="592"/>
      <c r="TZM118" s="592"/>
      <c r="TZN118" s="592"/>
      <c r="TZO118" s="592"/>
      <c r="TZP118" s="592"/>
      <c r="TZQ118" s="610"/>
      <c r="TZR118" s="592"/>
      <c r="TZS118" s="592"/>
      <c r="TZT118" s="592"/>
      <c r="TZU118" s="592"/>
      <c r="TZV118" s="592"/>
      <c r="TZW118" s="592"/>
      <c r="TZX118" s="610"/>
      <c r="TZY118" s="592"/>
      <c r="TZZ118" s="592"/>
      <c r="UAA118" s="592"/>
      <c r="UAB118" s="592"/>
      <c r="UAC118" s="592"/>
      <c r="UAD118" s="592"/>
      <c r="UAE118" s="610"/>
      <c r="UAF118" s="592"/>
      <c r="UAG118" s="592"/>
      <c r="UAH118" s="592"/>
      <c r="UAI118" s="592"/>
      <c r="UAJ118" s="592"/>
      <c r="UAK118" s="592"/>
      <c r="UAL118" s="610"/>
      <c r="UAM118" s="592"/>
      <c r="UAN118" s="592"/>
      <c r="UAO118" s="592"/>
      <c r="UAP118" s="592"/>
      <c r="UAQ118" s="592"/>
      <c r="UAR118" s="592"/>
      <c r="UAS118" s="610"/>
      <c r="UAT118" s="592"/>
      <c r="UAU118" s="592"/>
      <c r="UAV118" s="592"/>
      <c r="UAW118" s="592"/>
      <c r="UAX118" s="592"/>
      <c r="UAY118" s="592"/>
      <c r="UAZ118" s="610"/>
      <c r="UBA118" s="592"/>
      <c r="UBB118" s="592"/>
      <c r="UBC118" s="592"/>
      <c r="UBD118" s="592"/>
      <c r="UBE118" s="592"/>
      <c r="UBF118" s="592"/>
      <c r="UBG118" s="610"/>
      <c r="UBH118" s="592"/>
      <c r="UBI118" s="592"/>
      <c r="UBJ118" s="592"/>
      <c r="UBK118" s="592"/>
      <c r="UBL118" s="592"/>
      <c r="UBM118" s="592"/>
      <c r="UBN118" s="610"/>
      <c r="UBO118" s="592"/>
      <c r="UBP118" s="592"/>
      <c r="UBQ118" s="592"/>
      <c r="UBR118" s="592"/>
      <c r="UBS118" s="592"/>
      <c r="UBT118" s="592"/>
      <c r="UBU118" s="610"/>
      <c r="UBV118" s="592"/>
      <c r="UBW118" s="592"/>
      <c r="UBX118" s="592"/>
      <c r="UBY118" s="592"/>
      <c r="UBZ118" s="592"/>
      <c r="UCA118" s="592"/>
      <c r="UCB118" s="610"/>
      <c r="UCC118" s="592"/>
      <c r="UCD118" s="592"/>
      <c r="UCE118" s="592"/>
      <c r="UCF118" s="592"/>
      <c r="UCG118" s="592"/>
      <c r="UCH118" s="592"/>
      <c r="UCI118" s="610"/>
      <c r="UCJ118" s="592"/>
      <c r="UCK118" s="592"/>
      <c r="UCL118" s="592"/>
      <c r="UCM118" s="592"/>
      <c r="UCN118" s="592"/>
      <c r="UCO118" s="592"/>
      <c r="UCP118" s="610"/>
      <c r="UCQ118" s="592"/>
      <c r="UCR118" s="592"/>
      <c r="UCS118" s="592"/>
      <c r="UCT118" s="592"/>
      <c r="UCU118" s="592"/>
      <c r="UCV118" s="592"/>
      <c r="UCW118" s="610"/>
      <c r="UCX118" s="592"/>
      <c r="UCY118" s="592"/>
      <c r="UCZ118" s="592"/>
      <c r="UDA118" s="592"/>
      <c r="UDB118" s="592"/>
      <c r="UDC118" s="592"/>
      <c r="UDD118" s="610"/>
      <c r="UDE118" s="592"/>
      <c r="UDF118" s="592"/>
      <c r="UDG118" s="592"/>
      <c r="UDH118" s="592"/>
      <c r="UDI118" s="592"/>
      <c r="UDJ118" s="592"/>
      <c r="UDK118" s="610"/>
      <c r="UDL118" s="592"/>
      <c r="UDM118" s="592"/>
      <c r="UDN118" s="592"/>
      <c r="UDO118" s="592"/>
      <c r="UDP118" s="592"/>
      <c r="UDQ118" s="592"/>
      <c r="UDR118" s="610"/>
      <c r="UDS118" s="592"/>
      <c r="UDT118" s="592"/>
      <c r="UDU118" s="592"/>
      <c r="UDV118" s="592"/>
      <c r="UDW118" s="592"/>
      <c r="UDX118" s="592"/>
      <c r="UDY118" s="610"/>
      <c r="UDZ118" s="592"/>
      <c r="UEA118" s="592"/>
      <c r="UEB118" s="592"/>
      <c r="UEC118" s="592"/>
      <c r="UED118" s="592"/>
      <c r="UEE118" s="592"/>
      <c r="UEF118" s="610"/>
      <c r="UEG118" s="592"/>
      <c r="UEH118" s="592"/>
      <c r="UEI118" s="592"/>
      <c r="UEJ118" s="592"/>
      <c r="UEK118" s="592"/>
      <c r="UEL118" s="592"/>
      <c r="UEM118" s="610"/>
      <c r="UEN118" s="592"/>
      <c r="UEO118" s="592"/>
      <c r="UEP118" s="592"/>
      <c r="UEQ118" s="592"/>
      <c r="UER118" s="592"/>
      <c r="UES118" s="592"/>
      <c r="UET118" s="610"/>
      <c r="UEU118" s="592"/>
      <c r="UEV118" s="592"/>
      <c r="UEW118" s="592"/>
      <c r="UEX118" s="592"/>
      <c r="UEY118" s="592"/>
      <c r="UEZ118" s="592"/>
      <c r="UFA118" s="610"/>
      <c r="UFB118" s="592"/>
      <c r="UFC118" s="592"/>
      <c r="UFD118" s="592"/>
      <c r="UFE118" s="592"/>
      <c r="UFF118" s="592"/>
      <c r="UFG118" s="592"/>
      <c r="UFH118" s="610"/>
      <c r="UFI118" s="592"/>
      <c r="UFJ118" s="592"/>
      <c r="UFK118" s="592"/>
      <c r="UFL118" s="592"/>
      <c r="UFM118" s="592"/>
      <c r="UFN118" s="592"/>
      <c r="UFO118" s="610"/>
      <c r="UFP118" s="592"/>
      <c r="UFQ118" s="592"/>
      <c r="UFR118" s="592"/>
      <c r="UFS118" s="592"/>
      <c r="UFT118" s="592"/>
      <c r="UFU118" s="592"/>
      <c r="UFV118" s="610"/>
      <c r="UFW118" s="592"/>
      <c r="UFX118" s="592"/>
      <c r="UFY118" s="592"/>
      <c r="UFZ118" s="592"/>
      <c r="UGA118" s="592"/>
      <c r="UGB118" s="592"/>
      <c r="UGC118" s="610"/>
      <c r="UGD118" s="592"/>
      <c r="UGE118" s="592"/>
      <c r="UGF118" s="592"/>
      <c r="UGG118" s="592"/>
      <c r="UGH118" s="592"/>
      <c r="UGI118" s="592"/>
      <c r="UGJ118" s="610"/>
      <c r="UGK118" s="592"/>
      <c r="UGL118" s="592"/>
      <c r="UGM118" s="592"/>
      <c r="UGN118" s="592"/>
      <c r="UGO118" s="592"/>
      <c r="UGP118" s="592"/>
      <c r="UGQ118" s="610"/>
      <c r="UGR118" s="592"/>
      <c r="UGS118" s="592"/>
      <c r="UGT118" s="592"/>
      <c r="UGU118" s="592"/>
      <c r="UGV118" s="592"/>
      <c r="UGW118" s="592"/>
      <c r="UGX118" s="610"/>
      <c r="UGY118" s="592"/>
      <c r="UGZ118" s="592"/>
      <c r="UHA118" s="592"/>
      <c r="UHB118" s="592"/>
      <c r="UHC118" s="592"/>
      <c r="UHD118" s="592"/>
      <c r="UHE118" s="610"/>
      <c r="UHF118" s="592"/>
      <c r="UHG118" s="592"/>
      <c r="UHH118" s="592"/>
      <c r="UHI118" s="592"/>
      <c r="UHJ118" s="592"/>
      <c r="UHK118" s="592"/>
      <c r="UHL118" s="610"/>
      <c r="UHM118" s="592"/>
      <c r="UHN118" s="592"/>
      <c r="UHO118" s="592"/>
      <c r="UHP118" s="592"/>
      <c r="UHQ118" s="592"/>
      <c r="UHR118" s="592"/>
      <c r="UHS118" s="610"/>
      <c r="UHT118" s="592"/>
      <c r="UHU118" s="592"/>
      <c r="UHV118" s="592"/>
      <c r="UHW118" s="592"/>
      <c r="UHX118" s="592"/>
      <c r="UHY118" s="592"/>
      <c r="UHZ118" s="610"/>
      <c r="UIA118" s="592"/>
      <c r="UIB118" s="592"/>
      <c r="UIC118" s="592"/>
      <c r="UID118" s="592"/>
      <c r="UIE118" s="592"/>
      <c r="UIF118" s="592"/>
      <c r="UIG118" s="610"/>
      <c r="UIH118" s="592"/>
      <c r="UII118" s="592"/>
      <c r="UIJ118" s="592"/>
      <c r="UIK118" s="592"/>
      <c r="UIL118" s="592"/>
      <c r="UIM118" s="592"/>
      <c r="UIN118" s="610"/>
      <c r="UIO118" s="592"/>
      <c r="UIP118" s="592"/>
      <c r="UIQ118" s="592"/>
      <c r="UIR118" s="592"/>
      <c r="UIS118" s="592"/>
      <c r="UIT118" s="592"/>
      <c r="UIU118" s="610"/>
      <c r="UIV118" s="592"/>
      <c r="UIW118" s="592"/>
      <c r="UIX118" s="592"/>
      <c r="UIY118" s="592"/>
      <c r="UIZ118" s="592"/>
      <c r="UJA118" s="592"/>
      <c r="UJB118" s="610"/>
      <c r="UJC118" s="592"/>
      <c r="UJD118" s="592"/>
      <c r="UJE118" s="592"/>
      <c r="UJF118" s="592"/>
      <c r="UJG118" s="592"/>
      <c r="UJH118" s="592"/>
      <c r="UJI118" s="610"/>
      <c r="UJJ118" s="592"/>
      <c r="UJK118" s="592"/>
      <c r="UJL118" s="592"/>
      <c r="UJM118" s="592"/>
      <c r="UJN118" s="592"/>
      <c r="UJO118" s="592"/>
      <c r="UJP118" s="610"/>
      <c r="UJQ118" s="592"/>
      <c r="UJR118" s="592"/>
      <c r="UJS118" s="592"/>
      <c r="UJT118" s="592"/>
      <c r="UJU118" s="592"/>
      <c r="UJV118" s="592"/>
      <c r="UJW118" s="610"/>
      <c r="UJX118" s="592"/>
      <c r="UJY118" s="592"/>
      <c r="UJZ118" s="592"/>
      <c r="UKA118" s="592"/>
      <c r="UKB118" s="592"/>
      <c r="UKC118" s="592"/>
      <c r="UKD118" s="610"/>
      <c r="UKE118" s="592"/>
      <c r="UKF118" s="592"/>
      <c r="UKG118" s="592"/>
      <c r="UKH118" s="592"/>
      <c r="UKI118" s="592"/>
      <c r="UKJ118" s="592"/>
      <c r="UKK118" s="610"/>
      <c r="UKL118" s="592"/>
      <c r="UKM118" s="592"/>
      <c r="UKN118" s="592"/>
      <c r="UKO118" s="592"/>
      <c r="UKP118" s="592"/>
      <c r="UKQ118" s="592"/>
      <c r="UKR118" s="610"/>
      <c r="UKS118" s="592"/>
      <c r="UKT118" s="592"/>
      <c r="UKU118" s="592"/>
      <c r="UKV118" s="592"/>
      <c r="UKW118" s="592"/>
      <c r="UKX118" s="592"/>
      <c r="UKY118" s="610"/>
      <c r="UKZ118" s="592"/>
      <c r="ULA118" s="592"/>
      <c r="ULB118" s="592"/>
      <c r="ULC118" s="592"/>
      <c r="ULD118" s="592"/>
      <c r="ULE118" s="592"/>
      <c r="ULF118" s="610"/>
      <c r="ULG118" s="592"/>
      <c r="ULH118" s="592"/>
      <c r="ULI118" s="592"/>
      <c r="ULJ118" s="592"/>
      <c r="ULK118" s="592"/>
      <c r="ULL118" s="592"/>
      <c r="ULM118" s="610"/>
      <c r="ULN118" s="592"/>
      <c r="ULO118" s="592"/>
      <c r="ULP118" s="592"/>
      <c r="ULQ118" s="592"/>
      <c r="ULR118" s="592"/>
      <c r="ULS118" s="592"/>
      <c r="ULT118" s="610"/>
      <c r="ULU118" s="592"/>
      <c r="ULV118" s="592"/>
      <c r="ULW118" s="592"/>
      <c r="ULX118" s="592"/>
      <c r="ULY118" s="592"/>
      <c r="ULZ118" s="592"/>
      <c r="UMA118" s="610"/>
      <c r="UMB118" s="592"/>
      <c r="UMC118" s="592"/>
      <c r="UMD118" s="592"/>
      <c r="UME118" s="592"/>
      <c r="UMF118" s="592"/>
      <c r="UMG118" s="592"/>
      <c r="UMH118" s="610"/>
      <c r="UMI118" s="592"/>
      <c r="UMJ118" s="592"/>
      <c r="UMK118" s="592"/>
      <c r="UML118" s="592"/>
      <c r="UMM118" s="592"/>
      <c r="UMN118" s="592"/>
      <c r="UMO118" s="610"/>
      <c r="UMP118" s="592"/>
      <c r="UMQ118" s="592"/>
      <c r="UMR118" s="592"/>
      <c r="UMS118" s="592"/>
      <c r="UMT118" s="592"/>
      <c r="UMU118" s="592"/>
      <c r="UMV118" s="610"/>
      <c r="UMW118" s="592"/>
      <c r="UMX118" s="592"/>
      <c r="UMY118" s="592"/>
      <c r="UMZ118" s="592"/>
      <c r="UNA118" s="592"/>
      <c r="UNB118" s="592"/>
      <c r="UNC118" s="610"/>
      <c r="UND118" s="592"/>
      <c r="UNE118" s="592"/>
      <c r="UNF118" s="592"/>
      <c r="UNG118" s="592"/>
      <c r="UNH118" s="592"/>
      <c r="UNI118" s="592"/>
      <c r="UNJ118" s="610"/>
      <c r="UNK118" s="592"/>
      <c r="UNL118" s="592"/>
      <c r="UNM118" s="592"/>
      <c r="UNN118" s="592"/>
      <c r="UNO118" s="592"/>
      <c r="UNP118" s="592"/>
      <c r="UNQ118" s="610"/>
      <c r="UNR118" s="592"/>
      <c r="UNS118" s="592"/>
      <c r="UNT118" s="592"/>
      <c r="UNU118" s="592"/>
      <c r="UNV118" s="592"/>
      <c r="UNW118" s="592"/>
      <c r="UNX118" s="610"/>
      <c r="UNY118" s="592"/>
      <c r="UNZ118" s="592"/>
      <c r="UOA118" s="592"/>
      <c r="UOB118" s="592"/>
      <c r="UOC118" s="592"/>
      <c r="UOD118" s="592"/>
      <c r="UOE118" s="610"/>
      <c r="UOF118" s="592"/>
      <c r="UOG118" s="592"/>
      <c r="UOH118" s="592"/>
      <c r="UOI118" s="592"/>
      <c r="UOJ118" s="592"/>
      <c r="UOK118" s="592"/>
      <c r="UOL118" s="610"/>
      <c r="UOM118" s="592"/>
      <c r="UON118" s="592"/>
      <c r="UOO118" s="592"/>
      <c r="UOP118" s="592"/>
      <c r="UOQ118" s="592"/>
      <c r="UOR118" s="592"/>
      <c r="UOS118" s="610"/>
      <c r="UOT118" s="592"/>
      <c r="UOU118" s="592"/>
      <c r="UOV118" s="592"/>
      <c r="UOW118" s="592"/>
      <c r="UOX118" s="592"/>
      <c r="UOY118" s="592"/>
      <c r="UOZ118" s="610"/>
      <c r="UPA118" s="592"/>
      <c r="UPB118" s="592"/>
      <c r="UPC118" s="592"/>
      <c r="UPD118" s="592"/>
      <c r="UPE118" s="592"/>
      <c r="UPF118" s="592"/>
      <c r="UPG118" s="610"/>
      <c r="UPH118" s="592"/>
      <c r="UPI118" s="592"/>
      <c r="UPJ118" s="592"/>
      <c r="UPK118" s="592"/>
      <c r="UPL118" s="592"/>
      <c r="UPM118" s="592"/>
      <c r="UPN118" s="610"/>
      <c r="UPO118" s="592"/>
      <c r="UPP118" s="592"/>
      <c r="UPQ118" s="592"/>
      <c r="UPR118" s="592"/>
      <c r="UPS118" s="592"/>
      <c r="UPT118" s="592"/>
      <c r="UPU118" s="610"/>
      <c r="UPV118" s="592"/>
      <c r="UPW118" s="592"/>
      <c r="UPX118" s="592"/>
      <c r="UPY118" s="592"/>
      <c r="UPZ118" s="592"/>
      <c r="UQA118" s="592"/>
      <c r="UQB118" s="610"/>
      <c r="UQC118" s="592"/>
      <c r="UQD118" s="592"/>
      <c r="UQE118" s="592"/>
      <c r="UQF118" s="592"/>
      <c r="UQG118" s="592"/>
      <c r="UQH118" s="592"/>
      <c r="UQI118" s="610"/>
      <c r="UQJ118" s="592"/>
      <c r="UQK118" s="592"/>
      <c r="UQL118" s="592"/>
      <c r="UQM118" s="592"/>
      <c r="UQN118" s="592"/>
      <c r="UQO118" s="592"/>
      <c r="UQP118" s="610"/>
      <c r="UQQ118" s="592"/>
      <c r="UQR118" s="592"/>
      <c r="UQS118" s="592"/>
      <c r="UQT118" s="592"/>
      <c r="UQU118" s="592"/>
      <c r="UQV118" s="592"/>
      <c r="UQW118" s="610"/>
      <c r="UQX118" s="592"/>
      <c r="UQY118" s="592"/>
      <c r="UQZ118" s="592"/>
      <c r="URA118" s="592"/>
      <c r="URB118" s="592"/>
      <c r="URC118" s="592"/>
      <c r="URD118" s="610"/>
      <c r="URE118" s="592"/>
      <c r="URF118" s="592"/>
      <c r="URG118" s="592"/>
      <c r="URH118" s="592"/>
      <c r="URI118" s="592"/>
      <c r="URJ118" s="592"/>
      <c r="URK118" s="610"/>
      <c r="URL118" s="592"/>
      <c r="URM118" s="592"/>
      <c r="URN118" s="592"/>
      <c r="URO118" s="592"/>
      <c r="URP118" s="592"/>
      <c r="URQ118" s="592"/>
      <c r="URR118" s="610"/>
      <c r="URS118" s="592"/>
      <c r="URT118" s="592"/>
      <c r="URU118" s="592"/>
      <c r="URV118" s="592"/>
      <c r="URW118" s="592"/>
      <c r="URX118" s="592"/>
      <c r="URY118" s="610"/>
      <c r="URZ118" s="592"/>
      <c r="USA118" s="592"/>
      <c r="USB118" s="592"/>
      <c r="USC118" s="592"/>
      <c r="USD118" s="592"/>
      <c r="USE118" s="592"/>
      <c r="USF118" s="610"/>
      <c r="USG118" s="592"/>
      <c r="USH118" s="592"/>
      <c r="USI118" s="592"/>
      <c r="USJ118" s="592"/>
      <c r="USK118" s="592"/>
      <c r="USL118" s="592"/>
      <c r="USM118" s="610"/>
      <c r="USN118" s="592"/>
      <c r="USO118" s="592"/>
      <c r="USP118" s="592"/>
      <c r="USQ118" s="592"/>
      <c r="USR118" s="592"/>
      <c r="USS118" s="592"/>
      <c r="UST118" s="610"/>
      <c r="USU118" s="592"/>
      <c r="USV118" s="592"/>
      <c r="USW118" s="592"/>
      <c r="USX118" s="592"/>
      <c r="USY118" s="592"/>
      <c r="USZ118" s="592"/>
      <c r="UTA118" s="610"/>
      <c r="UTB118" s="592"/>
      <c r="UTC118" s="592"/>
      <c r="UTD118" s="592"/>
      <c r="UTE118" s="592"/>
      <c r="UTF118" s="592"/>
      <c r="UTG118" s="592"/>
      <c r="UTH118" s="610"/>
      <c r="UTI118" s="592"/>
      <c r="UTJ118" s="592"/>
      <c r="UTK118" s="592"/>
      <c r="UTL118" s="592"/>
      <c r="UTM118" s="592"/>
      <c r="UTN118" s="592"/>
      <c r="UTO118" s="610"/>
      <c r="UTP118" s="592"/>
      <c r="UTQ118" s="592"/>
      <c r="UTR118" s="592"/>
      <c r="UTS118" s="592"/>
      <c r="UTT118" s="592"/>
      <c r="UTU118" s="592"/>
      <c r="UTV118" s="610"/>
      <c r="UTW118" s="592"/>
      <c r="UTX118" s="592"/>
      <c r="UTY118" s="592"/>
      <c r="UTZ118" s="592"/>
      <c r="UUA118" s="592"/>
      <c r="UUB118" s="592"/>
      <c r="UUC118" s="610"/>
      <c r="UUD118" s="592"/>
      <c r="UUE118" s="592"/>
      <c r="UUF118" s="592"/>
      <c r="UUG118" s="592"/>
      <c r="UUH118" s="592"/>
      <c r="UUI118" s="592"/>
      <c r="UUJ118" s="610"/>
      <c r="UUK118" s="592"/>
      <c r="UUL118" s="592"/>
      <c r="UUM118" s="592"/>
      <c r="UUN118" s="592"/>
      <c r="UUO118" s="592"/>
      <c r="UUP118" s="592"/>
      <c r="UUQ118" s="610"/>
      <c r="UUR118" s="592"/>
      <c r="UUS118" s="592"/>
      <c r="UUT118" s="592"/>
      <c r="UUU118" s="592"/>
      <c r="UUV118" s="592"/>
      <c r="UUW118" s="592"/>
      <c r="UUX118" s="610"/>
      <c r="UUY118" s="592"/>
      <c r="UUZ118" s="592"/>
      <c r="UVA118" s="592"/>
      <c r="UVB118" s="592"/>
      <c r="UVC118" s="592"/>
      <c r="UVD118" s="592"/>
      <c r="UVE118" s="610"/>
      <c r="UVF118" s="592"/>
      <c r="UVG118" s="592"/>
      <c r="UVH118" s="592"/>
      <c r="UVI118" s="592"/>
      <c r="UVJ118" s="592"/>
      <c r="UVK118" s="592"/>
      <c r="UVL118" s="610"/>
      <c r="UVM118" s="592"/>
      <c r="UVN118" s="592"/>
      <c r="UVO118" s="592"/>
      <c r="UVP118" s="592"/>
      <c r="UVQ118" s="592"/>
      <c r="UVR118" s="592"/>
      <c r="UVS118" s="610"/>
      <c r="UVT118" s="592"/>
      <c r="UVU118" s="592"/>
      <c r="UVV118" s="592"/>
      <c r="UVW118" s="592"/>
      <c r="UVX118" s="592"/>
      <c r="UVY118" s="592"/>
      <c r="UVZ118" s="610"/>
      <c r="UWA118" s="592"/>
      <c r="UWB118" s="592"/>
      <c r="UWC118" s="592"/>
      <c r="UWD118" s="592"/>
      <c r="UWE118" s="592"/>
      <c r="UWF118" s="592"/>
      <c r="UWG118" s="610"/>
      <c r="UWH118" s="592"/>
      <c r="UWI118" s="592"/>
      <c r="UWJ118" s="592"/>
      <c r="UWK118" s="592"/>
      <c r="UWL118" s="592"/>
      <c r="UWM118" s="592"/>
      <c r="UWN118" s="610"/>
      <c r="UWO118" s="592"/>
      <c r="UWP118" s="592"/>
      <c r="UWQ118" s="592"/>
      <c r="UWR118" s="592"/>
      <c r="UWS118" s="592"/>
      <c r="UWT118" s="592"/>
      <c r="UWU118" s="610"/>
      <c r="UWV118" s="592"/>
      <c r="UWW118" s="592"/>
      <c r="UWX118" s="592"/>
      <c r="UWY118" s="592"/>
      <c r="UWZ118" s="592"/>
      <c r="UXA118" s="592"/>
      <c r="UXB118" s="610"/>
      <c r="UXC118" s="592"/>
      <c r="UXD118" s="592"/>
      <c r="UXE118" s="592"/>
      <c r="UXF118" s="592"/>
      <c r="UXG118" s="592"/>
      <c r="UXH118" s="592"/>
      <c r="UXI118" s="610"/>
      <c r="UXJ118" s="592"/>
      <c r="UXK118" s="592"/>
      <c r="UXL118" s="592"/>
      <c r="UXM118" s="592"/>
      <c r="UXN118" s="592"/>
      <c r="UXO118" s="592"/>
      <c r="UXP118" s="610"/>
      <c r="UXQ118" s="592"/>
      <c r="UXR118" s="592"/>
      <c r="UXS118" s="592"/>
      <c r="UXT118" s="592"/>
      <c r="UXU118" s="592"/>
      <c r="UXV118" s="592"/>
      <c r="UXW118" s="610"/>
      <c r="UXX118" s="592"/>
      <c r="UXY118" s="592"/>
      <c r="UXZ118" s="592"/>
      <c r="UYA118" s="592"/>
      <c r="UYB118" s="592"/>
      <c r="UYC118" s="592"/>
      <c r="UYD118" s="610"/>
      <c r="UYE118" s="592"/>
      <c r="UYF118" s="592"/>
      <c r="UYG118" s="592"/>
      <c r="UYH118" s="592"/>
      <c r="UYI118" s="592"/>
      <c r="UYJ118" s="592"/>
      <c r="UYK118" s="610"/>
      <c r="UYL118" s="592"/>
      <c r="UYM118" s="592"/>
      <c r="UYN118" s="592"/>
      <c r="UYO118" s="592"/>
      <c r="UYP118" s="592"/>
      <c r="UYQ118" s="592"/>
      <c r="UYR118" s="610"/>
      <c r="UYS118" s="592"/>
      <c r="UYT118" s="592"/>
      <c r="UYU118" s="592"/>
      <c r="UYV118" s="592"/>
      <c r="UYW118" s="592"/>
      <c r="UYX118" s="592"/>
      <c r="UYY118" s="610"/>
      <c r="UYZ118" s="592"/>
      <c r="UZA118" s="592"/>
      <c r="UZB118" s="592"/>
      <c r="UZC118" s="592"/>
      <c r="UZD118" s="592"/>
      <c r="UZE118" s="592"/>
      <c r="UZF118" s="610"/>
      <c r="UZG118" s="592"/>
      <c r="UZH118" s="592"/>
      <c r="UZI118" s="592"/>
      <c r="UZJ118" s="592"/>
      <c r="UZK118" s="592"/>
      <c r="UZL118" s="592"/>
      <c r="UZM118" s="610"/>
      <c r="UZN118" s="592"/>
      <c r="UZO118" s="592"/>
      <c r="UZP118" s="592"/>
      <c r="UZQ118" s="592"/>
      <c r="UZR118" s="592"/>
      <c r="UZS118" s="592"/>
      <c r="UZT118" s="610"/>
      <c r="UZU118" s="592"/>
      <c r="UZV118" s="592"/>
      <c r="UZW118" s="592"/>
      <c r="UZX118" s="592"/>
      <c r="UZY118" s="592"/>
      <c r="UZZ118" s="592"/>
      <c r="VAA118" s="610"/>
      <c r="VAB118" s="592"/>
      <c r="VAC118" s="592"/>
      <c r="VAD118" s="592"/>
      <c r="VAE118" s="592"/>
      <c r="VAF118" s="592"/>
      <c r="VAG118" s="592"/>
      <c r="VAH118" s="610"/>
      <c r="VAI118" s="592"/>
      <c r="VAJ118" s="592"/>
      <c r="VAK118" s="592"/>
      <c r="VAL118" s="592"/>
      <c r="VAM118" s="592"/>
      <c r="VAN118" s="592"/>
      <c r="VAO118" s="610"/>
      <c r="VAP118" s="592"/>
      <c r="VAQ118" s="592"/>
      <c r="VAR118" s="592"/>
      <c r="VAS118" s="592"/>
      <c r="VAT118" s="592"/>
      <c r="VAU118" s="592"/>
      <c r="VAV118" s="610"/>
      <c r="VAW118" s="592"/>
      <c r="VAX118" s="592"/>
      <c r="VAY118" s="592"/>
      <c r="VAZ118" s="592"/>
      <c r="VBA118" s="592"/>
      <c r="VBB118" s="592"/>
      <c r="VBC118" s="610"/>
      <c r="VBD118" s="592"/>
      <c r="VBE118" s="592"/>
      <c r="VBF118" s="592"/>
      <c r="VBG118" s="592"/>
      <c r="VBH118" s="592"/>
      <c r="VBI118" s="592"/>
      <c r="VBJ118" s="610"/>
      <c r="VBK118" s="592"/>
      <c r="VBL118" s="592"/>
      <c r="VBM118" s="592"/>
      <c r="VBN118" s="592"/>
      <c r="VBO118" s="592"/>
      <c r="VBP118" s="592"/>
      <c r="VBQ118" s="610"/>
      <c r="VBR118" s="592"/>
      <c r="VBS118" s="592"/>
      <c r="VBT118" s="592"/>
      <c r="VBU118" s="592"/>
      <c r="VBV118" s="592"/>
      <c r="VBW118" s="592"/>
      <c r="VBX118" s="610"/>
      <c r="VBY118" s="592"/>
      <c r="VBZ118" s="592"/>
      <c r="VCA118" s="592"/>
      <c r="VCB118" s="592"/>
      <c r="VCC118" s="592"/>
      <c r="VCD118" s="592"/>
      <c r="VCE118" s="610"/>
      <c r="VCF118" s="592"/>
      <c r="VCG118" s="592"/>
      <c r="VCH118" s="592"/>
      <c r="VCI118" s="592"/>
      <c r="VCJ118" s="592"/>
      <c r="VCK118" s="592"/>
      <c r="VCL118" s="610"/>
      <c r="VCM118" s="592"/>
      <c r="VCN118" s="592"/>
      <c r="VCO118" s="592"/>
      <c r="VCP118" s="592"/>
      <c r="VCQ118" s="592"/>
      <c r="VCR118" s="592"/>
      <c r="VCS118" s="610"/>
      <c r="VCT118" s="592"/>
      <c r="VCU118" s="592"/>
      <c r="VCV118" s="592"/>
      <c r="VCW118" s="592"/>
      <c r="VCX118" s="592"/>
      <c r="VCY118" s="592"/>
      <c r="VCZ118" s="610"/>
      <c r="VDA118" s="592"/>
      <c r="VDB118" s="592"/>
      <c r="VDC118" s="592"/>
      <c r="VDD118" s="592"/>
      <c r="VDE118" s="592"/>
      <c r="VDF118" s="592"/>
      <c r="VDG118" s="610"/>
      <c r="VDH118" s="592"/>
      <c r="VDI118" s="592"/>
      <c r="VDJ118" s="592"/>
      <c r="VDK118" s="592"/>
      <c r="VDL118" s="592"/>
      <c r="VDM118" s="592"/>
      <c r="VDN118" s="610"/>
      <c r="VDO118" s="592"/>
      <c r="VDP118" s="592"/>
      <c r="VDQ118" s="592"/>
      <c r="VDR118" s="592"/>
      <c r="VDS118" s="592"/>
      <c r="VDT118" s="592"/>
      <c r="VDU118" s="610"/>
      <c r="VDV118" s="592"/>
      <c r="VDW118" s="592"/>
      <c r="VDX118" s="592"/>
      <c r="VDY118" s="592"/>
      <c r="VDZ118" s="592"/>
      <c r="VEA118" s="592"/>
      <c r="VEB118" s="610"/>
      <c r="VEC118" s="592"/>
      <c r="VED118" s="592"/>
      <c r="VEE118" s="592"/>
      <c r="VEF118" s="592"/>
      <c r="VEG118" s="592"/>
      <c r="VEH118" s="592"/>
      <c r="VEI118" s="610"/>
      <c r="VEJ118" s="592"/>
      <c r="VEK118" s="592"/>
      <c r="VEL118" s="592"/>
      <c r="VEM118" s="592"/>
      <c r="VEN118" s="592"/>
      <c r="VEO118" s="592"/>
      <c r="VEP118" s="610"/>
      <c r="VEQ118" s="592"/>
      <c r="VER118" s="592"/>
      <c r="VES118" s="592"/>
      <c r="VET118" s="592"/>
      <c r="VEU118" s="592"/>
      <c r="VEV118" s="592"/>
      <c r="VEW118" s="610"/>
      <c r="VEX118" s="592"/>
      <c r="VEY118" s="592"/>
      <c r="VEZ118" s="592"/>
      <c r="VFA118" s="592"/>
      <c r="VFB118" s="592"/>
      <c r="VFC118" s="592"/>
      <c r="VFD118" s="610"/>
      <c r="VFE118" s="592"/>
      <c r="VFF118" s="592"/>
      <c r="VFG118" s="592"/>
      <c r="VFH118" s="592"/>
      <c r="VFI118" s="592"/>
      <c r="VFJ118" s="592"/>
      <c r="VFK118" s="610"/>
      <c r="VFL118" s="592"/>
      <c r="VFM118" s="592"/>
      <c r="VFN118" s="592"/>
      <c r="VFO118" s="592"/>
      <c r="VFP118" s="592"/>
      <c r="VFQ118" s="592"/>
      <c r="VFR118" s="610"/>
      <c r="VFS118" s="592"/>
      <c r="VFT118" s="592"/>
      <c r="VFU118" s="592"/>
      <c r="VFV118" s="592"/>
      <c r="VFW118" s="592"/>
      <c r="VFX118" s="592"/>
      <c r="VFY118" s="610"/>
      <c r="VFZ118" s="592"/>
      <c r="VGA118" s="592"/>
      <c r="VGB118" s="592"/>
      <c r="VGC118" s="592"/>
      <c r="VGD118" s="592"/>
      <c r="VGE118" s="592"/>
      <c r="VGF118" s="610"/>
      <c r="VGG118" s="592"/>
      <c r="VGH118" s="592"/>
      <c r="VGI118" s="592"/>
      <c r="VGJ118" s="592"/>
      <c r="VGK118" s="592"/>
      <c r="VGL118" s="592"/>
      <c r="VGM118" s="610"/>
      <c r="VGN118" s="592"/>
      <c r="VGO118" s="592"/>
      <c r="VGP118" s="592"/>
      <c r="VGQ118" s="592"/>
      <c r="VGR118" s="592"/>
      <c r="VGS118" s="592"/>
      <c r="VGT118" s="610"/>
      <c r="VGU118" s="592"/>
      <c r="VGV118" s="592"/>
      <c r="VGW118" s="592"/>
      <c r="VGX118" s="592"/>
      <c r="VGY118" s="592"/>
      <c r="VGZ118" s="592"/>
      <c r="VHA118" s="610"/>
      <c r="VHB118" s="592"/>
      <c r="VHC118" s="592"/>
      <c r="VHD118" s="592"/>
      <c r="VHE118" s="592"/>
      <c r="VHF118" s="592"/>
      <c r="VHG118" s="592"/>
      <c r="VHH118" s="610"/>
      <c r="VHI118" s="592"/>
      <c r="VHJ118" s="592"/>
      <c r="VHK118" s="592"/>
      <c r="VHL118" s="592"/>
      <c r="VHM118" s="592"/>
      <c r="VHN118" s="592"/>
      <c r="VHO118" s="610"/>
      <c r="VHP118" s="592"/>
      <c r="VHQ118" s="592"/>
      <c r="VHR118" s="592"/>
      <c r="VHS118" s="592"/>
      <c r="VHT118" s="592"/>
      <c r="VHU118" s="592"/>
      <c r="VHV118" s="610"/>
      <c r="VHW118" s="592"/>
      <c r="VHX118" s="592"/>
      <c r="VHY118" s="592"/>
      <c r="VHZ118" s="592"/>
      <c r="VIA118" s="592"/>
      <c r="VIB118" s="592"/>
      <c r="VIC118" s="610"/>
      <c r="VID118" s="592"/>
      <c r="VIE118" s="592"/>
      <c r="VIF118" s="592"/>
      <c r="VIG118" s="592"/>
      <c r="VIH118" s="592"/>
      <c r="VII118" s="592"/>
      <c r="VIJ118" s="610"/>
      <c r="VIK118" s="592"/>
      <c r="VIL118" s="592"/>
      <c r="VIM118" s="592"/>
      <c r="VIN118" s="592"/>
      <c r="VIO118" s="592"/>
      <c r="VIP118" s="592"/>
      <c r="VIQ118" s="610"/>
      <c r="VIR118" s="592"/>
      <c r="VIS118" s="592"/>
      <c r="VIT118" s="592"/>
      <c r="VIU118" s="592"/>
      <c r="VIV118" s="592"/>
      <c r="VIW118" s="592"/>
      <c r="VIX118" s="610"/>
      <c r="VIY118" s="592"/>
      <c r="VIZ118" s="592"/>
      <c r="VJA118" s="592"/>
      <c r="VJB118" s="592"/>
      <c r="VJC118" s="592"/>
      <c r="VJD118" s="592"/>
      <c r="VJE118" s="610"/>
      <c r="VJF118" s="592"/>
      <c r="VJG118" s="592"/>
      <c r="VJH118" s="592"/>
      <c r="VJI118" s="592"/>
      <c r="VJJ118" s="592"/>
      <c r="VJK118" s="592"/>
      <c r="VJL118" s="610"/>
      <c r="VJM118" s="592"/>
      <c r="VJN118" s="592"/>
      <c r="VJO118" s="592"/>
      <c r="VJP118" s="592"/>
      <c r="VJQ118" s="592"/>
      <c r="VJR118" s="592"/>
      <c r="VJS118" s="610"/>
      <c r="VJT118" s="592"/>
      <c r="VJU118" s="592"/>
      <c r="VJV118" s="592"/>
      <c r="VJW118" s="592"/>
      <c r="VJX118" s="592"/>
      <c r="VJY118" s="592"/>
      <c r="VJZ118" s="610"/>
      <c r="VKA118" s="592"/>
      <c r="VKB118" s="592"/>
      <c r="VKC118" s="592"/>
      <c r="VKD118" s="592"/>
      <c r="VKE118" s="592"/>
      <c r="VKF118" s="592"/>
      <c r="VKG118" s="610"/>
      <c r="VKH118" s="592"/>
      <c r="VKI118" s="592"/>
      <c r="VKJ118" s="592"/>
      <c r="VKK118" s="592"/>
      <c r="VKL118" s="592"/>
      <c r="VKM118" s="592"/>
      <c r="VKN118" s="610"/>
      <c r="VKO118" s="592"/>
      <c r="VKP118" s="592"/>
      <c r="VKQ118" s="592"/>
      <c r="VKR118" s="592"/>
      <c r="VKS118" s="592"/>
      <c r="VKT118" s="592"/>
      <c r="VKU118" s="610"/>
      <c r="VKV118" s="592"/>
      <c r="VKW118" s="592"/>
      <c r="VKX118" s="592"/>
      <c r="VKY118" s="592"/>
      <c r="VKZ118" s="592"/>
      <c r="VLA118" s="592"/>
      <c r="VLB118" s="610"/>
      <c r="VLC118" s="592"/>
      <c r="VLD118" s="592"/>
      <c r="VLE118" s="592"/>
      <c r="VLF118" s="592"/>
      <c r="VLG118" s="592"/>
      <c r="VLH118" s="592"/>
      <c r="VLI118" s="610"/>
      <c r="VLJ118" s="592"/>
      <c r="VLK118" s="592"/>
      <c r="VLL118" s="592"/>
      <c r="VLM118" s="592"/>
      <c r="VLN118" s="592"/>
      <c r="VLO118" s="592"/>
      <c r="VLP118" s="610"/>
      <c r="VLQ118" s="592"/>
      <c r="VLR118" s="592"/>
      <c r="VLS118" s="592"/>
      <c r="VLT118" s="592"/>
      <c r="VLU118" s="592"/>
      <c r="VLV118" s="592"/>
      <c r="VLW118" s="610"/>
      <c r="VLX118" s="592"/>
      <c r="VLY118" s="592"/>
      <c r="VLZ118" s="592"/>
      <c r="VMA118" s="592"/>
      <c r="VMB118" s="592"/>
      <c r="VMC118" s="592"/>
      <c r="VMD118" s="610"/>
      <c r="VME118" s="592"/>
      <c r="VMF118" s="592"/>
      <c r="VMG118" s="592"/>
      <c r="VMH118" s="592"/>
      <c r="VMI118" s="592"/>
      <c r="VMJ118" s="592"/>
      <c r="VMK118" s="610"/>
      <c r="VML118" s="592"/>
      <c r="VMM118" s="592"/>
      <c r="VMN118" s="592"/>
      <c r="VMO118" s="592"/>
      <c r="VMP118" s="592"/>
      <c r="VMQ118" s="592"/>
      <c r="VMR118" s="610"/>
      <c r="VMS118" s="592"/>
      <c r="VMT118" s="592"/>
      <c r="VMU118" s="592"/>
      <c r="VMV118" s="592"/>
      <c r="VMW118" s="592"/>
      <c r="VMX118" s="592"/>
      <c r="VMY118" s="610"/>
      <c r="VMZ118" s="592"/>
      <c r="VNA118" s="592"/>
      <c r="VNB118" s="592"/>
      <c r="VNC118" s="592"/>
      <c r="VND118" s="592"/>
      <c r="VNE118" s="592"/>
      <c r="VNF118" s="610"/>
      <c r="VNG118" s="592"/>
      <c r="VNH118" s="592"/>
      <c r="VNI118" s="592"/>
      <c r="VNJ118" s="592"/>
      <c r="VNK118" s="592"/>
      <c r="VNL118" s="592"/>
      <c r="VNM118" s="610"/>
      <c r="VNN118" s="592"/>
      <c r="VNO118" s="592"/>
      <c r="VNP118" s="592"/>
      <c r="VNQ118" s="592"/>
      <c r="VNR118" s="592"/>
      <c r="VNS118" s="592"/>
      <c r="VNT118" s="610"/>
      <c r="VNU118" s="592"/>
      <c r="VNV118" s="592"/>
      <c r="VNW118" s="592"/>
      <c r="VNX118" s="592"/>
      <c r="VNY118" s="592"/>
      <c r="VNZ118" s="592"/>
      <c r="VOA118" s="610"/>
      <c r="VOB118" s="592"/>
      <c r="VOC118" s="592"/>
      <c r="VOD118" s="592"/>
      <c r="VOE118" s="592"/>
      <c r="VOF118" s="592"/>
      <c r="VOG118" s="592"/>
      <c r="VOH118" s="610"/>
      <c r="VOI118" s="592"/>
      <c r="VOJ118" s="592"/>
      <c r="VOK118" s="592"/>
      <c r="VOL118" s="592"/>
      <c r="VOM118" s="592"/>
      <c r="VON118" s="592"/>
      <c r="VOO118" s="610"/>
      <c r="VOP118" s="592"/>
      <c r="VOQ118" s="592"/>
      <c r="VOR118" s="592"/>
      <c r="VOS118" s="592"/>
      <c r="VOT118" s="592"/>
      <c r="VOU118" s="592"/>
      <c r="VOV118" s="610"/>
      <c r="VOW118" s="592"/>
      <c r="VOX118" s="592"/>
      <c r="VOY118" s="592"/>
      <c r="VOZ118" s="592"/>
      <c r="VPA118" s="592"/>
      <c r="VPB118" s="592"/>
      <c r="VPC118" s="610"/>
      <c r="VPD118" s="592"/>
      <c r="VPE118" s="592"/>
      <c r="VPF118" s="592"/>
      <c r="VPG118" s="592"/>
      <c r="VPH118" s="592"/>
      <c r="VPI118" s="592"/>
      <c r="VPJ118" s="610"/>
      <c r="VPK118" s="592"/>
      <c r="VPL118" s="592"/>
      <c r="VPM118" s="592"/>
      <c r="VPN118" s="592"/>
      <c r="VPO118" s="592"/>
      <c r="VPP118" s="592"/>
      <c r="VPQ118" s="610"/>
      <c r="VPR118" s="592"/>
      <c r="VPS118" s="592"/>
      <c r="VPT118" s="592"/>
      <c r="VPU118" s="592"/>
      <c r="VPV118" s="592"/>
      <c r="VPW118" s="592"/>
      <c r="VPX118" s="610"/>
      <c r="VPY118" s="592"/>
      <c r="VPZ118" s="592"/>
      <c r="VQA118" s="592"/>
      <c r="VQB118" s="592"/>
      <c r="VQC118" s="592"/>
      <c r="VQD118" s="592"/>
      <c r="VQE118" s="610"/>
      <c r="VQF118" s="592"/>
      <c r="VQG118" s="592"/>
      <c r="VQH118" s="592"/>
      <c r="VQI118" s="592"/>
      <c r="VQJ118" s="592"/>
      <c r="VQK118" s="592"/>
      <c r="VQL118" s="610"/>
      <c r="VQM118" s="592"/>
      <c r="VQN118" s="592"/>
      <c r="VQO118" s="592"/>
      <c r="VQP118" s="592"/>
      <c r="VQQ118" s="592"/>
      <c r="VQR118" s="592"/>
      <c r="VQS118" s="610"/>
      <c r="VQT118" s="592"/>
      <c r="VQU118" s="592"/>
      <c r="VQV118" s="592"/>
      <c r="VQW118" s="592"/>
      <c r="VQX118" s="592"/>
      <c r="VQY118" s="592"/>
      <c r="VQZ118" s="610"/>
      <c r="VRA118" s="592"/>
      <c r="VRB118" s="592"/>
      <c r="VRC118" s="592"/>
      <c r="VRD118" s="592"/>
      <c r="VRE118" s="592"/>
      <c r="VRF118" s="592"/>
      <c r="VRG118" s="610"/>
      <c r="VRH118" s="592"/>
      <c r="VRI118" s="592"/>
      <c r="VRJ118" s="592"/>
      <c r="VRK118" s="592"/>
      <c r="VRL118" s="592"/>
      <c r="VRM118" s="592"/>
      <c r="VRN118" s="610"/>
      <c r="VRO118" s="592"/>
      <c r="VRP118" s="592"/>
      <c r="VRQ118" s="592"/>
      <c r="VRR118" s="592"/>
      <c r="VRS118" s="592"/>
      <c r="VRT118" s="592"/>
      <c r="VRU118" s="610"/>
      <c r="VRV118" s="592"/>
      <c r="VRW118" s="592"/>
      <c r="VRX118" s="592"/>
      <c r="VRY118" s="592"/>
      <c r="VRZ118" s="592"/>
      <c r="VSA118" s="592"/>
      <c r="VSB118" s="610"/>
      <c r="VSC118" s="592"/>
      <c r="VSD118" s="592"/>
      <c r="VSE118" s="592"/>
      <c r="VSF118" s="592"/>
      <c r="VSG118" s="592"/>
      <c r="VSH118" s="592"/>
      <c r="VSI118" s="610"/>
      <c r="VSJ118" s="592"/>
      <c r="VSK118" s="592"/>
      <c r="VSL118" s="592"/>
      <c r="VSM118" s="592"/>
      <c r="VSN118" s="592"/>
      <c r="VSO118" s="592"/>
      <c r="VSP118" s="610"/>
      <c r="VSQ118" s="592"/>
      <c r="VSR118" s="592"/>
      <c r="VSS118" s="592"/>
      <c r="VST118" s="592"/>
      <c r="VSU118" s="592"/>
      <c r="VSV118" s="592"/>
      <c r="VSW118" s="610"/>
      <c r="VSX118" s="592"/>
      <c r="VSY118" s="592"/>
      <c r="VSZ118" s="592"/>
      <c r="VTA118" s="592"/>
      <c r="VTB118" s="592"/>
      <c r="VTC118" s="592"/>
      <c r="VTD118" s="610"/>
      <c r="VTE118" s="592"/>
      <c r="VTF118" s="592"/>
      <c r="VTG118" s="592"/>
      <c r="VTH118" s="592"/>
      <c r="VTI118" s="592"/>
      <c r="VTJ118" s="592"/>
      <c r="VTK118" s="610"/>
      <c r="VTL118" s="592"/>
      <c r="VTM118" s="592"/>
      <c r="VTN118" s="592"/>
      <c r="VTO118" s="592"/>
      <c r="VTP118" s="592"/>
      <c r="VTQ118" s="592"/>
      <c r="VTR118" s="610"/>
      <c r="VTS118" s="592"/>
      <c r="VTT118" s="592"/>
      <c r="VTU118" s="592"/>
      <c r="VTV118" s="592"/>
      <c r="VTW118" s="592"/>
      <c r="VTX118" s="592"/>
      <c r="VTY118" s="610"/>
      <c r="VTZ118" s="592"/>
      <c r="VUA118" s="592"/>
      <c r="VUB118" s="592"/>
      <c r="VUC118" s="592"/>
      <c r="VUD118" s="592"/>
      <c r="VUE118" s="592"/>
      <c r="VUF118" s="610"/>
      <c r="VUG118" s="592"/>
      <c r="VUH118" s="592"/>
      <c r="VUI118" s="592"/>
      <c r="VUJ118" s="592"/>
      <c r="VUK118" s="592"/>
      <c r="VUL118" s="592"/>
      <c r="VUM118" s="610"/>
      <c r="VUN118" s="592"/>
      <c r="VUO118" s="592"/>
      <c r="VUP118" s="592"/>
      <c r="VUQ118" s="592"/>
      <c r="VUR118" s="592"/>
      <c r="VUS118" s="592"/>
      <c r="VUT118" s="610"/>
      <c r="VUU118" s="592"/>
      <c r="VUV118" s="592"/>
      <c r="VUW118" s="592"/>
      <c r="VUX118" s="592"/>
      <c r="VUY118" s="592"/>
      <c r="VUZ118" s="592"/>
      <c r="VVA118" s="610"/>
      <c r="VVB118" s="592"/>
      <c r="VVC118" s="592"/>
      <c r="VVD118" s="592"/>
      <c r="VVE118" s="592"/>
      <c r="VVF118" s="592"/>
      <c r="VVG118" s="592"/>
      <c r="VVH118" s="610"/>
      <c r="VVI118" s="592"/>
      <c r="VVJ118" s="592"/>
      <c r="VVK118" s="592"/>
      <c r="VVL118" s="592"/>
      <c r="VVM118" s="592"/>
      <c r="VVN118" s="592"/>
      <c r="VVO118" s="610"/>
      <c r="VVP118" s="592"/>
      <c r="VVQ118" s="592"/>
      <c r="VVR118" s="592"/>
      <c r="VVS118" s="592"/>
      <c r="VVT118" s="592"/>
      <c r="VVU118" s="592"/>
      <c r="VVV118" s="610"/>
      <c r="VVW118" s="592"/>
      <c r="VVX118" s="592"/>
      <c r="VVY118" s="592"/>
      <c r="VVZ118" s="592"/>
      <c r="VWA118" s="592"/>
      <c r="VWB118" s="592"/>
      <c r="VWC118" s="610"/>
      <c r="VWD118" s="592"/>
      <c r="VWE118" s="592"/>
      <c r="VWF118" s="592"/>
      <c r="VWG118" s="592"/>
      <c r="VWH118" s="592"/>
      <c r="VWI118" s="592"/>
      <c r="VWJ118" s="610"/>
      <c r="VWK118" s="592"/>
      <c r="VWL118" s="592"/>
      <c r="VWM118" s="592"/>
      <c r="VWN118" s="592"/>
      <c r="VWO118" s="592"/>
      <c r="VWP118" s="592"/>
      <c r="VWQ118" s="610"/>
      <c r="VWR118" s="592"/>
      <c r="VWS118" s="592"/>
      <c r="VWT118" s="592"/>
      <c r="VWU118" s="592"/>
      <c r="VWV118" s="592"/>
      <c r="VWW118" s="592"/>
      <c r="VWX118" s="610"/>
      <c r="VWY118" s="592"/>
      <c r="VWZ118" s="592"/>
      <c r="VXA118" s="592"/>
      <c r="VXB118" s="592"/>
      <c r="VXC118" s="592"/>
      <c r="VXD118" s="592"/>
      <c r="VXE118" s="610"/>
      <c r="VXF118" s="592"/>
      <c r="VXG118" s="592"/>
      <c r="VXH118" s="592"/>
      <c r="VXI118" s="592"/>
      <c r="VXJ118" s="592"/>
      <c r="VXK118" s="592"/>
      <c r="VXL118" s="610"/>
      <c r="VXM118" s="592"/>
      <c r="VXN118" s="592"/>
      <c r="VXO118" s="592"/>
      <c r="VXP118" s="592"/>
      <c r="VXQ118" s="592"/>
      <c r="VXR118" s="592"/>
      <c r="VXS118" s="610"/>
      <c r="VXT118" s="592"/>
      <c r="VXU118" s="592"/>
      <c r="VXV118" s="592"/>
      <c r="VXW118" s="592"/>
      <c r="VXX118" s="592"/>
      <c r="VXY118" s="592"/>
      <c r="VXZ118" s="610"/>
      <c r="VYA118" s="592"/>
      <c r="VYB118" s="592"/>
      <c r="VYC118" s="592"/>
      <c r="VYD118" s="592"/>
      <c r="VYE118" s="592"/>
      <c r="VYF118" s="592"/>
      <c r="VYG118" s="610"/>
      <c r="VYH118" s="592"/>
      <c r="VYI118" s="592"/>
      <c r="VYJ118" s="592"/>
      <c r="VYK118" s="592"/>
      <c r="VYL118" s="592"/>
      <c r="VYM118" s="592"/>
      <c r="VYN118" s="610"/>
      <c r="VYO118" s="592"/>
      <c r="VYP118" s="592"/>
      <c r="VYQ118" s="592"/>
      <c r="VYR118" s="592"/>
      <c r="VYS118" s="592"/>
      <c r="VYT118" s="592"/>
      <c r="VYU118" s="610"/>
      <c r="VYV118" s="592"/>
      <c r="VYW118" s="592"/>
      <c r="VYX118" s="592"/>
      <c r="VYY118" s="592"/>
      <c r="VYZ118" s="592"/>
      <c r="VZA118" s="592"/>
      <c r="VZB118" s="610"/>
      <c r="VZC118" s="592"/>
      <c r="VZD118" s="592"/>
      <c r="VZE118" s="592"/>
      <c r="VZF118" s="592"/>
      <c r="VZG118" s="592"/>
      <c r="VZH118" s="592"/>
      <c r="VZI118" s="610"/>
      <c r="VZJ118" s="592"/>
      <c r="VZK118" s="592"/>
      <c r="VZL118" s="592"/>
      <c r="VZM118" s="592"/>
      <c r="VZN118" s="592"/>
      <c r="VZO118" s="592"/>
      <c r="VZP118" s="610"/>
      <c r="VZQ118" s="592"/>
      <c r="VZR118" s="592"/>
      <c r="VZS118" s="592"/>
      <c r="VZT118" s="592"/>
      <c r="VZU118" s="592"/>
      <c r="VZV118" s="592"/>
      <c r="VZW118" s="610"/>
      <c r="VZX118" s="592"/>
      <c r="VZY118" s="592"/>
      <c r="VZZ118" s="592"/>
      <c r="WAA118" s="592"/>
      <c r="WAB118" s="592"/>
      <c r="WAC118" s="592"/>
      <c r="WAD118" s="610"/>
      <c r="WAE118" s="592"/>
      <c r="WAF118" s="592"/>
      <c r="WAG118" s="592"/>
      <c r="WAH118" s="592"/>
      <c r="WAI118" s="592"/>
      <c r="WAJ118" s="592"/>
      <c r="WAK118" s="610"/>
      <c r="WAL118" s="592"/>
      <c r="WAM118" s="592"/>
      <c r="WAN118" s="592"/>
      <c r="WAO118" s="592"/>
      <c r="WAP118" s="592"/>
      <c r="WAQ118" s="592"/>
      <c r="WAR118" s="610"/>
      <c r="WAS118" s="592"/>
      <c r="WAT118" s="592"/>
      <c r="WAU118" s="592"/>
      <c r="WAV118" s="592"/>
      <c r="WAW118" s="592"/>
      <c r="WAX118" s="592"/>
      <c r="WAY118" s="610"/>
      <c r="WAZ118" s="592"/>
      <c r="WBA118" s="592"/>
      <c r="WBB118" s="592"/>
      <c r="WBC118" s="592"/>
      <c r="WBD118" s="592"/>
      <c r="WBE118" s="592"/>
      <c r="WBF118" s="610"/>
      <c r="WBG118" s="592"/>
      <c r="WBH118" s="592"/>
      <c r="WBI118" s="592"/>
      <c r="WBJ118" s="592"/>
      <c r="WBK118" s="592"/>
      <c r="WBL118" s="592"/>
      <c r="WBM118" s="610"/>
      <c r="WBN118" s="592"/>
      <c r="WBO118" s="592"/>
      <c r="WBP118" s="592"/>
      <c r="WBQ118" s="592"/>
      <c r="WBR118" s="592"/>
      <c r="WBS118" s="592"/>
      <c r="WBT118" s="610"/>
      <c r="WBU118" s="592"/>
      <c r="WBV118" s="592"/>
      <c r="WBW118" s="592"/>
      <c r="WBX118" s="592"/>
      <c r="WBY118" s="592"/>
      <c r="WBZ118" s="592"/>
      <c r="WCA118" s="610"/>
      <c r="WCB118" s="592"/>
      <c r="WCC118" s="592"/>
      <c r="WCD118" s="592"/>
      <c r="WCE118" s="592"/>
      <c r="WCF118" s="592"/>
      <c r="WCG118" s="592"/>
      <c r="WCH118" s="610"/>
      <c r="WCI118" s="592"/>
      <c r="WCJ118" s="592"/>
      <c r="WCK118" s="592"/>
      <c r="WCL118" s="592"/>
      <c r="WCM118" s="592"/>
      <c r="WCN118" s="592"/>
      <c r="WCO118" s="610"/>
      <c r="WCP118" s="592"/>
      <c r="WCQ118" s="592"/>
      <c r="WCR118" s="592"/>
      <c r="WCS118" s="592"/>
      <c r="WCT118" s="592"/>
      <c r="WCU118" s="592"/>
      <c r="WCV118" s="610"/>
      <c r="WCW118" s="592"/>
      <c r="WCX118" s="592"/>
      <c r="WCY118" s="592"/>
      <c r="WCZ118" s="592"/>
      <c r="WDA118" s="592"/>
      <c r="WDB118" s="592"/>
      <c r="WDC118" s="610"/>
      <c r="WDD118" s="592"/>
      <c r="WDE118" s="592"/>
      <c r="WDF118" s="592"/>
      <c r="WDG118" s="592"/>
      <c r="WDH118" s="592"/>
      <c r="WDI118" s="592"/>
      <c r="WDJ118" s="610"/>
      <c r="WDK118" s="592"/>
      <c r="WDL118" s="592"/>
      <c r="WDM118" s="592"/>
      <c r="WDN118" s="592"/>
      <c r="WDO118" s="592"/>
      <c r="WDP118" s="592"/>
      <c r="WDQ118" s="610"/>
      <c r="WDR118" s="592"/>
      <c r="WDS118" s="592"/>
      <c r="WDT118" s="592"/>
      <c r="WDU118" s="592"/>
      <c r="WDV118" s="592"/>
      <c r="WDW118" s="592"/>
      <c r="WDX118" s="610"/>
      <c r="WDY118" s="592"/>
      <c r="WDZ118" s="592"/>
      <c r="WEA118" s="592"/>
      <c r="WEB118" s="592"/>
      <c r="WEC118" s="592"/>
      <c r="WED118" s="592"/>
      <c r="WEE118" s="610"/>
      <c r="WEF118" s="592"/>
      <c r="WEG118" s="592"/>
      <c r="WEH118" s="592"/>
      <c r="WEI118" s="592"/>
      <c r="WEJ118" s="592"/>
      <c r="WEK118" s="592"/>
      <c r="WEL118" s="610"/>
      <c r="WEM118" s="592"/>
      <c r="WEN118" s="592"/>
      <c r="WEO118" s="592"/>
      <c r="WEP118" s="592"/>
      <c r="WEQ118" s="592"/>
      <c r="WER118" s="592"/>
      <c r="WES118" s="610"/>
      <c r="WET118" s="592"/>
      <c r="WEU118" s="592"/>
      <c r="WEV118" s="592"/>
      <c r="WEW118" s="592"/>
      <c r="WEX118" s="592"/>
      <c r="WEY118" s="592"/>
      <c r="WEZ118" s="610"/>
      <c r="WFA118" s="592"/>
      <c r="WFB118" s="592"/>
      <c r="WFC118" s="592"/>
      <c r="WFD118" s="592"/>
      <c r="WFE118" s="592"/>
      <c r="WFF118" s="592"/>
      <c r="WFG118" s="610"/>
      <c r="WFH118" s="592"/>
      <c r="WFI118" s="592"/>
      <c r="WFJ118" s="592"/>
      <c r="WFK118" s="592"/>
      <c r="WFL118" s="592"/>
      <c r="WFM118" s="592"/>
      <c r="WFN118" s="610"/>
      <c r="WFO118" s="592"/>
      <c r="WFP118" s="592"/>
      <c r="WFQ118" s="592"/>
      <c r="WFR118" s="592"/>
      <c r="WFS118" s="592"/>
      <c r="WFT118" s="592"/>
      <c r="WFU118" s="610"/>
      <c r="WFV118" s="592"/>
      <c r="WFW118" s="592"/>
      <c r="WFX118" s="592"/>
      <c r="WFY118" s="592"/>
      <c r="WFZ118" s="592"/>
      <c r="WGA118" s="592"/>
      <c r="WGB118" s="610"/>
      <c r="WGC118" s="592"/>
      <c r="WGD118" s="592"/>
      <c r="WGE118" s="592"/>
      <c r="WGF118" s="592"/>
      <c r="WGG118" s="592"/>
      <c r="WGH118" s="592"/>
      <c r="WGI118" s="610"/>
      <c r="WGJ118" s="592"/>
      <c r="WGK118" s="592"/>
      <c r="WGL118" s="592"/>
      <c r="WGM118" s="592"/>
      <c r="WGN118" s="592"/>
      <c r="WGO118" s="592"/>
      <c r="WGP118" s="610"/>
      <c r="WGQ118" s="592"/>
      <c r="WGR118" s="592"/>
      <c r="WGS118" s="592"/>
      <c r="WGT118" s="592"/>
      <c r="WGU118" s="592"/>
      <c r="WGV118" s="592"/>
      <c r="WGW118" s="610"/>
      <c r="WGX118" s="592"/>
      <c r="WGY118" s="592"/>
      <c r="WGZ118" s="592"/>
      <c r="WHA118" s="592"/>
      <c r="WHB118" s="592"/>
      <c r="WHC118" s="592"/>
      <c r="WHD118" s="610"/>
      <c r="WHE118" s="592"/>
      <c r="WHF118" s="592"/>
      <c r="WHG118" s="592"/>
      <c r="WHH118" s="592"/>
      <c r="WHI118" s="592"/>
      <c r="WHJ118" s="592"/>
      <c r="WHK118" s="610"/>
      <c r="WHL118" s="592"/>
      <c r="WHM118" s="592"/>
      <c r="WHN118" s="592"/>
      <c r="WHO118" s="592"/>
      <c r="WHP118" s="592"/>
      <c r="WHQ118" s="592"/>
      <c r="WHR118" s="610"/>
      <c r="WHS118" s="592"/>
      <c r="WHT118" s="592"/>
      <c r="WHU118" s="592"/>
      <c r="WHV118" s="592"/>
      <c r="WHW118" s="592"/>
      <c r="WHX118" s="592"/>
      <c r="WHY118" s="610"/>
      <c r="WHZ118" s="592"/>
      <c r="WIA118" s="592"/>
      <c r="WIB118" s="592"/>
      <c r="WIC118" s="592"/>
      <c r="WID118" s="592"/>
      <c r="WIE118" s="592"/>
      <c r="WIF118" s="610"/>
      <c r="WIG118" s="592"/>
      <c r="WIH118" s="592"/>
      <c r="WII118" s="592"/>
      <c r="WIJ118" s="592"/>
      <c r="WIK118" s="592"/>
      <c r="WIL118" s="592"/>
      <c r="WIM118" s="610"/>
      <c r="WIN118" s="592"/>
      <c r="WIO118" s="592"/>
      <c r="WIP118" s="592"/>
      <c r="WIQ118" s="592"/>
      <c r="WIR118" s="592"/>
      <c r="WIS118" s="592"/>
      <c r="WIT118" s="610"/>
      <c r="WIU118" s="592"/>
      <c r="WIV118" s="592"/>
      <c r="WIW118" s="592"/>
      <c r="WIX118" s="592"/>
      <c r="WIY118" s="592"/>
      <c r="WIZ118" s="592"/>
      <c r="WJA118" s="610"/>
      <c r="WJB118" s="592"/>
      <c r="WJC118" s="592"/>
      <c r="WJD118" s="592"/>
      <c r="WJE118" s="592"/>
      <c r="WJF118" s="592"/>
      <c r="WJG118" s="592"/>
      <c r="WJH118" s="610"/>
      <c r="WJI118" s="592"/>
      <c r="WJJ118" s="592"/>
      <c r="WJK118" s="592"/>
      <c r="WJL118" s="592"/>
      <c r="WJM118" s="592"/>
      <c r="WJN118" s="592"/>
      <c r="WJO118" s="610"/>
      <c r="WJP118" s="592"/>
      <c r="WJQ118" s="592"/>
      <c r="WJR118" s="592"/>
      <c r="WJS118" s="592"/>
      <c r="WJT118" s="592"/>
      <c r="WJU118" s="592"/>
      <c r="WJV118" s="610"/>
      <c r="WJW118" s="592"/>
      <c r="WJX118" s="592"/>
      <c r="WJY118" s="592"/>
      <c r="WJZ118" s="592"/>
      <c r="WKA118" s="592"/>
      <c r="WKB118" s="592"/>
      <c r="WKC118" s="610"/>
      <c r="WKD118" s="592"/>
      <c r="WKE118" s="592"/>
      <c r="WKF118" s="592"/>
      <c r="WKG118" s="592"/>
      <c r="WKH118" s="592"/>
      <c r="WKI118" s="592"/>
      <c r="WKJ118" s="610"/>
      <c r="WKK118" s="592"/>
      <c r="WKL118" s="592"/>
      <c r="WKM118" s="592"/>
      <c r="WKN118" s="592"/>
      <c r="WKO118" s="592"/>
      <c r="WKP118" s="592"/>
      <c r="WKQ118" s="610"/>
      <c r="WKR118" s="592"/>
      <c r="WKS118" s="592"/>
      <c r="WKT118" s="592"/>
      <c r="WKU118" s="592"/>
      <c r="WKV118" s="592"/>
      <c r="WKW118" s="592"/>
      <c r="WKX118" s="610"/>
      <c r="WKY118" s="592"/>
      <c r="WKZ118" s="592"/>
      <c r="WLA118" s="592"/>
      <c r="WLB118" s="592"/>
      <c r="WLC118" s="592"/>
      <c r="WLD118" s="592"/>
      <c r="WLE118" s="610"/>
      <c r="WLF118" s="592"/>
      <c r="WLG118" s="592"/>
      <c r="WLH118" s="592"/>
      <c r="WLI118" s="592"/>
      <c r="WLJ118" s="592"/>
      <c r="WLK118" s="592"/>
      <c r="WLL118" s="610"/>
      <c r="WLM118" s="592"/>
      <c r="WLN118" s="592"/>
      <c r="WLO118" s="592"/>
      <c r="WLP118" s="592"/>
      <c r="WLQ118" s="592"/>
      <c r="WLR118" s="592"/>
      <c r="WLS118" s="610"/>
      <c r="WLT118" s="592"/>
      <c r="WLU118" s="592"/>
      <c r="WLV118" s="592"/>
      <c r="WLW118" s="592"/>
      <c r="WLX118" s="592"/>
      <c r="WLY118" s="592"/>
      <c r="WLZ118" s="610"/>
      <c r="WMA118" s="592"/>
      <c r="WMB118" s="592"/>
      <c r="WMC118" s="592"/>
      <c r="WMD118" s="592"/>
      <c r="WME118" s="592"/>
      <c r="WMF118" s="592"/>
      <c r="WMG118" s="610"/>
      <c r="WMH118" s="592"/>
      <c r="WMI118" s="592"/>
      <c r="WMJ118" s="592"/>
      <c r="WMK118" s="592"/>
      <c r="WML118" s="592"/>
      <c r="WMM118" s="592"/>
      <c r="WMN118" s="610"/>
      <c r="WMO118" s="592"/>
      <c r="WMP118" s="592"/>
      <c r="WMQ118" s="592"/>
      <c r="WMR118" s="592"/>
      <c r="WMS118" s="592"/>
      <c r="WMT118" s="592"/>
      <c r="WMU118" s="610"/>
      <c r="WMV118" s="592"/>
      <c r="WMW118" s="592"/>
      <c r="WMX118" s="592"/>
      <c r="WMY118" s="592"/>
      <c r="WMZ118" s="592"/>
      <c r="WNA118" s="592"/>
      <c r="WNB118" s="610"/>
      <c r="WNC118" s="592"/>
      <c r="WND118" s="592"/>
      <c r="WNE118" s="592"/>
      <c r="WNF118" s="592"/>
      <c r="WNG118" s="592"/>
      <c r="WNH118" s="592"/>
      <c r="WNI118" s="610"/>
      <c r="WNJ118" s="592"/>
      <c r="WNK118" s="592"/>
      <c r="WNL118" s="592"/>
      <c r="WNM118" s="592"/>
      <c r="WNN118" s="592"/>
      <c r="WNO118" s="592"/>
      <c r="WNP118" s="610"/>
      <c r="WNQ118" s="592"/>
      <c r="WNR118" s="592"/>
      <c r="WNS118" s="592"/>
      <c r="WNT118" s="592"/>
      <c r="WNU118" s="592"/>
      <c r="WNV118" s="592"/>
      <c r="WNW118" s="610"/>
      <c r="WNX118" s="592"/>
      <c r="WNY118" s="592"/>
      <c r="WNZ118" s="592"/>
      <c r="WOA118" s="592"/>
      <c r="WOB118" s="592"/>
      <c r="WOC118" s="592"/>
      <c r="WOD118" s="610"/>
      <c r="WOE118" s="592"/>
      <c r="WOF118" s="592"/>
      <c r="WOG118" s="592"/>
      <c r="WOH118" s="592"/>
      <c r="WOI118" s="592"/>
      <c r="WOJ118" s="592"/>
      <c r="WOK118" s="610"/>
      <c r="WOL118" s="592"/>
      <c r="WOM118" s="592"/>
      <c r="WON118" s="592"/>
      <c r="WOO118" s="592"/>
      <c r="WOP118" s="592"/>
      <c r="WOQ118" s="592"/>
      <c r="WOR118" s="610"/>
      <c r="WOS118" s="592"/>
      <c r="WOT118" s="592"/>
      <c r="WOU118" s="592"/>
      <c r="WOV118" s="592"/>
      <c r="WOW118" s="592"/>
      <c r="WOX118" s="592"/>
      <c r="WOY118" s="610"/>
      <c r="WOZ118" s="592"/>
      <c r="WPA118" s="592"/>
      <c r="WPB118" s="592"/>
      <c r="WPC118" s="592"/>
      <c r="WPD118" s="592"/>
      <c r="WPE118" s="592"/>
      <c r="WPF118" s="610"/>
      <c r="WPG118" s="592"/>
      <c r="WPH118" s="592"/>
      <c r="WPI118" s="592"/>
      <c r="WPJ118" s="592"/>
      <c r="WPK118" s="592"/>
      <c r="WPL118" s="592"/>
      <c r="WPM118" s="610"/>
      <c r="WPN118" s="592"/>
      <c r="WPO118" s="592"/>
      <c r="WPP118" s="592"/>
      <c r="WPQ118" s="592"/>
      <c r="WPR118" s="592"/>
      <c r="WPS118" s="592"/>
      <c r="WPT118" s="610"/>
      <c r="WPU118" s="592"/>
      <c r="WPV118" s="592"/>
      <c r="WPW118" s="592"/>
      <c r="WPX118" s="592"/>
      <c r="WPY118" s="592"/>
      <c r="WPZ118" s="592"/>
      <c r="WQA118" s="610"/>
      <c r="WQB118" s="592"/>
      <c r="WQC118" s="592"/>
      <c r="WQD118" s="592"/>
      <c r="WQE118" s="592"/>
      <c r="WQF118" s="592"/>
      <c r="WQG118" s="592"/>
      <c r="WQH118" s="610"/>
      <c r="WQI118" s="592"/>
      <c r="WQJ118" s="592"/>
      <c r="WQK118" s="592"/>
      <c r="WQL118" s="592"/>
      <c r="WQM118" s="592"/>
      <c r="WQN118" s="592"/>
      <c r="WQO118" s="610"/>
      <c r="WQP118" s="592"/>
      <c r="WQQ118" s="592"/>
      <c r="WQR118" s="592"/>
      <c r="WQS118" s="592"/>
      <c r="WQT118" s="592"/>
      <c r="WQU118" s="592"/>
      <c r="WQV118" s="610"/>
      <c r="WQW118" s="592"/>
      <c r="WQX118" s="592"/>
      <c r="WQY118" s="592"/>
      <c r="WQZ118" s="592"/>
      <c r="WRA118" s="592"/>
      <c r="WRB118" s="592"/>
      <c r="WRC118" s="610"/>
      <c r="WRD118" s="592"/>
      <c r="WRE118" s="592"/>
      <c r="WRF118" s="592"/>
      <c r="WRG118" s="592"/>
      <c r="WRH118" s="592"/>
      <c r="WRI118" s="592"/>
      <c r="WRJ118" s="610"/>
      <c r="WRK118" s="592"/>
      <c r="WRL118" s="592"/>
      <c r="WRM118" s="592"/>
      <c r="WRN118" s="592"/>
      <c r="WRO118" s="592"/>
      <c r="WRP118" s="592"/>
      <c r="WRQ118" s="610"/>
      <c r="WRR118" s="592"/>
      <c r="WRS118" s="592"/>
      <c r="WRT118" s="592"/>
      <c r="WRU118" s="592"/>
      <c r="WRV118" s="592"/>
      <c r="WRW118" s="592"/>
      <c r="WRX118" s="610"/>
      <c r="WRY118" s="592"/>
      <c r="WRZ118" s="592"/>
      <c r="WSA118" s="592"/>
      <c r="WSB118" s="592"/>
      <c r="WSC118" s="592"/>
      <c r="WSD118" s="592"/>
      <c r="WSE118" s="610"/>
      <c r="WSF118" s="592"/>
      <c r="WSG118" s="592"/>
      <c r="WSH118" s="592"/>
      <c r="WSI118" s="592"/>
      <c r="WSJ118" s="592"/>
      <c r="WSK118" s="592"/>
      <c r="WSL118" s="610"/>
      <c r="WSM118" s="592"/>
      <c r="WSN118" s="592"/>
      <c r="WSO118" s="592"/>
      <c r="WSP118" s="592"/>
      <c r="WSQ118" s="592"/>
      <c r="WSR118" s="592"/>
      <c r="WSS118" s="610"/>
      <c r="WST118" s="592"/>
      <c r="WSU118" s="592"/>
      <c r="WSV118" s="592"/>
      <c r="WSW118" s="592"/>
      <c r="WSX118" s="592"/>
      <c r="WSY118" s="592"/>
      <c r="WSZ118" s="610"/>
      <c r="WTA118" s="592"/>
      <c r="WTB118" s="592"/>
      <c r="WTC118" s="592"/>
      <c r="WTD118" s="592"/>
      <c r="WTE118" s="592"/>
      <c r="WTF118" s="592"/>
      <c r="WTG118" s="610"/>
      <c r="WTH118" s="592"/>
      <c r="WTI118" s="592"/>
      <c r="WTJ118" s="592"/>
      <c r="WTK118" s="592"/>
      <c r="WTL118" s="592"/>
      <c r="WTM118" s="592"/>
      <c r="WTN118" s="610"/>
      <c r="WTO118" s="592"/>
      <c r="WTP118" s="592"/>
      <c r="WTQ118" s="592"/>
      <c r="WTR118" s="592"/>
      <c r="WTS118" s="592"/>
      <c r="WTT118" s="592"/>
      <c r="WTU118" s="610"/>
      <c r="WTV118" s="592"/>
      <c r="WTW118" s="592"/>
      <c r="WTX118" s="592"/>
      <c r="WTY118" s="592"/>
      <c r="WTZ118" s="592"/>
      <c r="WUA118" s="592"/>
      <c r="WUB118" s="610"/>
      <c r="WUC118" s="592"/>
      <c r="WUD118" s="592"/>
      <c r="WUE118" s="592"/>
      <c r="WUF118" s="592"/>
      <c r="WUG118" s="592"/>
      <c r="WUH118" s="592"/>
      <c r="WUI118" s="610"/>
      <c r="WUJ118" s="592"/>
      <c r="WUK118" s="592"/>
      <c r="WUL118" s="592"/>
      <c r="WUM118" s="592"/>
      <c r="WUN118" s="592"/>
      <c r="WUO118" s="592"/>
      <c r="WUP118" s="610"/>
      <c r="WUQ118" s="592"/>
      <c r="WUR118" s="592"/>
      <c r="WUS118" s="592"/>
      <c r="WUT118" s="592"/>
      <c r="WUU118" s="592"/>
      <c r="WUV118" s="592"/>
      <c r="WUW118" s="610"/>
      <c r="WUX118" s="592"/>
      <c r="WUY118" s="592"/>
      <c r="WUZ118" s="592"/>
      <c r="WVA118" s="592"/>
      <c r="WVB118" s="592"/>
      <c r="WVC118" s="592"/>
      <c r="WVD118" s="610"/>
      <c r="WVE118" s="592"/>
      <c r="WVF118" s="592"/>
      <c r="WVG118" s="592"/>
      <c r="WVH118" s="592"/>
      <c r="WVI118" s="592"/>
      <c r="WVJ118" s="592"/>
      <c r="WVK118" s="610"/>
      <c r="WVL118" s="592"/>
      <c r="WVM118" s="592"/>
      <c r="WVN118" s="592"/>
      <c r="WVO118" s="592"/>
      <c r="WVP118" s="592"/>
      <c r="WVQ118" s="592"/>
      <c r="WVR118" s="610"/>
      <c r="WVS118" s="592"/>
      <c r="WVT118" s="592"/>
      <c r="WVU118" s="592"/>
      <c r="WVV118" s="592"/>
      <c r="WVW118" s="592"/>
      <c r="WVX118" s="592"/>
      <c r="WVY118" s="610"/>
      <c r="WVZ118" s="592"/>
      <c r="WWA118" s="592"/>
      <c r="WWB118" s="592"/>
      <c r="WWC118" s="592"/>
      <c r="WWD118" s="592"/>
      <c r="WWE118" s="592"/>
      <c r="WWF118" s="610"/>
      <c r="WWG118" s="592"/>
      <c r="WWH118" s="592"/>
      <c r="WWI118" s="592"/>
      <c r="WWJ118" s="592"/>
      <c r="WWK118" s="592"/>
      <c r="WWL118" s="592"/>
      <c r="WWM118" s="610"/>
      <c r="WWN118" s="592"/>
      <c r="WWO118" s="592"/>
      <c r="WWP118" s="592"/>
      <c r="WWQ118" s="592"/>
      <c r="WWR118" s="592"/>
      <c r="WWS118" s="592"/>
      <c r="WWT118" s="610"/>
      <c r="WWU118" s="592"/>
      <c r="WWV118" s="592"/>
      <c r="WWW118" s="592"/>
      <c r="WWX118" s="592"/>
      <c r="WWY118" s="592"/>
      <c r="WWZ118" s="592"/>
      <c r="WXA118" s="610"/>
      <c r="WXB118" s="592"/>
      <c r="WXC118" s="592"/>
      <c r="WXD118" s="592"/>
      <c r="WXE118" s="592"/>
      <c r="WXF118" s="592"/>
      <c r="WXG118" s="592"/>
      <c r="WXH118" s="610"/>
      <c r="WXI118" s="592"/>
      <c r="WXJ118" s="592"/>
      <c r="WXK118" s="592"/>
      <c r="WXL118" s="592"/>
      <c r="WXM118" s="592"/>
      <c r="WXN118" s="592"/>
      <c r="WXO118" s="610"/>
      <c r="WXP118" s="592"/>
      <c r="WXQ118" s="592"/>
      <c r="WXR118" s="592"/>
      <c r="WXS118" s="592"/>
      <c r="WXT118" s="592"/>
      <c r="WXU118" s="592"/>
      <c r="WXV118" s="610"/>
      <c r="WXW118" s="592"/>
      <c r="WXX118" s="592"/>
      <c r="WXY118" s="592"/>
      <c r="WXZ118" s="592"/>
      <c r="WYA118" s="592"/>
      <c r="WYB118" s="592"/>
      <c r="WYC118" s="610"/>
      <c r="WYD118" s="592"/>
      <c r="WYE118" s="592"/>
      <c r="WYF118" s="592"/>
      <c r="WYG118" s="592"/>
      <c r="WYH118" s="592"/>
      <c r="WYI118" s="592"/>
      <c r="WYJ118" s="610"/>
      <c r="WYK118" s="592"/>
      <c r="WYL118" s="592"/>
      <c r="WYM118" s="592"/>
      <c r="WYN118" s="592"/>
      <c r="WYO118" s="592"/>
      <c r="WYP118" s="592"/>
      <c r="WYQ118" s="610"/>
      <c r="WYR118" s="592"/>
      <c r="WYS118" s="592"/>
      <c r="WYT118" s="592"/>
      <c r="WYU118" s="592"/>
      <c r="WYV118" s="592"/>
      <c r="WYW118" s="592"/>
      <c r="WYX118" s="610"/>
      <c r="WYY118" s="592"/>
      <c r="WYZ118" s="592"/>
      <c r="WZA118" s="592"/>
      <c r="WZB118" s="592"/>
      <c r="WZC118" s="592"/>
      <c r="WZD118" s="592"/>
      <c r="WZE118" s="610"/>
      <c r="WZF118" s="592"/>
      <c r="WZG118" s="592"/>
      <c r="WZH118" s="592"/>
      <c r="WZI118" s="592"/>
      <c r="WZJ118" s="592"/>
      <c r="WZK118" s="592"/>
      <c r="WZL118" s="610"/>
      <c r="WZM118" s="592"/>
      <c r="WZN118" s="592"/>
      <c r="WZO118" s="592"/>
      <c r="WZP118" s="592"/>
      <c r="WZQ118" s="592"/>
      <c r="WZR118" s="592"/>
      <c r="WZS118" s="610"/>
      <c r="WZT118" s="592"/>
      <c r="WZU118" s="592"/>
      <c r="WZV118" s="592"/>
      <c r="WZW118" s="592"/>
      <c r="WZX118" s="592"/>
      <c r="WZY118" s="592"/>
      <c r="WZZ118" s="610"/>
      <c r="XAA118" s="592"/>
      <c r="XAB118" s="592"/>
      <c r="XAC118" s="592"/>
      <c r="XAD118" s="592"/>
      <c r="XAE118" s="592"/>
      <c r="XAF118" s="592"/>
      <c r="XAG118" s="610"/>
      <c r="XAH118" s="592"/>
      <c r="XAI118" s="592"/>
      <c r="XAJ118" s="592"/>
      <c r="XAK118" s="592"/>
      <c r="XAL118" s="592"/>
      <c r="XAM118" s="592"/>
      <c r="XAN118" s="610"/>
      <c r="XAO118" s="592"/>
      <c r="XAP118" s="592"/>
      <c r="XAQ118" s="592"/>
      <c r="XAR118" s="592"/>
      <c r="XAS118" s="592"/>
      <c r="XAT118" s="592"/>
      <c r="XAU118" s="610"/>
      <c r="XAV118" s="592"/>
      <c r="XAW118" s="592"/>
      <c r="XAX118" s="592"/>
      <c r="XAY118" s="592"/>
      <c r="XAZ118" s="592"/>
      <c r="XBA118" s="592"/>
      <c r="XBB118" s="610"/>
      <c r="XBC118" s="592"/>
      <c r="XBD118" s="592"/>
      <c r="XBE118" s="592"/>
      <c r="XBF118" s="592"/>
      <c r="XBG118" s="592"/>
      <c r="XBH118" s="592"/>
      <c r="XBI118" s="610"/>
      <c r="XBJ118" s="592"/>
      <c r="XBK118" s="592"/>
      <c r="XBL118" s="592"/>
      <c r="XBM118" s="592"/>
      <c r="XBN118" s="592"/>
      <c r="XBO118" s="592"/>
      <c r="XBP118" s="610"/>
      <c r="XBQ118" s="592"/>
      <c r="XBR118" s="592"/>
      <c r="XBS118" s="592"/>
      <c r="XBT118" s="592"/>
      <c r="XBU118" s="592"/>
      <c r="XBV118" s="592"/>
      <c r="XBW118" s="610"/>
      <c r="XBX118" s="592"/>
      <c r="XBY118" s="592"/>
      <c r="XBZ118" s="592"/>
      <c r="XCA118" s="592"/>
      <c r="XCB118" s="592"/>
      <c r="XCC118" s="592"/>
      <c r="XCD118" s="610"/>
      <c r="XCE118" s="592"/>
      <c r="XCF118" s="592"/>
      <c r="XCG118" s="592"/>
      <c r="XCH118" s="592"/>
      <c r="XCI118" s="592"/>
      <c r="XCJ118" s="592"/>
      <c r="XCK118" s="610"/>
      <c r="XCL118" s="592"/>
      <c r="XCM118" s="592"/>
      <c r="XCN118" s="592"/>
      <c r="XCO118" s="592"/>
      <c r="XCP118" s="592"/>
      <c r="XCQ118" s="592"/>
      <c r="XCR118" s="610"/>
      <c r="XCS118" s="592"/>
      <c r="XCT118" s="592"/>
      <c r="XCU118" s="592"/>
      <c r="XCV118" s="592"/>
      <c r="XCW118" s="592"/>
      <c r="XCX118" s="592"/>
      <c r="XCY118" s="610"/>
      <c r="XCZ118" s="592"/>
      <c r="XDA118" s="592"/>
      <c r="XDB118" s="592"/>
      <c r="XDC118" s="592"/>
      <c r="XDD118" s="592"/>
      <c r="XDE118" s="592"/>
      <c r="XDF118" s="610"/>
      <c r="XDG118" s="592"/>
      <c r="XDH118" s="592"/>
      <c r="XDI118" s="592"/>
      <c r="XDJ118" s="592"/>
      <c r="XDK118" s="592"/>
      <c r="XDL118" s="592"/>
      <c r="XDM118" s="610"/>
      <c r="XDN118" s="592"/>
      <c r="XDO118" s="592"/>
      <c r="XDP118" s="592"/>
      <c r="XDQ118" s="592"/>
      <c r="XDR118" s="592"/>
      <c r="XDS118" s="592"/>
      <c r="XDT118" s="610"/>
      <c r="XDU118" s="592"/>
      <c r="XDV118" s="592"/>
      <c r="XDW118" s="592"/>
      <c r="XDX118" s="592"/>
      <c r="XDY118" s="592"/>
      <c r="XDZ118" s="592"/>
      <c r="XEA118" s="610"/>
      <c r="XEB118" s="592"/>
      <c r="XEC118" s="592"/>
      <c r="XED118" s="592"/>
      <c r="XEE118" s="592"/>
      <c r="XEF118" s="592"/>
      <c r="XEG118" s="592"/>
      <c r="XEH118" s="610"/>
      <c r="XEI118" s="592"/>
      <c r="XEJ118" s="592"/>
      <c r="XEK118" s="592"/>
      <c r="XEL118" s="592"/>
      <c r="XEM118" s="592"/>
      <c r="XEN118" s="592"/>
      <c r="XEO118" s="610"/>
      <c r="XEP118" s="592"/>
      <c r="XEQ118" s="592"/>
      <c r="XER118" s="592"/>
      <c r="XES118" s="592"/>
      <c r="XET118" s="592"/>
      <c r="XEU118" s="592"/>
      <c r="XEV118" s="610"/>
      <c r="XEW118" s="610"/>
      <c r="XEX118" s="610"/>
    </row>
    <row r="119" spans="1:16378" ht="75.95" customHeight="1" x14ac:dyDescent="0.25">
      <c r="A119" s="608" t="s">
        <v>1695</v>
      </c>
      <c r="B119" s="621" t="s">
        <v>1691</v>
      </c>
      <c r="C119" s="622"/>
      <c r="D119" s="622"/>
      <c r="E119" s="622"/>
      <c r="F119" s="622"/>
      <c r="G119" s="622"/>
    </row>
    <row r="120" spans="1:16378" ht="75.599999999999994" customHeight="1" x14ac:dyDescent="0.25">
      <c r="A120" s="596" t="s">
        <v>1658</v>
      </c>
      <c r="B120" s="621" t="s">
        <v>1659</v>
      </c>
      <c r="C120" s="622"/>
      <c r="D120" s="622"/>
      <c r="E120" s="622"/>
      <c r="F120" s="622"/>
      <c r="G120" s="622"/>
    </row>
    <row r="121" spans="1:16378" ht="77.099999999999994" customHeight="1" x14ac:dyDescent="0.25">
      <c r="A121" s="596" t="s">
        <v>1660</v>
      </c>
      <c r="B121" s="621" t="s">
        <v>304</v>
      </c>
      <c r="C121" s="622"/>
      <c r="D121" s="622"/>
      <c r="E121" s="622"/>
      <c r="F121" s="622"/>
      <c r="G121" s="622"/>
    </row>
    <row r="122" spans="1:16378" ht="107.45" customHeight="1" x14ac:dyDescent="0.25">
      <c r="A122" s="596" t="s">
        <v>1661</v>
      </c>
      <c r="B122" s="621" t="s">
        <v>1662</v>
      </c>
      <c r="C122" s="622"/>
      <c r="D122" s="622"/>
      <c r="E122" s="622"/>
      <c r="F122" s="622"/>
      <c r="G122" s="622"/>
    </row>
    <row r="123" spans="1:16378" ht="22.5" customHeight="1" x14ac:dyDescent="0.25">
      <c r="A123" s="609"/>
      <c r="B123" s="640"/>
      <c r="C123" s="640"/>
      <c r="D123" s="640"/>
      <c r="E123" s="640"/>
      <c r="F123" s="640"/>
      <c r="G123" s="640"/>
    </row>
    <row r="124" spans="1:16378" ht="107.45" customHeight="1" x14ac:dyDescent="0.25">
      <c r="A124" s="619" t="s">
        <v>1422</v>
      </c>
      <c r="B124" s="621" t="s">
        <v>1692</v>
      </c>
      <c r="C124" s="622"/>
      <c r="D124" s="622"/>
      <c r="E124" s="622"/>
      <c r="F124" s="622"/>
      <c r="G124" s="622"/>
    </row>
    <row r="125" spans="1:16378" ht="107.45" customHeight="1" x14ac:dyDescent="0.25">
      <c r="A125" s="603" t="s">
        <v>1423</v>
      </c>
      <c r="B125" s="628" t="s">
        <v>1457</v>
      </c>
      <c r="C125" s="629"/>
      <c r="D125" s="629"/>
      <c r="E125" s="629"/>
      <c r="F125" s="629"/>
      <c r="G125" s="630"/>
    </row>
    <row r="126" spans="1:16378" ht="107.45" customHeight="1" x14ac:dyDescent="0.25">
      <c r="A126" s="597" t="s">
        <v>1370</v>
      </c>
      <c r="B126" s="628" t="s">
        <v>1424</v>
      </c>
      <c r="C126" s="629"/>
      <c r="D126" s="629"/>
      <c r="E126" s="629"/>
      <c r="F126" s="629"/>
      <c r="G126" s="630"/>
    </row>
    <row r="127" spans="1:16378" ht="107.45" customHeight="1" x14ac:dyDescent="0.25">
      <c r="A127" s="603" t="s">
        <v>1438</v>
      </c>
      <c r="B127" s="628" t="s">
        <v>1439</v>
      </c>
      <c r="C127" s="629"/>
      <c r="D127" s="629"/>
      <c r="E127" s="629"/>
      <c r="F127" s="629"/>
      <c r="G127" s="630"/>
    </row>
    <row r="128" spans="1:16378" ht="107.45" customHeight="1" x14ac:dyDescent="0.25">
      <c r="A128" s="597" t="s">
        <v>1514</v>
      </c>
      <c r="B128" s="628" t="s">
        <v>1458</v>
      </c>
      <c r="C128" s="629"/>
      <c r="D128" s="629"/>
      <c r="E128" s="629"/>
      <c r="F128" s="629"/>
      <c r="G128" s="630"/>
    </row>
    <row r="129" spans="1:7" ht="107.45" customHeight="1" x14ac:dyDescent="0.25">
      <c r="A129" s="597" t="s">
        <v>1442</v>
      </c>
      <c r="B129" s="628" t="s">
        <v>1459</v>
      </c>
      <c r="C129" s="629"/>
      <c r="D129" s="629"/>
      <c r="E129" s="629"/>
      <c r="F129" s="629"/>
      <c r="G129" s="630"/>
    </row>
    <row r="130" spans="1:7" ht="107.45" customHeight="1" x14ac:dyDescent="0.25">
      <c r="A130" s="597" t="s">
        <v>1443</v>
      </c>
      <c r="B130" s="628" t="s">
        <v>1553</v>
      </c>
      <c r="C130" s="629"/>
      <c r="D130" s="629"/>
      <c r="E130" s="629"/>
      <c r="F130" s="629"/>
      <c r="G130" s="630"/>
    </row>
    <row r="131" spans="1:7" ht="107.45" customHeight="1" x14ac:dyDescent="0.25">
      <c r="A131" s="597" t="s">
        <v>1504</v>
      </c>
      <c r="B131" s="628" t="s">
        <v>1503</v>
      </c>
      <c r="C131" s="629"/>
      <c r="D131" s="629"/>
      <c r="E131" s="629"/>
      <c r="F131" s="629"/>
      <c r="G131" s="630"/>
    </row>
    <row r="132" spans="1:7" ht="107.45" customHeight="1" x14ac:dyDescent="0.25">
      <c r="A132" s="597" t="s">
        <v>1447</v>
      </c>
      <c r="B132" s="628" t="s">
        <v>1451</v>
      </c>
      <c r="C132" s="629"/>
      <c r="D132" s="629"/>
      <c r="E132" s="629"/>
      <c r="F132" s="629"/>
      <c r="G132" s="630"/>
    </row>
    <row r="133" spans="1:7" ht="107.45" customHeight="1" x14ac:dyDescent="0.25">
      <c r="A133" s="597" t="s">
        <v>1448</v>
      </c>
      <c r="B133" s="628" t="s">
        <v>1452</v>
      </c>
      <c r="C133" s="629"/>
      <c r="D133" s="629"/>
      <c r="E133" s="629"/>
      <c r="F133" s="629"/>
      <c r="G133" s="630"/>
    </row>
    <row r="134" spans="1:7" ht="107.45" customHeight="1" x14ac:dyDescent="0.25">
      <c r="A134" s="597" t="s">
        <v>1449</v>
      </c>
      <c r="B134" s="628" t="s">
        <v>1460</v>
      </c>
      <c r="C134" s="629"/>
      <c r="D134" s="629"/>
      <c r="E134" s="629"/>
      <c r="F134" s="629"/>
      <c r="G134" s="630"/>
    </row>
    <row r="135" spans="1:7" ht="107.45" customHeight="1" x14ac:dyDescent="0.25">
      <c r="A135" s="597" t="s">
        <v>1515</v>
      </c>
      <c r="B135" s="628" t="s">
        <v>1454</v>
      </c>
      <c r="C135" s="629"/>
      <c r="D135" s="629"/>
      <c r="E135" s="629"/>
      <c r="F135" s="629"/>
      <c r="G135" s="630"/>
    </row>
    <row r="136" spans="1:7" ht="107.45" customHeight="1" x14ac:dyDescent="0.25">
      <c r="A136" s="597" t="s">
        <v>1376</v>
      </c>
      <c r="B136" s="628" t="s">
        <v>1455</v>
      </c>
      <c r="C136" s="629"/>
      <c r="D136" s="629"/>
      <c r="E136" s="629"/>
      <c r="F136" s="629"/>
      <c r="G136" s="630"/>
    </row>
    <row r="137" spans="1:7" ht="107.45" customHeight="1" x14ac:dyDescent="0.25">
      <c r="A137" s="597" t="s">
        <v>1456</v>
      </c>
      <c r="B137" s="628" t="s">
        <v>1461</v>
      </c>
      <c r="C137" s="629"/>
      <c r="D137" s="629"/>
      <c r="E137" s="629"/>
      <c r="F137" s="629"/>
      <c r="G137" s="630"/>
    </row>
    <row r="138" spans="1:7" ht="107.45" customHeight="1" x14ac:dyDescent="0.25">
      <c r="A138" s="597" t="s">
        <v>1516</v>
      </c>
      <c r="B138" s="628" t="s">
        <v>1462</v>
      </c>
      <c r="C138" s="629"/>
      <c r="D138" s="629"/>
      <c r="E138" s="629"/>
      <c r="F138" s="629"/>
      <c r="G138" s="630"/>
    </row>
    <row r="139" spans="1:7" ht="107.45" customHeight="1" x14ac:dyDescent="0.25">
      <c r="A139" s="597" t="s">
        <v>1425</v>
      </c>
      <c r="B139" s="628" t="s">
        <v>1463</v>
      </c>
      <c r="C139" s="629"/>
      <c r="D139" s="629"/>
      <c r="E139" s="629"/>
      <c r="F139" s="629"/>
      <c r="G139" s="630"/>
    </row>
    <row r="140" spans="1:7" ht="107.45" customHeight="1" x14ac:dyDescent="0.25">
      <c r="A140" s="597" t="s">
        <v>1426</v>
      </c>
      <c r="B140" s="623" t="s">
        <v>1464</v>
      </c>
      <c r="C140" s="624"/>
      <c r="D140" s="624"/>
      <c r="E140" s="624"/>
      <c r="F140" s="624"/>
      <c r="G140" s="625"/>
    </row>
    <row r="141" spans="1:7" ht="107.45" customHeight="1" x14ac:dyDescent="0.25">
      <c r="A141" s="597" t="s">
        <v>1465</v>
      </c>
      <c r="B141" s="623" t="s">
        <v>1466</v>
      </c>
      <c r="C141" s="624"/>
      <c r="D141" s="624"/>
      <c r="E141" s="624"/>
      <c r="F141" s="624"/>
      <c r="G141" s="625"/>
    </row>
    <row r="142" spans="1:7" ht="84.6" customHeight="1" x14ac:dyDescent="0.25">
      <c r="A142" s="597" t="s">
        <v>1427</v>
      </c>
      <c r="B142" s="623" t="s">
        <v>1693</v>
      </c>
      <c r="C142" s="624"/>
      <c r="D142" s="624"/>
      <c r="E142" s="624"/>
      <c r="F142" s="624"/>
      <c r="G142" s="625"/>
    </row>
    <row r="143" spans="1:7" ht="107.45" customHeight="1" x14ac:dyDescent="0.25">
      <c r="A143" s="613" t="s">
        <v>1428</v>
      </c>
      <c r="B143" s="623" t="s">
        <v>1694</v>
      </c>
      <c r="C143" s="624"/>
      <c r="D143" s="624"/>
      <c r="E143" s="624"/>
      <c r="F143" s="624"/>
      <c r="G143" s="625"/>
    </row>
    <row r="144" spans="1:7" ht="107.45" customHeight="1" x14ac:dyDescent="0.25">
      <c r="A144" s="597" t="s">
        <v>1429</v>
      </c>
      <c r="B144" s="621" t="s">
        <v>1505</v>
      </c>
      <c r="C144" s="621"/>
      <c r="D144" s="621"/>
      <c r="E144" s="621"/>
      <c r="F144" s="621"/>
      <c r="G144" s="621"/>
    </row>
    <row r="145" spans="1:16384" s="591" customFormat="1" ht="107.45" customHeight="1" x14ac:dyDescent="0.25">
      <c r="A145" s="597" t="s">
        <v>1430</v>
      </c>
      <c r="B145" s="621" t="s">
        <v>1497</v>
      </c>
      <c r="C145" s="621"/>
      <c r="D145" s="621"/>
      <c r="E145" s="621"/>
      <c r="F145" s="621"/>
      <c r="G145" s="621"/>
    </row>
    <row r="146" spans="1:16384" s="591" customFormat="1" ht="107.45" customHeight="1" x14ac:dyDescent="0.25">
      <c r="A146" s="597" t="s">
        <v>1431</v>
      </c>
      <c r="B146" s="621" t="s">
        <v>1492</v>
      </c>
      <c r="C146" s="621"/>
      <c r="D146" s="621"/>
      <c r="E146" s="621"/>
      <c r="F146" s="621"/>
      <c r="G146" s="621"/>
    </row>
    <row r="147" spans="1:16384" s="591" customFormat="1" ht="144.6" customHeight="1" x14ac:dyDescent="0.25">
      <c r="A147" s="597" t="s">
        <v>1207</v>
      </c>
      <c r="B147" s="621" t="s">
        <v>1498</v>
      </c>
      <c r="C147" s="621"/>
      <c r="D147" s="621"/>
      <c r="E147" s="621"/>
      <c r="F147" s="621"/>
      <c r="G147" s="621"/>
    </row>
    <row r="148" spans="1:16384" s="591" customFormat="1" ht="107.45" customHeight="1" x14ac:dyDescent="0.25">
      <c r="A148" s="597" t="s">
        <v>1286</v>
      </c>
      <c r="B148" s="622" t="s">
        <v>1499</v>
      </c>
      <c r="C148" s="622"/>
      <c r="D148" s="622"/>
      <c r="E148" s="622"/>
      <c r="F148" s="622"/>
      <c r="G148" s="622"/>
    </row>
    <row r="149" spans="1:16384" s="591" customFormat="1" ht="107.45" customHeight="1" x14ac:dyDescent="0.25">
      <c r="A149" s="597" t="s">
        <v>1432</v>
      </c>
      <c r="B149" s="621" t="s">
        <v>1493</v>
      </c>
      <c r="C149" s="621"/>
      <c r="D149" s="621"/>
      <c r="E149" s="621"/>
      <c r="F149" s="621"/>
      <c r="G149" s="621"/>
    </row>
    <row r="150" spans="1:16384" s="591" customFormat="1" ht="107.45" customHeight="1" x14ac:dyDescent="0.25">
      <c r="A150" s="597" t="s">
        <v>1433</v>
      </c>
      <c r="B150" s="621" t="s">
        <v>1494</v>
      </c>
      <c r="C150" s="621"/>
      <c r="D150" s="621"/>
      <c r="E150" s="621"/>
      <c r="F150" s="621"/>
      <c r="G150" s="621"/>
      <c r="I150" s="627"/>
      <c r="J150" s="627"/>
      <c r="K150" s="627"/>
      <c r="L150" s="627"/>
      <c r="M150" s="627"/>
      <c r="N150" s="627"/>
      <c r="O150" s="592"/>
      <c r="P150" s="627"/>
      <c r="Q150" s="627"/>
      <c r="R150" s="627"/>
      <c r="S150" s="627"/>
      <c r="T150" s="627"/>
      <c r="U150" s="627"/>
      <c r="V150" s="592"/>
      <c r="W150" s="627"/>
      <c r="X150" s="627"/>
      <c r="Y150" s="627"/>
      <c r="Z150" s="627"/>
      <c r="AA150" s="627"/>
      <c r="AB150" s="627"/>
      <c r="AC150" s="592"/>
      <c r="AD150" s="627"/>
      <c r="AE150" s="627"/>
      <c r="AF150" s="627"/>
      <c r="AG150" s="627"/>
      <c r="AH150" s="627"/>
      <c r="AI150" s="627"/>
      <c r="AJ150" s="592"/>
      <c r="AK150" s="627"/>
      <c r="AL150" s="627"/>
      <c r="AM150" s="627"/>
      <c r="AN150" s="627"/>
      <c r="AO150" s="627"/>
      <c r="AP150" s="627"/>
      <c r="AQ150" s="592"/>
      <c r="AR150" s="627"/>
      <c r="AS150" s="627"/>
      <c r="AT150" s="627"/>
      <c r="AU150" s="627"/>
      <c r="AV150" s="627"/>
      <c r="AW150" s="627"/>
      <c r="AX150" s="592"/>
      <c r="AY150" s="627"/>
      <c r="AZ150" s="627"/>
      <c r="BA150" s="627"/>
      <c r="BB150" s="627"/>
      <c r="BC150" s="627"/>
      <c r="BD150" s="627"/>
      <c r="BE150" s="592"/>
      <c r="BF150" s="627"/>
      <c r="BG150" s="627"/>
      <c r="BH150" s="627"/>
      <c r="BI150" s="627"/>
      <c r="BJ150" s="627"/>
      <c r="BK150" s="627"/>
      <c r="BL150" s="592"/>
      <c r="BM150" s="627"/>
      <c r="BN150" s="627"/>
      <c r="BO150" s="627"/>
      <c r="BP150" s="627"/>
      <c r="BQ150" s="627"/>
      <c r="BR150" s="627"/>
      <c r="BS150" s="592"/>
      <c r="BT150" s="627"/>
      <c r="BU150" s="627"/>
      <c r="BV150" s="627"/>
      <c r="BW150" s="627"/>
      <c r="BX150" s="627"/>
      <c r="BY150" s="627"/>
      <c r="BZ150" s="592"/>
      <c r="CA150" s="627"/>
      <c r="CB150" s="627"/>
      <c r="CC150" s="627"/>
      <c r="CD150" s="627"/>
      <c r="CE150" s="627"/>
      <c r="CF150" s="627"/>
      <c r="CG150" s="592"/>
      <c r="CH150" s="627"/>
      <c r="CI150" s="627"/>
      <c r="CJ150" s="627"/>
      <c r="CK150" s="627"/>
      <c r="CL150" s="627"/>
      <c r="CM150" s="627"/>
      <c r="CN150" s="592"/>
      <c r="CO150" s="627"/>
      <c r="CP150" s="627"/>
      <c r="CQ150" s="627"/>
      <c r="CR150" s="627"/>
      <c r="CS150" s="627"/>
      <c r="CT150" s="627"/>
      <c r="CU150" s="592"/>
      <c r="CV150" s="627"/>
      <c r="CW150" s="627"/>
      <c r="CX150" s="627"/>
      <c r="CY150" s="627"/>
      <c r="CZ150" s="627"/>
      <c r="DA150" s="627"/>
      <c r="DB150" s="592"/>
      <c r="DC150" s="627"/>
      <c r="DD150" s="627"/>
      <c r="DE150" s="627"/>
      <c r="DF150" s="627"/>
      <c r="DG150" s="627"/>
      <c r="DH150" s="627"/>
      <c r="DI150" s="592"/>
      <c r="DJ150" s="627"/>
      <c r="DK150" s="627"/>
      <c r="DL150" s="627"/>
      <c r="DM150" s="627"/>
      <c r="DN150" s="627"/>
      <c r="DO150" s="627"/>
      <c r="DP150" s="592"/>
      <c r="DQ150" s="627"/>
      <c r="DR150" s="627"/>
      <c r="DS150" s="627"/>
      <c r="DT150" s="627"/>
      <c r="DU150" s="627"/>
      <c r="DV150" s="627"/>
      <c r="DW150" s="592"/>
      <c r="DX150" s="627"/>
      <c r="DY150" s="627"/>
      <c r="DZ150" s="627"/>
      <c r="EA150" s="627"/>
      <c r="EB150" s="627"/>
      <c r="EC150" s="627"/>
      <c r="ED150" s="592"/>
      <c r="EE150" s="627"/>
      <c r="EF150" s="627"/>
      <c r="EG150" s="627"/>
      <c r="EH150" s="627"/>
      <c r="EI150" s="627"/>
      <c r="EJ150" s="627"/>
      <c r="EK150" s="592"/>
      <c r="EL150" s="627"/>
      <c r="EM150" s="627"/>
      <c r="EN150" s="627"/>
      <c r="EO150" s="627"/>
      <c r="EP150" s="627"/>
      <c r="EQ150" s="627"/>
      <c r="ER150" s="592"/>
      <c r="ES150" s="627"/>
      <c r="ET150" s="627"/>
      <c r="EU150" s="627"/>
      <c r="EV150" s="627"/>
      <c r="EW150" s="627"/>
      <c r="EX150" s="627"/>
      <c r="EY150" s="592"/>
      <c r="EZ150" s="627"/>
      <c r="FA150" s="627"/>
      <c r="FB150" s="627"/>
      <c r="FC150" s="627"/>
      <c r="FD150" s="627"/>
      <c r="FE150" s="627"/>
      <c r="FF150" s="592"/>
      <c r="FG150" s="627"/>
      <c r="FH150" s="627"/>
      <c r="FI150" s="627"/>
      <c r="FJ150" s="627"/>
      <c r="FK150" s="627"/>
      <c r="FL150" s="627"/>
      <c r="FM150" s="592"/>
      <c r="FN150" s="626"/>
      <c r="FO150" s="626"/>
      <c r="FP150" s="626"/>
      <c r="FQ150" s="626"/>
      <c r="FR150" s="626"/>
      <c r="FS150" s="626"/>
      <c r="FT150" s="592"/>
      <c r="FU150" s="626"/>
      <c r="FV150" s="626"/>
      <c r="FW150" s="626"/>
      <c r="FX150" s="626"/>
      <c r="FY150" s="626"/>
      <c r="FZ150" s="626"/>
      <c r="GA150" s="592"/>
      <c r="GB150" s="626"/>
      <c r="GC150" s="626"/>
      <c r="GD150" s="626"/>
      <c r="GE150" s="626"/>
      <c r="GF150" s="626"/>
      <c r="GG150" s="626"/>
      <c r="GH150" s="592"/>
      <c r="GI150" s="626"/>
      <c r="GJ150" s="626"/>
      <c r="GK150" s="626"/>
      <c r="GL150" s="626"/>
      <c r="GM150" s="626"/>
      <c r="GN150" s="626"/>
      <c r="GO150" s="592"/>
      <c r="GP150" s="626"/>
      <c r="GQ150" s="626"/>
      <c r="GR150" s="626"/>
      <c r="GS150" s="626"/>
      <c r="GT150" s="626"/>
      <c r="GU150" s="626"/>
      <c r="GV150" s="592"/>
      <c r="GW150" s="626"/>
      <c r="GX150" s="626"/>
      <c r="GY150" s="626"/>
      <c r="GZ150" s="626"/>
      <c r="HA150" s="626"/>
      <c r="HB150" s="626"/>
      <c r="HC150" s="592"/>
      <c r="HD150" s="626"/>
      <c r="HE150" s="626"/>
      <c r="HF150" s="626"/>
      <c r="HG150" s="626"/>
      <c r="HH150" s="626"/>
      <c r="HI150" s="626"/>
      <c r="HJ150" s="592"/>
      <c r="HK150" s="626"/>
      <c r="HL150" s="626"/>
      <c r="HM150" s="626"/>
      <c r="HN150" s="626"/>
      <c r="HO150" s="626"/>
      <c r="HP150" s="626"/>
      <c r="HQ150" s="592"/>
      <c r="HR150" s="626"/>
      <c r="HS150" s="626"/>
      <c r="HT150" s="626"/>
      <c r="HU150" s="626"/>
      <c r="HV150" s="626"/>
      <c r="HW150" s="626"/>
      <c r="HX150" s="592"/>
      <c r="HY150" s="626"/>
      <c r="HZ150" s="626"/>
      <c r="IA150" s="626"/>
      <c r="IB150" s="626"/>
      <c r="IC150" s="626"/>
      <c r="ID150" s="626"/>
      <c r="IE150" s="592"/>
      <c r="IF150" s="626"/>
      <c r="IG150" s="626"/>
      <c r="IH150" s="626"/>
      <c r="II150" s="626"/>
      <c r="IJ150" s="626"/>
      <c r="IK150" s="626"/>
      <c r="IL150" s="592"/>
      <c r="IM150" s="626"/>
      <c r="IN150" s="626"/>
      <c r="IO150" s="626"/>
      <c r="IP150" s="626"/>
      <c r="IQ150" s="626"/>
      <c r="IR150" s="626"/>
      <c r="IS150" s="592"/>
      <c r="IT150" s="626"/>
      <c r="IU150" s="626"/>
      <c r="IV150" s="626"/>
      <c r="IW150" s="626"/>
      <c r="IX150" s="626"/>
      <c r="IY150" s="626"/>
      <c r="IZ150" s="592"/>
      <c r="JA150" s="626"/>
      <c r="JB150" s="626"/>
      <c r="JC150" s="626"/>
      <c r="JD150" s="626"/>
      <c r="JE150" s="626"/>
      <c r="JF150" s="626"/>
      <c r="JG150" s="592"/>
      <c r="JH150" s="626"/>
      <c r="JI150" s="626"/>
      <c r="JJ150" s="626"/>
      <c r="JK150" s="626"/>
      <c r="JL150" s="626"/>
      <c r="JM150" s="626"/>
      <c r="JN150" s="592"/>
      <c r="JO150" s="626"/>
      <c r="JP150" s="626"/>
      <c r="JQ150" s="626"/>
      <c r="JR150" s="626"/>
      <c r="JS150" s="626"/>
      <c r="JT150" s="626"/>
      <c r="JU150" s="592"/>
      <c r="JV150" s="626"/>
      <c r="JW150" s="626"/>
      <c r="JX150" s="626"/>
      <c r="JY150" s="626"/>
      <c r="JZ150" s="626"/>
      <c r="KA150" s="626"/>
      <c r="KB150" s="592"/>
      <c r="KC150" s="626"/>
      <c r="KD150" s="626"/>
      <c r="KE150" s="626"/>
      <c r="KF150" s="626"/>
      <c r="KG150" s="626"/>
      <c r="KH150" s="626"/>
      <c r="KI150" s="592"/>
      <c r="KJ150" s="626"/>
      <c r="KK150" s="626"/>
      <c r="KL150" s="626"/>
      <c r="KM150" s="626"/>
      <c r="KN150" s="626"/>
      <c r="KO150" s="626"/>
      <c r="KP150" s="592"/>
      <c r="KQ150" s="626"/>
      <c r="KR150" s="626"/>
      <c r="KS150" s="626"/>
      <c r="KT150" s="626"/>
      <c r="KU150" s="626"/>
      <c r="KV150" s="626"/>
      <c r="KW150" s="592"/>
      <c r="KX150" s="626"/>
      <c r="KY150" s="626"/>
      <c r="KZ150" s="626"/>
      <c r="LA150" s="626"/>
      <c r="LB150" s="626"/>
      <c r="LC150" s="626"/>
      <c r="LD150" s="592"/>
      <c r="LE150" s="626"/>
      <c r="LF150" s="626"/>
      <c r="LG150" s="626"/>
      <c r="LH150" s="626"/>
      <c r="LI150" s="626"/>
      <c r="LJ150" s="626"/>
      <c r="LK150" s="592"/>
      <c r="LL150" s="626"/>
      <c r="LM150" s="626"/>
      <c r="LN150" s="626"/>
      <c r="LO150" s="626"/>
      <c r="LP150" s="626"/>
      <c r="LQ150" s="626"/>
      <c r="LR150" s="592"/>
      <c r="LS150" s="626"/>
      <c r="LT150" s="626"/>
      <c r="LU150" s="626"/>
      <c r="LV150" s="626"/>
      <c r="LW150" s="626"/>
      <c r="LX150" s="626"/>
      <c r="LY150" s="592"/>
      <c r="LZ150" s="626"/>
      <c r="MA150" s="626"/>
      <c r="MB150" s="626"/>
      <c r="MC150" s="626"/>
      <c r="MD150" s="626"/>
      <c r="ME150" s="626"/>
      <c r="MF150" s="592"/>
      <c r="MG150" s="626"/>
      <c r="MH150" s="626"/>
      <c r="MI150" s="626"/>
      <c r="MJ150" s="626"/>
      <c r="MK150" s="626"/>
      <c r="ML150" s="626"/>
      <c r="MM150" s="592"/>
      <c r="MN150" s="626"/>
      <c r="MO150" s="626"/>
      <c r="MP150" s="626"/>
      <c r="MQ150" s="626"/>
      <c r="MR150" s="626"/>
      <c r="MS150" s="626"/>
      <c r="MT150" s="592"/>
      <c r="MU150" s="626"/>
      <c r="MV150" s="626"/>
      <c r="MW150" s="626"/>
      <c r="MX150" s="626"/>
      <c r="MY150" s="626"/>
      <c r="MZ150" s="626"/>
      <c r="NA150" s="592"/>
      <c r="NB150" s="626"/>
      <c r="NC150" s="626"/>
      <c r="ND150" s="626"/>
      <c r="NE150" s="626"/>
      <c r="NF150" s="626"/>
      <c r="NG150" s="626"/>
      <c r="NH150" s="592"/>
      <c r="NI150" s="626"/>
      <c r="NJ150" s="626"/>
      <c r="NK150" s="626"/>
      <c r="NL150" s="626"/>
      <c r="NM150" s="626"/>
      <c r="NN150" s="626"/>
      <c r="NO150" s="592"/>
      <c r="NP150" s="626"/>
      <c r="NQ150" s="626"/>
      <c r="NR150" s="626"/>
      <c r="NS150" s="626"/>
      <c r="NT150" s="626"/>
      <c r="NU150" s="626"/>
      <c r="NV150" s="592"/>
      <c r="NW150" s="626"/>
      <c r="NX150" s="626"/>
      <c r="NY150" s="626"/>
      <c r="NZ150" s="626"/>
      <c r="OA150" s="626"/>
      <c r="OB150" s="626"/>
      <c r="OC150" s="592"/>
      <c r="OD150" s="626"/>
      <c r="OE150" s="626"/>
      <c r="OF150" s="626"/>
      <c r="OG150" s="626"/>
      <c r="OH150" s="626"/>
      <c r="OI150" s="626"/>
      <c r="OJ150" s="592"/>
      <c r="OK150" s="626"/>
      <c r="OL150" s="626"/>
      <c r="OM150" s="626"/>
      <c r="ON150" s="626"/>
      <c r="OO150" s="626"/>
      <c r="OP150" s="626"/>
      <c r="OQ150" s="592"/>
      <c r="OR150" s="626"/>
      <c r="OS150" s="626"/>
      <c r="OT150" s="626"/>
      <c r="OU150" s="626"/>
      <c r="OV150" s="626"/>
      <c r="OW150" s="626"/>
      <c r="OX150" s="592"/>
      <c r="OY150" s="626"/>
      <c r="OZ150" s="626"/>
      <c r="PA150" s="626"/>
      <c r="PB150" s="626"/>
      <c r="PC150" s="626"/>
      <c r="PD150" s="626"/>
      <c r="PE150" s="592"/>
      <c r="PF150" s="626"/>
      <c r="PG150" s="626"/>
      <c r="PH150" s="626"/>
      <c r="PI150" s="626"/>
      <c r="PJ150" s="626"/>
      <c r="PK150" s="626"/>
      <c r="PL150" s="592"/>
      <c r="PM150" s="626"/>
      <c r="PN150" s="626"/>
      <c r="PO150" s="626"/>
      <c r="PP150" s="626"/>
      <c r="PQ150" s="626"/>
      <c r="PR150" s="626"/>
      <c r="PS150" s="592"/>
      <c r="PT150" s="626"/>
      <c r="PU150" s="626"/>
      <c r="PV150" s="626"/>
      <c r="PW150" s="626"/>
      <c r="PX150" s="626"/>
      <c r="PY150" s="626"/>
      <c r="PZ150" s="592"/>
      <c r="QA150" s="626"/>
      <c r="QB150" s="626"/>
      <c r="QC150" s="626"/>
      <c r="QD150" s="626"/>
      <c r="QE150" s="626"/>
      <c r="QF150" s="626"/>
      <c r="QG150" s="592"/>
      <c r="QH150" s="626"/>
      <c r="QI150" s="626"/>
      <c r="QJ150" s="626"/>
      <c r="QK150" s="626"/>
      <c r="QL150" s="626"/>
      <c r="QM150" s="626"/>
      <c r="QN150" s="592"/>
      <c r="QO150" s="626"/>
      <c r="QP150" s="626"/>
      <c r="QQ150" s="626"/>
      <c r="QR150" s="626"/>
      <c r="QS150" s="626"/>
      <c r="QT150" s="626"/>
      <c r="QU150" s="592"/>
      <c r="QV150" s="626"/>
      <c r="QW150" s="626"/>
      <c r="QX150" s="626"/>
      <c r="QY150" s="626"/>
      <c r="QZ150" s="626"/>
      <c r="RA150" s="626"/>
      <c r="RB150" s="592"/>
      <c r="RC150" s="626"/>
      <c r="RD150" s="626"/>
      <c r="RE150" s="626"/>
      <c r="RF150" s="626"/>
      <c r="RG150" s="626"/>
      <c r="RH150" s="626"/>
      <c r="RI150" s="592"/>
      <c r="RJ150" s="626"/>
      <c r="RK150" s="626"/>
      <c r="RL150" s="626"/>
      <c r="RM150" s="626"/>
      <c r="RN150" s="626"/>
      <c r="RO150" s="626"/>
      <c r="RP150" s="592"/>
      <c r="RQ150" s="626"/>
      <c r="RR150" s="626"/>
      <c r="RS150" s="626"/>
      <c r="RT150" s="626"/>
      <c r="RU150" s="626"/>
      <c r="RV150" s="626"/>
      <c r="RW150" s="592"/>
      <c r="RX150" s="626"/>
      <c r="RY150" s="626"/>
      <c r="RZ150" s="626"/>
      <c r="SA150" s="626"/>
      <c r="SB150" s="626"/>
      <c r="SC150" s="626"/>
      <c r="SD150" s="592"/>
      <c r="SE150" s="626"/>
      <c r="SF150" s="626"/>
      <c r="SG150" s="626"/>
      <c r="SH150" s="626"/>
      <c r="SI150" s="626"/>
      <c r="SJ150" s="626"/>
      <c r="SK150" s="592"/>
      <c r="SL150" s="626"/>
      <c r="SM150" s="626"/>
      <c r="SN150" s="626"/>
      <c r="SO150" s="626"/>
      <c r="SP150" s="626"/>
      <c r="SQ150" s="626"/>
      <c r="SR150" s="592"/>
      <c r="SS150" s="626"/>
      <c r="ST150" s="626"/>
      <c r="SU150" s="626"/>
      <c r="SV150" s="626"/>
      <c r="SW150" s="626"/>
      <c r="SX150" s="626"/>
      <c r="SY150" s="592"/>
      <c r="SZ150" s="626"/>
      <c r="TA150" s="626"/>
      <c r="TB150" s="626"/>
      <c r="TC150" s="626"/>
      <c r="TD150" s="626"/>
      <c r="TE150" s="626"/>
      <c r="TF150" s="592"/>
      <c r="TG150" s="626"/>
      <c r="TH150" s="626"/>
      <c r="TI150" s="626"/>
      <c r="TJ150" s="626"/>
      <c r="TK150" s="626"/>
      <c r="TL150" s="626"/>
      <c r="TM150" s="592"/>
      <c r="TN150" s="626"/>
      <c r="TO150" s="626"/>
      <c r="TP150" s="626"/>
      <c r="TQ150" s="626"/>
      <c r="TR150" s="626"/>
      <c r="TS150" s="626"/>
      <c r="TT150" s="592"/>
      <c r="TU150" s="626"/>
      <c r="TV150" s="626"/>
      <c r="TW150" s="626"/>
      <c r="TX150" s="626"/>
      <c r="TY150" s="626"/>
      <c r="TZ150" s="626"/>
      <c r="UA150" s="592"/>
      <c r="UB150" s="626"/>
      <c r="UC150" s="626"/>
      <c r="UD150" s="626"/>
      <c r="UE150" s="626"/>
      <c r="UF150" s="626"/>
      <c r="UG150" s="626"/>
      <c r="UH150" s="592"/>
      <c r="UI150" s="626"/>
      <c r="UJ150" s="626"/>
      <c r="UK150" s="626"/>
      <c r="UL150" s="626"/>
      <c r="UM150" s="626"/>
      <c r="UN150" s="626"/>
      <c r="UO150" s="592"/>
      <c r="UP150" s="626"/>
      <c r="UQ150" s="626"/>
      <c r="UR150" s="626"/>
      <c r="US150" s="626"/>
      <c r="UT150" s="626"/>
      <c r="UU150" s="626"/>
      <c r="UV150" s="592"/>
      <c r="UW150" s="626"/>
      <c r="UX150" s="626"/>
      <c r="UY150" s="626"/>
      <c r="UZ150" s="626"/>
      <c r="VA150" s="626"/>
      <c r="VB150" s="626"/>
      <c r="VC150" s="592"/>
      <c r="VD150" s="626"/>
      <c r="VE150" s="626"/>
      <c r="VF150" s="626"/>
      <c r="VG150" s="626"/>
      <c r="VH150" s="626"/>
      <c r="VI150" s="626"/>
      <c r="VJ150" s="592"/>
      <c r="VK150" s="626"/>
      <c r="VL150" s="626"/>
      <c r="VM150" s="626"/>
      <c r="VN150" s="626"/>
      <c r="VO150" s="626"/>
      <c r="VP150" s="626"/>
      <c r="VQ150" s="592"/>
      <c r="VR150" s="626"/>
      <c r="VS150" s="626"/>
      <c r="VT150" s="626"/>
      <c r="VU150" s="626"/>
      <c r="VV150" s="626"/>
      <c r="VW150" s="626"/>
      <c r="VX150" s="592"/>
      <c r="VY150" s="626"/>
      <c r="VZ150" s="626"/>
      <c r="WA150" s="626"/>
      <c r="WB150" s="626"/>
      <c r="WC150" s="626"/>
      <c r="WD150" s="626"/>
      <c r="WE150" s="592"/>
      <c r="WF150" s="626"/>
      <c r="WG150" s="626"/>
      <c r="WH150" s="626"/>
      <c r="WI150" s="626"/>
      <c r="WJ150" s="626"/>
      <c r="WK150" s="626"/>
      <c r="WL150" s="592"/>
      <c r="WM150" s="626"/>
      <c r="WN150" s="626"/>
      <c r="WO150" s="626"/>
      <c r="WP150" s="626"/>
      <c r="WQ150" s="626"/>
      <c r="WR150" s="626"/>
      <c r="WS150" s="592"/>
      <c r="WT150" s="626"/>
      <c r="WU150" s="626"/>
      <c r="WV150" s="626"/>
      <c r="WW150" s="626"/>
      <c r="WX150" s="626"/>
      <c r="WY150" s="626"/>
      <c r="WZ150" s="592"/>
      <c r="XA150" s="626"/>
      <c r="XB150" s="626"/>
      <c r="XC150" s="626"/>
      <c r="XD150" s="626"/>
      <c r="XE150" s="626"/>
      <c r="XF150" s="626"/>
      <c r="XG150" s="592"/>
      <c r="XH150" s="626"/>
      <c r="XI150" s="626"/>
      <c r="XJ150" s="626"/>
      <c r="XK150" s="626"/>
      <c r="XL150" s="626"/>
      <c r="XM150" s="626"/>
      <c r="XN150" s="592"/>
      <c r="XO150" s="626"/>
      <c r="XP150" s="626"/>
      <c r="XQ150" s="626"/>
      <c r="XR150" s="626"/>
      <c r="XS150" s="626"/>
      <c r="XT150" s="626"/>
      <c r="XU150" s="592"/>
      <c r="XV150" s="626"/>
      <c r="XW150" s="626"/>
      <c r="XX150" s="626"/>
      <c r="XY150" s="626"/>
      <c r="XZ150" s="626"/>
      <c r="YA150" s="626"/>
      <c r="YB150" s="592"/>
      <c r="YC150" s="626"/>
      <c r="YD150" s="626"/>
      <c r="YE150" s="626"/>
      <c r="YF150" s="626"/>
      <c r="YG150" s="626"/>
      <c r="YH150" s="626"/>
      <c r="YI150" s="592"/>
      <c r="YJ150" s="626"/>
      <c r="YK150" s="626"/>
      <c r="YL150" s="626"/>
      <c r="YM150" s="626"/>
      <c r="YN150" s="626"/>
      <c r="YO150" s="626"/>
      <c r="YP150" s="592"/>
      <c r="YQ150" s="626"/>
      <c r="YR150" s="626"/>
      <c r="YS150" s="626"/>
      <c r="YT150" s="626"/>
      <c r="YU150" s="626"/>
      <c r="YV150" s="626"/>
      <c r="YW150" s="592"/>
      <c r="YX150" s="626"/>
      <c r="YY150" s="626"/>
      <c r="YZ150" s="626"/>
      <c r="ZA150" s="626"/>
      <c r="ZB150" s="626"/>
      <c r="ZC150" s="626"/>
      <c r="ZD150" s="592"/>
      <c r="ZE150" s="626"/>
      <c r="ZF150" s="626"/>
      <c r="ZG150" s="626"/>
      <c r="ZH150" s="626"/>
      <c r="ZI150" s="626"/>
      <c r="ZJ150" s="626"/>
      <c r="ZK150" s="592"/>
      <c r="ZL150" s="626"/>
      <c r="ZM150" s="626"/>
      <c r="ZN150" s="626"/>
      <c r="ZO150" s="626"/>
      <c r="ZP150" s="626"/>
      <c r="ZQ150" s="626"/>
      <c r="ZR150" s="592"/>
      <c r="ZS150" s="626"/>
      <c r="ZT150" s="626"/>
      <c r="ZU150" s="626"/>
      <c r="ZV150" s="626"/>
      <c r="ZW150" s="626"/>
      <c r="ZX150" s="626"/>
      <c r="ZY150" s="592"/>
      <c r="ZZ150" s="626"/>
      <c r="AAA150" s="626"/>
      <c r="AAB150" s="626"/>
      <c r="AAC150" s="626"/>
      <c r="AAD150" s="626"/>
      <c r="AAE150" s="626"/>
      <c r="AAF150" s="592"/>
      <c r="AAG150" s="626"/>
      <c r="AAH150" s="626"/>
      <c r="AAI150" s="626"/>
      <c r="AAJ150" s="626"/>
      <c r="AAK150" s="626"/>
      <c r="AAL150" s="626"/>
      <c r="AAM150" s="592"/>
      <c r="AAN150" s="626"/>
      <c r="AAO150" s="626"/>
      <c r="AAP150" s="626"/>
      <c r="AAQ150" s="626"/>
      <c r="AAR150" s="626"/>
      <c r="AAS150" s="626"/>
      <c r="AAT150" s="592"/>
      <c r="AAU150" s="626"/>
      <c r="AAV150" s="626"/>
      <c r="AAW150" s="626"/>
      <c r="AAX150" s="626"/>
      <c r="AAY150" s="626"/>
      <c r="AAZ150" s="626"/>
      <c r="ABA150" s="592"/>
      <c r="ABB150" s="626"/>
      <c r="ABC150" s="626"/>
      <c r="ABD150" s="626"/>
      <c r="ABE150" s="626"/>
      <c r="ABF150" s="626"/>
      <c r="ABG150" s="626"/>
      <c r="ABH150" s="592"/>
      <c r="ABI150" s="626"/>
      <c r="ABJ150" s="626"/>
      <c r="ABK150" s="626"/>
      <c r="ABL150" s="626"/>
      <c r="ABM150" s="626"/>
      <c r="ABN150" s="626"/>
      <c r="ABO150" s="592"/>
      <c r="ABP150" s="626"/>
      <c r="ABQ150" s="626"/>
      <c r="ABR150" s="626"/>
      <c r="ABS150" s="626"/>
      <c r="ABT150" s="626"/>
      <c r="ABU150" s="626"/>
      <c r="ABV150" s="592"/>
      <c r="ABW150" s="626"/>
      <c r="ABX150" s="626"/>
      <c r="ABY150" s="626"/>
      <c r="ABZ150" s="626"/>
      <c r="ACA150" s="626"/>
      <c r="ACB150" s="626"/>
      <c r="ACC150" s="592"/>
      <c r="ACD150" s="626"/>
      <c r="ACE150" s="626"/>
      <c r="ACF150" s="626"/>
      <c r="ACG150" s="626"/>
      <c r="ACH150" s="626"/>
      <c r="ACI150" s="626"/>
      <c r="ACJ150" s="592"/>
      <c r="ACK150" s="626"/>
      <c r="ACL150" s="626"/>
      <c r="ACM150" s="626"/>
      <c r="ACN150" s="626"/>
      <c r="ACO150" s="626"/>
      <c r="ACP150" s="626"/>
      <c r="ACQ150" s="592"/>
      <c r="ACR150" s="626"/>
      <c r="ACS150" s="626"/>
      <c r="ACT150" s="626"/>
      <c r="ACU150" s="626"/>
      <c r="ACV150" s="626"/>
      <c r="ACW150" s="626"/>
      <c r="ACX150" s="592"/>
      <c r="ACY150" s="626"/>
      <c r="ACZ150" s="626"/>
      <c r="ADA150" s="626"/>
      <c r="ADB150" s="626"/>
      <c r="ADC150" s="626"/>
      <c r="ADD150" s="626"/>
      <c r="ADE150" s="592"/>
      <c r="ADF150" s="626"/>
      <c r="ADG150" s="626"/>
      <c r="ADH150" s="626"/>
      <c r="ADI150" s="626"/>
      <c r="ADJ150" s="626"/>
      <c r="ADK150" s="626"/>
      <c r="ADL150" s="592"/>
      <c r="ADM150" s="626"/>
      <c r="ADN150" s="626"/>
      <c r="ADO150" s="626"/>
      <c r="ADP150" s="626"/>
      <c r="ADQ150" s="626"/>
      <c r="ADR150" s="626"/>
      <c r="ADS150" s="592"/>
      <c r="ADT150" s="626"/>
      <c r="ADU150" s="626"/>
      <c r="ADV150" s="626"/>
      <c r="ADW150" s="626"/>
      <c r="ADX150" s="626"/>
      <c r="ADY150" s="626"/>
      <c r="ADZ150" s="592"/>
      <c r="AEA150" s="626"/>
      <c r="AEB150" s="626"/>
      <c r="AEC150" s="626"/>
      <c r="AED150" s="626"/>
      <c r="AEE150" s="626"/>
      <c r="AEF150" s="626"/>
      <c r="AEG150" s="592"/>
      <c r="AEH150" s="626"/>
      <c r="AEI150" s="626"/>
      <c r="AEJ150" s="626"/>
      <c r="AEK150" s="626"/>
      <c r="AEL150" s="626"/>
      <c r="AEM150" s="626"/>
      <c r="AEN150" s="592"/>
      <c r="AEO150" s="626"/>
      <c r="AEP150" s="626"/>
      <c r="AEQ150" s="626"/>
      <c r="AER150" s="626"/>
      <c r="AES150" s="626"/>
      <c r="AET150" s="626"/>
      <c r="AEU150" s="592"/>
      <c r="AEV150" s="626"/>
      <c r="AEW150" s="626"/>
      <c r="AEX150" s="626"/>
      <c r="AEY150" s="626"/>
      <c r="AEZ150" s="626"/>
      <c r="AFA150" s="626"/>
      <c r="AFB150" s="592"/>
      <c r="AFC150" s="626"/>
      <c r="AFD150" s="626"/>
      <c r="AFE150" s="626"/>
      <c r="AFF150" s="626"/>
      <c r="AFG150" s="626"/>
      <c r="AFH150" s="626"/>
      <c r="AFI150" s="592"/>
      <c r="AFJ150" s="626"/>
      <c r="AFK150" s="626"/>
      <c r="AFL150" s="626"/>
      <c r="AFM150" s="626"/>
      <c r="AFN150" s="626"/>
      <c r="AFO150" s="626"/>
      <c r="AFP150" s="592"/>
      <c r="AFQ150" s="626"/>
      <c r="AFR150" s="626"/>
      <c r="AFS150" s="626"/>
      <c r="AFT150" s="626"/>
      <c r="AFU150" s="626"/>
      <c r="AFV150" s="626"/>
      <c r="AFW150" s="592"/>
      <c r="AFX150" s="626"/>
      <c r="AFY150" s="626"/>
      <c r="AFZ150" s="626"/>
      <c r="AGA150" s="626"/>
      <c r="AGB150" s="626"/>
      <c r="AGC150" s="626"/>
      <c r="AGD150" s="592"/>
      <c r="AGE150" s="626"/>
      <c r="AGF150" s="626"/>
      <c r="AGG150" s="626"/>
      <c r="AGH150" s="626"/>
      <c r="AGI150" s="626"/>
      <c r="AGJ150" s="626"/>
      <c r="AGK150" s="592"/>
      <c r="AGL150" s="626"/>
      <c r="AGM150" s="626"/>
      <c r="AGN150" s="626"/>
      <c r="AGO150" s="626"/>
      <c r="AGP150" s="626"/>
      <c r="AGQ150" s="626"/>
      <c r="AGR150" s="592"/>
      <c r="AGS150" s="626"/>
      <c r="AGT150" s="626"/>
      <c r="AGU150" s="626"/>
      <c r="AGV150" s="626"/>
      <c r="AGW150" s="626"/>
      <c r="AGX150" s="626"/>
      <c r="AGY150" s="592"/>
      <c r="AGZ150" s="626"/>
      <c r="AHA150" s="626"/>
      <c r="AHB150" s="626"/>
      <c r="AHC150" s="626"/>
      <c r="AHD150" s="626"/>
      <c r="AHE150" s="626"/>
      <c r="AHF150" s="592"/>
      <c r="AHG150" s="626"/>
      <c r="AHH150" s="626"/>
      <c r="AHI150" s="626"/>
      <c r="AHJ150" s="626"/>
      <c r="AHK150" s="626"/>
      <c r="AHL150" s="626"/>
      <c r="AHM150" s="592"/>
      <c r="AHN150" s="626"/>
      <c r="AHO150" s="626"/>
      <c r="AHP150" s="626"/>
      <c r="AHQ150" s="626"/>
      <c r="AHR150" s="626"/>
      <c r="AHS150" s="626"/>
      <c r="AHT150" s="592"/>
      <c r="AHU150" s="626"/>
      <c r="AHV150" s="626"/>
      <c r="AHW150" s="626"/>
      <c r="AHX150" s="626"/>
      <c r="AHY150" s="626"/>
      <c r="AHZ150" s="626"/>
      <c r="AIA150" s="592"/>
      <c r="AIB150" s="626"/>
      <c r="AIC150" s="626"/>
      <c r="AID150" s="626"/>
      <c r="AIE150" s="626"/>
      <c r="AIF150" s="626"/>
      <c r="AIG150" s="626"/>
      <c r="AIH150" s="592"/>
      <c r="AII150" s="626"/>
      <c r="AIJ150" s="626"/>
      <c r="AIK150" s="626"/>
      <c r="AIL150" s="626"/>
      <c r="AIM150" s="626"/>
      <c r="AIN150" s="626"/>
      <c r="AIO150" s="592"/>
      <c r="AIP150" s="626"/>
      <c r="AIQ150" s="626"/>
      <c r="AIR150" s="626"/>
      <c r="AIS150" s="626"/>
      <c r="AIT150" s="626"/>
      <c r="AIU150" s="626"/>
      <c r="AIV150" s="592"/>
      <c r="AIW150" s="626"/>
      <c r="AIX150" s="626"/>
      <c r="AIY150" s="626"/>
      <c r="AIZ150" s="626"/>
      <c r="AJA150" s="626"/>
      <c r="AJB150" s="626"/>
      <c r="AJC150" s="592"/>
      <c r="AJD150" s="626"/>
      <c r="AJE150" s="626"/>
      <c r="AJF150" s="626"/>
      <c r="AJG150" s="626"/>
      <c r="AJH150" s="626"/>
      <c r="AJI150" s="626"/>
      <c r="AJJ150" s="592"/>
      <c r="AJK150" s="626"/>
      <c r="AJL150" s="626"/>
      <c r="AJM150" s="626"/>
      <c r="AJN150" s="626"/>
      <c r="AJO150" s="626"/>
      <c r="AJP150" s="626"/>
      <c r="AJQ150" s="592"/>
      <c r="AJR150" s="626"/>
      <c r="AJS150" s="626"/>
      <c r="AJT150" s="626"/>
      <c r="AJU150" s="626"/>
      <c r="AJV150" s="626"/>
      <c r="AJW150" s="626"/>
      <c r="AJX150" s="592"/>
      <c r="AJY150" s="626"/>
      <c r="AJZ150" s="626"/>
      <c r="AKA150" s="626"/>
      <c r="AKB150" s="626"/>
      <c r="AKC150" s="626"/>
      <c r="AKD150" s="626"/>
      <c r="AKE150" s="592"/>
      <c r="AKF150" s="626"/>
      <c r="AKG150" s="626"/>
      <c r="AKH150" s="626"/>
      <c r="AKI150" s="626"/>
      <c r="AKJ150" s="626"/>
      <c r="AKK150" s="626"/>
      <c r="AKL150" s="592"/>
      <c r="AKM150" s="626"/>
      <c r="AKN150" s="626"/>
      <c r="AKO150" s="626"/>
      <c r="AKP150" s="626"/>
      <c r="AKQ150" s="626"/>
      <c r="AKR150" s="626"/>
      <c r="AKS150" s="592"/>
      <c r="AKT150" s="626"/>
      <c r="AKU150" s="626"/>
      <c r="AKV150" s="626"/>
      <c r="AKW150" s="626"/>
      <c r="AKX150" s="626"/>
      <c r="AKY150" s="626"/>
      <c r="AKZ150" s="592"/>
      <c r="ALA150" s="626"/>
      <c r="ALB150" s="626"/>
      <c r="ALC150" s="626"/>
      <c r="ALD150" s="626"/>
      <c r="ALE150" s="626"/>
      <c r="ALF150" s="626"/>
      <c r="ALG150" s="592"/>
      <c r="ALH150" s="626"/>
      <c r="ALI150" s="626"/>
      <c r="ALJ150" s="626"/>
      <c r="ALK150" s="626"/>
      <c r="ALL150" s="626"/>
      <c r="ALM150" s="626"/>
      <c r="ALN150" s="592"/>
      <c r="ALO150" s="626"/>
      <c r="ALP150" s="626"/>
      <c r="ALQ150" s="626"/>
      <c r="ALR150" s="626"/>
      <c r="ALS150" s="626"/>
      <c r="ALT150" s="626"/>
      <c r="ALU150" s="592"/>
      <c r="ALV150" s="626"/>
      <c r="ALW150" s="626"/>
      <c r="ALX150" s="626"/>
      <c r="ALY150" s="626"/>
      <c r="ALZ150" s="626"/>
      <c r="AMA150" s="626"/>
      <c r="AMB150" s="592"/>
      <c r="AMC150" s="626"/>
      <c r="AMD150" s="626"/>
      <c r="AME150" s="626"/>
      <c r="AMF150" s="626"/>
      <c r="AMG150" s="626"/>
      <c r="AMH150" s="626"/>
      <c r="AMI150" s="592"/>
      <c r="AMJ150" s="626"/>
      <c r="AMK150" s="626"/>
      <c r="AML150" s="626"/>
      <c r="AMM150" s="626"/>
      <c r="AMN150" s="626"/>
      <c r="AMO150" s="626"/>
      <c r="AMP150" s="592"/>
      <c r="AMQ150" s="626"/>
      <c r="AMR150" s="626"/>
      <c r="AMS150" s="626"/>
      <c r="AMT150" s="626"/>
      <c r="AMU150" s="626"/>
      <c r="AMV150" s="626"/>
      <c r="AMW150" s="592"/>
      <c r="AMX150" s="626"/>
      <c r="AMY150" s="626"/>
      <c r="AMZ150" s="626"/>
      <c r="ANA150" s="626"/>
      <c r="ANB150" s="626"/>
      <c r="ANC150" s="626"/>
      <c r="AND150" s="592"/>
      <c r="ANE150" s="626"/>
      <c r="ANF150" s="626"/>
      <c r="ANG150" s="626"/>
      <c r="ANH150" s="626"/>
      <c r="ANI150" s="626"/>
      <c r="ANJ150" s="626"/>
      <c r="ANK150" s="592"/>
      <c r="ANL150" s="626"/>
      <c r="ANM150" s="626"/>
      <c r="ANN150" s="626"/>
      <c r="ANO150" s="626"/>
      <c r="ANP150" s="626"/>
      <c r="ANQ150" s="626"/>
      <c r="ANR150" s="592"/>
      <c r="ANS150" s="626"/>
      <c r="ANT150" s="626"/>
      <c r="ANU150" s="626"/>
      <c r="ANV150" s="626"/>
      <c r="ANW150" s="626"/>
      <c r="ANX150" s="626"/>
      <c r="ANY150" s="592"/>
      <c r="ANZ150" s="626"/>
      <c r="AOA150" s="626"/>
      <c r="AOB150" s="626"/>
      <c r="AOC150" s="626"/>
      <c r="AOD150" s="626"/>
      <c r="AOE150" s="626"/>
      <c r="AOF150" s="592"/>
      <c r="AOG150" s="626"/>
      <c r="AOH150" s="626"/>
      <c r="AOI150" s="626"/>
      <c r="AOJ150" s="626"/>
      <c r="AOK150" s="626"/>
      <c r="AOL150" s="626"/>
      <c r="AOM150" s="592"/>
      <c r="AON150" s="626"/>
      <c r="AOO150" s="626"/>
      <c r="AOP150" s="626"/>
      <c r="AOQ150" s="626"/>
      <c r="AOR150" s="626"/>
      <c r="AOS150" s="626"/>
      <c r="AOT150" s="592"/>
      <c r="AOU150" s="626"/>
      <c r="AOV150" s="626"/>
      <c r="AOW150" s="626"/>
      <c r="AOX150" s="626"/>
      <c r="AOY150" s="626"/>
      <c r="AOZ150" s="626"/>
      <c r="APA150" s="592"/>
      <c r="APB150" s="626"/>
      <c r="APC150" s="626"/>
      <c r="APD150" s="626"/>
      <c r="APE150" s="626"/>
      <c r="APF150" s="626"/>
      <c r="APG150" s="626"/>
      <c r="APH150" s="592"/>
      <c r="API150" s="626"/>
      <c r="APJ150" s="626"/>
      <c r="APK150" s="626"/>
      <c r="APL150" s="626"/>
      <c r="APM150" s="626"/>
      <c r="APN150" s="626"/>
      <c r="APO150" s="592"/>
      <c r="APP150" s="626"/>
      <c r="APQ150" s="626"/>
      <c r="APR150" s="626"/>
      <c r="APS150" s="626"/>
      <c r="APT150" s="626"/>
      <c r="APU150" s="626"/>
      <c r="APV150" s="592"/>
      <c r="APW150" s="626"/>
      <c r="APX150" s="626"/>
      <c r="APY150" s="626"/>
      <c r="APZ150" s="626"/>
      <c r="AQA150" s="626"/>
      <c r="AQB150" s="626"/>
      <c r="AQC150" s="592"/>
      <c r="AQD150" s="626"/>
      <c r="AQE150" s="626"/>
      <c r="AQF150" s="626"/>
      <c r="AQG150" s="626"/>
      <c r="AQH150" s="626"/>
      <c r="AQI150" s="626"/>
      <c r="AQJ150" s="592"/>
      <c r="AQK150" s="626"/>
      <c r="AQL150" s="626"/>
      <c r="AQM150" s="626"/>
      <c r="AQN150" s="626"/>
      <c r="AQO150" s="626"/>
      <c r="AQP150" s="626"/>
      <c r="AQQ150" s="592"/>
      <c r="AQR150" s="626"/>
      <c r="AQS150" s="626"/>
      <c r="AQT150" s="626"/>
      <c r="AQU150" s="626"/>
      <c r="AQV150" s="626"/>
      <c r="AQW150" s="626"/>
      <c r="AQX150" s="592"/>
      <c r="AQY150" s="626"/>
      <c r="AQZ150" s="626"/>
      <c r="ARA150" s="626"/>
      <c r="ARB150" s="626"/>
      <c r="ARC150" s="626"/>
      <c r="ARD150" s="626"/>
      <c r="ARE150" s="592"/>
      <c r="ARF150" s="626"/>
      <c r="ARG150" s="626"/>
      <c r="ARH150" s="626"/>
      <c r="ARI150" s="626"/>
      <c r="ARJ150" s="626"/>
      <c r="ARK150" s="626"/>
      <c r="ARL150" s="592"/>
      <c r="ARM150" s="626"/>
      <c r="ARN150" s="626"/>
      <c r="ARO150" s="626"/>
      <c r="ARP150" s="626"/>
      <c r="ARQ150" s="626"/>
      <c r="ARR150" s="626"/>
      <c r="ARS150" s="592"/>
      <c r="ART150" s="626"/>
      <c r="ARU150" s="626"/>
      <c r="ARV150" s="626"/>
      <c r="ARW150" s="626"/>
      <c r="ARX150" s="626"/>
      <c r="ARY150" s="626"/>
      <c r="ARZ150" s="592"/>
      <c r="ASA150" s="626"/>
      <c r="ASB150" s="626"/>
      <c r="ASC150" s="626"/>
      <c r="ASD150" s="626"/>
      <c r="ASE150" s="626"/>
      <c r="ASF150" s="626"/>
      <c r="ASG150" s="592"/>
      <c r="ASH150" s="626"/>
      <c r="ASI150" s="626"/>
      <c r="ASJ150" s="626"/>
      <c r="ASK150" s="626"/>
      <c r="ASL150" s="626"/>
      <c r="ASM150" s="626"/>
      <c r="ASN150" s="592"/>
      <c r="ASO150" s="626"/>
      <c r="ASP150" s="626"/>
      <c r="ASQ150" s="626"/>
      <c r="ASR150" s="626"/>
      <c r="ASS150" s="626"/>
      <c r="AST150" s="626"/>
      <c r="ASU150" s="592"/>
      <c r="ASV150" s="626"/>
      <c r="ASW150" s="626"/>
      <c r="ASX150" s="626"/>
      <c r="ASY150" s="626"/>
      <c r="ASZ150" s="626"/>
      <c r="ATA150" s="626"/>
      <c r="ATB150" s="592"/>
      <c r="ATC150" s="626"/>
      <c r="ATD150" s="626"/>
      <c r="ATE150" s="626"/>
      <c r="ATF150" s="626"/>
      <c r="ATG150" s="626"/>
      <c r="ATH150" s="626"/>
      <c r="ATI150" s="592"/>
      <c r="ATJ150" s="626"/>
      <c r="ATK150" s="626"/>
      <c r="ATL150" s="626"/>
      <c r="ATM150" s="626"/>
      <c r="ATN150" s="626"/>
      <c r="ATO150" s="626"/>
      <c r="ATP150" s="592"/>
      <c r="ATQ150" s="626"/>
      <c r="ATR150" s="626"/>
      <c r="ATS150" s="626"/>
      <c r="ATT150" s="626"/>
      <c r="ATU150" s="626"/>
      <c r="ATV150" s="626"/>
      <c r="ATW150" s="592"/>
      <c r="ATX150" s="626"/>
      <c r="ATY150" s="626"/>
      <c r="ATZ150" s="626"/>
      <c r="AUA150" s="626"/>
      <c r="AUB150" s="626"/>
      <c r="AUC150" s="626"/>
      <c r="AUD150" s="592"/>
      <c r="AUE150" s="626"/>
      <c r="AUF150" s="626"/>
      <c r="AUG150" s="626"/>
      <c r="AUH150" s="626"/>
      <c r="AUI150" s="626"/>
      <c r="AUJ150" s="626"/>
      <c r="AUK150" s="592"/>
      <c r="AUL150" s="626"/>
      <c r="AUM150" s="626"/>
      <c r="AUN150" s="626"/>
      <c r="AUO150" s="626"/>
      <c r="AUP150" s="626"/>
      <c r="AUQ150" s="626"/>
      <c r="AUR150" s="592"/>
      <c r="AUS150" s="626"/>
      <c r="AUT150" s="626"/>
      <c r="AUU150" s="626"/>
      <c r="AUV150" s="626"/>
      <c r="AUW150" s="626"/>
      <c r="AUX150" s="626"/>
      <c r="AUY150" s="592"/>
      <c r="AUZ150" s="626"/>
      <c r="AVA150" s="626"/>
      <c r="AVB150" s="626"/>
      <c r="AVC150" s="626"/>
      <c r="AVD150" s="626"/>
      <c r="AVE150" s="626"/>
      <c r="AVF150" s="592"/>
      <c r="AVG150" s="626"/>
      <c r="AVH150" s="626"/>
      <c r="AVI150" s="626"/>
      <c r="AVJ150" s="626"/>
      <c r="AVK150" s="626"/>
      <c r="AVL150" s="626"/>
      <c r="AVM150" s="592"/>
      <c r="AVN150" s="626"/>
      <c r="AVO150" s="626"/>
      <c r="AVP150" s="626"/>
      <c r="AVQ150" s="626"/>
      <c r="AVR150" s="626"/>
      <c r="AVS150" s="626"/>
      <c r="AVT150" s="592"/>
      <c r="AVU150" s="626"/>
      <c r="AVV150" s="626"/>
      <c r="AVW150" s="626"/>
      <c r="AVX150" s="626"/>
      <c r="AVY150" s="626"/>
      <c r="AVZ150" s="626"/>
      <c r="AWA150" s="592"/>
      <c r="AWB150" s="626"/>
      <c r="AWC150" s="626"/>
      <c r="AWD150" s="626"/>
      <c r="AWE150" s="626"/>
      <c r="AWF150" s="626"/>
      <c r="AWG150" s="626"/>
      <c r="AWH150" s="592"/>
      <c r="AWI150" s="626"/>
      <c r="AWJ150" s="626"/>
      <c r="AWK150" s="626"/>
      <c r="AWL150" s="626"/>
      <c r="AWM150" s="626"/>
      <c r="AWN150" s="626"/>
      <c r="AWO150" s="592"/>
      <c r="AWP150" s="626"/>
      <c r="AWQ150" s="626"/>
      <c r="AWR150" s="626"/>
      <c r="AWS150" s="626"/>
      <c r="AWT150" s="626"/>
      <c r="AWU150" s="626"/>
      <c r="AWV150" s="592"/>
      <c r="AWW150" s="626"/>
      <c r="AWX150" s="626"/>
      <c r="AWY150" s="626"/>
      <c r="AWZ150" s="626"/>
      <c r="AXA150" s="626"/>
      <c r="AXB150" s="626"/>
      <c r="AXC150" s="592"/>
      <c r="AXD150" s="626"/>
      <c r="AXE150" s="626"/>
      <c r="AXF150" s="626"/>
      <c r="AXG150" s="626"/>
      <c r="AXH150" s="626"/>
      <c r="AXI150" s="626"/>
      <c r="AXJ150" s="592"/>
      <c r="AXK150" s="626"/>
      <c r="AXL150" s="626"/>
      <c r="AXM150" s="626"/>
      <c r="AXN150" s="626"/>
      <c r="AXO150" s="626"/>
      <c r="AXP150" s="626"/>
      <c r="AXQ150" s="592"/>
      <c r="AXR150" s="626"/>
      <c r="AXS150" s="626"/>
      <c r="AXT150" s="626"/>
      <c r="AXU150" s="626"/>
      <c r="AXV150" s="626"/>
      <c r="AXW150" s="626"/>
      <c r="AXX150" s="592"/>
      <c r="AXY150" s="626"/>
      <c r="AXZ150" s="626"/>
      <c r="AYA150" s="626"/>
      <c r="AYB150" s="626"/>
      <c r="AYC150" s="626"/>
      <c r="AYD150" s="626"/>
      <c r="AYE150" s="592"/>
      <c r="AYF150" s="626"/>
      <c r="AYG150" s="626"/>
      <c r="AYH150" s="626"/>
      <c r="AYI150" s="626"/>
      <c r="AYJ150" s="626"/>
      <c r="AYK150" s="626"/>
      <c r="AYL150" s="592"/>
      <c r="AYM150" s="626"/>
      <c r="AYN150" s="626"/>
      <c r="AYO150" s="626"/>
      <c r="AYP150" s="626"/>
      <c r="AYQ150" s="626"/>
      <c r="AYR150" s="626"/>
      <c r="AYS150" s="592"/>
      <c r="AYT150" s="626"/>
      <c r="AYU150" s="626"/>
      <c r="AYV150" s="626"/>
      <c r="AYW150" s="626"/>
      <c r="AYX150" s="626"/>
      <c r="AYY150" s="626"/>
      <c r="AYZ150" s="592"/>
      <c r="AZA150" s="626"/>
      <c r="AZB150" s="626"/>
      <c r="AZC150" s="626"/>
      <c r="AZD150" s="626"/>
      <c r="AZE150" s="626"/>
      <c r="AZF150" s="626"/>
      <c r="AZG150" s="592"/>
      <c r="AZH150" s="626"/>
      <c r="AZI150" s="626"/>
      <c r="AZJ150" s="626"/>
      <c r="AZK150" s="626"/>
      <c r="AZL150" s="626"/>
      <c r="AZM150" s="626"/>
      <c r="AZN150" s="592"/>
      <c r="AZO150" s="626"/>
      <c r="AZP150" s="626"/>
      <c r="AZQ150" s="626"/>
      <c r="AZR150" s="626"/>
      <c r="AZS150" s="626"/>
      <c r="AZT150" s="626"/>
      <c r="AZU150" s="592"/>
      <c r="AZV150" s="626"/>
      <c r="AZW150" s="626"/>
      <c r="AZX150" s="626"/>
      <c r="AZY150" s="626"/>
      <c r="AZZ150" s="626"/>
      <c r="BAA150" s="626"/>
      <c r="BAB150" s="592"/>
      <c r="BAC150" s="626"/>
      <c r="BAD150" s="626"/>
      <c r="BAE150" s="626"/>
      <c r="BAF150" s="626"/>
      <c r="BAG150" s="626"/>
      <c r="BAH150" s="626"/>
      <c r="BAI150" s="592"/>
      <c r="BAJ150" s="626"/>
      <c r="BAK150" s="626"/>
      <c r="BAL150" s="626"/>
      <c r="BAM150" s="626"/>
      <c r="BAN150" s="626"/>
      <c r="BAO150" s="626"/>
      <c r="BAP150" s="592"/>
      <c r="BAQ150" s="626"/>
      <c r="BAR150" s="626"/>
      <c r="BAS150" s="626"/>
      <c r="BAT150" s="626"/>
      <c r="BAU150" s="626"/>
      <c r="BAV150" s="626"/>
      <c r="BAW150" s="592"/>
      <c r="BAX150" s="626"/>
      <c r="BAY150" s="626"/>
      <c r="BAZ150" s="626"/>
      <c r="BBA150" s="626"/>
      <c r="BBB150" s="626"/>
      <c r="BBC150" s="626"/>
      <c r="BBD150" s="592"/>
      <c r="BBE150" s="626"/>
      <c r="BBF150" s="626"/>
      <c r="BBG150" s="626"/>
      <c r="BBH150" s="626"/>
      <c r="BBI150" s="626"/>
      <c r="BBJ150" s="626"/>
      <c r="BBK150" s="592"/>
      <c r="BBL150" s="626"/>
      <c r="BBM150" s="626"/>
      <c r="BBN150" s="626"/>
      <c r="BBO150" s="626"/>
      <c r="BBP150" s="626"/>
      <c r="BBQ150" s="626"/>
      <c r="BBR150" s="592"/>
      <c r="BBS150" s="626"/>
      <c r="BBT150" s="626"/>
      <c r="BBU150" s="626"/>
      <c r="BBV150" s="626"/>
      <c r="BBW150" s="626"/>
      <c r="BBX150" s="626"/>
      <c r="BBY150" s="592"/>
      <c r="BBZ150" s="626"/>
      <c r="BCA150" s="626"/>
      <c r="BCB150" s="626"/>
      <c r="BCC150" s="626"/>
      <c r="BCD150" s="626"/>
      <c r="BCE150" s="626"/>
      <c r="BCF150" s="592"/>
      <c r="BCG150" s="626"/>
      <c r="BCH150" s="626"/>
      <c r="BCI150" s="626"/>
      <c r="BCJ150" s="626"/>
      <c r="BCK150" s="626"/>
      <c r="BCL150" s="626"/>
      <c r="BCM150" s="592"/>
      <c r="BCN150" s="626"/>
      <c r="BCO150" s="626"/>
      <c r="BCP150" s="626"/>
      <c r="BCQ150" s="626"/>
      <c r="BCR150" s="626"/>
      <c r="BCS150" s="626"/>
      <c r="BCT150" s="592"/>
      <c r="BCU150" s="626"/>
      <c r="BCV150" s="626"/>
      <c r="BCW150" s="626"/>
      <c r="BCX150" s="626"/>
      <c r="BCY150" s="626"/>
      <c r="BCZ150" s="626"/>
      <c r="BDA150" s="592"/>
      <c r="BDB150" s="626"/>
      <c r="BDC150" s="626"/>
      <c r="BDD150" s="626"/>
      <c r="BDE150" s="626"/>
      <c r="BDF150" s="626"/>
      <c r="BDG150" s="626"/>
      <c r="BDH150" s="592"/>
      <c r="BDI150" s="626"/>
      <c r="BDJ150" s="626"/>
      <c r="BDK150" s="626"/>
      <c r="BDL150" s="626"/>
      <c r="BDM150" s="626"/>
      <c r="BDN150" s="626"/>
      <c r="BDO150" s="592"/>
      <c r="BDP150" s="626"/>
      <c r="BDQ150" s="626"/>
      <c r="BDR150" s="626"/>
      <c r="BDS150" s="626"/>
      <c r="BDT150" s="626"/>
      <c r="BDU150" s="626"/>
      <c r="BDV150" s="592"/>
      <c r="BDW150" s="626"/>
      <c r="BDX150" s="626"/>
      <c r="BDY150" s="626"/>
      <c r="BDZ150" s="626"/>
      <c r="BEA150" s="626"/>
      <c r="BEB150" s="626"/>
      <c r="BEC150" s="592"/>
      <c r="BED150" s="626"/>
      <c r="BEE150" s="626"/>
      <c r="BEF150" s="626"/>
      <c r="BEG150" s="626"/>
      <c r="BEH150" s="626"/>
      <c r="BEI150" s="626"/>
      <c r="BEJ150" s="592"/>
      <c r="BEK150" s="626"/>
      <c r="BEL150" s="626"/>
      <c r="BEM150" s="626"/>
      <c r="BEN150" s="626"/>
      <c r="BEO150" s="626"/>
      <c r="BEP150" s="626"/>
      <c r="BEQ150" s="592"/>
      <c r="BER150" s="626"/>
      <c r="BES150" s="626"/>
      <c r="BET150" s="626"/>
      <c r="BEU150" s="626"/>
      <c r="BEV150" s="626"/>
      <c r="BEW150" s="626"/>
      <c r="BEX150" s="592"/>
      <c r="BEY150" s="626"/>
      <c r="BEZ150" s="626"/>
      <c r="BFA150" s="626"/>
      <c r="BFB150" s="626"/>
      <c r="BFC150" s="626"/>
      <c r="BFD150" s="626"/>
      <c r="BFE150" s="592"/>
      <c r="BFF150" s="626"/>
      <c r="BFG150" s="626"/>
      <c r="BFH150" s="626"/>
      <c r="BFI150" s="626"/>
      <c r="BFJ150" s="626"/>
      <c r="BFK150" s="626"/>
      <c r="BFL150" s="592"/>
      <c r="BFM150" s="626"/>
      <c r="BFN150" s="626"/>
      <c r="BFO150" s="626"/>
      <c r="BFP150" s="626"/>
      <c r="BFQ150" s="626"/>
      <c r="BFR150" s="626"/>
      <c r="BFS150" s="592"/>
      <c r="BFT150" s="626"/>
      <c r="BFU150" s="626"/>
      <c r="BFV150" s="626"/>
      <c r="BFW150" s="626"/>
      <c r="BFX150" s="626"/>
      <c r="BFY150" s="626"/>
      <c r="BFZ150" s="592"/>
      <c r="BGA150" s="626"/>
      <c r="BGB150" s="626"/>
      <c r="BGC150" s="626"/>
      <c r="BGD150" s="626"/>
      <c r="BGE150" s="626"/>
      <c r="BGF150" s="626"/>
      <c r="BGG150" s="592"/>
      <c r="BGH150" s="626"/>
      <c r="BGI150" s="626"/>
      <c r="BGJ150" s="626"/>
      <c r="BGK150" s="626"/>
      <c r="BGL150" s="626"/>
      <c r="BGM150" s="626"/>
      <c r="BGN150" s="592"/>
      <c r="BGO150" s="626"/>
      <c r="BGP150" s="626"/>
      <c r="BGQ150" s="626"/>
      <c r="BGR150" s="626"/>
      <c r="BGS150" s="626"/>
      <c r="BGT150" s="626"/>
      <c r="BGU150" s="592"/>
      <c r="BGV150" s="626"/>
      <c r="BGW150" s="626"/>
      <c r="BGX150" s="626"/>
      <c r="BGY150" s="626"/>
      <c r="BGZ150" s="626"/>
      <c r="BHA150" s="626"/>
      <c r="BHB150" s="592"/>
      <c r="BHC150" s="626"/>
      <c r="BHD150" s="626"/>
      <c r="BHE150" s="626"/>
      <c r="BHF150" s="626"/>
      <c r="BHG150" s="626"/>
      <c r="BHH150" s="626"/>
      <c r="BHI150" s="592"/>
      <c r="BHJ150" s="626"/>
      <c r="BHK150" s="626"/>
      <c r="BHL150" s="626"/>
      <c r="BHM150" s="626"/>
      <c r="BHN150" s="626"/>
      <c r="BHO150" s="626"/>
      <c r="BHP150" s="592"/>
      <c r="BHQ150" s="626"/>
      <c r="BHR150" s="626"/>
      <c r="BHS150" s="626"/>
      <c r="BHT150" s="626"/>
      <c r="BHU150" s="626"/>
      <c r="BHV150" s="626"/>
      <c r="BHW150" s="592"/>
      <c r="BHX150" s="626"/>
      <c r="BHY150" s="626"/>
      <c r="BHZ150" s="626"/>
      <c r="BIA150" s="626"/>
      <c r="BIB150" s="626"/>
      <c r="BIC150" s="626"/>
      <c r="BID150" s="592"/>
      <c r="BIE150" s="626"/>
      <c r="BIF150" s="626"/>
      <c r="BIG150" s="626"/>
      <c r="BIH150" s="626"/>
      <c r="BII150" s="626"/>
      <c r="BIJ150" s="626"/>
      <c r="BIK150" s="592"/>
      <c r="BIL150" s="626"/>
      <c r="BIM150" s="626"/>
      <c r="BIN150" s="626"/>
      <c r="BIO150" s="626"/>
      <c r="BIP150" s="626"/>
      <c r="BIQ150" s="626"/>
      <c r="BIR150" s="592"/>
      <c r="BIS150" s="626"/>
      <c r="BIT150" s="626"/>
      <c r="BIU150" s="626"/>
      <c r="BIV150" s="626"/>
      <c r="BIW150" s="626"/>
      <c r="BIX150" s="626"/>
      <c r="BIY150" s="592"/>
      <c r="BIZ150" s="626"/>
      <c r="BJA150" s="626"/>
      <c r="BJB150" s="626"/>
      <c r="BJC150" s="626"/>
      <c r="BJD150" s="626"/>
      <c r="BJE150" s="626"/>
      <c r="BJF150" s="592"/>
      <c r="BJG150" s="626"/>
      <c r="BJH150" s="626"/>
      <c r="BJI150" s="626"/>
      <c r="BJJ150" s="626"/>
      <c r="BJK150" s="626"/>
      <c r="BJL150" s="626"/>
      <c r="BJM150" s="592"/>
      <c r="BJN150" s="626"/>
      <c r="BJO150" s="626"/>
      <c r="BJP150" s="626"/>
      <c r="BJQ150" s="626"/>
      <c r="BJR150" s="626"/>
      <c r="BJS150" s="626"/>
      <c r="BJT150" s="592"/>
      <c r="BJU150" s="626"/>
      <c r="BJV150" s="626"/>
      <c r="BJW150" s="626"/>
      <c r="BJX150" s="626"/>
      <c r="BJY150" s="626"/>
      <c r="BJZ150" s="626"/>
      <c r="BKA150" s="592"/>
      <c r="BKB150" s="626"/>
      <c r="BKC150" s="626"/>
      <c r="BKD150" s="626"/>
      <c r="BKE150" s="626"/>
      <c r="BKF150" s="626"/>
      <c r="BKG150" s="626"/>
      <c r="BKH150" s="592"/>
      <c r="BKI150" s="626"/>
      <c r="BKJ150" s="626"/>
      <c r="BKK150" s="626"/>
      <c r="BKL150" s="626"/>
      <c r="BKM150" s="626"/>
      <c r="BKN150" s="626"/>
      <c r="BKO150" s="592"/>
      <c r="BKP150" s="626"/>
      <c r="BKQ150" s="626"/>
      <c r="BKR150" s="626"/>
      <c r="BKS150" s="626"/>
      <c r="BKT150" s="626"/>
      <c r="BKU150" s="626"/>
      <c r="BKV150" s="592"/>
      <c r="BKW150" s="626"/>
      <c r="BKX150" s="626"/>
      <c r="BKY150" s="626"/>
      <c r="BKZ150" s="626"/>
      <c r="BLA150" s="626"/>
      <c r="BLB150" s="626"/>
      <c r="BLC150" s="592"/>
      <c r="BLD150" s="626"/>
      <c r="BLE150" s="626"/>
      <c r="BLF150" s="626"/>
      <c r="BLG150" s="626"/>
      <c r="BLH150" s="626"/>
      <c r="BLI150" s="626"/>
      <c r="BLJ150" s="592"/>
      <c r="BLK150" s="626"/>
      <c r="BLL150" s="626"/>
      <c r="BLM150" s="626"/>
      <c r="BLN150" s="626"/>
      <c r="BLO150" s="626"/>
      <c r="BLP150" s="626"/>
      <c r="BLQ150" s="592"/>
      <c r="BLR150" s="626"/>
      <c r="BLS150" s="626"/>
      <c r="BLT150" s="626"/>
      <c r="BLU150" s="626"/>
      <c r="BLV150" s="626"/>
      <c r="BLW150" s="626"/>
      <c r="BLX150" s="592"/>
      <c r="BLY150" s="626"/>
      <c r="BLZ150" s="626"/>
      <c r="BMA150" s="626"/>
      <c r="BMB150" s="626"/>
      <c r="BMC150" s="626"/>
      <c r="BMD150" s="626"/>
      <c r="BME150" s="592"/>
      <c r="BMF150" s="626"/>
      <c r="BMG150" s="626"/>
      <c r="BMH150" s="626"/>
      <c r="BMI150" s="626"/>
      <c r="BMJ150" s="626"/>
      <c r="BMK150" s="626"/>
      <c r="BML150" s="592"/>
      <c r="BMM150" s="626"/>
      <c r="BMN150" s="626"/>
      <c r="BMO150" s="626"/>
      <c r="BMP150" s="626"/>
      <c r="BMQ150" s="626"/>
      <c r="BMR150" s="626"/>
      <c r="BMS150" s="592"/>
      <c r="BMT150" s="626"/>
      <c r="BMU150" s="626"/>
      <c r="BMV150" s="626"/>
      <c r="BMW150" s="626"/>
      <c r="BMX150" s="626"/>
      <c r="BMY150" s="626"/>
      <c r="BMZ150" s="592"/>
      <c r="BNA150" s="626"/>
      <c r="BNB150" s="626"/>
      <c r="BNC150" s="626"/>
      <c r="BND150" s="626"/>
      <c r="BNE150" s="626"/>
      <c r="BNF150" s="626"/>
      <c r="BNG150" s="592"/>
      <c r="BNH150" s="626"/>
      <c r="BNI150" s="626"/>
      <c r="BNJ150" s="626"/>
      <c r="BNK150" s="626"/>
      <c r="BNL150" s="626"/>
      <c r="BNM150" s="626"/>
      <c r="BNN150" s="592"/>
      <c r="BNO150" s="626"/>
      <c r="BNP150" s="626"/>
      <c r="BNQ150" s="626"/>
      <c r="BNR150" s="626"/>
      <c r="BNS150" s="626"/>
      <c r="BNT150" s="626"/>
      <c r="BNU150" s="592"/>
      <c r="BNV150" s="626"/>
      <c r="BNW150" s="626"/>
      <c r="BNX150" s="626"/>
      <c r="BNY150" s="626"/>
      <c r="BNZ150" s="626"/>
      <c r="BOA150" s="626"/>
      <c r="BOB150" s="592"/>
      <c r="BOC150" s="626"/>
      <c r="BOD150" s="626"/>
      <c r="BOE150" s="626"/>
      <c r="BOF150" s="626"/>
      <c r="BOG150" s="626"/>
      <c r="BOH150" s="626"/>
      <c r="BOI150" s="592"/>
      <c r="BOJ150" s="626"/>
      <c r="BOK150" s="626"/>
      <c r="BOL150" s="626"/>
      <c r="BOM150" s="626"/>
      <c r="BON150" s="626"/>
      <c r="BOO150" s="626"/>
      <c r="BOP150" s="592"/>
      <c r="BOQ150" s="626"/>
      <c r="BOR150" s="626"/>
      <c r="BOS150" s="626"/>
      <c r="BOT150" s="626"/>
      <c r="BOU150" s="626"/>
      <c r="BOV150" s="626"/>
      <c r="BOW150" s="592"/>
      <c r="BOX150" s="626"/>
      <c r="BOY150" s="626"/>
      <c r="BOZ150" s="626"/>
      <c r="BPA150" s="626"/>
      <c r="BPB150" s="626"/>
      <c r="BPC150" s="626"/>
      <c r="BPD150" s="592"/>
      <c r="BPE150" s="626"/>
      <c r="BPF150" s="626"/>
      <c r="BPG150" s="626"/>
      <c r="BPH150" s="626"/>
      <c r="BPI150" s="626"/>
      <c r="BPJ150" s="626"/>
      <c r="BPK150" s="592"/>
      <c r="BPL150" s="626"/>
      <c r="BPM150" s="626"/>
      <c r="BPN150" s="626"/>
      <c r="BPO150" s="626"/>
      <c r="BPP150" s="626"/>
      <c r="BPQ150" s="626"/>
      <c r="BPR150" s="592"/>
      <c r="BPS150" s="626"/>
      <c r="BPT150" s="626"/>
      <c r="BPU150" s="626"/>
      <c r="BPV150" s="626"/>
      <c r="BPW150" s="626"/>
      <c r="BPX150" s="626"/>
      <c r="BPY150" s="592"/>
      <c r="BPZ150" s="626"/>
      <c r="BQA150" s="626"/>
      <c r="BQB150" s="626"/>
      <c r="BQC150" s="626"/>
      <c r="BQD150" s="626"/>
      <c r="BQE150" s="626"/>
      <c r="BQF150" s="592"/>
      <c r="BQG150" s="626"/>
      <c r="BQH150" s="626"/>
      <c r="BQI150" s="626"/>
      <c r="BQJ150" s="626"/>
      <c r="BQK150" s="626"/>
      <c r="BQL150" s="626"/>
      <c r="BQM150" s="592"/>
      <c r="BQN150" s="626"/>
      <c r="BQO150" s="626"/>
      <c r="BQP150" s="626"/>
      <c r="BQQ150" s="626"/>
      <c r="BQR150" s="626"/>
      <c r="BQS150" s="626"/>
      <c r="BQT150" s="592"/>
      <c r="BQU150" s="626"/>
      <c r="BQV150" s="626"/>
      <c r="BQW150" s="626"/>
      <c r="BQX150" s="626"/>
      <c r="BQY150" s="626"/>
      <c r="BQZ150" s="626"/>
      <c r="BRA150" s="592"/>
      <c r="BRB150" s="626"/>
      <c r="BRC150" s="626"/>
      <c r="BRD150" s="626"/>
      <c r="BRE150" s="626"/>
      <c r="BRF150" s="626"/>
      <c r="BRG150" s="626"/>
      <c r="BRH150" s="592"/>
      <c r="BRI150" s="626"/>
      <c r="BRJ150" s="626"/>
      <c r="BRK150" s="626"/>
      <c r="BRL150" s="626"/>
      <c r="BRM150" s="626"/>
      <c r="BRN150" s="626"/>
      <c r="BRO150" s="592"/>
      <c r="BRP150" s="626"/>
      <c r="BRQ150" s="626"/>
      <c r="BRR150" s="626"/>
      <c r="BRS150" s="626"/>
      <c r="BRT150" s="626"/>
      <c r="BRU150" s="626"/>
      <c r="BRV150" s="592"/>
      <c r="BRW150" s="626"/>
      <c r="BRX150" s="626"/>
      <c r="BRY150" s="626"/>
      <c r="BRZ150" s="626"/>
      <c r="BSA150" s="626"/>
      <c r="BSB150" s="626"/>
      <c r="BSC150" s="592"/>
      <c r="BSD150" s="626"/>
      <c r="BSE150" s="626"/>
      <c r="BSF150" s="626"/>
      <c r="BSG150" s="626"/>
      <c r="BSH150" s="626"/>
      <c r="BSI150" s="626"/>
      <c r="BSJ150" s="592"/>
      <c r="BSK150" s="626"/>
      <c r="BSL150" s="626"/>
      <c r="BSM150" s="626"/>
      <c r="BSN150" s="626"/>
      <c r="BSO150" s="626"/>
      <c r="BSP150" s="626"/>
      <c r="BSQ150" s="592"/>
      <c r="BSR150" s="626"/>
      <c r="BSS150" s="626"/>
      <c r="BST150" s="626"/>
      <c r="BSU150" s="626"/>
      <c r="BSV150" s="626"/>
      <c r="BSW150" s="626"/>
      <c r="BSX150" s="592"/>
      <c r="BSY150" s="626"/>
      <c r="BSZ150" s="626"/>
      <c r="BTA150" s="626"/>
      <c r="BTB150" s="626"/>
      <c r="BTC150" s="626"/>
      <c r="BTD150" s="626"/>
      <c r="BTE150" s="592"/>
      <c r="BTF150" s="626"/>
      <c r="BTG150" s="626"/>
      <c r="BTH150" s="626"/>
      <c r="BTI150" s="626"/>
      <c r="BTJ150" s="626"/>
      <c r="BTK150" s="626"/>
      <c r="BTL150" s="592"/>
      <c r="BTM150" s="626"/>
      <c r="BTN150" s="626"/>
      <c r="BTO150" s="626"/>
      <c r="BTP150" s="626"/>
      <c r="BTQ150" s="626"/>
      <c r="BTR150" s="626"/>
      <c r="BTS150" s="592"/>
      <c r="BTT150" s="626"/>
      <c r="BTU150" s="626"/>
      <c r="BTV150" s="626"/>
      <c r="BTW150" s="626"/>
      <c r="BTX150" s="626"/>
      <c r="BTY150" s="626"/>
      <c r="BTZ150" s="592"/>
      <c r="BUA150" s="626"/>
      <c r="BUB150" s="626"/>
      <c r="BUC150" s="626"/>
      <c r="BUD150" s="626"/>
      <c r="BUE150" s="626"/>
      <c r="BUF150" s="626"/>
      <c r="BUG150" s="592"/>
      <c r="BUH150" s="626"/>
      <c r="BUI150" s="626"/>
      <c r="BUJ150" s="626"/>
      <c r="BUK150" s="626"/>
      <c r="BUL150" s="626"/>
      <c r="BUM150" s="626"/>
      <c r="BUN150" s="592"/>
      <c r="BUO150" s="626"/>
      <c r="BUP150" s="626"/>
      <c r="BUQ150" s="626"/>
      <c r="BUR150" s="626"/>
      <c r="BUS150" s="626"/>
      <c r="BUT150" s="626"/>
      <c r="BUU150" s="592"/>
      <c r="BUV150" s="626"/>
      <c r="BUW150" s="626"/>
      <c r="BUX150" s="626"/>
      <c r="BUY150" s="626"/>
      <c r="BUZ150" s="626"/>
      <c r="BVA150" s="626"/>
      <c r="BVB150" s="592"/>
      <c r="BVC150" s="626"/>
      <c r="BVD150" s="626"/>
      <c r="BVE150" s="626"/>
      <c r="BVF150" s="626"/>
      <c r="BVG150" s="626"/>
      <c r="BVH150" s="626"/>
      <c r="BVI150" s="592"/>
      <c r="BVJ150" s="626"/>
      <c r="BVK150" s="626"/>
      <c r="BVL150" s="626"/>
      <c r="BVM150" s="626"/>
      <c r="BVN150" s="626"/>
      <c r="BVO150" s="626"/>
      <c r="BVP150" s="592"/>
      <c r="BVQ150" s="626"/>
      <c r="BVR150" s="626"/>
      <c r="BVS150" s="626"/>
      <c r="BVT150" s="626"/>
      <c r="BVU150" s="626"/>
      <c r="BVV150" s="626"/>
      <c r="BVW150" s="592"/>
      <c r="BVX150" s="626"/>
      <c r="BVY150" s="626"/>
      <c r="BVZ150" s="626"/>
      <c r="BWA150" s="626"/>
      <c r="BWB150" s="626"/>
      <c r="BWC150" s="626"/>
      <c r="BWD150" s="592"/>
      <c r="BWE150" s="626"/>
      <c r="BWF150" s="626"/>
      <c r="BWG150" s="626"/>
      <c r="BWH150" s="626"/>
      <c r="BWI150" s="626"/>
      <c r="BWJ150" s="626"/>
      <c r="BWK150" s="592"/>
      <c r="BWL150" s="626"/>
      <c r="BWM150" s="626"/>
      <c r="BWN150" s="626"/>
      <c r="BWO150" s="626"/>
      <c r="BWP150" s="626"/>
      <c r="BWQ150" s="626"/>
      <c r="BWR150" s="592"/>
      <c r="BWS150" s="626"/>
      <c r="BWT150" s="626"/>
      <c r="BWU150" s="626"/>
      <c r="BWV150" s="626"/>
      <c r="BWW150" s="626"/>
      <c r="BWX150" s="626"/>
      <c r="BWY150" s="592"/>
      <c r="BWZ150" s="626"/>
      <c r="BXA150" s="626"/>
      <c r="BXB150" s="626"/>
      <c r="BXC150" s="626"/>
      <c r="BXD150" s="626"/>
      <c r="BXE150" s="626"/>
      <c r="BXF150" s="592"/>
      <c r="BXG150" s="626"/>
      <c r="BXH150" s="626"/>
      <c r="BXI150" s="626"/>
      <c r="BXJ150" s="626"/>
      <c r="BXK150" s="626"/>
      <c r="BXL150" s="626"/>
      <c r="BXM150" s="592"/>
      <c r="BXN150" s="626"/>
      <c r="BXO150" s="626"/>
      <c r="BXP150" s="626"/>
      <c r="BXQ150" s="626"/>
      <c r="BXR150" s="626"/>
      <c r="BXS150" s="626"/>
      <c r="BXT150" s="592"/>
      <c r="BXU150" s="626"/>
      <c r="BXV150" s="626"/>
      <c r="BXW150" s="626"/>
      <c r="BXX150" s="626"/>
      <c r="BXY150" s="626"/>
      <c r="BXZ150" s="626"/>
      <c r="BYA150" s="592"/>
      <c r="BYB150" s="626"/>
      <c r="BYC150" s="626"/>
      <c r="BYD150" s="626"/>
      <c r="BYE150" s="626"/>
      <c r="BYF150" s="626"/>
      <c r="BYG150" s="626"/>
      <c r="BYH150" s="592"/>
      <c r="BYI150" s="626"/>
      <c r="BYJ150" s="626"/>
      <c r="BYK150" s="626"/>
      <c r="BYL150" s="626"/>
      <c r="BYM150" s="626"/>
      <c r="BYN150" s="626"/>
      <c r="BYO150" s="592"/>
      <c r="BYP150" s="626"/>
      <c r="BYQ150" s="626"/>
      <c r="BYR150" s="626"/>
      <c r="BYS150" s="626"/>
      <c r="BYT150" s="626"/>
      <c r="BYU150" s="626"/>
      <c r="BYV150" s="592"/>
      <c r="BYW150" s="626"/>
      <c r="BYX150" s="626"/>
      <c r="BYY150" s="626"/>
      <c r="BYZ150" s="626"/>
      <c r="BZA150" s="626"/>
      <c r="BZB150" s="626"/>
      <c r="BZC150" s="592"/>
      <c r="BZD150" s="626"/>
      <c r="BZE150" s="626"/>
      <c r="BZF150" s="626"/>
      <c r="BZG150" s="626"/>
      <c r="BZH150" s="626"/>
      <c r="BZI150" s="626"/>
      <c r="BZJ150" s="592"/>
      <c r="BZK150" s="626"/>
      <c r="BZL150" s="626"/>
      <c r="BZM150" s="626"/>
      <c r="BZN150" s="626"/>
      <c r="BZO150" s="626"/>
      <c r="BZP150" s="626"/>
      <c r="BZQ150" s="592"/>
      <c r="BZR150" s="626"/>
      <c r="BZS150" s="626"/>
      <c r="BZT150" s="626"/>
      <c r="BZU150" s="626"/>
      <c r="BZV150" s="626"/>
      <c r="BZW150" s="626"/>
      <c r="BZX150" s="592"/>
      <c r="BZY150" s="626"/>
      <c r="BZZ150" s="626"/>
      <c r="CAA150" s="626"/>
      <c r="CAB150" s="626"/>
      <c r="CAC150" s="626"/>
      <c r="CAD150" s="626"/>
      <c r="CAE150" s="592"/>
      <c r="CAF150" s="626"/>
      <c r="CAG150" s="626"/>
      <c r="CAH150" s="626"/>
      <c r="CAI150" s="626"/>
      <c r="CAJ150" s="626"/>
      <c r="CAK150" s="626"/>
      <c r="CAL150" s="592"/>
      <c r="CAM150" s="626"/>
      <c r="CAN150" s="626"/>
      <c r="CAO150" s="626"/>
      <c r="CAP150" s="626"/>
      <c r="CAQ150" s="626"/>
      <c r="CAR150" s="626"/>
      <c r="CAS150" s="592"/>
      <c r="CAT150" s="626"/>
      <c r="CAU150" s="626"/>
      <c r="CAV150" s="626"/>
      <c r="CAW150" s="626"/>
      <c r="CAX150" s="626"/>
      <c r="CAY150" s="626"/>
      <c r="CAZ150" s="592"/>
      <c r="CBA150" s="626"/>
      <c r="CBB150" s="626"/>
      <c r="CBC150" s="626"/>
      <c r="CBD150" s="626"/>
      <c r="CBE150" s="626"/>
      <c r="CBF150" s="626"/>
      <c r="CBG150" s="592"/>
      <c r="CBH150" s="626"/>
      <c r="CBI150" s="626"/>
      <c r="CBJ150" s="626"/>
      <c r="CBK150" s="626"/>
      <c r="CBL150" s="626"/>
      <c r="CBM150" s="626"/>
      <c r="CBN150" s="592"/>
      <c r="CBO150" s="626"/>
      <c r="CBP150" s="626"/>
      <c r="CBQ150" s="626"/>
      <c r="CBR150" s="626"/>
      <c r="CBS150" s="626"/>
      <c r="CBT150" s="626"/>
      <c r="CBU150" s="592"/>
      <c r="CBV150" s="626"/>
      <c r="CBW150" s="626"/>
      <c r="CBX150" s="626"/>
      <c r="CBY150" s="626"/>
      <c r="CBZ150" s="626"/>
      <c r="CCA150" s="626"/>
      <c r="CCB150" s="592"/>
      <c r="CCC150" s="626"/>
      <c r="CCD150" s="626"/>
      <c r="CCE150" s="626"/>
      <c r="CCF150" s="626"/>
      <c r="CCG150" s="626"/>
      <c r="CCH150" s="626"/>
      <c r="CCI150" s="592"/>
      <c r="CCJ150" s="626"/>
      <c r="CCK150" s="626"/>
      <c r="CCL150" s="626"/>
      <c r="CCM150" s="626"/>
      <c r="CCN150" s="626"/>
      <c r="CCO150" s="626"/>
      <c r="CCP150" s="592"/>
      <c r="CCQ150" s="626"/>
      <c r="CCR150" s="626"/>
      <c r="CCS150" s="626"/>
      <c r="CCT150" s="626"/>
      <c r="CCU150" s="626"/>
      <c r="CCV150" s="626"/>
      <c r="CCW150" s="592"/>
      <c r="CCX150" s="626"/>
      <c r="CCY150" s="626"/>
      <c r="CCZ150" s="626"/>
      <c r="CDA150" s="626"/>
      <c r="CDB150" s="626"/>
      <c r="CDC150" s="626"/>
      <c r="CDD150" s="592"/>
      <c r="CDE150" s="626"/>
      <c r="CDF150" s="626"/>
      <c r="CDG150" s="626"/>
      <c r="CDH150" s="626"/>
      <c r="CDI150" s="626"/>
      <c r="CDJ150" s="626"/>
      <c r="CDK150" s="592"/>
      <c r="CDL150" s="626"/>
      <c r="CDM150" s="626"/>
      <c r="CDN150" s="626"/>
      <c r="CDO150" s="626"/>
      <c r="CDP150" s="626"/>
      <c r="CDQ150" s="626"/>
      <c r="CDR150" s="592"/>
      <c r="CDS150" s="626"/>
      <c r="CDT150" s="626"/>
      <c r="CDU150" s="626"/>
      <c r="CDV150" s="626"/>
      <c r="CDW150" s="626"/>
      <c r="CDX150" s="626"/>
      <c r="CDY150" s="592"/>
      <c r="CDZ150" s="626"/>
      <c r="CEA150" s="626"/>
      <c r="CEB150" s="626"/>
      <c r="CEC150" s="626"/>
      <c r="CED150" s="626"/>
      <c r="CEE150" s="626"/>
      <c r="CEF150" s="592"/>
      <c r="CEG150" s="626"/>
      <c r="CEH150" s="626"/>
      <c r="CEI150" s="626"/>
      <c r="CEJ150" s="626"/>
      <c r="CEK150" s="626"/>
      <c r="CEL150" s="626"/>
      <c r="CEM150" s="592"/>
      <c r="CEN150" s="626"/>
      <c r="CEO150" s="626"/>
      <c r="CEP150" s="626"/>
      <c r="CEQ150" s="626"/>
      <c r="CER150" s="626"/>
      <c r="CES150" s="626"/>
      <c r="CET150" s="592"/>
      <c r="CEU150" s="626"/>
      <c r="CEV150" s="626"/>
      <c r="CEW150" s="626"/>
      <c r="CEX150" s="626"/>
      <c r="CEY150" s="626"/>
      <c r="CEZ150" s="626"/>
      <c r="CFA150" s="592"/>
      <c r="CFB150" s="626"/>
      <c r="CFC150" s="626"/>
      <c r="CFD150" s="626"/>
      <c r="CFE150" s="626"/>
      <c r="CFF150" s="626"/>
      <c r="CFG150" s="626"/>
      <c r="CFH150" s="592"/>
      <c r="CFI150" s="626"/>
      <c r="CFJ150" s="626"/>
      <c r="CFK150" s="626"/>
      <c r="CFL150" s="626"/>
      <c r="CFM150" s="626"/>
      <c r="CFN150" s="626"/>
      <c r="CFO150" s="592"/>
      <c r="CFP150" s="626"/>
      <c r="CFQ150" s="626"/>
      <c r="CFR150" s="626"/>
      <c r="CFS150" s="626"/>
      <c r="CFT150" s="626"/>
      <c r="CFU150" s="626"/>
      <c r="CFV150" s="592"/>
      <c r="CFW150" s="626"/>
      <c r="CFX150" s="626"/>
      <c r="CFY150" s="626"/>
      <c r="CFZ150" s="626"/>
      <c r="CGA150" s="626"/>
      <c r="CGB150" s="626"/>
      <c r="CGC150" s="592"/>
      <c r="CGD150" s="626"/>
      <c r="CGE150" s="626"/>
      <c r="CGF150" s="626"/>
      <c r="CGG150" s="626"/>
      <c r="CGH150" s="626"/>
      <c r="CGI150" s="626"/>
      <c r="CGJ150" s="592"/>
      <c r="CGK150" s="626"/>
      <c r="CGL150" s="626"/>
      <c r="CGM150" s="626"/>
      <c r="CGN150" s="626"/>
      <c r="CGO150" s="626"/>
      <c r="CGP150" s="626"/>
      <c r="CGQ150" s="592"/>
      <c r="CGR150" s="626"/>
      <c r="CGS150" s="626"/>
      <c r="CGT150" s="626"/>
      <c r="CGU150" s="626"/>
      <c r="CGV150" s="626"/>
      <c r="CGW150" s="626"/>
      <c r="CGX150" s="592"/>
      <c r="CGY150" s="626"/>
      <c r="CGZ150" s="626"/>
      <c r="CHA150" s="626"/>
      <c r="CHB150" s="626"/>
      <c r="CHC150" s="626"/>
      <c r="CHD150" s="626"/>
      <c r="CHE150" s="592"/>
      <c r="CHF150" s="626"/>
      <c r="CHG150" s="626"/>
      <c r="CHH150" s="626"/>
      <c r="CHI150" s="626"/>
      <c r="CHJ150" s="626"/>
      <c r="CHK150" s="626"/>
      <c r="CHL150" s="592"/>
      <c r="CHM150" s="626"/>
      <c r="CHN150" s="626"/>
      <c r="CHO150" s="626"/>
      <c r="CHP150" s="626"/>
      <c r="CHQ150" s="626"/>
      <c r="CHR150" s="626"/>
      <c r="CHS150" s="592"/>
      <c r="CHT150" s="626"/>
      <c r="CHU150" s="626"/>
      <c r="CHV150" s="626"/>
      <c r="CHW150" s="626"/>
      <c r="CHX150" s="626"/>
      <c r="CHY150" s="626"/>
      <c r="CHZ150" s="592"/>
      <c r="CIA150" s="626"/>
      <c r="CIB150" s="626"/>
      <c r="CIC150" s="626"/>
      <c r="CID150" s="626"/>
      <c r="CIE150" s="626"/>
      <c r="CIF150" s="626"/>
      <c r="CIG150" s="592"/>
      <c r="CIH150" s="626"/>
      <c r="CII150" s="626"/>
      <c r="CIJ150" s="626"/>
      <c r="CIK150" s="626"/>
      <c r="CIL150" s="626"/>
      <c r="CIM150" s="626"/>
      <c r="CIN150" s="592"/>
      <c r="CIO150" s="626"/>
      <c r="CIP150" s="626"/>
      <c r="CIQ150" s="626"/>
      <c r="CIR150" s="626"/>
      <c r="CIS150" s="626"/>
      <c r="CIT150" s="626"/>
      <c r="CIU150" s="592"/>
      <c r="CIV150" s="626"/>
      <c r="CIW150" s="626"/>
      <c r="CIX150" s="626"/>
      <c r="CIY150" s="626"/>
      <c r="CIZ150" s="626"/>
      <c r="CJA150" s="626"/>
      <c r="CJB150" s="592"/>
      <c r="CJC150" s="626"/>
      <c r="CJD150" s="626"/>
      <c r="CJE150" s="626"/>
      <c r="CJF150" s="626"/>
      <c r="CJG150" s="626"/>
      <c r="CJH150" s="626"/>
      <c r="CJI150" s="592"/>
      <c r="CJJ150" s="626"/>
      <c r="CJK150" s="626"/>
      <c r="CJL150" s="626"/>
      <c r="CJM150" s="626"/>
      <c r="CJN150" s="626"/>
      <c r="CJO150" s="626"/>
      <c r="CJP150" s="592"/>
      <c r="CJQ150" s="626"/>
      <c r="CJR150" s="626"/>
      <c r="CJS150" s="626"/>
      <c r="CJT150" s="626"/>
      <c r="CJU150" s="626"/>
      <c r="CJV150" s="626"/>
      <c r="CJW150" s="592"/>
      <c r="CJX150" s="626"/>
      <c r="CJY150" s="626"/>
      <c r="CJZ150" s="626"/>
      <c r="CKA150" s="626"/>
      <c r="CKB150" s="626"/>
      <c r="CKC150" s="626"/>
      <c r="CKD150" s="592"/>
      <c r="CKE150" s="626"/>
      <c r="CKF150" s="626"/>
      <c r="CKG150" s="626"/>
      <c r="CKH150" s="626"/>
      <c r="CKI150" s="626"/>
      <c r="CKJ150" s="626"/>
      <c r="CKK150" s="592"/>
      <c r="CKL150" s="626"/>
      <c r="CKM150" s="626"/>
      <c r="CKN150" s="626"/>
      <c r="CKO150" s="626"/>
      <c r="CKP150" s="626"/>
      <c r="CKQ150" s="626"/>
      <c r="CKR150" s="592"/>
      <c r="CKS150" s="626"/>
      <c r="CKT150" s="626"/>
      <c r="CKU150" s="626"/>
      <c r="CKV150" s="626"/>
      <c r="CKW150" s="626"/>
      <c r="CKX150" s="626"/>
      <c r="CKY150" s="592"/>
      <c r="CKZ150" s="626"/>
      <c r="CLA150" s="626"/>
      <c r="CLB150" s="626"/>
      <c r="CLC150" s="626"/>
      <c r="CLD150" s="626"/>
      <c r="CLE150" s="626"/>
      <c r="CLF150" s="592"/>
      <c r="CLG150" s="626"/>
      <c r="CLH150" s="626"/>
      <c r="CLI150" s="626"/>
      <c r="CLJ150" s="626"/>
      <c r="CLK150" s="626"/>
      <c r="CLL150" s="626"/>
      <c r="CLM150" s="592"/>
      <c r="CLN150" s="626"/>
      <c r="CLO150" s="626"/>
      <c r="CLP150" s="626"/>
      <c r="CLQ150" s="626"/>
      <c r="CLR150" s="626"/>
      <c r="CLS150" s="626"/>
      <c r="CLT150" s="592"/>
      <c r="CLU150" s="626"/>
      <c r="CLV150" s="626"/>
      <c r="CLW150" s="626"/>
      <c r="CLX150" s="626"/>
      <c r="CLY150" s="626"/>
      <c r="CLZ150" s="626"/>
      <c r="CMA150" s="592"/>
      <c r="CMB150" s="626"/>
      <c r="CMC150" s="626"/>
      <c r="CMD150" s="626"/>
      <c r="CME150" s="626"/>
      <c r="CMF150" s="626"/>
      <c r="CMG150" s="626"/>
      <c r="CMH150" s="592"/>
      <c r="CMI150" s="626"/>
      <c r="CMJ150" s="626"/>
      <c r="CMK150" s="626"/>
      <c r="CML150" s="626"/>
      <c r="CMM150" s="626"/>
      <c r="CMN150" s="626"/>
      <c r="CMO150" s="592"/>
      <c r="CMP150" s="626"/>
      <c r="CMQ150" s="626"/>
      <c r="CMR150" s="626"/>
      <c r="CMS150" s="626"/>
      <c r="CMT150" s="626"/>
      <c r="CMU150" s="626"/>
      <c r="CMV150" s="592"/>
      <c r="CMW150" s="626"/>
      <c r="CMX150" s="626"/>
      <c r="CMY150" s="626"/>
      <c r="CMZ150" s="626"/>
      <c r="CNA150" s="626"/>
      <c r="CNB150" s="626"/>
      <c r="CNC150" s="592"/>
      <c r="CND150" s="626"/>
      <c r="CNE150" s="626"/>
      <c r="CNF150" s="626"/>
      <c r="CNG150" s="626"/>
      <c r="CNH150" s="626"/>
      <c r="CNI150" s="626"/>
      <c r="CNJ150" s="592"/>
      <c r="CNK150" s="626"/>
      <c r="CNL150" s="626"/>
      <c r="CNM150" s="626"/>
      <c r="CNN150" s="626"/>
      <c r="CNO150" s="626"/>
      <c r="CNP150" s="626"/>
      <c r="CNQ150" s="592"/>
      <c r="CNR150" s="626"/>
      <c r="CNS150" s="626"/>
      <c r="CNT150" s="626"/>
      <c r="CNU150" s="626"/>
      <c r="CNV150" s="626"/>
      <c r="CNW150" s="626"/>
      <c r="CNX150" s="592"/>
      <c r="CNY150" s="626"/>
      <c r="CNZ150" s="626"/>
      <c r="COA150" s="626"/>
      <c r="COB150" s="626"/>
      <c r="COC150" s="626"/>
      <c r="COD150" s="626"/>
      <c r="COE150" s="592"/>
      <c r="COF150" s="626"/>
      <c r="COG150" s="626"/>
      <c r="COH150" s="626"/>
      <c r="COI150" s="626"/>
      <c r="COJ150" s="626"/>
      <c r="COK150" s="626"/>
      <c r="COL150" s="592"/>
      <c r="COM150" s="626"/>
      <c r="CON150" s="626"/>
      <c r="COO150" s="626"/>
      <c r="COP150" s="626"/>
      <c r="COQ150" s="626"/>
      <c r="COR150" s="626"/>
      <c r="COS150" s="592"/>
      <c r="COT150" s="626"/>
      <c r="COU150" s="626"/>
      <c r="COV150" s="626"/>
      <c r="COW150" s="626"/>
      <c r="COX150" s="626"/>
      <c r="COY150" s="626"/>
      <c r="COZ150" s="592"/>
      <c r="CPA150" s="626"/>
      <c r="CPB150" s="626"/>
      <c r="CPC150" s="626"/>
      <c r="CPD150" s="626"/>
      <c r="CPE150" s="626"/>
      <c r="CPF150" s="626"/>
      <c r="CPG150" s="592"/>
      <c r="CPH150" s="626"/>
      <c r="CPI150" s="626"/>
      <c r="CPJ150" s="626"/>
      <c r="CPK150" s="626"/>
      <c r="CPL150" s="626"/>
      <c r="CPM150" s="626"/>
      <c r="CPN150" s="592"/>
      <c r="CPO150" s="626"/>
      <c r="CPP150" s="626"/>
      <c r="CPQ150" s="626"/>
      <c r="CPR150" s="626"/>
      <c r="CPS150" s="626"/>
      <c r="CPT150" s="626"/>
      <c r="CPU150" s="592"/>
      <c r="CPV150" s="626"/>
      <c r="CPW150" s="626"/>
      <c r="CPX150" s="626"/>
      <c r="CPY150" s="626"/>
      <c r="CPZ150" s="626"/>
      <c r="CQA150" s="626"/>
      <c r="CQB150" s="592"/>
      <c r="CQC150" s="626"/>
      <c r="CQD150" s="626"/>
      <c r="CQE150" s="626"/>
      <c r="CQF150" s="626"/>
      <c r="CQG150" s="626"/>
      <c r="CQH150" s="626"/>
      <c r="CQI150" s="592"/>
      <c r="CQJ150" s="626"/>
      <c r="CQK150" s="626"/>
      <c r="CQL150" s="626"/>
      <c r="CQM150" s="626"/>
      <c r="CQN150" s="626"/>
      <c r="CQO150" s="626"/>
      <c r="CQP150" s="592"/>
      <c r="CQQ150" s="626"/>
      <c r="CQR150" s="626"/>
      <c r="CQS150" s="626"/>
      <c r="CQT150" s="626"/>
      <c r="CQU150" s="626"/>
      <c r="CQV150" s="626"/>
      <c r="CQW150" s="592"/>
      <c r="CQX150" s="626"/>
      <c r="CQY150" s="626"/>
      <c r="CQZ150" s="626"/>
      <c r="CRA150" s="626"/>
      <c r="CRB150" s="626"/>
      <c r="CRC150" s="626"/>
      <c r="CRD150" s="592"/>
      <c r="CRE150" s="626"/>
      <c r="CRF150" s="626"/>
      <c r="CRG150" s="626"/>
      <c r="CRH150" s="626"/>
      <c r="CRI150" s="626"/>
      <c r="CRJ150" s="626"/>
      <c r="CRK150" s="592"/>
      <c r="CRL150" s="626"/>
      <c r="CRM150" s="626"/>
      <c r="CRN150" s="626"/>
      <c r="CRO150" s="626"/>
      <c r="CRP150" s="626"/>
      <c r="CRQ150" s="626"/>
      <c r="CRR150" s="592"/>
      <c r="CRS150" s="626"/>
      <c r="CRT150" s="626"/>
      <c r="CRU150" s="626"/>
      <c r="CRV150" s="626"/>
      <c r="CRW150" s="626"/>
      <c r="CRX150" s="626"/>
      <c r="CRY150" s="592"/>
      <c r="CRZ150" s="626"/>
      <c r="CSA150" s="626"/>
      <c r="CSB150" s="626"/>
      <c r="CSC150" s="626"/>
      <c r="CSD150" s="626"/>
      <c r="CSE150" s="626"/>
      <c r="CSF150" s="592"/>
      <c r="CSG150" s="626"/>
      <c r="CSH150" s="626"/>
      <c r="CSI150" s="626"/>
      <c r="CSJ150" s="626"/>
      <c r="CSK150" s="626"/>
      <c r="CSL150" s="626"/>
      <c r="CSM150" s="592"/>
      <c r="CSN150" s="626"/>
      <c r="CSO150" s="626"/>
      <c r="CSP150" s="626"/>
      <c r="CSQ150" s="626"/>
      <c r="CSR150" s="626"/>
      <c r="CSS150" s="626"/>
      <c r="CST150" s="592"/>
      <c r="CSU150" s="626"/>
      <c r="CSV150" s="626"/>
      <c r="CSW150" s="626"/>
      <c r="CSX150" s="626"/>
      <c r="CSY150" s="626"/>
      <c r="CSZ150" s="626"/>
      <c r="CTA150" s="592"/>
      <c r="CTB150" s="626"/>
      <c r="CTC150" s="626"/>
      <c r="CTD150" s="626"/>
      <c r="CTE150" s="626"/>
      <c r="CTF150" s="626"/>
      <c r="CTG150" s="626"/>
      <c r="CTH150" s="592"/>
      <c r="CTI150" s="626"/>
      <c r="CTJ150" s="626"/>
      <c r="CTK150" s="626"/>
      <c r="CTL150" s="626"/>
      <c r="CTM150" s="626"/>
      <c r="CTN150" s="626"/>
      <c r="CTO150" s="592"/>
      <c r="CTP150" s="626"/>
      <c r="CTQ150" s="626"/>
      <c r="CTR150" s="626"/>
      <c r="CTS150" s="626"/>
      <c r="CTT150" s="626"/>
      <c r="CTU150" s="626"/>
      <c r="CTV150" s="592"/>
      <c r="CTW150" s="626"/>
      <c r="CTX150" s="626"/>
      <c r="CTY150" s="626"/>
      <c r="CTZ150" s="626"/>
      <c r="CUA150" s="626"/>
      <c r="CUB150" s="626"/>
      <c r="CUC150" s="592"/>
      <c r="CUD150" s="626"/>
      <c r="CUE150" s="626"/>
      <c r="CUF150" s="626"/>
      <c r="CUG150" s="626"/>
      <c r="CUH150" s="626"/>
      <c r="CUI150" s="626"/>
      <c r="CUJ150" s="592"/>
      <c r="CUK150" s="626"/>
      <c r="CUL150" s="626"/>
      <c r="CUM150" s="626"/>
      <c r="CUN150" s="626"/>
      <c r="CUO150" s="626"/>
      <c r="CUP150" s="626"/>
      <c r="CUQ150" s="592"/>
      <c r="CUR150" s="626"/>
      <c r="CUS150" s="626"/>
      <c r="CUT150" s="626"/>
      <c r="CUU150" s="626"/>
      <c r="CUV150" s="626"/>
      <c r="CUW150" s="626"/>
      <c r="CUX150" s="592"/>
      <c r="CUY150" s="626"/>
      <c r="CUZ150" s="626"/>
      <c r="CVA150" s="626"/>
      <c r="CVB150" s="626"/>
      <c r="CVC150" s="626"/>
      <c r="CVD150" s="626"/>
      <c r="CVE150" s="592"/>
      <c r="CVF150" s="626"/>
      <c r="CVG150" s="626"/>
      <c r="CVH150" s="626"/>
      <c r="CVI150" s="626"/>
      <c r="CVJ150" s="626"/>
      <c r="CVK150" s="626"/>
      <c r="CVL150" s="592"/>
      <c r="CVM150" s="626"/>
      <c r="CVN150" s="626"/>
      <c r="CVO150" s="626"/>
      <c r="CVP150" s="626"/>
      <c r="CVQ150" s="626"/>
      <c r="CVR150" s="626"/>
      <c r="CVS150" s="592"/>
      <c r="CVT150" s="626"/>
      <c r="CVU150" s="626"/>
      <c r="CVV150" s="626"/>
      <c r="CVW150" s="626"/>
      <c r="CVX150" s="626"/>
      <c r="CVY150" s="626"/>
      <c r="CVZ150" s="592"/>
      <c r="CWA150" s="626"/>
      <c r="CWB150" s="626"/>
      <c r="CWC150" s="626"/>
      <c r="CWD150" s="626"/>
      <c r="CWE150" s="626"/>
      <c r="CWF150" s="626"/>
      <c r="CWG150" s="592"/>
      <c r="CWH150" s="626"/>
      <c r="CWI150" s="626"/>
      <c r="CWJ150" s="626"/>
      <c r="CWK150" s="626"/>
      <c r="CWL150" s="626"/>
      <c r="CWM150" s="626"/>
      <c r="CWN150" s="592"/>
      <c r="CWO150" s="626"/>
      <c r="CWP150" s="626"/>
      <c r="CWQ150" s="626"/>
      <c r="CWR150" s="626"/>
      <c r="CWS150" s="626"/>
      <c r="CWT150" s="626"/>
      <c r="CWU150" s="592"/>
      <c r="CWV150" s="626"/>
      <c r="CWW150" s="626"/>
      <c r="CWX150" s="626"/>
      <c r="CWY150" s="626"/>
      <c r="CWZ150" s="626"/>
      <c r="CXA150" s="626"/>
      <c r="CXB150" s="592"/>
      <c r="CXC150" s="626"/>
      <c r="CXD150" s="626"/>
      <c r="CXE150" s="626"/>
      <c r="CXF150" s="626"/>
      <c r="CXG150" s="626"/>
      <c r="CXH150" s="626"/>
      <c r="CXI150" s="592"/>
      <c r="CXJ150" s="626"/>
      <c r="CXK150" s="626"/>
      <c r="CXL150" s="626"/>
      <c r="CXM150" s="626"/>
      <c r="CXN150" s="626"/>
      <c r="CXO150" s="626"/>
      <c r="CXP150" s="592"/>
      <c r="CXQ150" s="626"/>
      <c r="CXR150" s="626"/>
      <c r="CXS150" s="626"/>
      <c r="CXT150" s="626"/>
      <c r="CXU150" s="626"/>
      <c r="CXV150" s="626"/>
      <c r="CXW150" s="592"/>
      <c r="CXX150" s="626"/>
      <c r="CXY150" s="626"/>
      <c r="CXZ150" s="626"/>
      <c r="CYA150" s="626"/>
      <c r="CYB150" s="626"/>
      <c r="CYC150" s="626"/>
      <c r="CYD150" s="592"/>
      <c r="CYE150" s="626"/>
      <c r="CYF150" s="626"/>
      <c r="CYG150" s="626"/>
      <c r="CYH150" s="626"/>
      <c r="CYI150" s="626"/>
      <c r="CYJ150" s="626"/>
      <c r="CYK150" s="592"/>
      <c r="CYL150" s="626"/>
      <c r="CYM150" s="626"/>
      <c r="CYN150" s="626"/>
      <c r="CYO150" s="626"/>
      <c r="CYP150" s="626"/>
      <c r="CYQ150" s="626"/>
      <c r="CYR150" s="592"/>
      <c r="CYS150" s="626"/>
      <c r="CYT150" s="626"/>
      <c r="CYU150" s="626"/>
      <c r="CYV150" s="626"/>
      <c r="CYW150" s="626"/>
      <c r="CYX150" s="626"/>
      <c r="CYY150" s="592"/>
      <c r="CYZ150" s="626"/>
      <c r="CZA150" s="626"/>
      <c r="CZB150" s="626"/>
      <c r="CZC150" s="626"/>
      <c r="CZD150" s="626"/>
      <c r="CZE150" s="626"/>
      <c r="CZF150" s="592"/>
      <c r="CZG150" s="626"/>
      <c r="CZH150" s="626"/>
      <c r="CZI150" s="626"/>
      <c r="CZJ150" s="626"/>
      <c r="CZK150" s="626"/>
      <c r="CZL150" s="626"/>
      <c r="CZM150" s="592"/>
      <c r="CZN150" s="626"/>
      <c r="CZO150" s="626"/>
      <c r="CZP150" s="626"/>
      <c r="CZQ150" s="626"/>
      <c r="CZR150" s="626"/>
      <c r="CZS150" s="626"/>
      <c r="CZT150" s="592"/>
      <c r="CZU150" s="626"/>
      <c r="CZV150" s="626"/>
      <c r="CZW150" s="626"/>
      <c r="CZX150" s="626"/>
      <c r="CZY150" s="626"/>
      <c r="CZZ150" s="626"/>
      <c r="DAA150" s="592"/>
      <c r="DAB150" s="626"/>
      <c r="DAC150" s="626"/>
      <c r="DAD150" s="626"/>
      <c r="DAE150" s="626"/>
      <c r="DAF150" s="626"/>
      <c r="DAG150" s="626"/>
      <c r="DAH150" s="592"/>
      <c r="DAI150" s="626"/>
      <c r="DAJ150" s="626"/>
      <c r="DAK150" s="626"/>
      <c r="DAL150" s="626"/>
      <c r="DAM150" s="626"/>
      <c r="DAN150" s="626"/>
      <c r="DAO150" s="592"/>
      <c r="DAP150" s="626"/>
      <c r="DAQ150" s="626"/>
      <c r="DAR150" s="626"/>
      <c r="DAS150" s="626"/>
      <c r="DAT150" s="626"/>
      <c r="DAU150" s="626"/>
      <c r="DAV150" s="592"/>
      <c r="DAW150" s="626"/>
      <c r="DAX150" s="626"/>
      <c r="DAY150" s="626"/>
      <c r="DAZ150" s="626"/>
      <c r="DBA150" s="626"/>
      <c r="DBB150" s="626"/>
      <c r="DBC150" s="592"/>
      <c r="DBD150" s="626"/>
      <c r="DBE150" s="626"/>
      <c r="DBF150" s="626"/>
      <c r="DBG150" s="626"/>
      <c r="DBH150" s="626"/>
      <c r="DBI150" s="626"/>
      <c r="DBJ150" s="592"/>
      <c r="DBK150" s="626"/>
      <c r="DBL150" s="626"/>
      <c r="DBM150" s="626"/>
      <c r="DBN150" s="626"/>
      <c r="DBO150" s="626"/>
      <c r="DBP150" s="626"/>
      <c r="DBQ150" s="592"/>
      <c r="DBR150" s="626"/>
      <c r="DBS150" s="626"/>
      <c r="DBT150" s="626"/>
      <c r="DBU150" s="626"/>
      <c r="DBV150" s="626"/>
      <c r="DBW150" s="626"/>
      <c r="DBX150" s="592"/>
      <c r="DBY150" s="626"/>
      <c r="DBZ150" s="626"/>
      <c r="DCA150" s="626"/>
      <c r="DCB150" s="626"/>
      <c r="DCC150" s="626"/>
      <c r="DCD150" s="626"/>
      <c r="DCE150" s="592"/>
      <c r="DCF150" s="626"/>
      <c r="DCG150" s="626"/>
      <c r="DCH150" s="626"/>
      <c r="DCI150" s="626"/>
      <c r="DCJ150" s="626"/>
      <c r="DCK150" s="626"/>
      <c r="DCL150" s="592"/>
      <c r="DCM150" s="626"/>
      <c r="DCN150" s="626"/>
      <c r="DCO150" s="626"/>
      <c r="DCP150" s="626"/>
      <c r="DCQ150" s="626"/>
      <c r="DCR150" s="626"/>
      <c r="DCS150" s="592"/>
      <c r="DCT150" s="626"/>
      <c r="DCU150" s="626"/>
      <c r="DCV150" s="626"/>
      <c r="DCW150" s="626"/>
      <c r="DCX150" s="626"/>
      <c r="DCY150" s="626"/>
      <c r="DCZ150" s="592"/>
      <c r="DDA150" s="626"/>
      <c r="DDB150" s="626"/>
      <c r="DDC150" s="626"/>
      <c r="DDD150" s="626"/>
      <c r="DDE150" s="626"/>
      <c r="DDF150" s="626"/>
      <c r="DDG150" s="592"/>
      <c r="DDH150" s="626"/>
      <c r="DDI150" s="626"/>
      <c r="DDJ150" s="626"/>
      <c r="DDK150" s="626"/>
      <c r="DDL150" s="626"/>
      <c r="DDM150" s="626"/>
      <c r="DDN150" s="592"/>
      <c r="DDO150" s="626"/>
      <c r="DDP150" s="626"/>
      <c r="DDQ150" s="626"/>
      <c r="DDR150" s="626"/>
      <c r="DDS150" s="626"/>
      <c r="DDT150" s="626"/>
      <c r="DDU150" s="592"/>
      <c r="DDV150" s="626"/>
      <c r="DDW150" s="626"/>
      <c r="DDX150" s="626"/>
      <c r="DDY150" s="626"/>
      <c r="DDZ150" s="626"/>
      <c r="DEA150" s="626"/>
      <c r="DEB150" s="592"/>
      <c r="DEC150" s="626"/>
      <c r="DED150" s="626"/>
      <c r="DEE150" s="626"/>
      <c r="DEF150" s="626"/>
      <c r="DEG150" s="626"/>
      <c r="DEH150" s="626"/>
      <c r="DEI150" s="592"/>
      <c r="DEJ150" s="626"/>
      <c r="DEK150" s="626"/>
      <c r="DEL150" s="626"/>
      <c r="DEM150" s="626"/>
      <c r="DEN150" s="626"/>
      <c r="DEO150" s="626"/>
      <c r="DEP150" s="592"/>
      <c r="DEQ150" s="626"/>
      <c r="DER150" s="626"/>
      <c r="DES150" s="626"/>
      <c r="DET150" s="626"/>
      <c r="DEU150" s="626"/>
      <c r="DEV150" s="626"/>
      <c r="DEW150" s="592"/>
      <c r="DEX150" s="626"/>
      <c r="DEY150" s="626"/>
      <c r="DEZ150" s="626"/>
      <c r="DFA150" s="626"/>
      <c r="DFB150" s="626"/>
      <c r="DFC150" s="626"/>
      <c r="DFD150" s="592"/>
      <c r="DFE150" s="626"/>
      <c r="DFF150" s="626"/>
      <c r="DFG150" s="626"/>
      <c r="DFH150" s="626"/>
      <c r="DFI150" s="626"/>
      <c r="DFJ150" s="626"/>
      <c r="DFK150" s="592"/>
      <c r="DFL150" s="626"/>
      <c r="DFM150" s="626"/>
      <c r="DFN150" s="626"/>
      <c r="DFO150" s="626"/>
      <c r="DFP150" s="626"/>
      <c r="DFQ150" s="626"/>
      <c r="DFR150" s="592"/>
      <c r="DFS150" s="626"/>
      <c r="DFT150" s="626"/>
      <c r="DFU150" s="626"/>
      <c r="DFV150" s="626"/>
      <c r="DFW150" s="626"/>
      <c r="DFX150" s="626"/>
      <c r="DFY150" s="592"/>
      <c r="DFZ150" s="626"/>
      <c r="DGA150" s="626"/>
      <c r="DGB150" s="626"/>
      <c r="DGC150" s="626"/>
      <c r="DGD150" s="626"/>
      <c r="DGE150" s="626"/>
      <c r="DGF150" s="592"/>
      <c r="DGG150" s="626"/>
      <c r="DGH150" s="626"/>
      <c r="DGI150" s="626"/>
      <c r="DGJ150" s="626"/>
      <c r="DGK150" s="626"/>
      <c r="DGL150" s="626"/>
      <c r="DGM150" s="592"/>
      <c r="DGN150" s="626"/>
      <c r="DGO150" s="626"/>
      <c r="DGP150" s="626"/>
      <c r="DGQ150" s="626"/>
      <c r="DGR150" s="626"/>
      <c r="DGS150" s="626"/>
      <c r="DGT150" s="592"/>
      <c r="DGU150" s="626"/>
      <c r="DGV150" s="626"/>
      <c r="DGW150" s="626"/>
      <c r="DGX150" s="626"/>
      <c r="DGY150" s="626"/>
      <c r="DGZ150" s="626"/>
      <c r="DHA150" s="592"/>
      <c r="DHB150" s="626"/>
      <c r="DHC150" s="626"/>
      <c r="DHD150" s="626"/>
      <c r="DHE150" s="626"/>
      <c r="DHF150" s="626"/>
      <c r="DHG150" s="626"/>
      <c r="DHH150" s="592"/>
      <c r="DHI150" s="626"/>
      <c r="DHJ150" s="626"/>
      <c r="DHK150" s="626"/>
      <c r="DHL150" s="626"/>
      <c r="DHM150" s="626"/>
      <c r="DHN150" s="626"/>
      <c r="DHO150" s="592"/>
      <c r="DHP150" s="626"/>
      <c r="DHQ150" s="626"/>
      <c r="DHR150" s="626"/>
      <c r="DHS150" s="626"/>
      <c r="DHT150" s="626"/>
      <c r="DHU150" s="626"/>
      <c r="DHV150" s="592"/>
      <c r="DHW150" s="626"/>
      <c r="DHX150" s="626"/>
      <c r="DHY150" s="626"/>
      <c r="DHZ150" s="626"/>
      <c r="DIA150" s="626"/>
      <c r="DIB150" s="626"/>
      <c r="DIC150" s="592"/>
      <c r="DID150" s="626"/>
      <c r="DIE150" s="626"/>
      <c r="DIF150" s="626"/>
      <c r="DIG150" s="626"/>
      <c r="DIH150" s="626"/>
      <c r="DII150" s="626"/>
      <c r="DIJ150" s="592"/>
      <c r="DIK150" s="626"/>
      <c r="DIL150" s="626"/>
      <c r="DIM150" s="626"/>
      <c r="DIN150" s="626"/>
      <c r="DIO150" s="626"/>
      <c r="DIP150" s="626"/>
      <c r="DIQ150" s="592"/>
      <c r="DIR150" s="626"/>
      <c r="DIS150" s="626"/>
      <c r="DIT150" s="626"/>
      <c r="DIU150" s="626"/>
      <c r="DIV150" s="626"/>
      <c r="DIW150" s="626"/>
      <c r="DIX150" s="592"/>
      <c r="DIY150" s="626"/>
      <c r="DIZ150" s="626"/>
      <c r="DJA150" s="626"/>
      <c r="DJB150" s="626"/>
      <c r="DJC150" s="626"/>
      <c r="DJD150" s="626"/>
      <c r="DJE150" s="592"/>
      <c r="DJF150" s="626"/>
      <c r="DJG150" s="626"/>
      <c r="DJH150" s="626"/>
      <c r="DJI150" s="626"/>
      <c r="DJJ150" s="626"/>
      <c r="DJK150" s="626"/>
      <c r="DJL150" s="592"/>
      <c r="DJM150" s="626"/>
      <c r="DJN150" s="626"/>
      <c r="DJO150" s="626"/>
      <c r="DJP150" s="626"/>
      <c r="DJQ150" s="626"/>
      <c r="DJR150" s="626"/>
      <c r="DJS150" s="592"/>
      <c r="DJT150" s="626"/>
      <c r="DJU150" s="626"/>
      <c r="DJV150" s="626"/>
      <c r="DJW150" s="626"/>
      <c r="DJX150" s="626"/>
      <c r="DJY150" s="626"/>
      <c r="DJZ150" s="592"/>
      <c r="DKA150" s="626"/>
      <c r="DKB150" s="626"/>
      <c r="DKC150" s="626"/>
      <c r="DKD150" s="626"/>
      <c r="DKE150" s="626"/>
      <c r="DKF150" s="626"/>
      <c r="DKG150" s="592"/>
      <c r="DKH150" s="626"/>
      <c r="DKI150" s="626"/>
      <c r="DKJ150" s="626"/>
      <c r="DKK150" s="626"/>
      <c r="DKL150" s="626"/>
      <c r="DKM150" s="626"/>
      <c r="DKN150" s="592"/>
      <c r="DKO150" s="626"/>
      <c r="DKP150" s="626"/>
      <c r="DKQ150" s="626"/>
      <c r="DKR150" s="626"/>
      <c r="DKS150" s="626"/>
      <c r="DKT150" s="626"/>
      <c r="DKU150" s="592"/>
      <c r="DKV150" s="626"/>
      <c r="DKW150" s="626"/>
      <c r="DKX150" s="626"/>
      <c r="DKY150" s="626"/>
      <c r="DKZ150" s="626"/>
      <c r="DLA150" s="626"/>
      <c r="DLB150" s="592"/>
      <c r="DLC150" s="626"/>
      <c r="DLD150" s="626"/>
      <c r="DLE150" s="626"/>
      <c r="DLF150" s="626"/>
      <c r="DLG150" s="626"/>
      <c r="DLH150" s="626"/>
      <c r="DLI150" s="592"/>
      <c r="DLJ150" s="626"/>
      <c r="DLK150" s="626"/>
      <c r="DLL150" s="626"/>
      <c r="DLM150" s="626"/>
      <c r="DLN150" s="626"/>
      <c r="DLO150" s="626"/>
      <c r="DLP150" s="592"/>
      <c r="DLQ150" s="626"/>
      <c r="DLR150" s="626"/>
      <c r="DLS150" s="626"/>
      <c r="DLT150" s="626"/>
      <c r="DLU150" s="626"/>
      <c r="DLV150" s="626"/>
      <c r="DLW150" s="592"/>
      <c r="DLX150" s="626"/>
      <c r="DLY150" s="626"/>
      <c r="DLZ150" s="626"/>
      <c r="DMA150" s="626"/>
      <c r="DMB150" s="626"/>
      <c r="DMC150" s="626"/>
      <c r="DMD150" s="592"/>
      <c r="DME150" s="626"/>
      <c r="DMF150" s="626"/>
      <c r="DMG150" s="626"/>
      <c r="DMH150" s="626"/>
      <c r="DMI150" s="626"/>
      <c r="DMJ150" s="626"/>
      <c r="DMK150" s="592"/>
      <c r="DML150" s="626"/>
      <c r="DMM150" s="626"/>
      <c r="DMN150" s="626"/>
      <c r="DMO150" s="626"/>
      <c r="DMP150" s="626"/>
      <c r="DMQ150" s="626"/>
      <c r="DMR150" s="592"/>
      <c r="DMS150" s="626"/>
      <c r="DMT150" s="626"/>
      <c r="DMU150" s="626"/>
      <c r="DMV150" s="626"/>
      <c r="DMW150" s="626"/>
      <c r="DMX150" s="626"/>
      <c r="DMY150" s="592"/>
      <c r="DMZ150" s="626"/>
      <c r="DNA150" s="626"/>
      <c r="DNB150" s="626"/>
      <c r="DNC150" s="626"/>
      <c r="DND150" s="626"/>
      <c r="DNE150" s="626"/>
      <c r="DNF150" s="592"/>
      <c r="DNG150" s="626"/>
      <c r="DNH150" s="626"/>
      <c r="DNI150" s="626"/>
      <c r="DNJ150" s="626"/>
      <c r="DNK150" s="626"/>
      <c r="DNL150" s="626"/>
      <c r="DNM150" s="592"/>
      <c r="DNN150" s="626"/>
      <c r="DNO150" s="626"/>
      <c r="DNP150" s="626"/>
      <c r="DNQ150" s="626"/>
      <c r="DNR150" s="626"/>
      <c r="DNS150" s="626"/>
      <c r="DNT150" s="592"/>
      <c r="DNU150" s="626"/>
      <c r="DNV150" s="626"/>
      <c r="DNW150" s="626"/>
      <c r="DNX150" s="626"/>
      <c r="DNY150" s="626"/>
      <c r="DNZ150" s="626"/>
      <c r="DOA150" s="592"/>
      <c r="DOB150" s="626"/>
      <c r="DOC150" s="626"/>
      <c r="DOD150" s="626"/>
      <c r="DOE150" s="626"/>
      <c r="DOF150" s="626"/>
      <c r="DOG150" s="626"/>
      <c r="DOH150" s="592"/>
      <c r="DOI150" s="626"/>
      <c r="DOJ150" s="626"/>
      <c r="DOK150" s="626"/>
      <c r="DOL150" s="626"/>
      <c r="DOM150" s="626"/>
      <c r="DON150" s="626"/>
      <c r="DOO150" s="592"/>
      <c r="DOP150" s="626"/>
      <c r="DOQ150" s="626"/>
      <c r="DOR150" s="626"/>
      <c r="DOS150" s="626"/>
      <c r="DOT150" s="626"/>
      <c r="DOU150" s="626"/>
      <c r="DOV150" s="592"/>
      <c r="DOW150" s="626"/>
      <c r="DOX150" s="626"/>
      <c r="DOY150" s="626"/>
      <c r="DOZ150" s="626"/>
      <c r="DPA150" s="626"/>
      <c r="DPB150" s="626"/>
      <c r="DPC150" s="592"/>
      <c r="DPD150" s="626"/>
      <c r="DPE150" s="626"/>
      <c r="DPF150" s="626"/>
      <c r="DPG150" s="626"/>
      <c r="DPH150" s="626"/>
      <c r="DPI150" s="626"/>
      <c r="DPJ150" s="592"/>
      <c r="DPK150" s="626"/>
      <c r="DPL150" s="626"/>
      <c r="DPM150" s="626"/>
      <c r="DPN150" s="626"/>
      <c r="DPO150" s="626"/>
      <c r="DPP150" s="626"/>
      <c r="DPQ150" s="592"/>
      <c r="DPR150" s="626"/>
      <c r="DPS150" s="626"/>
      <c r="DPT150" s="626"/>
      <c r="DPU150" s="626"/>
      <c r="DPV150" s="626"/>
      <c r="DPW150" s="626"/>
      <c r="DPX150" s="592"/>
      <c r="DPY150" s="626"/>
      <c r="DPZ150" s="626"/>
      <c r="DQA150" s="626"/>
      <c r="DQB150" s="626"/>
      <c r="DQC150" s="626"/>
      <c r="DQD150" s="626"/>
      <c r="DQE150" s="592"/>
      <c r="DQF150" s="626"/>
      <c r="DQG150" s="626"/>
      <c r="DQH150" s="626"/>
      <c r="DQI150" s="626"/>
      <c r="DQJ150" s="626"/>
      <c r="DQK150" s="626"/>
      <c r="DQL150" s="592"/>
      <c r="DQM150" s="626"/>
      <c r="DQN150" s="626"/>
      <c r="DQO150" s="626"/>
      <c r="DQP150" s="626"/>
      <c r="DQQ150" s="626"/>
      <c r="DQR150" s="626"/>
      <c r="DQS150" s="592"/>
      <c r="DQT150" s="626"/>
      <c r="DQU150" s="626"/>
      <c r="DQV150" s="626"/>
      <c r="DQW150" s="626"/>
      <c r="DQX150" s="626"/>
      <c r="DQY150" s="626"/>
      <c r="DQZ150" s="592"/>
      <c r="DRA150" s="626"/>
      <c r="DRB150" s="626"/>
      <c r="DRC150" s="626"/>
      <c r="DRD150" s="626"/>
      <c r="DRE150" s="626"/>
      <c r="DRF150" s="626"/>
      <c r="DRG150" s="592"/>
      <c r="DRH150" s="626"/>
      <c r="DRI150" s="626"/>
      <c r="DRJ150" s="626"/>
      <c r="DRK150" s="626"/>
      <c r="DRL150" s="626"/>
      <c r="DRM150" s="626"/>
      <c r="DRN150" s="592"/>
      <c r="DRO150" s="626"/>
      <c r="DRP150" s="626"/>
      <c r="DRQ150" s="626"/>
      <c r="DRR150" s="626"/>
      <c r="DRS150" s="626"/>
      <c r="DRT150" s="626"/>
      <c r="DRU150" s="592"/>
      <c r="DRV150" s="626"/>
      <c r="DRW150" s="626"/>
      <c r="DRX150" s="626"/>
      <c r="DRY150" s="626"/>
      <c r="DRZ150" s="626"/>
      <c r="DSA150" s="626"/>
      <c r="DSB150" s="592"/>
      <c r="DSC150" s="626"/>
      <c r="DSD150" s="626"/>
      <c r="DSE150" s="626"/>
      <c r="DSF150" s="626"/>
      <c r="DSG150" s="626"/>
      <c r="DSH150" s="626"/>
      <c r="DSI150" s="592"/>
      <c r="DSJ150" s="626"/>
      <c r="DSK150" s="626"/>
      <c r="DSL150" s="626"/>
      <c r="DSM150" s="626"/>
      <c r="DSN150" s="626"/>
      <c r="DSO150" s="626"/>
      <c r="DSP150" s="592"/>
      <c r="DSQ150" s="626"/>
      <c r="DSR150" s="626"/>
      <c r="DSS150" s="626"/>
      <c r="DST150" s="626"/>
      <c r="DSU150" s="626"/>
      <c r="DSV150" s="626"/>
      <c r="DSW150" s="592"/>
      <c r="DSX150" s="626"/>
      <c r="DSY150" s="626"/>
      <c r="DSZ150" s="626"/>
      <c r="DTA150" s="626"/>
      <c r="DTB150" s="626"/>
      <c r="DTC150" s="626"/>
      <c r="DTD150" s="592"/>
      <c r="DTE150" s="626"/>
      <c r="DTF150" s="626"/>
      <c r="DTG150" s="626"/>
      <c r="DTH150" s="626"/>
      <c r="DTI150" s="626"/>
      <c r="DTJ150" s="626"/>
      <c r="DTK150" s="592"/>
      <c r="DTL150" s="626"/>
      <c r="DTM150" s="626"/>
      <c r="DTN150" s="626"/>
      <c r="DTO150" s="626"/>
      <c r="DTP150" s="626"/>
      <c r="DTQ150" s="626"/>
      <c r="DTR150" s="592"/>
      <c r="DTS150" s="626"/>
      <c r="DTT150" s="626"/>
      <c r="DTU150" s="626"/>
      <c r="DTV150" s="626"/>
      <c r="DTW150" s="626"/>
      <c r="DTX150" s="626"/>
      <c r="DTY150" s="592"/>
      <c r="DTZ150" s="626"/>
      <c r="DUA150" s="626"/>
      <c r="DUB150" s="626"/>
      <c r="DUC150" s="626"/>
      <c r="DUD150" s="626"/>
      <c r="DUE150" s="626"/>
      <c r="DUF150" s="592"/>
      <c r="DUG150" s="626"/>
      <c r="DUH150" s="626"/>
      <c r="DUI150" s="626"/>
      <c r="DUJ150" s="626"/>
      <c r="DUK150" s="626"/>
      <c r="DUL150" s="626"/>
      <c r="DUM150" s="592"/>
      <c r="DUN150" s="626"/>
      <c r="DUO150" s="626"/>
      <c r="DUP150" s="626"/>
      <c r="DUQ150" s="626"/>
      <c r="DUR150" s="626"/>
      <c r="DUS150" s="626"/>
      <c r="DUT150" s="592"/>
      <c r="DUU150" s="626"/>
      <c r="DUV150" s="626"/>
      <c r="DUW150" s="626"/>
      <c r="DUX150" s="626"/>
      <c r="DUY150" s="626"/>
      <c r="DUZ150" s="626"/>
      <c r="DVA150" s="592"/>
      <c r="DVB150" s="626"/>
      <c r="DVC150" s="626"/>
      <c r="DVD150" s="626"/>
      <c r="DVE150" s="626"/>
      <c r="DVF150" s="626"/>
      <c r="DVG150" s="626"/>
      <c r="DVH150" s="592"/>
      <c r="DVI150" s="626"/>
      <c r="DVJ150" s="626"/>
      <c r="DVK150" s="626"/>
      <c r="DVL150" s="626"/>
      <c r="DVM150" s="626"/>
      <c r="DVN150" s="626"/>
      <c r="DVO150" s="592"/>
      <c r="DVP150" s="626"/>
      <c r="DVQ150" s="626"/>
      <c r="DVR150" s="626"/>
      <c r="DVS150" s="626"/>
      <c r="DVT150" s="626"/>
      <c r="DVU150" s="626"/>
      <c r="DVV150" s="592"/>
      <c r="DVW150" s="626"/>
      <c r="DVX150" s="626"/>
      <c r="DVY150" s="626"/>
      <c r="DVZ150" s="626"/>
      <c r="DWA150" s="626"/>
      <c r="DWB150" s="626"/>
      <c r="DWC150" s="592"/>
      <c r="DWD150" s="626"/>
      <c r="DWE150" s="626"/>
      <c r="DWF150" s="626"/>
      <c r="DWG150" s="626"/>
      <c r="DWH150" s="626"/>
      <c r="DWI150" s="626"/>
      <c r="DWJ150" s="592"/>
      <c r="DWK150" s="626"/>
      <c r="DWL150" s="626"/>
      <c r="DWM150" s="626"/>
      <c r="DWN150" s="626"/>
      <c r="DWO150" s="626"/>
      <c r="DWP150" s="626"/>
      <c r="DWQ150" s="592"/>
      <c r="DWR150" s="626"/>
      <c r="DWS150" s="626"/>
      <c r="DWT150" s="626"/>
      <c r="DWU150" s="626"/>
      <c r="DWV150" s="626"/>
      <c r="DWW150" s="626"/>
      <c r="DWX150" s="592"/>
      <c r="DWY150" s="626"/>
      <c r="DWZ150" s="626"/>
      <c r="DXA150" s="626"/>
      <c r="DXB150" s="626"/>
      <c r="DXC150" s="626"/>
      <c r="DXD150" s="626"/>
      <c r="DXE150" s="592"/>
      <c r="DXF150" s="626"/>
      <c r="DXG150" s="626"/>
      <c r="DXH150" s="626"/>
      <c r="DXI150" s="626"/>
      <c r="DXJ150" s="626"/>
      <c r="DXK150" s="626"/>
      <c r="DXL150" s="592"/>
      <c r="DXM150" s="626"/>
      <c r="DXN150" s="626"/>
      <c r="DXO150" s="626"/>
      <c r="DXP150" s="626"/>
      <c r="DXQ150" s="626"/>
      <c r="DXR150" s="626"/>
      <c r="DXS150" s="592"/>
      <c r="DXT150" s="626"/>
      <c r="DXU150" s="626"/>
      <c r="DXV150" s="626"/>
      <c r="DXW150" s="626"/>
      <c r="DXX150" s="626"/>
      <c r="DXY150" s="626"/>
      <c r="DXZ150" s="592"/>
      <c r="DYA150" s="626"/>
      <c r="DYB150" s="626"/>
      <c r="DYC150" s="626"/>
      <c r="DYD150" s="626"/>
      <c r="DYE150" s="626"/>
      <c r="DYF150" s="626"/>
      <c r="DYG150" s="592"/>
      <c r="DYH150" s="626"/>
      <c r="DYI150" s="626"/>
      <c r="DYJ150" s="626"/>
      <c r="DYK150" s="626"/>
      <c r="DYL150" s="626"/>
      <c r="DYM150" s="626"/>
      <c r="DYN150" s="592"/>
      <c r="DYO150" s="626"/>
      <c r="DYP150" s="626"/>
      <c r="DYQ150" s="626"/>
      <c r="DYR150" s="626"/>
      <c r="DYS150" s="626"/>
      <c r="DYT150" s="626"/>
      <c r="DYU150" s="592"/>
      <c r="DYV150" s="626"/>
      <c r="DYW150" s="626"/>
      <c r="DYX150" s="626"/>
      <c r="DYY150" s="626"/>
      <c r="DYZ150" s="626"/>
      <c r="DZA150" s="626"/>
      <c r="DZB150" s="592"/>
      <c r="DZC150" s="626"/>
      <c r="DZD150" s="626"/>
      <c r="DZE150" s="626"/>
      <c r="DZF150" s="626"/>
      <c r="DZG150" s="626"/>
      <c r="DZH150" s="626"/>
      <c r="DZI150" s="592"/>
      <c r="DZJ150" s="626"/>
      <c r="DZK150" s="626"/>
      <c r="DZL150" s="626"/>
      <c r="DZM150" s="626"/>
      <c r="DZN150" s="626"/>
      <c r="DZO150" s="626"/>
      <c r="DZP150" s="592"/>
      <c r="DZQ150" s="626"/>
      <c r="DZR150" s="626"/>
      <c r="DZS150" s="626"/>
      <c r="DZT150" s="626"/>
      <c r="DZU150" s="626"/>
      <c r="DZV150" s="626"/>
      <c r="DZW150" s="592"/>
      <c r="DZX150" s="626"/>
      <c r="DZY150" s="626"/>
      <c r="DZZ150" s="626"/>
      <c r="EAA150" s="626"/>
      <c r="EAB150" s="626"/>
      <c r="EAC150" s="626"/>
      <c r="EAD150" s="592"/>
      <c r="EAE150" s="626"/>
      <c r="EAF150" s="626"/>
      <c r="EAG150" s="626"/>
      <c r="EAH150" s="626"/>
      <c r="EAI150" s="626"/>
      <c r="EAJ150" s="626"/>
      <c r="EAK150" s="592"/>
      <c r="EAL150" s="626"/>
      <c r="EAM150" s="626"/>
      <c r="EAN150" s="626"/>
      <c r="EAO150" s="626"/>
      <c r="EAP150" s="626"/>
      <c r="EAQ150" s="626"/>
      <c r="EAR150" s="592"/>
      <c r="EAS150" s="626"/>
      <c r="EAT150" s="626"/>
      <c r="EAU150" s="626"/>
      <c r="EAV150" s="626"/>
      <c r="EAW150" s="626"/>
      <c r="EAX150" s="626"/>
      <c r="EAY150" s="592"/>
      <c r="EAZ150" s="626"/>
      <c r="EBA150" s="626"/>
      <c r="EBB150" s="626"/>
      <c r="EBC150" s="626"/>
      <c r="EBD150" s="626"/>
      <c r="EBE150" s="626"/>
      <c r="EBF150" s="592"/>
      <c r="EBG150" s="626"/>
      <c r="EBH150" s="626"/>
      <c r="EBI150" s="626"/>
      <c r="EBJ150" s="626"/>
      <c r="EBK150" s="626"/>
      <c r="EBL150" s="626"/>
      <c r="EBM150" s="592"/>
      <c r="EBN150" s="626"/>
      <c r="EBO150" s="626"/>
      <c r="EBP150" s="626"/>
      <c r="EBQ150" s="626"/>
      <c r="EBR150" s="626"/>
      <c r="EBS150" s="626"/>
      <c r="EBT150" s="592"/>
      <c r="EBU150" s="626"/>
      <c r="EBV150" s="626"/>
      <c r="EBW150" s="626"/>
      <c r="EBX150" s="626"/>
      <c r="EBY150" s="626"/>
      <c r="EBZ150" s="626"/>
      <c r="ECA150" s="592"/>
      <c r="ECB150" s="626"/>
      <c r="ECC150" s="626"/>
      <c r="ECD150" s="626"/>
      <c r="ECE150" s="626"/>
      <c r="ECF150" s="626"/>
      <c r="ECG150" s="626"/>
      <c r="ECH150" s="592"/>
      <c r="ECI150" s="626"/>
      <c r="ECJ150" s="626"/>
      <c r="ECK150" s="626"/>
      <c r="ECL150" s="626"/>
      <c r="ECM150" s="626"/>
      <c r="ECN150" s="626"/>
      <c r="ECO150" s="592"/>
      <c r="ECP150" s="626"/>
      <c r="ECQ150" s="626"/>
      <c r="ECR150" s="626"/>
      <c r="ECS150" s="626"/>
      <c r="ECT150" s="626"/>
      <c r="ECU150" s="626"/>
      <c r="ECV150" s="592"/>
      <c r="ECW150" s="626"/>
      <c r="ECX150" s="626"/>
      <c r="ECY150" s="626"/>
      <c r="ECZ150" s="626"/>
      <c r="EDA150" s="626"/>
      <c r="EDB150" s="626"/>
      <c r="EDC150" s="592"/>
      <c r="EDD150" s="626"/>
      <c r="EDE150" s="626"/>
      <c r="EDF150" s="626"/>
      <c r="EDG150" s="626"/>
      <c r="EDH150" s="626"/>
      <c r="EDI150" s="626"/>
      <c r="EDJ150" s="592"/>
      <c r="EDK150" s="626"/>
      <c r="EDL150" s="626"/>
      <c r="EDM150" s="626"/>
      <c r="EDN150" s="626"/>
      <c r="EDO150" s="626"/>
      <c r="EDP150" s="626"/>
      <c r="EDQ150" s="592"/>
      <c r="EDR150" s="626"/>
      <c r="EDS150" s="626"/>
      <c r="EDT150" s="626"/>
      <c r="EDU150" s="626"/>
      <c r="EDV150" s="626"/>
      <c r="EDW150" s="626"/>
      <c r="EDX150" s="592"/>
      <c r="EDY150" s="626"/>
      <c r="EDZ150" s="626"/>
      <c r="EEA150" s="626"/>
      <c r="EEB150" s="626"/>
      <c r="EEC150" s="626"/>
      <c r="EED150" s="626"/>
      <c r="EEE150" s="592"/>
      <c r="EEF150" s="626"/>
      <c r="EEG150" s="626"/>
      <c r="EEH150" s="626"/>
      <c r="EEI150" s="626"/>
      <c r="EEJ150" s="626"/>
      <c r="EEK150" s="626"/>
      <c r="EEL150" s="592"/>
      <c r="EEM150" s="626"/>
      <c r="EEN150" s="626"/>
      <c r="EEO150" s="626"/>
      <c r="EEP150" s="626"/>
      <c r="EEQ150" s="626"/>
      <c r="EER150" s="626"/>
      <c r="EES150" s="592"/>
      <c r="EET150" s="626"/>
      <c r="EEU150" s="626"/>
      <c r="EEV150" s="626"/>
      <c r="EEW150" s="626"/>
      <c r="EEX150" s="626"/>
      <c r="EEY150" s="626"/>
      <c r="EEZ150" s="592"/>
      <c r="EFA150" s="626"/>
      <c r="EFB150" s="626"/>
      <c r="EFC150" s="626"/>
      <c r="EFD150" s="626"/>
      <c r="EFE150" s="626"/>
      <c r="EFF150" s="626"/>
      <c r="EFG150" s="592"/>
      <c r="EFH150" s="626"/>
      <c r="EFI150" s="626"/>
      <c r="EFJ150" s="626"/>
      <c r="EFK150" s="626"/>
      <c r="EFL150" s="626"/>
      <c r="EFM150" s="626"/>
      <c r="EFN150" s="592"/>
      <c r="EFO150" s="626"/>
      <c r="EFP150" s="626"/>
      <c r="EFQ150" s="626"/>
      <c r="EFR150" s="626"/>
      <c r="EFS150" s="626"/>
      <c r="EFT150" s="626"/>
      <c r="EFU150" s="592"/>
      <c r="EFV150" s="626"/>
      <c r="EFW150" s="626"/>
      <c r="EFX150" s="626"/>
      <c r="EFY150" s="626"/>
      <c r="EFZ150" s="626"/>
      <c r="EGA150" s="626"/>
      <c r="EGB150" s="592"/>
      <c r="EGC150" s="626"/>
      <c r="EGD150" s="626"/>
      <c r="EGE150" s="626"/>
      <c r="EGF150" s="626"/>
      <c r="EGG150" s="626"/>
      <c r="EGH150" s="626"/>
      <c r="EGI150" s="592"/>
      <c r="EGJ150" s="626"/>
      <c r="EGK150" s="626"/>
      <c r="EGL150" s="626"/>
      <c r="EGM150" s="626"/>
      <c r="EGN150" s="626"/>
      <c r="EGO150" s="626"/>
      <c r="EGP150" s="592"/>
      <c r="EGQ150" s="626"/>
      <c r="EGR150" s="626"/>
      <c r="EGS150" s="626"/>
      <c r="EGT150" s="626"/>
      <c r="EGU150" s="626"/>
      <c r="EGV150" s="626"/>
      <c r="EGW150" s="592"/>
      <c r="EGX150" s="626"/>
      <c r="EGY150" s="626"/>
      <c r="EGZ150" s="626"/>
      <c r="EHA150" s="626"/>
      <c r="EHB150" s="626"/>
      <c r="EHC150" s="626"/>
      <c r="EHD150" s="592"/>
      <c r="EHE150" s="626"/>
      <c r="EHF150" s="626"/>
      <c r="EHG150" s="626"/>
      <c r="EHH150" s="626"/>
      <c r="EHI150" s="626"/>
      <c r="EHJ150" s="626"/>
      <c r="EHK150" s="592"/>
      <c r="EHL150" s="626"/>
      <c r="EHM150" s="626"/>
      <c r="EHN150" s="626"/>
      <c r="EHO150" s="626"/>
      <c r="EHP150" s="626"/>
      <c r="EHQ150" s="626"/>
      <c r="EHR150" s="592"/>
      <c r="EHS150" s="626"/>
      <c r="EHT150" s="626"/>
      <c r="EHU150" s="626"/>
      <c r="EHV150" s="626"/>
      <c r="EHW150" s="626"/>
      <c r="EHX150" s="626"/>
      <c r="EHY150" s="592"/>
      <c r="EHZ150" s="626"/>
      <c r="EIA150" s="626"/>
      <c r="EIB150" s="626"/>
      <c r="EIC150" s="626"/>
      <c r="EID150" s="626"/>
      <c r="EIE150" s="626"/>
      <c r="EIF150" s="592"/>
      <c r="EIG150" s="626"/>
      <c r="EIH150" s="626"/>
      <c r="EII150" s="626"/>
      <c r="EIJ150" s="626"/>
      <c r="EIK150" s="626"/>
      <c r="EIL150" s="626"/>
      <c r="EIM150" s="592"/>
      <c r="EIN150" s="626"/>
      <c r="EIO150" s="626"/>
      <c r="EIP150" s="626"/>
      <c r="EIQ150" s="626"/>
      <c r="EIR150" s="626"/>
      <c r="EIS150" s="626"/>
      <c r="EIT150" s="592"/>
      <c r="EIU150" s="626"/>
      <c r="EIV150" s="626"/>
      <c r="EIW150" s="626"/>
      <c r="EIX150" s="626"/>
      <c r="EIY150" s="626"/>
      <c r="EIZ150" s="626"/>
      <c r="EJA150" s="592"/>
      <c r="EJB150" s="626"/>
      <c r="EJC150" s="626"/>
      <c r="EJD150" s="626"/>
      <c r="EJE150" s="626"/>
      <c r="EJF150" s="626"/>
      <c r="EJG150" s="626"/>
      <c r="EJH150" s="592"/>
      <c r="EJI150" s="626"/>
      <c r="EJJ150" s="626"/>
      <c r="EJK150" s="626"/>
      <c r="EJL150" s="626"/>
      <c r="EJM150" s="626"/>
      <c r="EJN150" s="626"/>
      <c r="EJO150" s="592"/>
      <c r="EJP150" s="626"/>
      <c r="EJQ150" s="626"/>
      <c r="EJR150" s="626"/>
      <c r="EJS150" s="626"/>
      <c r="EJT150" s="626"/>
      <c r="EJU150" s="626"/>
      <c r="EJV150" s="592"/>
      <c r="EJW150" s="626"/>
      <c r="EJX150" s="626"/>
      <c r="EJY150" s="626"/>
      <c r="EJZ150" s="626"/>
      <c r="EKA150" s="626"/>
      <c r="EKB150" s="626"/>
      <c r="EKC150" s="592"/>
      <c r="EKD150" s="626"/>
      <c r="EKE150" s="626"/>
      <c r="EKF150" s="626"/>
      <c r="EKG150" s="626"/>
      <c r="EKH150" s="626"/>
      <c r="EKI150" s="626"/>
      <c r="EKJ150" s="592"/>
      <c r="EKK150" s="626"/>
      <c r="EKL150" s="626"/>
      <c r="EKM150" s="626"/>
      <c r="EKN150" s="626"/>
      <c r="EKO150" s="626"/>
      <c r="EKP150" s="626"/>
      <c r="EKQ150" s="592"/>
      <c r="EKR150" s="626"/>
      <c r="EKS150" s="626"/>
      <c r="EKT150" s="626"/>
      <c r="EKU150" s="626"/>
      <c r="EKV150" s="626"/>
      <c r="EKW150" s="626"/>
      <c r="EKX150" s="592"/>
      <c r="EKY150" s="626"/>
      <c r="EKZ150" s="626"/>
      <c r="ELA150" s="626"/>
      <c r="ELB150" s="626"/>
      <c r="ELC150" s="626"/>
      <c r="ELD150" s="626"/>
      <c r="ELE150" s="592"/>
      <c r="ELF150" s="626"/>
      <c r="ELG150" s="626"/>
      <c r="ELH150" s="626"/>
      <c r="ELI150" s="626"/>
      <c r="ELJ150" s="626"/>
      <c r="ELK150" s="626"/>
      <c r="ELL150" s="592"/>
      <c r="ELM150" s="626"/>
      <c r="ELN150" s="626"/>
      <c r="ELO150" s="626"/>
      <c r="ELP150" s="626"/>
      <c r="ELQ150" s="626"/>
      <c r="ELR150" s="626"/>
      <c r="ELS150" s="592"/>
      <c r="ELT150" s="626"/>
      <c r="ELU150" s="626"/>
      <c r="ELV150" s="626"/>
      <c r="ELW150" s="626"/>
      <c r="ELX150" s="626"/>
      <c r="ELY150" s="626"/>
      <c r="ELZ150" s="592"/>
      <c r="EMA150" s="626"/>
      <c r="EMB150" s="626"/>
      <c r="EMC150" s="626"/>
      <c r="EMD150" s="626"/>
      <c r="EME150" s="626"/>
      <c r="EMF150" s="626"/>
      <c r="EMG150" s="592"/>
      <c r="EMH150" s="626"/>
      <c r="EMI150" s="626"/>
      <c r="EMJ150" s="626"/>
      <c r="EMK150" s="626"/>
      <c r="EML150" s="626"/>
      <c r="EMM150" s="626"/>
      <c r="EMN150" s="592"/>
      <c r="EMO150" s="626"/>
      <c r="EMP150" s="626"/>
      <c r="EMQ150" s="626"/>
      <c r="EMR150" s="626"/>
      <c r="EMS150" s="626"/>
      <c r="EMT150" s="626"/>
      <c r="EMU150" s="592"/>
      <c r="EMV150" s="626"/>
      <c r="EMW150" s="626"/>
      <c r="EMX150" s="626"/>
      <c r="EMY150" s="626"/>
      <c r="EMZ150" s="626"/>
      <c r="ENA150" s="626"/>
      <c r="ENB150" s="592"/>
      <c r="ENC150" s="626"/>
      <c r="END150" s="626"/>
      <c r="ENE150" s="626"/>
      <c r="ENF150" s="626"/>
      <c r="ENG150" s="626"/>
      <c r="ENH150" s="626"/>
      <c r="ENI150" s="592"/>
      <c r="ENJ150" s="626"/>
      <c r="ENK150" s="626"/>
      <c r="ENL150" s="626"/>
      <c r="ENM150" s="626"/>
      <c r="ENN150" s="626"/>
      <c r="ENO150" s="626"/>
      <c r="ENP150" s="592"/>
      <c r="ENQ150" s="626"/>
      <c r="ENR150" s="626"/>
      <c r="ENS150" s="626"/>
      <c r="ENT150" s="626"/>
      <c r="ENU150" s="626"/>
      <c r="ENV150" s="626"/>
      <c r="ENW150" s="592"/>
      <c r="ENX150" s="626"/>
      <c r="ENY150" s="626"/>
      <c r="ENZ150" s="626"/>
      <c r="EOA150" s="626"/>
      <c r="EOB150" s="626"/>
      <c r="EOC150" s="626"/>
      <c r="EOD150" s="592"/>
      <c r="EOE150" s="626"/>
      <c r="EOF150" s="626"/>
      <c r="EOG150" s="626"/>
      <c r="EOH150" s="626"/>
      <c r="EOI150" s="626"/>
      <c r="EOJ150" s="626"/>
      <c r="EOK150" s="592"/>
      <c r="EOL150" s="626"/>
      <c r="EOM150" s="626"/>
      <c r="EON150" s="626"/>
      <c r="EOO150" s="626"/>
      <c r="EOP150" s="626"/>
      <c r="EOQ150" s="626"/>
      <c r="EOR150" s="592"/>
      <c r="EOS150" s="626"/>
      <c r="EOT150" s="626"/>
      <c r="EOU150" s="626"/>
      <c r="EOV150" s="626"/>
      <c r="EOW150" s="626"/>
      <c r="EOX150" s="626"/>
      <c r="EOY150" s="592"/>
      <c r="EOZ150" s="626"/>
      <c r="EPA150" s="626"/>
      <c r="EPB150" s="626"/>
      <c r="EPC150" s="626"/>
      <c r="EPD150" s="626"/>
      <c r="EPE150" s="626"/>
      <c r="EPF150" s="592"/>
      <c r="EPG150" s="626"/>
      <c r="EPH150" s="626"/>
      <c r="EPI150" s="626"/>
      <c r="EPJ150" s="626"/>
      <c r="EPK150" s="626"/>
      <c r="EPL150" s="626"/>
      <c r="EPM150" s="592"/>
      <c r="EPN150" s="626"/>
      <c r="EPO150" s="626"/>
      <c r="EPP150" s="626"/>
      <c r="EPQ150" s="626"/>
      <c r="EPR150" s="626"/>
      <c r="EPS150" s="626"/>
      <c r="EPT150" s="592"/>
      <c r="EPU150" s="626"/>
      <c r="EPV150" s="626"/>
      <c r="EPW150" s="626"/>
      <c r="EPX150" s="626"/>
      <c r="EPY150" s="626"/>
      <c r="EPZ150" s="626"/>
      <c r="EQA150" s="592"/>
      <c r="EQB150" s="626"/>
      <c r="EQC150" s="626"/>
      <c r="EQD150" s="626"/>
      <c r="EQE150" s="626"/>
      <c r="EQF150" s="626"/>
      <c r="EQG150" s="626"/>
      <c r="EQH150" s="592"/>
      <c r="EQI150" s="626"/>
      <c r="EQJ150" s="626"/>
      <c r="EQK150" s="626"/>
      <c r="EQL150" s="626"/>
      <c r="EQM150" s="626"/>
      <c r="EQN150" s="626"/>
      <c r="EQO150" s="592"/>
      <c r="EQP150" s="626"/>
      <c r="EQQ150" s="626"/>
      <c r="EQR150" s="626"/>
      <c r="EQS150" s="626"/>
      <c r="EQT150" s="626"/>
      <c r="EQU150" s="626"/>
      <c r="EQV150" s="592"/>
      <c r="EQW150" s="626"/>
      <c r="EQX150" s="626"/>
      <c r="EQY150" s="626"/>
      <c r="EQZ150" s="626"/>
      <c r="ERA150" s="626"/>
      <c r="ERB150" s="626"/>
      <c r="ERC150" s="592"/>
      <c r="ERD150" s="626"/>
      <c r="ERE150" s="626"/>
      <c r="ERF150" s="626"/>
      <c r="ERG150" s="626"/>
      <c r="ERH150" s="626"/>
      <c r="ERI150" s="626"/>
      <c r="ERJ150" s="592"/>
      <c r="ERK150" s="626"/>
      <c r="ERL150" s="626"/>
      <c r="ERM150" s="626"/>
      <c r="ERN150" s="626"/>
      <c r="ERO150" s="626"/>
      <c r="ERP150" s="626"/>
      <c r="ERQ150" s="592"/>
      <c r="ERR150" s="626"/>
      <c r="ERS150" s="626"/>
      <c r="ERT150" s="626"/>
      <c r="ERU150" s="626"/>
      <c r="ERV150" s="626"/>
      <c r="ERW150" s="626"/>
      <c r="ERX150" s="592"/>
      <c r="ERY150" s="626"/>
      <c r="ERZ150" s="626"/>
      <c r="ESA150" s="626"/>
      <c r="ESB150" s="626"/>
      <c r="ESC150" s="626"/>
      <c r="ESD150" s="626"/>
      <c r="ESE150" s="592"/>
      <c r="ESF150" s="626"/>
      <c r="ESG150" s="626"/>
      <c r="ESH150" s="626"/>
      <c r="ESI150" s="626"/>
      <c r="ESJ150" s="626"/>
      <c r="ESK150" s="626"/>
      <c r="ESL150" s="592"/>
      <c r="ESM150" s="626"/>
      <c r="ESN150" s="626"/>
      <c r="ESO150" s="626"/>
      <c r="ESP150" s="626"/>
      <c r="ESQ150" s="626"/>
      <c r="ESR150" s="626"/>
      <c r="ESS150" s="592"/>
      <c r="EST150" s="626"/>
      <c r="ESU150" s="626"/>
      <c r="ESV150" s="626"/>
      <c r="ESW150" s="626"/>
      <c r="ESX150" s="626"/>
      <c r="ESY150" s="626"/>
      <c r="ESZ150" s="592"/>
      <c r="ETA150" s="626"/>
      <c r="ETB150" s="626"/>
      <c r="ETC150" s="626"/>
      <c r="ETD150" s="626"/>
      <c r="ETE150" s="626"/>
      <c r="ETF150" s="626"/>
      <c r="ETG150" s="592"/>
      <c r="ETH150" s="626"/>
      <c r="ETI150" s="626"/>
      <c r="ETJ150" s="626"/>
      <c r="ETK150" s="626"/>
      <c r="ETL150" s="626"/>
      <c r="ETM150" s="626"/>
      <c r="ETN150" s="592"/>
      <c r="ETO150" s="626"/>
      <c r="ETP150" s="626"/>
      <c r="ETQ150" s="626"/>
      <c r="ETR150" s="626"/>
      <c r="ETS150" s="626"/>
      <c r="ETT150" s="626"/>
      <c r="ETU150" s="592"/>
      <c r="ETV150" s="626"/>
      <c r="ETW150" s="626"/>
      <c r="ETX150" s="626"/>
      <c r="ETY150" s="626"/>
      <c r="ETZ150" s="626"/>
      <c r="EUA150" s="626"/>
      <c r="EUB150" s="592"/>
      <c r="EUC150" s="626"/>
      <c r="EUD150" s="626"/>
      <c r="EUE150" s="626"/>
      <c r="EUF150" s="626"/>
      <c r="EUG150" s="626"/>
      <c r="EUH150" s="626"/>
      <c r="EUI150" s="592"/>
      <c r="EUJ150" s="626"/>
      <c r="EUK150" s="626"/>
      <c r="EUL150" s="626"/>
      <c r="EUM150" s="626"/>
      <c r="EUN150" s="626"/>
      <c r="EUO150" s="626"/>
      <c r="EUP150" s="592"/>
      <c r="EUQ150" s="626"/>
      <c r="EUR150" s="626"/>
      <c r="EUS150" s="626"/>
      <c r="EUT150" s="626"/>
      <c r="EUU150" s="626"/>
      <c r="EUV150" s="626"/>
      <c r="EUW150" s="592"/>
      <c r="EUX150" s="626"/>
      <c r="EUY150" s="626"/>
      <c r="EUZ150" s="626"/>
      <c r="EVA150" s="626"/>
      <c r="EVB150" s="626"/>
      <c r="EVC150" s="626"/>
      <c r="EVD150" s="592"/>
      <c r="EVE150" s="626"/>
      <c r="EVF150" s="626"/>
      <c r="EVG150" s="626"/>
      <c r="EVH150" s="626"/>
      <c r="EVI150" s="626"/>
      <c r="EVJ150" s="626"/>
      <c r="EVK150" s="592"/>
      <c r="EVL150" s="626"/>
      <c r="EVM150" s="626"/>
      <c r="EVN150" s="626"/>
      <c r="EVO150" s="626"/>
      <c r="EVP150" s="626"/>
      <c r="EVQ150" s="626"/>
      <c r="EVR150" s="592"/>
      <c r="EVS150" s="626"/>
      <c r="EVT150" s="626"/>
      <c r="EVU150" s="626"/>
      <c r="EVV150" s="626"/>
      <c r="EVW150" s="626"/>
      <c r="EVX150" s="626"/>
      <c r="EVY150" s="592"/>
      <c r="EVZ150" s="626"/>
      <c r="EWA150" s="626"/>
      <c r="EWB150" s="626"/>
      <c r="EWC150" s="626"/>
      <c r="EWD150" s="626"/>
      <c r="EWE150" s="626"/>
      <c r="EWF150" s="592"/>
      <c r="EWG150" s="626"/>
      <c r="EWH150" s="626"/>
      <c r="EWI150" s="626"/>
      <c r="EWJ150" s="626"/>
      <c r="EWK150" s="626"/>
      <c r="EWL150" s="626"/>
      <c r="EWM150" s="592"/>
      <c r="EWN150" s="626"/>
      <c r="EWO150" s="626"/>
      <c r="EWP150" s="626"/>
      <c r="EWQ150" s="626"/>
      <c r="EWR150" s="626"/>
      <c r="EWS150" s="626"/>
      <c r="EWT150" s="592"/>
      <c r="EWU150" s="626"/>
      <c r="EWV150" s="626"/>
      <c r="EWW150" s="626"/>
      <c r="EWX150" s="626"/>
      <c r="EWY150" s="626"/>
      <c r="EWZ150" s="626"/>
      <c r="EXA150" s="592"/>
      <c r="EXB150" s="626"/>
      <c r="EXC150" s="626"/>
      <c r="EXD150" s="626"/>
      <c r="EXE150" s="626"/>
      <c r="EXF150" s="626"/>
      <c r="EXG150" s="626"/>
      <c r="EXH150" s="592"/>
      <c r="EXI150" s="626"/>
      <c r="EXJ150" s="626"/>
      <c r="EXK150" s="626"/>
      <c r="EXL150" s="626"/>
      <c r="EXM150" s="626"/>
      <c r="EXN150" s="626"/>
      <c r="EXO150" s="592"/>
      <c r="EXP150" s="626"/>
      <c r="EXQ150" s="626"/>
      <c r="EXR150" s="626"/>
      <c r="EXS150" s="626"/>
      <c r="EXT150" s="626"/>
      <c r="EXU150" s="626"/>
      <c r="EXV150" s="592"/>
      <c r="EXW150" s="626"/>
      <c r="EXX150" s="626"/>
      <c r="EXY150" s="626"/>
      <c r="EXZ150" s="626"/>
      <c r="EYA150" s="626"/>
      <c r="EYB150" s="626"/>
      <c r="EYC150" s="592"/>
      <c r="EYD150" s="626"/>
      <c r="EYE150" s="626"/>
      <c r="EYF150" s="626"/>
      <c r="EYG150" s="626"/>
      <c r="EYH150" s="626"/>
      <c r="EYI150" s="626"/>
      <c r="EYJ150" s="592"/>
      <c r="EYK150" s="626"/>
      <c r="EYL150" s="626"/>
      <c r="EYM150" s="626"/>
      <c r="EYN150" s="626"/>
      <c r="EYO150" s="626"/>
      <c r="EYP150" s="626"/>
      <c r="EYQ150" s="592"/>
      <c r="EYR150" s="626"/>
      <c r="EYS150" s="626"/>
      <c r="EYT150" s="626"/>
      <c r="EYU150" s="626"/>
      <c r="EYV150" s="626"/>
      <c r="EYW150" s="626"/>
      <c r="EYX150" s="592"/>
      <c r="EYY150" s="626"/>
      <c r="EYZ150" s="626"/>
      <c r="EZA150" s="626"/>
      <c r="EZB150" s="626"/>
      <c r="EZC150" s="626"/>
      <c r="EZD150" s="626"/>
      <c r="EZE150" s="592"/>
      <c r="EZF150" s="626"/>
      <c r="EZG150" s="626"/>
      <c r="EZH150" s="626"/>
      <c r="EZI150" s="626"/>
      <c r="EZJ150" s="626"/>
      <c r="EZK150" s="626"/>
      <c r="EZL150" s="592"/>
      <c r="EZM150" s="626"/>
      <c r="EZN150" s="626"/>
      <c r="EZO150" s="626"/>
      <c r="EZP150" s="626"/>
      <c r="EZQ150" s="626"/>
      <c r="EZR150" s="626"/>
      <c r="EZS150" s="592"/>
      <c r="EZT150" s="626"/>
      <c r="EZU150" s="626"/>
      <c r="EZV150" s="626"/>
      <c r="EZW150" s="626"/>
      <c r="EZX150" s="626"/>
      <c r="EZY150" s="626"/>
      <c r="EZZ150" s="592"/>
      <c r="FAA150" s="626"/>
      <c r="FAB150" s="626"/>
      <c r="FAC150" s="626"/>
      <c r="FAD150" s="626"/>
      <c r="FAE150" s="626"/>
      <c r="FAF150" s="626"/>
      <c r="FAG150" s="592"/>
      <c r="FAH150" s="626"/>
      <c r="FAI150" s="626"/>
      <c r="FAJ150" s="626"/>
      <c r="FAK150" s="626"/>
      <c r="FAL150" s="626"/>
      <c r="FAM150" s="626"/>
      <c r="FAN150" s="592"/>
      <c r="FAO150" s="626"/>
      <c r="FAP150" s="626"/>
      <c r="FAQ150" s="626"/>
      <c r="FAR150" s="626"/>
      <c r="FAS150" s="626"/>
      <c r="FAT150" s="626"/>
      <c r="FAU150" s="592"/>
      <c r="FAV150" s="626"/>
      <c r="FAW150" s="626"/>
      <c r="FAX150" s="626"/>
      <c r="FAY150" s="626"/>
      <c r="FAZ150" s="626"/>
      <c r="FBA150" s="626"/>
      <c r="FBB150" s="592"/>
      <c r="FBC150" s="626"/>
      <c r="FBD150" s="626"/>
      <c r="FBE150" s="626"/>
      <c r="FBF150" s="626"/>
      <c r="FBG150" s="626"/>
      <c r="FBH150" s="626"/>
      <c r="FBI150" s="592"/>
      <c r="FBJ150" s="626"/>
      <c r="FBK150" s="626"/>
      <c r="FBL150" s="626"/>
      <c r="FBM150" s="626"/>
      <c r="FBN150" s="626"/>
      <c r="FBO150" s="626"/>
      <c r="FBP150" s="592"/>
      <c r="FBQ150" s="626"/>
      <c r="FBR150" s="626"/>
      <c r="FBS150" s="626"/>
      <c r="FBT150" s="626"/>
      <c r="FBU150" s="626"/>
      <c r="FBV150" s="626"/>
      <c r="FBW150" s="592"/>
      <c r="FBX150" s="626"/>
      <c r="FBY150" s="626"/>
      <c r="FBZ150" s="626"/>
      <c r="FCA150" s="626"/>
      <c r="FCB150" s="626"/>
      <c r="FCC150" s="626"/>
      <c r="FCD150" s="592"/>
      <c r="FCE150" s="626"/>
      <c r="FCF150" s="626"/>
      <c r="FCG150" s="626"/>
      <c r="FCH150" s="626"/>
      <c r="FCI150" s="626"/>
      <c r="FCJ150" s="626"/>
      <c r="FCK150" s="592"/>
      <c r="FCL150" s="626"/>
      <c r="FCM150" s="626"/>
      <c r="FCN150" s="626"/>
      <c r="FCO150" s="626"/>
      <c r="FCP150" s="626"/>
      <c r="FCQ150" s="626"/>
      <c r="FCR150" s="592"/>
      <c r="FCS150" s="626"/>
      <c r="FCT150" s="626"/>
      <c r="FCU150" s="626"/>
      <c r="FCV150" s="626"/>
      <c r="FCW150" s="626"/>
      <c r="FCX150" s="626"/>
      <c r="FCY150" s="592"/>
      <c r="FCZ150" s="626"/>
      <c r="FDA150" s="626"/>
      <c r="FDB150" s="626"/>
      <c r="FDC150" s="626"/>
      <c r="FDD150" s="626"/>
      <c r="FDE150" s="626"/>
      <c r="FDF150" s="592"/>
      <c r="FDG150" s="626"/>
      <c r="FDH150" s="626"/>
      <c r="FDI150" s="626"/>
      <c r="FDJ150" s="626"/>
      <c r="FDK150" s="626"/>
      <c r="FDL150" s="626"/>
      <c r="FDM150" s="592"/>
      <c r="FDN150" s="626"/>
      <c r="FDO150" s="626"/>
      <c r="FDP150" s="626"/>
      <c r="FDQ150" s="626"/>
      <c r="FDR150" s="626"/>
      <c r="FDS150" s="626"/>
      <c r="FDT150" s="592"/>
      <c r="FDU150" s="626"/>
      <c r="FDV150" s="626"/>
      <c r="FDW150" s="626"/>
      <c r="FDX150" s="626"/>
      <c r="FDY150" s="626"/>
      <c r="FDZ150" s="626"/>
      <c r="FEA150" s="592"/>
      <c r="FEB150" s="626"/>
      <c r="FEC150" s="626"/>
      <c r="FED150" s="626"/>
      <c r="FEE150" s="626"/>
      <c r="FEF150" s="626"/>
      <c r="FEG150" s="626"/>
      <c r="FEH150" s="592"/>
      <c r="FEI150" s="626"/>
      <c r="FEJ150" s="626"/>
      <c r="FEK150" s="626"/>
      <c r="FEL150" s="626"/>
      <c r="FEM150" s="626"/>
      <c r="FEN150" s="626"/>
      <c r="FEO150" s="592"/>
      <c r="FEP150" s="626"/>
      <c r="FEQ150" s="626"/>
      <c r="FER150" s="626"/>
      <c r="FES150" s="626"/>
      <c r="FET150" s="626"/>
      <c r="FEU150" s="626"/>
      <c r="FEV150" s="592"/>
      <c r="FEW150" s="626"/>
      <c r="FEX150" s="626"/>
      <c r="FEY150" s="626"/>
      <c r="FEZ150" s="626"/>
      <c r="FFA150" s="626"/>
      <c r="FFB150" s="626"/>
      <c r="FFC150" s="592"/>
      <c r="FFD150" s="626"/>
      <c r="FFE150" s="626"/>
      <c r="FFF150" s="626"/>
      <c r="FFG150" s="626"/>
      <c r="FFH150" s="626"/>
      <c r="FFI150" s="626"/>
      <c r="FFJ150" s="592"/>
      <c r="FFK150" s="626"/>
      <c r="FFL150" s="626"/>
      <c r="FFM150" s="626"/>
      <c r="FFN150" s="626"/>
      <c r="FFO150" s="626"/>
      <c r="FFP150" s="626"/>
      <c r="FFQ150" s="592"/>
      <c r="FFR150" s="626"/>
      <c r="FFS150" s="626"/>
      <c r="FFT150" s="626"/>
      <c r="FFU150" s="626"/>
      <c r="FFV150" s="626"/>
      <c r="FFW150" s="626"/>
      <c r="FFX150" s="592"/>
      <c r="FFY150" s="626"/>
      <c r="FFZ150" s="626"/>
      <c r="FGA150" s="626"/>
      <c r="FGB150" s="626"/>
      <c r="FGC150" s="626"/>
      <c r="FGD150" s="626"/>
      <c r="FGE150" s="592"/>
      <c r="FGF150" s="626"/>
      <c r="FGG150" s="626"/>
      <c r="FGH150" s="626"/>
      <c r="FGI150" s="626"/>
      <c r="FGJ150" s="626"/>
      <c r="FGK150" s="626"/>
      <c r="FGL150" s="592"/>
      <c r="FGM150" s="626"/>
      <c r="FGN150" s="626"/>
      <c r="FGO150" s="626"/>
      <c r="FGP150" s="626"/>
      <c r="FGQ150" s="626"/>
      <c r="FGR150" s="626"/>
      <c r="FGS150" s="592"/>
      <c r="FGT150" s="626"/>
      <c r="FGU150" s="626"/>
      <c r="FGV150" s="626"/>
      <c r="FGW150" s="626"/>
      <c r="FGX150" s="626"/>
      <c r="FGY150" s="626"/>
      <c r="FGZ150" s="592"/>
      <c r="FHA150" s="626"/>
      <c r="FHB150" s="626"/>
      <c r="FHC150" s="626"/>
      <c r="FHD150" s="626"/>
      <c r="FHE150" s="626"/>
      <c r="FHF150" s="626"/>
      <c r="FHG150" s="592"/>
      <c r="FHH150" s="626"/>
      <c r="FHI150" s="626"/>
      <c r="FHJ150" s="626"/>
      <c r="FHK150" s="626"/>
      <c r="FHL150" s="626"/>
      <c r="FHM150" s="626"/>
      <c r="FHN150" s="592"/>
      <c r="FHO150" s="626"/>
      <c r="FHP150" s="626"/>
      <c r="FHQ150" s="626"/>
      <c r="FHR150" s="626"/>
      <c r="FHS150" s="626"/>
      <c r="FHT150" s="626"/>
      <c r="FHU150" s="592"/>
      <c r="FHV150" s="626"/>
      <c r="FHW150" s="626"/>
      <c r="FHX150" s="626"/>
      <c r="FHY150" s="626"/>
      <c r="FHZ150" s="626"/>
      <c r="FIA150" s="626"/>
      <c r="FIB150" s="592"/>
      <c r="FIC150" s="626"/>
      <c r="FID150" s="626"/>
      <c r="FIE150" s="626"/>
      <c r="FIF150" s="626"/>
      <c r="FIG150" s="626"/>
      <c r="FIH150" s="626"/>
      <c r="FII150" s="592"/>
      <c r="FIJ150" s="626"/>
      <c r="FIK150" s="626"/>
      <c r="FIL150" s="626"/>
      <c r="FIM150" s="626"/>
      <c r="FIN150" s="626"/>
      <c r="FIO150" s="626"/>
      <c r="FIP150" s="592"/>
      <c r="FIQ150" s="626"/>
      <c r="FIR150" s="626"/>
      <c r="FIS150" s="626"/>
      <c r="FIT150" s="626"/>
      <c r="FIU150" s="626"/>
      <c r="FIV150" s="626"/>
      <c r="FIW150" s="592"/>
      <c r="FIX150" s="626"/>
      <c r="FIY150" s="626"/>
      <c r="FIZ150" s="626"/>
      <c r="FJA150" s="626"/>
      <c r="FJB150" s="626"/>
      <c r="FJC150" s="626"/>
      <c r="FJD150" s="592"/>
      <c r="FJE150" s="626"/>
      <c r="FJF150" s="626"/>
      <c r="FJG150" s="626"/>
      <c r="FJH150" s="626"/>
      <c r="FJI150" s="626"/>
      <c r="FJJ150" s="626"/>
      <c r="FJK150" s="592"/>
      <c r="FJL150" s="626"/>
      <c r="FJM150" s="626"/>
      <c r="FJN150" s="626"/>
      <c r="FJO150" s="626"/>
      <c r="FJP150" s="626"/>
      <c r="FJQ150" s="626"/>
      <c r="FJR150" s="592"/>
      <c r="FJS150" s="626"/>
      <c r="FJT150" s="626"/>
      <c r="FJU150" s="626"/>
      <c r="FJV150" s="626"/>
      <c r="FJW150" s="626"/>
      <c r="FJX150" s="626"/>
      <c r="FJY150" s="592"/>
      <c r="FJZ150" s="626"/>
      <c r="FKA150" s="626"/>
      <c r="FKB150" s="626"/>
      <c r="FKC150" s="626"/>
      <c r="FKD150" s="626"/>
      <c r="FKE150" s="626"/>
      <c r="FKF150" s="592"/>
      <c r="FKG150" s="626"/>
      <c r="FKH150" s="626"/>
      <c r="FKI150" s="626"/>
      <c r="FKJ150" s="626"/>
      <c r="FKK150" s="626"/>
      <c r="FKL150" s="626"/>
      <c r="FKM150" s="592"/>
      <c r="FKN150" s="626"/>
      <c r="FKO150" s="626"/>
      <c r="FKP150" s="626"/>
      <c r="FKQ150" s="626"/>
      <c r="FKR150" s="626"/>
      <c r="FKS150" s="626"/>
      <c r="FKT150" s="592"/>
      <c r="FKU150" s="626"/>
      <c r="FKV150" s="626"/>
      <c r="FKW150" s="626"/>
      <c r="FKX150" s="626"/>
      <c r="FKY150" s="626"/>
      <c r="FKZ150" s="626"/>
      <c r="FLA150" s="592"/>
      <c r="FLB150" s="626"/>
      <c r="FLC150" s="626"/>
      <c r="FLD150" s="626"/>
      <c r="FLE150" s="626"/>
      <c r="FLF150" s="626"/>
      <c r="FLG150" s="626"/>
      <c r="FLH150" s="592"/>
      <c r="FLI150" s="626"/>
      <c r="FLJ150" s="626"/>
      <c r="FLK150" s="626"/>
      <c r="FLL150" s="626"/>
      <c r="FLM150" s="626"/>
      <c r="FLN150" s="626"/>
      <c r="FLO150" s="592"/>
      <c r="FLP150" s="626"/>
      <c r="FLQ150" s="626"/>
      <c r="FLR150" s="626"/>
      <c r="FLS150" s="626"/>
      <c r="FLT150" s="626"/>
      <c r="FLU150" s="626"/>
      <c r="FLV150" s="592"/>
      <c r="FLW150" s="626"/>
      <c r="FLX150" s="626"/>
      <c r="FLY150" s="626"/>
      <c r="FLZ150" s="626"/>
      <c r="FMA150" s="626"/>
      <c r="FMB150" s="626"/>
      <c r="FMC150" s="592"/>
      <c r="FMD150" s="626"/>
      <c r="FME150" s="626"/>
      <c r="FMF150" s="626"/>
      <c r="FMG150" s="626"/>
      <c r="FMH150" s="626"/>
      <c r="FMI150" s="626"/>
      <c r="FMJ150" s="592"/>
      <c r="FMK150" s="626"/>
      <c r="FML150" s="626"/>
      <c r="FMM150" s="626"/>
      <c r="FMN150" s="626"/>
      <c r="FMO150" s="626"/>
      <c r="FMP150" s="626"/>
      <c r="FMQ150" s="592"/>
      <c r="FMR150" s="626"/>
      <c r="FMS150" s="626"/>
      <c r="FMT150" s="626"/>
      <c r="FMU150" s="626"/>
      <c r="FMV150" s="626"/>
      <c r="FMW150" s="626"/>
      <c r="FMX150" s="592"/>
      <c r="FMY150" s="626"/>
      <c r="FMZ150" s="626"/>
      <c r="FNA150" s="626"/>
      <c r="FNB150" s="626"/>
      <c r="FNC150" s="626"/>
      <c r="FND150" s="626"/>
      <c r="FNE150" s="592"/>
      <c r="FNF150" s="626"/>
      <c r="FNG150" s="626"/>
      <c r="FNH150" s="626"/>
      <c r="FNI150" s="626"/>
      <c r="FNJ150" s="626"/>
      <c r="FNK150" s="626"/>
      <c r="FNL150" s="592"/>
      <c r="FNM150" s="626"/>
      <c r="FNN150" s="626"/>
      <c r="FNO150" s="626"/>
      <c r="FNP150" s="626"/>
      <c r="FNQ150" s="626"/>
      <c r="FNR150" s="626"/>
      <c r="FNS150" s="592"/>
      <c r="FNT150" s="626"/>
      <c r="FNU150" s="626"/>
      <c r="FNV150" s="626"/>
      <c r="FNW150" s="626"/>
      <c r="FNX150" s="626"/>
      <c r="FNY150" s="626"/>
      <c r="FNZ150" s="592"/>
      <c r="FOA150" s="626"/>
      <c r="FOB150" s="626"/>
      <c r="FOC150" s="626"/>
      <c r="FOD150" s="626"/>
      <c r="FOE150" s="626"/>
      <c r="FOF150" s="626"/>
      <c r="FOG150" s="592"/>
      <c r="FOH150" s="626"/>
      <c r="FOI150" s="626"/>
      <c r="FOJ150" s="626"/>
      <c r="FOK150" s="626"/>
      <c r="FOL150" s="626"/>
      <c r="FOM150" s="626"/>
      <c r="FON150" s="592"/>
      <c r="FOO150" s="626"/>
      <c r="FOP150" s="626"/>
      <c r="FOQ150" s="626"/>
      <c r="FOR150" s="626"/>
      <c r="FOS150" s="626"/>
      <c r="FOT150" s="626"/>
      <c r="FOU150" s="592"/>
      <c r="FOV150" s="626"/>
      <c r="FOW150" s="626"/>
      <c r="FOX150" s="626"/>
      <c r="FOY150" s="626"/>
      <c r="FOZ150" s="626"/>
      <c r="FPA150" s="626"/>
      <c r="FPB150" s="592"/>
      <c r="FPC150" s="626"/>
      <c r="FPD150" s="626"/>
      <c r="FPE150" s="626"/>
      <c r="FPF150" s="626"/>
      <c r="FPG150" s="626"/>
      <c r="FPH150" s="626"/>
      <c r="FPI150" s="592"/>
      <c r="FPJ150" s="626"/>
      <c r="FPK150" s="626"/>
      <c r="FPL150" s="626"/>
      <c r="FPM150" s="626"/>
      <c r="FPN150" s="626"/>
      <c r="FPO150" s="626"/>
      <c r="FPP150" s="592"/>
      <c r="FPQ150" s="626"/>
      <c r="FPR150" s="626"/>
      <c r="FPS150" s="626"/>
      <c r="FPT150" s="626"/>
      <c r="FPU150" s="626"/>
      <c r="FPV150" s="626"/>
      <c r="FPW150" s="592"/>
      <c r="FPX150" s="626"/>
      <c r="FPY150" s="626"/>
      <c r="FPZ150" s="626"/>
      <c r="FQA150" s="626"/>
      <c r="FQB150" s="626"/>
      <c r="FQC150" s="626"/>
      <c r="FQD150" s="592"/>
      <c r="FQE150" s="626"/>
      <c r="FQF150" s="626"/>
      <c r="FQG150" s="626"/>
      <c r="FQH150" s="626"/>
      <c r="FQI150" s="626"/>
      <c r="FQJ150" s="626"/>
      <c r="FQK150" s="592"/>
      <c r="FQL150" s="626"/>
      <c r="FQM150" s="626"/>
      <c r="FQN150" s="626"/>
      <c r="FQO150" s="626"/>
      <c r="FQP150" s="626"/>
      <c r="FQQ150" s="626"/>
      <c r="FQR150" s="592"/>
      <c r="FQS150" s="626"/>
      <c r="FQT150" s="626"/>
      <c r="FQU150" s="626"/>
      <c r="FQV150" s="626"/>
      <c r="FQW150" s="626"/>
      <c r="FQX150" s="626"/>
      <c r="FQY150" s="592"/>
      <c r="FQZ150" s="626"/>
      <c r="FRA150" s="626"/>
      <c r="FRB150" s="626"/>
      <c r="FRC150" s="626"/>
      <c r="FRD150" s="626"/>
      <c r="FRE150" s="626"/>
      <c r="FRF150" s="592"/>
      <c r="FRG150" s="626"/>
      <c r="FRH150" s="626"/>
      <c r="FRI150" s="626"/>
      <c r="FRJ150" s="626"/>
      <c r="FRK150" s="626"/>
      <c r="FRL150" s="626"/>
      <c r="FRM150" s="592"/>
      <c r="FRN150" s="626"/>
      <c r="FRO150" s="626"/>
      <c r="FRP150" s="626"/>
      <c r="FRQ150" s="626"/>
      <c r="FRR150" s="626"/>
      <c r="FRS150" s="626"/>
      <c r="FRT150" s="592"/>
      <c r="FRU150" s="626"/>
      <c r="FRV150" s="626"/>
      <c r="FRW150" s="626"/>
      <c r="FRX150" s="626"/>
      <c r="FRY150" s="626"/>
      <c r="FRZ150" s="626"/>
      <c r="FSA150" s="592"/>
      <c r="FSB150" s="626"/>
      <c r="FSC150" s="626"/>
      <c r="FSD150" s="626"/>
      <c r="FSE150" s="626"/>
      <c r="FSF150" s="626"/>
      <c r="FSG150" s="626"/>
      <c r="FSH150" s="592"/>
      <c r="FSI150" s="626"/>
      <c r="FSJ150" s="626"/>
      <c r="FSK150" s="626"/>
      <c r="FSL150" s="626"/>
      <c r="FSM150" s="626"/>
      <c r="FSN150" s="626"/>
      <c r="FSO150" s="592"/>
      <c r="FSP150" s="626"/>
      <c r="FSQ150" s="626"/>
      <c r="FSR150" s="626"/>
      <c r="FSS150" s="626"/>
      <c r="FST150" s="626"/>
      <c r="FSU150" s="626"/>
      <c r="FSV150" s="592"/>
      <c r="FSW150" s="626"/>
      <c r="FSX150" s="626"/>
      <c r="FSY150" s="626"/>
      <c r="FSZ150" s="626"/>
      <c r="FTA150" s="626"/>
      <c r="FTB150" s="626"/>
      <c r="FTC150" s="592"/>
      <c r="FTD150" s="626"/>
      <c r="FTE150" s="626"/>
      <c r="FTF150" s="626"/>
      <c r="FTG150" s="626"/>
      <c r="FTH150" s="626"/>
      <c r="FTI150" s="626"/>
      <c r="FTJ150" s="592"/>
      <c r="FTK150" s="626"/>
      <c r="FTL150" s="626"/>
      <c r="FTM150" s="626"/>
      <c r="FTN150" s="626"/>
      <c r="FTO150" s="626"/>
      <c r="FTP150" s="626"/>
      <c r="FTQ150" s="592"/>
      <c r="FTR150" s="626"/>
      <c r="FTS150" s="626"/>
      <c r="FTT150" s="626"/>
      <c r="FTU150" s="626"/>
      <c r="FTV150" s="626"/>
      <c r="FTW150" s="626"/>
      <c r="FTX150" s="592"/>
      <c r="FTY150" s="626"/>
      <c r="FTZ150" s="626"/>
      <c r="FUA150" s="626"/>
      <c r="FUB150" s="626"/>
      <c r="FUC150" s="626"/>
      <c r="FUD150" s="626"/>
      <c r="FUE150" s="592"/>
      <c r="FUF150" s="626"/>
      <c r="FUG150" s="626"/>
      <c r="FUH150" s="626"/>
      <c r="FUI150" s="626"/>
      <c r="FUJ150" s="626"/>
      <c r="FUK150" s="626"/>
      <c r="FUL150" s="592"/>
      <c r="FUM150" s="626"/>
      <c r="FUN150" s="626"/>
      <c r="FUO150" s="626"/>
      <c r="FUP150" s="626"/>
      <c r="FUQ150" s="626"/>
      <c r="FUR150" s="626"/>
      <c r="FUS150" s="592"/>
      <c r="FUT150" s="626"/>
      <c r="FUU150" s="626"/>
      <c r="FUV150" s="626"/>
      <c r="FUW150" s="626"/>
      <c r="FUX150" s="626"/>
      <c r="FUY150" s="626"/>
      <c r="FUZ150" s="592"/>
      <c r="FVA150" s="626"/>
      <c r="FVB150" s="626"/>
      <c r="FVC150" s="626"/>
      <c r="FVD150" s="626"/>
      <c r="FVE150" s="626"/>
      <c r="FVF150" s="626"/>
      <c r="FVG150" s="592"/>
      <c r="FVH150" s="626"/>
      <c r="FVI150" s="626"/>
      <c r="FVJ150" s="626"/>
      <c r="FVK150" s="626"/>
      <c r="FVL150" s="626"/>
      <c r="FVM150" s="626"/>
      <c r="FVN150" s="592"/>
      <c r="FVO150" s="626"/>
      <c r="FVP150" s="626"/>
      <c r="FVQ150" s="626"/>
      <c r="FVR150" s="626"/>
      <c r="FVS150" s="626"/>
      <c r="FVT150" s="626"/>
      <c r="FVU150" s="592"/>
      <c r="FVV150" s="626"/>
      <c r="FVW150" s="626"/>
      <c r="FVX150" s="626"/>
      <c r="FVY150" s="626"/>
      <c r="FVZ150" s="626"/>
      <c r="FWA150" s="626"/>
      <c r="FWB150" s="592"/>
      <c r="FWC150" s="626"/>
      <c r="FWD150" s="626"/>
      <c r="FWE150" s="626"/>
      <c r="FWF150" s="626"/>
      <c r="FWG150" s="626"/>
      <c r="FWH150" s="626"/>
      <c r="FWI150" s="592"/>
      <c r="FWJ150" s="626"/>
      <c r="FWK150" s="626"/>
      <c r="FWL150" s="626"/>
      <c r="FWM150" s="626"/>
      <c r="FWN150" s="626"/>
      <c r="FWO150" s="626"/>
      <c r="FWP150" s="592"/>
      <c r="FWQ150" s="626"/>
      <c r="FWR150" s="626"/>
      <c r="FWS150" s="626"/>
      <c r="FWT150" s="626"/>
      <c r="FWU150" s="626"/>
      <c r="FWV150" s="626"/>
      <c r="FWW150" s="592"/>
      <c r="FWX150" s="626"/>
      <c r="FWY150" s="626"/>
      <c r="FWZ150" s="626"/>
      <c r="FXA150" s="626"/>
      <c r="FXB150" s="626"/>
      <c r="FXC150" s="626"/>
      <c r="FXD150" s="592"/>
      <c r="FXE150" s="626"/>
      <c r="FXF150" s="626"/>
      <c r="FXG150" s="626"/>
      <c r="FXH150" s="626"/>
      <c r="FXI150" s="626"/>
      <c r="FXJ150" s="626"/>
      <c r="FXK150" s="592"/>
      <c r="FXL150" s="626"/>
      <c r="FXM150" s="626"/>
      <c r="FXN150" s="626"/>
      <c r="FXO150" s="626"/>
      <c r="FXP150" s="626"/>
      <c r="FXQ150" s="626"/>
      <c r="FXR150" s="592"/>
      <c r="FXS150" s="626"/>
      <c r="FXT150" s="626"/>
      <c r="FXU150" s="626"/>
      <c r="FXV150" s="626"/>
      <c r="FXW150" s="626"/>
      <c r="FXX150" s="626"/>
      <c r="FXY150" s="592"/>
      <c r="FXZ150" s="626"/>
      <c r="FYA150" s="626"/>
      <c r="FYB150" s="626"/>
      <c r="FYC150" s="626"/>
      <c r="FYD150" s="626"/>
      <c r="FYE150" s="626"/>
      <c r="FYF150" s="592"/>
      <c r="FYG150" s="626"/>
      <c r="FYH150" s="626"/>
      <c r="FYI150" s="626"/>
      <c r="FYJ150" s="626"/>
      <c r="FYK150" s="626"/>
      <c r="FYL150" s="626"/>
      <c r="FYM150" s="592"/>
      <c r="FYN150" s="626"/>
      <c r="FYO150" s="626"/>
      <c r="FYP150" s="626"/>
      <c r="FYQ150" s="626"/>
      <c r="FYR150" s="626"/>
      <c r="FYS150" s="626"/>
      <c r="FYT150" s="592"/>
      <c r="FYU150" s="626"/>
      <c r="FYV150" s="626"/>
      <c r="FYW150" s="626"/>
      <c r="FYX150" s="626"/>
      <c r="FYY150" s="626"/>
      <c r="FYZ150" s="626"/>
      <c r="FZA150" s="592"/>
      <c r="FZB150" s="626"/>
      <c r="FZC150" s="626"/>
      <c r="FZD150" s="626"/>
      <c r="FZE150" s="626"/>
      <c r="FZF150" s="626"/>
      <c r="FZG150" s="626"/>
      <c r="FZH150" s="592"/>
      <c r="FZI150" s="626"/>
      <c r="FZJ150" s="626"/>
      <c r="FZK150" s="626"/>
      <c r="FZL150" s="626"/>
      <c r="FZM150" s="626"/>
      <c r="FZN150" s="626"/>
      <c r="FZO150" s="592"/>
      <c r="FZP150" s="626"/>
      <c r="FZQ150" s="626"/>
      <c r="FZR150" s="626"/>
      <c r="FZS150" s="626"/>
      <c r="FZT150" s="626"/>
      <c r="FZU150" s="626"/>
      <c r="FZV150" s="592"/>
      <c r="FZW150" s="626"/>
      <c r="FZX150" s="626"/>
      <c r="FZY150" s="626"/>
      <c r="FZZ150" s="626"/>
      <c r="GAA150" s="626"/>
      <c r="GAB150" s="626"/>
      <c r="GAC150" s="592"/>
      <c r="GAD150" s="626"/>
      <c r="GAE150" s="626"/>
      <c r="GAF150" s="626"/>
      <c r="GAG150" s="626"/>
      <c r="GAH150" s="626"/>
      <c r="GAI150" s="626"/>
      <c r="GAJ150" s="592"/>
      <c r="GAK150" s="626"/>
      <c r="GAL150" s="626"/>
      <c r="GAM150" s="626"/>
      <c r="GAN150" s="626"/>
      <c r="GAO150" s="626"/>
      <c r="GAP150" s="626"/>
      <c r="GAQ150" s="592"/>
      <c r="GAR150" s="626"/>
      <c r="GAS150" s="626"/>
      <c r="GAT150" s="626"/>
      <c r="GAU150" s="626"/>
      <c r="GAV150" s="626"/>
      <c r="GAW150" s="626"/>
      <c r="GAX150" s="592"/>
      <c r="GAY150" s="626"/>
      <c r="GAZ150" s="626"/>
      <c r="GBA150" s="626"/>
      <c r="GBB150" s="626"/>
      <c r="GBC150" s="626"/>
      <c r="GBD150" s="626"/>
      <c r="GBE150" s="592"/>
      <c r="GBF150" s="626"/>
      <c r="GBG150" s="626"/>
      <c r="GBH150" s="626"/>
      <c r="GBI150" s="626"/>
      <c r="GBJ150" s="626"/>
      <c r="GBK150" s="626"/>
      <c r="GBL150" s="592"/>
      <c r="GBM150" s="626"/>
      <c r="GBN150" s="626"/>
      <c r="GBO150" s="626"/>
      <c r="GBP150" s="626"/>
      <c r="GBQ150" s="626"/>
      <c r="GBR150" s="626"/>
      <c r="GBS150" s="592"/>
      <c r="GBT150" s="626"/>
      <c r="GBU150" s="626"/>
      <c r="GBV150" s="626"/>
      <c r="GBW150" s="626"/>
      <c r="GBX150" s="626"/>
      <c r="GBY150" s="626"/>
      <c r="GBZ150" s="592"/>
      <c r="GCA150" s="626"/>
      <c r="GCB150" s="626"/>
      <c r="GCC150" s="626"/>
      <c r="GCD150" s="626"/>
      <c r="GCE150" s="626"/>
      <c r="GCF150" s="626"/>
      <c r="GCG150" s="592"/>
      <c r="GCH150" s="626"/>
      <c r="GCI150" s="626"/>
      <c r="GCJ150" s="626"/>
      <c r="GCK150" s="626"/>
      <c r="GCL150" s="626"/>
      <c r="GCM150" s="626"/>
      <c r="GCN150" s="592"/>
      <c r="GCO150" s="626"/>
      <c r="GCP150" s="626"/>
      <c r="GCQ150" s="626"/>
      <c r="GCR150" s="626"/>
      <c r="GCS150" s="626"/>
      <c r="GCT150" s="626"/>
      <c r="GCU150" s="592"/>
      <c r="GCV150" s="626"/>
      <c r="GCW150" s="626"/>
      <c r="GCX150" s="626"/>
      <c r="GCY150" s="626"/>
      <c r="GCZ150" s="626"/>
      <c r="GDA150" s="626"/>
      <c r="GDB150" s="592"/>
      <c r="GDC150" s="626"/>
      <c r="GDD150" s="626"/>
      <c r="GDE150" s="626"/>
      <c r="GDF150" s="626"/>
      <c r="GDG150" s="626"/>
      <c r="GDH150" s="626"/>
      <c r="GDI150" s="592"/>
      <c r="GDJ150" s="626"/>
      <c r="GDK150" s="626"/>
      <c r="GDL150" s="626"/>
      <c r="GDM150" s="626"/>
      <c r="GDN150" s="626"/>
      <c r="GDO150" s="626"/>
      <c r="GDP150" s="592"/>
      <c r="GDQ150" s="626"/>
      <c r="GDR150" s="626"/>
      <c r="GDS150" s="626"/>
      <c r="GDT150" s="626"/>
      <c r="GDU150" s="626"/>
      <c r="GDV150" s="626"/>
      <c r="GDW150" s="592"/>
      <c r="GDX150" s="626"/>
      <c r="GDY150" s="626"/>
      <c r="GDZ150" s="626"/>
      <c r="GEA150" s="626"/>
      <c r="GEB150" s="626"/>
      <c r="GEC150" s="626"/>
      <c r="GED150" s="592"/>
      <c r="GEE150" s="626"/>
      <c r="GEF150" s="626"/>
      <c r="GEG150" s="626"/>
      <c r="GEH150" s="626"/>
      <c r="GEI150" s="626"/>
      <c r="GEJ150" s="626"/>
      <c r="GEK150" s="592"/>
      <c r="GEL150" s="626"/>
      <c r="GEM150" s="626"/>
      <c r="GEN150" s="626"/>
      <c r="GEO150" s="626"/>
      <c r="GEP150" s="626"/>
      <c r="GEQ150" s="626"/>
      <c r="GER150" s="592"/>
      <c r="GES150" s="626"/>
      <c r="GET150" s="626"/>
      <c r="GEU150" s="626"/>
      <c r="GEV150" s="626"/>
      <c r="GEW150" s="626"/>
      <c r="GEX150" s="626"/>
      <c r="GEY150" s="592"/>
      <c r="GEZ150" s="626"/>
      <c r="GFA150" s="626"/>
      <c r="GFB150" s="626"/>
      <c r="GFC150" s="626"/>
      <c r="GFD150" s="626"/>
      <c r="GFE150" s="626"/>
      <c r="GFF150" s="592"/>
      <c r="GFG150" s="626"/>
      <c r="GFH150" s="626"/>
      <c r="GFI150" s="626"/>
      <c r="GFJ150" s="626"/>
      <c r="GFK150" s="626"/>
      <c r="GFL150" s="626"/>
      <c r="GFM150" s="592"/>
      <c r="GFN150" s="626"/>
      <c r="GFO150" s="626"/>
      <c r="GFP150" s="626"/>
      <c r="GFQ150" s="626"/>
      <c r="GFR150" s="626"/>
      <c r="GFS150" s="626"/>
      <c r="GFT150" s="592"/>
      <c r="GFU150" s="626"/>
      <c r="GFV150" s="626"/>
      <c r="GFW150" s="626"/>
      <c r="GFX150" s="626"/>
      <c r="GFY150" s="626"/>
      <c r="GFZ150" s="626"/>
      <c r="GGA150" s="592"/>
      <c r="GGB150" s="626"/>
      <c r="GGC150" s="626"/>
      <c r="GGD150" s="626"/>
      <c r="GGE150" s="626"/>
      <c r="GGF150" s="626"/>
      <c r="GGG150" s="626"/>
      <c r="GGH150" s="592"/>
      <c r="GGI150" s="626"/>
      <c r="GGJ150" s="626"/>
      <c r="GGK150" s="626"/>
      <c r="GGL150" s="626"/>
      <c r="GGM150" s="626"/>
      <c r="GGN150" s="626"/>
      <c r="GGO150" s="592"/>
      <c r="GGP150" s="626"/>
      <c r="GGQ150" s="626"/>
      <c r="GGR150" s="626"/>
      <c r="GGS150" s="626"/>
      <c r="GGT150" s="626"/>
      <c r="GGU150" s="626"/>
      <c r="GGV150" s="592"/>
      <c r="GGW150" s="626"/>
      <c r="GGX150" s="626"/>
      <c r="GGY150" s="626"/>
      <c r="GGZ150" s="626"/>
      <c r="GHA150" s="626"/>
      <c r="GHB150" s="626"/>
      <c r="GHC150" s="592"/>
      <c r="GHD150" s="626"/>
      <c r="GHE150" s="626"/>
      <c r="GHF150" s="626"/>
      <c r="GHG150" s="626"/>
      <c r="GHH150" s="626"/>
      <c r="GHI150" s="626"/>
      <c r="GHJ150" s="592"/>
      <c r="GHK150" s="626"/>
      <c r="GHL150" s="626"/>
      <c r="GHM150" s="626"/>
      <c r="GHN150" s="626"/>
      <c r="GHO150" s="626"/>
      <c r="GHP150" s="626"/>
      <c r="GHQ150" s="592"/>
      <c r="GHR150" s="626"/>
      <c r="GHS150" s="626"/>
      <c r="GHT150" s="626"/>
      <c r="GHU150" s="626"/>
      <c r="GHV150" s="626"/>
      <c r="GHW150" s="626"/>
      <c r="GHX150" s="592"/>
      <c r="GHY150" s="626"/>
      <c r="GHZ150" s="626"/>
      <c r="GIA150" s="626"/>
      <c r="GIB150" s="626"/>
      <c r="GIC150" s="626"/>
      <c r="GID150" s="626"/>
      <c r="GIE150" s="592"/>
      <c r="GIF150" s="626"/>
      <c r="GIG150" s="626"/>
      <c r="GIH150" s="626"/>
      <c r="GII150" s="626"/>
      <c r="GIJ150" s="626"/>
      <c r="GIK150" s="626"/>
      <c r="GIL150" s="592"/>
      <c r="GIM150" s="626"/>
      <c r="GIN150" s="626"/>
      <c r="GIO150" s="626"/>
      <c r="GIP150" s="626"/>
      <c r="GIQ150" s="626"/>
      <c r="GIR150" s="626"/>
      <c r="GIS150" s="592"/>
      <c r="GIT150" s="626"/>
      <c r="GIU150" s="626"/>
      <c r="GIV150" s="626"/>
      <c r="GIW150" s="626"/>
      <c r="GIX150" s="626"/>
      <c r="GIY150" s="626"/>
      <c r="GIZ150" s="592"/>
      <c r="GJA150" s="626"/>
      <c r="GJB150" s="626"/>
      <c r="GJC150" s="626"/>
      <c r="GJD150" s="626"/>
      <c r="GJE150" s="626"/>
      <c r="GJF150" s="626"/>
      <c r="GJG150" s="592"/>
      <c r="GJH150" s="626"/>
      <c r="GJI150" s="626"/>
      <c r="GJJ150" s="626"/>
      <c r="GJK150" s="626"/>
      <c r="GJL150" s="626"/>
      <c r="GJM150" s="626"/>
      <c r="GJN150" s="592"/>
      <c r="GJO150" s="626"/>
      <c r="GJP150" s="626"/>
      <c r="GJQ150" s="626"/>
      <c r="GJR150" s="626"/>
      <c r="GJS150" s="626"/>
      <c r="GJT150" s="626"/>
      <c r="GJU150" s="592"/>
      <c r="GJV150" s="626"/>
      <c r="GJW150" s="626"/>
      <c r="GJX150" s="626"/>
      <c r="GJY150" s="626"/>
      <c r="GJZ150" s="626"/>
      <c r="GKA150" s="626"/>
      <c r="GKB150" s="592"/>
      <c r="GKC150" s="626"/>
      <c r="GKD150" s="626"/>
      <c r="GKE150" s="626"/>
      <c r="GKF150" s="626"/>
      <c r="GKG150" s="626"/>
      <c r="GKH150" s="626"/>
      <c r="GKI150" s="592"/>
      <c r="GKJ150" s="626"/>
      <c r="GKK150" s="626"/>
      <c r="GKL150" s="626"/>
      <c r="GKM150" s="626"/>
      <c r="GKN150" s="626"/>
      <c r="GKO150" s="626"/>
      <c r="GKP150" s="592"/>
      <c r="GKQ150" s="626"/>
      <c r="GKR150" s="626"/>
      <c r="GKS150" s="626"/>
      <c r="GKT150" s="626"/>
      <c r="GKU150" s="626"/>
      <c r="GKV150" s="626"/>
      <c r="GKW150" s="592"/>
      <c r="GKX150" s="626"/>
      <c r="GKY150" s="626"/>
      <c r="GKZ150" s="626"/>
      <c r="GLA150" s="626"/>
      <c r="GLB150" s="626"/>
      <c r="GLC150" s="626"/>
      <c r="GLD150" s="592"/>
      <c r="GLE150" s="626"/>
      <c r="GLF150" s="626"/>
      <c r="GLG150" s="626"/>
      <c r="GLH150" s="626"/>
      <c r="GLI150" s="626"/>
      <c r="GLJ150" s="626"/>
      <c r="GLK150" s="592"/>
      <c r="GLL150" s="626"/>
      <c r="GLM150" s="626"/>
      <c r="GLN150" s="626"/>
      <c r="GLO150" s="626"/>
      <c r="GLP150" s="626"/>
      <c r="GLQ150" s="626"/>
      <c r="GLR150" s="592"/>
      <c r="GLS150" s="626"/>
      <c r="GLT150" s="626"/>
      <c r="GLU150" s="626"/>
      <c r="GLV150" s="626"/>
      <c r="GLW150" s="626"/>
      <c r="GLX150" s="626"/>
      <c r="GLY150" s="592"/>
      <c r="GLZ150" s="626"/>
      <c r="GMA150" s="626"/>
      <c r="GMB150" s="626"/>
      <c r="GMC150" s="626"/>
      <c r="GMD150" s="626"/>
      <c r="GME150" s="626"/>
      <c r="GMF150" s="592"/>
      <c r="GMG150" s="626"/>
      <c r="GMH150" s="626"/>
      <c r="GMI150" s="626"/>
      <c r="GMJ150" s="626"/>
      <c r="GMK150" s="626"/>
      <c r="GML150" s="626"/>
      <c r="GMM150" s="592"/>
      <c r="GMN150" s="626"/>
      <c r="GMO150" s="626"/>
      <c r="GMP150" s="626"/>
      <c r="GMQ150" s="626"/>
      <c r="GMR150" s="626"/>
      <c r="GMS150" s="626"/>
      <c r="GMT150" s="592"/>
      <c r="GMU150" s="626"/>
      <c r="GMV150" s="626"/>
      <c r="GMW150" s="626"/>
      <c r="GMX150" s="626"/>
      <c r="GMY150" s="626"/>
      <c r="GMZ150" s="626"/>
      <c r="GNA150" s="592"/>
      <c r="GNB150" s="626"/>
      <c r="GNC150" s="626"/>
      <c r="GND150" s="626"/>
      <c r="GNE150" s="626"/>
      <c r="GNF150" s="626"/>
      <c r="GNG150" s="626"/>
      <c r="GNH150" s="592"/>
      <c r="GNI150" s="626"/>
      <c r="GNJ150" s="626"/>
      <c r="GNK150" s="626"/>
      <c r="GNL150" s="626"/>
      <c r="GNM150" s="626"/>
      <c r="GNN150" s="626"/>
      <c r="GNO150" s="592"/>
      <c r="GNP150" s="626"/>
      <c r="GNQ150" s="626"/>
      <c r="GNR150" s="626"/>
      <c r="GNS150" s="626"/>
      <c r="GNT150" s="626"/>
      <c r="GNU150" s="626"/>
      <c r="GNV150" s="592"/>
      <c r="GNW150" s="626"/>
      <c r="GNX150" s="626"/>
      <c r="GNY150" s="626"/>
      <c r="GNZ150" s="626"/>
      <c r="GOA150" s="626"/>
      <c r="GOB150" s="626"/>
      <c r="GOC150" s="592"/>
      <c r="GOD150" s="626"/>
      <c r="GOE150" s="626"/>
      <c r="GOF150" s="626"/>
      <c r="GOG150" s="626"/>
      <c r="GOH150" s="626"/>
      <c r="GOI150" s="626"/>
      <c r="GOJ150" s="592"/>
      <c r="GOK150" s="626"/>
      <c r="GOL150" s="626"/>
      <c r="GOM150" s="626"/>
      <c r="GON150" s="626"/>
      <c r="GOO150" s="626"/>
      <c r="GOP150" s="626"/>
      <c r="GOQ150" s="592"/>
      <c r="GOR150" s="626"/>
      <c r="GOS150" s="626"/>
      <c r="GOT150" s="626"/>
      <c r="GOU150" s="626"/>
      <c r="GOV150" s="626"/>
      <c r="GOW150" s="626"/>
      <c r="GOX150" s="592"/>
      <c r="GOY150" s="626"/>
      <c r="GOZ150" s="626"/>
      <c r="GPA150" s="626"/>
      <c r="GPB150" s="626"/>
      <c r="GPC150" s="626"/>
      <c r="GPD150" s="626"/>
      <c r="GPE150" s="592"/>
      <c r="GPF150" s="626"/>
      <c r="GPG150" s="626"/>
      <c r="GPH150" s="626"/>
      <c r="GPI150" s="626"/>
      <c r="GPJ150" s="626"/>
      <c r="GPK150" s="626"/>
      <c r="GPL150" s="592"/>
      <c r="GPM150" s="626"/>
      <c r="GPN150" s="626"/>
      <c r="GPO150" s="626"/>
      <c r="GPP150" s="626"/>
      <c r="GPQ150" s="626"/>
      <c r="GPR150" s="626"/>
      <c r="GPS150" s="592"/>
      <c r="GPT150" s="626"/>
      <c r="GPU150" s="626"/>
      <c r="GPV150" s="626"/>
      <c r="GPW150" s="626"/>
      <c r="GPX150" s="626"/>
      <c r="GPY150" s="626"/>
      <c r="GPZ150" s="592"/>
      <c r="GQA150" s="626"/>
      <c r="GQB150" s="626"/>
      <c r="GQC150" s="626"/>
      <c r="GQD150" s="626"/>
      <c r="GQE150" s="626"/>
      <c r="GQF150" s="626"/>
      <c r="GQG150" s="592"/>
      <c r="GQH150" s="626"/>
      <c r="GQI150" s="626"/>
      <c r="GQJ150" s="626"/>
      <c r="GQK150" s="626"/>
      <c r="GQL150" s="626"/>
      <c r="GQM150" s="626"/>
      <c r="GQN150" s="592"/>
      <c r="GQO150" s="626"/>
      <c r="GQP150" s="626"/>
      <c r="GQQ150" s="626"/>
      <c r="GQR150" s="626"/>
      <c r="GQS150" s="626"/>
      <c r="GQT150" s="626"/>
      <c r="GQU150" s="592"/>
      <c r="GQV150" s="626"/>
      <c r="GQW150" s="626"/>
      <c r="GQX150" s="626"/>
      <c r="GQY150" s="626"/>
      <c r="GQZ150" s="626"/>
      <c r="GRA150" s="626"/>
      <c r="GRB150" s="592"/>
      <c r="GRC150" s="626"/>
      <c r="GRD150" s="626"/>
      <c r="GRE150" s="626"/>
      <c r="GRF150" s="626"/>
      <c r="GRG150" s="626"/>
      <c r="GRH150" s="626"/>
      <c r="GRI150" s="592"/>
      <c r="GRJ150" s="626"/>
      <c r="GRK150" s="626"/>
      <c r="GRL150" s="626"/>
      <c r="GRM150" s="626"/>
      <c r="GRN150" s="626"/>
      <c r="GRO150" s="626"/>
      <c r="GRP150" s="592"/>
      <c r="GRQ150" s="626"/>
      <c r="GRR150" s="626"/>
      <c r="GRS150" s="626"/>
      <c r="GRT150" s="626"/>
      <c r="GRU150" s="626"/>
      <c r="GRV150" s="626"/>
      <c r="GRW150" s="592"/>
      <c r="GRX150" s="626"/>
      <c r="GRY150" s="626"/>
      <c r="GRZ150" s="626"/>
      <c r="GSA150" s="626"/>
      <c r="GSB150" s="626"/>
      <c r="GSC150" s="626"/>
      <c r="GSD150" s="592"/>
      <c r="GSE150" s="626"/>
      <c r="GSF150" s="626"/>
      <c r="GSG150" s="626"/>
      <c r="GSH150" s="626"/>
      <c r="GSI150" s="626"/>
      <c r="GSJ150" s="626"/>
      <c r="GSK150" s="592"/>
      <c r="GSL150" s="626"/>
      <c r="GSM150" s="626"/>
      <c r="GSN150" s="626"/>
      <c r="GSO150" s="626"/>
      <c r="GSP150" s="626"/>
      <c r="GSQ150" s="626"/>
      <c r="GSR150" s="592"/>
      <c r="GSS150" s="626"/>
      <c r="GST150" s="626"/>
      <c r="GSU150" s="626"/>
      <c r="GSV150" s="626"/>
      <c r="GSW150" s="626"/>
      <c r="GSX150" s="626"/>
      <c r="GSY150" s="592"/>
      <c r="GSZ150" s="626"/>
      <c r="GTA150" s="626"/>
      <c r="GTB150" s="626"/>
      <c r="GTC150" s="626"/>
      <c r="GTD150" s="626"/>
      <c r="GTE150" s="626"/>
      <c r="GTF150" s="592"/>
      <c r="GTG150" s="626"/>
      <c r="GTH150" s="626"/>
      <c r="GTI150" s="626"/>
      <c r="GTJ150" s="626"/>
      <c r="GTK150" s="626"/>
      <c r="GTL150" s="626"/>
      <c r="GTM150" s="592"/>
      <c r="GTN150" s="626"/>
      <c r="GTO150" s="626"/>
      <c r="GTP150" s="626"/>
      <c r="GTQ150" s="626"/>
      <c r="GTR150" s="626"/>
      <c r="GTS150" s="626"/>
      <c r="GTT150" s="592"/>
      <c r="GTU150" s="626"/>
      <c r="GTV150" s="626"/>
      <c r="GTW150" s="626"/>
      <c r="GTX150" s="626"/>
      <c r="GTY150" s="626"/>
      <c r="GTZ150" s="626"/>
      <c r="GUA150" s="592"/>
      <c r="GUB150" s="626"/>
      <c r="GUC150" s="626"/>
      <c r="GUD150" s="626"/>
      <c r="GUE150" s="626"/>
      <c r="GUF150" s="626"/>
      <c r="GUG150" s="626"/>
      <c r="GUH150" s="592"/>
      <c r="GUI150" s="626"/>
      <c r="GUJ150" s="626"/>
      <c r="GUK150" s="626"/>
      <c r="GUL150" s="626"/>
      <c r="GUM150" s="626"/>
      <c r="GUN150" s="626"/>
      <c r="GUO150" s="592"/>
      <c r="GUP150" s="626"/>
      <c r="GUQ150" s="626"/>
      <c r="GUR150" s="626"/>
      <c r="GUS150" s="626"/>
      <c r="GUT150" s="626"/>
      <c r="GUU150" s="626"/>
      <c r="GUV150" s="592"/>
      <c r="GUW150" s="626"/>
      <c r="GUX150" s="626"/>
      <c r="GUY150" s="626"/>
      <c r="GUZ150" s="626"/>
      <c r="GVA150" s="626"/>
      <c r="GVB150" s="626"/>
      <c r="GVC150" s="592"/>
      <c r="GVD150" s="626"/>
      <c r="GVE150" s="626"/>
      <c r="GVF150" s="626"/>
      <c r="GVG150" s="626"/>
      <c r="GVH150" s="626"/>
      <c r="GVI150" s="626"/>
      <c r="GVJ150" s="592"/>
      <c r="GVK150" s="626"/>
      <c r="GVL150" s="626"/>
      <c r="GVM150" s="626"/>
      <c r="GVN150" s="626"/>
      <c r="GVO150" s="626"/>
      <c r="GVP150" s="626"/>
      <c r="GVQ150" s="592"/>
      <c r="GVR150" s="626"/>
      <c r="GVS150" s="626"/>
      <c r="GVT150" s="626"/>
      <c r="GVU150" s="626"/>
      <c r="GVV150" s="626"/>
      <c r="GVW150" s="626"/>
      <c r="GVX150" s="592"/>
      <c r="GVY150" s="626"/>
      <c r="GVZ150" s="626"/>
      <c r="GWA150" s="626"/>
      <c r="GWB150" s="626"/>
      <c r="GWC150" s="626"/>
      <c r="GWD150" s="626"/>
      <c r="GWE150" s="592"/>
      <c r="GWF150" s="626"/>
      <c r="GWG150" s="626"/>
      <c r="GWH150" s="626"/>
      <c r="GWI150" s="626"/>
      <c r="GWJ150" s="626"/>
      <c r="GWK150" s="626"/>
      <c r="GWL150" s="592"/>
      <c r="GWM150" s="626"/>
      <c r="GWN150" s="626"/>
      <c r="GWO150" s="626"/>
      <c r="GWP150" s="626"/>
      <c r="GWQ150" s="626"/>
      <c r="GWR150" s="626"/>
      <c r="GWS150" s="592"/>
      <c r="GWT150" s="626"/>
      <c r="GWU150" s="626"/>
      <c r="GWV150" s="626"/>
      <c r="GWW150" s="626"/>
      <c r="GWX150" s="626"/>
      <c r="GWY150" s="626"/>
      <c r="GWZ150" s="592"/>
      <c r="GXA150" s="626"/>
      <c r="GXB150" s="626"/>
      <c r="GXC150" s="626"/>
      <c r="GXD150" s="626"/>
      <c r="GXE150" s="626"/>
      <c r="GXF150" s="626"/>
      <c r="GXG150" s="592"/>
      <c r="GXH150" s="626"/>
      <c r="GXI150" s="626"/>
      <c r="GXJ150" s="626"/>
      <c r="GXK150" s="626"/>
      <c r="GXL150" s="626"/>
      <c r="GXM150" s="626"/>
      <c r="GXN150" s="592"/>
      <c r="GXO150" s="626"/>
      <c r="GXP150" s="626"/>
      <c r="GXQ150" s="626"/>
      <c r="GXR150" s="626"/>
      <c r="GXS150" s="626"/>
      <c r="GXT150" s="626"/>
      <c r="GXU150" s="592"/>
      <c r="GXV150" s="626"/>
      <c r="GXW150" s="626"/>
      <c r="GXX150" s="626"/>
      <c r="GXY150" s="626"/>
      <c r="GXZ150" s="626"/>
      <c r="GYA150" s="626"/>
      <c r="GYB150" s="592"/>
      <c r="GYC150" s="626"/>
      <c r="GYD150" s="626"/>
      <c r="GYE150" s="626"/>
      <c r="GYF150" s="626"/>
      <c r="GYG150" s="626"/>
      <c r="GYH150" s="626"/>
      <c r="GYI150" s="592"/>
      <c r="GYJ150" s="626"/>
      <c r="GYK150" s="626"/>
      <c r="GYL150" s="626"/>
      <c r="GYM150" s="626"/>
      <c r="GYN150" s="626"/>
      <c r="GYO150" s="626"/>
      <c r="GYP150" s="592"/>
      <c r="GYQ150" s="626"/>
      <c r="GYR150" s="626"/>
      <c r="GYS150" s="626"/>
      <c r="GYT150" s="626"/>
      <c r="GYU150" s="626"/>
      <c r="GYV150" s="626"/>
      <c r="GYW150" s="592"/>
      <c r="GYX150" s="626"/>
      <c r="GYY150" s="626"/>
      <c r="GYZ150" s="626"/>
      <c r="GZA150" s="626"/>
      <c r="GZB150" s="626"/>
      <c r="GZC150" s="626"/>
      <c r="GZD150" s="592"/>
      <c r="GZE150" s="626"/>
      <c r="GZF150" s="626"/>
      <c r="GZG150" s="626"/>
      <c r="GZH150" s="626"/>
      <c r="GZI150" s="626"/>
      <c r="GZJ150" s="626"/>
      <c r="GZK150" s="592"/>
      <c r="GZL150" s="626"/>
      <c r="GZM150" s="626"/>
      <c r="GZN150" s="626"/>
      <c r="GZO150" s="626"/>
      <c r="GZP150" s="626"/>
      <c r="GZQ150" s="626"/>
      <c r="GZR150" s="592"/>
      <c r="GZS150" s="626"/>
      <c r="GZT150" s="626"/>
      <c r="GZU150" s="626"/>
      <c r="GZV150" s="626"/>
      <c r="GZW150" s="626"/>
      <c r="GZX150" s="626"/>
      <c r="GZY150" s="592"/>
      <c r="GZZ150" s="626"/>
      <c r="HAA150" s="626"/>
      <c r="HAB150" s="626"/>
      <c r="HAC150" s="626"/>
      <c r="HAD150" s="626"/>
      <c r="HAE150" s="626"/>
      <c r="HAF150" s="592"/>
      <c r="HAG150" s="626"/>
      <c r="HAH150" s="626"/>
      <c r="HAI150" s="626"/>
      <c r="HAJ150" s="626"/>
      <c r="HAK150" s="626"/>
      <c r="HAL150" s="626"/>
      <c r="HAM150" s="592"/>
      <c r="HAN150" s="626"/>
      <c r="HAO150" s="626"/>
      <c r="HAP150" s="626"/>
      <c r="HAQ150" s="626"/>
      <c r="HAR150" s="626"/>
      <c r="HAS150" s="626"/>
      <c r="HAT150" s="592"/>
      <c r="HAU150" s="626"/>
      <c r="HAV150" s="626"/>
      <c r="HAW150" s="626"/>
      <c r="HAX150" s="626"/>
      <c r="HAY150" s="626"/>
      <c r="HAZ150" s="626"/>
      <c r="HBA150" s="592"/>
      <c r="HBB150" s="626"/>
      <c r="HBC150" s="626"/>
      <c r="HBD150" s="626"/>
      <c r="HBE150" s="626"/>
      <c r="HBF150" s="626"/>
      <c r="HBG150" s="626"/>
      <c r="HBH150" s="592"/>
      <c r="HBI150" s="626"/>
      <c r="HBJ150" s="626"/>
      <c r="HBK150" s="626"/>
      <c r="HBL150" s="626"/>
      <c r="HBM150" s="626"/>
      <c r="HBN150" s="626"/>
      <c r="HBO150" s="592"/>
      <c r="HBP150" s="626"/>
      <c r="HBQ150" s="626"/>
      <c r="HBR150" s="626"/>
      <c r="HBS150" s="626"/>
      <c r="HBT150" s="626"/>
      <c r="HBU150" s="626"/>
      <c r="HBV150" s="592"/>
      <c r="HBW150" s="626"/>
      <c r="HBX150" s="626"/>
      <c r="HBY150" s="626"/>
      <c r="HBZ150" s="626"/>
      <c r="HCA150" s="626"/>
      <c r="HCB150" s="626"/>
      <c r="HCC150" s="592"/>
      <c r="HCD150" s="626"/>
      <c r="HCE150" s="626"/>
      <c r="HCF150" s="626"/>
      <c r="HCG150" s="626"/>
      <c r="HCH150" s="626"/>
      <c r="HCI150" s="626"/>
      <c r="HCJ150" s="592"/>
      <c r="HCK150" s="626"/>
      <c r="HCL150" s="626"/>
      <c r="HCM150" s="626"/>
      <c r="HCN150" s="626"/>
      <c r="HCO150" s="626"/>
      <c r="HCP150" s="626"/>
      <c r="HCQ150" s="592"/>
      <c r="HCR150" s="626"/>
      <c r="HCS150" s="626"/>
      <c r="HCT150" s="626"/>
      <c r="HCU150" s="626"/>
      <c r="HCV150" s="626"/>
      <c r="HCW150" s="626"/>
      <c r="HCX150" s="592"/>
      <c r="HCY150" s="626"/>
      <c r="HCZ150" s="626"/>
      <c r="HDA150" s="626"/>
      <c r="HDB150" s="626"/>
      <c r="HDC150" s="626"/>
      <c r="HDD150" s="626"/>
      <c r="HDE150" s="592"/>
      <c r="HDF150" s="626"/>
      <c r="HDG150" s="626"/>
      <c r="HDH150" s="626"/>
      <c r="HDI150" s="626"/>
      <c r="HDJ150" s="626"/>
      <c r="HDK150" s="626"/>
      <c r="HDL150" s="592"/>
      <c r="HDM150" s="626"/>
      <c r="HDN150" s="626"/>
      <c r="HDO150" s="626"/>
      <c r="HDP150" s="626"/>
      <c r="HDQ150" s="626"/>
      <c r="HDR150" s="626"/>
      <c r="HDS150" s="592"/>
      <c r="HDT150" s="626"/>
      <c r="HDU150" s="626"/>
      <c r="HDV150" s="626"/>
      <c r="HDW150" s="626"/>
      <c r="HDX150" s="626"/>
      <c r="HDY150" s="626"/>
      <c r="HDZ150" s="592"/>
      <c r="HEA150" s="626"/>
      <c r="HEB150" s="626"/>
      <c r="HEC150" s="626"/>
      <c r="HED150" s="626"/>
      <c r="HEE150" s="626"/>
      <c r="HEF150" s="626"/>
      <c r="HEG150" s="592"/>
      <c r="HEH150" s="626"/>
      <c r="HEI150" s="626"/>
      <c r="HEJ150" s="626"/>
      <c r="HEK150" s="626"/>
      <c r="HEL150" s="626"/>
      <c r="HEM150" s="626"/>
      <c r="HEN150" s="592"/>
      <c r="HEO150" s="626"/>
      <c r="HEP150" s="626"/>
      <c r="HEQ150" s="626"/>
      <c r="HER150" s="626"/>
      <c r="HES150" s="626"/>
      <c r="HET150" s="626"/>
      <c r="HEU150" s="592"/>
      <c r="HEV150" s="626"/>
      <c r="HEW150" s="626"/>
      <c r="HEX150" s="626"/>
      <c r="HEY150" s="626"/>
      <c r="HEZ150" s="626"/>
      <c r="HFA150" s="626"/>
      <c r="HFB150" s="592"/>
      <c r="HFC150" s="626"/>
      <c r="HFD150" s="626"/>
      <c r="HFE150" s="626"/>
      <c r="HFF150" s="626"/>
      <c r="HFG150" s="626"/>
      <c r="HFH150" s="626"/>
      <c r="HFI150" s="592"/>
      <c r="HFJ150" s="626"/>
      <c r="HFK150" s="626"/>
      <c r="HFL150" s="626"/>
      <c r="HFM150" s="626"/>
      <c r="HFN150" s="626"/>
      <c r="HFO150" s="626"/>
      <c r="HFP150" s="592"/>
      <c r="HFQ150" s="626"/>
      <c r="HFR150" s="626"/>
      <c r="HFS150" s="626"/>
      <c r="HFT150" s="626"/>
      <c r="HFU150" s="626"/>
      <c r="HFV150" s="626"/>
      <c r="HFW150" s="592"/>
      <c r="HFX150" s="626"/>
      <c r="HFY150" s="626"/>
      <c r="HFZ150" s="626"/>
      <c r="HGA150" s="626"/>
      <c r="HGB150" s="626"/>
      <c r="HGC150" s="626"/>
      <c r="HGD150" s="592"/>
      <c r="HGE150" s="626"/>
      <c r="HGF150" s="626"/>
      <c r="HGG150" s="626"/>
      <c r="HGH150" s="626"/>
      <c r="HGI150" s="626"/>
      <c r="HGJ150" s="626"/>
      <c r="HGK150" s="592"/>
      <c r="HGL150" s="626"/>
      <c r="HGM150" s="626"/>
      <c r="HGN150" s="626"/>
      <c r="HGO150" s="626"/>
      <c r="HGP150" s="626"/>
      <c r="HGQ150" s="626"/>
      <c r="HGR150" s="592"/>
      <c r="HGS150" s="626"/>
      <c r="HGT150" s="626"/>
      <c r="HGU150" s="626"/>
      <c r="HGV150" s="626"/>
      <c r="HGW150" s="626"/>
      <c r="HGX150" s="626"/>
      <c r="HGY150" s="592"/>
      <c r="HGZ150" s="626"/>
      <c r="HHA150" s="626"/>
      <c r="HHB150" s="626"/>
      <c r="HHC150" s="626"/>
      <c r="HHD150" s="626"/>
      <c r="HHE150" s="626"/>
      <c r="HHF150" s="592"/>
      <c r="HHG150" s="626"/>
      <c r="HHH150" s="626"/>
      <c r="HHI150" s="626"/>
      <c r="HHJ150" s="626"/>
      <c r="HHK150" s="626"/>
      <c r="HHL150" s="626"/>
      <c r="HHM150" s="592"/>
      <c r="HHN150" s="626"/>
      <c r="HHO150" s="626"/>
      <c r="HHP150" s="626"/>
      <c r="HHQ150" s="626"/>
      <c r="HHR150" s="626"/>
      <c r="HHS150" s="626"/>
      <c r="HHT150" s="592"/>
      <c r="HHU150" s="626"/>
      <c r="HHV150" s="626"/>
      <c r="HHW150" s="626"/>
      <c r="HHX150" s="626"/>
      <c r="HHY150" s="626"/>
      <c r="HHZ150" s="626"/>
      <c r="HIA150" s="592"/>
      <c r="HIB150" s="626"/>
      <c r="HIC150" s="626"/>
      <c r="HID150" s="626"/>
      <c r="HIE150" s="626"/>
      <c r="HIF150" s="626"/>
      <c r="HIG150" s="626"/>
      <c r="HIH150" s="592"/>
      <c r="HII150" s="626"/>
      <c r="HIJ150" s="626"/>
      <c r="HIK150" s="626"/>
      <c r="HIL150" s="626"/>
      <c r="HIM150" s="626"/>
      <c r="HIN150" s="626"/>
      <c r="HIO150" s="592"/>
      <c r="HIP150" s="626"/>
      <c r="HIQ150" s="626"/>
      <c r="HIR150" s="626"/>
      <c r="HIS150" s="626"/>
      <c r="HIT150" s="626"/>
      <c r="HIU150" s="626"/>
      <c r="HIV150" s="592"/>
      <c r="HIW150" s="626"/>
      <c r="HIX150" s="626"/>
      <c r="HIY150" s="626"/>
      <c r="HIZ150" s="626"/>
      <c r="HJA150" s="626"/>
      <c r="HJB150" s="626"/>
      <c r="HJC150" s="592"/>
      <c r="HJD150" s="626"/>
      <c r="HJE150" s="626"/>
      <c r="HJF150" s="626"/>
      <c r="HJG150" s="626"/>
      <c r="HJH150" s="626"/>
      <c r="HJI150" s="626"/>
      <c r="HJJ150" s="592"/>
      <c r="HJK150" s="626"/>
      <c r="HJL150" s="626"/>
      <c r="HJM150" s="626"/>
      <c r="HJN150" s="626"/>
      <c r="HJO150" s="626"/>
      <c r="HJP150" s="626"/>
      <c r="HJQ150" s="592"/>
      <c r="HJR150" s="626"/>
      <c r="HJS150" s="626"/>
      <c r="HJT150" s="626"/>
      <c r="HJU150" s="626"/>
      <c r="HJV150" s="626"/>
      <c r="HJW150" s="626"/>
      <c r="HJX150" s="592"/>
      <c r="HJY150" s="626"/>
      <c r="HJZ150" s="626"/>
      <c r="HKA150" s="626"/>
      <c r="HKB150" s="626"/>
      <c r="HKC150" s="626"/>
      <c r="HKD150" s="626"/>
      <c r="HKE150" s="592"/>
      <c r="HKF150" s="626"/>
      <c r="HKG150" s="626"/>
      <c r="HKH150" s="626"/>
      <c r="HKI150" s="626"/>
      <c r="HKJ150" s="626"/>
      <c r="HKK150" s="626"/>
      <c r="HKL150" s="592"/>
      <c r="HKM150" s="626"/>
      <c r="HKN150" s="626"/>
      <c r="HKO150" s="626"/>
      <c r="HKP150" s="626"/>
      <c r="HKQ150" s="626"/>
      <c r="HKR150" s="626"/>
      <c r="HKS150" s="592"/>
      <c r="HKT150" s="626"/>
      <c r="HKU150" s="626"/>
      <c r="HKV150" s="626"/>
      <c r="HKW150" s="626"/>
      <c r="HKX150" s="626"/>
      <c r="HKY150" s="626"/>
      <c r="HKZ150" s="592"/>
      <c r="HLA150" s="626"/>
      <c r="HLB150" s="626"/>
      <c r="HLC150" s="626"/>
      <c r="HLD150" s="626"/>
      <c r="HLE150" s="626"/>
      <c r="HLF150" s="626"/>
      <c r="HLG150" s="592"/>
      <c r="HLH150" s="626"/>
      <c r="HLI150" s="626"/>
      <c r="HLJ150" s="626"/>
      <c r="HLK150" s="626"/>
      <c r="HLL150" s="626"/>
      <c r="HLM150" s="626"/>
      <c r="HLN150" s="592"/>
      <c r="HLO150" s="626"/>
      <c r="HLP150" s="626"/>
      <c r="HLQ150" s="626"/>
      <c r="HLR150" s="626"/>
      <c r="HLS150" s="626"/>
      <c r="HLT150" s="626"/>
      <c r="HLU150" s="592"/>
      <c r="HLV150" s="626"/>
      <c r="HLW150" s="626"/>
      <c r="HLX150" s="626"/>
      <c r="HLY150" s="626"/>
      <c r="HLZ150" s="626"/>
      <c r="HMA150" s="626"/>
      <c r="HMB150" s="592"/>
      <c r="HMC150" s="626"/>
      <c r="HMD150" s="626"/>
      <c r="HME150" s="626"/>
      <c r="HMF150" s="626"/>
      <c r="HMG150" s="626"/>
      <c r="HMH150" s="626"/>
      <c r="HMI150" s="592"/>
      <c r="HMJ150" s="626"/>
      <c r="HMK150" s="626"/>
      <c r="HML150" s="626"/>
      <c r="HMM150" s="626"/>
      <c r="HMN150" s="626"/>
      <c r="HMO150" s="626"/>
      <c r="HMP150" s="592"/>
      <c r="HMQ150" s="626"/>
      <c r="HMR150" s="626"/>
      <c r="HMS150" s="626"/>
      <c r="HMT150" s="626"/>
      <c r="HMU150" s="626"/>
      <c r="HMV150" s="626"/>
      <c r="HMW150" s="592"/>
      <c r="HMX150" s="626"/>
      <c r="HMY150" s="626"/>
      <c r="HMZ150" s="626"/>
      <c r="HNA150" s="626"/>
      <c r="HNB150" s="626"/>
      <c r="HNC150" s="626"/>
      <c r="HND150" s="592"/>
      <c r="HNE150" s="626"/>
      <c r="HNF150" s="626"/>
      <c r="HNG150" s="626"/>
      <c r="HNH150" s="626"/>
      <c r="HNI150" s="626"/>
      <c r="HNJ150" s="626"/>
      <c r="HNK150" s="592"/>
      <c r="HNL150" s="626"/>
      <c r="HNM150" s="626"/>
      <c r="HNN150" s="626"/>
      <c r="HNO150" s="626"/>
      <c r="HNP150" s="626"/>
      <c r="HNQ150" s="626"/>
      <c r="HNR150" s="592"/>
      <c r="HNS150" s="626"/>
      <c r="HNT150" s="626"/>
      <c r="HNU150" s="626"/>
      <c r="HNV150" s="626"/>
      <c r="HNW150" s="626"/>
      <c r="HNX150" s="626"/>
      <c r="HNY150" s="592"/>
      <c r="HNZ150" s="626"/>
      <c r="HOA150" s="626"/>
      <c r="HOB150" s="626"/>
      <c r="HOC150" s="626"/>
      <c r="HOD150" s="626"/>
      <c r="HOE150" s="626"/>
      <c r="HOF150" s="592"/>
      <c r="HOG150" s="626"/>
      <c r="HOH150" s="626"/>
      <c r="HOI150" s="626"/>
      <c r="HOJ150" s="626"/>
      <c r="HOK150" s="626"/>
      <c r="HOL150" s="626"/>
      <c r="HOM150" s="592"/>
      <c r="HON150" s="626"/>
      <c r="HOO150" s="626"/>
      <c r="HOP150" s="626"/>
      <c r="HOQ150" s="626"/>
      <c r="HOR150" s="626"/>
      <c r="HOS150" s="626"/>
      <c r="HOT150" s="592"/>
      <c r="HOU150" s="626"/>
      <c r="HOV150" s="626"/>
      <c r="HOW150" s="626"/>
      <c r="HOX150" s="626"/>
      <c r="HOY150" s="626"/>
      <c r="HOZ150" s="626"/>
      <c r="HPA150" s="592"/>
      <c r="HPB150" s="626"/>
      <c r="HPC150" s="626"/>
      <c r="HPD150" s="626"/>
      <c r="HPE150" s="626"/>
      <c r="HPF150" s="626"/>
      <c r="HPG150" s="626"/>
      <c r="HPH150" s="592"/>
      <c r="HPI150" s="626"/>
      <c r="HPJ150" s="626"/>
      <c r="HPK150" s="626"/>
      <c r="HPL150" s="626"/>
      <c r="HPM150" s="626"/>
      <c r="HPN150" s="626"/>
      <c r="HPO150" s="592"/>
      <c r="HPP150" s="626"/>
      <c r="HPQ150" s="626"/>
      <c r="HPR150" s="626"/>
      <c r="HPS150" s="626"/>
      <c r="HPT150" s="626"/>
      <c r="HPU150" s="626"/>
      <c r="HPV150" s="592"/>
      <c r="HPW150" s="626"/>
      <c r="HPX150" s="626"/>
      <c r="HPY150" s="626"/>
      <c r="HPZ150" s="626"/>
      <c r="HQA150" s="626"/>
      <c r="HQB150" s="626"/>
      <c r="HQC150" s="592"/>
      <c r="HQD150" s="626"/>
      <c r="HQE150" s="626"/>
      <c r="HQF150" s="626"/>
      <c r="HQG150" s="626"/>
      <c r="HQH150" s="626"/>
      <c r="HQI150" s="626"/>
      <c r="HQJ150" s="592"/>
      <c r="HQK150" s="626"/>
      <c r="HQL150" s="626"/>
      <c r="HQM150" s="626"/>
      <c r="HQN150" s="626"/>
      <c r="HQO150" s="626"/>
      <c r="HQP150" s="626"/>
      <c r="HQQ150" s="592"/>
      <c r="HQR150" s="626"/>
      <c r="HQS150" s="626"/>
      <c r="HQT150" s="626"/>
      <c r="HQU150" s="626"/>
      <c r="HQV150" s="626"/>
      <c r="HQW150" s="626"/>
      <c r="HQX150" s="592"/>
      <c r="HQY150" s="626"/>
      <c r="HQZ150" s="626"/>
      <c r="HRA150" s="626"/>
      <c r="HRB150" s="626"/>
      <c r="HRC150" s="626"/>
      <c r="HRD150" s="626"/>
      <c r="HRE150" s="592"/>
      <c r="HRF150" s="626"/>
      <c r="HRG150" s="626"/>
      <c r="HRH150" s="626"/>
      <c r="HRI150" s="626"/>
      <c r="HRJ150" s="626"/>
      <c r="HRK150" s="626"/>
      <c r="HRL150" s="592"/>
      <c r="HRM150" s="626"/>
      <c r="HRN150" s="626"/>
      <c r="HRO150" s="626"/>
      <c r="HRP150" s="626"/>
      <c r="HRQ150" s="626"/>
      <c r="HRR150" s="626"/>
      <c r="HRS150" s="592"/>
      <c r="HRT150" s="626"/>
      <c r="HRU150" s="626"/>
      <c r="HRV150" s="626"/>
      <c r="HRW150" s="626"/>
      <c r="HRX150" s="626"/>
      <c r="HRY150" s="626"/>
      <c r="HRZ150" s="592"/>
      <c r="HSA150" s="626"/>
      <c r="HSB150" s="626"/>
      <c r="HSC150" s="626"/>
      <c r="HSD150" s="626"/>
      <c r="HSE150" s="626"/>
      <c r="HSF150" s="626"/>
      <c r="HSG150" s="592"/>
      <c r="HSH150" s="626"/>
      <c r="HSI150" s="626"/>
      <c r="HSJ150" s="626"/>
      <c r="HSK150" s="626"/>
      <c r="HSL150" s="626"/>
      <c r="HSM150" s="626"/>
      <c r="HSN150" s="592"/>
      <c r="HSO150" s="626"/>
      <c r="HSP150" s="626"/>
      <c r="HSQ150" s="626"/>
      <c r="HSR150" s="626"/>
      <c r="HSS150" s="626"/>
      <c r="HST150" s="626"/>
      <c r="HSU150" s="592"/>
      <c r="HSV150" s="626"/>
      <c r="HSW150" s="626"/>
      <c r="HSX150" s="626"/>
      <c r="HSY150" s="626"/>
      <c r="HSZ150" s="626"/>
      <c r="HTA150" s="626"/>
      <c r="HTB150" s="592"/>
      <c r="HTC150" s="626"/>
      <c r="HTD150" s="626"/>
      <c r="HTE150" s="626"/>
      <c r="HTF150" s="626"/>
      <c r="HTG150" s="626"/>
      <c r="HTH150" s="626"/>
      <c r="HTI150" s="592"/>
      <c r="HTJ150" s="626"/>
      <c r="HTK150" s="626"/>
      <c r="HTL150" s="626"/>
      <c r="HTM150" s="626"/>
      <c r="HTN150" s="626"/>
      <c r="HTO150" s="626"/>
      <c r="HTP150" s="592"/>
      <c r="HTQ150" s="626"/>
      <c r="HTR150" s="626"/>
      <c r="HTS150" s="626"/>
      <c r="HTT150" s="626"/>
      <c r="HTU150" s="626"/>
      <c r="HTV150" s="626"/>
      <c r="HTW150" s="592"/>
      <c r="HTX150" s="626"/>
      <c r="HTY150" s="626"/>
      <c r="HTZ150" s="626"/>
      <c r="HUA150" s="626"/>
      <c r="HUB150" s="626"/>
      <c r="HUC150" s="626"/>
      <c r="HUD150" s="592"/>
      <c r="HUE150" s="626"/>
      <c r="HUF150" s="626"/>
      <c r="HUG150" s="626"/>
      <c r="HUH150" s="626"/>
      <c r="HUI150" s="626"/>
      <c r="HUJ150" s="626"/>
      <c r="HUK150" s="592"/>
      <c r="HUL150" s="626"/>
      <c r="HUM150" s="626"/>
      <c r="HUN150" s="626"/>
      <c r="HUO150" s="626"/>
      <c r="HUP150" s="626"/>
      <c r="HUQ150" s="626"/>
      <c r="HUR150" s="592"/>
      <c r="HUS150" s="626"/>
      <c r="HUT150" s="626"/>
      <c r="HUU150" s="626"/>
      <c r="HUV150" s="626"/>
      <c r="HUW150" s="626"/>
      <c r="HUX150" s="626"/>
      <c r="HUY150" s="592"/>
      <c r="HUZ150" s="626"/>
      <c r="HVA150" s="626"/>
      <c r="HVB150" s="626"/>
      <c r="HVC150" s="626"/>
      <c r="HVD150" s="626"/>
      <c r="HVE150" s="626"/>
      <c r="HVF150" s="592"/>
      <c r="HVG150" s="626"/>
      <c r="HVH150" s="626"/>
      <c r="HVI150" s="626"/>
      <c r="HVJ150" s="626"/>
      <c r="HVK150" s="626"/>
      <c r="HVL150" s="626"/>
      <c r="HVM150" s="592"/>
      <c r="HVN150" s="626"/>
      <c r="HVO150" s="626"/>
      <c r="HVP150" s="626"/>
      <c r="HVQ150" s="626"/>
      <c r="HVR150" s="626"/>
      <c r="HVS150" s="626"/>
      <c r="HVT150" s="592"/>
      <c r="HVU150" s="626"/>
      <c r="HVV150" s="626"/>
      <c r="HVW150" s="626"/>
      <c r="HVX150" s="626"/>
      <c r="HVY150" s="626"/>
      <c r="HVZ150" s="626"/>
      <c r="HWA150" s="592"/>
      <c r="HWB150" s="626"/>
      <c r="HWC150" s="626"/>
      <c r="HWD150" s="626"/>
      <c r="HWE150" s="626"/>
      <c r="HWF150" s="626"/>
      <c r="HWG150" s="626"/>
      <c r="HWH150" s="592"/>
      <c r="HWI150" s="626"/>
      <c r="HWJ150" s="626"/>
      <c r="HWK150" s="626"/>
      <c r="HWL150" s="626"/>
      <c r="HWM150" s="626"/>
      <c r="HWN150" s="626"/>
      <c r="HWO150" s="592"/>
      <c r="HWP150" s="626"/>
      <c r="HWQ150" s="626"/>
      <c r="HWR150" s="626"/>
      <c r="HWS150" s="626"/>
      <c r="HWT150" s="626"/>
      <c r="HWU150" s="626"/>
      <c r="HWV150" s="592"/>
      <c r="HWW150" s="626"/>
      <c r="HWX150" s="626"/>
      <c r="HWY150" s="626"/>
      <c r="HWZ150" s="626"/>
      <c r="HXA150" s="626"/>
      <c r="HXB150" s="626"/>
      <c r="HXC150" s="592"/>
      <c r="HXD150" s="626"/>
      <c r="HXE150" s="626"/>
      <c r="HXF150" s="626"/>
      <c r="HXG150" s="626"/>
      <c r="HXH150" s="626"/>
      <c r="HXI150" s="626"/>
      <c r="HXJ150" s="592"/>
      <c r="HXK150" s="626"/>
      <c r="HXL150" s="626"/>
      <c r="HXM150" s="626"/>
      <c r="HXN150" s="626"/>
      <c r="HXO150" s="626"/>
      <c r="HXP150" s="626"/>
      <c r="HXQ150" s="592"/>
      <c r="HXR150" s="626"/>
      <c r="HXS150" s="626"/>
      <c r="HXT150" s="626"/>
      <c r="HXU150" s="626"/>
      <c r="HXV150" s="626"/>
      <c r="HXW150" s="626"/>
      <c r="HXX150" s="592"/>
      <c r="HXY150" s="626"/>
      <c r="HXZ150" s="626"/>
      <c r="HYA150" s="626"/>
      <c r="HYB150" s="626"/>
      <c r="HYC150" s="626"/>
      <c r="HYD150" s="626"/>
      <c r="HYE150" s="592"/>
      <c r="HYF150" s="626"/>
      <c r="HYG150" s="626"/>
      <c r="HYH150" s="626"/>
      <c r="HYI150" s="626"/>
      <c r="HYJ150" s="626"/>
      <c r="HYK150" s="626"/>
      <c r="HYL150" s="592"/>
      <c r="HYM150" s="626"/>
      <c r="HYN150" s="626"/>
      <c r="HYO150" s="626"/>
      <c r="HYP150" s="626"/>
      <c r="HYQ150" s="626"/>
      <c r="HYR150" s="626"/>
      <c r="HYS150" s="592"/>
      <c r="HYT150" s="626"/>
      <c r="HYU150" s="626"/>
      <c r="HYV150" s="626"/>
      <c r="HYW150" s="626"/>
      <c r="HYX150" s="626"/>
      <c r="HYY150" s="626"/>
      <c r="HYZ150" s="592"/>
      <c r="HZA150" s="626"/>
      <c r="HZB150" s="626"/>
      <c r="HZC150" s="626"/>
      <c r="HZD150" s="626"/>
      <c r="HZE150" s="626"/>
      <c r="HZF150" s="626"/>
      <c r="HZG150" s="592"/>
      <c r="HZH150" s="626"/>
      <c r="HZI150" s="626"/>
      <c r="HZJ150" s="626"/>
      <c r="HZK150" s="626"/>
      <c r="HZL150" s="626"/>
      <c r="HZM150" s="626"/>
      <c r="HZN150" s="592"/>
      <c r="HZO150" s="626"/>
      <c r="HZP150" s="626"/>
      <c r="HZQ150" s="626"/>
      <c r="HZR150" s="626"/>
      <c r="HZS150" s="626"/>
      <c r="HZT150" s="626"/>
      <c r="HZU150" s="592"/>
      <c r="HZV150" s="626"/>
      <c r="HZW150" s="626"/>
      <c r="HZX150" s="626"/>
      <c r="HZY150" s="626"/>
      <c r="HZZ150" s="626"/>
      <c r="IAA150" s="626"/>
      <c r="IAB150" s="592"/>
      <c r="IAC150" s="626"/>
      <c r="IAD150" s="626"/>
      <c r="IAE150" s="626"/>
      <c r="IAF150" s="626"/>
      <c r="IAG150" s="626"/>
      <c r="IAH150" s="626"/>
      <c r="IAI150" s="592"/>
      <c r="IAJ150" s="626"/>
      <c r="IAK150" s="626"/>
      <c r="IAL150" s="626"/>
      <c r="IAM150" s="626"/>
      <c r="IAN150" s="626"/>
      <c r="IAO150" s="626"/>
      <c r="IAP150" s="592"/>
      <c r="IAQ150" s="626"/>
      <c r="IAR150" s="626"/>
      <c r="IAS150" s="626"/>
      <c r="IAT150" s="626"/>
      <c r="IAU150" s="626"/>
      <c r="IAV150" s="626"/>
      <c r="IAW150" s="592"/>
      <c r="IAX150" s="626"/>
      <c r="IAY150" s="626"/>
      <c r="IAZ150" s="626"/>
      <c r="IBA150" s="626"/>
      <c r="IBB150" s="626"/>
      <c r="IBC150" s="626"/>
      <c r="IBD150" s="592"/>
      <c r="IBE150" s="626"/>
      <c r="IBF150" s="626"/>
      <c r="IBG150" s="626"/>
      <c r="IBH150" s="626"/>
      <c r="IBI150" s="626"/>
      <c r="IBJ150" s="626"/>
      <c r="IBK150" s="592"/>
      <c r="IBL150" s="626"/>
      <c r="IBM150" s="626"/>
      <c r="IBN150" s="626"/>
      <c r="IBO150" s="626"/>
      <c r="IBP150" s="626"/>
      <c r="IBQ150" s="626"/>
      <c r="IBR150" s="592"/>
      <c r="IBS150" s="626"/>
      <c r="IBT150" s="626"/>
      <c r="IBU150" s="626"/>
      <c r="IBV150" s="626"/>
      <c r="IBW150" s="626"/>
      <c r="IBX150" s="626"/>
      <c r="IBY150" s="592"/>
      <c r="IBZ150" s="626"/>
      <c r="ICA150" s="626"/>
      <c r="ICB150" s="626"/>
      <c r="ICC150" s="626"/>
      <c r="ICD150" s="626"/>
      <c r="ICE150" s="626"/>
      <c r="ICF150" s="592"/>
      <c r="ICG150" s="626"/>
      <c r="ICH150" s="626"/>
      <c r="ICI150" s="626"/>
      <c r="ICJ150" s="626"/>
      <c r="ICK150" s="626"/>
      <c r="ICL150" s="626"/>
      <c r="ICM150" s="592"/>
      <c r="ICN150" s="626"/>
      <c r="ICO150" s="626"/>
      <c r="ICP150" s="626"/>
      <c r="ICQ150" s="626"/>
      <c r="ICR150" s="626"/>
      <c r="ICS150" s="626"/>
      <c r="ICT150" s="592"/>
      <c r="ICU150" s="626"/>
      <c r="ICV150" s="626"/>
      <c r="ICW150" s="626"/>
      <c r="ICX150" s="626"/>
      <c r="ICY150" s="626"/>
      <c r="ICZ150" s="626"/>
      <c r="IDA150" s="592"/>
      <c r="IDB150" s="626"/>
      <c r="IDC150" s="626"/>
      <c r="IDD150" s="626"/>
      <c r="IDE150" s="626"/>
      <c r="IDF150" s="626"/>
      <c r="IDG150" s="626"/>
      <c r="IDH150" s="592"/>
      <c r="IDI150" s="626"/>
      <c r="IDJ150" s="626"/>
      <c r="IDK150" s="626"/>
      <c r="IDL150" s="626"/>
      <c r="IDM150" s="626"/>
      <c r="IDN150" s="626"/>
      <c r="IDO150" s="592"/>
      <c r="IDP150" s="626"/>
      <c r="IDQ150" s="626"/>
      <c r="IDR150" s="626"/>
      <c r="IDS150" s="626"/>
      <c r="IDT150" s="626"/>
      <c r="IDU150" s="626"/>
      <c r="IDV150" s="592"/>
      <c r="IDW150" s="626"/>
      <c r="IDX150" s="626"/>
      <c r="IDY150" s="626"/>
      <c r="IDZ150" s="626"/>
      <c r="IEA150" s="626"/>
      <c r="IEB150" s="626"/>
      <c r="IEC150" s="592"/>
      <c r="IED150" s="626"/>
      <c r="IEE150" s="626"/>
      <c r="IEF150" s="626"/>
      <c r="IEG150" s="626"/>
      <c r="IEH150" s="626"/>
      <c r="IEI150" s="626"/>
      <c r="IEJ150" s="592"/>
      <c r="IEK150" s="626"/>
      <c r="IEL150" s="626"/>
      <c r="IEM150" s="626"/>
      <c r="IEN150" s="626"/>
      <c r="IEO150" s="626"/>
      <c r="IEP150" s="626"/>
      <c r="IEQ150" s="592"/>
      <c r="IER150" s="626"/>
      <c r="IES150" s="626"/>
      <c r="IET150" s="626"/>
      <c r="IEU150" s="626"/>
      <c r="IEV150" s="626"/>
      <c r="IEW150" s="626"/>
      <c r="IEX150" s="592"/>
      <c r="IEY150" s="626"/>
      <c r="IEZ150" s="626"/>
      <c r="IFA150" s="626"/>
      <c r="IFB150" s="626"/>
      <c r="IFC150" s="626"/>
      <c r="IFD150" s="626"/>
      <c r="IFE150" s="592"/>
      <c r="IFF150" s="626"/>
      <c r="IFG150" s="626"/>
      <c r="IFH150" s="626"/>
      <c r="IFI150" s="626"/>
      <c r="IFJ150" s="626"/>
      <c r="IFK150" s="626"/>
      <c r="IFL150" s="592"/>
      <c r="IFM150" s="626"/>
      <c r="IFN150" s="626"/>
      <c r="IFO150" s="626"/>
      <c r="IFP150" s="626"/>
      <c r="IFQ150" s="626"/>
      <c r="IFR150" s="626"/>
      <c r="IFS150" s="592"/>
      <c r="IFT150" s="626"/>
      <c r="IFU150" s="626"/>
      <c r="IFV150" s="626"/>
      <c r="IFW150" s="626"/>
      <c r="IFX150" s="626"/>
      <c r="IFY150" s="626"/>
      <c r="IFZ150" s="592"/>
      <c r="IGA150" s="626"/>
      <c r="IGB150" s="626"/>
      <c r="IGC150" s="626"/>
      <c r="IGD150" s="626"/>
      <c r="IGE150" s="626"/>
      <c r="IGF150" s="626"/>
      <c r="IGG150" s="592"/>
      <c r="IGH150" s="626"/>
      <c r="IGI150" s="626"/>
      <c r="IGJ150" s="626"/>
      <c r="IGK150" s="626"/>
      <c r="IGL150" s="626"/>
      <c r="IGM150" s="626"/>
      <c r="IGN150" s="592"/>
      <c r="IGO150" s="626"/>
      <c r="IGP150" s="626"/>
      <c r="IGQ150" s="626"/>
      <c r="IGR150" s="626"/>
      <c r="IGS150" s="626"/>
      <c r="IGT150" s="626"/>
      <c r="IGU150" s="592"/>
      <c r="IGV150" s="626"/>
      <c r="IGW150" s="626"/>
      <c r="IGX150" s="626"/>
      <c r="IGY150" s="626"/>
      <c r="IGZ150" s="626"/>
      <c r="IHA150" s="626"/>
      <c r="IHB150" s="592"/>
      <c r="IHC150" s="626"/>
      <c r="IHD150" s="626"/>
      <c r="IHE150" s="626"/>
      <c r="IHF150" s="626"/>
      <c r="IHG150" s="626"/>
      <c r="IHH150" s="626"/>
      <c r="IHI150" s="592"/>
      <c r="IHJ150" s="626"/>
      <c r="IHK150" s="626"/>
      <c r="IHL150" s="626"/>
      <c r="IHM150" s="626"/>
      <c r="IHN150" s="626"/>
      <c r="IHO150" s="626"/>
      <c r="IHP150" s="592"/>
      <c r="IHQ150" s="626"/>
      <c r="IHR150" s="626"/>
      <c r="IHS150" s="626"/>
      <c r="IHT150" s="626"/>
      <c r="IHU150" s="626"/>
      <c r="IHV150" s="626"/>
      <c r="IHW150" s="592"/>
      <c r="IHX150" s="626"/>
      <c r="IHY150" s="626"/>
      <c r="IHZ150" s="626"/>
      <c r="IIA150" s="626"/>
      <c r="IIB150" s="626"/>
      <c r="IIC150" s="626"/>
      <c r="IID150" s="592"/>
      <c r="IIE150" s="626"/>
      <c r="IIF150" s="626"/>
      <c r="IIG150" s="626"/>
      <c r="IIH150" s="626"/>
      <c r="III150" s="626"/>
      <c r="IIJ150" s="626"/>
      <c r="IIK150" s="592"/>
      <c r="IIL150" s="626"/>
      <c r="IIM150" s="626"/>
      <c r="IIN150" s="626"/>
      <c r="IIO150" s="626"/>
      <c r="IIP150" s="626"/>
      <c r="IIQ150" s="626"/>
      <c r="IIR150" s="592"/>
      <c r="IIS150" s="626"/>
      <c r="IIT150" s="626"/>
      <c r="IIU150" s="626"/>
      <c r="IIV150" s="626"/>
      <c r="IIW150" s="626"/>
      <c r="IIX150" s="626"/>
      <c r="IIY150" s="592"/>
      <c r="IIZ150" s="626"/>
      <c r="IJA150" s="626"/>
      <c r="IJB150" s="626"/>
      <c r="IJC150" s="626"/>
      <c r="IJD150" s="626"/>
      <c r="IJE150" s="626"/>
      <c r="IJF150" s="592"/>
      <c r="IJG150" s="626"/>
      <c r="IJH150" s="626"/>
      <c r="IJI150" s="626"/>
      <c r="IJJ150" s="626"/>
      <c r="IJK150" s="626"/>
      <c r="IJL150" s="626"/>
      <c r="IJM150" s="592"/>
      <c r="IJN150" s="626"/>
      <c r="IJO150" s="626"/>
      <c r="IJP150" s="626"/>
      <c r="IJQ150" s="626"/>
      <c r="IJR150" s="626"/>
      <c r="IJS150" s="626"/>
      <c r="IJT150" s="592"/>
      <c r="IJU150" s="626"/>
      <c r="IJV150" s="626"/>
      <c r="IJW150" s="626"/>
      <c r="IJX150" s="626"/>
      <c r="IJY150" s="626"/>
      <c r="IJZ150" s="626"/>
      <c r="IKA150" s="592"/>
      <c r="IKB150" s="626"/>
      <c r="IKC150" s="626"/>
      <c r="IKD150" s="626"/>
      <c r="IKE150" s="626"/>
      <c r="IKF150" s="626"/>
      <c r="IKG150" s="626"/>
      <c r="IKH150" s="592"/>
      <c r="IKI150" s="626"/>
      <c r="IKJ150" s="626"/>
      <c r="IKK150" s="626"/>
      <c r="IKL150" s="626"/>
      <c r="IKM150" s="626"/>
      <c r="IKN150" s="626"/>
      <c r="IKO150" s="592"/>
      <c r="IKP150" s="626"/>
      <c r="IKQ150" s="626"/>
      <c r="IKR150" s="626"/>
      <c r="IKS150" s="626"/>
      <c r="IKT150" s="626"/>
      <c r="IKU150" s="626"/>
      <c r="IKV150" s="592"/>
      <c r="IKW150" s="626"/>
      <c r="IKX150" s="626"/>
      <c r="IKY150" s="626"/>
      <c r="IKZ150" s="626"/>
      <c r="ILA150" s="626"/>
      <c r="ILB150" s="626"/>
      <c r="ILC150" s="592"/>
      <c r="ILD150" s="626"/>
      <c r="ILE150" s="626"/>
      <c r="ILF150" s="626"/>
      <c r="ILG150" s="626"/>
      <c r="ILH150" s="626"/>
      <c r="ILI150" s="626"/>
      <c r="ILJ150" s="592"/>
      <c r="ILK150" s="626"/>
      <c r="ILL150" s="626"/>
      <c r="ILM150" s="626"/>
      <c r="ILN150" s="626"/>
      <c r="ILO150" s="626"/>
      <c r="ILP150" s="626"/>
      <c r="ILQ150" s="592"/>
      <c r="ILR150" s="626"/>
      <c r="ILS150" s="626"/>
      <c r="ILT150" s="626"/>
      <c r="ILU150" s="626"/>
      <c r="ILV150" s="626"/>
      <c r="ILW150" s="626"/>
      <c r="ILX150" s="592"/>
      <c r="ILY150" s="626"/>
      <c r="ILZ150" s="626"/>
      <c r="IMA150" s="626"/>
      <c r="IMB150" s="626"/>
      <c r="IMC150" s="626"/>
      <c r="IMD150" s="626"/>
      <c r="IME150" s="592"/>
      <c r="IMF150" s="626"/>
      <c r="IMG150" s="626"/>
      <c r="IMH150" s="626"/>
      <c r="IMI150" s="626"/>
      <c r="IMJ150" s="626"/>
      <c r="IMK150" s="626"/>
      <c r="IML150" s="592"/>
      <c r="IMM150" s="626"/>
      <c r="IMN150" s="626"/>
      <c r="IMO150" s="626"/>
      <c r="IMP150" s="626"/>
      <c r="IMQ150" s="626"/>
      <c r="IMR150" s="626"/>
      <c r="IMS150" s="592"/>
      <c r="IMT150" s="626"/>
      <c r="IMU150" s="626"/>
      <c r="IMV150" s="626"/>
      <c r="IMW150" s="626"/>
      <c r="IMX150" s="626"/>
      <c r="IMY150" s="626"/>
      <c r="IMZ150" s="592"/>
      <c r="INA150" s="626"/>
      <c r="INB150" s="626"/>
      <c r="INC150" s="626"/>
      <c r="IND150" s="626"/>
      <c r="INE150" s="626"/>
      <c r="INF150" s="626"/>
      <c r="ING150" s="592"/>
      <c r="INH150" s="626"/>
      <c r="INI150" s="626"/>
      <c r="INJ150" s="626"/>
      <c r="INK150" s="626"/>
      <c r="INL150" s="626"/>
      <c r="INM150" s="626"/>
      <c r="INN150" s="592"/>
      <c r="INO150" s="626"/>
      <c r="INP150" s="626"/>
      <c r="INQ150" s="626"/>
      <c r="INR150" s="626"/>
      <c r="INS150" s="626"/>
      <c r="INT150" s="626"/>
      <c r="INU150" s="592"/>
      <c r="INV150" s="626"/>
      <c r="INW150" s="626"/>
      <c r="INX150" s="626"/>
      <c r="INY150" s="626"/>
      <c r="INZ150" s="626"/>
      <c r="IOA150" s="626"/>
      <c r="IOB150" s="592"/>
      <c r="IOC150" s="626"/>
      <c r="IOD150" s="626"/>
      <c r="IOE150" s="626"/>
      <c r="IOF150" s="626"/>
      <c r="IOG150" s="626"/>
      <c r="IOH150" s="626"/>
      <c r="IOI150" s="592"/>
      <c r="IOJ150" s="626"/>
      <c r="IOK150" s="626"/>
      <c r="IOL150" s="626"/>
      <c r="IOM150" s="626"/>
      <c r="ION150" s="626"/>
      <c r="IOO150" s="626"/>
      <c r="IOP150" s="592"/>
      <c r="IOQ150" s="626"/>
      <c r="IOR150" s="626"/>
      <c r="IOS150" s="626"/>
      <c r="IOT150" s="626"/>
      <c r="IOU150" s="626"/>
      <c r="IOV150" s="626"/>
      <c r="IOW150" s="592"/>
      <c r="IOX150" s="626"/>
      <c r="IOY150" s="626"/>
      <c r="IOZ150" s="626"/>
      <c r="IPA150" s="626"/>
      <c r="IPB150" s="626"/>
      <c r="IPC150" s="626"/>
      <c r="IPD150" s="592"/>
      <c r="IPE150" s="626"/>
      <c r="IPF150" s="626"/>
      <c r="IPG150" s="626"/>
      <c r="IPH150" s="626"/>
      <c r="IPI150" s="626"/>
      <c r="IPJ150" s="626"/>
      <c r="IPK150" s="592"/>
      <c r="IPL150" s="626"/>
      <c r="IPM150" s="626"/>
      <c r="IPN150" s="626"/>
      <c r="IPO150" s="626"/>
      <c r="IPP150" s="626"/>
      <c r="IPQ150" s="626"/>
      <c r="IPR150" s="592"/>
      <c r="IPS150" s="626"/>
      <c r="IPT150" s="626"/>
      <c r="IPU150" s="626"/>
      <c r="IPV150" s="626"/>
      <c r="IPW150" s="626"/>
      <c r="IPX150" s="626"/>
      <c r="IPY150" s="592"/>
      <c r="IPZ150" s="626"/>
      <c r="IQA150" s="626"/>
      <c r="IQB150" s="626"/>
      <c r="IQC150" s="626"/>
      <c r="IQD150" s="626"/>
      <c r="IQE150" s="626"/>
      <c r="IQF150" s="592"/>
      <c r="IQG150" s="626"/>
      <c r="IQH150" s="626"/>
      <c r="IQI150" s="626"/>
      <c r="IQJ150" s="626"/>
      <c r="IQK150" s="626"/>
      <c r="IQL150" s="626"/>
      <c r="IQM150" s="592"/>
      <c r="IQN150" s="626"/>
      <c r="IQO150" s="626"/>
      <c r="IQP150" s="626"/>
      <c r="IQQ150" s="626"/>
      <c r="IQR150" s="626"/>
      <c r="IQS150" s="626"/>
      <c r="IQT150" s="592"/>
      <c r="IQU150" s="626"/>
      <c r="IQV150" s="626"/>
      <c r="IQW150" s="626"/>
      <c r="IQX150" s="626"/>
      <c r="IQY150" s="626"/>
      <c r="IQZ150" s="626"/>
      <c r="IRA150" s="592"/>
      <c r="IRB150" s="626"/>
      <c r="IRC150" s="626"/>
      <c r="IRD150" s="626"/>
      <c r="IRE150" s="626"/>
      <c r="IRF150" s="626"/>
      <c r="IRG150" s="626"/>
      <c r="IRH150" s="592"/>
      <c r="IRI150" s="626"/>
      <c r="IRJ150" s="626"/>
      <c r="IRK150" s="626"/>
      <c r="IRL150" s="626"/>
      <c r="IRM150" s="626"/>
      <c r="IRN150" s="626"/>
      <c r="IRO150" s="592"/>
      <c r="IRP150" s="626"/>
      <c r="IRQ150" s="626"/>
      <c r="IRR150" s="626"/>
      <c r="IRS150" s="626"/>
      <c r="IRT150" s="626"/>
      <c r="IRU150" s="626"/>
      <c r="IRV150" s="592"/>
      <c r="IRW150" s="626"/>
      <c r="IRX150" s="626"/>
      <c r="IRY150" s="626"/>
      <c r="IRZ150" s="626"/>
      <c r="ISA150" s="626"/>
      <c r="ISB150" s="626"/>
      <c r="ISC150" s="592"/>
      <c r="ISD150" s="626"/>
      <c r="ISE150" s="626"/>
      <c r="ISF150" s="626"/>
      <c r="ISG150" s="626"/>
      <c r="ISH150" s="626"/>
      <c r="ISI150" s="626"/>
      <c r="ISJ150" s="592"/>
      <c r="ISK150" s="626"/>
      <c r="ISL150" s="626"/>
      <c r="ISM150" s="626"/>
      <c r="ISN150" s="626"/>
      <c r="ISO150" s="626"/>
      <c r="ISP150" s="626"/>
      <c r="ISQ150" s="592"/>
      <c r="ISR150" s="626"/>
      <c r="ISS150" s="626"/>
      <c r="IST150" s="626"/>
      <c r="ISU150" s="626"/>
      <c r="ISV150" s="626"/>
      <c r="ISW150" s="626"/>
      <c r="ISX150" s="592"/>
      <c r="ISY150" s="626"/>
      <c r="ISZ150" s="626"/>
      <c r="ITA150" s="626"/>
      <c r="ITB150" s="626"/>
      <c r="ITC150" s="626"/>
      <c r="ITD150" s="626"/>
      <c r="ITE150" s="592"/>
      <c r="ITF150" s="626"/>
      <c r="ITG150" s="626"/>
      <c r="ITH150" s="626"/>
      <c r="ITI150" s="626"/>
      <c r="ITJ150" s="626"/>
      <c r="ITK150" s="626"/>
      <c r="ITL150" s="592"/>
      <c r="ITM150" s="626"/>
      <c r="ITN150" s="626"/>
      <c r="ITO150" s="626"/>
      <c r="ITP150" s="626"/>
      <c r="ITQ150" s="626"/>
      <c r="ITR150" s="626"/>
      <c r="ITS150" s="592"/>
      <c r="ITT150" s="626"/>
      <c r="ITU150" s="626"/>
      <c r="ITV150" s="626"/>
      <c r="ITW150" s="626"/>
      <c r="ITX150" s="626"/>
      <c r="ITY150" s="626"/>
      <c r="ITZ150" s="592"/>
      <c r="IUA150" s="626"/>
      <c r="IUB150" s="626"/>
      <c r="IUC150" s="626"/>
      <c r="IUD150" s="626"/>
      <c r="IUE150" s="626"/>
      <c r="IUF150" s="626"/>
      <c r="IUG150" s="592"/>
      <c r="IUH150" s="626"/>
      <c r="IUI150" s="626"/>
      <c r="IUJ150" s="626"/>
      <c r="IUK150" s="626"/>
      <c r="IUL150" s="626"/>
      <c r="IUM150" s="626"/>
      <c r="IUN150" s="592"/>
      <c r="IUO150" s="626"/>
      <c r="IUP150" s="626"/>
      <c r="IUQ150" s="626"/>
      <c r="IUR150" s="626"/>
      <c r="IUS150" s="626"/>
      <c r="IUT150" s="626"/>
      <c r="IUU150" s="592"/>
      <c r="IUV150" s="626"/>
      <c r="IUW150" s="626"/>
      <c r="IUX150" s="626"/>
      <c r="IUY150" s="626"/>
      <c r="IUZ150" s="626"/>
      <c r="IVA150" s="626"/>
      <c r="IVB150" s="592"/>
      <c r="IVC150" s="626"/>
      <c r="IVD150" s="626"/>
      <c r="IVE150" s="626"/>
      <c r="IVF150" s="626"/>
      <c r="IVG150" s="626"/>
      <c r="IVH150" s="626"/>
      <c r="IVI150" s="592"/>
      <c r="IVJ150" s="626"/>
      <c r="IVK150" s="626"/>
      <c r="IVL150" s="626"/>
      <c r="IVM150" s="626"/>
      <c r="IVN150" s="626"/>
      <c r="IVO150" s="626"/>
      <c r="IVP150" s="592"/>
      <c r="IVQ150" s="626"/>
      <c r="IVR150" s="626"/>
      <c r="IVS150" s="626"/>
      <c r="IVT150" s="626"/>
      <c r="IVU150" s="626"/>
      <c r="IVV150" s="626"/>
      <c r="IVW150" s="592"/>
      <c r="IVX150" s="626"/>
      <c r="IVY150" s="626"/>
      <c r="IVZ150" s="626"/>
      <c r="IWA150" s="626"/>
      <c r="IWB150" s="626"/>
      <c r="IWC150" s="626"/>
      <c r="IWD150" s="592"/>
      <c r="IWE150" s="626"/>
      <c r="IWF150" s="626"/>
      <c r="IWG150" s="626"/>
      <c r="IWH150" s="626"/>
      <c r="IWI150" s="626"/>
      <c r="IWJ150" s="626"/>
      <c r="IWK150" s="592"/>
      <c r="IWL150" s="626"/>
      <c r="IWM150" s="626"/>
      <c r="IWN150" s="626"/>
      <c r="IWO150" s="626"/>
      <c r="IWP150" s="626"/>
      <c r="IWQ150" s="626"/>
      <c r="IWR150" s="592"/>
      <c r="IWS150" s="626"/>
      <c r="IWT150" s="626"/>
      <c r="IWU150" s="626"/>
      <c r="IWV150" s="626"/>
      <c r="IWW150" s="626"/>
      <c r="IWX150" s="626"/>
      <c r="IWY150" s="592"/>
      <c r="IWZ150" s="626"/>
      <c r="IXA150" s="626"/>
      <c r="IXB150" s="626"/>
      <c r="IXC150" s="626"/>
      <c r="IXD150" s="626"/>
      <c r="IXE150" s="626"/>
      <c r="IXF150" s="592"/>
      <c r="IXG150" s="626"/>
      <c r="IXH150" s="626"/>
      <c r="IXI150" s="626"/>
      <c r="IXJ150" s="626"/>
      <c r="IXK150" s="626"/>
      <c r="IXL150" s="626"/>
      <c r="IXM150" s="592"/>
      <c r="IXN150" s="626"/>
      <c r="IXO150" s="626"/>
      <c r="IXP150" s="626"/>
      <c r="IXQ150" s="626"/>
      <c r="IXR150" s="626"/>
      <c r="IXS150" s="626"/>
      <c r="IXT150" s="592"/>
      <c r="IXU150" s="626"/>
      <c r="IXV150" s="626"/>
      <c r="IXW150" s="626"/>
      <c r="IXX150" s="626"/>
      <c r="IXY150" s="626"/>
      <c r="IXZ150" s="626"/>
      <c r="IYA150" s="592"/>
      <c r="IYB150" s="626"/>
      <c r="IYC150" s="626"/>
      <c r="IYD150" s="626"/>
      <c r="IYE150" s="626"/>
      <c r="IYF150" s="626"/>
      <c r="IYG150" s="626"/>
      <c r="IYH150" s="592"/>
      <c r="IYI150" s="626"/>
      <c r="IYJ150" s="626"/>
      <c r="IYK150" s="626"/>
      <c r="IYL150" s="626"/>
      <c r="IYM150" s="626"/>
      <c r="IYN150" s="626"/>
      <c r="IYO150" s="592"/>
      <c r="IYP150" s="626"/>
      <c r="IYQ150" s="626"/>
      <c r="IYR150" s="626"/>
      <c r="IYS150" s="626"/>
      <c r="IYT150" s="626"/>
      <c r="IYU150" s="626"/>
      <c r="IYV150" s="592"/>
      <c r="IYW150" s="626"/>
      <c r="IYX150" s="626"/>
      <c r="IYY150" s="626"/>
      <c r="IYZ150" s="626"/>
      <c r="IZA150" s="626"/>
      <c r="IZB150" s="626"/>
      <c r="IZC150" s="592"/>
      <c r="IZD150" s="626"/>
      <c r="IZE150" s="626"/>
      <c r="IZF150" s="626"/>
      <c r="IZG150" s="626"/>
      <c r="IZH150" s="626"/>
      <c r="IZI150" s="626"/>
      <c r="IZJ150" s="592"/>
      <c r="IZK150" s="626"/>
      <c r="IZL150" s="626"/>
      <c r="IZM150" s="626"/>
      <c r="IZN150" s="626"/>
      <c r="IZO150" s="626"/>
      <c r="IZP150" s="626"/>
      <c r="IZQ150" s="592"/>
      <c r="IZR150" s="626"/>
      <c r="IZS150" s="626"/>
      <c r="IZT150" s="626"/>
      <c r="IZU150" s="626"/>
      <c r="IZV150" s="626"/>
      <c r="IZW150" s="626"/>
      <c r="IZX150" s="592"/>
      <c r="IZY150" s="626"/>
      <c r="IZZ150" s="626"/>
      <c r="JAA150" s="626"/>
      <c r="JAB150" s="626"/>
      <c r="JAC150" s="626"/>
      <c r="JAD150" s="626"/>
      <c r="JAE150" s="592"/>
      <c r="JAF150" s="626"/>
      <c r="JAG150" s="626"/>
      <c r="JAH150" s="626"/>
      <c r="JAI150" s="626"/>
      <c r="JAJ150" s="626"/>
      <c r="JAK150" s="626"/>
      <c r="JAL150" s="592"/>
      <c r="JAM150" s="626"/>
      <c r="JAN150" s="626"/>
      <c r="JAO150" s="626"/>
      <c r="JAP150" s="626"/>
      <c r="JAQ150" s="626"/>
      <c r="JAR150" s="626"/>
      <c r="JAS150" s="592"/>
      <c r="JAT150" s="626"/>
      <c r="JAU150" s="626"/>
      <c r="JAV150" s="626"/>
      <c r="JAW150" s="626"/>
      <c r="JAX150" s="626"/>
      <c r="JAY150" s="626"/>
      <c r="JAZ150" s="592"/>
      <c r="JBA150" s="626"/>
      <c r="JBB150" s="626"/>
      <c r="JBC150" s="626"/>
      <c r="JBD150" s="626"/>
      <c r="JBE150" s="626"/>
      <c r="JBF150" s="626"/>
      <c r="JBG150" s="592"/>
      <c r="JBH150" s="626"/>
      <c r="JBI150" s="626"/>
      <c r="JBJ150" s="626"/>
      <c r="JBK150" s="626"/>
      <c r="JBL150" s="626"/>
      <c r="JBM150" s="626"/>
      <c r="JBN150" s="592"/>
      <c r="JBO150" s="626"/>
      <c r="JBP150" s="626"/>
      <c r="JBQ150" s="626"/>
      <c r="JBR150" s="626"/>
      <c r="JBS150" s="626"/>
      <c r="JBT150" s="626"/>
      <c r="JBU150" s="592"/>
      <c r="JBV150" s="626"/>
      <c r="JBW150" s="626"/>
      <c r="JBX150" s="626"/>
      <c r="JBY150" s="626"/>
      <c r="JBZ150" s="626"/>
      <c r="JCA150" s="626"/>
      <c r="JCB150" s="592"/>
      <c r="JCC150" s="626"/>
      <c r="JCD150" s="626"/>
      <c r="JCE150" s="626"/>
      <c r="JCF150" s="626"/>
      <c r="JCG150" s="626"/>
      <c r="JCH150" s="626"/>
      <c r="JCI150" s="592"/>
      <c r="JCJ150" s="626"/>
      <c r="JCK150" s="626"/>
      <c r="JCL150" s="626"/>
      <c r="JCM150" s="626"/>
      <c r="JCN150" s="626"/>
      <c r="JCO150" s="626"/>
      <c r="JCP150" s="592"/>
      <c r="JCQ150" s="626"/>
      <c r="JCR150" s="626"/>
      <c r="JCS150" s="626"/>
      <c r="JCT150" s="626"/>
      <c r="JCU150" s="626"/>
      <c r="JCV150" s="626"/>
      <c r="JCW150" s="592"/>
      <c r="JCX150" s="626"/>
      <c r="JCY150" s="626"/>
      <c r="JCZ150" s="626"/>
      <c r="JDA150" s="626"/>
      <c r="JDB150" s="626"/>
      <c r="JDC150" s="626"/>
      <c r="JDD150" s="592"/>
      <c r="JDE150" s="626"/>
      <c r="JDF150" s="626"/>
      <c r="JDG150" s="626"/>
      <c r="JDH150" s="626"/>
      <c r="JDI150" s="626"/>
      <c r="JDJ150" s="626"/>
      <c r="JDK150" s="592"/>
      <c r="JDL150" s="626"/>
      <c r="JDM150" s="626"/>
      <c r="JDN150" s="626"/>
      <c r="JDO150" s="626"/>
      <c r="JDP150" s="626"/>
      <c r="JDQ150" s="626"/>
      <c r="JDR150" s="592"/>
      <c r="JDS150" s="626"/>
      <c r="JDT150" s="626"/>
      <c r="JDU150" s="626"/>
      <c r="JDV150" s="626"/>
      <c r="JDW150" s="626"/>
      <c r="JDX150" s="626"/>
      <c r="JDY150" s="592"/>
      <c r="JDZ150" s="626"/>
      <c r="JEA150" s="626"/>
      <c r="JEB150" s="626"/>
      <c r="JEC150" s="626"/>
      <c r="JED150" s="626"/>
      <c r="JEE150" s="626"/>
      <c r="JEF150" s="592"/>
      <c r="JEG150" s="626"/>
      <c r="JEH150" s="626"/>
      <c r="JEI150" s="626"/>
      <c r="JEJ150" s="626"/>
      <c r="JEK150" s="626"/>
      <c r="JEL150" s="626"/>
      <c r="JEM150" s="592"/>
      <c r="JEN150" s="626"/>
      <c r="JEO150" s="626"/>
      <c r="JEP150" s="626"/>
      <c r="JEQ150" s="626"/>
      <c r="JER150" s="626"/>
      <c r="JES150" s="626"/>
      <c r="JET150" s="592"/>
      <c r="JEU150" s="626"/>
      <c r="JEV150" s="626"/>
      <c r="JEW150" s="626"/>
      <c r="JEX150" s="626"/>
      <c r="JEY150" s="626"/>
      <c r="JEZ150" s="626"/>
      <c r="JFA150" s="592"/>
      <c r="JFB150" s="626"/>
      <c r="JFC150" s="626"/>
      <c r="JFD150" s="626"/>
      <c r="JFE150" s="626"/>
      <c r="JFF150" s="626"/>
      <c r="JFG150" s="626"/>
      <c r="JFH150" s="592"/>
      <c r="JFI150" s="626"/>
      <c r="JFJ150" s="626"/>
      <c r="JFK150" s="626"/>
      <c r="JFL150" s="626"/>
      <c r="JFM150" s="626"/>
      <c r="JFN150" s="626"/>
      <c r="JFO150" s="592"/>
      <c r="JFP150" s="626"/>
      <c r="JFQ150" s="626"/>
      <c r="JFR150" s="626"/>
      <c r="JFS150" s="626"/>
      <c r="JFT150" s="626"/>
      <c r="JFU150" s="626"/>
      <c r="JFV150" s="592"/>
      <c r="JFW150" s="626"/>
      <c r="JFX150" s="626"/>
      <c r="JFY150" s="626"/>
      <c r="JFZ150" s="626"/>
      <c r="JGA150" s="626"/>
      <c r="JGB150" s="626"/>
      <c r="JGC150" s="592"/>
      <c r="JGD150" s="626"/>
      <c r="JGE150" s="626"/>
      <c r="JGF150" s="626"/>
      <c r="JGG150" s="626"/>
      <c r="JGH150" s="626"/>
      <c r="JGI150" s="626"/>
      <c r="JGJ150" s="592"/>
      <c r="JGK150" s="626"/>
      <c r="JGL150" s="626"/>
      <c r="JGM150" s="626"/>
      <c r="JGN150" s="626"/>
      <c r="JGO150" s="626"/>
      <c r="JGP150" s="626"/>
      <c r="JGQ150" s="592"/>
      <c r="JGR150" s="626"/>
      <c r="JGS150" s="626"/>
      <c r="JGT150" s="626"/>
      <c r="JGU150" s="626"/>
      <c r="JGV150" s="626"/>
      <c r="JGW150" s="626"/>
      <c r="JGX150" s="592"/>
      <c r="JGY150" s="626"/>
      <c r="JGZ150" s="626"/>
      <c r="JHA150" s="626"/>
      <c r="JHB150" s="626"/>
      <c r="JHC150" s="626"/>
      <c r="JHD150" s="626"/>
      <c r="JHE150" s="592"/>
      <c r="JHF150" s="626"/>
      <c r="JHG150" s="626"/>
      <c r="JHH150" s="626"/>
      <c r="JHI150" s="626"/>
      <c r="JHJ150" s="626"/>
      <c r="JHK150" s="626"/>
      <c r="JHL150" s="592"/>
      <c r="JHM150" s="626"/>
      <c r="JHN150" s="626"/>
      <c r="JHO150" s="626"/>
      <c r="JHP150" s="626"/>
      <c r="JHQ150" s="626"/>
      <c r="JHR150" s="626"/>
      <c r="JHS150" s="592"/>
      <c r="JHT150" s="626"/>
      <c r="JHU150" s="626"/>
      <c r="JHV150" s="626"/>
      <c r="JHW150" s="626"/>
      <c r="JHX150" s="626"/>
      <c r="JHY150" s="626"/>
      <c r="JHZ150" s="592"/>
      <c r="JIA150" s="626"/>
      <c r="JIB150" s="626"/>
      <c r="JIC150" s="626"/>
      <c r="JID150" s="626"/>
      <c r="JIE150" s="626"/>
      <c r="JIF150" s="626"/>
      <c r="JIG150" s="592"/>
      <c r="JIH150" s="626"/>
      <c r="JII150" s="626"/>
      <c r="JIJ150" s="626"/>
      <c r="JIK150" s="626"/>
      <c r="JIL150" s="626"/>
      <c r="JIM150" s="626"/>
      <c r="JIN150" s="592"/>
      <c r="JIO150" s="626"/>
      <c r="JIP150" s="626"/>
      <c r="JIQ150" s="626"/>
      <c r="JIR150" s="626"/>
      <c r="JIS150" s="626"/>
      <c r="JIT150" s="626"/>
      <c r="JIU150" s="592"/>
      <c r="JIV150" s="626"/>
      <c r="JIW150" s="626"/>
      <c r="JIX150" s="626"/>
      <c r="JIY150" s="626"/>
      <c r="JIZ150" s="626"/>
      <c r="JJA150" s="626"/>
      <c r="JJB150" s="592"/>
      <c r="JJC150" s="626"/>
      <c r="JJD150" s="626"/>
      <c r="JJE150" s="626"/>
      <c r="JJF150" s="626"/>
      <c r="JJG150" s="626"/>
      <c r="JJH150" s="626"/>
      <c r="JJI150" s="592"/>
      <c r="JJJ150" s="626"/>
      <c r="JJK150" s="626"/>
      <c r="JJL150" s="626"/>
      <c r="JJM150" s="626"/>
      <c r="JJN150" s="626"/>
      <c r="JJO150" s="626"/>
      <c r="JJP150" s="592"/>
      <c r="JJQ150" s="626"/>
      <c r="JJR150" s="626"/>
      <c r="JJS150" s="626"/>
      <c r="JJT150" s="626"/>
      <c r="JJU150" s="626"/>
      <c r="JJV150" s="626"/>
      <c r="JJW150" s="592"/>
      <c r="JJX150" s="626"/>
      <c r="JJY150" s="626"/>
      <c r="JJZ150" s="626"/>
      <c r="JKA150" s="626"/>
      <c r="JKB150" s="626"/>
      <c r="JKC150" s="626"/>
      <c r="JKD150" s="592"/>
      <c r="JKE150" s="626"/>
      <c r="JKF150" s="626"/>
      <c r="JKG150" s="626"/>
      <c r="JKH150" s="626"/>
      <c r="JKI150" s="626"/>
      <c r="JKJ150" s="626"/>
      <c r="JKK150" s="592"/>
      <c r="JKL150" s="626"/>
      <c r="JKM150" s="626"/>
      <c r="JKN150" s="626"/>
      <c r="JKO150" s="626"/>
      <c r="JKP150" s="626"/>
      <c r="JKQ150" s="626"/>
      <c r="JKR150" s="592"/>
      <c r="JKS150" s="626"/>
      <c r="JKT150" s="626"/>
      <c r="JKU150" s="626"/>
      <c r="JKV150" s="626"/>
      <c r="JKW150" s="626"/>
      <c r="JKX150" s="626"/>
      <c r="JKY150" s="592"/>
      <c r="JKZ150" s="626"/>
      <c r="JLA150" s="626"/>
      <c r="JLB150" s="626"/>
      <c r="JLC150" s="626"/>
      <c r="JLD150" s="626"/>
      <c r="JLE150" s="626"/>
      <c r="JLF150" s="592"/>
      <c r="JLG150" s="626"/>
      <c r="JLH150" s="626"/>
      <c r="JLI150" s="626"/>
      <c r="JLJ150" s="626"/>
      <c r="JLK150" s="626"/>
      <c r="JLL150" s="626"/>
      <c r="JLM150" s="592"/>
      <c r="JLN150" s="626"/>
      <c r="JLO150" s="626"/>
      <c r="JLP150" s="626"/>
      <c r="JLQ150" s="626"/>
      <c r="JLR150" s="626"/>
      <c r="JLS150" s="626"/>
      <c r="JLT150" s="592"/>
      <c r="JLU150" s="626"/>
      <c r="JLV150" s="626"/>
      <c r="JLW150" s="626"/>
      <c r="JLX150" s="626"/>
      <c r="JLY150" s="626"/>
      <c r="JLZ150" s="626"/>
      <c r="JMA150" s="592"/>
      <c r="JMB150" s="626"/>
      <c r="JMC150" s="626"/>
      <c r="JMD150" s="626"/>
      <c r="JME150" s="626"/>
      <c r="JMF150" s="626"/>
      <c r="JMG150" s="626"/>
      <c r="JMH150" s="592"/>
      <c r="JMI150" s="626"/>
      <c r="JMJ150" s="626"/>
      <c r="JMK150" s="626"/>
      <c r="JML150" s="626"/>
      <c r="JMM150" s="626"/>
      <c r="JMN150" s="626"/>
      <c r="JMO150" s="592"/>
      <c r="JMP150" s="626"/>
      <c r="JMQ150" s="626"/>
      <c r="JMR150" s="626"/>
      <c r="JMS150" s="626"/>
      <c r="JMT150" s="626"/>
      <c r="JMU150" s="626"/>
      <c r="JMV150" s="592"/>
      <c r="JMW150" s="626"/>
      <c r="JMX150" s="626"/>
      <c r="JMY150" s="626"/>
      <c r="JMZ150" s="626"/>
      <c r="JNA150" s="626"/>
      <c r="JNB150" s="626"/>
      <c r="JNC150" s="592"/>
      <c r="JND150" s="626"/>
      <c r="JNE150" s="626"/>
      <c r="JNF150" s="626"/>
      <c r="JNG150" s="626"/>
      <c r="JNH150" s="626"/>
      <c r="JNI150" s="626"/>
      <c r="JNJ150" s="592"/>
      <c r="JNK150" s="626"/>
      <c r="JNL150" s="626"/>
      <c r="JNM150" s="626"/>
      <c r="JNN150" s="626"/>
      <c r="JNO150" s="626"/>
      <c r="JNP150" s="626"/>
      <c r="JNQ150" s="592"/>
      <c r="JNR150" s="626"/>
      <c r="JNS150" s="626"/>
      <c r="JNT150" s="626"/>
      <c r="JNU150" s="626"/>
      <c r="JNV150" s="626"/>
      <c r="JNW150" s="626"/>
      <c r="JNX150" s="592"/>
      <c r="JNY150" s="626"/>
      <c r="JNZ150" s="626"/>
      <c r="JOA150" s="626"/>
      <c r="JOB150" s="626"/>
      <c r="JOC150" s="626"/>
      <c r="JOD150" s="626"/>
      <c r="JOE150" s="592"/>
      <c r="JOF150" s="626"/>
      <c r="JOG150" s="626"/>
      <c r="JOH150" s="626"/>
      <c r="JOI150" s="626"/>
      <c r="JOJ150" s="626"/>
      <c r="JOK150" s="626"/>
      <c r="JOL150" s="592"/>
      <c r="JOM150" s="626"/>
      <c r="JON150" s="626"/>
      <c r="JOO150" s="626"/>
      <c r="JOP150" s="626"/>
      <c r="JOQ150" s="626"/>
      <c r="JOR150" s="626"/>
      <c r="JOS150" s="592"/>
      <c r="JOT150" s="626"/>
      <c r="JOU150" s="626"/>
      <c r="JOV150" s="626"/>
      <c r="JOW150" s="626"/>
      <c r="JOX150" s="626"/>
      <c r="JOY150" s="626"/>
      <c r="JOZ150" s="592"/>
      <c r="JPA150" s="626"/>
      <c r="JPB150" s="626"/>
      <c r="JPC150" s="626"/>
      <c r="JPD150" s="626"/>
      <c r="JPE150" s="626"/>
      <c r="JPF150" s="626"/>
      <c r="JPG150" s="592"/>
      <c r="JPH150" s="626"/>
      <c r="JPI150" s="626"/>
      <c r="JPJ150" s="626"/>
      <c r="JPK150" s="626"/>
      <c r="JPL150" s="626"/>
      <c r="JPM150" s="626"/>
      <c r="JPN150" s="592"/>
      <c r="JPO150" s="626"/>
      <c r="JPP150" s="626"/>
      <c r="JPQ150" s="626"/>
      <c r="JPR150" s="626"/>
      <c r="JPS150" s="626"/>
      <c r="JPT150" s="626"/>
      <c r="JPU150" s="592"/>
      <c r="JPV150" s="626"/>
      <c r="JPW150" s="626"/>
      <c r="JPX150" s="626"/>
      <c r="JPY150" s="626"/>
      <c r="JPZ150" s="626"/>
      <c r="JQA150" s="626"/>
      <c r="JQB150" s="592"/>
      <c r="JQC150" s="626"/>
      <c r="JQD150" s="626"/>
      <c r="JQE150" s="626"/>
      <c r="JQF150" s="626"/>
      <c r="JQG150" s="626"/>
      <c r="JQH150" s="626"/>
      <c r="JQI150" s="592"/>
      <c r="JQJ150" s="626"/>
      <c r="JQK150" s="626"/>
      <c r="JQL150" s="626"/>
      <c r="JQM150" s="626"/>
      <c r="JQN150" s="626"/>
      <c r="JQO150" s="626"/>
      <c r="JQP150" s="592"/>
      <c r="JQQ150" s="626"/>
      <c r="JQR150" s="626"/>
      <c r="JQS150" s="626"/>
      <c r="JQT150" s="626"/>
      <c r="JQU150" s="626"/>
      <c r="JQV150" s="626"/>
      <c r="JQW150" s="592"/>
      <c r="JQX150" s="626"/>
      <c r="JQY150" s="626"/>
      <c r="JQZ150" s="626"/>
      <c r="JRA150" s="626"/>
      <c r="JRB150" s="626"/>
      <c r="JRC150" s="626"/>
      <c r="JRD150" s="592"/>
      <c r="JRE150" s="626"/>
      <c r="JRF150" s="626"/>
      <c r="JRG150" s="626"/>
      <c r="JRH150" s="626"/>
      <c r="JRI150" s="626"/>
      <c r="JRJ150" s="626"/>
      <c r="JRK150" s="592"/>
      <c r="JRL150" s="626"/>
      <c r="JRM150" s="626"/>
      <c r="JRN150" s="626"/>
      <c r="JRO150" s="626"/>
      <c r="JRP150" s="626"/>
      <c r="JRQ150" s="626"/>
      <c r="JRR150" s="592"/>
      <c r="JRS150" s="626"/>
      <c r="JRT150" s="626"/>
      <c r="JRU150" s="626"/>
      <c r="JRV150" s="626"/>
      <c r="JRW150" s="626"/>
      <c r="JRX150" s="626"/>
      <c r="JRY150" s="592"/>
      <c r="JRZ150" s="626"/>
      <c r="JSA150" s="626"/>
      <c r="JSB150" s="626"/>
      <c r="JSC150" s="626"/>
      <c r="JSD150" s="626"/>
      <c r="JSE150" s="626"/>
      <c r="JSF150" s="592"/>
      <c r="JSG150" s="626"/>
      <c r="JSH150" s="626"/>
      <c r="JSI150" s="626"/>
      <c r="JSJ150" s="626"/>
      <c r="JSK150" s="626"/>
      <c r="JSL150" s="626"/>
      <c r="JSM150" s="592"/>
      <c r="JSN150" s="626"/>
      <c r="JSO150" s="626"/>
      <c r="JSP150" s="626"/>
      <c r="JSQ150" s="626"/>
      <c r="JSR150" s="626"/>
      <c r="JSS150" s="626"/>
      <c r="JST150" s="592"/>
      <c r="JSU150" s="626"/>
      <c r="JSV150" s="626"/>
      <c r="JSW150" s="626"/>
      <c r="JSX150" s="626"/>
      <c r="JSY150" s="626"/>
      <c r="JSZ150" s="626"/>
      <c r="JTA150" s="592"/>
      <c r="JTB150" s="626"/>
      <c r="JTC150" s="626"/>
      <c r="JTD150" s="626"/>
      <c r="JTE150" s="626"/>
      <c r="JTF150" s="626"/>
      <c r="JTG150" s="626"/>
      <c r="JTH150" s="592"/>
      <c r="JTI150" s="626"/>
      <c r="JTJ150" s="626"/>
      <c r="JTK150" s="626"/>
      <c r="JTL150" s="626"/>
      <c r="JTM150" s="626"/>
      <c r="JTN150" s="626"/>
      <c r="JTO150" s="592"/>
      <c r="JTP150" s="626"/>
      <c r="JTQ150" s="626"/>
      <c r="JTR150" s="626"/>
      <c r="JTS150" s="626"/>
      <c r="JTT150" s="626"/>
      <c r="JTU150" s="626"/>
      <c r="JTV150" s="592"/>
      <c r="JTW150" s="626"/>
      <c r="JTX150" s="626"/>
      <c r="JTY150" s="626"/>
      <c r="JTZ150" s="626"/>
      <c r="JUA150" s="626"/>
      <c r="JUB150" s="626"/>
      <c r="JUC150" s="592"/>
      <c r="JUD150" s="626"/>
      <c r="JUE150" s="626"/>
      <c r="JUF150" s="626"/>
      <c r="JUG150" s="626"/>
      <c r="JUH150" s="626"/>
      <c r="JUI150" s="626"/>
      <c r="JUJ150" s="592"/>
      <c r="JUK150" s="626"/>
      <c r="JUL150" s="626"/>
      <c r="JUM150" s="626"/>
      <c r="JUN150" s="626"/>
      <c r="JUO150" s="626"/>
      <c r="JUP150" s="626"/>
      <c r="JUQ150" s="592"/>
      <c r="JUR150" s="626"/>
      <c r="JUS150" s="626"/>
      <c r="JUT150" s="626"/>
      <c r="JUU150" s="626"/>
      <c r="JUV150" s="626"/>
      <c r="JUW150" s="626"/>
      <c r="JUX150" s="592"/>
      <c r="JUY150" s="626"/>
      <c r="JUZ150" s="626"/>
      <c r="JVA150" s="626"/>
      <c r="JVB150" s="626"/>
      <c r="JVC150" s="626"/>
      <c r="JVD150" s="626"/>
      <c r="JVE150" s="592"/>
      <c r="JVF150" s="626"/>
      <c r="JVG150" s="626"/>
      <c r="JVH150" s="626"/>
      <c r="JVI150" s="626"/>
      <c r="JVJ150" s="626"/>
      <c r="JVK150" s="626"/>
      <c r="JVL150" s="592"/>
      <c r="JVM150" s="626"/>
      <c r="JVN150" s="626"/>
      <c r="JVO150" s="626"/>
      <c r="JVP150" s="626"/>
      <c r="JVQ150" s="626"/>
      <c r="JVR150" s="626"/>
      <c r="JVS150" s="592"/>
      <c r="JVT150" s="626"/>
      <c r="JVU150" s="626"/>
      <c r="JVV150" s="626"/>
      <c r="JVW150" s="626"/>
      <c r="JVX150" s="626"/>
      <c r="JVY150" s="626"/>
      <c r="JVZ150" s="592"/>
      <c r="JWA150" s="626"/>
      <c r="JWB150" s="626"/>
      <c r="JWC150" s="626"/>
      <c r="JWD150" s="626"/>
      <c r="JWE150" s="626"/>
      <c r="JWF150" s="626"/>
      <c r="JWG150" s="592"/>
      <c r="JWH150" s="626"/>
      <c r="JWI150" s="626"/>
      <c r="JWJ150" s="626"/>
      <c r="JWK150" s="626"/>
      <c r="JWL150" s="626"/>
      <c r="JWM150" s="626"/>
      <c r="JWN150" s="592"/>
      <c r="JWO150" s="626"/>
      <c r="JWP150" s="626"/>
      <c r="JWQ150" s="626"/>
      <c r="JWR150" s="626"/>
      <c r="JWS150" s="626"/>
      <c r="JWT150" s="626"/>
      <c r="JWU150" s="592"/>
      <c r="JWV150" s="626"/>
      <c r="JWW150" s="626"/>
      <c r="JWX150" s="626"/>
      <c r="JWY150" s="626"/>
      <c r="JWZ150" s="626"/>
      <c r="JXA150" s="626"/>
      <c r="JXB150" s="592"/>
      <c r="JXC150" s="626"/>
      <c r="JXD150" s="626"/>
      <c r="JXE150" s="626"/>
      <c r="JXF150" s="626"/>
      <c r="JXG150" s="626"/>
      <c r="JXH150" s="626"/>
      <c r="JXI150" s="592"/>
      <c r="JXJ150" s="626"/>
      <c r="JXK150" s="626"/>
      <c r="JXL150" s="626"/>
      <c r="JXM150" s="626"/>
      <c r="JXN150" s="626"/>
      <c r="JXO150" s="626"/>
      <c r="JXP150" s="592"/>
      <c r="JXQ150" s="626"/>
      <c r="JXR150" s="626"/>
      <c r="JXS150" s="626"/>
      <c r="JXT150" s="626"/>
      <c r="JXU150" s="626"/>
      <c r="JXV150" s="626"/>
      <c r="JXW150" s="592"/>
      <c r="JXX150" s="626"/>
      <c r="JXY150" s="626"/>
      <c r="JXZ150" s="626"/>
      <c r="JYA150" s="626"/>
      <c r="JYB150" s="626"/>
      <c r="JYC150" s="626"/>
      <c r="JYD150" s="592"/>
      <c r="JYE150" s="626"/>
      <c r="JYF150" s="626"/>
      <c r="JYG150" s="626"/>
      <c r="JYH150" s="626"/>
      <c r="JYI150" s="626"/>
      <c r="JYJ150" s="626"/>
      <c r="JYK150" s="592"/>
      <c r="JYL150" s="626"/>
      <c r="JYM150" s="626"/>
      <c r="JYN150" s="626"/>
      <c r="JYO150" s="626"/>
      <c r="JYP150" s="626"/>
      <c r="JYQ150" s="626"/>
      <c r="JYR150" s="592"/>
      <c r="JYS150" s="626"/>
      <c r="JYT150" s="626"/>
      <c r="JYU150" s="626"/>
      <c r="JYV150" s="626"/>
      <c r="JYW150" s="626"/>
      <c r="JYX150" s="626"/>
      <c r="JYY150" s="592"/>
      <c r="JYZ150" s="626"/>
      <c r="JZA150" s="626"/>
      <c r="JZB150" s="626"/>
      <c r="JZC150" s="626"/>
      <c r="JZD150" s="626"/>
      <c r="JZE150" s="626"/>
      <c r="JZF150" s="592"/>
      <c r="JZG150" s="626"/>
      <c r="JZH150" s="626"/>
      <c r="JZI150" s="626"/>
      <c r="JZJ150" s="626"/>
      <c r="JZK150" s="626"/>
      <c r="JZL150" s="626"/>
      <c r="JZM150" s="592"/>
      <c r="JZN150" s="626"/>
      <c r="JZO150" s="626"/>
      <c r="JZP150" s="626"/>
      <c r="JZQ150" s="626"/>
      <c r="JZR150" s="626"/>
      <c r="JZS150" s="626"/>
      <c r="JZT150" s="592"/>
      <c r="JZU150" s="626"/>
      <c r="JZV150" s="626"/>
      <c r="JZW150" s="626"/>
      <c r="JZX150" s="626"/>
      <c r="JZY150" s="626"/>
      <c r="JZZ150" s="626"/>
      <c r="KAA150" s="592"/>
      <c r="KAB150" s="626"/>
      <c r="KAC150" s="626"/>
      <c r="KAD150" s="626"/>
      <c r="KAE150" s="626"/>
      <c r="KAF150" s="626"/>
      <c r="KAG150" s="626"/>
      <c r="KAH150" s="592"/>
      <c r="KAI150" s="626"/>
      <c r="KAJ150" s="626"/>
      <c r="KAK150" s="626"/>
      <c r="KAL150" s="626"/>
      <c r="KAM150" s="626"/>
      <c r="KAN150" s="626"/>
      <c r="KAO150" s="592"/>
      <c r="KAP150" s="626"/>
      <c r="KAQ150" s="626"/>
      <c r="KAR150" s="626"/>
      <c r="KAS150" s="626"/>
      <c r="KAT150" s="626"/>
      <c r="KAU150" s="626"/>
      <c r="KAV150" s="592"/>
      <c r="KAW150" s="626"/>
      <c r="KAX150" s="626"/>
      <c r="KAY150" s="626"/>
      <c r="KAZ150" s="626"/>
      <c r="KBA150" s="626"/>
      <c r="KBB150" s="626"/>
      <c r="KBC150" s="592"/>
      <c r="KBD150" s="626"/>
      <c r="KBE150" s="626"/>
      <c r="KBF150" s="626"/>
      <c r="KBG150" s="626"/>
      <c r="KBH150" s="626"/>
      <c r="KBI150" s="626"/>
      <c r="KBJ150" s="592"/>
      <c r="KBK150" s="626"/>
      <c r="KBL150" s="626"/>
      <c r="KBM150" s="626"/>
      <c r="KBN150" s="626"/>
      <c r="KBO150" s="626"/>
      <c r="KBP150" s="626"/>
      <c r="KBQ150" s="592"/>
      <c r="KBR150" s="626"/>
      <c r="KBS150" s="626"/>
      <c r="KBT150" s="626"/>
      <c r="KBU150" s="626"/>
      <c r="KBV150" s="626"/>
      <c r="KBW150" s="626"/>
      <c r="KBX150" s="592"/>
      <c r="KBY150" s="626"/>
      <c r="KBZ150" s="626"/>
      <c r="KCA150" s="626"/>
      <c r="KCB150" s="626"/>
      <c r="KCC150" s="626"/>
      <c r="KCD150" s="626"/>
      <c r="KCE150" s="592"/>
      <c r="KCF150" s="626"/>
      <c r="KCG150" s="626"/>
      <c r="KCH150" s="626"/>
      <c r="KCI150" s="626"/>
      <c r="KCJ150" s="626"/>
      <c r="KCK150" s="626"/>
      <c r="KCL150" s="592"/>
      <c r="KCM150" s="626"/>
      <c r="KCN150" s="626"/>
      <c r="KCO150" s="626"/>
      <c r="KCP150" s="626"/>
      <c r="KCQ150" s="626"/>
      <c r="KCR150" s="626"/>
      <c r="KCS150" s="592"/>
      <c r="KCT150" s="626"/>
      <c r="KCU150" s="626"/>
      <c r="KCV150" s="626"/>
      <c r="KCW150" s="626"/>
      <c r="KCX150" s="626"/>
      <c r="KCY150" s="626"/>
      <c r="KCZ150" s="592"/>
      <c r="KDA150" s="626"/>
      <c r="KDB150" s="626"/>
      <c r="KDC150" s="626"/>
      <c r="KDD150" s="626"/>
      <c r="KDE150" s="626"/>
      <c r="KDF150" s="626"/>
      <c r="KDG150" s="592"/>
      <c r="KDH150" s="626"/>
      <c r="KDI150" s="626"/>
      <c r="KDJ150" s="626"/>
      <c r="KDK150" s="626"/>
      <c r="KDL150" s="626"/>
      <c r="KDM150" s="626"/>
      <c r="KDN150" s="592"/>
      <c r="KDO150" s="626"/>
      <c r="KDP150" s="626"/>
      <c r="KDQ150" s="626"/>
      <c r="KDR150" s="626"/>
      <c r="KDS150" s="626"/>
      <c r="KDT150" s="626"/>
      <c r="KDU150" s="592"/>
      <c r="KDV150" s="626"/>
      <c r="KDW150" s="626"/>
      <c r="KDX150" s="626"/>
      <c r="KDY150" s="626"/>
      <c r="KDZ150" s="626"/>
      <c r="KEA150" s="626"/>
      <c r="KEB150" s="592"/>
      <c r="KEC150" s="626"/>
      <c r="KED150" s="626"/>
      <c r="KEE150" s="626"/>
      <c r="KEF150" s="626"/>
      <c r="KEG150" s="626"/>
      <c r="KEH150" s="626"/>
      <c r="KEI150" s="592"/>
      <c r="KEJ150" s="626"/>
      <c r="KEK150" s="626"/>
      <c r="KEL150" s="626"/>
      <c r="KEM150" s="626"/>
      <c r="KEN150" s="626"/>
      <c r="KEO150" s="626"/>
      <c r="KEP150" s="592"/>
      <c r="KEQ150" s="626"/>
      <c r="KER150" s="626"/>
      <c r="KES150" s="626"/>
      <c r="KET150" s="626"/>
      <c r="KEU150" s="626"/>
      <c r="KEV150" s="626"/>
      <c r="KEW150" s="592"/>
      <c r="KEX150" s="626"/>
      <c r="KEY150" s="626"/>
      <c r="KEZ150" s="626"/>
      <c r="KFA150" s="626"/>
      <c r="KFB150" s="626"/>
      <c r="KFC150" s="626"/>
      <c r="KFD150" s="592"/>
      <c r="KFE150" s="626"/>
      <c r="KFF150" s="626"/>
      <c r="KFG150" s="626"/>
      <c r="KFH150" s="626"/>
      <c r="KFI150" s="626"/>
      <c r="KFJ150" s="626"/>
      <c r="KFK150" s="592"/>
      <c r="KFL150" s="626"/>
      <c r="KFM150" s="626"/>
      <c r="KFN150" s="626"/>
      <c r="KFO150" s="626"/>
      <c r="KFP150" s="626"/>
      <c r="KFQ150" s="626"/>
      <c r="KFR150" s="592"/>
      <c r="KFS150" s="626"/>
      <c r="KFT150" s="626"/>
      <c r="KFU150" s="626"/>
      <c r="KFV150" s="626"/>
      <c r="KFW150" s="626"/>
      <c r="KFX150" s="626"/>
      <c r="KFY150" s="592"/>
      <c r="KFZ150" s="626"/>
      <c r="KGA150" s="626"/>
      <c r="KGB150" s="626"/>
      <c r="KGC150" s="626"/>
      <c r="KGD150" s="626"/>
      <c r="KGE150" s="626"/>
      <c r="KGF150" s="592"/>
      <c r="KGG150" s="626"/>
      <c r="KGH150" s="626"/>
      <c r="KGI150" s="626"/>
      <c r="KGJ150" s="626"/>
      <c r="KGK150" s="626"/>
      <c r="KGL150" s="626"/>
      <c r="KGM150" s="592"/>
      <c r="KGN150" s="626"/>
      <c r="KGO150" s="626"/>
      <c r="KGP150" s="626"/>
      <c r="KGQ150" s="626"/>
      <c r="KGR150" s="626"/>
      <c r="KGS150" s="626"/>
      <c r="KGT150" s="592"/>
      <c r="KGU150" s="626"/>
      <c r="KGV150" s="626"/>
      <c r="KGW150" s="626"/>
      <c r="KGX150" s="626"/>
      <c r="KGY150" s="626"/>
      <c r="KGZ150" s="626"/>
      <c r="KHA150" s="592"/>
      <c r="KHB150" s="626"/>
      <c r="KHC150" s="626"/>
      <c r="KHD150" s="626"/>
      <c r="KHE150" s="626"/>
      <c r="KHF150" s="626"/>
      <c r="KHG150" s="626"/>
      <c r="KHH150" s="592"/>
      <c r="KHI150" s="626"/>
      <c r="KHJ150" s="626"/>
      <c r="KHK150" s="626"/>
      <c r="KHL150" s="626"/>
      <c r="KHM150" s="626"/>
      <c r="KHN150" s="626"/>
      <c r="KHO150" s="592"/>
      <c r="KHP150" s="626"/>
      <c r="KHQ150" s="626"/>
      <c r="KHR150" s="626"/>
      <c r="KHS150" s="626"/>
      <c r="KHT150" s="626"/>
      <c r="KHU150" s="626"/>
      <c r="KHV150" s="592"/>
      <c r="KHW150" s="626"/>
      <c r="KHX150" s="626"/>
      <c r="KHY150" s="626"/>
      <c r="KHZ150" s="626"/>
      <c r="KIA150" s="626"/>
      <c r="KIB150" s="626"/>
      <c r="KIC150" s="592"/>
      <c r="KID150" s="626"/>
      <c r="KIE150" s="626"/>
      <c r="KIF150" s="626"/>
      <c r="KIG150" s="626"/>
      <c r="KIH150" s="626"/>
      <c r="KII150" s="626"/>
      <c r="KIJ150" s="592"/>
      <c r="KIK150" s="626"/>
      <c r="KIL150" s="626"/>
      <c r="KIM150" s="626"/>
      <c r="KIN150" s="626"/>
      <c r="KIO150" s="626"/>
      <c r="KIP150" s="626"/>
      <c r="KIQ150" s="592"/>
      <c r="KIR150" s="626"/>
      <c r="KIS150" s="626"/>
      <c r="KIT150" s="626"/>
      <c r="KIU150" s="626"/>
      <c r="KIV150" s="626"/>
      <c r="KIW150" s="626"/>
      <c r="KIX150" s="592"/>
      <c r="KIY150" s="626"/>
      <c r="KIZ150" s="626"/>
      <c r="KJA150" s="626"/>
      <c r="KJB150" s="626"/>
      <c r="KJC150" s="626"/>
      <c r="KJD150" s="626"/>
      <c r="KJE150" s="592"/>
      <c r="KJF150" s="626"/>
      <c r="KJG150" s="626"/>
      <c r="KJH150" s="626"/>
      <c r="KJI150" s="626"/>
      <c r="KJJ150" s="626"/>
      <c r="KJK150" s="626"/>
      <c r="KJL150" s="592"/>
      <c r="KJM150" s="626"/>
      <c r="KJN150" s="626"/>
      <c r="KJO150" s="626"/>
      <c r="KJP150" s="626"/>
      <c r="KJQ150" s="626"/>
      <c r="KJR150" s="626"/>
      <c r="KJS150" s="592"/>
      <c r="KJT150" s="626"/>
      <c r="KJU150" s="626"/>
      <c r="KJV150" s="626"/>
      <c r="KJW150" s="626"/>
      <c r="KJX150" s="626"/>
      <c r="KJY150" s="626"/>
      <c r="KJZ150" s="592"/>
      <c r="KKA150" s="626"/>
      <c r="KKB150" s="626"/>
      <c r="KKC150" s="626"/>
      <c r="KKD150" s="626"/>
      <c r="KKE150" s="626"/>
      <c r="KKF150" s="626"/>
      <c r="KKG150" s="592"/>
      <c r="KKH150" s="626"/>
      <c r="KKI150" s="626"/>
      <c r="KKJ150" s="626"/>
      <c r="KKK150" s="626"/>
      <c r="KKL150" s="626"/>
      <c r="KKM150" s="626"/>
      <c r="KKN150" s="592"/>
      <c r="KKO150" s="626"/>
      <c r="KKP150" s="626"/>
      <c r="KKQ150" s="626"/>
      <c r="KKR150" s="626"/>
      <c r="KKS150" s="626"/>
      <c r="KKT150" s="626"/>
      <c r="KKU150" s="592"/>
      <c r="KKV150" s="626"/>
      <c r="KKW150" s="626"/>
      <c r="KKX150" s="626"/>
      <c r="KKY150" s="626"/>
      <c r="KKZ150" s="626"/>
      <c r="KLA150" s="626"/>
      <c r="KLB150" s="592"/>
      <c r="KLC150" s="626"/>
      <c r="KLD150" s="626"/>
      <c r="KLE150" s="626"/>
      <c r="KLF150" s="626"/>
      <c r="KLG150" s="626"/>
      <c r="KLH150" s="626"/>
      <c r="KLI150" s="592"/>
      <c r="KLJ150" s="626"/>
      <c r="KLK150" s="626"/>
      <c r="KLL150" s="626"/>
      <c r="KLM150" s="626"/>
      <c r="KLN150" s="626"/>
      <c r="KLO150" s="626"/>
      <c r="KLP150" s="592"/>
      <c r="KLQ150" s="626"/>
      <c r="KLR150" s="626"/>
      <c r="KLS150" s="626"/>
      <c r="KLT150" s="626"/>
      <c r="KLU150" s="626"/>
      <c r="KLV150" s="626"/>
      <c r="KLW150" s="592"/>
      <c r="KLX150" s="626"/>
      <c r="KLY150" s="626"/>
      <c r="KLZ150" s="626"/>
      <c r="KMA150" s="626"/>
      <c r="KMB150" s="626"/>
      <c r="KMC150" s="626"/>
      <c r="KMD150" s="592"/>
      <c r="KME150" s="626"/>
      <c r="KMF150" s="626"/>
      <c r="KMG150" s="626"/>
      <c r="KMH150" s="626"/>
      <c r="KMI150" s="626"/>
      <c r="KMJ150" s="626"/>
      <c r="KMK150" s="592"/>
      <c r="KML150" s="626"/>
      <c r="KMM150" s="626"/>
      <c r="KMN150" s="626"/>
      <c r="KMO150" s="626"/>
      <c r="KMP150" s="626"/>
      <c r="KMQ150" s="626"/>
      <c r="KMR150" s="592"/>
      <c r="KMS150" s="626"/>
      <c r="KMT150" s="626"/>
      <c r="KMU150" s="626"/>
      <c r="KMV150" s="626"/>
      <c r="KMW150" s="626"/>
      <c r="KMX150" s="626"/>
      <c r="KMY150" s="592"/>
      <c r="KMZ150" s="626"/>
      <c r="KNA150" s="626"/>
      <c r="KNB150" s="626"/>
      <c r="KNC150" s="626"/>
      <c r="KND150" s="626"/>
      <c r="KNE150" s="626"/>
      <c r="KNF150" s="592"/>
      <c r="KNG150" s="626"/>
      <c r="KNH150" s="626"/>
      <c r="KNI150" s="626"/>
      <c r="KNJ150" s="626"/>
      <c r="KNK150" s="626"/>
      <c r="KNL150" s="626"/>
      <c r="KNM150" s="592"/>
      <c r="KNN150" s="626"/>
      <c r="KNO150" s="626"/>
      <c r="KNP150" s="626"/>
      <c r="KNQ150" s="626"/>
      <c r="KNR150" s="626"/>
      <c r="KNS150" s="626"/>
      <c r="KNT150" s="592"/>
      <c r="KNU150" s="626"/>
      <c r="KNV150" s="626"/>
      <c r="KNW150" s="626"/>
      <c r="KNX150" s="626"/>
      <c r="KNY150" s="626"/>
      <c r="KNZ150" s="626"/>
      <c r="KOA150" s="592"/>
      <c r="KOB150" s="626"/>
      <c r="KOC150" s="626"/>
      <c r="KOD150" s="626"/>
      <c r="KOE150" s="626"/>
      <c r="KOF150" s="626"/>
      <c r="KOG150" s="626"/>
      <c r="KOH150" s="592"/>
      <c r="KOI150" s="626"/>
      <c r="KOJ150" s="626"/>
      <c r="KOK150" s="626"/>
      <c r="KOL150" s="626"/>
      <c r="KOM150" s="626"/>
      <c r="KON150" s="626"/>
      <c r="KOO150" s="592"/>
      <c r="KOP150" s="626"/>
      <c r="KOQ150" s="626"/>
      <c r="KOR150" s="626"/>
      <c r="KOS150" s="626"/>
      <c r="KOT150" s="626"/>
      <c r="KOU150" s="626"/>
      <c r="KOV150" s="592"/>
      <c r="KOW150" s="626"/>
      <c r="KOX150" s="626"/>
      <c r="KOY150" s="626"/>
      <c r="KOZ150" s="626"/>
      <c r="KPA150" s="626"/>
      <c r="KPB150" s="626"/>
      <c r="KPC150" s="592"/>
      <c r="KPD150" s="626"/>
      <c r="KPE150" s="626"/>
      <c r="KPF150" s="626"/>
      <c r="KPG150" s="626"/>
      <c r="KPH150" s="626"/>
      <c r="KPI150" s="626"/>
      <c r="KPJ150" s="592"/>
      <c r="KPK150" s="626"/>
      <c r="KPL150" s="626"/>
      <c r="KPM150" s="626"/>
      <c r="KPN150" s="626"/>
      <c r="KPO150" s="626"/>
      <c r="KPP150" s="626"/>
      <c r="KPQ150" s="592"/>
      <c r="KPR150" s="626"/>
      <c r="KPS150" s="626"/>
      <c r="KPT150" s="626"/>
      <c r="KPU150" s="626"/>
      <c r="KPV150" s="626"/>
      <c r="KPW150" s="626"/>
      <c r="KPX150" s="592"/>
      <c r="KPY150" s="626"/>
      <c r="KPZ150" s="626"/>
      <c r="KQA150" s="626"/>
      <c r="KQB150" s="626"/>
      <c r="KQC150" s="626"/>
      <c r="KQD150" s="626"/>
      <c r="KQE150" s="592"/>
      <c r="KQF150" s="626"/>
      <c r="KQG150" s="626"/>
      <c r="KQH150" s="626"/>
      <c r="KQI150" s="626"/>
      <c r="KQJ150" s="626"/>
      <c r="KQK150" s="626"/>
      <c r="KQL150" s="592"/>
      <c r="KQM150" s="626"/>
      <c r="KQN150" s="626"/>
      <c r="KQO150" s="626"/>
      <c r="KQP150" s="626"/>
      <c r="KQQ150" s="626"/>
      <c r="KQR150" s="626"/>
      <c r="KQS150" s="592"/>
      <c r="KQT150" s="626"/>
      <c r="KQU150" s="626"/>
      <c r="KQV150" s="626"/>
      <c r="KQW150" s="626"/>
      <c r="KQX150" s="626"/>
      <c r="KQY150" s="626"/>
      <c r="KQZ150" s="592"/>
      <c r="KRA150" s="626"/>
      <c r="KRB150" s="626"/>
      <c r="KRC150" s="626"/>
      <c r="KRD150" s="626"/>
      <c r="KRE150" s="626"/>
      <c r="KRF150" s="626"/>
      <c r="KRG150" s="592"/>
      <c r="KRH150" s="626"/>
      <c r="KRI150" s="626"/>
      <c r="KRJ150" s="626"/>
      <c r="KRK150" s="626"/>
      <c r="KRL150" s="626"/>
      <c r="KRM150" s="626"/>
      <c r="KRN150" s="592"/>
      <c r="KRO150" s="626"/>
      <c r="KRP150" s="626"/>
      <c r="KRQ150" s="626"/>
      <c r="KRR150" s="626"/>
      <c r="KRS150" s="626"/>
      <c r="KRT150" s="626"/>
      <c r="KRU150" s="592"/>
      <c r="KRV150" s="626"/>
      <c r="KRW150" s="626"/>
      <c r="KRX150" s="626"/>
      <c r="KRY150" s="626"/>
      <c r="KRZ150" s="626"/>
      <c r="KSA150" s="626"/>
      <c r="KSB150" s="592"/>
      <c r="KSC150" s="626"/>
      <c r="KSD150" s="626"/>
      <c r="KSE150" s="626"/>
      <c r="KSF150" s="626"/>
      <c r="KSG150" s="626"/>
      <c r="KSH150" s="626"/>
      <c r="KSI150" s="592"/>
      <c r="KSJ150" s="626"/>
      <c r="KSK150" s="626"/>
      <c r="KSL150" s="626"/>
      <c r="KSM150" s="626"/>
      <c r="KSN150" s="626"/>
      <c r="KSO150" s="626"/>
      <c r="KSP150" s="592"/>
      <c r="KSQ150" s="626"/>
      <c r="KSR150" s="626"/>
      <c r="KSS150" s="626"/>
      <c r="KST150" s="626"/>
      <c r="KSU150" s="626"/>
      <c r="KSV150" s="626"/>
      <c r="KSW150" s="592"/>
      <c r="KSX150" s="626"/>
      <c r="KSY150" s="626"/>
      <c r="KSZ150" s="626"/>
      <c r="KTA150" s="626"/>
      <c r="KTB150" s="626"/>
      <c r="KTC150" s="626"/>
      <c r="KTD150" s="592"/>
      <c r="KTE150" s="626"/>
      <c r="KTF150" s="626"/>
      <c r="KTG150" s="626"/>
      <c r="KTH150" s="626"/>
      <c r="KTI150" s="626"/>
      <c r="KTJ150" s="626"/>
      <c r="KTK150" s="592"/>
      <c r="KTL150" s="626"/>
      <c r="KTM150" s="626"/>
      <c r="KTN150" s="626"/>
      <c r="KTO150" s="626"/>
      <c r="KTP150" s="626"/>
      <c r="KTQ150" s="626"/>
      <c r="KTR150" s="592"/>
      <c r="KTS150" s="626"/>
      <c r="KTT150" s="626"/>
      <c r="KTU150" s="626"/>
      <c r="KTV150" s="626"/>
      <c r="KTW150" s="626"/>
      <c r="KTX150" s="626"/>
      <c r="KTY150" s="592"/>
      <c r="KTZ150" s="626"/>
      <c r="KUA150" s="626"/>
      <c r="KUB150" s="626"/>
      <c r="KUC150" s="626"/>
      <c r="KUD150" s="626"/>
      <c r="KUE150" s="626"/>
      <c r="KUF150" s="592"/>
      <c r="KUG150" s="626"/>
      <c r="KUH150" s="626"/>
      <c r="KUI150" s="626"/>
      <c r="KUJ150" s="626"/>
      <c r="KUK150" s="626"/>
      <c r="KUL150" s="626"/>
      <c r="KUM150" s="592"/>
      <c r="KUN150" s="626"/>
      <c r="KUO150" s="626"/>
      <c r="KUP150" s="626"/>
      <c r="KUQ150" s="626"/>
      <c r="KUR150" s="626"/>
      <c r="KUS150" s="626"/>
      <c r="KUT150" s="592"/>
      <c r="KUU150" s="626"/>
      <c r="KUV150" s="626"/>
      <c r="KUW150" s="626"/>
      <c r="KUX150" s="626"/>
      <c r="KUY150" s="626"/>
      <c r="KUZ150" s="626"/>
      <c r="KVA150" s="592"/>
      <c r="KVB150" s="626"/>
      <c r="KVC150" s="626"/>
      <c r="KVD150" s="626"/>
      <c r="KVE150" s="626"/>
      <c r="KVF150" s="626"/>
      <c r="KVG150" s="626"/>
      <c r="KVH150" s="592"/>
      <c r="KVI150" s="626"/>
      <c r="KVJ150" s="626"/>
      <c r="KVK150" s="626"/>
      <c r="KVL150" s="626"/>
      <c r="KVM150" s="626"/>
      <c r="KVN150" s="626"/>
      <c r="KVO150" s="592"/>
      <c r="KVP150" s="626"/>
      <c r="KVQ150" s="626"/>
      <c r="KVR150" s="626"/>
      <c r="KVS150" s="626"/>
      <c r="KVT150" s="626"/>
      <c r="KVU150" s="626"/>
      <c r="KVV150" s="592"/>
      <c r="KVW150" s="626"/>
      <c r="KVX150" s="626"/>
      <c r="KVY150" s="626"/>
      <c r="KVZ150" s="626"/>
      <c r="KWA150" s="626"/>
      <c r="KWB150" s="626"/>
      <c r="KWC150" s="592"/>
      <c r="KWD150" s="626"/>
      <c r="KWE150" s="626"/>
      <c r="KWF150" s="626"/>
      <c r="KWG150" s="626"/>
      <c r="KWH150" s="626"/>
      <c r="KWI150" s="626"/>
      <c r="KWJ150" s="592"/>
      <c r="KWK150" s="626"/>
      <c r="KWL150" s="626"/>
      <c r="KWM150" s="626"/>
      <c r="KWN150" s="626"/>
      <c r="KWO150" s="626"/>
      <c r="KWP150" s="626"/>
      <c r="KWQ150" s="592"/>
      <c r="KWR150" s="626"/>
      <c r="KWS150" s="626"/>
      <c r="KWT150" s="626"/>
      <c r="KWU150" s="626"/>
      <c r="KWV150" s="626"/>
      <c r="KWW150" s="626"/>
      <c r="KWX150" s="592"/>
      <c r="KWY150" s="626"/>
      <c r="KWZ150" s="626"/>
      <c r="KXA150" s="626"/>
      <c r="KXB150" s="626"/>
      <c r="KXC150" s="626"/>
      <c r="KXD150" s="626"/>
      <c r="KXE150" s="592"/>
      <c r="KXF150" s="626"/>
      <c r="KXG150" s="626"/>
      <c r="KXH150" s="626"/>
      <c r="KXI150" s="626"/>
      <c r="KXJ150" s="626"/>
      <c r="KXK150" s="626"/>
      <c r="KXL150" s="592"/>
      <c r="KXM150" s="626"/>
      <c r="KXN150" s="626"/>
      <c r="KXO150" s="626"/>
      <c r="KXP150" s="626"/>
      <c r="KXQ150" s="626"/>
      <c r="KXR150" s="626"/>
      <c r="KXS150" s="592"/>
      <c r="KXT150" s="626"/>
      <c r="KXU150" s="626"/>
      <c r="KXV150" s="626"/>
      <c r="KXW150" s="626"/>
      <c r="KXX150" s="626"/>
      <c r="KXY150" s="626"/>
      <c r="KXZ150" s="592"/>
      <c r="KYA150" s="626"/>
      <c r="KYB150" s="626"/>
      <c r="KYC150" s="626"/>
      <c r="KYD150" s="626"/>
      <c r="KYE150" s="626"/>
      <c r="KYF150" s="626"/>
      <c r="KYG150" s="592"/>
      <c r="KYH150" s="626"/>
      <c r="KYI150" s="626"/>
      <c r="KYJ150" s="626"/>
      <c r="KYK150" s="626"/>
      <c r="KYL150" s="626"/>
      <c r="KYM150" s="626"/>
      <c r="KYN150" s="592"/>
      <c r="KYO150" s="626"/>
      <c r="KYP150" s="626"/>
      <c r="KYQ150" s="626"/>
      <c r="KYR150" s="626"/>
      <c r="KYS150" s="626"/>
      <c r="KYT150" s="626"/>
      <c r="KYU150" s="592"/>
      <c r="KYV150" s="626"/>
      <c r="KYW150" s="626"/>
      <c r="KYX150" s="626"/>
      <c r="KYY150" s="626"/>
      <c r="KYZ150" s="626"/>
      <c r="KZA150" s="626"/>
      <c r="KZB150" s="592"/>
      <c r="KZC150" s="626"/>
      <c r="KZD150" s="626"/>
      <c r="KZE150" s="626"/>
      <c r="KZF150" s="626"/>
      <c r="KZG150" s="626"/>
      <c r="KZH150" s="626"/>
      <c r="KZI150" s="592"/>
      <c r="KZJ150" s="626"/>
      <c r="KZK150" s="626"/>
      <c r="KZL150" s="626"/>
      <c r="KZM150" s="626"/>
      <c r="KZN150" s="626"/>
      <c r="KZO150" s="626"/>
      <c r="KZP150" s="592"/>
      <c r="KZQ150" s="626"/>
      <c r="KZR150" s="626"/>
      <c r="KZS150" s="626"/>
      <c r="KZT150" s="626"/>
      <c r="KZU150" s="626"/>
      <c r="KZV150" s="626"/>
      <c r="KZW150" s="592"/>
      <c r="KZX150" s="626"/>
      <c r="KZY150" s="626"/>
      <c r="KZZ150" s="626"/>
      <c r="LAA150" s="626"/>
      <c r="LAB150" s="626"/>
      <c r="LAC150" s="626"/>
      <c r="LAD150" s="592"/>
      <c r="LAE150" s="626"/>
      <c r="LAF150" s="626"/>
      <c r="LAG150" s="626"/>
      <c r="LAH150" s="626"/>
      <c r="LAI150" s="626"/>
      <c r="LAJ150" s="626"/>
      <c r="LAK150" s="592"/>
      <c r="LAL150" s="626"/>
      <c r="LAM150" s="626"/>
      <c r="LAN150" s="626"/>
      <c r="LAO150" s="626"/>
      <c r="LAP150" s="626"/>
      <c r="LAQ150" s="626"/>
      <c r="LAR150" s="592"/>
      <c r="LAS150" s="626"/>
      <c r="LAT150" s="626"/>
      <c r="LAU150" s="626"/>
      <c r="LAV150" s="626"/>
      <c r="LAW150" s="626"/>
      <c r="LAX150" s="626"/>
      <c r="LAY150" s="592"/>
      <c r="LAZ150" s="626"/>
      <c r="LBA150" s="626"/>
      <c r="LBB150" s="626"/>
      <c r="LBC150" s="626"/>
      <c r="LBD150" s="626"/>
      <c r="LBE150" s="626"/>
      <c r="LBF150" s="592"/>
      <c r="LBG150" s="626"/>
      <c r="LBH150" s="626"/>
      <c r="LBI150" s="626"/>
      <c r="LBJ150" s="626"/>
      <c r="LBK150" s="626"/>
      <c r="LBL150" s="626"/>
      <c r="LBM150" s="592"/>
      <c r="LBN150" s="626"/>
      <c r="LBO150" s="626"/>
      <c r="LBP150" s="626"/>
      <c r="LBQ150" s="626"/>
      <c r="LBR150" s="626"/>
      <c r="LBS150" s="626"/>
      <c r="LBT150" s="592"/>
      <c r="LBU150" s="626"/>
      <c r="LBV150" s="626"/>
      <c r="LBW150" s="626"/>
      <c r="LBX150" s="626"/>
      <c r="LBY150" s="626"/>
      <c r="LBZ150" s="626"/>
      <c r="LCA150" s="592"/>
      <c r="LCB150" s="626"/>
      <c r="LCC150" s="626"/>
      <c r="LCD150" s="626"/>
      <c r="LCE150" s="626"/>
      <c r="LCF150" s="626"/>
      <c r="LCG150" s="626"/>
      <c r="LCH150" s="592"/>
      <c r="LCI150" s="626"/>
      <c r="LCJ150" s="626"/>
      <c r="LCK150" s="626"/>
      <c r="LCL150" s="626"/>
      <c r="LCM150" s="626"/>
      <c r="LCN150" s="626"/>
      <c r="LCO150" s="592"/>
      <c r="LCP150" s="626"/>
      <c r="LCQ150" s="626"/>
      <c r="LCR150" s="626"/>
      <c r="LCS150" s="626"/>
      <c r="LCT150" s="626"/>
      <c r="LCU150" s="626"/>
      <c r="LCV150" s="592"/>
      <c r="LCW150" s="626"/>
      <c r="LCX150" s="626"/>
      <c r="LCY150" s="626"/>
      <c r="LCZ150" s="626"/>
      <c r="LDA150" s="626"/>
      <c r="LDB150" s="626"/>
      <c r="LDC150" s="592"/>
      <c r="LDD150" s="626"/>
      <c r="LDE150" s="626"/>
      <c r="LDF150" s="626"/>
      <c r="LDG150" s="626"/>
      <c r="LDH150" s="626"/>
      <c r="LDI150" s="626"/>
      <c r="LDJ150" s="592"/>
      <c r="LDK150" s="626"/>
      <c r="LDL150" s="626"/>
      <c r="LDM150" s="626"/>
      <c r="LDN150" s="626"/>
      <c r="LDO150" s="626"/>
      <c r="LDP150" s="626"/>
      <c r="LDQ150" s="592"/>
      <c r="LDR150" s="626"/>
      <c r="LDS150" s="626"/>
      <c r="LDT150" s="626"/>
      <c r="LDU150" s="626"/>
      <c r="LDV150" s="626"/>
      <c r="LDW150" s="626"/>
      <c r="LDX150" s="592"/>
      <c r="LDY150" s="626"/>
      <c r="LDZ150" s="626"/>
      <c r="LEA150" s="626"/>
      <c r="LEB150" s="626"/>
      <c r="LEC150" s="626"/>
      <c r="LED150" s="626"/>
      <c r="LEE150" s="592"/>
      <c r="LEF150" s="626"/>
      <c r="LEG150" s="626"/>
      <c r="LEH150" s="626"/>
      <c r="LEI150" s="626"/>
      <c r="LEJ150" s="626"/>
      <c r="LEK150" s="626"/>
      <c r="LEL150" s="592"/>
      <c r="LEM150" s="626"/>
      <c r="LEN150" s="626"/>
      <c r="LEO150" s="626"/>
      <c r="LEP150" s="626"/>
      <c r="LEQ150" s="626"/>
      <c r="LER150" s="626"/>
      <c r="LES150" s="592"/>
      <c r="LET150" s="626"/>
      <c r="LEU150" s="626"/>
      <c r="LEV150" s="626"/>
      <c r="LEW150" s="626"/>
      <c r="LEX150" s="626"/>
      <c r="LEY150" s="626"/>
      <c r="LEZ150" s="592"/>
      <c r="LFA150" s="626"/>
      <c r="LFB150" s="626"/>
      <c r="LFC150" s="626"/>
      <c r="LFD150" s="626"/>
      <c r="LFE150" s="626"/>
      <c r="LFF150" s="626"/>
      <c r="LFG150" s="592"/>
      <c r="LFH150" s="626"/>
      <c r="LFI150" s="626"/>
      <c r="LFJ150" s="626"/>
      <c r="LFK150" s="626"/>
      <c r="LFL150" s="626"/>
      <c r="LFM150" s="626"/>
      <c r="LFN150" s="592"/>
      <c r="LFO150" s="626"/>
      <c r="LFP150" s="626"/>
      <c r="LFQ150" s="626"/>
      <c r="LFR150" s="626"/>
      <c r="LFS150" s="626"/>
      <c r="LFT150" s="626"/>
      <c r="LFU150" s="592"/>
      <c r="LFV150" s="626"/>
      <c r="LFW150" s="626"/>
      <c r="LFX150" s="626"/>
      <c r="LFY150" s="626"/>
      <c r="LFZ150" s="626"/>
      <c r="LGA150" s="626"/>
      <c r="LGB150" s="592"/>
      <c r="LGC150" s="626"/>
      <c r="LGD150" s="626"/>
      <c r="LGE150" s="626"/>
      <c r="LGF150" s="626"/>
      <c r="LGG150" s="626"/>
      <c r="LGH150" s="626"/>
      <c r="LGI150" s="592"/>
      <c r="LGJ150" s="626"/>
      <c r="LGK150" s="626"/>
      <c r="LGL150" s="626"/>
      <c r="LGM150" s="626"/>
      <c r="LGN150" s="626"/>
      <c r="LGO150" s="626"/>
      <c r="LGP150" s="592"/>
      <c r="LGQ150" s="626"/>
      <c r="LGR150" s="626"/>
      <c r="LGS150" s="626"/>
      <c r="LGT150" s="626"/>
      <c r="LGU150" s="626"/>
      <c r="LGV150" s="626"/>
      <c r="LGW150" s="592"/>
      <c r="LGX150" s="626"/>
      <c r="LGY150" s="626"/>
      <c r="LGZ150" s="626"/>
      <c r="LHA150" s="626"/>
      <c r="LHB150" s="626"/>
      <c r="LHC150" s="626"/>
      <c r="LHD150" s="592"/>
      <c r="LHE150" s="626"/>
      <c r="LHF150" s="626"/>
      <c r="LHG150" s="626"/>
      <c r="LHH150" s="626"/>
      <c r="LHI150" s="626"/>
      <c r="LHJ150" s="626"/>
      <c r="LHK150" s="592"/>
      <c r="LHL150" s="626"/>
      <c r="LHM150" s="626"/>
      <c r="LHN150" s="626"/>
      <c r="LHO150" s="626"/>
      <c r="LHP150" s="626"/>
      <c r="LHQ150" s="626"/>
      <c r="LHR150" s="592"/>
      <c r="LHS150" s="626"/>
      <c r="LHT150" s="626"/>
      <c r="LHU150" s="626"/>
      <c r="LHV150" s="626"/>
      <c r="LHW150" s="626"/>
      <c r="LHX150" s="626"/>
      <c r="LHY150" s="592"/>
      <c r="LHZ150" s="626"/>
      <c r="LIA150" s="626"/>
      <c r="LIB150" s="626"/>
      <c r="LIC150" s="626"/>
      <c r="LID150" s="626"/>
      <c r="LIE150" s="626"/>
      <c r="LIF150" s="592"/>
      <c r="LIG150" s="626"/>
      <c r="LIH150" s="626"/>
      <c r="LII150" s="626"/>
      <c r="LIJ150" s="626"/>
      <c r="LIK150" s="626"/>
      <c r="LIL150" s="626"/>
      <c r="LIM150" s="592"/>
      <c r="LIN150" s="626"/>
      <c r="LIO150" s="626"/>
      <c r="LIP150" s="626"/>
      <c r="LIQ150" s="626"/>
      <c r="LIR150" s="626"/>
      <c r="LIS150" s="626"/>
      <c r="LIT150" s="592"/>
      <c r="LIU150" s="626"/>
      <c r="LIV150" s="626"/>
      <c r="LIW150" s="626"/>
      <c r="LIX150" s="626"/>
      <c r="LIY150" s="626"/>
      <c r="LIZ150" s="626"/>
      <c r="LJA150" s="592"/>
      <c r="LJB150" s="626"/>
      <c r="LJC150" s="626"/>
      <c r="LJD150" s="626"/>
      <c r="LJE150" s="626"/>
      <c r="LJF150" s="626"/>
      <c r="LJG150" s="626"/>
      <c r="LJH150" s="592"/>
      <c r="LJI150" s="626"/>
      <c r="LJJ150" s="626"/>
      <c r="LJK150" s="626"/>
      <c r="LJL150" s="626"/>
      <c r="LJM150" s="626"/>
      <c r="LJN150" s="626"/>
      <c r="LJO150" s="592"/>
      <c r="LJP150" s="626"/>
      <c r="LJQ150" s="626"/>
      <c r="LJR150" s="626"/>
      <c r="LJS150" s="626"/>
      <c r="LJT150" s="626"/>
      <c r="LJU150" s="626"/>
      <c r="LJV150" s="592"/>
      <c r="LJW150" s="626"/>
      <c r="LJX150" s="626"/>
      <c r="LJY150" s="626"/>
      <c r="LJZ150" s="626"/>
      <c r="LKA150" s="626"/>
      <c r="LKB150" s="626"/>
      <c r="LKC150" s="592"/>
      <c r="LKD150" s="626"/>
      <c r="LKE150" s="626"/>
      <c r="LKF150" s="626"/>
      <c r="LKG150" s="626"/>
      <c r="LKH150" s="626"/>
      <c r="LKI150" s="626"/>
      <c r="LKJ150" s="592"/>
      <c r="LKK150" s="626"/>
      <c r="LKL150" s="626"/>
      <c r="LKM150" s="626"/>
      <c r="LKN150" s="626"/>
      <c r="LKO150" s="626"/>
      <c r="LKP150" s="626"/>
      <c r="LKQ150" s="592"/>
      <c r="LKR150" s="626"/>
      <c r="LKS150" s="626"/>
      <c r="LKT150" s="626"/>
      <c r="LKU150" s="626"/>
      <c r="LKV150" s="626"/>
      <c r="LKW150" s="626"/>
      <c r="LKX150" s="592"/>
      <c r="LKY150" s="626"/>
      <c r="LKZ150" s="626"/>
      <c r="LLA150" s="626"/>
      <c r="LLB150" s="626"/>
      <c r="LLC150" s="626"/>
      <c r="LLD150" s="626"/>
      <c r="LLE150" s="592"/>
      <c r="LLF150" s="626"/>
      <c r="LLG150" s="626"/>
      <c r="LLH150" s="626"/>
      <c r="LLI150" s="626"/>
      <c r="LLJ150" s="626"/>
      <c r="LLK150" s="626"/>
      <c r="LLL150" s="592"/>
      <c r="LLM150" s="626"/>
      <c r="LLN150" s="626"/>
      <c r="LLO150" s="626"/>
      <c r="LLP150" s="626"/>
      <c r="LLQ150" s="626"/>
      <c r="LLR150" s="626"/>
      <c r="LLS150" s="592"/>
      <c r="LLT150" s="626"/>
      <c r="LLU150" s="626"/>
      <c r="LLV150" s="626"/>
      <c r="LLW150" s="626"/>
      <c r="LLX150" s="626"/>
      <c r="LLY150" s="626"/>
      <c r="LLZ150" s="592"/>
      <c r="LMA150" s="626"/>
      <c r="LMB150" s="626"/>
      <c r="LMC150" s="626"/>
      <c r="LMD150" s="626"/>
      <c r="LME150" s="626"/>
      <c r="LMF150" s="626"/>
      <c r="LMG150" s="592"/>
      <c r="LMH150" s="626"/>
      <c r="LMI150" s="626"/>
      <c r="LMJ150" s="626"/>
      <c r="LMK150" s="626"/>
      <c r="LML150" s="626"/>
      <c r="LMM150" s="626"/>
      <c r="LMN150" s="592"/>
      <c r="LMO150" s="626"/>
      <c r="LMP150" s="626"/>
      <c r="LMQ150" s="626"/>
      <c r="LMR150" s="626"/>
      <c r="LMS150" s="626"/>
      <c r="LMT150" s="626"/>
      <c r="LMU150" s="592"/>
      <c r="LMV150" s="626"/>
      <c r="LMW150" s="626"/>
      <c r="LMX150" s="626"/>
      <c r="LMY150" s="626"/>
      <c r="LMZ150" s="626"/>
      <c r="LNA150" s="626"/>
      <c r="LNB150" s="592"/>
      <c r="LNC150" s="626"/>
      <c r="LND150" s="626"/>
      <c r="LNE150" s="626"/>
      <c r="LNF150" s="626"/>
      <c r="LNG150" s="626"/>
      <c r="LNH150" s="626"/>
      <c r="LNI150" s="592"/>
      <c r="LNJ150" s="626"/>
      <c r="LNK150" s="626"/>
      <c r="LNL150" s="626"/>
      <c r="LNM150" s="626"/>
      <c r="LNN150" s="626"/>
      <c r="LNO150" s="626"/>
      <c r="LNP150" s="592"/>
      <c r="LNQ150" s="626"/>
      <c r="LNR150" s="626"/>
      <c r="LNS150" s="626"/>
      <c r="LNT150" s="626"/>
      <c r="LNU150" s="626"/>
      <c r="LNV150" s="626"/>
      <c r="LNW150" s="592"/>
      <c r="LNX150" s="626"/>
      <c r="LNY150" s="626"/>
      <c r="LNZ150" s="626"/>
      <c r="LOA150" s="626"/>
      <c r="LOB150" s="626"/>
      <c r="LOC150" s="626"/>
      <c r="LOD150" s="592"/>
      <c r="LOE150" s="626"/>
      <c r="LOF150" s="626"/>
      <c r="LOG150" s="626"/>
      <c r="LOH150" s="626"/>
      <c r="LOI150" s="626"/>
      <c r="LOJ150" s="626"/>
      <c r="LOK150" s="592"/>
      <c r="LOL150" s="626"/>
      <c r="LOM150" s="626"/>
      <c r="LON150" s="626"/>
      <c r="LOO150" s="626"/>
      <c r="LOP150" s="626"/>
      <c r="LOQ150" s="626"/>
      <c r="LOR150" s="592"/>
      <c r="LOS150" s="626"/>
      <c r="LOT150" s="626"/>
      <c r="LOU150" s="626"/>
      <c r="LOV150" s="626"/>
      <c r="LOW150" s="626"/>
      <c r="LOX150" s="626"/>
      <c r="LOY150" s="592"/>
      <c r="LOZ150" s="626"/>
      <c r="LPA150" s="626"/>
      <c r="LPB150" s="626"/>
      <c r="LPC150" s="626"/>
      <c r="LPD150" s="626"/>
      <c r="LPE150" s="626"/>
      <c r="LPF150" s="592"/>
      <c r="LPG150" s="626"/>
      <c r="LPH150" s="626"/>
      <c r="LPI150" s="626"/>
      <c r="LPJ150" s="626"/>
      <c r="LPK150" s="626"/>
      <c r="LPL150" s="626"/>
      <c r="LPM150" s="592"/>
      <c r="LPN150" s="626"/>
      <c r="LPO150" s="626"/>
      <c r="LPP150" s="626"/>
      <c r="LPQ150" s="626"/>
      <c r="LPR150" s="626"/>
      <c r="LPS150" s="626"/>
      <c r="LPT150" s="592"/>
      <c r="LPU150" s="626"/>
      <c r="LPV150" s="626"/>
      <c r="LPW150" s="626"/>
      <c r="LPX150" s="626"/>
      <c r="LPY150" s="626"/>
      <c r="LPZ150" s="626"/>
      <c r="LQA150" s="592"/>
      <c r="LQB150" s="626"/>
      <c r="LQC150" s="626"/>
      <c r="LQD150" s="626"/>
      <c r="LQE150" s="626"/>
      <c r="LQF150" s="626"/>
      <c r="LQG150" s="626"/>
      <c r="LQH150" s="592"/>
      <c r="LQI150" s="626"/>
      <c r="LQJ150" s="626"/>
      <c r="LQK150" s="626"/>
      <c r="LQL150" s="626"/>
      <c r="LQM150" s="626"/>
      <c r="LQN150" s="626"/>
      <c r="LQO150" s="592"/>
      <c r="LQP150" s="626"/>
      <c r="LQQ150" s="626"/>
      <c r="LQR150" s="626"/>
      <c r="LQS150" s="626"/>
      <c r="LQT150" s="626"/>
      <c r="LQU150" s="626"/>
      <c r="LQV150" s="592"/>
      <c r="LQW150" s="626"/>
      <c r="LQX150" s="626"/>
      <c r="LQY150" s="626"/>
      <c r="LQZ150" s="626"/>
      <c r="LRA150" s="626"/>
      <c r="LRB150" s="626"/>
      <c r="LRC150" s="592"/>
      <c r="LRD150" s="626"/>
      <c r="LRE150" s="626"/>
      <c r="LRF150" s="626"/>
      <c r="LRG150" s="626"/>
      <c r="LRH150" s="626"/>
      <c r="LRI150" s="626"/>
      <c r="LRJ150" s="592"/>
      <c r="LRK150" s="626"/>
      <c r="LRL150" s="626"/>
      <c r="LRM150" s="626"/>
      <c r="LRN150" s="626"/>
      <c r="LRO150" s="626"/>
      <c r="LRP150" s="626"/>
      <c r="LRQ150" s="592"/>
      <c r="LRR150" s="626"/>
      <c r="LRS150" s="626"/>
      <c r="LRT150" s="626"/>
      <c r="LRU150" s="626"/>
      <c r="LRV150" s="626"/>
      <c r="LRW150" s="626"/>
      <c r="LRX150" s="592"/>
      <c r="LRY150" s="626"/>
      <c r="LRZ150" s="626"/>
      <c r="LSA150" s="626"/>
      <c r="LSB150" s="626"/>
      <c r="LSC150" s="626"/>
      <c r="LSD150" s="626"/>
      <c r="LSE150" s="592"/>
      <c r="LSF150" s="626"/>
      <c r="LSG150" s="626"/>
      <c r="LSH150" s="626"/>
      <c r="LSI150" s="626"/>
      <c r="LSJ150" s="626"/>
      <c r="LSK150" s="626"/>
      <c r="LSL150" s="592"/>
      <c r="LSM150" s="626"/>
      <c r="LSN150" s="626"/>
      <c r="LSO150" s="626"/>
      <c r="LSP150" s="626"/>
      <c r="LSQ150" s="626"/>
      <c r="LSR150" s="626"/>
      <c r="LSS150" s="592"/>
      <c r="LST150" s="626"/>
      <c r="LSU150" s="626"/>
      <c r="LSV150" s="626"/>
      <c r="LSW150" s="626"/>
      <c r="LSX150" s="626"/>
      <c r="LSY150" s="626"/>
      <c r="LSZ150" s="592"/>
      <c r="LTA150" s="626"/>
      <c r="LTB150" s="626"/>
      <c r="LTC150" s="626"/>
      <c r="LTD150" s="626"/>
      <c r="LTE150" s="626"/>
      <c r="LTF150" s="626"/>
      <c r="LTG150" s="592"/>
      <c r="LTH150" s="626"/>
      <c r="LTI150" s="626"/>
      <c r="LTJ150" s="626"/>
      <c r="LTK150" s="626"/>
      <c r="LTL150" s="626"/>
      <c r="LTM150" s="626"/>
      <c r="LTN150" s="592"/>
      <c r="LTO150" s="626"/>
      <c r="LTP150" s="626"/>
      <c r="LTQ150" s="626"/>
      <c r="LTR150" s="626"/>
      <c r="LTS150" s="626"/>
      <c r="LTT150" s="626"/>
      <c r="LTU150" s="592"/>
      <c r="LTV150" s="626"/>
      <c r="LTW150" s="626"/>
      <c r="LTX150" s="626"/>
      <c r="LTY150" s="626"/>
      <c r="LTZ150" s="626"/>
      <c r="LUA150" s="626"/>
      <c r="LUB150" s="592"/>
      <c r="LUC150" s="626"/>
      <c r="LUD150" s="626"/>
      <c r="LUE150" s="626"/>
      <c r="LUF150" s="626"/>
      <c r="LUG150" s="626"/>
      <c r="LUH150" s="626"/>
      <c r="LUI150" s="592"/>
      <c r="LUJ150" s="626"/>
      <c r="LUK150" s="626"/>
      <c r="LUL150" s="626"/>
      <c r="LUM150" s="626"/>
      <c r="LUN150" s="626"/>
      <c r="LUO150" s="626"/>
      <c r="LUP150" s="592"/>
      <c r="LUQ150" s="626"/>
      <c r="LUR150" s="626"/>
      <c r="LUS150" s="626"/>
      <c r="LUT150" s="626"/>
      <c r="LUU150" s="626"/>
      <c r="LUV150" s="626"/>
      <c r="LUW150" s="592"/>
      <c r="LUX150" s="626"/>
      <c r="LUY150" s="626"/>
      <c r="LUZ150" s="626"/>
      <c r="LVA150" s="626"/>
      <c r="LVB150" s="626"/>
      <c r="LVC150" s="626"/>
      <c r="LVD150" s="592"/>
      <c r="LVE150" s="626"/>
      <c r="LVF150" s="626"/>
      <c r="LVG150" s="626"/>
      <c r="LVH150" s="626"/>
      <c r="LVI150" s="626"/>
      <c r="LVJ150" s="626"/>
      <c r="LVK150" s="592"/>
      <c r="LVL150" s="626"/>
      <c r="LVM150" s="626"/>
      <c r="LVN150" s="626"/>
      <c r="LVO150" s="626"/>
      <c r="LVP150" s="626"/>
      <c r="LVQ150" s="626"/>
      <c r="LVR150" s="592"/>
      <c r="LVS150" s="626"/>
      <c r="LVT150" s="626"/>
      <c r="LVU150" s="626"/>
      <c r="LVV150" s="626"/>
      <c r="LVW150" s="626"/>
      <c r="LVX150" s="626"/>
      <c r="LVY150" s="592"/>
      <c r="LVZ150" s="626"/>
      <c r="LWA150" s="626"/>
      <c r="LWB150" s="626"/>
      <c r="LWC150" s="626"/>
      <c r="LWD150" s="626"/>
      <c r="LWE150" s="626"/>
      <c r="LWF150" s="592"/>
      <c r="LWG150" s="626"/>
      <c r="LWH150" s="626"/>
      <c r="LWI150" s="626"/>
      <c r="LWJ150" s="626"/>
      <c r="LWK150" s="626"/>
      <c r="LWL150" s="626"/>
      <c r="LWM150" s="592"/>
      <c r="LWN150" s="626"/>
      <c r="LWO150" s="626"/>
      <c r="LWP150" s="626"/>
      <c r="LWQ150" s="626"/>
      <c r="LWR150" s="626"/>
      <c r="LWS150" s="626"/>
      <c r="LWT150" s="592"/>
      <c r="LWU150" s="626"/>
      <c r="LWV150" s="626"/>
      <c r="LWW150" s="626"/>
      <c r="LWX150" s="626"/>
      <c r="LWY150" s="626"/>
      <c r="LWZ150" s="626"/>
      <c r="LXA150" s="592"/>
      <c r="LXB150" s="626"/>
      <c r="LXC150" s="626"/>
      <c r="LXD150" s="626"/>
      <c r="LXE150" s="626"/>
      <c r="LXF150" s="626"/>
      <c r="LXG150" s="626"/>
      <c r="LXH150" s="592"/>
      <c r="LXI150" s="626"/>
      <c r="LXJ150" s="626"/>
      <c r="LXK150" s="626"/>
      <c r="LXL150" s="626"/>
      <c r="LXM150" s="626"/>
      <c r="LXN150" s="626"/>
      <c r="LXO150" s="592"/>
      <c r="LXP150" s="626"/>
      <c r="LXQ150" s="626"/>
      <c r="LXR150" s="626"/>
      <c r="LXS150" s="626"/>
      <c r="LXT150" s="626"/>
      <c r="LXU150" s="626"/>
      <c r="LXV150" s="592"/>
      <c r="LXW150" s="626"/>
      <c r="LXX150" s="626"/>
      <c r="LXY150" s="626"/>
      <c r="LXZ150" s="626"/>
      <c r="LYA150" s="626"/>
      <c r="LYB150" s="626"/>
      <c r="LYC150" s="592"/>
      <c r="LYD150" s="626"/>
      <c r="LYE150" s="626"/>
      <c r="LYF150" s="626"/>
      <c r="LYG150" s="626"/>
      <c r="LYH150" s="626"/>
      <c r="LYI150" s="626"/>
      <c r="LYJ150" s="592"/>
      <c r="LYK150" s="626"/>
      <c r="LYL150" s="626"/>
      <c r="LYM150" s="626"/>
      <c r="LYN150" s="626"/>
      <c r="LYO150" s="626"/>
      <c r="LYP150" s="626"/>
      <c r="LYQ150" s="592"/>
      <c r="LYR150" s="626"/>
      <c r="LYS150" s="626"/>
      <c r="LYT150" s="626"/>
      <c r="LYU150" s="626"/>
      <c r="LYV150" s="626"/>
      <c r="LYW150" s="626"/>
      <c r="LYX150" s="592"/>
      <c r="LYY150" s="626"/>
      <c r="LYZ150" s="626"/>
      <c r="LZA150" s="626"/>
      <c r="LZB150" s="626"/>
      <c r="LZC150" s="626"/>
      <c r="LZD150" s="626"/>
      <c r="LZE150" s="592"/>
      <c r="LZF150" s="626"/>
      <c r="LZG150" s="626"/>
      <c r="LZH150" s="626"/>
      <c r="LZI150" s="626"/>
      <c r="LZJ150" s="626"/>
      <c r="LZK150" s="626"/>
      <c r="LZL150" s="592"/>
      <c r="LZM150" s="626"/>
      <c r="LZN150" s="626"/>
      <c r="LZO150" s="626"/>
      <c r="LZP150" s="626"/>
      <c r="LZQ150" s="626"/>
      <c r="LZR150" s="626"/>
      <c r="LZS150" s="592"/>
      <c r="LZT150" s="626"/>
      <c r="LZU150" s="626"/>
      <c r="LZV150" s="626"/>
      <c r="LZW150" s="626"/>
      <c r="LZX150" s="626"/>
      <c r="LZY150" s="626"/>
      <c r="LZZ150" s="592"/>
      <c r="MAA150" s="626"/>
      <c r="MAB150" s="626"/>
      <c r="MAC150" s="626"/>
      <c r="MAD150" s="626"/>
      <c r="MAE150" s="626"/>
      <c r="MAF150" s="626"/>
      <c r="MAG150" s="592"/>
      <c r="MAH150" s="626"/>
      <c r="MAI150" s="626"/>
      <c r="MAJ150" s="626"/>
      <c r="MAK150" s="626"/>
      <c r="MAL150" s="626"/>
      <c r="MAM150" s="626"/>
      <c r="MAN150" s="592"/>
      <c r="MAO150" s="626"/>
      <c r="MAP150" s="626"/>
      <c r="MAQ150" s="626"/>
      <c r="MAR150" s="626"/>
      <c r="MAS150" s="626"/>
      <c r="MAT150" s="626"/>
      <c r="MAU150" s="592"/>
      <c r="MAV150" s="626"/>
      <c r="MAW150" s="626"/>
      <c r="MAX150" s="626"/>
      <c r="MAY150" s="626"/>
      <c r="MAZ150" s="626"/>
      <c r="MBA150" s="626"/>
      <c r="MBB150" s="592"/>
      <c r="MBC150" s="626"/>
      <c r="MBD150" s="626"/>
      <c r="MBE150" s="626"/>
      <c r="MBF150" s="626"/>
      <c r="MBG150" s="626"/>
      <c r="MBH150" s="626"/>
      <c r="MBI150" s="592"/>
      <c r="MBJ150" s="626"/>
      <c r="MBK150" s="626"/>
      <c r="MBL150" s="626"/>
      <c r="MBM150" s="626"/>
      <c r="MBN150" s="626"/>
      <c r="MBO150" s="626"/>
      <c r="MBP150" s="592"/>
      <c r="MBQ150" s="626"/>
      <c r="MBR150" s="626"/>
      <c r="MBS150" s="626"/>
      <c r="MBT150" s="626"/>
      <c r="MBU150" s="626"/>
      <c r="MBV150" s="626"/>
      <c r="MBW150" s="592"/>
      <c r="MBX150" s="626"/>
      <c r="MBY150" s="626"/>
      <c r="MBZ150" s="626"/>
      <c r="MCA150" s="626"/>
      <c r="MCB150" s="626"/>
      <c r="MCC150" s="626"/>
      <c r="MCD150" s="592"/>
      <c r="MCE150" s="626"/>
      <c r="MCF150" s="626"/>
      <c r="MCG150" s="626"/>
      <c r="MCH150" s="626"/>
      <c r="MCI150" s="626"/>
      <c r="MCJ150" s="626"/>
      <c r="MCK150" s="592"/>
      <c r="MCL150" s="626"/>
      <c r="MCM150" s="626"/>
      <c r="MCN150" s="626"/>
      <c r="MCO150" s="626"/>
      <c r="MCP150" s="626"/>
      <c r="MCQ150" s="626"/>
      <c r="MCR150" s="592"/>
      <c r="MCS150" s="626"/>
      <c r="MCT150" s="626"/>
      <c r="MCU150" s="626"/>
      <c r="MCV150" s="626"/>
      <c r="MCW150" s="626"/>
      <c r="MCX150" s="626"/>
      <c r="MCY150" s="592"/>
      <c r="MCZ150" s="626"/>
      <c r="MDA150" s="626"/>
      <c r="MDB150" s="626"/>
      <c r="MDC150" s="626"/>
      <c r="MDD150" s="626"/>
      <c r="MDE150" s="626"/>
      <c r="MDF150" s="592"/>
      <c r="MDG150" s="626"/>
      <c r="MDH150" s="626"/>
      <c r="MDI150" s="626"/>
      <c r="MDJ150" s="626"/>
      <c r="MDK150" s="626"/>
      <c r="MDL150" s="626"/>
      <c r="MDM150" s="592"/>
      <c r="MDN150" s="626"/>
      <c r="MDO150" s="626"/>
      <c r="MDP150" s="626"/>
      <c r="MDQ150" s="626"/>
      <c r="MDR150" s="626"/>
      <c r="MDS150" s="626"/>
      <c r="MDT150" s="592"/>
      <c r="MDU150" s="626"/>
      <c r="MDV150" s="626"/>
      <c r="MDW150" s="626"/>
      <c r="MDX150" s="626"/>
      <c r="MDY150" s="626"/>
      <c r="MDZ150" s="626"/>
      <c r="MEA150" s="592"/>
      <c r="MEB150" s="626"/>
      <c r="MEC150" s="626"/>
      <c r="MED150" s="626"/>
      <c r="MEE150" s="626"/>
      <c r="MEF150" s="626"/>
      <c r="MEG150" s="626"/>
      <c r="MEH150" s="592"/>
      <c r="MEI150" s="626"/>
      <c r="MEJ150" s="626"/>
      <c r="MEK150" s="626"/>
      <c r="MEL150" s="626"/>
      <c r="MEM150" s="626"/>
      <c r="MEN150" s="626"/>
      <c r="MEO150" s="592"/>
      <c r="MEP150" s="626"/>
      <c r="MEQ150" s="626"/>
      <c r="MER150" s="626"/>
      <c r="MES150" s="626"/>
      <c r="MET150" s="626"/>
      <c r="MEU150" s="626"/>
      <c r="MEV150" s="592"/>
      <c r="MEW150" s="626"/>
      <c r="MEX150" s="626"/>
      <c r="MEY150" s="626"/>
      <c r="MEZ150" s="626"/>
      <c r="MFA150" s="626"/>
      <c r="MFB150" s="626"/>
      <c r="MFC150" s="592"/>
      <c r="MFD150" s="626"/>
      <c r="MFE150" s="626"/>
      <c r="MFF150" s="626"/>
      <c r="MFG150" s="626"/>
      <c r="MFH150" s="626"/>
      <c r="MFI150" s="626"/>
      <c r="MFJ150" s="592"/>
      <c r="MFK150" s="626"/>
      <c r="MFL150" s="626"/>
      <c r="MFM150" s="626"/>
      <c r="MFN150" s="626"/>
      <c r="MFO150" s="626"/>
      <c r="MFP150" s="626"/>
      <c r="MFQ150" s="592"/>
      <c r="MFR150" s="626"/>
      <c r="MFS150" s="626"/>
      <c r="MFT150" s="626"/>
      <c r="MFU150" s="626"/>
      <c r="MFV150" s="626"/>
      <c r="MFW150" s="626"/>
      <c r="MFX150" s="592"/>
      <c r="MFY150" s="626"/>
      <c r="MFZ150" s="626"/>
      <c r="MGA150" s="626"/>
      <c r="MGB150" s="626"/>
      <c r="MGC150" s="626"/>
      <c r="MGD150" s="626"/>
      <c r="MGE150" s="592"/>
      <c r="MGF150" s="626"/>
      <c r="MGG150" s="626"/>
      <c r="MGH150" s="626"/>
      <c r="MGI150" s="626"/>
      <c r="MGJ150" s="626"/>
      <c r="MGK150" s="626"/>
      <c r="MGL150" s="592"/>
      <c r="MGM150" s="626"/>
      <c r="MGN150" s="626"/>
      <c r="MGO150" s="626"/>
      <c r="MGP150" s="626"/>
      <c r="MGQ150" s="626"/>
      <c r="MGR150" s="626"/>
      <c r="MGS150" s="592"/>
      <c r="MGT150" s="626"/>
      <c r="MGU150" s="626"/>
      <c r="MGV150" s="626"/>
      <c r="MGW150" s="626"/>
      <c r="MGX150" s="626"/>
      <c r="MGY150" s="626"/>
      <c r="MGZ150" s="592"/>
      <c r="MHA150" s="626"/>
      <c r="MHB150" s="626"/>
      <c r="MHC150" s="626"/>
      <c r="MHD150" s="626"/>
      <c r="MHE150" s="626"/>
      <c r="MHF150" s="626"/>
      <c r="MHG150" s="592"/>
      <c r="MHH150" s="626"/>
      <c r="MHI150" s="626"/>
      <c r="MHJ150" s="626"/>
      <c r="MHK150" s="626"/>
      <c r="MHL150" s="626"/>
      <c r="MHM150" s="626"/>
      <c r="MHN150" s="592"/>
      <c r="MHO150" s="626"/>
      <c r="MHP150" s="626"/>
      <c r="MHQ150" s="626"/>
      <c r="MHR150" s="626"/>
      <c r="MHS150" s="626"/>
      <c r="MHT150" s="626"/>
      <c r="MHU150" s="592"/>
      <c r="MHV150" s="626"/>
      <c r="MHW150" s="626"/>
      <c r="MHX150" s="626"/>
      <c r="MHY150" s="626"/>
      <c r="MHZ150" s="626"/>
      <c r="MIA150" s="626"/>
      <c r="MIB150" s="592"/>
      <c r="MIC150" s="626"/>
      <c r="MID150" s="626"/>
      <c r="MIE150" s="626"/>
      <c r="MIF150" s="626"/>
      <c r="MIG150" s="626"/>
      <c r="MIH150" s="626"/>
      <c r="MII150" s="592"/>
      <c r="MIJ150" s="626"/>
      <c r="MIK150" s="626"/>
      <c r="MIL150" s="626"/>
      <c r="MIM150" s="626"/>
      <c r="MIN150" s="626"/>
      <c r="MIO150" s="626"/>
      <c r="MIP150" s="592"/>
      <c r="MIQ150" s="626"/>
      <c r="MIR150" s="626"/>
      <c r="MIS150" s="626"/>
      <c r="MIT150" s="626"/>
      <c r="MIU150" s="626"/>
      <c r="MIV150" s="626"/>
      <c r="MIW150" s="592"/>
      <c r="MIX150" s="626"/>
      <c r="MIY150" s="626"/>
      <c r="MIZ150" s="626"/>
      <c r="MJA150" s="626"/>
      <c r="MJB150" s="626"/>
      <c r="MJC150" s="626"/>
      <c r="MJD150" s="592"/>
      <c r="MJE150" s="626"/>
      <c r="MJF150" s="626"/>
      <c r="MJG150" s="626"/>
      <c r="MJH150" s="626"/>
      <c r="MJI150" s="626"/>
      <c r="MJJ150" s="626"/>
      <c r="MJK150" s="592"/>
      <c r="MJL150" s="626"/>
      <c r="MJM150" s="626"/>
      <c r="MJN150" s="626"/>
      <c r="MJO150" s="626"/>
      <c r="MJP150" s="626"/>
      <c r="MJQ150" s="626"/>
      <c r="MJR150" s="592"/>
      <c r="MJS150" s="626"/>
      <c r="MJT150" s="626"/>
      <c r="MJU150" s="626"/>
      <c r="MJV150" s="626"/>
      <c r="MJW150" s="626"/>
      <c r="MJX150" s="626"/>
      <c r="MJY150" s="592"/>
      <c r="MJZ150" s="626"/>
      <c r="MKA150" s="626"/>
      <c r="MKB150" s="626"/>
      <c r="MKC150" s="626"/>
      <c r="MKD150" s="626"/>
      <c r="MKE150" s="626"/>
      <c r="MKF150" s="592"/>
      <c r="MKG150" s="626"/>
      <c r="MKH150" s="626"/>
      <c r="MKI150" s="626"/>
      <c r="MKJ150" s="626"/>
      <c r="MKK150" s="626"/>
      <c r="MKL150" s="626"/>
      <c r="MKM150" s="592"/>
      <c r="MKN150" s="626"/>
      <c r="MKO150" s="626"/>
      <c r="MKP150" s="626"/>
      <c r="MKQ150" s="626"/>
      <c r="MKR150" s="626"/>
      <c r="MKS150" s="626"/>
      <c r="MKT150" s="592"/>
      <c r="MKU150" s="626"/>
      <c r="MKV150" s="626"/>
      <c r="MKW150" s="626"/>
      <c r="MKX150" s="626"/>
      <c r="MKY150" s="626"/>
      <c r="MKZ150" s="626"/>
      <c r="MLA150" s="592"/>
      <c r="MLB150" s="626"/>
      <c r="MLC150" s="626"/>
      <c r="MLD150" s="626"/>
      <c r="MLE150" s="626"/>
      <c r="MLF150" s="626"/>
      <c r="MLG150" s="626"/>
      <c r="MLH150" s="592"/>
      <c r="MLI150" s="626"/>
      <c r="MLJ150" s="626"/>
      <c r="MLK150" s="626"/>
      <c r="MLL150" s="626"/>
      <c r="MLM150" s="626"/>
      <c r="MLN150" s="626"/>
      <c r="MLO150" s="592"/>
      <c r="MLP150" s="626"/>
      <c r="MLQ150" s="626"/>
      <c r="MLR150" s="626"/>
      <c r="MLS150" s="626"/>
      <c r="MLT150" s="626"/>
      <c r="MLU150" s="626"/>
      <c r="MLV150" s="592"/>
      <c r="MLW150" s="626"/>
      <c r="MLX150" s="626"/>
      <c r="MLY150" s="626"/>
      <c r="MLZ150" s="626"/>
      <c r="MMA150" s="626"/>
      <c r="MMB150" s="626"/>
      <c r="MMC150" s="592"/>
      <c r="MMD150" s="626"/>
      <c r="MME150" s="626"/>
      <c r="MMF150" s="626"/>
      <c r="MMG150" s="626"/>
      <c r="MMH150" s="626"/>
      <c r="MMI150" s="626"/>
      <c r="MMJ150" s="592"/>
      <c r="MMK150" s="626"/>
      <c r="MML150" s="626"/>
      <c r="MMM150" s="626"/>
      <c r="MMN150" s="626"/>
      <c r="MMO150" s="626"/>
      <c r="MMP150" s="626"/>
      <c r="MMQ150" s="592"/>
      <c r="MMR150" s="626"/>
      <c r="MMS150" s="626"/>
      <c r="MMT150" s="626"/>
      <c r="MMU150" s="626"/>
      <c r="MMV150" s="626"/>
      <c r="MMW150" s="626"/>
      <c r="MMX150" s="592"/>
      <c r="MMY150" s="626"/>
      <c r="MMZ150" s="626"/>
      <c r="MNA150" s="626"/>
      <c r="MNB150" s="626"/>
      <c r="MNC150" s="626"/>
      <c r="MND150" s="626"/>
      <c r="MNE150" s="592"/>
      <c r="MNF150" s="626"/>
      <c r="MNG150" s="626"/>
      <c r="MNH150" s="626"/>
      <c r="MNI150" s="626"/>
      <c r="MNJ150" s="626"/>
      <c r="MNK150" s="626"/>
      <c r="MNL150" s="592"/>
      <c r="MNM150" s="626"/>
      <c r="MNN150" s="626"/>
      <c r="MNO150" s="626"/>
      <c r="MNP150" s="626"/>
      <c r="MNQ150" s="626"/>
      <c r="MNR150" s="626"/>
      <c r="MNS150" s="592"/>
      <c r="MNT150" s="626"/>
      <c r="MNU150" s="626"/>
      <c r="MNV150" s="626"/>
      <c r="MNW150" s="626"/>
      <c r="MNX150" s="626"/>
      <c r="MNY150" s="626"/>
      <c r="MNZ150" s="592"/>
      <c r="MOA150" s="626"/>
      <c r="MOB150" s="626"/>
      <c r="MOC150" s="626"/>
      <c r="MOD150" s="626"/>
      <c r="MOE150" s="626"/>
      <c r="MOF150" s="626"/>
      <c r="MOG150" s="592"/>
      <c r="MOH150" s="626"/>
      <c r="MOI150" s="626"/>
      <c r="MOJ150" s="626"/>
      <c r="MOK150" s="626"/>
      <c r="MOL150" s="626"/>
      <c r="MOM150" s="626"/>
      <c r="MON150" s="592"/>
      <c r="MOO150" s="626"/>
      <c r="MOP150" s="626"/>
      <c r="MOQ150" s="626"/>
      <c r="MOR150" s="626"/>
      <c r="MOS150" s="626"/>
      <c r="MOT150" s="626"/>
      <c r="MOU150" s="592"/>
      <c r="MOV150" s="626"/>
      <c r="MOW150" s="626"/>
      <c r="MOX150" s="626"/>
      <c r="MOY150" s="626"/>
      <c r="MOZ150" s="626"/>
      <c r="MPA150" s="626"/>
      <c r="MPB150" s="592"/>
      <c r="MPC150" s="626"/>
      <c r="MPD150" s="626"/>
      <c r="MPE150" s="626"/>
      <c r="MPF150" s="626"/>
      <c r="MPG150" s="626"/>
      <c r="MPH150" s="626"/>
      <c r="MPI150" s="592"/>
      <c r="MPJ150" s="626"/>
      <c r="MPK150" s="626"/>
      <c r="MPL150" s="626"/>
      <c r="MPM150" s="626"/>
      <c r="MPN150" s="626"/>
      <c r="MPO150" s="626"/>
      <c r="MPP150" s="592"/>
      <c r="MPQ150" s="626"/>
      <c r="MPR150" s="626"/>
      <c r="MPS150" s="626"/>
      <c r="MPT150" s="626"/>
      <c r="MPU150" s="626"/>
      <c r="MPV150" s="626"/>
      <c r="MPW150" s="592"/>
      <c r="MPX150" s="626"/>
      <c r="MPY150" s="626"/>
      <c r="MPZ150" s="626"/>
      <c r="MQA150" s="626"/>
      <c r="MQB150" s="626"/>
      <c r="MQC150" s="626"/>
      <c r="MQD150" s="592"/>
      <c r="MQE150" s="626"/>
      <c r="MQF150" s="626"/>
      <c r="MQG150" s="626"/>
      <c r="MQH150" s="626"/>
      <c r="MQI150" s="626"/>
      <c r="MQJ150" s="626"/>
      <c r="MQK150" s="592"/>
      <c r="MQL150" s="626"/>
      <c r="MQM150" s="626"/>
      <c r="MQN150" s="626"/>
      <c r="MQO150" s="626"/>
      <c r="MQP150" s="626"/>
      <c r="MQQ150" s="626"/>
      <c r="MQR150" s="592"/>
      <c r="MQS150" s="626"/>
      <c r="MQT150" s="626"/>
      <c r="MQU150" s="626"/>
      <c r="MQV150" s="626"/>
      <c r="MQW150" s="626"/>
      <c r="MQX150" s="626"/>
      <c r="MQY150" s="592"/>
      <c r="MQZ150" s="626"/>
      <c r="MRA150" s="626"/>
      <c r="MRB150" s="626"/>
      <c r="MRC150" s="626"/>
      <c r="MRD150" s="626"/>
      <c r="MRE150" s="626"/>
      <c r="MRF150" s="592"/>
      <c r="MRG150" s="626"/>
      <c r="MRH150" s="626"/>
      <c r="MRI150" s="626"/>
      <c r="MRJ150" s="626"/>
      <c r="MRK150" s="626"/>
      <c r="MRL150" s="626"/>
      <c r="MRM150" s="592"/>
      <c r="MRN150" s="626"/>
      <c r="MRO150" s="626"/>
      <c r="MRP150" s="626"/>
      <c r="MRQ150" s="626"/>
      <c r="MRR150" s="626"/>
      <c r="MRS150" s="626"/>
      <c r="MRT150" s="592"/>
      <c r="MRU150" s="626"/>
      <c r="MRV150" s="626"/>
      <c r="MRW150" s="626"/>
      <c r="MRX150" s="626"/>
      <c r="MRY150" s="626"/>
      <c r="MRZ150" s="626"/>
      <c r="MSA150" s="592"/>
      <c r="MSB150" s="626"/>
      <c r="MSC150" s="626"/>
      <c r="MSD150" s="626"/>
      <c r="MSE150" s="626"/>
      <c r="MSF150" s="626"/>
      <c r="MSG150" s="626"/>
      <c r="MSH150" s="592"/>
      <c r="MSI150" s="626"/>
      <c r="MSJ150" s="626"/>
      <c r="MSK150" s="626"/>
      <c r="MSL150" s="626"/>
      <c r="MSM150" s="626"/>
      <c r="MSN150" s="626"/>
      <c r="MSO150" s="592"/>
      <c r="MSP150" s="626"/>
      <c r="MSQ150" s="626"/>
      <c r="MSR150" s="626"/>
      <c r="MSS150" s="626"/>
      <c r="MST150" s="626"/>
      <c r="MSU150" s="626"/>
      <c r="MSV150" s="592"/>
      <c r="MSW150" s="626"/>
      <c r="MSX150" s="626"/>
      <c r="MSY150" s="626"/>
      <c r="MSZ150" s="626"/>
      <c r="MTA150" s="626"/>
      <c r="MTB150" s="626"/>
      <c r="MTC150" s="592"/>
      <c r="MTD150" s="626"/>
      <c r="MTE150" s="626"/>
      <c r="MTF150" s="626"/>
      <c r="MTG150" s="626"/>
      <c r="MTH150" s="626"/>
      <c r="MTI150" s="626"/>
      <c r="MTJ150" s="592"/>
      <c r="MTK150" s="626"/>
      <c r="MTL150" s="626"/>
      <c r="MTM150" s="626"/>
      <c r="MTN150" s="626"/>
      <c r="MTO150" s="626"/>
      <c r="MTP150" s="626"/>
      <c r="MTQ150" s="592"/>
      <c r="MTR150" s="626"/>
      <c r="MTS150" s="626"/>
      <c r="MTT150" s="626"/>
      <c r="MTU150" s="626"/>
      <c r="MTV150" s="626"/>
      <c r="MTW150" s="626"/>
      <c r="MTX150" s="592"/>
      <c r="MTY150" s="626"/>
      <c r="MTZ150" s="626"/>
      <c r="MUA150" s="626"/>
      <c r="MUB150" s="626"/>
      <c r="MUC150" s="626"/>
      <c r="MUD150" s="626"/>
      <c r="MUE150" s="592"/>
      <c r="MUF150" s="626"/>
      <c r="MUG150" s="626"/>
      <c r="MUH150" s="626"/>
      <c r="MUI150" s="626"/>
      <c r="MUJ150" s="626"/>
      <c r="MUK150" s="626"/>
      <c r="MUL150" s="592"/>
      <c r="MUM150" s="626"/>
      <c r="MUN150" s="626"/>
      <c r="MUO150" s="626"/>
      <c r="MUP150" s="626"/>
      <c r="MUQ150" s="626"/>
      <c r="MUR150" s="626"/>
      <c r="MUS150" s="592"/>
      <c r="MUT150" s="626"/>
      <c r="MUU150" s="626"/>
      <c r="MUV150" s="626"/>
      <c r="MUW150" s="626"/>
      <c r="MUX150" s="626"/>
      <c r="MUY150" s="626"/>
      <c r="MUZ150" s="592"/>
      <c r="MVA150" s="626"/>
      <c r="MVB150" s="626"/>
      <c r="MVC150" s="626"/>
      <c r="MVD150" s="626"/>
      <c r="MVE150" s="626"/>
      <c r="MVF150" s="626"/>
      <c r="MVG150" s="592"/>
      <c r="MVH150" s="626"/>
      <c r="MVI150" s="626"/>
      <c r="MVJ150" s="626"/>
      <c r="MVK150" s="626"/>
      <c r="MVL150" s="626"/>
      <c r="MVM150" s="626"/>
      <c r="MVN150" s="592"/>
      <c r="MVO150" s="626"/>
      <c r="MVP150" s="626"/>
      <c r="MVQ150" s="626"/>
      <c r="MVR150" s="626"/>
      <c r="MVS150" s="626"/>
      <c r="MVT150" s="626"/>
      <c r="MVU150" s="592"/>
      <c r="MVV150" s="626"/>
      <c r="MVW150" s="626"/>
      <c r="MVX150" s="626"/>
      <c r="MVY150" s="626"/>
      <c r="MVZ150" s="626"/>
      <c r="MWA150" s="626"/>
      <c r="MWB150" s="592"/>
      <c r="MWC150" s="626"/>
      <c r="MWD150" s="626"/>
      <c r="MWE150" s="626"/>
      <c r="MWF150" s="626"/>
      <c r="MWG150" s="626"/>
      <c r="MWH150" s="626"/>
      <c r="MWI150" s="592"/>
      <c r="MWJ150" s="626"/>
      <c r="MWK150" s="626"/>
      <c r="MWL150" s="626"/>
      <c r="MWM150" s="626"/>
      <c r="MWN150" s="626"/>
      <c r="MWO150" s="626"/>
      <c r="MWP150" s="592"/>
      <c r="MWQ150" s="626"/>
      <c r="MWR150" s="626"/>
      <c r="MWS150" s="626"/>
      <c r="MWT150" s="626"/>
      <c r="MWU150" s="626"/>
      <c r="MWV150" s="626"/>
      <c r="MWW150" s="592"/>
      <c r="MWX150" s="626"/>
      <c r="MWY150" s="626"/>
      <c r="MWZ150" s="626"/>
      <c r="MXA150" s="626"/>
      <c r="MXB150" s="626"/>
      <c r="MXC150" s="626"/>
      <c r="MXD150" s="592"/>
      <c r="MXE150" s="626"/>
      <c r="MXF150" s="626"/>
      <c r="MXG150" s="626"/>
      <c r="MXH150" s="626"/>
      <c r="MXI150" s="626"/>
      <c r="MXJ150" s="626"/>
      <c r="MXK150" s="592"/>
      <c r="MXL150" s="626"/>
      <c r="MXM150" s="626"/>
      <c r="MXN150" s="626"/>
      <c r="MXO150" s="626"/>
      <c r="MXP150" s="626"/>
      <c r="MXQ150" s="626"/>
      <c r="MXR150" s="592"/>
      <c r="MXS150" s="626"/>
      <c r="MXT150" s="626"/>
      <c r="MXU150" s="626"/>
      <c r="MXV150" s="626"/>
      <c r="MXW150" s="626"/>
      <c r="MXX150" s="626"/>
      <c r="MXY150" s="592"/>
      <c r="MXZ150" s="626"/>
      <c r="MYA150" s="626"/>
      <c r="MYB150" s="626"/>
      <c r="MYC150" s="626"/>
      <c r="MYD150" s="626"/>
      <c r="MYE150" s="626"/>
      <c r="MYF150" s="592"/>
      <c r="MYG150" s="626"/>
      <c r="MYH150" s="626"/>
      <c r="MYI150" s="626"/>
      <c r="MYJ150" s="626"/>
      <c r="MYK150" s="626"/>
      <c r="MYL150" s="626"/>
      <c r="MYM150" s="592"/>
      <c r="MYN150" s="626"/>
      <c r="MYO150" s="626"/>
      <c r="MYP150" s="626"/>
      <c r="MYQ150" s="626"/>
      <c r="MYR150" s="626"/>
      <c r="MYS150" s="626"/>
      <c r="MYT150" s="592"/>
      <c r="MYU150" s="626"/>
      <c r="MYV150" s="626"/>
      <c r="MYW150" s="626"/>
      <c r="MYX150" s="626"/>
      <c r="MYY150" s="626"/>
      <c r="MYZ150" s="626"/>
      <c r="MZA150" s="592"/>
      <c r="MZB150" s="626"/>
      <c r="MZC150" s="626"/>
      <c r="MZD150" s="626"/>
      <c r="MZE150" s="626"/>
      <c r="MZF150" s="626"/>
      <c r="MZG150" s="626"/>
      <c r="MZH150" s="592"/>
      <c r="MZI150" s="626"/>
      <c r="MZJ150" s="626"/>
      <c r="MZK150" s="626"/>
      <c r="MZL150" s="626"/>
      <c r="MZM150" s="626"/>
      <c r="MZN150" s="626"/>
      <c r="MZO150" s="592"/>
      <c r="MZP150" s="626"/>
      <c r="MZQ150" s="626"/>
      <c r="MZR150" s="626"/>
      <c r="MZS150" s="626"/>
      <c r="MZT150" s="626"/>
      <c r="MZU150" s="626"/>
      <c r="MZV150" s="592"/>
      <c r="MZW150" s="626"/>
      <c r="MZX150" s="626"/>
      <c r="MZY150" s="626"/>
      <c r="MZZ150" s="626"/>
      <c r="NAA150" s="626"/>
      <c r="NAB150" s="626"/>
      <c r="NAC150" s="592"/>
      <c r="NAD150" s="626"/>
      <c r="NAE150" s="626"/>
      <c r="NAF150" s="626"/>
      <c r="NAG150" s="626"/>
      <c r="NAH150" s="626"/>
      <c r="NAI150" s="626"/>
      <c r="NAJ150" s="592"/>
      <c r="NAK150" s="626"/>
      <c r="NAL150" s="626"/>
      <c r="NAM150" s="626"/>
      <c r="NAN150" s="626"/>
      <c r="NAO150" s="626"/>
      <c r="NAP150" s="626"/>
      <c r="NAQ150" s="592"/>
      <c r="NAR150" s="626"/>
      <c r="NAS150" s="626"/>
      <c r="NAT150" s="626"/>
      <c r="NAU150" s="626"/>
      <c r="NAV150" s="626"/>
      <c r="NAW150" s="626"/>
      <c r="NAX150" s="592"/>
      <c r="NAY150" s="626"/>
      <c r="NAZ150" s="626"/>
      <c r="NBA150" s="626"/>
      <c r="NBB150" s="626"/>
      <c r="NBC150" s="626"/>
      <c r="NBD150" s="626"/>
      <c r="NBE150" s="592"/>
      <c r="NBF150" s="626"/>
      <c r="NBG150" s="626"/>
      <c r="NBH150" s="626"/>
      <c r="NBI150" s="626"/>
      <c r="NBJ150" s="626"/>
      <c r="NBK150" s="626"/>
      <c r="NBL150" s="592"/>
      <c r="NBM150" s="626"/>
      <c r="NBN150" s="626"/>
      <c r="NBO150" s="626"/>
      <c r="NBP150" s="626"/>
      <c r="NBQ150" s="626"/>
      <c r="NBR150" s="626"/>
      <c r="NBS150" s="592"/>
      <c r="NBT150" s="626"/>
      <c r="NBU150" s="626"/>
      <c r="NBV150" s="626"/>
      <c r="NBW150" s="626"/>
      <c r="NBX150" s="626"/>
      <c r="NBY150" s="626"/>
      <c r="NBZ150" s="592"/>
      <c r="NCA150" s="626"/>
      <c r="NCB150" s="626"/>
      <c r="NCC150" s="626"/>
      <c r="NCD150" s="626"/>
      <c r="NCE150" s="626"/>
      <c r="NCF150" s="626"/>
      <c r="NCG150" s="592"/>
      <c r="NCH150" s="626"/>
      <c r="NCI150" s="626"/>
      <c r="NCJ150" s="626"/>
      <c r="NCK150" s="626"/>
      <c r="NCL150" s="626"/>
      <c r="NCM150" s="626"/>
      <c r="NCN150" s="592"/>
      <c r="NCO150" s="626"/>
      <c r="NCP150" s="626"/>
      <c r="NCQ150" s="626"/>
      <c r="NCR150" s="626"/>
      <c r="NCS150" s="626"/>
      <c r="NCT150" s="626"/>
      <c r="NCU150" s="592"/>
      <c r="NCV150" s="626"/>
      <c r="NCW150" s="626"/>
      <c r="NCX150" s="626"/>
      <c r="NCY150" s="626"/>
      <c r="NCZ150" s="626"/>
      <c r="NDA150" s="626"/>
      <c r="NDB150" s="592"/>
      <c r="NDC150" s="626"/>
      <c r="NDD150" s="626"/>
      <c r="NDE150" s="626"/>
      <c r="NDF150" s="626"/>
      <c r="NDG150" s="626"/>
      <c r="NDH150" s="626"/>
      <c r="NDI150" s="592"/>
      <c r="NDJ150" s="626"/>
      <c r="NDK150" s="626"/>
      <c r="NDL150" s="626"/>
      <c r="NDM150" s="626"/>
      <c r="NDN150" s="626"/>
      <c r="NDO150" s="626"/>
      <c r="NDP150" s="592"/>
      <c r="NDQ150" s="626"/>
      <c r="NDR150" s="626"/>
      <c r="NDS150" s="626"/>
      <c r="NDT150" s="626"/>
      <c r="NDU150" s="626"/>
      <c r="NDV150" s="626"/>
      <c r="NDW150" s="592"/>
      <c r="NDX150" s="626"/>
      <c r="NDY150" s="626"/>
      <c r="NDZ150" s="626"/>
      <c r="NEA150" s="626"/>
      <c r="NEB150" s="626"/>
      <c r="NEC150" s="626"/>
      <c r="NED150" s="592"/>
      <c r="NEE150" s="626"/>
      <c r="NEF150" s="626"/>
      <c r="NEG150" s="626"/>
      <c r="NEH150" s="626"/>
      <c r="NEI150" s="626"/>
      <c r="NEJ150" s="626"/>
      <c r="NEK150" s="592"/>
      <c r="NEL150" s="626"/>
      <c r="NEM150" s="626"/>
      <c r="NEN150" s="626"/>
      <c r="NEO150" s="626"/>
      <c r="NEP150" s="626"/>
      <c r="NEQ150" s="626"/>
      <c r="NER150" s="592"/>
      <c r="NES150" s="626"/>
      <c r="NET150" s="626"/>
      <c r="NEU150" s="626"/>
      <c r="NEV150" s="626"/>
      <c r="NEW150" s="626"/>
      <c r="NEX150" s="626"/>
      <c r="NEY150" s="592"/>
      <c r="NEZ150" s="626"/>
      <c r="NFA150" s="626"/>
      <c r="NFB150" s="626"/>
      <c r="NFC150" s="626"/>
      <c r="NFD150" s="626"/>
      <c r="NFE150" s="626"/>
      <c r="NFF150" s="592"/>
      <c r="NFG150" s="626"/>
      <c r="NFH150" s="626"/>
      <c r="NFI150" s="626"/>
      <c r="NFJ150" s="626"/>
      <c r="NFK150" s="626"/>
      <c r="NFL150" s="626"/>
      <c r="NFM150" s="592"/>
      <c r="NFN150" s="626"/>
      <c r="NFO150" s="626"/>
      <c r="NFP150" s="626"/>
      <c r="NFQ150" s="626"/>
      <c r="NFR150" s="626"/>
      <c r="NFS150" s="626"/>
      <c r="NFT150" s="592"/>
      <c r="NFU150" s="626"/>
      <c r="NFV150" s="626"/>
      <c r="NFW150" s="626"/>
      <c r="NFX150" s="626"/>
      <c r="NFY150" s="626"/>
      <c r="NFZ150" s="626"/>
      <c r="NGA150" s="592"/>
      <c r="NGB150" s="626"/>
      <c r="NGC150" s="626"/>
      <c r="NGD150" s="626"/>
      <c r="NGE150" s="626"/>
      <c r="NGF150" s="626"/>
      <c r="NGG150" s="626"/>
      <c r="NGH150" s="592"/>
      <c r="NGI150" s="626"/>
      <c r="NGJ150" s="626"/>
      <c r="NGK150" s="626"/>
      <c r="NGL150" s="626"/>
      <c r="NGM150" s="626"/>
      <c r="NGN150" s="626"/>
      <c r="NGO150" s="592"/>
      <c r="NGP150" s="626"/>
      <c r="NGQ150" s="626"/>
      <c r="NGR150" s="626"/>
      <c r="NGS150" s="626"/>
      <c r="NGT150" s="626"/>
      <c r="NGU150" s="626"/>
      <c r="NGV150" s="592"/>
      <c r="NGW150" s="626"/>
      <c r="NGX150" s="626"/>
      <c r="NGY150" s="626"/>
      <c r="NGZ150" s="626"/>
      <c r="NHA150" s="626"/>
      <c r="NHB150" s="626"/>
      <c r="NHC150" s="592"/>
      <c r="NHD150" s="626"/>
      <c r="NHE150" s="626"/>
      <c r="NHF150" s="626"/>
      <c r="NHG150" s="626"/>
      <c r="NHH150" s="626"/>
      <c r="NHI150" s="626"/>
      <c r="NHJ150" s="592"/>
      <c r="NHK150" s="626"/>
      <c r="NHL150" s="626"/>
      <c r="NHM150" s="626"/>
      <c r="NHN150" s="626"/>
      <c r="NHO150" s="626"/>
      <c r="NHP150" s="626"/>
      <c r="NHQ150" s="592"/>
      <c r="NHR150" s="626"/>
      <c r="NHS150" s="626"/>
      <c r="NHT150" s="626"/>
      <c r="NHU150" s="626"/>
      <c r="NHV150" s="626"/>
      <c r="NHW150" s="626"/>
      <c r="NHX150" s="592"/>
      <c r="NHY150" s="626"/>
      <c r="NHZ150" s="626"/>
      <c r="NIA150" s="626"/>
      <c r="NIB150" s="626"/>
      <c r="NIC150" s="626"/>
      <c r="NID150" s="626"/>
      <c r="NIE150" s="592"/>
      <c r="NIF150" s="626"/>
      <c r="NIG150" s="626"/>
      <c r="NIH150" s="626"/>
      <c r="NII150" s="626"/>
      <c r="NIJ150" s="626"/>
      <c r="NIK150" s="626"/>
      <c r="NIL150" s="592"/>
      <c r="NIM150" s="626"/>
      <c r="NIN150" s="626"/>
      <c r="NIO150" s="626"/>
      <c r="NIP150" s="626"/>
      <c r="NIQ150" s="626"/>
      <c r="NIR150" s="626"/>
      <c r="NIS150" s="592"/>
      <c r="NIT150" s="626"/>
      <c r="NIU150" s="626"/>
      <c r="NIV150" s="626"/>
      <c r="NIW150" s="626"/>
      <c r="NIX150" s="626"/>
      <c r="NIY150" s="626"/>
      <c r="NIZ150" s="592"/>
      <c r="NJA150" s="626"/>
      <c r="NJB150" s="626"/>
      <c r="NJC150" s="626"/>
      <c r="NJD150" s="626"/>
      <c r="NJE150" s="626"/>
      <c r="NJF150" s="626"/>
      <c r="NJG150" s="592"/>
      <c r="NJH150" s="626"/>
      <c r="NJI150" s="626"/>
      <c r="NJJ150" s="626"/>
      <c r="NJK150" s="626"/>
      <c r="NJL150" s="626"/>
      <c r="NJM150" s="626"/>
      <c r="NJN150" s="592"/>
      <c r="NJO150" s="626"/>
      <c r="NJP150" s="626"/>
      <c r="NJQ150" s="626"/>
      <c r="NJR150" s="626"/>
      <c r="NJS150" s="626"/>
      <c r="NJT150" s="626"/>
      <c r="NJU150" s="592"/>
      <c r="NJV150" s="626"/>
      <c r="NJW150" s="626"/>
      <c r="NJX150" s="626"/>
      <c r="NJY150" s="626"/>
      <c r="NJZ150" s="626"/>
      <c r="NKA150" s="626"/>
      <c r="NKB150" s="592"/>
      <c r="NKC150" s="626"/>
      <c r="NKD150" s="626"/>
      <c r="NKE150" s="626"/>
      <c r="NKF150" s="626"/>
      <c r="NKG150" s="626"/>
      <c r="NKH150" s="626"/>
      <c r="NKI150" s="592"/>
      <c r="NKJ150" s="626"/>
      <c r="NKK150" s="626"/>
      <c r="NKL150" s="626"/>
      <c r="NKM150" s="626"/>
      <c r="NKN150" s="626"/>
      <c r="NKO150" s="626"/>
      <c r="NKP150" s="592"/>
      <c r="NKQ150" s="626"/>
      <c r="NKR150" s="626"/>
      <c r="NKS150" s="626"/>
      <c r="NKT150" s="626"/>
      <c r="NKU150" s="626"/>
      <c r="NKV150" s="626"/>
      <c r="NKW150" s="592"/>
      <c r="NKX150" s="626"/>
      <c r="NKY150" s="626"/>
      <c r="NKZ150" s="626"/>
      <c r="NLA150" s="626"/>
      <c r="NLB150" s="626"/>
      <c r="NLC150" s="626"/>
      <c r="NLD150" s="592"/>
      <c r="NLE150" s="626"/>
      <c r="NLF150" s="626"/>
      <c r="NLG150" s="626"/>
      <c r="NLH150" s="626"/>
      <c r="NLI150" s="626"/>
      <c r="NLJ150" s="626"/>
      <c r="NLK150" s="592"/>
      <c r="NLL150" s="626"/>
      <c r="NLM150" s="626"/>
      <c r="NLN150" s="626"/>
      <c r="NLO150" s="626"/>
      <c r="NLP150" s="626"/>
      <c r="NLQ150" s="626"/>
      <c r="NLR150" s="592"/>
      <c r="NLS150" s="626"/>
      <c r="NLT150" s="626"/>
      <c r="NLU150" s="626"/>
      <c r="NLV150" s="626"/>
      <c r="NLW150" s="626"/>
      <c r="NLX150" s="626"/>
      <c r="NLY150" s="592"/>
      <c r="NLZ150" s="626"/>
      <c r="NMA150" s="626"/>
      <c r="NMB150" s="626"/>
      <c r="NMC150" s="626"/>
      <c r="NMD150" s="626"/>
      <c r="NME150" s="626"/>
      <c r="NMF150" s="592"/>
      <c r="NMG150" s="626"/>
      <c r="NMH150" s="626"/>
      <c r="NMI150" s="626"/>
      <c r="NMJ150" s="626"/>
      <c r="NMK150" s="626"/>
      <c r="NML150" s="626"/>
      <c r="NMM150" s="592"/>
      <c r="NMN150" s="626"/>
      <c r="NMO150" s="626"/>
      <c r="NMP150" s="626"/>
      <c r="NMQ150" s="626"/>
      <c r="NMR150" s="626"/>
      <c r="NMS150" s="626"/>
      <c r="NMT150" s="592"/>
      <c r="NMU150" s="626"/>
      <c r="NMV150" s="626"/>
      <c r="NMW150" s="626"/>
      <c r="NMX150" s="626"/>
      <c r="NMY150" s="626"/>
      <c r="NMZ150" s="626"/>
      <c r="NNA150" s="592"/>
      <c r="NNB150" s="626"/>
      <c r="NNC150" s="626"/>
      <c r="NND150" s="626"/>
      <c r="NNE150" s="626"/>
      <c r="NNF150" s="626"/>
      <c r="NNG150" s="626"/>
      <c r="NNH150" s="592"/>
      <c r="NNI150" s="626"/>
      <c r="NNJ150" s="626"/>
      <c r="NNK150" s="626"/>
      <c r="NNL150" s="626"/>
      <c r="NNM150" s="626"/>
      <c r="NNN150" s="626"/>
      <c r="NNO150" s="592"/>
      <c r="NNP150" s="626"/>
      <c r="NNQ150" s="626"/>
      <c r="NNR150" s="626"/>
      <c r="NNS150" s="626"/>
      <c r="NNT150" s="626"/>
      <c r="NNU150" s="626"/>
      <c r="NNV150" s="592"/>
      <c r="NNW150" s="626"/>
      <c r="NNX150" s="626"/>
      <c r="NNY150" s="626"/>
      <c r="NNZ150" s="626"/>
      <c r="NOA150" s="626"/>
      <c r="NOB150" s="626"/>
      <c r="NOC150" s="592"/>
      <c r="NOD150" s="626"/>
      <c r="NOE150" s="626"/>
      <c r="NOF150" s="626"/>
      <c r="NOG150" s="626"/>
      <c r="NOH150" s="626"/>
      <c r="NOI150" s="626"/>
      <c r="NOJ150" s="592"/>
      <c r="NOK150" s="626"/>
      <c r="NOL150" s="626"/>
      <c r="NOM150" s="626"/>
      <c r="NON150" s="626"/>
      <c r="NOO150" s="626"/>
      <c r="NOP150" s="626"/>
      <c r="NOQ150" s="592"/>
      <c r="NOR150" s="626"/>
      <c r="NOS150" s="626"/>
      <c r="NOT150" s="626"/>
      <c r="NOU150" s="626"/>
      <c r="NOV150" s="626"/>
      <c r="NOW150" s="626"/>
      <c r="NOX150" s="592"/>
      <c r="NOY150" s="626"/>
      <c r="NOZ150" s="626"/>
      <c r="NPA150" s="626"/>
      <c r="NPB150" s="626"/>
      <c r="NPC150" s="626"/>
      <c r="NPD150" s="626"/>
      <c r="NPE150" s="592"/>
      <c r="NPF150" s="626"/>
      <c r="NPG150" s="626"/>
      <c r="NPH150" s="626"/>
      <c r="NPI150" s="626"/>
      <c r="NPJ150" s="626"/>
      <c r="NPK150" s="626"/>
      <c r="NPL150" s="592"/>
      <c r="NPM150" s="626"/>
      <c r="NPN150" s="626"/>
      <c r="NPO150" s="626"/>
      <c r="NPP150" s="626"/>
      <c r="NPQ150" s="626"/>
      <c r="NPR150" s="626"/>
      <c r="NPS150" s="592"/>
      <c r="NPT150" s="626"/>
      <c r="NPU150" s="626"/>
      <c r="NPV150" s="626"/>
      <c r="NPW150" s="626"/>
      <c r="NPX150" s="626"/>
      <c r="NPY150" s="626"/>
      <c r="NPZ150" s="592"/>
      <c r="NQA150" s="626"/>
      <c r="NQB150" s="626"/>
      <c r="NQC150" s="626"/>
      <c r="NQD150" s="626"/>
      <c r="NQE150" s="626"/>
      <c r="NQF150" s="626"/>
      <c r="NQG150" s="592"/>
      <c r="NQH150" s="626"/>
      <c r="NQI150" s="626"/>
      <c r="NQJ150" s="626"/>
      <c r="NQK150" s="626"/>
      <c r="NQL150" s="626"/>
      <c r="NQM150" s="626"/>
      <c r="NQN150" s="592"/>
      <c r="NQO150" s="626"/>
      <c r="NQP150" s="626"/>
      <c r="NQQ150" s="626"/>
      <c r="NQR150" s="626"/>
      <c r="NQS150" s="626"/>
      <c r="NQT150" s="626"/>
      <c r="NQU150" s="592"/>
      <c r="NQV150" s="626"/>
      <c r="NQW150" s="626"/>
      <c r="NQX150" s="626"/>
      <c r="NQY150" s="626"/>
      <c r="NQZ150" s="626"/>
      <c r="NRA150" s="626"/>
      <c r="NRB150" s="592"/>
      <c r="NRC150" s="626"/>
      <c r="NRD150" s="626"/>
      <c r="NRE150" s="626"/>
      <c r="NRF150" s="626"/>
      <c r="NRG150" s="626"/>
      <c r="NRH150" s="626"/>
      <c r="NRI150" s="592"/>
      <c r="NRJ150" s="626"/>
      <c r="NRK150" s="626"/>
      <c r="NRL150" s="626"/>
      <c r="NRM150" s="626"/>
      <c r="NRN150" s="626"/>
      <c r="NRO150" s="626"/>
      <c r="NRP150" s="592"/>
      <c r="NRQ150" s="626"/>
      <c r="NRR150" s="626"/>
      <c r="NRS150" s="626"/>
      <c r="NRT150" s="626"/>
      <c r="NRU150" s="626"/>
      <c r="NRV150" s="626"/>
      <c r="NRW150" s="592"/>
      <c r="NRX150" s="626"/>
      <c r="NRY150" s="626"/>
      <c r="NRZ150" s="626"/>
      <c r="NSA150" s="626"/>
      <c r="NSB150" s="626"/>
      <c r="NSC150" s="626"/>
      <c r="NSD150" s="592"/>
      <c r="NSE150" s="626"/>
      <c r="NSF150" s="626"/>
      <c r="NSG150" s="626"/>
      <c r="NSH150" s="626"/>
      <c r="NSI150" s="626"/>
      <c r="NSJ150" s="626"/>
      <c r="NSK150" s="592"/>
      <c r="NSL150" s="626"/>
      <c r="NSM150" s="626"/>
      <c r="NSN150" s="626"/>
      <c r="NSO150" s="626"/>
      <c r="NSP150" s="626"/>
      <c r="NSQ150" s="626"/>
      <c r="NSR150" s="592"/>
      <c r="NSS150" s="626"/>
      <c r="NST150" s="626"/>
      <c r="NSU150" s="626"/>
      <c r="NSV150" s="626"/>
      <c r="NSW150" s="626"/>
      <c r="NSX150" s="626"/>
      <c r="NSY150" s="592"/>
      <c r="NSZ150" s="626"/>
      <c r="NTA150" s="626"/>
      <c r="NTB150" s="626"/>
      <c r="NTC150" s="626"/>
      <c r="NTD150" s="626"/>
      <c r="NTE150" s="626"/>
      <c r="NTF150" s="592"/>
      <c r="NTG150" s="626"/>
      <c r="NTH150" s="626"/>
      <c r="NTI150" s="626"/>
      <c r="NTJ150" s="626"/>
      <c r="NTK150" s="626"/>
      <c r="NTL150" s="626"/>
      <c r="NTM150" s="592"/>
      <c r="NTN150" s="626"/>
      <c r="NTO150" s="626"/>
      <c r="NTP150" s="626"/>
      <c r="NTQ150" s="626"/>
      <c r="NTR150" s="626"/>
      <c r="NTS150" s="626"/>
      <c r="NTT150" s="592"/>
      <c r="NTU150" s="626"/>
      <c r="NTV150" s="626"/>
      <c r="NTW150" s="626"/>
      <c r="NTX150" s="626"/>
      <c r="NTY150" s="626"/>
      <c r="NTZ150" s="626"/>
      <c r="NUA150" s="592"/>
      <c r="NUB150" s="626"/>
      <c r="NUC150" s="626"/>
      <c r="NUD150" s="626"/>
      <c r="NUE150" s="626"/>
      <c r="NUF150" s="626"/>
      <c r="NUG150" s="626"/>
      <c r="NUH150" s="592"/>
      <c r="NUI150" s="626"/>
      <c r="NUJ150" s="626"/>
      <c r="NUK150" s="626"/>
      <c r="NUL150" s="626"/>
      <c r="NUM150" s="626"/>
      <c r="NUN150" s="626"/>
      <c r="NUO150" s="592"/>
      <c r="NUP150" s="626"/>
      <c r="NUQ150" s="626"/>
      <c r="NUR150" s="626"/>
      <c r="NUS150" s="626"/>
      <c r="NUT150" s="626"/>
      <c r="NUU150" s="626"/>
      <c r="NUV150" s="592"/>
      <c r="NUW150" s="626"/>
      <c r="NUX150" s="626"/>
      <c r="NUY150" s="626"/>
      <c r="NUZ150" s="626"/>
      <c r="NVA150" s="626"/>
      <c r="NVB150" s="626"/>
      <c r="NVC150" s="592"/>
      <c r="NVD150" s="626"/>
      <c r="NVE150" s="626"/>
      <c r="NVF150" s="626"/>
      <c r="NVG150" s="626"/>
      <c r="NVH150" s="626"/>
      <c r="NVI150" s="626"/>
      <c r="NVJ150" s="592"/>
      <c r="NVK150" s="626"/>
      <c r="NVL150" s="626"/>
      <c r="NVM150" s="626"/>
      <c r="NVN150" s="626"/>
      <c r="NVO150" s="626"/>
      <c r="NVP150" s="626"/>
      <c r="NVQ150" s="592"/>
      <c r="NVR150" s="626"/>
      <c r="NVS150" s="626"/>
      <c r="NVT150" s="626"/>
      <c r="NVU150" s="626"/>
      <c r="NVV150" s="626"/>
      <c r="NVW150" s="626"/>
      <c r="NVX150" s="592"/>
      <c r="NVY150" s="626"/>
      <c r="NVZ150" s="626"/>
      <c r="NWA150" s="626"/>
      <c r="NWB150" s="626"/>
      <c r="NWC150" s="626"/>
      <c r="NWD150" s="626"/>
      <c r="NWE150" s="592"/>
      <c r="NWF150" s="626"/>
      <c r="NWG150" s="626"/>
      <c r="NWH150" s="626"/>
      <c r="NWI150" s="626"/>
      <c r="NWJ150" s="626"/>
      <c r="NWK150" s="626"/>
      <c r="NWL150" s="592"/>
      <c r="NWM150" s="626"/>
      <c r="NWN150" s="626"/>
      <c r="NWO150" s="626"/>
      <c r="NWP150" s="626"/>
      <c r="NWQ150" s="626"/>
      <c r="NWR150" s="626"/>
      <c r="NWS150" s="592"/>
      <c r="NWT150" s="626"/>
      <c r="NWU150" s="626"/>
      <c r="NWV150" s="626"/>
      <c r="NWW150" s="626"/>
      <c r="NWX150" s="626"/>
      <c r="NWY150" s="626"/>
      <c r="NWZ150" s="592"/>
      <c r="NXA150" s="626"/>
      <c r="NXB150" s="626"/>
      <c r="NXC150" s="626"/>
      <c r="NXD150" s="626"/>
      <c r="NXE150" s="626"/>
      <c r="NXF150" s="626"/>
      <c r="NXG150" s="592"/>
      <c r="NXH150" s="626"/>
      <c r="NXI150" s="626"/>
      <c r="NXJ150" s="626"/>
      <c r="NXK150" s="626"/>
      <c r="NXL150" s="626"/>
      <c r="NXM150" s="626"/>
      <c r="NXN150" s="592"/>
      <c r="NXO150" s="626"/>
      <c r="NXP150" s="626"/>
      <c r="NXQ150" s="626"/>
      <c r="NXR150" s="626"/>
      <c r="NXS150" s="626"/>
      <c r="NXT150" s="626"/>
      <c r="NXU150" s="592"/>
      <c r="NXV150" s="626"/>
      <c r="NXW150" s="626"/>
      <c r="NXX150" s="626"/>
      <c r="NXY150" s="626"/>
      <c r="NXZ150" s="626"/>
      <c r="NYA150" s="626"/>
      <c r="NYB150" s="592"/>
      <c r="NYC150" s="626"/>
      <c r="NYD150" s="626"/>
      <c r="NYE150" s="626"/>
      <c r="NYF150" s="626"/>
      <c r="NYG150" s="626"/>
      <c r="NYH150" s="626"/>
      <c r="NYI150" s="592"/>
      <c r="NYJ150" s="626"/>
      <c r="NYK150" s="626"/>
      <c r="NYL150" s="626"/>
      <c r="NYM150" s="626"/>
      <c r="NYN150" s="626"/>
      <c r="NYO150" s="626"/>
      <c r="NYP150" s="592"/>
      <c r="NYQ150" s="626"/>
      <c r="NYR150" s="626"/>
      <c r="NYS150" s="626"/>
      <c r="NYT150" s="626"/>
      <c r="NYU150" s="626"/>
      <c r="NYV150" s="626"/>
      <c r="NYW150" s="592"/>
      <c r="NYX150" s="626"/>
      <c r="NYY150" s="626"/>
      <c r="NYZ150" s="626"/>
      <c r="NZA150" s="626"/>
      <c r="NZB150" s="626"/>
      <c r="NZC150" s="626"/>
      <c r="NZD150" s="592"/>
      <c r="NZE150" s="626"/>
      <c r="NZF150" s="626"/>
      <c r="NZG150" s="626"/>
      <c r="NZH150" s="626"/>
      <c r="NZI150" s="626"/>
      <c r="NZJ150" s="626"/>
      <c r="NZK150" s="592"/>
      <c r="NZL150" s="626"/>
      <c r="NZM150" s="626"/>
      <c r="NZN150" s="626"/>
      <c r="NZO150" s="626"/>
      <c r="NZP150" s="626"/>
      <c r="NZQ150" s="626"/>
      <c r="NZR150" s="592"/>
      <c r="NZS150" s="626"/>
      <c r="NZT150" s="626"/>
      <c r="NZU150" s="626"/>
      <c r="NZV150" s="626"/>
      <c r="NZW150" s="626"/>
      <c r="NZX150" s="626"/>
      <c r="NZY150" s="592"/>
      <c r="NZZ150" s="626"/>
      <c r="OAA150" s="626"/>
      <c r="OAB150" s="626"/>
      <c r="OAC150" s="626"/>
      <c r="OAD150" s="626"/>
      <c r="OAE150" s="626"/>
      <c r="OAF150" s="592"/>
      <c r="OAG150" s="626"/>
      <c r="OAH150" s="626"/>
      <c r="OAI150" s="626"/>
      <c r="OAJ150" s="626"/>
      <c r="OAK150" s="626"/>
      <c r="OAL150" s="626"/>
      <c r="OAM150" s="592"/>
      <c r="OAN150" s="626"/>
      <c r="OAO150" s="626"/>
      <c r="OAP150" s="626"/>
      <c r="OAQ150" s="626"/>
      <c r="OAR150" s="626"/>
      <c r="OAS150" s="626"/>
      <c r="OAT150" s="592"/>
      <c r="OAU150" s="626"/>
      <c r="OAV150" s="626"/>
      <c r="OAW150" s="626"/>
      <c r="OAX150" s="626"/>
      <c r="OAY150" s="626"/>
      <c r="OAZ150" s="626"/>
      <c r="OBA150" s="592"/>
      <c r="OBB150" s="626"/>
      <c r="OBC150" s="626"/>
      <c r="OBD150" s="626"/>
      <c r="OBE150" s="626"/>
      <c r="OBF150" s="626"/>
      <c r="OBG150" s="626"/>
      <c r="OBH150" s="592"/>
      <c r="OBI150" s="626"/>
      <c r="OBJ150" s="626"/>
      <c r="OBK150" s="626"/>
      <c r="OBL150" s="626"/>
      <c r="OBM150" s="626"/>
      <c r="OBN150" s="626"/>
      <c r="OBO150" s="592"/>
      <c r="OBP150" s="626"/>
      <c r="OBQ150" s="626"/>
      <c r="OBR150" s="626"/>
      <c r="OBS150" s="626"/>
      <c r="OBT150" s="626"/>
      <c r="OBU150" s="626"/>
      <c r="OBV150" s="592"/>
      <c r="OBW150" s="626"/>
      <c r="OBX150" s="626"/>
      <c r="OBY150" s="626"/>
      <c r="OBZ150" s="626"/>
      <c r="OCA150" s="626"/>
      <c r="OCB150" s="626"/>
      <c r="OCC150" s="592"/>
      <c r="OCD150" s="626"/>
      <c r="OCE150" s="626"/>
      <c r="OCF150" s="626"/>
      <c r="OCG150" s="626"/>
      <c r="OCH150" s="626"/>
      <c r="OCI150" s="626"/>
      <c r="OCJ150" s="592"/>
      <c r="OCK150" s="626"/>
      <c r="OCL150" s="626"/>
      <c r="OCM150" s="626"/>
      <c r="OCN150" s="626"/>
      <c r="OCO150" s="626"/>
      <c r="OCP150" s="626"/>
      <c r="OCQ150" s="592"/>
      <c r="OCR150" s="626"/>
      <c r="OCS150" s="626"/>
      <c r="OCT150" s="626"/>
      <c r="OCU150" s="626"/>
      <c r="OCV150" s="626"/>
      <c r="OCW150" s="626"/>
      <c r="OCX150" s="592"/>
      <c r="OCY150" s="626"/>
      <c r="OCZ150" s="626"/>
      <c r="ODA150" s="626"/>
      <c r="ODB150" s="626"/>
      <c r="ODC150" s="626"/>
      <c r="ODD150" s="626"/>
      <c r="ODE150" s="592"/>
      <c r="ODF150" s="626"/>
      <c r="ODG150" s="626"/>
      <c r="ODH150" s="626"/>
      <c r="ODI150" s="626"/>
      <c r="ODJ150" s="626"/>
      <c r="ODK150" s="626"/>
      <c r="ODL150" s="592"/>
      <c r="ODM150" s="626"/>
      <c r="ODN150" s="626"/>
      <c r="ODO150" s="626"/>
      <c r="ODP150" s="626"/>
      <c r="ODQ150" s="626"/>
      <c r="ODR150" s="626"/>
      <c r="ODS150" s="592"/>
      <c r="ODT150" s="626"/>
      <c r="ODU150" s="626"/>
      <c r="ODV150" s="626"/>
      <c r="ODW150" s="626"/>
      <c r="ODX150" s="626"/>
      <c r="ODY150" s="626"/>
      <c r="ODZ150" s="592"/>
      <c r="OEA150" s="626"/>
      <c r="OEB150" s="626"/>
      <c r="OEC150" s="626"/>
      <c r="OED150" s="626"/>
      <c r="OEE150" s="626"/>
      <c r="OEF150" s="626"/>
      <c r="OEG150" s="592"/>
      <c r="OEH150" s="626"/>
      <c r="OEI150" s="626"/>
      <c r="OEJ150" s="626"/>
      <c r="OEK150" s="626"/>
      <c r="OEL150" s="626"/>
      <c r="OEM150" s="626"/>
      <c r="OEN150" s="592"/>
      <c r="OEO150" s="626"/>
      <c r="OEP150" s="626"/>
      <c r="OEQ150" s="626"/>
      <c r="OER150" s="626"/>
      <c r="OES150" s="626"/>
      <c r="OET150" s="626"/>
      <c r="OEU150" s="592"/>
      <c r="OEV150" s="626"/>
      <c r="OEW150" s="626"/>
      <c r="OEX150" s="626"/>
      <c r="OEY150" s="626"/>
      <c r="OEZ150" s="626"/>
      <c r="OFA150" s="626"/>
      <c r="OFB150" s="592"/>
      <c r="OFC150" s="626"/>
      <c r="OFD150" s="626"/>
      <c r="OFE150" s="626"/>
      <c r="OFF150" s="626"/>
      <c r="OFG150" s="626"/>
      <c r="OFH150" s="626"/>
      <c r="OFI150" s="592"/>
      <c r="OFJ150" s="626"/>
      <c r="OFK150" s="626"/>
      <c r="OFL150" s="626"/>
      <c r="OFM150" s="626"/>
      <c r="OFN150" s="626"/>
      <c r="OFO150" s="626"/>
      <c r="OFP150" s="592"/>
      <c r="OFQ150" s="626"/>
      <c r="OFR150" s="626"/>
      <c r="OFS150" s="626"/>
      <c r="OFT150" s="626"/>
      <c r="OFU150" s="626"/>
      <c r="OFV150" s="626"/>
      <c r="OFW150" s="592"/>
      <c r="OFX150" s="626"/>
      <c r="OFY150" s="626"/>
      <c r="OFZ150" s="626"/>
      <c r="OGA150" s="626"/>
      <c r="OGB150" s="626"/>
      <c r="OGC150" s="626"/>
      <c r="OGD150" s="592"/>
      <c r="OGE150" s="626"/>
      <c r="OGF150" s="626"/>
      <c r="OGG150" s="626"/>
      <c r="OGH150" s="626"/>
      <c r="OGI150" s="626"/>
      <c r="OGJ150" s="626"/>
      <c r="OGK150" s="592"/>
      <c r="OGL150" s="626"/>
      <c r="OGM150" s="626"/>
      <c r="OGN150" s="626"/>
      <c r="OGO150" s="626"/>
      <c r="OGP150" s="626"/>
      <c r="OGQ150" s="626"/>
      <c r="OGR150" s="592"/>
      <c r="OGS150" s="626"/>
      <c r="OGT150" s="626"/>
      <c r="OGU150" s="626"/>
      <c r="OGV150" s="626"/>
      <c r="OGW150" s="626"/>
      <c r="OGX150" s="626"/>
      <c r="OGY150" s="592"/>
      <c r="OGZ150" s="626"/>
      <c r="OHA150" s="626"/>
      <c r="OHB150" s="626"/>
      <c r="OHC150" s="626"/>
      <c r="OHD150" s="626"/>
      <c r="OHE150" s="626"/>
      <c r="OHF150" s="592"/>
      <c r="OHG150" s="626"/>
      <c r="OHH150" s="626"/>
      <c r="OHI150" s="626"/>
      <c r="OHJ150" s="626"/>
      <c r="OHK150" s="626"/>
      <c r="OHL150" s="626"/>
      <c r="OHM150" s="592"/>
      <c r="OHN150" s="626"/>
      <c r="OHO150" s="626"/>
      <c r="OHP150" s="626"/>
      <c r="OHQ150" s="626"/>
      <c r="OHR150" s="626"/>
      <c r="OHS150" s="626"/>
      <c r="OHT150" s="592"/>
      <c r="OHU150" s="626"/>
      <c r="OHV150" s="626"/>
      <c r="OHW150" s="626"/>
      <c r="OHX150" s="626"/>
      <c r="OHY150" s="626"/>
      <c r="OHZ150" s="626"/>
      <c r="OIA150" s="592"/>
      <c r="OIB150" s="626"/>
      <c r="OIC150" s="626"/>
      <c r="OID150" s="626"/>
      <c r="OIE150" s="626"/>
      <c r="OIF150" s="626"/>
      <c r="OIG150" s="626"/>
      <c r="OIH150" s="592"/>
      <c r="OII150" s="626"/>
      <c r="OIJ150" s="626"/>
      <c r="OIK150" s="626"/>
      <c r="OIL150" s="626"/>
      <c r="OIM150" s="626"/>
      <c r="OIN150" s="626"/>
      <c r="OIO150" s="592"/>
      <c r="OIP150" s="626"/>
      <c r="OIQ150" s="626"/>
      <c r="OIR150" s="626"/>
      <c r="OIS150" s="626"/>
      <c r="OIT150" s="626"/>
      <c r="OIU150" s="626"/>
      <c r="OIV150" s="592"/>
      <c r="OIW150" s="626"/>
      <c r="OIX150" s="626"/>
      <c r="OIY150" s="626"/>
      <c r="OIZ150" s="626"/>
      <c r="OJA150" s="626"/>
      <c r="OJB150" s="626"/>
      <c r="OJC150" s="592"/>
      <c r="OJD150" s="626"/>
      <c r="OJE150" s="626"/>
      <c r="OJF150" s="626"/>
      <c r="OJG150" s="626"/>
      <c r="OJH150" s="626"/>
      <c r="OJI150" s="626"/>
      <c r="OJJ150" s="592"/>
      <c r="OJK150" s="626"/>
      <c r="OJL150" s="626"/>
      <c r="OJM150" s="626"/>
      <c r="OJN150" s="626"/>
      <c r="OJO150" s="626"/>
      <c r="OJP150" s="626"/>
      <c r="OJQ150" s="592"/>
      <c r="OJR150" s="626"/>
      <c r="OJS150" s="626"/>
      <c r="OJT150" s="626"/>
      <c r="OJU150" s="626"/>
      <c r="OJV150" s="626"/>
      <c r="OJW150" s="626"/>
      <c r="OJX150" s="592"/>
      <c r="OJY150" s="626"/>
      <c r="OJZ150" s="626"/>
      <c r="OKA150" s="626"/>
      <c r="OKB150" s="626"/>
      <c r="OKC150" s="626"/>
      <c r="OKD150" s="626"/>
      <c r="OKE150" s="592"/>
      <c r="OKF150" s="626"/>
      <c r="OKG150" s="626"/>
      <c r="OKH150" s="626"/>
      <c r="OKI150" s="626"/>
      <c r="OKJ150" s="626"/>
      <c r="OKK150" s="626"/>
      <c r="OKL150" s="592"/>
      <c r="OKM150" s="626"/>
      <c r="OKN150" s="626"/>
      <c r="OKO150" s="626"/>
      <c r="OKP150" s="626"/>
      <c r="OKQ150" s="626"/>
      <c r="OKR150" s="626"/>
      <c r="OKS150" s="592"/>
      <c r="OKT150" s="626"/>
      <c r="OKU150" s="626"/>
      <c r="OKV150" s="626"/>
      <c r="OKW150" s="626"/>
      <c r="OKX150" s="626"/>
      <c r="OKY150" s="626"/>
      <c r="OKZ150" s="592"/>
      <c r="OLA150" s="626"/>
      <c r="OLB150" s="626"/>
      <c r="OLC150" s="626"/>
      <c r="OLD150" s="626"/>
      <c r="OLE150" s="626"/>
      <c r="OLF150" s="626"/>
      <c r="OLG150" s="592"/>
      <c r="OLH150" s="626"/>
      <c r="OLI150" s="626"/>
      <c r="OLJ150" s="626"/>
      <c r="OLK150" s="626"/>
      <c r="OLL150" s="626"/>
      <c r="OLM150" s="626"/>
      <c r="OLN150" s="592"/>
      <c r="OLO150" s="626"/>
      <c r="OLP150" s="626"/>
      <c r="OLQ150" s="626"/>
      <c r="OLR150" s="626"/>
      <c r="OLS150" s="626"/>
      <c r="OLT150" s="626"/>
      <c r="OLU150" s="592"/>
      <c r="OLV150" s="626"/>
      <c r="OLW150" s="626"/>
      <c r="OLX150" s="626"/>
      <c r="OLY150" s="626"/>
      <c r="OLZ150" s="626"/>
      <c r="OMA150" s="626"/>
      <c r="OMB150" s="592"/>
      <c r="OMC150" s="626"/>
      <c r="OMD150" s="626"/>
      <c r="OME150" s="626"/>
      <c r="OMF150" s="626"/>
      <c r="OMG150" s="626"/>
      <c r="OMH150" s="626"/>
      <c r="OMI150" s="592"/>
      <c r="OMJ150" s="626"/>
      <c r="OMK150" s="626"/>
      <c r="OML150" s="626"/>
      <c r="OMM150" s="626"/>
      <c r="OMN150" s="626"/>
      <c r="OMO150" s="626"/>
      <c r="OMP150" s="592"/>
      <c r="OMQ150" s="626"/>
      <c r="OMR150" s="626"/>
      <c r="OMS150" s="626"/>
      <c r="OMT150" s="626"/>
      <c r="OMU150" s="626"/>
      <c r="OMV150" s="626"/>
      <c r="OMW150" s="592"/>
      <c r="OMX150" s="626"/>
      <c r="OMY150" s="626"/>
      <c r="OMZ150" s="626"/>
      <c r="ONA150" s="626"/>
      <c r="ONB150" s="626"/>
      <c r="ONC150" s="626"/>
      <c r="OND150" s="592"/>
      <c r="ONE150" s="626"/>
      <c r="ONF150" s="626"/>
      <c r="ONG150" s="626"/>
      <c r="ONH150" s="626"/>
      <c r="ONI150" s="626"/>
      <c r="ONJ150" s="626"/>
      <c r="ONK150" s="592"/>
      <c r="ONL150" s="626"/>
      <c r="ONM150" s="626"/>
      <c r="ONN150" s="626"/>
      <c r="ONO150" s="626"/>
      <c r="ONP150" s="626"/>
      <c r="ONQ150" s="626"/>
      <c r="ONR150" s="592"/>
      <c r="ONS150" s="626"/>
      <c r="ONT150" s="626"/>
      <c r="ONU150" s="626"/>
      <c r="ONV150" s="626"/>
      <c r="ONW150" s="626"/>
      <c r="ONX150" s="626"/>
      <c r="ONY150" s="592"/>
      <c r="ONZ150" s="626"/>
      <c r="OOA150" s="626"/>
      <c r="OOB150" s="626"/>
      <c r="OOC150" s="626"/>
      <c r="OOD150" s="626"/>
      <c r="OOE150" s="626"/>
      <c r="OOF150" s="592"/>
      <c r="OOG150" s="626"/>
      <c r="OOH150" s="626"/>
      <c r="OOI150" s="626"/>
      <c r="OOJ150" s="626"/>
      <c r="OOK150" s="626"/>
      <c r="OOL150" s="626"/>
      <c r="OOM150" s="592"/>
      <c r="OON150" s="626"/>
      <c r="OOO150" s="626"/>
      <c r="OOP150" s="626"/>
      <c r="OOQ150" s="626"/>
      <c r="OOR150" s="626"/>
      <c r="OOS150" s="626"/>
      <c r="OOT150" s="592"/>
      <c r="OOU150" s="626"/>
      <c r="OOV150" s="626"/>
      <c r="OOW150" s="626"/>
      <c r="OOX150" s="626"/>
      <c r="OOY150" s="626"/>
      <c r="OOZ150" s="626"/>
      <c r="OPA150" s="592"/>
      <c r="OPB150" s="626"/>
      <c r="OPC150" s="626"/>
      <c r="OPD150" s="626"/>
      <c r="OPE150" s="626"/>
      <c r="OPF150" s="626"/>
      <c r="OPG150" s="626"/>
      <c r="OPH150" s="592"/>
      <c r="OPI150" s="626"/>
      <c r="OPJ150" s="626"/>
      <c r="OPK150" s="626"/>
      <c r="OPL150" s="626"/>
      <c r="OPM150" s="626"/>
      <c r="OPN150" s="626"/>
      <c r="OPO150" s="592"/>
      <c r="OPP150" s="626"/>
      <c r="OPQ150" s="626"/>
      <c r="OPR150" s="626"/>
      <c r="OPS150" s="626"/>
      <c r="OPT150" s="626"/>
      <c r="OPU150" s="626"/>
      <c r="OPV150" s="592"/>
      <c r="OPW150" s="626"/>
      <c r="OPX150" s="626"/>
      <c r="OPY150" s="626"/>
      <c r="OPZ150" s="626"/>
      <c r="OQA150" s="626"/>
      <c r="OQB150" s="626"/>
      <c r="OQC150" s="592"/>
      <c r="OQD150" s="626"/>
      <c r="OQE150" s="626"/>
      <c r="OQF150" s="626"/>
      <c r="OQG150" s="626"/>
      <c r="OQH150" s="626"/>
      <c r="OQI150" s="626"/>
      <c r="OQJ150" s="592"/>
      <c r="OQK150" s="626"/>
      <c r="OQL150" s="626"/>
      <c r="OQM150" s="626"/>
      <c r="OQN150" s="626"/>
      <c r="OQO150" s="626"/>
      <c r="OQP150" s="626"/>
      <c r="OQQ150" s="592"/>
      <c r="OQR150" s="626"/>
      <c r="OQS150" s="626"/>
      <c r="OQT150" s="626"/>
      <c r="OQU150" s="626"/>
      <c r="OQV150" s="626"/>
      <c r="OQW150" s="626"/>
      <c r="OQX150" s="592"/>
      <c r="OQY150" s="626"/>
      <c r="OQZ150" s="626"/>
      <c r="ORA150" s="626"/>
      <c r="ORB150" s="626"/>
      <c r="ORC150" s="626"/>
      <c r="ORD150" s="626"/>
      <c r="ORE150" s="592"/>
      <c r="ORF150" s="626"/>
      <c r="ORG150" s="626"/>
      <c r="ORH150" s="626"/>
      <c r="ORI150" s="626"/>
      <c r="ORJ150" s="626"/>
      <c r="ORK150" s="626"/>
      <c r="ORL150" s="592"/>
      <c r="ORM150" s="626"/>
      <c r="ORN150" s="626"/>
      <c r="ORO150" s="626"/>
      <c r="ORP150" s="626"/>
      <c r="ORQ150" s="626"/>
      <c r="ORR150" s="626"/>
      <c r="ORS150" s="592"/>
      <c r="ORT150" s="626"/>
      <c r="ORU150" s="626"/>
      <c r="ORV150" s="626"/>
      <c r="ORW150" s="626"/>
      <c r="ORX150" s="626"/>
      <c r="ORY150" s="626"/>
      <c r="ORZ150" s="592"/>
      <c r="OSA150" s="626"/>
      <c r="OSB150" s="626"/>
      <c r="OSC150" s="626"/>
      <c r="OSD150" s="626"/>
      <c r="OSE150" s="626"/>
      <c r="OSF150" s="626"/>
      <c r="OSG150" s="592"/>
      <c r="OSH150" s="626"/>
      <c r="OSI150" s="626"/>
      <c r="OSJ150" s="626"/>
      <c r="OSK150" s="626"/>
      <c r="OSL150" s="626"/>
      <c r="OSM150" s="626"/>
      <c r="OSN150" s="592"/>
      <c r="OSO150" s="626"/>
      <c r="OSP150" s="626"/>
      <c r="OSQ150" s="626"/>
      <c r="OSR150" s="626"/>
      <c r="OSS150" s="626"/>
      <c r="OST150" s="626"/>
      <c r="OSU150" s="592"/>
      <c r="OSV150" s="626"/>
      <c r="OSW150" s="626"/>
      <c r="OSX150" s="626"/>
      <c r="OSY150" s="626"/>
      <c r="OSZ150" s="626"/>
      <c r="OTA150" s="626"/>
      <c r="OTB150" s="592"/>
      <c r="OTC150" s="626"/>
      <c r="OTD150" s="626"/>
      <c r="OTE150" s="626"/>
      <c r="OTF150" s="626"/>
      <c r="OTG150" s="626"/>
      <c r="OTH150" s="626"/>
      <c r="OTI150" s="592"/>
      <c r="OTJ150" s="626"/>
      <c r="OTK150" s="626"/>
      <c r="OTL150" s="626"/>
      <c r="OTM150" s="626"/>
      <c r="OTN150" s="626"/>
      <c r="OTO150" s="626"/>
      <c r="OTP150" s="592"/>
      <c r="OTQ150" s="626"/>
      <c r="OTR150" s="626"/>
      <c r="OTS150" s="626"/>
      <c r="OTT150" s="626"/>
      <c r="OTU150" s="626"/>
      <c r="OTV150" s="626"/>
      <c r="OTW150" s="592"/>
      <c r="OTX150" s="626"/>
      <c r="OTY150" s="626"/>
      <c r="OTZ150" s="626"/>
      <c r="OUA150" s="626"/>
      <c r="OUB150" s="626"/>
      <c r="OUC150" s="626"/>
      <c r="OUD150" s="592"/>
      <c r="OUE150" s="626"/>
      <c r="OUF150" s="626"/>
      <c r="OUG150" s="626"/>
      <c r="OUH150" s="626"/>
      <c r="OUI150" s="626"/>
      <c r="OUJ150" s="626"/>
      <c r="OUK150" s="592"/>
      <c r="OUL150" s="626"/>
      <c r="OUM150" s="626"/>
      <c r="OUN150" s="626"/>
      <c r="OUO150" s="626"/>
      <c r="OUP150" s="626"/>
      <c r="OUQ150" s="626"/>
      <c r="OUR150" s="592"/>
      <c r="OUS150" s="626"/>
      <c r="OUT150" s="626"/>
      <c r="OUU150" s="626"/>
      <c r="OUV150" s="626"/>
      <c r="OUW150" s="626"/>
      <c r="OUX150" s="626"/>
      <c r="OUY150" s="592"/>
      <c r="OUZ150" s="626"/>
      <c r="OVA150" s="626"/>
      <c r="OVB150" s="626"/>
      <c r="OVC150" s="626"/>
      <c r="OVD150" s="626"/>
      <c r="OVE150" s="626"/>
      <c r="OVF150" s="592"/>
      <c r="OVG150" s="626"/>
      <c r="OVH150" s="626"/>
      <c r="OVI150" s="626"/>
      <c r="OVJ150" s="626"/>
      <c r="OVK150" s="626"/>
      <c r="OVL150" s="626"/>
      <c r="OVM150" s="592"/>
      <c r="OVN150" s="626"/>
      <c r="OVO150" s="626"/>
      <c r="OVP150" s="626"/>
      <c r="OVQ150" s="626"/>
      <c r="OVR150" s="626"/>
      <c r="OVS150" s="626"/>
      <c r="OVT150" s="592"/>
      <c r="OVU150" s="626"/>
      <c r="OVV150" s="626"/>
      <c r="OVW150" s="626"/>
      <c r="OVX150" s="626"/>
      <c r="OVY150" s="626"/>
      <c r="OVZ150" s="626"/>
      <c r="OWA150" s="592"/>
      <c r="OWB150" s="626"/>
      <c r="OWC150" s="626"/>
      <c r="OWD150" s="626"/>
      <c r="OWE150" s="626"/>
      <c r="OWF150" s="626"/>
      <c r="OWG150" s="626"/>
      <c r="OWH150" s="592"/>
      <c r="OWI150" s="626"/>
      <c r="OWJ150" s="626"/>
      <c r="OWK150" s="626"/>
      <c r="OWL150" s="626"/>
      <c r="OWM150" s="626"/>
      <c r="OWN150" s="626"/>
      <c r="OWO150" s="592"/>
      <c r="OWP150" s="626"/>
      <c r="OWQ150" s="626"/>
      <c r="OWR150" s="626"/>
      <c r="OWS150" s="626"/>
      <c r="OWT150" s="626"/>
      <c r="OWU150" s="626"/>
      <c r="OWV150" s="592"/>
      <c r="OWW150" s="626"/>
      <c r="OWX150" s="626"/>
      <c r="OWY150" s="626"/>
      <c r="OWZ150" s="626"/>
      <c r="OXA150" s="626"/>
      <c r="OXB150" s="626"/>
      <c r="OXC150" s="592"/>
      <c r="OXD150" s="626"/>
      <c r="OXE150" s="626"/>
      <c r="OXF150" s="626"/>
      <c r="OXG150" s="626"/>
      <c r="OXH150" s="626"/>
      <c r="OXI150" s="626"/>
      <c r="OXJ150" s="592"/>
      <c r="OXK150" s="626"/>
      <c r="OXL150" s="626"/>
      <c r="OXM150" s="626"/>
      <c r="OXN150" s="626"/>
      <c r="OXO150" s="626"/>
      <c r="OXP150" s="626"/>
      <c r="OXQ150" s="592"/>
      <c r="OXR150" s="626"/>
      <c r="OXS150" s="626"/>
      <c r="OXT150" s="626"/>
      <c r="OXU150" s="626"/>
      <c r="OXV150" s="626"/>
      <c r="OXW150" s="626"/>
      <c r="OXX150" s="592"/>
      <c r="OXY150" s="626"/>
      <c r="OXZ150" s="626"/>
      <c r="OYA150" s="626"/>
      <c r="OYB150" s="626"/>
      <c r="OYC150" s="626"/>
      <c r="OYD150" s="626"/>
      <c r="OYE150" s="592"/>
      <c r="OYF150" s="626"/>
      <c r="OYG150" s="626"/>
      <c r="OYH150" s="626"/>
      <c r="OYI150" s="626"/>
      <c r="OYJ150" s="626"/>
      <c r="OYK150" s="626"/>
      <c r="OYL150" s="592"/>
      <c r="OYM150" s="626"/>
      <c r="OYN150" s="626"/>
      <c r="OYO150" s="626"/>
      <c r="OYP150" s="626"/>
      <c r="OYQ150" s="626"/>
      <c r="OYR150" s="626"/>
      <c r="OYS150" s="592"/>
      <c r="OYT150" s="626"/>
      <c r="OYU150" s="626"/>
      <c r="OYV150" s="626"/>
      <c r="OYW150" s="626"/>
      <c r="OYX150" s="626"/>
      <c r="OYY150" s="626"/>
      <c r="OYZ150" s="592"/>
      <c r="OZA150" s="626"/>
      <c r="OZB150" s="626"/>
      <c r="OZC150" s="626"/>
      <c r="OZD150" s="626"/>
      <c r="OZE150" s="626"/>
      <c r="OZF150" s="626"/>
      <c r="OZG150" s="592"/>
      <c r="OZH150" s="626"/>
      <c r="OZI150" s="626"/>
      <c r="OZJ150" s="626"/>
      <c r="OZK150" s="626"/>
      <c r="OZL150" s="626"/>
      <c r="OZM150" s="626"/>
      <c r="OZN150" s="592"/>
      <c r="OZO150" s="626"/>
      <c r="OZP150" s="626"/>
      <c r="OZQ150" s="626"/>
      <c r="OZR150" s="626"/>
      <c r="OZS150" s="626"/>
      <c r="OZT150" s="626"/>
      <c r="OZU150" s="592"/>
      <c r="OZV150" s="626"/>
      <c r="OZW150" s="626"/>
      <c r="OZX150" s="626"/>
      <c r="OZY150" s="626"/>
      <c r="OZZ150" s="626"/>
      <c r="PAA150" s="626"/>
      <c r="PAB150" s="592"/>
      <c r="PAC150" s="626"/>
      <c r="PAD150" s="626"/>
      <c r="PAE150" s="626"/>
      <c r="PAF150" s="626"/>
      <c r="PAG150" s="626"/>
      <c r="PAH150" s="626"/>
      <c r="PAI150" s="592"/>
      <c r="PAJ150" s="626"/>
      <c r="PAK150" s="626"/>
      <c r="PAL150" s="626"/>
      <c r="PAM150" s="626"/>
      <c r="PAN150" s="626"/>
      <c r="PAO150" s="626"/>
      <c r="PAP150" s="592"/>
      <c r="PAQ150" s="626"/>
      <c r="PAR150" s="626"/>
      <c r="PAS150" s="626"/>
      <c r="PAT150" s="626"/>
      <c r="PAU150" s="626"/>
      <c r="PAV150" s="626"/>
      <c r="PAW150" s="592"/>
      <c r="PAX150" s="626"/>
      <c r="PAY150" s="626"/>
      <c r="PAZ150" s="626"/>
      <c r="PBA150" s="626"/>
      <c r="PBB150" s="626"/>
      <c r="PBC150" s="626"/>
      <c r="PBD150" s="592"/>
      <c r="PBE150" s="626"/>
      <c r="PBF150" s="626"/>
      <c r="PBG150" s="626"/>
      <c r="PBH150" s="626"/>
      <c r="PBI150" s="626"/>
      <c r="PBJ150" s="626"/>
      <c r="PBK150" s="592"/>
      <c r="PBL150" s="626"/>
      <c r="PBM150" s="626"/>
      <c r="PBN150" s="626"/>
      <c r="PBO150" s="626"/>
      <c r="PBP150" s="626"/>
      <c r="PBQ150" s="626"/>
      <c r="PBR150" s="592"/>
      <c r="PBS150" s="626"/>
      <c r="PBT150" s="626"/>
      <c r="PBU150" s="626"/>
      <c r="PBV150" s="626"/>
      <c r="PBW150" s="626"/>
      <c r="PBX150" s="626"/>
      <c r="PBY150" s="592"/>
      <c r="PBZ150" s="626"/>
      <c r="PCA150" s="626"/>
      <c r="PCB150" s="626"/>
      <c r="PCC150" s="626"/>
      <c r="PCD150" s="626"/>
      <c r="PCE150" s="626"/>
      <c r="PCF150" s="592"/>
      <c r="PCG150" s="626"/>
      <c r="PCH150" s="626"/>
      <c r="PCI150" s="626"/>
      <c r="PCJ150" s="626"/>
      <c r="PCK150" s="626"/>
      <c r="PCL150" s="626"/>
      <c r="PCM150" s="592"/>
      <c r="PCN150" s="626"/>
      <c r="PCO150" s="626"/>
      <c r="PCP150" s="626"/>
      <c r="PCQ150" s="626"/>
      <c r="PCR150" s="626"/>
      <c r="PCS150" s="626"/>
      <c r="PCT150" s="592"/>
      <c r="PCU150" s="626"/>
      <c r="PCV150" s="626"/>
      <c r="PCW150" s="626"/>
      <c r="PCX150" s="626"/>
      <c r="PCY150" s="626"/>
      <c r="PCZ150" s="626"/>
      <c r="PDA150" s="592"/>
      <c r="PDB150" s="626"/>
      <c r="PDC150" s="626"/>
      <c r="PDD150" s="626"/>
      <c r="PDE150" s="626"/>
      <c r="PDF150" s="626"/>
      <c r="PDG150" s="626"/>
      <c r="PDH150" s="592"/>
      <c r="PDI150" s="626"/>
      <c r="PDJ150" s="626"/>
      <c r="PDK150" s="626"/>
      <c r="PDL150" s="626"/>
      <c r="PDM150" s="626"/>
      <c r="PDN150" s="626"/>
      <c r="PDO150" s="592"/>
      <c r="PDP150" s="626"/>
      <c r="PDQ150" s="626"/>
      <c r="PDR150" s="626"/>
      <c r="PDS150" s="626"/>
      <c r="PDT150" s="626"/>
      <c r="PDU150" s="626"/>
      <c r="PDV150" s="592"/>
      <c r="PDW150" s="626"/>
      <c r="PDX150" s="626"/>
      <c r="PDY150" s="626"/>
      <c r="PDZ150" s="626"/>
      <c r="PEA150" s="626"/>
      <c r="PEB150" s="626"/>
      <c r="PEC150" s="592"/>
      <c r="PED150" s="626"/>
      <c r="PEE150" s="626"/>
      <c r="PEF150" s="626"/>
      <c r="PEG150" s="626"/>
      <c r="PEH150" s="626"/>
      <c r="PEI150" s="626"/>
      <c r="PEJ150" s="592"/>
      <c r="PEK150" s="626"/>
      <c r="PEL150" s="626"/>
      <c r="PEM150" s="626"/>
      <c r="PEN150" s="626"/>
      <c r="PEO150" s="626"/>
      <c r="PEP150" s="626"/>
      <c r="PEQ150" s="592"/>
      <c r="PER150" s="626"/>
      <c r="PES150" s="626"/>
      <c r="PET150" s="626"/>
      <c r="PEU150" s="626"/>
      <c r="PEV150" s="626"/>
      <c r="PEW150" s="626"/>
      <c r="PEX150" s="592"/>
      <c r="PEY150" s="626"/>
      <c r="PEZ150" s="626"/>
      <c r="PFA150" s="626"/>
      <c r="PFB150" s="626"/>
      <c r="PFC150" s="626"/>
      <c r="PFD150" s="626"/>
      <c r="PFE150" s="592"/>
      <c r="PFF150" s="626"/>
      <c r="PFG150" s="626"/>
      <c r="PFH150" s="626"/>
      <c r="PFI150" s="626"/>
      <c r="PFJ150" s="626"/>
      <c r="PFK150" s="626"/>
      <c r="PFL150" s="592"/>
      <c r="PFM150" s="626"/>
      <c r="PFN150" s="626"/>
      <c r="PFO150" s="626"/>
      <c r="PFP150" s="626"/>
      <c r="PFQ150" s="626"/>
      <c r="PFR150" s="626"/>
      <c r="PFS150" s="592"/>
      <c r="PFT150" s="626"/>
      <c r="PFU150" s="626"/>
      <c r="PFV150" s="626"/>
      <c r="PFW150" s="626"/>
      <c r="PFX150" s="626"/>
      <c r="PFY150" s="626"/>
      <c r="PFZ150" s="592"/>
      <c r="PGA150" s="626"/>
      <c r="PGB150" s="626"/>
      <c r="PGC150" s="626"/>
      <c r="PGD150" s="626"/>
      <c r="PGE150" s="626"/>
      <c r="PGF150" s="626"/>
      <c r="PGG150" s="592"/>
      <c r="PGH150" s="626"/>
      <c r="PGI150" s="626"/>
      <c r="PGJ150" s="626"/>
      <c r="PGK150" s="626"/>
      <c r="PGL150" s="626"/>
      <c r="PGM150" s="626"/>
      <c r="PGN150" s="592"/>
      <c r="PGO150" s="626"/>
      <c r="PGP150" s="626"/>
      <c r="PGQ150" s="626"/>
      <c r="PGR150" s="626"/>
      <c r="PGS150" s="626"/>
      <c r="PGT150" s="626"/>
      <c r="PGU150" s="592"/>
      <c r="PGV150" s="626"/>
      <c r="PGW150" s="626"/>
      <c r="PGX150" s="626"/>
      <c r="PGY150" s="626"/>
      <c r="PGZ150" s="626"/>
      <c r="PHA150" s="626"/>
      <c r="PHB150" s="592"/>
      <c r="PHC150" s="626"/>
      <c r="PHD150" s="626"/>
      <c r="PHE150" s="626"/>
      <c r="PHF150" s="626"/>
      <c r="PHG150" s="626"/>
      <c r="PHH150" s="626"/>
      <c r="PHI150" s="592"/>
      <c r="PHJ150" s="626"/>
      <c r="PHK150" s="626"/>
      <c r="PHL150" s="626"/>
      <c r="PHM150" s="626"/>
      <c r="PHN150" s="626"/>
      <c r="PHO150" s="626"/>
      <c r="PHP150" s="592"/>
      <c r="PHQ150" s="626"/>
      <c r="PHR150" s="626"/>
      <c r="PHS150" s="626"/>
      <c r="PHT150" s="626"/>
      <c r="PHU150" s="626"/>
      <c r="PHV150" s="626"/>
      <c r="PHW150" s="592"/>
      <c r="PHX150" s="626"/>
      <c r="PHY150" s="626"/>
      <c r="PHZ150" s="626"/>
      <c r="PIA150" s="626"/>
      <c r="PIB150" s="626"/>
      <c r="PIC150" s="626"/>
      <c r="PID150" s="592"/>
      <c r="PIE150" s="626"/>
      <c r="PIF150" s="626"/>
      <c r="PIG150" s="626"/>
      <c r="PIH150" s="626"/>
      <c r="PII150" s="626"/>
      <c r="PIJ150" s="626"/>
      <c r="PIK150" s="592"/>
      <c r="PIL150" s="626"/>
      <c r="PIM150" s="626"/>
      <c r="PIN150" s="626"/>
      <c r="PIO150" s="626"/>
      <c r="PIP150" s="626"/>
      <c r="PIQ150" s="626"/>
      <c r="PIR150" s="592"/>
      <c r="PIS150" s="626"/>
      <c r="PIT150" s="626"/>
      <c r="PIU150" s="626"/>
      <c r="PIV150" s="626"/>
      <c r="PIW150" s="626"/>
      <c r="PIX150" s="626"/>
      <c r="PIY150" s="592"/>
      <c r="PIZ150" s="626"/>
      <c r="PJA150" s="626"/>
      <c r="PJB150" s="626"/>
      <c r="PJC150" s="626"/>
      <c r="PJD150" s="626"/>
      <c r="PJE150" s="626"/>
      <c r="PJF150" s="592"/>
      <c r="PJG150" s="626"/>
      <c r="PJH150" s="626"/>
      <c r="PJI150" s="626"/>
      <c r="PJJ150" s="626"/>
      <c r="PJK150" s="626"/>
      <c r="PJL150" s="626"/>
      <c r="PJM150" s="592"/>
      <c r="PJN150" s="626"/>
      <c r="PJO150" s="626"/>
      <c r="PJP150" s="626"/>
      <c r="PJQ150" s="626"/>
      <c r="PJR150" s="626"/>
      <c r="PJS150" s="626"/>
      <c r="PJT150" s="592"/>
      <c r="PJU150" s="626"/>
      <c r="PJV150" s="626"/>
      <c r="PJW150" s="626"/>
      <c r="PJX150" s="626"/>
      <c r="PJY150" s="626"/>
      <c r="PJZ150" s="626"/>
      <c r="PKA150" s="592"/>
      <c r="PKB150" s="626"/>
      <c r="PKC150" s="626"/>
      <c r="PKD150" s="626"/>
      <c r="PKE150" s="626"/>
      <c r="PKF150" s="626"/>
      <c r="PKG150" s="626"/>
      <c r="PKH150" s="592"/>
      <c r="PKI150" s="626"/>
      <c r="PKJ150" s="626"/>
      <c r="PKK150" s="626"/>
      <c r="PKL150" s="626"/>
      <c r="PKM150" s="626"/>
      <c r="PKN150" s="626"/>
      <c r="PKO150" s="592"/>
      <c r="PKP150" s="626"/>
      <c r="PKQ150" s="626"/>
      <c r="PKR150" s="626"/>
      <c r="PKS150" s="626"/>
      <c r="PKT150" s="626"/>
      <c r="PKU150" s="626"/>
      <c r="PKV150" s="592"/>
      <c r="PKW150" s="626"/>
      <c r="PKX150" s="626"/>
      <c r="PKY150" s="626"/>
      <c r="PKZ150" s="626"/>
      <c r="PLA150" s="626"/>
      <c r="PLB150" s="626"/>
      <c r="PLC150" s="592"/>
      <c r="PLD150" s="626"/>
      <c r="PLE150" s="626"/>
      <c r="PLF150" s="626"/>
      <c r="PLG150" s="626"/>
      <c r="PLH150" s="626"/>
      <c r="PLI150" s="626"/>
      <c r="PLJ150" s="592"/>
      <c r="PLK150" s="626"/>
      <c r="PLL150" s="626"/>
      <c r="PLM150" s="626"/>
      <c r="PLN150" s="626"/>
      <c r="PLO150" s="626"/>
      <c r="PLP150" s="626"/>
      <c r="PLQ150" s="592"/>
      <c r="PLR150" s="626"/>
      <c r="PLS150" s="626"/>
      <c r="PLT150" s="626"/>
      <c r="PLU150" s="626"/>
      <c r="PLV150" s="626"/>
      <c r="PLW150" s="626"/>
      <c r="PLX150" s="592"/>
      <c r="PLY150" s="626"/>
      <c r="PLZ150" s="626"/>
      <c r="PMA150" s="626"/>
      <c r="PMB150" s="626"/>
      <c r="PMC150" s="626"/>
      <c r="PMD150" s="626"/>
      <c r="PME150" s="592"/>
      <c r="PMF150" s="626"/>
      <c r="PMG150" s="626"/>
      <c r="PMH150" s="626"/>
      <c r="PMI150" s="626"/>
      <c r="PMJ150" s="626"/>
      <c r="PMK150" s="626"/>
      <c r="PML150" s="592"/>
      <c r="PMM150" s="626"/>
      <c r="PMN150" s="626"/>
      <c r="PMO150" s="626"/>
      <c r="PMP150" s="626"/>
      <c r="PMQ150" s="626"/>
      <c r="PMR150" s="626"/>
      <c r="PMS150" s="592"/>
      <c r="PMT150" s="626"/>
      <c r="PMU150" s="626"/>
      <c r="PMV150" s="626"/>
      <c r="PMW150" s="626"/>
      <c r="PMX150" s="626"/>
      <c r="PMY150" s="626"/>
      <c r="PMZ150" s="592"/>
      <c r="PNA150" s="626"/>
      <c r="PNB150" s="626"/>
      <c r="PNC150" s="626"/>
      <c r="PND150" s="626"/>
      <c r="PNE150" s="626"/>
      <c r="PNF150" s="626"/>
      <c r="PNG150" s="592"/>
      <c r="PNH150" s="626"/>
      <c r="PNI150" s="626"/>
      <c r="PNJ150" s="626"/>
      <c r="PNK150" s="626"/>
      <c r="PNL150" s="626"/>
      <c r="PNM150" s="626"/>
      <c r="PNN150" s="592"/>
      <c r="PNO150" s="626"/>
      <c r="PNP150" s="626"/>
      <c r="PNQ150" s="626"/>
      <c r="PNR150" s="626"/>
      <c r="PNS150" s="626"/>
      <c r="PNT150" s="626"/>
      <c r="PNU150" s="592"/>
      <c r="PNV150" s="626"/>
      <c r="PNW150" s="626"/>
      <c r="PNX150" s="626"/>
      <c r="PNY150" s="626"/>
      <c r="PNZ150" s="626"/>
      <c r="POA150" s="626"/>
      <c r="POB150" s="592"/>
      <c r="POC150" s="626"/>
      <c r="POD150" s="626"/>
      <c r="POE150" s="626"/>
      <c r="POF150" s="626"/>
      <c r="POG150" s="626"/>
      <c r="POH150" s="626"/>
      <c r="POI150" s="592"/>
      <c r="POJ150" s="626"/>
      <c r="POK150" s="626"/>
      <c r="POL150" s="626"/>
      <c r="POM150" s="626"/>
      <c r="PON150" s="626"/>
      <c r="POO150" s="626"/>
      <c r="POP150" s="592"/>
      <c r="POQ150" s="626"/>
      <c r="POR150" s="626"/>
      <c r="POS150" s="626"/>
      <c r="POT150" s="626"/>
      <c r="POU150" s="626"/>
      <c r="POV150" s="626"/>
      <c r="POW150" s="592"/>
      <c r="POX150" s="626"/>
      <c r="POY150" s="626"/>
      <c r="POZ150" s="626"/>
      <c r="PPA150" s="626"/>
      <c r="PPB150" s="626"/>
      <c r="PPC150" s="626"/>
      <c r="PPD150" s="592"/>
      <c r="PPE150" s="626"/>
      <c r="PPF150" s="626"/>
      <c r="PPG150" s="626"/>
      <c r="PPH150" s="626"/>
      <c r="PPI150" s="626"/>
      <c r="PPJ150" s="626"/>
      <c r="PPK150" s="592"/>
      <c r="PPL150" s="626"/>
      <c r="PPM150" s="626"/>
      <c r="PPN150" s="626"/>
      <c r="PPO150" s="626"/>
      <c r="PPP150" s="626"/>
      <c r="PPQ150" s="626"/>
      <c r="PPR150" s="592"/>
      <c r="PPS150" s="626"/>
      <c r="PPT150" s="626"/>
      <c r="PPU150" s="626"/>
      <c r="PPV150" s="626"/>
      <c r="PPW150" s="626"/>
      <c r="PPX150" s="626"/>
      <c r="PPY150" s="592"/>
      <c r="PPZ150" s="626"/>
      <c r="PQA150" s="626"/>
      <c r="PQB150" s="626"/>
      <c r="PQC150" s="626"/>
      <c r="PQD150" s="626"/>
      <c r="PQE150" s="626"/>
      <c r="PQF150" s="592"/>
      <c r="PQG150" s="626"/>
      <c r="PQH150" s="626"/>
      <c r="PQI150" s="626"/>
      <c r="PQJ150" s="626"/>
      <c r="PQK150" s="626"/>
      <c r="PQL150" s="626"/>
      <c r="PQM150" s="592"/>
      <c r="PQN150" s="626"/>
      <c r="PQO150" s="626"/>
      <c r="PQP150" s="626"/>
      <c r="PQQ150" s="626"/>
      <c r="PQR150" s="626"/>
      <c r="PQS150" s="626"/>
      <c r="PQT150" s="592"/>
      <c r="PQU150" s="626"/>
      <c r="PQV150" s="626"/>
      <c r="PQW150" s="626"/>
      <c r="PQX150" s="626"/>
      <c r="PQY150" s="626"/>
      <c r="PQZ150" s="626"/>
      <c r="PRA150" s="592"/>
      <c r="PRB150" s="626"/>
      <c r="PRC150" s="626"/>
      <c r="PRD150" s="626"/>
      <c r="PRE150" s="626"/>
      <c r="PRF150" s="626"/>
      <c r="PRG150" s="626"/>
      <c r="PRH150" s="592"/>
      <c r="PRI150" s="626"/>
      <c r="PRJ150" s="626"/>
      <c r="PRK150" s="626"/>
      <c r="PRL150" s="626"/>
      <c r="PRM150" s="626"/>
      <c r="PRN150" s="626"/>
      <c r="PRO150" s="592"/>
      <c r="PRP150" s="626"/>
      <c r="PRQ150" s="626"/>
      <c r="PRR150" s="626"/>
      <c r="PRS150" s="626"/>
      <c r="PRT150" s="626"/>
      <c r="PRU150" s="626"/>
      <c r="PRV150" s="592"/>
      <c r="PRW150" s="626"/>
      <c r="PRX150" s="626"/>
      <c r="PRY150" s="626"/>
      <c r="PRZ150" s="626"/>
      <c r="PSA150" s="626"/>
      <c r="PSB150" s="626"/>
      <c r="PSC150" s="592"/>
      <c r="PSD150" s="626"/>
      <c r="PSE150" s="626"/>
      <c r="PSF150" s="626"/>
      <c r="PSG150" s="626"/>
      <c r="PSH150" s="626"/>
      <c r="PSI150" s="626"/>
      <c r="PSJ150" s="592"/>
      <c r="PSK150" s="626"/>
      <c r="PSL150" s="626"/>
      <c r="PSM150" s="626"/>
      <c r="PSN150" s="626"/>
      <c r="PSO150" s="626"/>
      <c r="PSP150" s="626"/>
      <c r="PSQ150" s="592"/>
      <c r="PSR150" s="626"/>
      <c r="PSS150" s="626"/>
      <c r="PST150" s="626"/>
      <c r="PSU150" s="626"/>
      <c r="PSV150" s="626"/>
      <c r="PSW150" s="626"/>
      <c r="PSX150" s="592"/>
      <c r="PSY150" s="626"/>
      <c r="PSZ150" s="626"/>
      <c r="PTA150" s="626"/>
      <c r="PTB150" s="626"/>
      <c r="PTC150" s="626"/>
      <c r="PTD150" s="626"/>
      <c r="PTE150" s="592"/>
      <c r="PTF150" s="626"/>
      <c r="PTG150" s="626"/>
      <c r="PTH150" s="626"/>
      <c r="PTI150" s="626"/>
      <c r="PTJ150" s="626"/>
      <c r="PTK150" s="626"/>
      <c r="PTL150" s="592"/>
      <c r="PTM150" s="626"/>
      <c r="PTN150" s="626"/>
      <c r="PTO150" s="626"/>
      <c r="PTP150" s="626"/>
      <c r="PTQ150" s="626"/>
      <c r="PTR150" s="626"/>
      <c r="PTS150" s="592"/>
      <c r="PTT150" s="626"/>
      <c r="PTU150" s="626"/>
      <c r="PTV150" s="626"/>
      <c r="PTW150" s="626"/>
      <c r="PTX150" s="626"/>
      <c r="PTY150" s="626"/>
      <c r="PTZ150" s="592"/>
      <c r="PUA150" s="626"/>
      <c r="PUB150" s="626"/>
      <c r="PUC150" s="626"/>
      <c r="PUD150" s="626"/>
      <c r="PUE150" s="626"/>
      <c r="PUF150" s="626"/>
      <c r="PUG150" s="592"/>
      <c r="PUH150" s="626"/>
      <c r="PUI150" s="626"/>
      <c r="PUJ150" s="626"/>
      <c r="PUK150" s="626"/>
      <c r="PUL150" s="626"/>
      <c r="PUM150" s="626"/>
      <c r="PUN150" s="592"/>
      <c r="PUO150" s="626"/>
      <c r="PUP150" s="626"/>
      <c r="PUQ150" s="626"/>
      <c r="PUR150" s="626"/>
      <c r="PUS150" s="626"/>
      <c r="PUT150" s="626"/>
      <c r="PUU150" s="592"/>
      <c r="PUV150" s="626"/>
      <c r="PUW150" s="626"/>
      <c r="PUX150" s="626"/>
      <c r="PUY150" s="626"/>
      <c r="PUZ150" s="626"/>
      <c r="PVA150" s="626"/>
      <c r="PVB150" s="592"/>
      <c r="PVC150" s="626"/>
      <c r="PVD150" s="626"/>
      <c r="PVE150" s="626"/>
      <c r="PVF150" s="626"/>
      <c r="PVG150" s="626"/>
      <c r="PVH150" s="626"/>
      <c r="PVI150" s="592"/>
      <c r="PVJ150" s="626"/>
      <c r="PVK150" s="626"/>
      <c r="PVL150" s="626"/>
      <c r="PVM150" s="626"/>
      <c r="PVN150" s="626"/>
      <c r="PVO150" s="626"/>
      <c r="PVP150" s="592"/>
      <c r="PVQ150" s="626"/>
      <c r="PVR150" s="626"/>
      <c r="PVS150" s="626"/>
      <c r="PVT150" s="626"/>
      <c r="PVU150" s="626"/>
      <c r="PVV150" s="626"/>
      <c r="PVW150" s="592"/>
      <c r="PVX150" s="626"/>
      <c r="PVY150" s="626"/>
      <c r="PVZ150" s="626"/>
      <c r="PWA150" s="626"/>
      <c r="PWB150" s="626"/>
      <c r="PWC150" s="626"/>
      <c r="PWD150" s="592"/>
      <c r="PWE150" s="626"/>
      <c r="PWF150" s="626"/>
      <c r="PWG150" s="626"/>
      <c r="PWH150" s="626"/>
      <c r="PWI150" s="626"/>
      <c r="PWJ150" s="626"/>
      <c r="PWK150" s="592"/>
      <c r="PWL150" s="626"/>
      <c r="PWM150" s="626"/>
      <c r="PWN150" s="626"/>
      <c r="PWO150" s="626"/>
      <c r="PWP150" s="626"/>
      <c r="PWQ150" s="626"/>
      <c r="PWR150" s="592"/>
      <c r="PWS150" s="626"/>
      <c r="PWT150" s="626"/>
      <c r="PWU150" s="626"/>
      <c r="PWV150" s="626"/>
      <c r="PWW150" s="626"/>
      <c r="PWX150" s="626"/>
      <c r="PWY150" s="592"/>
      <c r="PWZ150" s="626"/>
      <c r="PXA150" s="626"/>
      <c r="PXB150" s="626"/>
      <c r="PXC150" s="626"/>
      <c r="PXD150" s="626"/>
      <c r="PXE150" s="626"/>
      <c r="PXF150" s="592"/>
      <c r="PXG150" s="626"/>
      <c r="PXH150" s="626"/>
      <c r="PXI150" s="626"/>
      <c r="PXJ150" s="626"/>
      <c r="PXK150" s="626"/>
      <c r="PXL150" s="626"/>
      <c r="PXM150" s="592"/>
      <c r="PXN150" s="626"/>
      <c r="PXO150" s="626"/>
      <c r="PXP150" s="626"/>
      <c r="PXQ150" s="626"/>
      <c r="PXR150" s="626"/>
      <c r="PXS150" s="626"/>
      <c r="PXT150" s="592"/>
      <c r="PXU150" s="626"/>
      <c r="PXV150" s="626"/>
      <c r="PXW150" s="626"/>
      <c r="PXX150" s="626"/>
      <c r="PXY150" s="626"/>
      <c r="PXZ150" s="626"/>
      <c r="PYA150" s="592"/>
      <c r="PYB150" s="626"/>
      <c r="PYC150" s="626"/>
      <c r="PYD150" s="626"/>
      <c r="PYE150" s="626"/>
      <c r="PYF150" s="626"/>
      <c r="PYG150" s="626"/>
      <c r="PYH150" s="592"/>
      <c r="PYI150" s="626"/>
      <c r="PYJ150" s="626"/>
      <c r="PYK150" s="626"/>
      <c r="PYL150" s="626"/>
      <c r="PYM150" s="626"/>
      <c r="PYN150" s="626"/>
      <c r="PYO150" s="592"/>
      <c r="PYP150" s="626"/>
      <c r="PYQ150" s="626"/>
      <c r="PYR150" s="626"/>
      <c r="PYS150" s="626"/>
      <c r="PYT150" s="626"/>
      <c r="PYU150" s="626"/>
      <c r="PYV150" s="592"/>
      <c r="PYW150" s="626"/>
      <c r="PYX150" s="626"/>
      <c r="PYY150" s="626"/>
      <c r="PYZ150" s="626"/>
      <c r="PZA150" s="626"/>
      <c r="PZB150" s="626"/>
      <c r="PZC150" s="592"/>
      <c r="PZD150" s="626"/>
      <c r="PZE150" s="626"/>
      <c r="PZF150" s="626"/>
      <c r="PZG150" s="626"/>
      <c r="PZH150" s="626"/>
      <c r="PZI150" s="626"/>
      <c r="PZJ150" s="592"/>
      <c r="PZK150" s="626"/>
      <c r="PZL150" s="626"/>
      <c r="PZM150" s="626"/>
      <c r="PZN150" s="626"/>
      <c r="PZO150" s="626"/>
      <c r="PZP150" s="626"/>
      <c r="PZQ150" s="592"/>
      <c r="PZR150" s="626"/>
      <c r="PZS150" s="626"/>
      <c r="PZT150" s="626"/>
      <c r="PZU150" s="626"/>
      <c r="PZV150" s="626"/>
      <c r="PZW150" s="626"/>
      <c r="PZX150" s="592"/>
      <c r="PZY150" s="626"/>
      <c r="PZZ150" s="626"/>
      <c r="QAA150" s="626"/>
      <c r="QAB150" s="626"/>
      <c r="QAC150" s="626"/>
      <c r="QAD150" s="626"/>
      <c r="QAE150" s="592"/>
      <c r="QAF150" s="626"/>
      <c r="QAG150" s="626"/>
      <c r="QAH150" s="626"/>
      <c r="QAI150" s="626"/>
      <c r="QAJ150" s="626"/>
      <c r="QAK150" s="626"/>
      <c r="QAL150" s="592"/>
      <c r="QAM150" s="626"/>
      <c r="QAN150" s="626"/>
      <c r="QAO150" s="626"/>
      <c r="QAP150" s="626"/>
      <c r="QAQ150" s="626"/>
      <c r="QAR150" s="626"/>
      <c r="QAS150" s="592"/>
      <c r="QAT150" s="626"/>
      <c r="QAU150" s="626"/>
      <c r="QAV150" s="626"/>
      <c r="QAW150" s="626"/>
      <c r="QAX150" s="626"/>
      <c r="QAY150" s="626"/>
      <c r="QAZ150" s="592"/>
      <c r="QBA150" s="626"/>
      <c r="QBB150" s="626"/>
      <c r="QBC150" s="626"/>
      <c r="QBD150" s="626"/>
      <c r="QBE150" s="626"/>
      <c r="QBF150" s="626"/>
      <c r="QBG150" s="592"/>
      <c r="QBH150" s="626"/>
      <c r="QBI150" s="626"/>
      <c r="QBJ150" s="626"/>
      <c r="QBK150" s="626"/>
      <c r="QBL150" s="626"/>
      <c r="QBM150" s="626"/>
      <c r="QBN150" s="592"/>
      <c r="QBO150" s="626"/>
      <c r="QBP150" s="626"/>
      <c r="QBQ150" s="626"/>
      <c r="QBR150" s="626"/>
      <c r="QBS150" s="626"/>
      <c r="QBT150" s="626"/>
      <c r="QBU150" s="592"/>
      <c r="QBV150" s="626"/>
      <c r="QBW150" s="626"/>
      <c r="QBX150" s="626"/>
      <c r="QBY150" s="626"/>
      <c r="QBZ150" s="626"/>
      <c r="QCA150" s="626"/>
      <c r="QCB150" s="592"/>
      <c r="QCC150" s="626"/>
      <c r="QCD150" s="626"/>
      <c r="QCE150" s="626"/>
      <c r="QCF150" s="626"/>
      <c r="QCG150" s="626"/>
      <c r="QCH150" s="626"/>
      <c r="QCI150" s="592"/>
      <c r="QCJ150" s="626"/>
      <c r="QCK150" s="626"/>
      <c r="QCL150" s="626"/>
      <c r="QCM150" s="626"/>
      <c r="QCN150" s="626"/>
      <c r="QCO150" s="626"/>
      <c r="QCP150" s="592"/>
      <c r="QCQ150" s="626"/>
      <c r="QCR150" s="626"/>
      <c r="QCS150" s="626"/>
      <c r="QCT150" s="626"/>
      <c r="QCU150" s="626"/>
      <c r="QCV150" s="626"/>
      <c r="QCW150" s="592"/>
      <c r="QCX150" s="626"/>
      <c r="QCY150" s="626"/>
      <c r="QCZ150" s="626"/>
      <c r="QDA150" s="626"/>
      <c r="QDB150" s="626"/>
      <c r="QDC150" s="626"/>
      <c r="QDD150" s="592"/>
      <c r="QDE150" s="626"/>
      <c r="QDF150" s="626"/>
      <c r="QDG150" s="626"/>
      <c r="QDH150" s="626"/>
      <c r="QDI150" s="626"/>
      <c r="QDJ150" s="626"/>
      <c r="QDK150" s="592"/>
      <c r="QDL150" s="626"/>
      <c r="QDM150" s="626"/>
      <c r="QDN150" s="626"/>
      <c r="QDO150" s="626"/>
      <c r="QDP150" s="626"/>
      <c r="QDQ150" s="626"/>
      <c r="QDR150" s="592"/>
      <c r="QDS150" s="626"/>
      <c r="QDT150" s="626"/>
      <c r="QDU150" s="626"/>
      <c r="QDV150" s="626"/>
      <c r="QDW150" s="626"/>
      <c r="QDX150" s="626"/>
      <c r="QDY150" s="592"/>
      <c r="QDZ150" s="626"/>
      <c r="QEA150" s="626"/>
      <c r="QEB150" s="626"/>
      <c r="QEC150" s="626"/>
      <c r="QED150" s="626"/>
      <c r="QEE150" s="626"/>
      <c r="QEF150" s="592"/>
      <c r="QEG150" s="626"/>
      <c r="QEH150" s="626"/>
      <c r="QEI150" s="626"/>
      <c r="QEJ150" s="626"/>
      <c r="QEK150" s="626"/>
      <c r="QEL150" s="626"/>
      <c r="QEM150" s="592"/>
      <c r="QEN150" s="626"/>
      <c r="QEO150" s="626"/>
      <c r="QEP150" s="626"/>
      <c r="QEQ150" s="626"/>
      <c r="QER150" s="626"/>
      <c r="QES150" s="626"/>
      <c r="QET150" s="592"/>
      <c r="QEU150" s="626"/>
      <c r="QEV150" s="626"/>
      <c r="QEW150" s="626"/>
      <c r="QEX150" s="626"/>
      <c r="QEY150" s="626"/>
      <c r="QEZ150" s="626"/>
      <c r="QFA150" s="592"/>
      <c r="QFB150" s="626"/>
      <c r="QFC150" s="626"/>
      <c r="QFD150" s="626"/>
      <c r="QFE150" s="626"/>
      <c r="QFF150" s="626"/>
      <c r="QFG150" s="626"/>
      <c r="QFH150" s="592"/>
      <c r="QFI150" s="626"/>
      <c r="QFJ150" s="626"/>
      <c r="QFK150" s="626"/>
      <c r="QFL150" s="626"/>
      <c r="QFM150" s="626"/>
      <c r="QFN150" s="626"/>
      <c r="QFO150" s="592"/>
      <c r="QFP150" s="626"/>
      <c r="QFQ150" s="626"/>
      <c r="QFR150" s="626"/>
      <c r="QFS150" s="626"/>
      <c r="QFT150" s="626"/>
      <c r="QFU150" s="626"/>
      <c r="QFV150" s="592"/>
      <c r="QFW150" s="626"/>
      <c r="QFX150" s="626"/>
      <c r="QFY150" s="626"/>
      <c r="QFZ150" s="626"/>
      <c r="QGA150" s="626"/>
      <c r="QGB150" s="626"/>
      <c r="QGC150" s="592"/>
      <c r="QGD150" s="626"/>
      <c r="QGE150" s="626"/>
      <c r="QGF150" s="626"/>
      <c r="QGG150" s="626"/>
      <c r="QGH150" s="626"/>
      <c r="QGI150" s="626"/>
      <c r="QGJ150" s="592"/>
      <c r="QGK150" s="626"/>
      <c r="QGL150" s="626"/>
      <c r="QGM150" s="626"/>
      <c r="QGN150" s="626"/>
      <c r="QGO150" s="626"/>
      <c r="QGP150" s="626"/>
      <c r="QGQ150" s="592"/>
      <c r="QGR150" s="626"/>
      <c r="QGS150" s="626"/>
      <c r="QGT150" s="626"/>
      <c r="QGU150" s="626"/>
      <c r="QGV150" s="626"/>
      <c r="QGW150" s="626"/>
      <c r="QGX150" s="592"/>
      <c r="QGY150" s="626"/>
      <c r="QGZ150" s="626"/>
      <c r="QHA150" s="626"/>
      <c r="QHB150" s="626"/>
      <c r="QHC150" s="626"/>
      <c r="QHD150" s="626"/>
      <c r="QHE150" s="592"/>
      <c r="QHF150" s="626"/>
      <c r="QHG150" s="626"/>
      <c r="QHH150" s="626"/>
      <c r="QHI150" s="626"/>
      <c r="QHJ150" s="626"/>
      <c r="QHK150" s="626"/>
      <c r="QHL150" s="592"/>
      <c r="QHM150" s="626"/>
      <c r="QHN150" s="626"/>
      <c r="QHO150" s="626"/>
      <c r="QHP150" s="626"/>
      <c r="QHQ150" s="626"/>
      <c r="QHR150" s="626"/>
      <c r="QHS150" s="592"/>
      <c r="QHT150" s="626"/>
      <c r="QHU150" s="626"/>
      <c r="QHV150" s="626"/>
      <c r="QHW150" s="626"/>
      <c r="QHX150" s="626"/>
      <c r="QHY150" s="626"/>
      <c r="QHZ150" s="592"/>
      <c r="QIA150" s="626"/>
      <c r="QIB150" s="626"/>
      <c r="QIC150" s="626"/>
      <c r="QID150" s="626"/>
      <c r="QIE150" s="626"/>
      <c r="QIF150" s="626"/>
      <c r="QIG150" s="592"/>
      <c r="QIH150" s="626"/>
      <c r="QII150" s="626"/>
      <c r="QIJ150" s="626"/>
      <c r="QIK150" s="626"/>
      <c r="QIL150" s="626"/>
      <c r="QIM150" s="626"/>
      <c r="QIN150" s="592"/>
      <c r="QIO150" s="626"/>
      <c r="QIP150" s="626"/>
      <c r="QIQ150" s="626"/>
      <c r="QIR150" s="626"/>
      <c r="QIS150" s="626"/>
      <c r="QIT150" s="626"/>
      <c r="QIU150" s="592"/>
      <c r="QIV150" s="626"/>
      <c r="QIW150" s="626"/>
      <c r="QIX150" s="626"/>
      <c r="QIY150" s="626"/>
      <c r="QIZ150" s="626"/>
      <c r="QJA150" s="626"/>
      <c r="QJB150" s="592"/>
      <c r="QJC150" s="626"/>
      <c r="QJD150" s="626"/>
      <c r="QJE150" s="626"/>
      <c r="QJF150" s="626"/>
      <c r="QJG150" s="626"/>
      <c r="QJH150" s="626"/>
      <c r="QJI150" s="592"/>
      <c r="QJJ150" s="626"/>
      <c r="QJK150" s="626"/>
      <c r="QJL150" s="626"/>
      <c r="QJM150" s="626"/>
      <c r="QJN150" s="626"/>
      <c r="QJO150" s="626"/>
      <c r="QJP150" s="592"/>
      <c r="QJQ150" s="626"/>
      <c r="QJR150" s="626"/>
      <c r="QJS150" s="626"/>
      <c r="QJT150" s="626"/>
      <c r="QJU150" s="626"/>
      <c r="QJV150" s="626"/>
      <c r="QJW150" s="592"/>
      <c r="QJX150" s="626"/>
      <c r="QJY150" s="626"/>
      <c r="QJZ150" s="626"/>
      <c r="QKA150" s="626"/>
      <c r="QKB150" s="626"/>
      <c r="QKC150" s="626"/>
      <c r="QKD150" s="592"/>
      <c r="QKE150" s="626"/>
      <c r="QKF150" s="626"/>
      <c r="QKG150" s="626"/>
      <c r="QKH150" s="626"/>
      <c r="QKI150" s="626"/>
      <c r="QKJ150" s="626"/>
      <c r="QKK150" s="592"/>
      <c r="QKL150" s="626"/>
      <c r="QKM150" s="626"/>
      <c r="QKN150" s="626"/>
      <c r="QKO150" s="626"/>
      <c r="QKP150" s="626"/>
      <c r="QKQ150" s="626"/>
      <c r="QKR150" s="592"/>
      <c r="QKS150" s="626"/>
      <c r="QKT150" s="626"/>
      <c r="QKU150" s="626"/>
      <c r="QKV150" s="626"/>
      <c r="QKW150" s="626"/>
      <c r="QKX150" s="626"/>
      <c r="QKY150" s="592"/>
      <c r="QKZ150" s="626"/>
      <c r="QLA150" s="626"/>
      <c r="QLB150" s="626"/>
      <c r="QLC150" s="626"/>
      <c r="QLD150" s="626"/>
      <c r="QLE150" s="626"/>
      <c r="QLF150" s="592"/>
      <c r="QLG150" s="626"/>
      <c r="QLH150" s="626"/>
      <c r="QLI150" s="626"/>
      <c r="QLJ150" s="626"/>
      <c r="QLK150" s="626"/>
      <c r="QLL150" s="626"/>
      <c r="QLM150" s="592"/>
      <c r="QLN150" s="626"/>
      <c r="QLO150" s="626"/>
      <c r="QLP150" s="626"/>
      <c r="QLQ150" s="626"/>
      <c r="QLR150" s="626"/>
      <c r="QLS150" s="626"/>
      <c r="QLT150" s="592"/>
      <c r="QLU150" s="626"/>
      <c r="QLV150" s="626"/>
      <c r="QLW150" s="626"/>
      <c r="QLX150" s="626"/>
      <c r="QLY150" s="626"/>
      <c r="QLZ150" s="626"/>
      <c r="QMA150" s="592"/>
      <c r="QMB150" s="626"/>
      <c r="QMC150" s="626"/>
      <c r="QMD150" s="626"/>
      <c r="QME150" s="626"/>
      <c r="QMF150" s="626"/>
      <c r="QMG150" s="626"/>
      <c r="QMH150" s="592"/>
      <c r="QMI150" s="626"/>
      <c r="QMJ150" s="626"/>
      <c r="QMK150" s="626"/>
      <c r="QML150" s="626"/>
      <c r="QMM150" s="626"/>
      <c r="QMN150" s="626"/>
      <c r="QMO150" s="592"/>
      <c r="QMP150" s="626"/>
      <c r="QMQ150" s="626"/>
      <c r="QMR150" s="626"/>
      <c r="QMS150" s="626"/>
      <c r="QMT150" s="626"/>
      <c r="QMU150" s="626"/>
      <c r="QMV150" s="592"/>
      <c r="QMW150" s="626"/>
      <c r="QMX150" s="626"/>
      <c r="QMY150" s="626"/>
      <c r="QMZ150" s="626"/>
      <c r="QNA150" s="626"/>
      <c r="QNB150" s="626"/>
      <c r="QNC150" s="592"/>
      <c r="QND150" s="626"/>
      <c r="QNE150" s="626"/>
      <c r="QNF150" s="626"/>
      <c r="QNG150" s="626"/>
      <c r="QNH150" s="626"/>
      <c r="QNI150" s="626"/>
      <c r="QNJ150" s="592"/>
      <c r="QNK150" s="626"/>
      <c r="QNL150" s="626"/>
      <c r="QNM150" s="626"/>
      <c r="QNN150" s="626"/>
      <c r="QNO150" s="626"/>
      <c r="QNP150" s="626"/>
      <c r="QNQ150" s="592"/>
      <c r="QNR150" s="626"/>
      <c r="QNS150" s="626"/>
      <c r="QNT150" s="626"/>
      <c r="QNU150" s="626"/>
      <c r="QNV150" s="626"/>
      <c r="QNW150" s="626"/>
      <c r="QNX150" s="592"/>
      <c r="QNY150" s="626"/>
      <c r="QNZ150" s="626"/>
      <c r="QOA150" s="626"/>
      <c r="QOB150" s="626"/>
      <c r="QOC150" s="626"/>
      <c r="QOD150" s="626"/>
      <c r="QOE150" s="592"/>
      <c r="QOF150" s="626"/>
      <c r="QOG150" s="626"/>
      <c r="QOH150" s="626"/>
      <c r="QOI150" s="626"/>
      <c r="QOJ150" s="626"/>
      <c r="QOK150" s="626"/>
      <c r="QOL150" s="592"/>
      <c r="QOM150" s="626"/>
      <c r="QON150" s="626"/>
      <c r="QOO150" s="626"/>
      <c r="QOP150" s="626"/>
      <c r="QOQ150" s="626"/>
      <c r="QOR150" s="626"/>
      <c r="QOS150" s="592"/>
      <c r="QOT150" s="626"/>
      <c r="QOU150" s="626"/>
      <c r="QOV150" s="626"/>
      <c r="QOW150" s="626"/>
      <c r="QOX150" s="626"/>
      <c r="QOY150" s="626"/>
      <c r="QOZ150" s="592"/>
      <c r="QPA150" s="626"/>
      <c r="QPB150" s="626"/>
      <c r="QPC150" s="626"/>
      <c r="QPD150" s="626"/>
      <c r="QPE150" s="626"/>
      <c r="QPF150" s="626"/>
      <c r="QPG150" s="592"/>
      <c r="QPH150" s="626"/>
      <c r="QPI150" s="626"/>
      <c r="QPJ150" s="626"/>
      <c r="QPK150" s="626"/>
      <c r="QPL150" s="626"/>
      <c r="QPM150" s="626"/>
      <c r="QPN150" s="592"/>
      <c r="QPO150" s="626"/>
      <c r="QPP150" s="626"/>
      <c r="QPQ150" s="626"/>
      <c r="QPR150" s="626"/>
      <c r="QPS150" s="626"/>
      <c r="QPT150" s="626"/>
      <c r="QPU150" s="592"/>
      <c r="QPV150" s="626"/>
      <c r="QPW150" s="626"/>
      <c r="QPX150" s="626"/>
      <c r="QPY150" s="626"/>
      <c r="QPZ150" s="626"/>
      <c r="QQA150" s="626"/>
      <c r="QQB150" s="592"/>
      <c r="QQC150" s="626"/>
      <c r="QQD150" s="626"/>
      <c r="QQE150" s="626"/>
      <c r="QQF150" s="626"/>
      <c r="QQG150" s="626"/>
      <c r="QQH150" s="626"/>
      <c r="QQI150" s="592"/>
      <c r="QQJ150" s="626"/>
      <c r="QQK150" s="626"/>
      <c r="QQL150" s="626"/>
      <c r="QQM150" s="626"/>
      <c r="QQN150" s="626"/>
      <c r="QQO150" s="626"/>
      <c r="QQP150" s="592"/>
      <c r="QQQ150" s="626"/>
      <c r="QQR150" s="626"/>
      <c r="QQS150" s="626"/>
      <c r="QQT150" s="626"/>
      <c r="QQU150" s="626"/>
      <c r="QQV150" s="626"/>
      <c r="QQW150" s="592"/>
      <c r="QQX150" s="626"/>
      <c r="QQY150" s="626"/>
      <c r="QQZ150" s="626"/>
      <c r="QRA150" s="626"/>
      <c r="QRB150" s="626"/>
      <c r="QRC150" s="626"/>
      <c r="QRD150" s="592"/>
      <c r="QRE150" s="626"/>
      <c r="QRF150" s="626"/>
      <c r="QRG150" s="626"/>
      <c r="QRH150" s="626"/>
      <c r="QRI150" s="626"/>
      <c r="QRJ150" s="626"/>
      <c r="QRK150" s="592"/>
      <c r="QRL150" s="626"/>
      <c r="QRM150" s="626"/>
      <c r="QRN150" s="626"/>
      <c r="QRO150" s="626"/>
      <c r="QRP150" s="626"/>
      <c r="QRQ150" s="626"/>
      <c r="QRR150" s="592"/>
      <c r="QRS150" s="626"/>
      <c r="QRT150" s="626"/>
      <c r="QRU150" s="626"/>
      <c r="QRV150" s="626"/>
      <c r="QRW150" s="626"/>
      <c r="QRX150" s="626"/>
      <c r="QRY150" s="592"/>
      <c r="QRZ150" s="626"/>
      <c r="QSA150" s="626"/>
      <c r="QSB150" s="626"/>
      <c r="QSC150" s="626"/>
      <c r="QSD150" s="626"/>
      <c r="QSE150" s="626"/>
      <c r="QSF150" s="592"/>
      <c r="QSG150" s="626"/>
      <c r="QSH150" s="626"/>
      <c r="QSI150" s="626"/>
      <c r="QSJ150" s="626"/>
      <c r="QSK150" s="626"/>
      <c r="QSL150" s="626"/>
      <c r="QSM150" s="592"/>
      <c r="QSN150" s="626"/>
      <c r="QSO150" s="626"/>
      <c r="QSP150" s="626"/>
      <c r="QSQ150" s="626"/>
      <c r="QSR150" s="626"/>
      <c r="QSS150" s="626"/>
      <c r="QST150" s="592"/>
      <c r="QSU150" s="626"/>
      <c r="QSV150" s="626"/>
      <c r="QSW150" s="626"/>
      <c r="QSX150" s="626"/>
      <c r="QSY150" s="626"/>
      <c r="QSZ150" s="626"/>
      <c r="QTA150" s="592"/>
      <c r="QTB150" s="626"/>
      <c r="QTC150" s="626"/>
      <c r="QTD150" s="626"/>
      <c r="QTE150" s="626"/>
      <c r="QTF150" s="626"/>
      <c r="QTG150" s="626"/>
      <c r="QTH150" s="592"/>
      <c r="QTI150" s="626"/>
      <c r="QTJ150" s="626"/>
      <c r="QTK150" s="626"/>
      <c r="QTL150" s="626"/>
      <c r="QTM150" s="626"/>
      <c r="QTN150" s="626"/>
      <c r="QTO150" s="592"/>
      <c r="QTP150" s="626"/>
      <c r="QTQ150" s="626"/>
      <c r="QTR150" s="626"/>
      <c r="QTS150" s="626"/>
      <c r="QTT150" s="626"/>
      <c r="QTU150" s="626"/>
      <c r="QTV150" s="592"/>
      <c r="QTW150" s="626"/>
      <c r="QTX150" s="626"/>
      <c r="QTY150" s="626"/>
      <c r="QTZ150" s="626"/>
      <c r="QUA150" s="626"/>
      <c r="QUB150" s="626"/>
      <c r="QUC150" s="592"/>
      <c r="QUD150" s="626"/>
      <c r="QUE150" s="626"/>
      <c r="QUF150" s="626"/>
      <c r="QUG150" s="626"/>
      <c r="QUH150" s="626"/>
      <c r="QUI150" s="626"/>
      <c r="QUJ150" s="592"/>
      <c r="QUK150" s="626"/>
      <c r="QUL150" s="626"/>
      <c r="QUM150" s="626"/>
      <c r="QUN150" s="626"/>
      <c r="QUO150" s="626"/>
      <c r="QUP150" s="626"/>
      <c r="QUQ150" s="592"/>
      <c r="QUR150" s="626"/>
      <c r="QUS150" s="626"/>
      <c r="QUT150" s="626"/>
      <c r="QUU150" s="626"/>
      <c r="QUV150" s="626"/>
      <c r="QUW150" s="626"/>
      <c r="QUX150" s="592"/>
      <c r="QUY150" s="626"/>
      <c r="QUZ150" s="626"/>
      <c r="QVA150" s="626"/>
      <c r="QVB150" s="626"/>
      <c r="QVC150" s="626"/>
      <c r="QVD150" s="626"/>
      <c r="QVE150" s="592"/>
      <c r="QVF150" s="626"/>
      <c r="QVG150" s="626"/>
      <c r="QVH150" s="626"/>
      <c r="QVI150" s="626"/>
      <c r="QVJ150" s="626"/>
      <c r="QVK150" s="626"/>
      <c r="QVL150" s="592"/>
      <c r="QVM150" s="626"/>
      <c r="QVN150" s="626"/>
      <c r="QVO150" s="626"/>
      <c r="QVP150" s="626"/>
      <c r="QVQ150" s="626"/>
      <c r="QVR150" s="626"/>
      <c r="QVS150" s="592"/>
      <c r="QVT150" s="626"/>
      <c r="QVU150" s="626"/>
      <c r="QVV150" s="626"/>
      <c r="QVW150" s="626"/>
      <c r="QVX150" s="626"/>
      <c r="QVY150" s="626"/>
      <c r="QVZ150" s="592"/>
      <c r="QWA150" s="626"/>
      <c r="QWB150" s="626"/>
      <c r="QWC150" s="626"/>
      <c r="QWD150" s="626"/>
      <c r="QWE150" s="626"/>
      <c r="QWF150" s="626"/>
      <c r="QWG150" s="592"/>
      <c r="QWH150" s="626"/>
      <c r="QWI150" s="626"/>
      <c r="QWJ150" s="626"/>
      <c r="QWK150" s="626"/>
      <c r="QWL150" s="626"/>
      <c r="QWM150" s="626"/>
      <c r="QWN150" s="592"/>
      <c r="QWO150" s="626"/>
      <c r="QWP150" s="626"/>
      <c r="QWQ150" s="626"/>
      <c r="QWR150" s="626"/>
      <c r="QWS150" s="626"/>
      <c r="QWT150" s="626"/>
      <c r="QWU150" s="592"/>
      <c r="QWV150" s="626"/>
      <c r="QWW150" s="626"/>
      <c r="QWX150" s="626"/>
      <c r="QWY150" s="626"/>
      <c r="QWZ150" s="626"/>
      <c r="QXA150" s="626"/>
      <c r="QXB150" s="592"/>
      <c r="QXC150" s="626"/>
      <c r="QXD150" s="626"/>
      <c r="QXE150" s="626"/>
      <c r="QXF150" s="626"/>
      <c r="QXG150" s="626"/>
      <c r="QXH150" s="626"/>
      <c r="QXI150" s="592"/>
      <c r="QXJ150" s="626"/>
      <c r="QXK150" s="626"/>
      <c r="QXL150" s="626"/>
      <c r="QXM150" s="626"/>
      <c r="QXN150" s="626"/>
      <c r="QXO150" s="626"/>
      <c r="QXP150" s="592"/>
      <c r="QXQ150" s="626"/>
      <c r="QXR150" s="626"/>
      <c r="QXS150" s="626"/>
      <c r="QXT150" s="626"/>
      <c r="QXU150" s="626"/>
      <c r="QXV150" s="626"/>
      <c r="QXW150" s="592"/>
      <c r="QXX150" s="626"/>
      <c r="QXY150" s="626"/>
      <c r="QXZ150" s="626"/>
      <c r="QYA150" s="626"/>
      <c r="QYB150" s="626"/>
      <c r="QYC150" s="626"/>
      <c r="QYD150" s="592"/>
      <c r="QYE150" s="626"/>
      <c r="QYF150" s="626"/>
      <c r="QYG150" s="626"/>
      <c r="QYH150" s="626"/>
      <c r="QYI150" s="626"/>
      <c r="QYJ150" s="626"/>
      <c r="QYK150" s="592"/>
      <c r="QYL150" s="626"/>
      <c r="QYM150" s="626"/>
      <c r="QYN150" s="626"/>
      <c r="QYO150" s="626"/>
      <c r="QYP150" s="626"/>
      <c r="QYQ150" s="626"/>
      <c r="QYR150" s="592"/>
      <c r="QYS150" s="626"/>
      <c r="QYT150" s="626"/>
      <c r="QYU150" s="626"/>
      <c r="QYV150" s="626"/>
      <c r="QYW150" s="626"/>
      <c r="QYX150" s="626"/>
      <c r="QYY150" s="592"/>
      <c r="QYZ150" s="626"/>
      <c r="QZA150" s="626"/>
      <c r="QZB150" s="626"/>
      <c r="QZC150" s="626"/>
      <c r="QZD150" s="626"/>
      <c r="QZE150" s="626"/>
      <c r="QZF150" s="592"/>
      <c r="QZG150" s="626"/>
      <c r="QZH150" s="626"/>
      <c r="QZI150" s="626"/>
      <c r="QZJ150" s="626"/>
      <c r="QZK150" s="626"/>
      <c r="QZL150" s="626"/>
      <c r="QZM150" s="592"/>
      <c r="QZN150" s="626"/>
      <c r="QZO150" s="626"/>
      <c r="QZP150" s="626"/>
      <c r="QZQ150" s="626"/>
      <c r="QZR150" s="626"/>
      <c r="QZS150" s="626"/>
      <c r="QZT150" s="592"/>
      <c r="QZU150" s="626"/>
      <c r="QZV150" s="626"/>
      <c r="QZW150" s="626"/>
      <c r="QZX150" s="626"/>
      <c r="QZY150" s="626"/>
      <c r="QZZ150" s="626"/>
      <c r="RAA150" s="592"/>
      <c r="RAB150" s="626"/>
      <c r="RAC150" s="626"/>
      <c r="RAD150" s="626"/>
      <c r="RAE150" s="626"/>
      <c r="RAF150" s="626"/>
      <c r="RAG150" s="626"/>
      <c r="RAH150" s="592"/>
      <c r="RAI150" s="626"/>
      <c r="RAJ150" s="626"/>
      <c r="RAK150" s="626"/>
      <c r="RAL150" s="626"/>
      <c r="RAM150" s="626"/>
      <c r="RAN150" s="626"/>
      <c r="RAO150" s="592"/>
      <c r="RAP150" s="626"/>
      <c r="RAQ150" s="626"/>
      <c r="RAR150" s="626"/>
      <c r="RAS150" s="626"/>
      <c r="RAT150" s="626"/>
      <c r="RAU150" s="626"/>
      <c r="RAV150" s="592"/>
      <c r="RAW150" s="626"/>
      <c r="RAX150" s="626"/>
      <c r="RAY150" s="626"/>
      <c r="RAZ150" s="626"/>
      <c r="RBA150" s="626"/>
      <c r="RBB150" s="626"/>
      <c r="RBC150" s="592"/>
      <c r="RBD150" s="626"/>
      <c r="RBE150" s="626"/>
      <c r="RBF150" s="626"/>
      <c r="RBG150" s="626"/>
      <c r="RBH150" s="626"/>
      <c r="RBI150" s="626"/>
      <c r="RBJ150" s="592"/>
      <c r="RBK150" s="626"/>
      <c r="RBL150" s="626"/>
      <c r="RBM150" s="626"/>
      <c r="RBN150" s="626"/>
      <c r="RBO150" s="626"/>
      <c r="RBP150" s="626"/>
      <c r="RBQ150" s="592"/>
      <c r="RBR150" s="626"/>
      <c r="RBS150" s="626"/>
      <c r="RBT150" s="626"/>
      <c r="RBU150" s="626"/>
      <c r="RBV150" s="626"/>
      <c r="RBW150" s="626"/>
      <c r="RBX150" s="592"/>
      <c r="RBY150" s="626"/>
      <c r="RBZ150" s="626"/>
      <c r="RCA150" s="626"/>
      <c r="RCB150" s="626"/>
      <c r="RCC150" s="626"/>
      <c r="RCD150" s="626"/>
      <c r="RCE150" s="592"/>
      <c r="RCF150" s="626"/>
      <c r="RCG150" s="626"/>
      <c r="RCH150" s="626"/>
      <c r="RCI150" s="626"/>
      <c r="RCJ150" s="626"/>
      <c r="RCK150" s="626"/>
      <c r="RCL150" s="592"/>
      <c r="RCM150" s="626"/>
      <c r="RCN150" s="626"/>
      <c r="RCO150" s="626"/>
      <c r="RCP150" s="626"/>
      <c r="RCQ150" s="626"/>
      <c r="RCR150" s="626"/>
      <c r="RCS150" s="592"/>
      <c r="RCT150" s="626"/>
      <c r="RCU150" s="626"/>
      <c r="RCV150" s="626"/>
      <c r="RCW150" s="626"/>
      <c r="RCX150" s="626"/>
      <c r="RCY150" s="626"/>
      <c r="RCZ150" s="592"/>
      <c r="RDA150" s="626"/>
      <c r="RDB150" s="626"/>
      <c r="RDC150" s="626"/>
      <c r="RDD150" s="626"/>
      <c r="RDE150" s="626"/>
      <c r="RDF150" s="626"/>
      <c r="RDG150" s="592"/>
      <c r="RDH150" s="626"/>
      <c r="RDI150" s="626"/>
      <c r="RDJ150" s="626"/>
      <c r="RDK150" s="626"/>
      <c r="RDL150" s="626"/>
      <c r="RDM150" s="626"/>
      <c r="RDN150" s="592"/>
      <c r="RDO150" s="626"/>
      <c r="RDP150" s="626"/>
      <c r="RDQ150" s="626"/>
      <c r="RDR150" s="626"/>
      <c r="RDS150" s="626"/>
      <c r="RDT150" s="626"/>
      <c r="RDU150" s="592"/>
      <c r="RDV150" s="626"/>
      <c r="RDW150" s="626"/>
      <c r="RDX150" s="626"/>
      <c r="RDY150" s="626"/>
      <c r="RDZ150" s="626"/>
      <c r="REA150" s="626"/>
      <c r="REB150" s="592"/>
      <c r="REC150" s="626"/>
      <c r="RED150" s="626"/>
      <c r="REE150" s="626"/>
      <c r="REF150" s="626"/>
      <c r="REG150" s="626"/>
      <c r="REH150" s="626"/>
      <c r="REI150" s="592"/>
      <c r="REJ150" s="626"/>
      <c r="REK150" s="626"/>
      <c r="REL150" s="626"/>
      <c r="REM150" s="626"/>
      <c r="REN150" s="626"/>
      <c r="REO150" s="626"/>
      <c r="REP150" s="592"/>
      <c r="REQ150" s="626"/>
      <c r="RER150" s="626"/>
      <c r="RES150" s="626"/>
      <c r="RET150" s="626"/>
      <c r="REU150" s="626"/>
      <c r="REV150" s="626"/>
      <c r="REW150" s="592"/>
      <c r="REX150" s="626"/>
      <c r="REY150" s="626"/>
      <c r="REZ150" s="626"/>
      <c r="RFA150" s="626"/>
      <c r="RFB150" s="626"/>
      <c r="RFC150" s="626"/>
      <c r="RFD150" s="592"/>
      <c r="RFE150" s="626"/>
      <c r="RFF150" s="626"/>
      <c r="RFG150" s="626"/>
      <c r="RFH150" s="626"/>
      <c r="RFI150" s="626"/>
      <c r="RFJ150" s="626"/>
      <c r="RFK150" s="592"/>
      <c r="RFL150" s="626"/>
      <c r="RFM150" s="626"/>
      <c r="RFN150" s="626"/>
      <c r="RFO150" s="626"/>
      <c r="RFP150" s="626"/>
      <c r="RFQ150" s="626"/>
      <c r="RFR150" s="592"/>
      <c r="RFS150" s="626"/>
      <c r="RFT150" s="626"/>
      <c r="RFU150" s="626"/>
      <c r="RFV150" s="626"/>
      <c r="RFW150" s="626"/>
      <c r="RFX150" s="626"/>
      <c r="RFY150" s="592"/>
      <c r="RFZ150" s="626"/>
      <c r="RGA150" s="626"/>
      <c r="RGB150" s="626"/>
      <c r="RGC150" s="626"/>
      <c r="RGD150" s="626"/>
      <c r="RGE150" s="626"/>
      <c r="RGF150" s="592"/>
      <c r="RGG150" s="626"/>
      <c r="RGH150" s="626"/>
      <c r="RGI150" s="626"/>
      <c r="RGJ150" s="626"/>
      <c r="RGK150" s="626"/>
      <c r="RGL150" s="626"/>
      <c r="RGM150" s="592"/>
      <c r="RGN150" s="626"/>
      <c r="RGO150" s="626"/>
      <c r="RGP150" s="626"/>
      <c r="RGQ150" s="626"/>
      <c r="RGR150" s="626"/>
      <c r="RGS150" s="626"/>
      <c r="RGT150" s="592"/>
      <c r="RGU150" s="626"/>
      <c r="RGV150" s="626"/>
      <c r="RGW150" s="626"/>
      <c r="RGX150" s="626"/>
      <c r="RGY150" s="626"/>
      <c r="RGZ150" s="626"/>
      <c r="RHA150" s="592"/>
      <c r="RHB150" s="626"/>
      <c r="RHC150" s="626"/>
      <c r="RHD150" s="626"/>
      <c r="RHE150" s="626"/>
      <c r="RHF150" s="626"/>
      <c r="RHG150" s="626"/>
      <c r="RHH150" s="592"/>
      <c r="RHI150" s="626"/>
      <c r="RHJ150" s="626"/>
      <c r="RHK150" s="626"/>
      <c r="RHL150" s="626"/>
      <c r="RHM150" s="626"/>
      <c r="RHN150" s="626"/>
      <c r="RHO150" s="592"/>
      <c r="RHP150" s="626"/>
      <c r="RHQ150" s="626"/>
      <c r="RHR150" s="626"/>
      <c r="RHS150" s="626"/>
      <c r="RHT150" s="626"/>
      <c r="RHU150" s="626"/>
      <c r="RHV150" s="592"/>
      <c r="RHW150" s="626"/>
      <c r="RHX150" s="626"/>
      <c r="RHY150" s="626"/>
      <c r="RHZ150" s="626"/>
      <c r="RIA150" s="626"/>
      <c r="RIB150" s="626"/>
      <c r="RIC150" s="592"/>
      <c r="RID150" s="626"/>
      <c r="RIE150" s="626"/>
      <c r="RIF150" s="626"/>
      <c r="RIG150" s="626"/>
      <c r="RIH150" s="626"/>
      <c r="RII150" s="626"/>
      <c r="RIJ150" s="592"/>
      <c r="RIK150" s="626"/>
      <c r="RIL150" s="626"/>
      <c r="RIM150" s="626"/>
      <c r="RIN150" s="626"/>
      <c r="RIO150" s="626"/>
      <c r="RIP150" s="626"/>
      <c r="RIQ150" s="592"/>
      <c r="RIR150" s="626"/>
      <c r="RIS150" s="626"/>
      <c r="RIT150" s="626"/>
      <c r="RIU150" s="626"/>
      <c r="RIV150" s="626"/>
      <c r="RIW150" s="626"/>
      <c r="RIX150" s="592"/>
      <c r="RIY150" s="626"/>
      <c r="RIZ150" s="626"/>
      <c r="RJA150" s="626"/>
      <c r="RJB150" s="626"/>
      <c r="RJC150" s="626"/>
      <c r="RJD150" s="626"/>
      <c r="RJE150" s="592"/>
      <c r="RJF150" s="626"/>
      <c r="RJG150" s="626"/>
      <c r="RJH150" s="626"/>
      <c r="RJI150" s="626"/>
      <c r="RJJ150" s="626"/>
      <c r="RJK150" s="626"/>
      <c r="RJL150" s="592"/>
      <c r="RJM150" s="626"/>
      <c r="RJN150" s="626"/>
      <c r="RJO150" s="626"/>
      <c r="RJP150" s="626"/>
      <c r="RJQ150" s="626"/>
      <c r="RJR150" s="626"/>
      <c r="RJS150" s="592"/>
      <c r="RJT150" s="626"/>
      <c r="RJU150" s="626"/>
      <c r="RJV150" s="626"/>
      <c r="RJW150" s="626"/>
      <c r="RJX150" s="626"/>
      <c r="RJY150" s="626"/>
      <c r="RJZ150" s="592"/>
      <c r="RKA150" s="626"/>
      <c r="RKB150" s="626"/>
      <c r="RKC150" s="626"/>
      <c r="RKD150" s="626"/>
      <c r="RKE150" s="626"/>
      <c r="RKF150" s="626"/>
      <c r="RKG150" s="592"/>
      <c r="RKH150" s="626"/>
      <c r="RKI150" s="626"/>
      <c r="RKJ150" s="626"/>
      <c r="RKK150" s="626"/>
      <c r="RKL150" s="626"/>
      <c r="RKM150" s="626"/>
      <c r="RKN150" s="592"/>
      <c r="RKO150" s="626"/>
      <c r="RKP150" s="626"/>
      <c r="RKQ150" s="626"/>
      <c r="RKR150" s="626"/>
      <c r="RKS150" s="626"/>
      <c r="RKT150" s="626"/>
      <c r="RKU150" s="592"/>
      <c r="RKV150" s="626"/>
      <c r="RKW150" s="626"/>
      <c r="RKX150" s="626"/>
      <c r="RKY150" s="626"/>
      <c r="RKZ150" s="626"/>
      <c r="RLA150" s="626"/>
      <c r="RLB150" s="592"/>
      <c r="RLC150" s="626"/>
      <c r="RLD150" s="626"/>
      <c r="RLE150" s="626"/>
      <c r="RLF150" s="626"/>
      <c r="RLG150" s="626"/>
      <c r="RLH150" s="626"/>
      <c r="RLI150" s="592"/>
      <c r="RLJ150" s="626"/>
      <c r="RLK150" s="626"/>
      <c r="RLL150" s="626"/>
      <c r="RLM150" s="626"/>
      <c r="RLN150" s="626"/>
      <c r="RLO150" s="626"/>
      <c r="RLP150" s="592"/>
      <c r="RLQ150" s="626"/>
      <c r="RLR150" s="626"/>
      <c r="RLS150" s="626"/>
      <c r="RLT150" s="626"/>
      <c r="RLU150" s="626"/>
      <c r="RLV150" s="626"/>
      <c r="RLW150" s="592"/>
      <c r="RLX150" s="626"/>
      <c r="RLY150" s="626"/>
      <c r="RLZ150" s="626"/>
      <c r="RMA150" s="626"/>
      <c r="RMB150" s="626"/>
      <c r="RMC150" s="626"/>
      <c r="RMD150" s="592"/>
      <c r="RME150" s="626"/>
      <c r="RMF150" s="626"/>
      <c r="RMG150" s="626"/>
      <c r="RMH150" s="626"/>
      <c r="RMI150" s="626"/>
      <c r="RMJ150" s="626"/>
      <c r="RMK150" s="592"/>
      <c r="RML150" s="626"/>
      <c r="RMM150" s="626"/>
      <c r="RMN150" s="626"/>
      <c r="RMO150" s="626"/>
      <c r="RMP150" s="626"/>
      <c r="RMQ150" s="626"/>
      <c r="RMR150" s="592"/>
      <c r="RMS150" s="626"/>
      <c r="RMT150" s="626"/>
      <c r="RMU150" s="626"/>
      <c r="RMV150" s="626"/>
      <c r="RMW150" s="626"/>
      <c r="RMX150" s="626"/>
      <c r="RMY150" s="592"/>
      <c r="RMZ150" s="626"/>
      <c r="RNA150" s="626"/>
      <c r="RNB150" s="626"/>
      <c r="RNC150" s="626"/>
      <c r="RND150" s="626"/>
      <c r="RNE150" s="626"/>
      <c r="RNF150" s="592"/>
      <c r="RNG150" s="626"/>
      <c r="RNH150" s="626"/>
      <c r="RNI150" s="626"/>
      <c r="RNJ150" s="626"/>
      <c r="RNK150" s="626"/>
      <c r="RNL150" s="626"/>
      <c r="RNM150" s="592"/>
      <c r="RNN150" s="626"/>
      <c r="RNO150" s="626"/>
      <c r="RNP150" s="626"/>
      <c r="RNQ150" s="626"/>
      <c r="RNR150" s="626"/>
      <c r="RNS150" s="626"/>
      <c r="RNT150" s="592"/>
      <c r="RNU150" s="626"/>
      <c r="RNV150" s="626"/>
      <c r="RNW150" s="626"/>
      <c r="RNX150" s="626"/>
      <c r="RNY150" s="626"/>
      <c r="RNZ150" s="626"/>
      <c r="ROA150" s="592"/>
      <c r="ROB150" s="626"/>
      <c r="ROC150" s="626"/>
      <c r="ROD150" s="626"/>
      <c r="ROE150" s="626"/>
      <c r="ROF150" s="626"/>
      <c r="ROG150" s="626"/>
      <c r="ROH150" s="592"/>
      <c r="ROI150" s="626"/>
      <c r="ROJ150" s="626"/>
      <c r="ROK150" s="626"/>
      <c r="ROL150" s="626"/>
      <c r="ROM150" s="626"/>
      <c r="RON150" s="626"/>
      <c r="ROO150" s="592"/>
      <c r="ROP150" s="626"/>
      <c r="ROQ150" s="626"/>
      <c r="ROR150" s="626"/>
      <c r="ROS150" s="626"/>
      <c r="ROT150" s="626"/>
      <c r="ROU150" s="626"/>
      <c r="ROV150" s="592"/>
      <c r="ROW150" s="626"/>
      <c r="ROX150" s="626"/>
      <c r="ROY150" s="626"/>
      <c r="ROZ150" s="626"/>
      <c r="RPA150" s="626"/>
      <c r="RPB150" s="626"/>
      <c r="RPC150" s="592"/>
      <c r="RPD150" s="626"/>
      <c r="RPE150" s="626"/>
      <c r="RPF150" s="626"/>
      <c r="RPG150" s="626"/>
      <c r="RPH150" s="626"/>
      <c r="RPI150" s="626"/>
      <c r="RPJ150" s="592"/>
      <c r="RPK150" s="626"/>
      <c r="RPL150" s="626"/>
      <c r="RPM150" s="626"/>
      <c r="RPN150" s="626"/>
      <c r="RPO150" s="626"/>
      <c r="RPP150" s="626"/>
      <c r="RPQ150" s="592"/>
      <c r="RPR150" s="626"/>
      <c r="RPS150" s="626"/>
      <c r="RPT150" s="626"/>
      <c r="RPU150" s="626"/>
      <c r="RPV150" s="626"/>
      <c r="RPW150" s="626"/>
      <c r="RPX150" s="592"/>
      <c r="RPY150" s="626"/>
      <c r="RPZ150" s="626"/>
      <c r="RQA150" s="626"/>
      <c r="RQB150" s="626"/>
      <c r="RQC150" s="626"/>
      <c r="RQD150" s="626"/>
      <c r="RQE150" s="592"/>
      <c r="RQF150" s="626"/>
      <c r="RQG150" s="626"/>
      <c r="RQH150" s="626"/>
      <c r="RQI150" s="626"/>
      <c r="RQJ150" s="626"/>
      <c r="RQK150" s="626"/>
      <c r="RQL150" s="592"/>
      <c r="RQM150" s="626"/>
      <c r="RQN150" s="626"/>
      <c r="RQO150" s="626"/>
      <c r="RQP150" s="626"/>
      <c r="RQQ150" s="626"/>
      <c r="RQR150" s="626"/>
      <c r="RQS150" s="592"/>
      <c r="RQT150" s="626"/>
      <c r="RQU150" s="626"/>
      <c r="RQV150" s="626"/>
      <c r="RQW150" s="626"/>
      <c r="RQX150" s="626"/>
      <c r="RQY150" s="626"/>
      <c r="RQZ150" s="592"/>
      <c r="RRA150" s="626"/>
      <c r="RRB150" s="626"/>
      <c r="RRC150" s="626"/>
      <c r="RRD150" s="626"/>
      <c r="RRE150" s="626"/>
      <c r="RRF150" s="626"/>
      <c r="RRG150" s="592"/>
      <c r="RRH150" s="626"/>
      <c r="RRI150" s="626"/>
      <c r="RRJ150" s="626"/>
      <c r="RRK150" s="626"/>
      <c r="RRL150" s="626"/>
      <c r="RRM150" s="626"/>
      <c r="RRN150" s="592"/>
      <c r="RRO150" s="626"/>
      <c r="RRP150" s="626"/>
      <c r="RRQ150" s="626"/>
      <c r="RRR150" s="626"/>
      <c r="RRS150" s="626"/>
      <c r="RRT150" s="626"/>
      <c r="RRU150" s="592"/>
      <c r="RRV150" s="626"/>
      <c r="RRW150" s="626"/>
      <c r="RRX150" s="626"/>
      <c r="RRY150" s="626"/>
      <c r="RRZ150" s="626"/>
      <c r="RSA150" s="626"/>
      <c r="RSB150" s="592"/>
      <c r="RSC150" s="626"/>
      <c r="RSD150" s="626"/>
      <c r="RSE150" s="626"/>
      <c r="RSF150" s="626"/>
      <c r="RSG150" s="626"/>
      <c r="RSH150" s="626"/>
      <c r="RSI150" s="592"/>
      <c r="RSJ150" s="626"/>
      <c r="RSK150" s="626"/>
      <c r="RSL150" s="626"/>
      <c r="RSM150" s="626"/>
      <c r="RSN150" s="626"/>
      <c r="RSO150" s="626"/>
      <c r="RSP150" s="592"/>
      <c r="RSQ150" s="626"/>
      <c r="RSR150" s="626"/>
      <c r="RSS150" s="626"/>
      <c r="RST150" s="626"/>
      <c r="RSU150" s="626"/>
      <c r="RSV150" s="626"/>
      <c r="RSW150" s="592"/>
      <c r="RSX150" s="626"/>
      <c r="RSY150" s="626"/>
      <c r="RSZ150" s="626"/>
      <c r="RTA150" s="626"/>
      <c r="RTB150" s="626"/>
      <c r="RTC150" s="626"/>
      <c r="RTD150" s="592"/>
      <c r="RTE150" s="626"/>
      <c r="RTF150" s="626"/>
      <c r="RTG150" s="626"/>
      <c r="RTH150" s="626"/>
      <c r="RTI150" s="626"/>
      <c r="RTJ150" s="626"/>
      <c r="RTK150" s="592"/>
      <c r="RTL150" s="626"/>
      <c r="RTM150" s="626"/>
      <c r="RTN150" s="626"/>
      <c r="RTO150" s="626"/>
      <c r="RTP150" s="626"/>
      <c r="RTQ150" s="626"/>
      <c r="RTR150" s="592"/>
      <c r="RTS150" s="626"/>
      <c r="RTT150" s="626"/>
      <c r="RTU150" s="626"/>
      <c r="RTV150" s="626"/>
      <c r="RTW150" s="626"/>
      <c r="RTX150" s="626"/>
      <c r="RTY150" s="592"/>
      <c r="RTZ150" s="626"/>
      <c r="RUA150" s="626"/>
      <c r="RUB150" s="626"/>
      <c r="RUC150" s="626"/>
      <c r="RUD150" s="626"/>
      <c r="RUE150" s="626"/>
      <c r="RUF150" s="592"/>
      <c r="RUG150" s="626"/>
      <c r="RUH150" s="626"/>
      <c r="RUI150" s="626"/>
      <c r="RUJ150" s="626"/>
      <c r="RUK150" s="626"/>
      <c r="RUL150" s="626"/>
      <c r="RUM150" s="592"/>
      <c r="RUN150" s="626"/>
      <c r="RUO150" s="626"/>
      <c r="RUP150" s="626"/>
      <c r="RUQ150" s="626"/>
      <c r="RUR150" s="626"/>
      <c r="RUS150" s="626"/>
      <c r="RUT150" s="592"/>
      <c r="RUU150" s="626"/>
      <c r="RUV150" s="626"/>
      <c r="RUW150" s="626"/>
      <c r="RUX150" s="626"/>
      <c r="RUY150" s="626"/>
      <c r="RUZ150" s="626"/>
      <c r="RVA150" s="592"/>
      <c r="RVB150" s="626"/>
      <c r="RVC150" s="626"/>
      <c r="RVD150" s="626"/>
      <c r="RVE150" s="626"/>
      <c r="RVF150" s="626"/>
      <c r="RVG150" s="626"/>
      <c r="RVH150" s="592"/>
      <c r="RVI150" s="626"/>
      <c r="RVJ150" s="626"/>
      <c r="RVK150" s="626"/>
      <c r="RVL150" s="626"/>
      <c r="RVM150" s="626"/>
      <c r="RVN150" s="626"/>
      <c r="RVO150" s="592"/>
      <c r="RVP150" s="626"/>
      <c r="RVQ150" s="626"/>
      <c r="RVR150" s="626"/>
      <c r="RVS150" s="626"/>
      <c r="RVT150" s="626"/>
      <c r="RVU150" s="626"/>
      <c r="RVV150" s="592"/>
      <c r="RVW150" s="626"/>
      <c r="RVX150" s="626"/>
      <c r="RVY150" s="626"/>
      <c r="RVZ150" s="626"/>
      <c r="RWA150" s="626"/>
      <c r="RWB150" s="626"/>
      <c r="RWC150" s="592"/>
      <c r="RWD150" s="626"/>
      <c r="RWE150" s="626"/>
      <c r="RWF150" s="626"/>
      <c r="RWG150" s="626"/>
      <c r="RWH150" s="626"/>
      <c r="RWI150" s="626"/>
      <c r="RWJ150" s="592"/>
      <c r="RWK150" s="626"/>
      <c r="RWL150" s="626"/>
      <c r="RWM150" s="626"/>
      <c r="RWN150" s="626"/>
      <c r="RWO150" s="626"/>
      <c r="RWP150" s="626"/>
      <c r="RWQ150" s="592"/>
      <c r="RWR150" s="626"/>
      <c r="RWS150" s="626"/>
      <c r="RWT150" s="626"/>
      <c r="RWU150" s="626"/>
      <c r="RWV150" s="626"/>
      <c r="RWW150" s="626"/>
      <c r="RWX150" s="592"/>
      <c r="RWY150" s="626"/>
      <c r="RWZ150" s="626"/>
      <c r="RXA150" s="626"/>
      <c r="RXB150" s="626"/>
      <c r="RXC150" s="626"/>
      <c r="RXD150" s="626"/>
      <c r="RXE150" s="592"/>
      <c r="RXF150" s="626"/>
      <c r="RXG150" s="626"/>
      <c r="RXH150" s="626"/>
      <c r="RXI150" s="626"/>
      <c r="RXJ150" s="626"/>
      <c r="RXK150" s="626"/>
      <c r="RXL150" s="592"/>
      <c r="RXM150" s="626"/>
      <c r="RXN150" s="626"/>
      <c r="RXO150" s="626"/>
      <c r="RXP150" s="626"/>
      <c r="RXQ150" s="626"/>
      <c r="RXR150" s="626"/>
      <c r="RXS150" s="592"/>
      <c r="RXT150" s="626"/>
      <c r="RXU150" s="626"/>
      <c r="RXV150" s="626"/>
      <c r="RXW150" s="626"/>
      <c r="RXX150" s="626"/>
      <c r="RXY150" s="626"/>
      <c r="RXZ150" s="592"/>
      <c r="RYA150" s="626"/>
      <c r="RYB150" s="626"/>
      <c r="RYC150" s="626"/>
      <c r="RYD150" s="626"/>
      <c r="RYE150" s="626"/>
      <c r="RYF150" s="626"/>
      <c r="RYG150" s="592"/>
      <c r="RYH150" s="626"/>
      <c r="RYI150" s="626"/>
      <c r="RYJ150" s="626"/>
      <c r="RYK150" s="626"/>
      <c r="RYL150" s="626"/>
      <c r="RYM150" s="626"/>
      <c r="RYN150" s="592"/>
      <c r="RYO150" s="626"/>
      <c r="RYP150" s="626"/>
      <c r="RYQ150" s="626"/>
      <c r="RYR150" s="626"/>
      <c r="RYS150" s="626"/>
      <c r="RYT150" s="626"/>
      <c r="RYU150" s="592"/>
      <c r="RYV150" s="626"/>
      <c r="RYW150" s="626"/>
      <c r="RYX150" s="626"/>
      <c r="RYY150" s="626"/>
      <c r="RYZ150" s="626"/>
      <c r="RZA150" s="626"/>
      <c r="RZB150" s="592"/>
      <c r="RZC150" s="626"/>
      <c r="RZD150" s="626"/>
      <c r="RZE150" s="626"/>
      <c r="RZF150" s="626"/>
      <c r="RZG150" s="626"/>
      <c r="RZH150" s="626"/>
      <c r="RZI150" s="592"/>
      <c r="RZJ150" s="626"/>
      <c r="RZK150" s="626"/>
      <c r="RZL150" s="626"/>
      <c r="RZM150" s="626"/>
      <c r="RZN150" s="626"/>
      <c r="RZO150" s="626"/>
      <c r="RZP150" s="592"/>
      <c r="RZQ150" s="626"/>
      <c r="RZR150" s="626"/>
      <c r="RZS150" s="626"/>
      <c r="RZT150" s="626"/>
      <c r="RZU150" s="626"/>
      <c r="RZV150" s="626"/>
      <c r="RZW150" s="592"/>
      <c r="RZX150" s="626"/>
      <c r="RZY150" s="626"/>
      <c r="RZZ150" s="626"/>
      <c r="SAA150" s="626"/>
      <c r="SAB150" s="626"/>
      <c r="SAC150" s="626"/>
      <c r="SAD150" s="592"/>
      <c r="SAE150" s="626"/>
      <c r="SAF150" s="626"/>
      <c r="SAG150" s="626"/>
      <c r="SAH150" s="626"/>
      <c r="SAI150" s="626"/>
      <c r="SAJ150" s="626"/>
      <c r="SAK150" s="592"/>
      <c r="SAL150" s="626"/>
      <c r="SAM150" s="626"/>
      <c r="SAN150" s="626"/>
      <c r="SAO150" s="626"/>
      <c r="SAP150" s="626"/>
      <c r="SAQ150" s="626"/>
      <c r="SAR150" s="592"/>
      <c r="SAS150" s="626"/>
      <c r="SAT150" s="626"/>
      <c r="SAU150" s="626"/>
      <c r="SAV150" s="626"/>
      <c r="SAW150" s="626"/>
      <c r="SAX150" s="626"/>
      <c r="SAY150" s="592"/>
      <c r="SAZ150" s="626"/>
      <c r="SBA150" s="626"/>
      <c r="SBB150" s="626"/>
      <c r="SBC150" s="626"/>
      <c r="SBD150" s="626"/>
      <c r="SBE150" s="626"/>
      <c r="SBF150" s="592"/>
      <c r="SBG150" s="626"/>
      <c r="SBH150" s="626"/>
      <c r="SBI150" s="626"/>
      <c r="SBJ150" s="626"/>
      <c r="SBK150" s="626"/>
      <c r="SBL150" s="626"/>
      <c r="SBM150" s="592"/>
      <c r="SBN150" s="626"/>
      <c r="SBO150" s="626"/>
      <c r="SBP150" s="626"/>
      <c r="SBQ150" s="626"/>
      <c r="SBR150" s="626"/>
      <c r="SBS150" s="626"/>
      <c r="SBT150" s="592"/>
      <c r="SBU150" s="626"/>
      <c r="SBV150" s="626"/>
      <c r="SBW150" s="626"/>
      <c r="SBX150" s="626"/>
      <c r="SBY150" s="626"/>
      <c r="SBZ150" s="626"/>
      <c r="SCA150" s="592"/>
      <c r="SCB150" s="626"/>
      <c r="SCC150" s="626"/>
      <c r="SCD150" s="626"/>
      <c r="SCE150" s="626"/>
      <c r="SCF150" s="626"/>
      <c r="SCG150" s="626"/>
      <c r="SCH150" s="592"/>
      <c r="SCI150" s="626"/>
      <c r="SCJ150" s="626"/>
      <c r="SCK150" s="626"/>
      <c r="SCL150" s="626"/>
      <c r="SCM150" s="626"/>
      <c r="SCN150" s="626"/>
      <c r="SCO150" s="592"/>
      <c r="SCP150" s="626"/>
      <c r="SCQ150" s="626"/>
      <c r="SCR150" s="626"/>
      <c r="SCS150" s="626"/>
      <c r="SCT150" s="626"/>
      <c r="SCU150" s="626"/>
      <c r="SCV150" s="592"/>
      <c r="SCW150" s="626"/>
      <c r="SCX150" s="626"/>
      <c r="SCY150" s="626"/>
      <c r="SCZ150" s="626"/>
      <c r="SDA150" s="626"/>
      <c r="SDB150" s="626"/>
      <c r="SDC150" s="592"/>
      <c r="SDD150" s="626"/>
      <c r="SDE150" s="626"/>
      <c r="SDF150" s="626"/>
      <c r="SDG150" s="626"/>
      <c r="SDH150" s="626"/>
      <c r="SDI150" s="626"/>
      <c r="SDJ150" s="592"/>
      <c r="SDK150" s="626"/>
      <c r="SDL150" s="626"/>
      <c r="SDM150" s="626"/>
      <c r="SDN150" s="626"/>
      <c r="SDO150" s="626"/>
      <c r="SDP150" s="626"/>
      <c r="SDQ150" s="592"/>
      <c r="SDR150" s="626"/>
      <c r="SDS150" s="626"/>
      <c r="SDT150" s="626"/>
      <c r="SDU150" s="626"/>
      <c r="SDV150" s="626"/>
      <c r="SDW150" s="626"/>
      <c r="SDX150" s="592"/>
      <c r="SDY150" s="626"/>
      <c r="SDZ150" s="626"/>
      <c r="SEA150" s="626"/>
      <c r="SEB150" s="626"/>
      <c r="SEC150" s="626"/>
      <c r="SED150" s="626"/>
      <c r="SEE150" s="592"/>
      <c r="SEF150" s="626"/>
      <c r="SEG150" s="626"/>
      <c r="SEH150" s="626"/>
      <c r="SEI150" s="626"/>
      <c r="SEJ150" s="626"/>
      <c r="SEK150" s="626"/>
      <c r="SEL150" s="592"/>
      <c r="SEM150" s="626"/>
      <c r="SEN150" s="626"/>
      <c r="SEO150" s="626"/>
      <c r="SEP150" s="626"/>
      <c r="SEQ150" s="626"/>
      <c r="SER150" s="626"/>
      <c r="SES150" s="592"/>
      <c r="SET150" s="626"/>
      <c r="SEU150" s="626"/>
      <c r="SEV150" s="626"/>
      <c r="SEW150" s="626"/>
      <c r="SEX150" s="626"/>
      <c r="SEY150" s="626"/>
      <c r="SEZ150" s="592"/>
      <c r="SFA150" s="626"/>
      <c r="SFB150" s="626"/>
      <c r="SFC150" s="626"/>
      <c r="SFD150" s="626"/>
      <c r="SFE150" s="626"/>
      <c r="SFF150" s="626"/>
      <c r="SFG150" s="592"/>
      <c r="SFH150" s="626"/>
      <c r="SFI150" s="626"/>
      <c r="SFJ150" s="626"/>
      <c r="SFK150" s="626"/>
      <c r="SFL150" s="626"/>
      <c r="SFM150" s="626"/>
      <c r="SFN150" s="592"/>
      <c r="SFO150" s="626"/>
      <c r="SFP150" s="626"/>
      <c r="SFQ150" s="626"/>
      <c r="SFR150" s="626"/>
      <c r="SFS150" s="626"/>
      <c r="SFT150" s="626"/>
      <c r="SFU150" s="592"/>
      <c r="SFV150" s="626"/>
      <c r="SFW150" s="626"/>
      <c r="SFX150" s="626"/>
      <c r="SFY150" s="626"/>
      <c r="SFZ150" s="626"/>
      <c r="SGA150" s="626"/>
      <c r="SGB150" s="592"/>
      <c r="SGC150" s="626"/>
      <c r="SGD150" s="626"/>
      <c r="SGE150" s="626"/>
      <c r="SGF150" s="626"/>
      <c r="SGG150" s="626"/>
      <c r="SGH150" s="626"/>
      <c r="SGI150" s="592"/>
      <c r="SGJ150" s="626"/>
      <c r="SGK150" s="626"/>
      <c r="SGL150" s="626"/>
      <c r="SGM150" s="626"/>
      <c r="SGN150" s="626"/>
      <c r="SGO150" s="626"/>
      <c r="SGP150" s="592"/>
      <c r="SGQ150" s="626"/>
      <c r="SGR150" s="626"/>
      <c r="SGS150" s="626"/>
      <c r="SGT150" s="626"/>
      <c r="SGU150" s="626"/>
      <c r="SGV150" s="626"/>
      <c r="SGW150" s="592"/>
      <c r="SGX150" s="626"/>
      <c r="SGY150" s="626"/>
      <c r="SGZ150" s="626"/>
      <c r="SHA150" s="626"/>
      <c r="SHB150" s="626"/>
      <c r="SHC150" s="626"/>
      <c r="SHD150" s="592"/>
      <c r="SHE150" s="626"/>
      <c r="SHF150" s="626"/>
      <c r="SHG150" s="626"/>
      <c r="SHH150" s="626"/>
      <c r="SHI150" s="626"/>
      <c r="SHJ150" s="626"/>
      <c r="SHK150" s="592"/>
      <c r="SHL150" s="626"/>
      <c r="SHM150" s="626"/>
      <c r="SHN150" s="626"/>
      <c r="SHO150" s="626"/>
      <c r="SHP150" s="626"/>
      <c r="SHQ150" s="626"/>
      <c r="SHR150" s="592"/>
      <c r="SHS150" s="626"/>
      <c r="SHT150" s="626"/>
      <c r="SHU150" s="626"/>
      <c r="SHV150" s="626"/>
      <c r="SHW150" s="626"/>
      <c r="SHX150" s="626"/>
      <c r="SHY150" s="592"/>
      <c r="SHZ150" s="626"/>
      <c r="SIA150" s="626"/>
      <c r="SIB150" s="626"/>
      <c r="SIC150" s="626"/>
      <c r="SID150" s="626"/>
      <c r="SIE150" s="626"/>
      <c r="SIF150" s="592"/>
      <c r="SIG150" s="626"/>
      <c r="SIH150" s="626"/>
      <c r="SII150" s="626"/>
      <c r="SIJ150" s="626"/>
      <c r="SIK150" s="626"/>
      <c r="SIL150" s="626"/>
      <c r="SIM150" s="592"/>
      <c r="SIN150" s="626"/>
      <c r="SIO150" s="626"/>
      <c r="SIP150" s="626"/>
      <c r="SIQ150" s="626"/>
      <c r="SIR150" s="626"/>
      <c r="SIS150" s="626"/>
      <c r="SIT150" s="592"/>
      <c r="SIU150" s="626"/>
      <c r="SIV150" s="626"/>
      <c r="SIW150" s="626"/>
      <c r="SIX150" s="626"/>
      <c r="SIY150" s="626"/>
      <c r="SIZ150" s="626"/>
      <c r="SJA150" s="592"/>
      <c r="SJB150" s="626"/>
      <c r="SJC150" s="626"/>
      <c r="SJD150" s="626"/>
      <c r="SJE150" s="626"/>
      <c r="SJF150" s="626"/>
      <c r="SJG150" s="626"/>
      <c r="SJH150" s="592"/>
      <c r="SJI150" s="626"/>
      <c r="SJJ150" s="626"/>
      <c r="SJK150" s="626"/>
      <c r="SJL150" s="626"/>
      <c r="SJM150" s="626"/>
      <c r="SJN150" s="626"/>
      <c r="SJO150" s="592"/>
      <c r="SJP150" s="626"/>
      <c r="SJQ150" s="626"/>
      <c r="SJR150" s="626"/>
      <c r="SJS150" s="626"/>
      <c r="SJT150" s="626"/>
      <c r="SJU150" s="626"/>
      <c r="SJV150" s="592"/>
      <c r="SJW150" s="626"/>
      <c r="SJX150" s="626"/>
      <c r="SJY150" s="626"/>
      <c r="SJZ150" s="626"/>
      <c r="SKA150" s="626"/>
      <c r="SKB150" s="626"/>
      <c r="SKC150" s="592"/>
      <c r="SKD150" s="626"/>
      <c r="SKE150" s="626"/>
      <c r="SKF150" s="626"/>
      <c r="SKG150" s="626"/>
      <c r="SKH150" s="626"/>
      <c r="SKI150" s="626"/>
      <c r="SKJ150" s="592"/>
      <c r="SKK150" s="626"/>
      <c r="SKL150" s="626"/>
      <c r="SKM150" s="626"/>
      <c r="SKN150" s="626"/>
      <c r="SKO150" s="626"/>
      <c r="SKP150" s="626"/>
      <c r="SKQ150" s="592"/>
      <c r="SKR150" s="626"/>
      <c r="SKS150" s="626"/>
      <c r="SKT150" s="626"/>
      <c r="SKU150" s="626"/>
      <c r="SKV150" s="626"/>
      <c r="SKW150" s="626"/>
      <c r="SKX150" s="592"/>
      <c r="SKY150" s="626"/>
      <c r="SKZ150" s="626"/>
      <c r="SLA150" s="626"/>
      <c r="SLB150" s="626"/>
      <c r="SLC150" s="626"/>
      <c r="SLD150" s="626"/>
      <c r="SLE150" s="592"/>
      <c r="SLF150" s="626"/>
      <c r="SLG150" s="626"/>
      <c r="SLH150" s="626"/>
      <c r="SLI150" s="626"/>
      <c r="SLJ150" s="626"/>
      <c r="SLK150" s="626"/>
      <c r="SLL150" s="592"/>
      <c r="SLM150" s="626"/>
      <c r="SLN150" s="626"/>
      <c r="SLO150" s="626"/>
      <c r="SLP150" s="626"/>
      <c r="SLQ150" s="626"/>
      <c r="SLR150" s="626"/>
      <c r="SLS150" s="592"/>
      <c r="SLT150" s="626"/>
      <c r="SLU150" s="626"/>
      <c r="SLV150" s="626"/>
      <c r="SLW150" s="626"/>
      <c r="SLX150" s="626"/>
      <c r="SLY150" s="626"/>
      <c r="SLZ150" s="592"/>
      <c r="SMA150" s="626"/>
      <c r="SMB150" s="626"/>
      <c r="SMC150" s="626"/>
      <c r="SMD150" s="626"/>
      <c r="SME150" s="626"/>
      <c r="SMF150" s="626"/>
      <c r="SMG150" s="592"/>
      <c r="SMH150" s="626"/>
      <c r="SMI150" s="626"/>
      <c r="SMJ150" s="626"/>
      <c r="SMK150" s="626"/>
      <c r="SML150" s="626"/>
      <c r="SMM150" s="626"/>
      <c r="SMN150" s="592"/>
      <c r="SMO150" s="626"/>
      <c r="SMP150" s="626"/>
      <c r="SMQ150" s="626"/>
      <c r="SMR150" s="626"/>
      <c r="SMS150" s="626"/>
      <c r="SMT150" s="626"/>
      <c r="SMU150" s="592"/>
      <c r="SMV150" s="626"/>
      <c r="SMW150" s="626"/>
      <c r="SMX150" s="626"/>
      <c r="SMY150" s="626"/>
      <c r="SMZ150" s="626"/>
      <c r="SNA150" s="626"/>
      <c r="SNB150" s="592"/>
      <c r="SNC150" s="626"/>
      <c r="SND150" s="626"/>
      <c r="SNE150" s="626"/>
      <c r="SNF150" s="626"/>
      <c r="SNG150" s="626"/>
      <c r="SNH150" s="626"/>
      <c r="SNI150" s="592"/>
      <c r="SNJ150" s="626"/>
      <c r="SNK150" s="626"/>
      <c r="SNL150" s="626"/>
      <c r="SNM150" s="626"/>
      <c r="SNN150" s="626"/>
      <c r="SNO150" s="626"/>
      <c r="SNP150" s="592"/>
      <c r="SNQ150" s="626"/>
      <c r="SNR150" s="626"/>
      <c r="SNS150" s="626"/>
      <c r="SNT150" s="626"/>
      <c r="SNU150" s="626"/>
      <c r="SNV150" s="626"/>
      <c r="SNW150" s="592"/>
      <c r="SNX150" s="626"/>
      <c r="SNY150" s="626"/>
      <c r="SNZ150" s="626"/>
      <c r="SOA150" s="626"/>
      <c r="SOB150" s="626"/>
      <c r="SOC150" s="626"/>
      <c r="SOD150" s="592"/>
      <c r="SOE150" s="626"/>
      <c r="SOF150" s="626"/>
      <c r="SOG150" s="626"/>
      <c r="SOH150" s="626"/>
      <c r="SOI150" s="626"/>
      <c r="SOJ150" s="626"/>
      <c r="SOK150" s="592"/>
      <c r="SOL150" s="626"/>
      <c r="SOM150" s="626"/>
      <c r="SON150" s="626"/>
      <c r="SOO150" s="626"/>
      <c r="SOP150" s="626"/>
      <c r="SOQ150" s="626"/>
      <c r="SOR150" s="592"/>
      <c r="SOS150" s="626"/>
      <c r="SOT150" s="626"/>
      <c r="SOU150" s="626"/>
      <c r="SOV150" s="626"/>
      <c r="SOW150" s="626"/>
      <c r="SOX150" s="626"/>
      <c r="SOY150" s="592"/>
      <c r="SOZ150" s="626"/>
      <c r="SPA150" s="626"/>
      <c r="SPB150" s="626"/>
      <c r="SPC150" s="626"/>
      <c r="SPD150" s="626"/>
      <c r="SPE150" s="626"/>
      <c r="SPF150" s="592"/>
      <c r="SPG150" s="626"/>
      <c r="SPH150" s="626"/>
      <c r="SPI150" s="626"/>
      <c r="SPJ150" s="626"/>
      <c r="SPK150" s="626"/>
      <c r="SPL150" s="626"/>
      <c r="SPM150" s="592"/>
      <c r="SPN150" s="626"/>
      <c r="SPO150" s="626"/>
      <c r="SPP150" s="626"/>
      <c r="SPQ150" s="626"/>
      <c r="SPR150" s="626"/>
      <c r="SPS150" s="626"/>
      <c r="SPT150" s="592"/>
      <c r="SPU150" s="626"/>
      <c r="SPV150" s="626"/>
      <c r="SPW150" s="626"/>
      <c r="SPX150" s="626"/>
      <c r="SPY150" s="626"/>
      <c r="SPZ150" s="626"/>
      <c r="SQA150" s="592"/>
      <c r="SQB150" s="626"/>
      <c r="SQC150" s="626"/>
      <c r="SQD150" s="626"/>
      <c r="SQE150" s="626"/>
      <c r="SQF150" s="626"/>
      <c r="SQG150" s="626"/>
      <c r="SQH150" s="592"/>
      <c r="SQI150" s="626"/>
      <c r="SQJ150" s="626"/>
      <c r="SQK150" s="626"/>
      <c r="SQL150" s="626"/>
      <c r="SQM150" s="626"/>
      <c r="SQN150" s="626"/>
      <c r="SQO150" s="592"/>
      <c r="SQP150" s="626"/>
      <c r="SQQ150" s="626"/>
      <c r="SQR150" s="626"/>
      <c r="SQS150" s="626"/>
      <c r="SQT150" s="626"/>
      <c r="SQU150" s="626"/>
      <c r="SQV150" s="592"/>
      <c r="SQW150" s="626"/>
      <c r="SQX150" s="626"/>
      <c r="SQY150" s="626"/>
      <c r="SQZ150" s="626"/>
      <c r="SRA150" s="626"/>
      <c r="SRB150" s="626"/>
      <c r="SRC150" s="592"/>
      <c r="SRD150" s="626"/>
      <c r="SRE150" s="626"/>
      <c r="SRF150" s="626"/>
      <c r="SRG150" s="626"/>
      <c r="SRH150" s="626"/>
      <c r="SRI150" s="626"/>
      <c r="SRJ150" s="592"/>
      <c r="SRK150" s="626"/>
      <c r="SRL150" s="626"/>
      <c r="SRM150" s="626"/>
      <c r="SRN150" s="626"/>
      <c r="SRO150" s="626"/>
      <c r="SRP150" s="626"/>
      <c r="SRQ150" s="592"/>
      <c r="SRR150" s="626"/>
      <c r="SRS150" s="626"/>
      <c r="SRT150" s="626"/>
      <c r="SRU150" s="626"/>
      <c r="SRV150" s="626"/>
      <c r="SRW150" s="626"/>
      <c r="SRX150" s="592"/>
      <c r="SRY150" s="626"/>
      <c r="SRZ150" s="626"/>
      <c r="SSA150" s="626"/>
      <c r="SSB150" s="626"/>
      <c r="SSC150" s="626"/>
      <c r="SSD150" s="626"/>
      <c r="SSE150" s="592"/>
      <c r="SSF150" s="626"/>
      <c r="SSG150" s="626"/>
      <c r="SSH150" s="626"/>
      <c r="SSI150" s="626"/>
      <c r="SSJ150" s="626"/>
      <c r="SSK150" s="626"/>
      <c r="SSL150" s="592"/>
      <c r="SSM150" s="626"/>
      <c r="SSN150" s="626"/>
      <c r="SSO150" s="626"/>
      <c r="SSP150" s="626"/>
      <c r="SSQ150" s="626"/>
      <c r="SSR150" s="626"/>
      <c r="SSS150" s="592"/>
      <c r="SST150" s="626"/>
      <c r="SSU150" s="626"/>
      <c r="SSV150" s="626"/>
      <c r="SSW150" s="626"/>
      <c r="SSX150" s="626"/>
      <c r="SSY150" s="626"/>
      <c r="SSZ150" s="592"/>
      <c r="STA150" s="626"/>
      <c r="STB150" s="626"/>
      <c r="STC150" s="626"/>
      <c r="STD150" s="626"/>
      <c r="STE150" s="626"/>
      <c r="STF150" s="626"/>
      <c r="STG150" s="592"/>
      <c r="STH150" s="626"/>
      <c r="STI150" s="626"/>
      <c r="STJ150" s="626"/>
      <c r="STK150" s="626"/>
      <c r="STL150" s="626"/>
      <c r="STM150" s="626"/>
      <c r="STN150" s="592"/>
      <c r="STO150" s="626"/>
      <c r="STP150" s="626"/>
      <c r="STQ150" s="626"/>
      <c r="STR150" s="626"/>
      <c r="STS150" s="626"/>
      <c r="STT150" s="626"/>
      <c r="STU150" s="592"/>
      <c r="STV150" s="626"/>
      <c r="STW150" s="626"/>
      <c r="STX150" s="626"/>
      <c r="STY150" s="626"/>
      <c r="STZ150" s="626"/>
      <c r="SUA150" s="626"/>
      <c r="SUB150" s="592"/>
      <c r="SUC150" s="626"/>
      <c r="SUD150" s="626"/>
      <c r="SUE150" s="626"/>
      <c r="SUF150" s="626"/>
      <c r="SUG150" s="626"/>
      <c r="SUH150" s="626"/>
      <c r="SUI150" s="592"/>
      <c r="SUJ150" s="626"/>
      <c r="SUK150" s="626"/>
      <c r="SUL150" s="626"/>
      <c r="SUM150" s="626"/>
      <c r="SUN150" s="626"/>
      <c r="SUO150" s="626"/>
      <c r="SUP150" s="592"/>
      <c r="SUQ150" s="626"/>
      <c r="SUR150" s="626"/>
      <c r="SUS150" s="626"/>
      <c r="SUT150" s="626"/>
      <c r="SUU150" s="626"/>
      <c r="SUV150" s="626"/>
      <c r="SUW150" s="592"/>
      <c r="SUX150" s="626"/>
      <c r="SUY150" s="626"/>
      <c r="SUZ150" s="626"/>
      <c r="SVA150" s="626"/>
      <c r="SVB150" s="626"/>
      <c r="SVC150" s="626"/>
      <c r="SVD150" s="592"/>
      <c r="SVE150" s="626"/>
      <c r="SVF150" s="626"/>
      <c r="SVG150" s="626"/>
      <c r="SVH150" s="626"/>
      <c r="SVI150" s="626"/>
      <c r="SVJ150" s="626"/>
      <c r="SVK150" s="592"/>
      <c r="SVL150" s="626"/>
      <c r="SVM150" s="626"/>
      <c r="SVN150" s="626"/>
      <c r="SVO150" s="626"/>
      <c r="SVP150" s="626"/>
      <c r="SVQ150" s="626"/>
      <c r="SVR150" s="592"/>
      <c r="SVS150" s="626"/>
      <c r="SVT150" s="626"/>
      <c r="SVU150" s="626"/>
      <c r="SVV150" s="626"/>
      <c r="SVW150" s="626"/>
      <c r="SVX150" s="626"/>
      <c r="SVY150" s="592"/>
      <c r="SVZ150" s="626"/>
      <c r="SWA150" s="626"/>
      <c r="SWB150" s="626"/>
      <c r="SWC150" s="626"/>
      <c r="SWD150" s="626"/>
      <c r="SWE150" s="626"/>
      <c r="SWF150" s="592"/>
      <c r="SWG150" s="626"/>
      <c r="SWH150" s="626"/>
      <c r="SWI150" s="626"/>
      <c r="SWJ150" s="626"/>
      <c r="SWK150" s="626"/>
      <c r="SWL150" s="626"/>
      <c r="SWM150" s="592"/>
      <c r="SWN150" s="626"/>
      <c r="SWO150" s="626"/>
      <c r="SWP150" s="626"/>
      <c r="SWQ150" s="626"/>
      <c r="SWR150" s="626"/>
      <c r="SWS150" s="626"/>
      <c r="SWT150" s="592"/>
      <c r="SWU150" s="626"/>
      <c r="SWV150" s="626"/>
      <c r="SWW150" s="626"/>
      <c r="SWX150" s="626"/>
      <c r="SWY150" s="626"/>
      <c r="SWZ150" s="626"/>
      <c r="SXA150" s="592"/>
      <c r="SXB150" s="626"/>
      <c r="SXC150" s="626"/>
      <c r="SXD150" s="626"/>
      <c r="SXE150" s="626"/>
      <c r="SXF150" s="626"/>
      <c r="SXG150" s="626"/>
      <c r="SXH150" s="592"/>
      <c r="SXI150" s="626"/>
      <c r="SXJ150" s="626"/>
      <c r="SXK150" s="626"/>
      <c r="SXL150" s="626"/>
      <c r="SXM150" s="626"/>
      <c r="SXN150" s="626"/>
      <c r="SXO150" s="592"/>
      <c r="SXP150" s="626"/>
      <c r="SXQ150" s="626"/>
      <c r="SXR150" s="626"/>
      <c r="SXS150" s="626"/>
      <c r="SXT150" s="626"/>
      <c r="SXU150" s="626"/>
      <c r="SXV150" s="592"/>
      <c r="SXW150" s="626"/>
      <c r="SXX150" s="626"/>
      <c r="SXY150" s="626"/>
      <c r="SXZ150" s="626"/>
      <c r="SYA150" s="626"/>
      <c r="SYB150" s="626"/>
      <c r="SYC150" s="592"/>
      <c r="SYD150" s="626"/>
      <c r="SYE150" s="626"/>
      <c r="SYF150" s="626"/>
      <c r="SYG150" s="626"/>
      <c r="SYH150" s="626"/>
      <c r="SYI150" s="626"/>
      <c r="SYJ150" s="592"/>
      <c r="SYK150" s="626"/>
      <c r="SYL150" s="626"/>
      <c r="SYM150" s="626"/>
      <c r="SYN150" s="626"/>
      <c r="SYO150" s="626"/>
      <c r="SYP150" s="626"/>
      <c r="SYQ150" s="592"/>
      <c r="SYR150" s="626"/>
      <c r="SYS150" s="626"/>
      <c r="SYT150" s="626"/>
      <c r="SYU150" s="626"/>
      <c r="SYV150" s="626"/>
      <c r="SYW150" s="626"/>
      <c r="SYX150" s="592"/>
      <c r="SYY150" s="626"/>
      <c r="SYZ150" s="626"/>
      <c r="SZA150" s="626"/>
      <c r="SZB150" s="626"/>
      <c r="SZC150" s="626"/>
      <c r="SZD150" s="626"/>
      <c r="SZE150" s="592"/>
      <c r="SZF150" s="626"/>
      <c r="SZG150" s="626"/>
      <c r="SZH150" s="626"/>
      <c r="SZI150" s="626"/>
      <c r="SZJ150" s="626"/>
      <c r="SZK150" s="626"/>
      <c r="SZL150" s="592"/>
      <c r="SZM150" s="626"/>
      <c r="SZN150" s="626"/>
      <c r="SZO150" s="626"/>
      <c r="SZP150" s="626"/>
      <c r="SZQ150" s="626"/>
      <c r="SZR150" s="626"/>
      <c r="SZS150" s="592"/>
      <c r="SZT150" s="626"/>
      <c r="SZU150" s="626"/>
      <c r="SZV150" s="626"/>
      <c r="SZW150" s="626"/>
      <c r="SZX150" s="626"/>
      <c r="SZY150" s="626"/>
      <c r="SZZ150" s="592"/>
      <c r="TAA150" s="626"/>
      <c r="TAB150" s="626"/>
      <c r="TAC150" s="626"/>
      <c r="TAD150" s="626"/>
      <c r="TAE150" s="626"/>
      <c r="TAF150" s="626"/>
      <c r="TAG150" s="592"/>
      <c r="TAH150" s="626"/>
      <c r="TAI150" s="626"/>
      <c r="TAJ150" s="626"/>
      <c r="TAK150" s="626"/>
      <c r="TAL150" s="626"/>
      <c r="TAM150" s="626"/>
      <c r="TAN150" s="592"/>
      <c r="TAO150" s="626"/>
      <c r="TAP150" s="626"/>
      <c r="TAQ150" s="626"/>
      <c r="TAR150" s="626"/>
      <c r="TAS150" s="626"/>
      <c r="TAT150" s="626"/>
      <c r="TAU150" s="592"/>
      <c r="TAV150" s="626"/>
      <c r="TAW150" s="626"/>
      <c r="TAX150" s="626"/>
      <c r="TAY150" s="626"/>
      <c r="TAZ150" s="626"/>
      <c r="TBA150" s="626"/>
      <c r="TBB150" s="592"/>
      <c r="TBC150" s="626"/>
      <c r="TBD150" s="626"/>
      <c r="TBE150" s="626"/>
      <c r="TBF150" s="626"/>
      <c r="TBG150" s="626"/>
      <c r="TBH150" s="626"/>
      <c r="TBI150" s="592"/>
      <c r="TBJ150" s="626"/>
      <c r="TBK150" s="626"/>
      <c r="TBL150" s="626"/>
      <c r="TBM150" s="626"/>
      <c r="TBN150" s="626"/>
      <c r="TBO150" s="626"/>
      <c r="TBP150" s="592"/>
      <c r="TBQ150" s="626"/>
      <c r="TBR150" s="626"/>
      <c r="TBS150" s="626"/>
      <c r="TBT150" s="626"/>
      <c r="TBU150" s="626"/>
      <c r="TBV150" s="626"/>
      <c r="TBW150" s="592"/>
      <c r="TBX150" s="626"/>
      <c r="TBY150" s="626"/>
      <c r="TBZ150" s="626"/>
      <c r="TCA150" s="626"/>
      <c r="TCB150" s="626"/>
      <c r="TCC150" s="626"/>
      <c r="TCD150" s="592"/>
      <c r="TCE150" s="626"/>
      <c r="TCF150" s="626"/>
      <c r="TCG150" s="626"/>
      <c r="TCH150" s="626"/>
      <c r="TCI150" s="626"/>
      <c r="TCJ150" s="626"/>
      <c r="TCK150" s="592"/>
      <c r="TCL150" s="626"/>
      <c r="TCM150" s="626"/>
      <c r="TCN150" s="626"/>
      <c r="TCO150" s="626"/>
      <c r="TCP150" s="626"/>
      <c r="TCQ150" s="626"/>
      <c r="TCR150" s="592"/>
      <c r="TCS150" s="626"/>
      <c r="TCT150" s="626"/>
      <c r="TCU150" s="626"/>
      <c r="TCV150" s="626"/>
      <c r="TCW150" s="626"/>
      <c r="TCX150" s="626"/>
      <c r="TCY150" s="592"/>
      <c r="TCZ150" s="626"/>
      <c r="TDA150" s="626"/>
      <c r="TDB150" s="626"/>
      <c r="TDC150" s="626"/>
      <c r="TDD150" s="626"/>
      <c r="TDE150" s="626"/>
      <c r="TDF150" s="592"/>
      <c r="TDG150" s="626"/>
      <c r="TDH150" s="626"/>
      <c r="TDI150" s="626"/>
      <c r="TDJ150" s="626"/>
      <c r="TDK150" s="626"/>
      <c r="TDL150" s="626"/>
      <c r="TDM150" s="592"/>
      <c r="TDN150" s="626"/>
      <c r="TDO150" s="626"/>
      <c r="TDP150" s="626"/>
      <c r="TDQ150" s="626"/>
      <c r="TDR150" s="626"/>
      <c r="TDS150" s="626"/>
      <c r="TDT150" s="592"/>
      <c r="TDU150" s="626"/>
      <c r="TDV150" s="626"/>
      <c r="TDW150" s="626"/>
      <c r="TDX150" s="626"/>
      <c r="TDY150" s="626"/>
      <c r="TDZ150" s="626"/>
      <c r="TEA150" s="592"/>
      <c r="TEB150" s="626"/>
      <c r="TEC150" s="626"/>
      <c r="TED150" s="626"/>
      <c r="TEE150" s="626"/>
      <c r="TEF150" s="626"/>
      <c r="TEG150" s="626"/>
      <c r="TEH150" s="592"/>
      <c r="TEI150" s="626"/>
      <c r="TEJ150" s="626"/>
      <c r="TEK150" s="626"/>
      <c r="TEL150" s="626"/>
      <c r="TEM150" s="626"/>
      <c r="TEN150" s="626"/>
      <c r="TEO150" s="592"/>
      <c r="TEP150" s="626"/>
      <c r="TEQ150" s="626"/>
      <c r="TER150" s="626"/>
      <c r="TES150" s="626"/>
      <c r="TET150" s="626"/>
      <c r="TEU150" s="626"/>
      <c r="TEV150" s="592"/>
      <c r="TEW150" s="626"/>
      <c r="TEX150" s="626"/>
      <c r="TEY150" s="626"/>
      <c r="TEZ150" s="626"/>
      <c r="TFA150" s="626"/>
      <c r="TFB150" s="626"/>
      <c r="TFC150" s="592"/>
      <c r="TFD150" s="626"/>
      <c r="TFE150" s="626"/>
      <c r="TFF150" s="626"/>
      <c r="TFG150" s="626"/>
      <c r="TFH150" s="626"/>
      <c r="TFI150" s="626"/>
      <c r="TFJ150" s="592"/>
      <c r="TFK150" s="626"/>
      <c r="TFL150" s="626"/>
      <c r="TFM150" s="626"/>
      <c r="TFN150" s="626"/>
      <c r="TFO150" s="626"/>
      <c r="TFP150" s="626"/>
      <c r="TFQ150" s="592"/>
      <c r="TFR150" s="626"/>
      <c r="TFS150" s="626"/>
      <c r="TFT150" s="626"/>
      <c r="TFU150" s="626"/>
      <c r="TFV150" s="626"/>
      <c r="TFW150" s="626"/>
      <c r="TFX150" s="592"/>
      <c r="TFY150" s="626"/>
      <c r="TFZ150" s="626"/>
      <c r="TGA150" s="626"/>
      <c r="TGB150" s="626"/>
      <c r="TGC150" s="626"/>
      <c r="TGD150" s="626"/>
      <c r="TGE150" s="592"/>
      <c r="TGF150" s="626"/>
      <c r="TGG150" s="626"/>
      <c r="TGH150" s="626"/>
      <c r="TGI150" s="626"/>
      <c r="TGJ150" s="626"/>
      <c r="TGK150" s="626"/>
      <c r="TGL150" s="592"/>
      <c r="TGM150" s="626"/>
      <c r="TGN150" s="626"/>
      <c r="TGO150" s="626"/>
      <c r="TGP150" s="626"/>
      <c r="TGQ150" s="626"/>
      <c r="TGR150" s="626"/>
      <c r="TGS150" s="592"/>
      <c r="TGT150" s="626"/>
      <c r="TGU150" s="626"/>
      <c r="TGV150" s="626"/>
      <c r="TGW150" s="626"/>
      <c r="TGX150" s="626"/>
      <c r="TGY150" s="626"/>
      <c r="TGZ150" s="592"/>
      <c r="THA150" s="626"/>
      <c r="THB150" s="626"/>
      <c r="THC150" s="626"/>
      <c r="THD150" s="626"/>
      <c r="THE150" s="626"/>
      <c r="THF150" s="626"/>
      <c r="THG150" s="592"/>
      <c r="THH150" s="626"/>
      <c r="THI150" s="626"/>
      <c r="THJ150" s="626"/>
      <c r="THK150" s="626"/>
      <c r="THL150" s="626"/>
      <c r="THM150" s="626"/>
      <c r="THN150" s="592"/>
      <c r="THO150" s="626"/>
      <c r="THP150" s="626"/>
      <c r="THQ150" s="626"/>
      <c r="THR150" s="626"/>
      <c r="THS150" s="626"/>
      <c r="THT150" s="626"/>
      <c r="THU150" s="592"/>
      <c r="THV150" s="626"/>
      <c r="THW150" s="626"/>
      <c r="THX150" s="626"/>
      <c r="THY150" s="626"/>
      <c r="THZ150" s="626"/>
      <c r="TIA150" s="626"/>
      <c r="TIB150" s="592"/>
      <c r="TIC150" s="626"/>
      <c r="TID150" s="626"/>
      <c r="TIE150" s="626"/>
      <c r="TIF150" s="626"/>
      <c r="TIG150" s="626"/>
      <c r="TIH150" s="626"/>
      <c r="TII150" s="592"/>
      <c r="TIJ150" s="626"/>
      <c r="TIK150" s="626"/>
      <c r="TIL150" s="626"/>
      <c r="TIM150" s="626"/>
      <c r="TIN150" s="626"/>
      <c r="TIO150" s="626"/>
      <c r="TIP150" s="592"/>
      <c r="TIQ150" s="626"/>
      <c r="TIR150" s="626"/>
      <c r="TIS150" s="626"/>
      <c r="TIT150" s="626"/>
      <c r="TIU150" s="626"/>
      <c r="TIV150" s="626"/>
      <c r="TIW150" s="592"/>
      <c r="TIX150" s="626"/>
      <c r="TIY150" s="626"/>
      <c r="TIZ150" s="626"/>
      <c r="TJA150" s="626"/>
      <c r="TJB150" s="626"/>
      <c r="TJC150" s="626"/>
      <c r="TJD150" s="592"/>
      <c r="TJE150" s="626"/>
      <c r="TJF150" s="626"/>
      <c r="TJG150" s="626"/>
      <c r="TJH150" s="626"/>
      <c r="TJI150" s="626"/>
      <c r="TJJ150" s="626"/>
      <c r="TJK150" s="592"/>
      <c r="TJL150" s="626"/>
      <c r="TJM150" s="626"/>
      <c r="TJN150" s="626"/>
      <c r="TJO150" s="626"/>
      <c r="TJP150" s="626"/>
      <c r="TJQ150" s="626"/>
      <c r="TJR150" s="592"/>
      <c r="TJS150" s="626"/>
      <c r="TJT150" s="626"/>
      <c r="TJU150" s="626"/>
      <c r="TJV150" s="626"/>
      <c r="TJW150" s="626"/>
      <c r="TJX150" s="626"/>
      <c r="TJY150" s="592"/>
      <c r="TJZ150" s="626"/>
      <c r="TKA150" s="626"/>
      <c r="TKB150" s="626"/>
      <c r="TKC150" s="626"/>
      <c r="TKD150" s="626"/>
      <c r="TKE150" s="626"/>
      <c r="TKF150" s="592"/>
      <c r="TKG150" s="626"/>
      <c r="TKH150" s="626"/>
      <c r="TKI150" s="626"/>
      <c r="TKJ150" s="626"/>
      <c r="TKK150" s="626"/>
      <c r="TKL150" s="626"/>
      <c r="TKM150" s="592"/>
      <c r="TKN150" s="626"/>
      <c r="TKO150" s="626"/>
      <c r="TKP150" s="626"/>
      <c r="TKQ150" s="626"/>
      <c r="TKR150" s="626"/>
      <c r="TKS150" s="626"/>
      <c r="TKT150" s="592"/>
      <c r="TKU150" s="626"/>
      <c r="TKV150" s="626"/>
      <c r="TKW150" s="626"/>
      <c r="TKX150" s="626"/>
      <c r="TKY150" s="626"/>
      <c r="TKZ150" s="626"/>
      <c r="TLA150" s="592"/>
      <c r="TLB150" s="626"/>
      <c r="TLC150" s="626"/>
      <c r="TLD150" s="626"/>
      <c r="TLE150" s="626"/>
      <c r="TLF150" s="626"/>
      <c r="TLG150" s="626"/>
      <c r="TLH150" s="592"/>
      <c r="TLI150" s="626"/>
      <c r="TLJ150" s="626"/>
      <c r="TLK150" s="626"/>
      <c r="TLL150" s="626"/>
      <c r="TLM150" s="626"/>
      <c r="TLN150" s="626"/>
      <c r="TLO150" s="592"/>
      <c r="TLP150" s="626"/>
      <c r="TLQ150" s="626"/>
      <c r="TLR150" s="626"/>
      <c r="TLS150" s="626"/>
      <c r="TLT150" s="626"/>
      <c r="TLU150" s="626"/>
      <c r="TLV150" s="592"/>
      <c r="TLW150" s="626"/>
      <c r="TLX150" s="626"/>
      <c r="TLY150" s="626"/>
      <c r="TLZ150" s="626"/>
      <c r="TMA150" s="626"/>
      <c r="TMB150" s="626"/>
      <c r="TMC150" s="592"/>
      <c r="TMD150" s="626"/>
      <c r="TME150" s="626"/>
      <c r="TMF150" s="626"/>
      <c r="TMG150" s="626"/>
      <c r="TMH150" s="626"/>
      <c r="TMI150" s="626"/>
      <c r="TMJ150" s="592"/>
      <c r="TMK150" s="626"/>
      <c r="TML150" s="626"/>
      <c r="TMM150" s="626"/>
      <c r="TMN150" s="626"/>
      <c r="TMO150" s="626"/>
      <c r="TMP150" s="626"/>
      <c r="TMQ150" s="592"/>
      <c r="TMR150" s="626"/>
      <c r="TMS150" s="626"/>
      <c r="TMT150" s="626"/>
      <c r="TMU150" s="626"/>
      <c r="TMV150" s="626"/>
      <c r="TMW150" s="626"/>
      <c r="TMX150" s="592"/>
      <c r="TMY150" s="626"/>
      <c r="TMZ150" s="626"/>
      <c r="TNA150" s="626"/>
      <c r="TNB150" s="626"/>
      <c r="TNC150" s="626"/>
      <c r="TND150" s="626"/>
      <c r="TNE150" s="592"/>
      <c r="TNF150" s="626"/>
      <c r="TNG150" s="626"/>
      <c r="TNH150" s="626"/>
      <c r="TNI150" s="626"/>
      <c r="TNJ150" s="626"/>
      <c r="TNK150" s="626"/>
      <c r="TNL150" s="592"/>
      <c r="TNM150" s="626"/>
      <c r="TNN150" s="626"/>
      <c r="TNO150" s="626"/>
      <c r="TNP150" s="626"/>
      <c r="TNQ150" s="626"/>
      <c r="TNR150" s="626"/>
      <c r="TNS150" s="592"/>
      <c r="TNT150" s="626"/>
      <c r="TNU150" s="626"/>
      <c r="TNV150" s="626"/>
      <c r="TNW150" s="626"/>
      <c r="TNX150" s="626"/>
      <c r="TNY150" s="626"/>
      <c r="TNZ150" s="592"/>
      <c r="TOA150" s="626"/>
      <c r="TOB150" s="626"/>
      <c r="TOC150" s="626"/>
      <c r="TOD150" s="626"/>
      <c r="TOE150" s="626"/>
      <c r="TOF150" s="626"/>
      <c r="TOG150" s="592"/>
      <c r="TOH150" s="626"/>
      <c r="TOI150" s="626"/>
      <c r="TOJ150" s="626"/>
      <c r="TOK150" s="626"/>
      <c r="TOL150" s="626"/>
      <c r="TOM150" s="626"/>
      <c r="TON150" s="592"/>
      <c r="TOO150" s="626"/>
      <c r="TOP150" s="626"/>
      <c r="TOQ150" s="626"/>
      <c r="TOR150" s="626"/>
      <c r="TOS150" s="626"/>
      <c r="TOT150" s="626"/>
      <c r="TOU150" s="592"/>
      <c r="TOV150" s="626"/>
      <c r="TOW150" s="626"/>
      <c r="TOX150" s="626"/>
      <c r="TOY150" s="626"/>
      <c r="TOZ150" s="626"/>
      <c r="TPA150" s="626"/>
      <c r="TPB150" s="592"/>
      <c r="TPC150" s="626"/>
      <c r="TPD150" s="626"/>
      <c r="TPE150" s="626"/>
      <c r="TPF150" s="626"/>
      <c r="TPG150" s="626"/>
      <c r="TPH150" s="626"/>
      <c r="TPI150" s="592"/>
      <c r="TPJ150" s="626"/>
      <c r="TPK150" s="626"/>
      <c r="TPL150" s="626"/>
      <c r="TPM150" s="626"/>
      <c r="TPN150" s="626"/>
      <c r="TPO150" s="626"/>
      <c r="TPP150" s="592"/>
      <c r="TPQ150" s="626"/>
      <c r="TPR150" s="626"/>
      <c r="TPS150" s="626"/>
      <c r="TPT150" s="626"/>
      <c r="TPU150" s="626"/>
      <c r="TPV150" s="626"/>
      <c r="TPW150" s="592"/>
      <c r="TPX150" s="626"/>
      <c r="TPY150" s="626"/>
      <c r="TPZ150" s="626"/>
      <c r="TQA150" s="626"/>
      <c r="TQB150" s="626"/>
      <c r="TQC150" s="626"/>
      <c r="TQD150" s="592"/>
      <c r="TQE150" s="626"/>
      <c r="TQF150" s="626"/>
      <c r="TQG150" s="626"/>
      <c r="TQH150" s="626"/>
      <c r="TQI150" s="626"/>
      <c r="TQJ150" s="626"/>
      <c r="TQK150" s="592"/>
      <c r="TQL150" s="626"/>
      <c r="TQM150" s="626"/>
      <c r="TQN150" s="626"/>
      <c r="TQO150" s="626"/>
      <c r="TQP150" s="626"/>
      <c r="TQQ150" s="626"/>
      <c r="TQR150" s="592"/>
      <c r="TQS150" s="626"/>
      <c r="TQT150" s="626"/>
      <c r="TQU150" s="626"/>
      <c r="TQV150" s="626"/>
      <c r="TQW150" s="626"/>
      <c r="TQX150" s="626"/>
      <c r="TQY150" s="592"/>
      <c r="TQZ150" s="626"/>
      <c r="TRA150" s="626"/>
      <c r="TRB150" s="626"/>
      <c r="TRC150" s="626"/>
      <c r="TRD150" s="626"/>
      <c r="TRE150" s="626"/>
      <c r="TRF150" s="592"/>
      <c r="TRG150" s="626"/>
      <c r="TRH150" s="626"/>
      <c r="TRI150" s="626"/>
      <c r="TRJ150" s="626"/>
      <c r="TRK150" s="626"/>
      <c r="TRL150" s="626"/>
      <c r="TRM150" s="592"/>
      <c r="TRN150" s="626"/>
      <c r="TRO150" s="626"/>
      <c r="TRP150" s="626"/>
      <c r="TRQ150" s="626"/>
      <c r="TRR150" s="626"/>
      <c r="TRS150" s="626"/>
      <c r="TRT150" s="592"/>
      <c r="TRU150" s="626"/>
      <c r="TRV150" s="626"/>
      <c r="TRW150" s="626"/>
      <c r="TRX150" s="626"/>
      <c r="TRY150" s="626"/>
      <c r="TRZ150" s="626"/>
      <c r="TSA150" s="592"/>
      <c r="TSB150" s="626"/>
      <c r="TSC150" s="626"/>
      <c r="TSD150" s="626"/>
      <c r="TSE150" s="626"/>
      <c r="TSF150" s="626"/>
      <c r="TSG150" s="626"/>
      <c r="TSH150" s="592"/>
      <c r="TSI150" s="626"/>
      <c r="TSJ150" s="626"/>
      <c r="TSK150" s="626"/>
      <c r="TSL150" s="626"/>
      <c r="TSM150" s="626"/>
      <c r="TSN150" s="626"/>
      <c r="TSO150" s="592"/>
      <c r="TSP150" s="626"/>
      <c r="TSQ150" s="626"/>
      <c r="TSR150" s="626"/>
      <c r="TSS150" s="626"/>
      <c r="TST150" s="626"/>
      <c r="TSU150" s="626"/>
      <c r="TSV150" s="592"/>
      <c r="TSW150" s="626"/>
      <c r="TSX150" s="626"/>
      <c r="TSY150" s="626"/>
      <c r="TSZ150" s="626"/>
      <c r="TTA150" s="626"/>
      <c r="TTB150" s="626"/>
      <c r="TTC150" s="592"/>
      <c r="TTD150" s="626"/>
      <c r="TTE150" s="626"/>
      <c r="TTF150" s="626"/>
      <c r="TTG150" s="626"/>
      <c r="TTH150" s="626"/>
      <c r="TTI150" s="626"/>
      <c r="TTJ150" s="592"/>
      <c r="TTK150" s="626"/>
      <c r="TTL150" s="626"/>
      <c r="TTM150" s="626"/>
      <c r="TTN150" s="626"/>
      <c r="TTO150" s="626"/>
      <c r="TTP150" s="626"/>
      <c r="TTQ150" s="592"/>
      <c r="TTR150" s="626"/>
      <c r="TTS150" s="626"/>
      <c r="TTT150" s="626"/>
      <c r="TTU150" s="626"/>
      <c r="TTV150" s="626"/>
      <c r="TTW150" s="626"/>
      <c r="TTX150" s="592"/>
      <c r="TTY150" s="626"/>
      <c r="TTZ150" s="626"/>
      <c r="TUA150" s="626"/>
      <c r="TUB150" s="626"/>
      <c r="TUC150" s="626"/>
      <c r="TUD150" s="626"/>
      <c r="TUE150" s="592"/>
      <c r="TUF150" s="626"/>
      <c r="TUG150" s="626"/>
      <c r="TUH150" s="626"/>
      <c r="TUI150" s="626"/>
      <c r="TUJ150" s="626"/>
      <c r="TUK150" s="626"/>
      <c r="TUL150" s="592"/>
      <c r="TUM150" s="626"/>
      <c r="TUN150" s="626"/>
      <c r="TUO150" s="626"/>
      <c r="TUP150" s="626"/>
      <c r="TUQ150" s="626"/>
      <c r="TUR150" s="626"/>
      <c r="TUS150" s="592"/>
      <c r="TUT150" s="626"/>
      <c r="TUU150" s="626"/>
      <c r="TUV150" s="626"/>
      <c r="TUW150" s="626"/>
      <c r="TUX150" s="626"/>
      <c r="TUY150" s="626"/>
      <c r="TUZ150" s="592"/>
      <c r="TVA150" s="626"/>
      <c r="TVB150" s="626"/>
      <c r="TVC150" s="626"/>
      <c r="TVD150" s="626"/>
      <c r="TVE150" s="626"/>
      <c r="TVF150" s="626"/>
      <c r="TVG150" s="592"/>
      <c r="TVH150" s="626"/>
      <c r="TVI150" s="626"/>
      <c r="TVJ150" s="626"/>
      <c r="TVK150" s="626"/>
      <c r="TVL150" s="626"/>
      <c r="TVM150" s="626"/>
      <c r="TVN150" s="592"/>
      <c r="TVO150" s="626"/>
      <c r="TVP150" s="626"/>
      <c r="TVQ150" s="626"/>
      <c r="TVR150" s="626"/>
      <c r="TVS150" s="626"/>
      <c r="TVT150" s="626"/>
      <c r="TVU150" s="592"/>
      <c r="TVV150" s="626"/>
      <c r="TVW150" s="626"/>
      <c r="TVX150" s="626"/>
      <c r="TVY150" s="626"/>
      <c r="TVZ150" s="626"/>
      <c r="TWA150" s="626"/>
      <c r="TWB150" s="592"/>
      <c r="TWC150" s="626"/>
      <c r="TWD150" s="626"/>
      <c r="TWE150" s="626"/>
      <c r="TWF150" s="626"/>
      <c r="TWG150" s="626"/>
      <c r="TWH150" s="626"/>
      <c r="TWI150" s="592"/>
      <c r="TWJ150" s="626"/>
      <c r="TWK150" s="626"/>
      <c r="TWL150" s="626"/>
      <c r="TWM150" s="626"/>
      <c r="TWN150" s="626"/>
      <c r="TWO150" s="626"/>
      <c r="TWP150" s="592"/>
      <c r="TWQ150" s="626"/>
      <c r="TWR150" s="626"/>
      <c r="TWS150" s="626"/>
      <c r="TWT150" s="626"/>
      <c r="TWU150" s="626"/>
      <c r="TWV150" s="626"/>
      <c r="TWW150" s="592"/>
      <c r="TWX150" s="626"/>
      <c r="TWY150" s="626"/>
      <c r="TWZ150" s="626"/>
      <c r="TXA150" s="626"/>
      <c r="TXB150" s="626"/>
      <c r="TXC150" s="626"/>
      <c r="TXD150" s="592"/>
      <c r="TXE150" s="626"/>
      <c r="TXF150" s="626"/>
      <c r="TXG150" s="626"/>
      <c r="TXH150" s="626"/>
      <c r="TXI150" s="626"/>
      <c r="TXJ150" s="626"/>
      <c r="TXK150" s="592"/>
      <c r="TXL150" s="626"/>
      <c r="TXM150" s="626"/>
      <c r="TXN150" s="626"/>
      <c r="TXO150" s="626"/>
      <c r="TXP150" s="626"/>
      <c r="TXQ150" s="626"/>
      <c r="TXR150" s="592"/>
      <c r="TXS150" s="626"/>
      <c r="TXT150" s="626"/>
      <c r="TXU150" s="626"/>
      <c r="TXV150" s="626"/>
      <c r="TXW150" s="626"/>
      <c r="TXX150" s="626"/>
      <c r="TXY150" s="592"/>
      <c r="TXZ150" s="626"/>
      <c r="TYA150" s="626"/>
      <c r="TYB150" s="626"/>
      <c r="TYC150" s="626"/>
      <c r="TYD150" s="626"/>
      <c r="TYE150" s="626"/>
      <c r="TYF150" s="592"/>
      <c r="TYG150" s="626"/>
      <c r="TYH150" s="626"/>
      <c r="TYI150" s="626"/>
      <c r="TYJ150" s="626"/>
      <c r="TYK150" s="626"/>
      <c r="TYL150" s="626"/>
      <c r="TYM150" s="592"/>
      <c r="TYN150" s="626"/>
      <c r="TYO150" s="626"/>
      <c r="TYP150" s="626"/>
      <c r="TYQ150" s="626"/>
      <c r="TYR150" s="626"/>
      <c r="TYS150" s="626"/>
      <c r="TYT150" s="592"/>
      <c r="TYU150" s="626"/>
      <c r="TYV150" s="626"/>
      <c r="TYW150" s="626"/>
      <c r="TYX150" s="626"/>
      <c r="TYY150" s="626"/>
      <c r="TYZ150" s="626"/>
      <c r="TZA150" s="592"/>
      <c r="TZB150" s="626"/>
      <c r="TZC150" s="626"/>
      <c r="TZD150" s="626"/>
      <c r="TZE150" s="626"/>
      <c r="TZF150" s="626"/>
      <c r="TZG150" s="626"/>
      <c r="TZH150" s="592"/>
      <c r="TZI150" s="626"/>
      <c r="TZJ150" s="626"/>
      <c r="TZK150" s="626"/>
      <c r="TZL150" s="626"/>
      <c r="TZM150" s="626"/>
      <c r="TZN150" s="626"/>
      <c r="TZO150" s="592"/>
      <c r="TZP150" s="626"/>
      <c r="TZQ150" s="626"/>
      <c r="TZR150" s="626"/>
      <c r="TZS150" s="626"/>
      <c r="TZT150" s="626"/>
      <c r="TZU150" s="626"/>
      <c r="TZV150" s="592"/>
      <c r="TZW150" s="626"/>
      <c r="TZX150" s="626"/>
      <c r="TZY150" s="626"/>
      <c r="TZZ150" s="626"/>
      <c r="UAA150" s="626"/>
      <c r="UAB150" s="626"/>
      <c r="UAC150" s="592"/>
      <c r="UAD150" s="626"/>
      <c r="UAE150" s="626"/>
      <c r="UAF150" s="626"/>
      <c r="UAG150" s="626"/>
      <c r="UAH150" s="626"/>
      <c r="UAI150" s="626"/>
      <c r="UAJ150" s="592"/>
      <c r="UAK150" s="626"/>
      <c r="UAL150" s="626"/>
      <c r="UAM150" s="626"/>
      <c r="UAN150" s="626"/>
      <c r="UAO150" s="626"/>
      <c r="UAP150" s="626"/>
      <c r="UAQ150" s="592"/>
      <c r="UAR150" s="626"/>
      <c r="UAS150" s="626"/>
      <c r="UAT150" s="626"/>
      <c r="UAU150" s="626"/>
      <c r="UAV150" s="626"/>
      <c r="UAW150" s="626"/>
      <c r="UAX150" s="592"/>
      <c r="UAY150" s="626"/>
      <c r="UAZ150" s="626"/>
      <c r="UBA150" s="626"/>
      <c r="UBB150" s="626"/>
      <c r="UBC150" s="626"/>
      <c r="UBD150" s="626"/>
      <c r="UBE150" s="592"/>
      <c r="UBF150" s="626"/>
      <c r="UBG150" s="626"/>
      <c r="UBH150" s="626"/>
      <c r="UBI150" s="626"/>
      <c r="UBJ150" s="626"/>
      <c r="UBK150" s="626"/>
      <c r="UBL150" s="592"/>
      <c r="UBM150" s="626"/>
      <c r="UBN150" s="626"/>
      <c r="UBO150" s="626"/>
      <c r="UBP150" s="626"/>
      <c r="UBQ150" s="626"/>
      <c r="UBR150" s="626"/>
      <c r="UBS150" s="592"/>
      <c r="UBT150" s="626"/>
      <c r="UBU150" s="626"/>
      <c r="UBV150" s="626"/>
      <c r="UBW150" s="626"/>
      <c r="UBX150" s="626"/>
      <c r="UBY150" s="626"/>
      <c r="UBZ150" s="592"/>
      <c r="UCA150" s="626"/>
      <c r="UCB150" s="626"/>
      <c r="UCC150" s="626"/>
      <c r="UCD150" s="626"/>
      <c r="UCE150" s="626"/>
      <c r="UCF150" s="626"/>
      <c r="UCG150" s="592"/>
      <c r="UCH150" s="626"/>
      <c r="UCI150" s="626"/>
      <c r="UCJ150" s="626"/>
      <c r="UCK150" s="626"/>
      <c r="UCL150" s="626"/>
      <c r="UCM150" s="626"/>
      <c r="UCN150" s="592"/>
      <c r="UCO150" s="626"/>
      <c r="UCP150" s="626"/>
      <c r="UCQ150" s="626"/>
      <c r="UCR150" s="626"/>
      <c r="UCS150" s="626"/>
      <c r="UCT150" s="626"/>
      <c r="UCU150" s="592"/>
      <c r="UCV150" s="626"/>
      <c r="UCW150" s="626"/>
      <c r="UCX150" s="626"/>
      <c r="UCY150" s="626"/>
      <c r="UCZ150" s="626"/>
      <c r="UDA150" s="626"/>
      <c r="UDB150" s="592"/>
      <c r="UDC150" s="626"/>
      <c r="UDD150" s="626"/>
      <c r="UDE150" s="626"/>
      <c r="UDF150" s="626"/>
      <c r="UDG150" s="626"/>
      <c r="UDH150" s="626"/>
      <c r="UDI150" s="592"/>
      <c r="UDJ150" s="626"/>
      <c r="UDK150" s="626"/>
      <c r="UDL150" s="626"/>
      <c r="UDM150" s="626"/>
      <c r="UDN150" s="626"/>
      <c r="UDO150" s="626"/>
      <c r="UDP150" s="592"/>
      <c r="UDQ150" s="626"/>
      <c r="UDR150" s="626"/>
      <c r="UDS150" s="626"/>
      <c r="UDT150" s="626"/>
      <c r="UDU150" s="626"/>
      <c r="UDV150" s="626"/>
      <c r="UDW150" s="592"/>
      <c r="UDX150" s="626"/>
      <c r="UDY150" s="626"/>
      <c r="UDZ150" s="626"/>
      <c r="UEA150" s="626"/>
      <c r="UEB150" s="626"/>
      <c r="UEC150" s="626"/>
      <c r="UED150" s="592"/>
      <c r="UEE150" s="626"/>
      <c r="UEF150" s="626"/>
      <c r="UEG150" s="626"/>
      <c r="UEH150" s="626"/>
      <c r="UEI150" s="626"/>
      <c r="UEJ150" s="626"/>
      <c r="UEK150" s="592"/>
      <c r="UEL150" s="626"/>
      <c r="UEM150" s="626"/>
      <c r="UEN150" s="626"/>
      <c r="UEO150" s="626"/>
      <c r="UEP150" s="626"/>
      <c r="UEQ150" s="626"/>
      <c r="UER150" s="592"/>
      <c r="UES150" s="626"/>
      <c r="UET150" s="626"/>
      <c r="UEU150" s="626"/>
      <c r="UEV150" s="626"/>
      <c r="UEW150" s="626"/>
      <c r="UEX150" s="626"/>
      <c r="UEY150" s="592"/>
      <c r="UEZ150" s="626"/>
      <c r="UFA150" s="626"/>
      <c r="UFB150" s="626"/>
      <c r="UFC150" s="626"/>
      <c r="UFD150" s="626"/>
      <c r="UFE150" s="626"/>
      <c r="UFF150" s="592"/>
      <c r="UFG150" s="626"/>
      <c r="UFH150" s="626"/>
      <c r="UFI150" s="626"/>
      <c r="UFJ150" s="626"/>
      <c r="UFK150" s="626"/>
      <c r="UFL150" s="626"/>
      <c r="UFM150" s="592"/>
      <c r="UFN150" s="626"/>
      <c r="UFO150" s="626"/>
      <c r="UFP150" s="626"/>
      <c r="UFQ150" s="626"/>
      <c r="UFR150" s="626"/>
      <c r="UFS150" s="626"/>
      <c r="UFT150" s="592"/>
      <c r="UFU150" s="626"/>
      <c r="UFV150" s="626"/>
      <c r="UFW150" s="626"/>
      <c r="UFX150" s="626"/>
      <c r="UFY150" s="626"/>
      <c r="UFZ150" s="626"/>
      <c r="UGA150" s="592"/>
      <c r="UGB150" s="626"/>
      <c r="UGC150" s="626"/>
      <c r="UGD150" s="626"/>
      <c r="UGE150" s="626"/>
      <c r="UGF150" s="626"/>
      <c r="UGG150" s="626"/>
      <c r="UGH150" s="592"/>
      <c r="UGI150" s="626"/>
      <c r="UGJ150" s="626"/>
      <c r="UGK150" s="626"/>
      <c r="UGL150" s="626"/>
      <c r="UGM150" s="626"/>
      <c r="UGN150" s="626"/>
      <c r="UGO150" s="592"/>
      <c r="UGP150" s="626"/>
      <c r="UGQ150" s="626"/>
      <c r="UGR150" s="626"/>
      <c r="UGS150" s="626"/>
      <c r="UGT150" s="626"/>
      <c r="UGU150" s="626"/>
      <c r="UGV150" s="592"/>
      <c r="UGW150" s="626"/>
      <c r="UGX150" s="626"/>
      <c r="UGY150" s="626"/>
      <c r="UGZ150" s="626"/>
      <c r="UHA150" s="626"/>
      <c r="UHB150" s="626"/>
      <c r="UHC150" s="592"/>
      <c r="UHD150" s="626"/>
      <c r="UHE150" s="626"/>
      <c r="UHF150" s="626"/>
      <c r="UHG150" s="626"/>
      <c r="UHH150" s="626"/>
      <c r="UHI150" s="626"/>
      <c r="UHJ150" s="592"/>
      <c r="UHK150" s="626"/>
      <c r="UHL150" s="626"/>
      <c r="UHM150" s="626"/>
      <c r="UHN150" s="626"/>
      <c r="UHO150" s="626"/>
      <c r="UHP150" s="626"/>
      <c r="UHQ150" s="592"/>
      <c r="UHR150" s="626"/>
      <c r="UHS150" s="626"/>
      <c r="UHT150" s="626"/>
      <c r="UHU150" s="626"/>
      <c r="UHV150" s="626"/>
      <c r="UHW150" s="626"/>
      <c r="UHX150" s="592"/>
      <c r="UHY150" s="626"/>
      <c r="UHZ150" s="626"/>
      <c r="UIA150" s="626"/>
      <c r="UIB150" s="626"/>
      <c r="UIC150" s="626"/>
      <c r="UID150" s="626"/>
      <c r="UIE150" s="592"/>
      <c r="UIF150" s="626"/>
      <c r="UIG150" s="626"/>
      <c r="UIH150" s="626"/>
      <c r="UII150" s="626"/>
      <c r="UIJ150" s="626"/>
      <c r="UIK150" s="626"/>
      <c r="UIL150" s="592"/>
      <c r="UIM150" s="626"/>
      <c r="UIN150" s="626"/>
      <c r="UIO150" s="626"/>
      <c r="UIP150" s="626"/>
      <c r="UIQ150" s="626"/>
      <c r="UIR150" s="626"/>
      <c r="UIS150" s="592"/>
      <c r="UIT150" s="626"/>
      <c r="UIU150" s="626"/>
      <c r="UIV150" s="626"/>
      <c r="UIW150" s="626"/>
      <c r="UIX150" s="626"/>
      <c r="UIY150" s="626"/>
      <c r="UIZ150" s="592"/>
      <c r="UJA150" s="626"/>
      <c r="UJB150" s="626"/>
      <c r="UJC150" s="626"/>
      <c r="UJD150" s="626"/>
      <c r="UJE150" s="626"/>
      <c r="UJF150" s="626"/>
      <c r="UJG150" s="592"/>
      <c r="UJH150" s="626"/>
      <c r="UJI150" s="626"/>
      <c r="UJJ150" s="626"/>
      <c r="UJK150" s="626"/>
      <c r="UJL150" s="626"/>
      <c r="UJM150" s="626"/>
      <c r="UJN150" s="592"/>
      <c r="UJO150" s="626"/>
      <c r="UJP150" s="626"/>
      <c r="UJQ150" s="626"/>
      <c r="UJR150" s="626"/>
      <c r="UJS150" s="626"/>
      <c r="UJT150" s="626"/>
      <c r="UJU150" s="592"/>
      <c r="UJV150" s="626"/>
      <c r="UJW150" s="626"/>
      <c r="UJX150" s="626"/>
      <c r="UJY150" s="626"/>
      <c r="UJZ150" s="626"/>
      <c r="UKA150" s="626"/>
      <c r="UKB150" s="592"/>
      <c r="UKC150" s="626"/>
      <c r="UKD150" s="626"/>
      <c r="UKE150" s="626"/>
      <c r="UKF150" s="626"/>
      <c r="UKG150" s="626"/>
      <c r="UKH150" s="626"/>
      <c r="UKI150" s="592"/>
      <c r="UKJ150" s="626"/>
      <c r="UKK150" s="626"/>
      <c r="UKL150" s="626"/>
      <c r="UKM150" s="626"/>
      <c r="UKN150" s="626"/>
      <c r="UKO150" s="626"/>
      <c r="UKP150" s="592"/>
      <c r="UKQ150" s="626"/>
      <c r="UKR150" s="626"/>
      <c r="UKS150" s="626"/>
      <c r="UKT150" s="626"/>
      <c r="UKU150" s="626"/>
      <c r="UKV150" s="626"/>
      <c r="UKW150" s="592"/>
      <c r="UKX150" s="626"/>
      <c r="UKY150" s="626"/>
      <c r="UKZ150" s="626"/>
      <c r="ULA150" s="626"/>
      <c r="ULB150" s="626"/>
      <c r="ULC150" s="626"/>
      <c r="ULD150" s="592"/>
      <c r="ULE150" s="626"/>
      <c r="ULF150" s="626"/>
      <c r="ULG150" s="626"/>
      <c r="ULH150" s="626"/>
      <c r="ULI150" s="626"/>
      <c r="ULJ150" s="626"/>
      <c r="ULK150" s="592"/>
      <c r="ULL150" s="626"/>
      <c r="ULM150" s="626"/>
      <c r="ULN150" s="626"/>
      <c r="ULO150" s="626"/>
      <c r="ULP150" s="626"/>
      <c r="ULQ150" s="626"/>
      <c r="ULR150" s="592"/>
      <c r="ULS150" s="626"/>
      <c r="ULT150" s="626"/>
      <c r="ULU150" s="626"/>
      <c r="ULV150" s="626"/>
      <c r="ULW150" s="626"/>
      <c r="ULX150" s="626"/>
      <c r="ULY150" s="592"/>
      <c r="ULZ150" s="626"/>
      <c r="UMA150" s="626"/>
      <c r="UMB150" s="626"/>
      <c r="UMC150" s="626"/>
      <c r="UMD150" s="626"/>
      <c r="UME150" s="626"/>
      <c r="UMF150" s="592"/>
      <c r="UMG150" s="626"/>
      <c r="UMH150" s="626"/>
      <c r="UMI150" s="626"/>
      <c r="UMJ150" s="626"/>
      <c r="UMK150" s="626"/>
      <c r="UML150" s="626"/>
      <c r="UMM150" s="592"/>
      <c r="UMN150" s="626"/>
      <c r="UMO150" s="626"/>
      <c r="UMP150" s="626"/>
      <c r="UMQ150" s="626"/>
      <c r="UMR150" s="626"/>
      <c r="UMS150" s="626"/>
      <c r="UMT150" s="592"/>
      <c r="UMU150" s="626"/>
      <c r="UMV150" s="626"/>
      <c r="UMW150" s="626"/>
      <c r="UMX150" s="626"/>
      <c r="UMY150" s="626"/>
      <c r="UMZ150" s="626"/>
      <c r="UNA150" s="592"/>
      <c r="UNB150" s="626"/>
      <c r="UNC150" s="626"/>
      <c r="UND150" s="626"/>
      <c r="UNE150" s="626"/>
      <c r="UNF150" s="626"/>
      <c r="UNG150" s="626"/>
      <c r="UNH150" s="592"/>
      <c r="UNI150" s="626"/>
      <c r="UNJ150" s="626"/>
      <c r="UNK150" s="626"/>
      <c r="UNL150" s="626"/>
      <c r="UNM150" s="626"/>
      <c r="UNN150" s="626"/>
      <c r="UNO150" s="592"/>
      <c r="UNP150" s="626"/>
      <c r="UNQ150" s="626"/>
      <c r="UNR150" s="626"/>
      <c r="UNS150" s="626"/>
      <c r="UNT150" s="626"/>
      <c r="UNU150" s="626"/>
      <c r="UNV150" s="592"/>
      <c r="UNW150" s="626"/>
      <c r="UNX150" s="626"/>
      <c r="UNY150" s="626"/>
      <c r="UNZ150" s="626"/>
      <c r="UOA150" s="626"/>
      <c r="UOB150" s="626"/>
      <c r="UOC150" s="592"/>
      <c r="UOD150" s="626"/>
      <c r="UOE150" s="626"/>
      <c r="UOF150" s="626"/>
      <c r="UOG150" s="626"/>
      <c r="UOH150" s="626"/>
      <c r="UOI150" s="626"/>
      <c r="UOJ150" s="592"/>
      <c r="UOK150" s="626"/>
      <c r="UOL150" s="626"/>
      <c r="UOM150" s="626"/>
      <c r="UON150" s="626"/>
      <c r="UOO150" s="626"/>
      <c r="UOP150" s="626"/>
      <c r="UOQ150" s="592"/>
      <c r="UOR150" s="626"/>
      <c r="UOS150" s="626"/>
      <c r="UOT150" s="626"/>
      <c r="UOU150" s="626"/>
      <c r="UOV150" s="626"/>
      <c r="UOW150" s="626"/>
      <c r="UOX150" s="592"/>
      <c r="UOY150" s="626"/>
      <c r="UOZ150" s="626"/>
      <c r="UPA150" s="626"/>
      <c r="UPB150" s="626"/>
      <c r="UPC150" s="626"/>
      <c r="UPD150" s="626"/>
      <c r="UPE150" s="592"/>
      <c r="UPF150" s="626"/>
      <c r="UPG150" s="626"/>
      <c r="UPH150" s="626"/>
      <c r="UPI150" s="626"/>
      <c r="UPJ150" s="626"/>
      <c r="UPK150" s="626"/>
      <c r="UPL150" s="592"/>
      <c r="UPM150" s="626"/>
      <c r="UPN150" s="626"/>
      <c r="UPO150" s="626"/>
      <c r="UPP150" s="626"/>
      <c r="UPQ150" s="626"/>
      <c r="UPR150" s="626"/>
      <c r="UPS150" s="592"/>
      <c r="UPT150" s="626"/>
      <c r="UPU150" s="626"/>
      <c r="UPV150" s="626"/>
      <c r="UPW150" s="626"/>
      <c r="UPX150" s="626"/>
      <c r="UPY150" s="626"/>
      <c r="UPZ150" s="592"/>
      <c r="UQA150" s="626"/>
      <c r="UQB150" s="626"/>
      <c r="UQC150" s="626"/>
      <c r="UQD150" s="626"/>
      <c r="UQE150" s="626"/>
      <c r="UQF150" s="626"/>
      <c r="UQG150" s="592"/>
      <c r="UQH150" s="626"/>
      <c r="UQI150" s="626"/>
      <c r="UQJ150" s="626"/>
      <c r="UQK150" s="626"/>
      <c r="UQL150" s="626"/>
      <c r="UQM150" s="626"/>
      <c r="UQN150" s="592"/>
      <c r="UQO150" s="626"/>
      <c r="UQP150" s="626"/>
      <c r="UQQ150" s="626"/>
      <c r="UQR150" s="626"/>
      <c r="UQS150" s="626"/>
      <c r="UQT150" s="626"/>
      <c r="UQU150" s="592"/>
      <c r="UQV150" s="626"/>
      <c r="UQW150" s="626"/>
      <c r="UQX150" s="626"/>
      <c r="UQY150" s="626"/>
      <c r="UQZ150" s="626"/>
      <c r="URA150" s="626"/>
      <c r="URB150" s="592"/>
      <c r="URC150" s="626"/>
      <c r="URD150" s="626"/>
      <c r="URE150" s="626"/>
      <c r="URF150" s="626"/>
      <c r="URG150" s="626"/>
      <c r="URH150" s="626"/>
      <c r="URI150" s="592"/>
      <c r="URJ150" s="626"/>
      <c r="URK150" s="626"/>
      <c r="URL150" s="626"/>
      <c r="URM150" s="626"/>
      <c r="URN150" s="626"/>
      <c r="URO150" s="626"/>
      <c r="URP150" s="592"/>
      <c r="URQ150" s="626"/>
      <c r="URR150" s="626"/>
      <c r="URS150" s="626"/>
      <c r="URT150" s="626"/>
      <c r="URU150" s="626"/>
      <c r="URV150" s="626"/>
      <c r="URW150" s="592"/>
      <c r="URX150" s="626"/>
      <c r="URY150" s="626"/>
      <c r="URZ150" s="626"/>
      <c r="USA150" s="626"/>
      <c r="USB150" s="626"/>
      <c r="USC150" s="626"/>
      <c r="USD150" s="592"/>
      <c r="USE150" s="626"/>
      <c r="USF150" s="626"/>
      <c r="USG150" s="626"/>
      <c r="USH150" s="626"/>
      <c r="USI150" s="626"/>
      <c r="USJ150" s="626"/>
      <c r="USK150" s="592"/>
      <c r="USL150" s="626"/>
      <c r="USM150" s="626"/>
      <c r="USN150" s="626"/>
      <c r="USO150" s="626"/>
      <c r="USP150" s="626"/>
      <c r="USQ150" s="626"/>
      <c r="USR150" s="592"/>
      <c r="USS150" s="626"/>
      <c r="UST150" s="626"/>
      <c r="USU150" s="626"/>
      <c r="USV150" s="626"/>
      <c r="USW150" s="626"/>
      <c r="USX150" s="626"/>
      <c r="USY150" s="592"/>
      <c r="USZ150" s="626"/>
      <c r="UTA150" s="626"/>
      <c r="UTB150" s="626"/>
      <c r="UTC150" s="626"/>
      <c r="UTD150" s="626"/>
      <c r="UTE150" s="626"/>
      <c r="UTF150" s="592"/>
      <c r="UTG150" s="626"/>
      <c r="UTH150" s="626"/>
      <c r="UTI150" s="626"/>
      <c r="UTJ150" s="626"/>
      <c r="UTK150" s="626"/>
      <c r="UTL150" s="626"/>
      <c r="UTM150" s="592"/>
      <c r="UTN150" s="626"/>
      <c r="UTO150" s="626"/>
      <c r="UTP150" s="626"/>
      <c r="UTQ150" s="626"/>
      <c r="UTR150" s="626"/>
      <c r="UTS150" s="626"/>
      <c r="UTT150" s="592"/>
      <c r="UTU150" s="626"/>
      <c r="UTV150" s="626"/>
      <c r="UTW150" s="626"/>
      <c r="UTX150" s="626"/>
      <c r="UTY150" s="626"/>
      <c r="UTZ150" s="626"/>
      <c r="UUA150" s="592"/>
      <c r="UUB150" s="626"/>
      <c r="UUC150" s="626"/>
      <c r="UUD150" s="626"/>
      <c r="UUE150" s="626"/>
      <c r="UUF150" s="626"/>
      <c r="UUG150" s="626"/>
      <c r="UUH150" s="592"/>
      <c r="UUI150" s="626"/>
      <c r="UUJ150" s="626"/>
      <c r="UUK150" s="626"/>
      <c r="UUL150" s="626"/>
      <c r="UUM150" s="626"/>
      <c r="UUN150" s="626"/>
      <c r="UUO150" s="592"/>
      <c r="UUP150" s="626"/>
      <c r="UUQ150" s="626"/>
      <c r="UUR150" s="626"/>
      <c r="UUS150" s="626"/>
      <c r="UUT150" s="626"/>
      <c r="UUU150" s="626"/>
      <c r="UUV150" s="592"/>
      <c r="UUW150" s="626"/>
      <c r="UUX150" s="626"/>
      <c r="UUY150" s="626"/>
      <c r="UUZ150" s="626"/>
      <c r="UVA150" s="626"/>
      <c r="UVB150" s="626"/>
      <c r="UVC150" s="592"/>
      <c r="UVD150" s="626"/>
      <c r="UVE150" s="626"/>
      <c r="UVF150" s="626"/>
      <c r="UVG150" s="626"/>
      <c r="UVH150" s="626"/>
      <c r="UVI150" s="626"/>
      <c r="UVJ150" s="592"/>
      <c r="UVK150" s="626"/>
      <c r="UVL150" s="626"/>
      <c r="UVM150" s="626"/>
      <c r="UVN150" s="626"/>
      <c r="UVO150" s="626"/>
      <c r="UVP150" s="626"/>
      <c r="UVQ150" s="592"/>
      <c r="UVR150" s="626"/>
      <c r="UVS150" s="626"/>
      <c r="UVT150" s="626"/>
      <c r="UVU150" s="626"/>
      <c r="UVV150" s="626"/>
      <c r="UVW150" s="626"/>
      <c r="UVX150" s="592"/>
      <c r="UVY150" s="626"/>
      <c r="UVZ150" s="626"/>
      <c r="UWA150" s="626"/>
      <c r="UWB150" s="626"/>
      <c r="UWC150" s="626"/>
      <c r="UWD150" s="626"/>
      <c r="UWE150" s="592"/>
      <c r="UWF150" s="626"/>
      <c r="UWG150" s="626"/>
      <c r="UWH150" s="626"/>
      <c r="UWI150" s="626"/>
      <c r="UWJ150" s="626"/>
      <c r="UWK150" s="626"/>
      <c r="UWL150" s="592"/>
      <c r="UWM150" s="626"/>
      <c r="UWN150" s="626"/>
      <c r="UWO150" s="626"/>
      <c r="UWP150" s="626"/>
      <c r="UWQ150" s="626"/>
      <c r="UWR150" s="626"/>
      <c r="UWS150" s="592"/>
      <c r="UWT150" s="626"/>
      <c r="UWU150" s="626"/>
      <c r="UWV150" s="626"/>
      <c r="UWW150" s="626"/>
      <c r="UWX150" s="626"/>
      <c r="UWY150" s="626"/>
      <c r="UWZ150" s="592"/>
      <c r="UXA150" s="626"/>
      <c r="UXB150" s="626"/>
      <c r="UXC150" s="626"/>
      <c r="UXD150" s="626"/>
      <c r="UXE150" s="626"/>
      <c r="UXF150" s="626"/>
      <c r="UXG150" s="592"/>
      <c r="UXH150" s="626"/>
      <c r="UXI150" s="626"/>
      <c r="UXJ150" s="626"/>
      <c r="UXK150" s="626"/>
      <c r="UXL150" s="626"/>
      <c r="UXM150" s="626"/>
      <c r="UXN150" s="592"/>
      <c r="UXO150" s="626"/>
      <c r="UXP150" s="626"/>
      <c r="UXQ150" s="626"/>
      <c r="UXR150" s="626"/>
      <c r="UXS150" s="626"/>
      <c r="UXT150" s="626"/>
      <c r="UXU150" s="592"/>
      <c r="UXV150" s="626"/>
      <c r="UXW150" s="626"/>
      <c r="UXX150" s="626"/>
      <c r="UXY150" s="626"/>
      <c r="UXZ150" s="626"/>
      <c r="UYA150" s="626"/>
      <c r="UYB150" s="592"/>
      <c r="UYC150" s="626"/>
      <c r="UYD150" s="626"/>
      <c r="UYE150" s="626"/>
      <c r="UYF150" s="626"/>
      <c r="UYG150" s="626"/>
      <c r="UYH150" s="626"/>
      <c r="UYI150" s="592"/>
      <c r="UYJ150" s="626"/>
      <c r="UYK150" s="626"/>
      <c r="UYL150" s="626"/>
      <c r="UYM150" s="626"/>
      <c r="UYN150" s="626"/>
      <c r="UYO150" s="626"/>
      <c r="UYP150" s="592"/>
      <c r="UYQ150" s="626"/>
      <c r="UYR150" s="626"/>
      <c r="UYS150" s="626"/>
      <c r="UYT150" s="626"/>
      <c r="UYU150" s="626"/>
      <c r="UYV150" s="626"/>
      <c r="UYW150" s="592"/>
      <c r="UYX150" s="626"/>
      <c r="UYY150" s="626"/>
      <c r="UYZ150" s="626"/>
      <c r="UZA150" s="626"/>
      <c r="UZB150" s="626"/>
      <c r="UZC150" s="626"/>
      <c r="UZD150" s="592"/>
      <c r="UZE150" s="626"/>
      <c r="UZF150" s="626"/>
      <c r="UZG150" s="626"/>
      <c r="UZH150" s="626"/>
      <c r="UZI150" s="626"/>
      <c r="UZJ150" s="626"/>
      <c r="UZK150" s="592"/>
      <c r="UZL150" s="626"/>
      <c r="UZM150" s="626"/>
      <c r="UZN150" s="626"/>
      <c r="UZO150" s="626"/>
      <c r="UZP150" s="626"/>
      <c r="UZQ150" s="626"/>
      <c r="UZR150" s="592"/>
      <c r="UZS150" s="626"/>
      <c r="UZT150" s="626"/>
      <c r="UZU150" s="626"/>
      <c r="UZV150" s="626"/>
      <c r="UZW150" s="626"/>
      <c r="UZX150" s="626"/>
      <c r="UZY150" s="592"/>
      <c r="UZZ150" s="626"/>
      <c r="VAA150" s="626"/>
      <c r="VAB150" s="626"/>
      <c r="VAC150" s="626"/>
      <c r="VAD150" s="626"/>
      <c r="VAE150" s="626"/>
      <c r="VAF150" s="592"/>
      <c r="VAG150" s="626"/>
      <c r="VAH150" s="626"/>
      <c r="VAI150" s="626"/>
      <c r="VAJ150" s="626"/>
      <c r="VAK150" s="626"/>
      <c r="VAL150" s="626"/>
      <c r="VAM150" s="592"/>
      <c r="VAN150" s="626"/>
      <c r="VAO150" s="626"/>
      <c r="VAP150" s="626"/>
      <c r="VAQ150" s="626"/>
      <c r="VAR150" s="626"/>
      <c r="VAS150" s="626"/>
      <c r="VAT150" s="592"/>
      <c r="VAU150" s="626"/>
      <c r="VAV150" s="626"/>
      <c r="VAW150" s="626"/>
      <c r="VAX150" s="626"/>
      <c r="VAY150" s="626"/>
      <c r="VAZ150" s="626"/>
      <c r="VBA150" s="592"/>
      <c r="VBB150" s="626"/>
      <c r="VBC150" s="626"/>
      <c r="VBD150" s="626"/>
      <c r="VBE150" s="626"/>
      <c r="VBF150" s="626"/>
      <c r="VBG150" s="626"/>
      <c r="VBH150" s="592"/>
      <c r="VBI150" s="626"/>
      <c r="VBJ150" s="626"/>
      <c r="VBK150" s="626"/>
      <c r="VBL150" s="626"/>
      <c r="VBM150" s="626"/>
      <c r="VBN150" s="626"/>
      <c r="VBO150" s="592"/>
      <c r="VBP150" s="626"/>
      <c r="VBQ150" s="626"/>
      <c r="VBR150" s="626"/>
      <c r="VBS150" s="626"/>
      <c r="VBT150" s="626"/>
      <c r="VBU150" s="626"/>
      <c r="VBV150" s="592"/>
      <c r="VBW150" s="626"/>
      <c r="VBX150" s="626"/>
      <c r="VBY150" s="626"/>
      <c r="VBZ150" s="626"/>
      <c r="VCA150" s="626"/>
      <c r="VCB150" s="626"/>
      <c r="VCC150" s="592"/>
      <c r="VCD150" s="626"/>
      <c r="VCE150" s="626"/>
      <c r="VCF150" s="626"/>
      <c r="VCG150" s="626"/>
      <c r="VCH150" s="626"/>
      <c r="VCI150" s="626"/>
      <c r="VCJ150" s="592"/>
      <c r="VCK150" s="626"/>
      <c r="VCL150" s="626"/>
      <c r="VCM150" s="626"/>
      <c r="VCN150" s="626"/>
      <c r="VCO150" s="626"/>
      <c r="VCP150" s="626"/>
      <c r="VCQ150" s="592"/>
      <c r="VCR150" s="626"/>
      <c r="VCS150" s="626"/>
      <c r="VCT150" s="626"/>
      <c r="VCU150" s="626"/>
      <c r="VCV150" s="626"/>
      <c r="VCW150" s="626"/>
      <c r="VCX150" s="592"/>
      <c r="VCY150" s="626"/>
      <c r="VCZ150" s="626"/>
      <c r="VDA150" s="626"/>
      <c r="VDB150" s="626"/>
      <c r="VDC150" s="626"/>
      <c r="VDD150" s="626"/>
      <c r="VDE150" s="592"/>
      <c r="VDF150" s="626"/>
      <c r="VDG150" s="626"/>
      <c r="VDH150" s="626"/>
      <c r="VDI150" s="626"/>
      <c r="VDJ150" s="626"/>
      <c r="VDK150" s="626"/>
      <c r="VDL150" s="592"/>
      <c r="VDM150" s="626"/>
      <c r="VDN150" s="626"/>
      <c r="VDO150" s="626"/>
      <c r="VDP150" s="626"/>
      <c r="VDQ150" s="626"/>
      <c r="VDR150" s="626"/>
      <c r="VDS150" s="592"/>
      <c r="VDT150" s="626"/>
      <c r="VDU150" s="626"/>
      <c r="VDV150" s="626"/>
      <c r="VDW150" s="626"/>
      <c r="VDX150" s="626"/>
      <c r="VDY150" s="626"/>
      <c r="VDZ150" s="592"/>
      <c r="VEA150" s="626"/>
      <c r="VEB150" s="626"/>
      <c r="VEC150" s="626"/>
      <c r="VED150" s="626"/>
      <c r="VEE150" s="626"/>
      <c r="VEF150" s="626"/>
      <c r="VEG150" s="592"/>
      <c r="VEH150" s="626"/>
      <c r="VEI150" s="626"/>
      <c r="VEJ150" s="626"/>
      <c r="VEK150" s="626"/>
      <c r="VEL150" s="626"/>
      <c r="VEM150" s="626"/>
      <c r="VEN150" s="592"/>
      <c r="VEO150" s="626"/>
      <c r="VEP150" s="626"/>
      <c r="VEQ150" s="626"/>
      <c r="VER150" s="626"/>
      <c r="VES150" s="626"/>
      <c r="VET150" s="626"/>
      <c r="VEU150" s="592"/>
      <c r="VEV150" s="626"/>
      <c r="VEW150" s="626"/>
      <c r="VEX150" s="626"/>
      <c r="VEY150" s="626"/>
      <c r="VEZ150" s="626"/>
      <c r="VFA150" s="626"/>
      <c r="VFB150" s="592"/>
      <c r="VFC150" s="626"/>
      <c r="VFD150" s="626"/>
      <c r="VFE150" s="626"/>
      <c r="VFF150" s="626"/>
      <c r="VFG150" s="626"/>
      <c r="VFH150" s="626"/>
      <c r="VFI150" s="592"/>
      <c r="VFJ150" s="626"/>
      <c r="VFK150" s="626"/>
      <c r="VFL150" s="626"/>
      <c r="VFM150" s="626"/>
      <c r="VFN150" s="626"/>
      <c r="VFO150" s="626"/>
      <c r="VFP150" s="592"/>
      <c r="VFQ150" s="626"/>
      <c r="VFR150" s="626"/>
      <c r="VFS150" s="626"/>
      <c r="VFT150" s="626"/>
      <c r="VFU150" s="626"/>
      <c r="VFV150" s="626"/>
      <c r="VFW150" s="592"/>
      <c r="VFX150" s="626"/>
      <c r="VFY150" s="626"/>
      <c r="VFZ150" s="626"/>
      <c r="VGA150" s="626"/>
      <c r="VGB150" s="626"/>
      <c r="VGC150" s="626"/>
      <c r="VGD150" s="592"/>
      <c r="VGE150" s="626"/>
      <c r="VGF150" s="626"/>
      <c r="VGG150" s="626"/>
      <c r="VGH150" s="626"/>
      <c r="VGI150" s="626"/>
      <c r="VGJ150" s="626"/>
      <c r="VGK150" s="592"/>
      <c r="VGL150" s="626"/>
      <c r="VGM150" s="626"/>
      <c r="VGN150" s="626"/>
      <c r="VGO150" s="626"/>
      <c r="VGP150" s="626"/>
      <c r="VGQ150" s="626"/>
      <c r="VGR150" s="592"/>
      <c r="VGS150" s="626"/>
      <c r="VGT150" s="626"/>
      <c r="VGU150" s="626"/>
      <c r="VGV150" s="626"/>
      <c r="VGW150" s="626"/>
      <c r="VGX150" s="626"/>
      <c r="VGY150" s="592"/>
      <c r="VGZ150" s="626"/>
      <c r="VHA150" s="626"/>
      <c r="VHB150" s="626"/>
      <c r="VHC150" s="626"/>
      <c r="VHD150" s="626"/>
      <c r="VHE150" s="626"/>
      <c r="VHF150" s="592"/>
      <c r="VHG150" s="626"/>
      <c r="VHH150" s="626"/>
      <c r="VHI150" s="626"/>
      <c r="VHJ150" s="626"/>
      <c r="VHK150" s="626"/>
      <c r="VHL150" s="626"/>
      <c r="VHM150" s="592"/>
      <c r="VHN150" s="626"/>
      <c r="VHO150" s="626"/>
      <c r="VHP150" s="626"/>
      <c r="VHQ150" s="626"/>
      <c r="VHR150" s="626"/>
      <c r="VHS150" s="626"/>
      <c r="VHT150" s="592"/>
      <c r="VHU150" s="626"/>
      <c r="VHV150" s="626"/>
      <c r="VHW150" s="626"/>
      <c r="VHX150" s="626"/>
      <c r="VHY150" s="626"/>
      <c r="VHZ150" s="626"/>
      <c r="VIA150" s="592"/>
      <c r="VIB150" s="626"/>
      <c r="VIC150" s="626"/>
      <c r="VID150" s="626"/>
      <c r="VIE150" s="626"/>
      <c r="VIF150" s="626"/>
      <c r="VIG150" s="626"/>
      <c r="VIH150" s="592"/>
      <c r="VII150" s="626"/>
      <c r="VIJ150" s="626"/>
      <c r="VIK150" s="626"/>
      <c r="VIL150" s="626"/>
      <c r="VIM150" s="626"/>
      <c r="VIN150" s="626"/>
      <c r="VIO150" s="592"/>
      <c r="VIP150" s="626"/>
      <c r="VIQ150" s="626"/>
      <c r="VIR150" s="626"/>
      <c r="VIS150" s="626"/>
      <c r="VIT150" s="626"/>
      <c r="VIU150" s="626"/>
      <c r="VIV150" s="592"/>
      <c r="VIW150" s="626"/>
      <c r="VIX150" s="626"/>
      <c r="VIY150" s="626"/>
      <c r="VIZ150" s="626"/>
      <c r="VJA150" s="626"/>
      <c r="VJB150" s="626"/>
      <c r="VJC150" s="592"/>
      <c r="VJD150" s="626"/>
      <c r="VJE150" s="626"/>
      <c r="VJF150" s="626"/>
      <c r="VJG150" s="626"/>
      <c r="VJH150" s="626"/>
      <c r="VJI150" s="626"/>
      <c r="VJJ150" s="592"/>
      <c r="VJK150" s="626"/>
      <c r="VJL150" s="626"/>
      <c r="VJM150" s="626"/>
      <c r="VJN150" s="626"/>
      <c r="VJO150" s="626"/>
      <c r="VJP150" s="626"/>
      <c r="VJQ150" s="592"/>
      <c r="VJR150" s="626"/>
      <c r="VJS150" s="626"/>
      <c r="VJT150" s="626"/>
      <c r="VJU150" s="626"/>
      <c r="VJV150" s="626"/>
      <c r="VJW150" s="626"/>
      <c r="VJX150" s="592"/>
      <c r="VJY150" s="626"/>
      <c r="VJZ150" s="626"/>
      <c r="VKA150" s="626"/>
      <c r="VKB150" s="626"/>
      <c r="VKC150" s="626"/>
      <c r="VKD150" s="626"/>
      <c r="VKE150" s="592"/>
      <c r="VKF150" s="626"/>
      <c r="VKG150" s="626"/>
      <c r="VKH150" s="626"/>
      <c r="VKI150" s="626"/>
      <c r="VKJ150" s="626"/>
      <c r="VKK150" s="626"/>
      <c r="VKL150" s="592"/>
      <c r="VKM150" s="626"/>
      <c r="VKN150" s="626"/>
      <c r="VKO150" s="626"/>
      <c r="VKP150" s="626"/>
      <c r="VKQ150" s="626"/>
      <c r="VKR150" s="626"/>
      <c r="VKS150" s="592"/>
      <c r="VKT150" s="626"/>
      <c r="VKU150" s="626"/>
      <c r="VKV150" s="626"/>
      <c r="VKW150" s="626"/>
      <c r="VKX150" s="626"/>
      <c r="VKY150" s="626"/>
      <c r="VKZ150" s="592"/>
      <c r="VLA150" s="626"/>
      <c r="VLB150" s="626"/>
      <c r="VLC150" s="626"/>
      <c r="VLD150" s="626"/>
      <c r="VLE150" s="626"/>
      <c r="VLF150" s="626"/>
      <c r="VLG150" s="592"/>
      <c r="VLH150" s="626"/>
      <c r="VLI150" s="626"/>
      <c r="VLJ150" s="626"/>
      <c r="VLK150" s="626"/>
      <c r="VLL150" s="626"/>
      <c r="VLM150" s="626"/>
      <c r="VLN150" s="592"/>
      <c r="VLO150" s="626"/>
      <c r="VLP150" s="626"/>
      <c r="VLQ150" s="626"/>
      <c r="VLR150" s="626"/>
      <c r="VLS150" s="626"/>
      <c r="VLT150" s="626"/>
      <c r="VLU150" s="592"/>
      <c r="VLV150" s="626"/>
      <c r="VLW150" s="626"/>
      <c r="VLX150" s="626"/>
      <c r="VLY150" s="626"/>
      <c r="VLZ150" s="626"/>
      <c r="VMA150" s="626"/>
      <c r="VMB150" s="592"/>
      <c r="VMC150" s="626"/>
      <c r="VMD150" s="626"/>
      <c r="VME150" s="626"/>
      <c r="VMF150" s="626"/>
      <c r="VMG150" s="626"/>
      <c r="VMH150" s="626"/>
      <c r="VMI150" s="592"/>
      <c r="VMJ150" s="626"/>
      <c r="VMK150" s="626"/>
      <c r="VML150" s="626"/>
      <c r="VMM150" s="626"/>
      <c r="VMN150" s="626"/>
      <c r="VMO150" s="626"/>
      <c r="VMP150" s="592"/>
      <c r="VMQ150" s="626"/>
      <c r="VMR150" s="626"/>
      <c r="VMS150" s="626"/>
      <c r="VMT150" s="626"/>
      <c r="VMU150" s="626"/>
      <c r="VMV150" s="626"/>
      <c r="VMW150" s="592"/>
      <c r="VMX150" s="626"/>
      <c r="VMY150" s="626"/>
      <c r="VMZ150" s="626"/>
      <c r="VNA150" s="626"/>
      <c r="VNB150" s="626"/>
      <c r="VNC150" s="626"/>
      <c r="VND150" s="592"/>
      <c r="VNE150" s="626"/>
      <c r="VNF150" s="626"/>
      <c r="VNG150" s="626"/>
      <c r="VNH150" s="626"/>
      <c r="VNI150" s="626"/>
      <c r="VNJ150" s="626"/>
      <c r="VNK150" s="592"/>
      <c r="VNL150" s="626"/>
      <c r="VNM150" s="626"/>
      <c r="VNN150" s="626"/>
      <c r="VNO150" s="626"/>
      <c r="VNP150" s="626"/>
      <c r="VNQ150" s="626"/>
      <c r="VNR150" s="592"/>
      <c r="VNS150" s="626"/>
      <c r="VNT150" s="626"/>
      <c r="VNU150" s="626"/>
      <c r="VNV150" s="626"/>
      <c r="VNW150" s="626"/>
      <c r="VNX150" s="626"/>
      <c r="VNY150" s="592"/>
      <c r="VNZ150" s="626"/>
      <c r="VOA150" s="626"/>
      <c r="VOB150" s="626"/>
      <c r="VOC150" s="626"/>
      <c r="VOD150" s="626"/>
      <c r="VOE150" s="626"/>
      <c r="VOF150" s="592"/>
      <c r="VOG150" s="626"/>
      <c r="VOH150" s="626"/>
      <c r="VOI150" s="626"/>
      <c r="VOJ150" s="626"/>
      <c r="VOK150" s="626"/>
      <c r="VOL150" s="626"/>
      <c r="VOM150" s="592"/>
      <c r="VON150" s="626"/>
      <c r="VOO150" s="626"/>
      <c r="VOP150" s="626"/>
      <c r="VOQ150" s="626"/>
      <c r="VOR150" s="626"/>
      <c r="VOS150" s="626"/>
      <c r="VOT150" s="592"/>
      <c r="VOU150" s="626"/>
      <c r="VOV150" s="626"/>
      <c r="VOW150" s="626"/>
      <c r="VOX150" s="626"/>
      <c r="VOY150" s="626"/>
      <c r="VOZ150" s="626"/>
      <c r="VPA150" s="592"/>
      <c r="VPB150" s="626"/>
      <c r="VPC150" s="626"/>
      <c r="VPD150" s="626"/>
      <c r="VPE150" s="626"/>
      <c r="VPF150" s="626"/>
      <c r="VPG150" s="626"/>
      <c r="VPH150" s="592"/>
      <c r="VPI150" s="626"/>
      <c r="VPJ150" s="626"/>
      <c r="VPK150" s="626"/>
      <c r="VPL150" s="626"/>
      <c r="VPM150" s="626"/>
      <c r="VPN150" s="626"/>
      <c r="VPO150" s="592"/>
      <c r="VPP150" s="626"/>
      <c r="VPQ150" s="626"/>
      <c r="VPR150" s="626"/>
      <c r="VPS150" s="626"/>
      <c r="VPT150" s="626"/>
      <c r="VPU150" s="626"/>
      <c r="VPV150" s="592"/>
      <c r="VPW150" s="626"/>
      <c r="VPX150" s="626"/>
      <c r="VPY150" s="626"/>
      <c r="VPZ150" s="626"/>
      <c r="VQA150" s="626"/>
      <c r="VQB150" s="626"/>
      <c r="VQC150" s="592"/>
      <c r="VQD150" s="626"/>
      <c r="VQE150" s="626"/>
      <c r="VQF150" s="626"/>
      <c r="VQG150" s="626"/>
      <c r="VQH150" s="626"/>
      <c r="VQI150" s="626"/>
      <c r="VQJ150" s="592"/>
      <c r="VQK150" s="626"/>
      <c r="VQL150" s="626"/>
      <c r="VQM150" s="626"/>
      <c r="VQN150" s="626"/>
      <c r="VQO150" s="626"/>
      <c r="VQP150" s="626"/>
      <c r="VQQ150" s="592"/>
      <c r="VQR150" s="626"/>
      <c r="VQS150" s="626"/>
      <c r="VQT150" s="626"/>
      <c r="VQU150" s="626"/>
      <c r="VQV150" s="626"/>
      <c r="VQW150" s="626"/>
      <c r="VQX150" s="592"/>
      <c r="VQY150" s="626"/>
      <c r="VQZ150" s="626"/>
      <c r="VRA150" s="626"/>
      <c r="VRB150" s="626"/>
      <c r="VRC150" s="626"/>
      <c r="VRD150" s="626"/>
      <c r="VRE150" s="592"/>
      <c r="VRF150" s="626"/>
      <c r="VRG150" s="626"/>
      <c r="VRH150" s="626"/>
      <c r="VRI150" s="626"/>
      <c r="VRJ150" s="626"/>
      <c r="VRK150" s="626"/>
      <c r="VRL150" s="592"/>
      <c r="VRM150" s="626"/>
      <c r="VRN150" s="626"/>
      <c r="VRO150" s="626"/>
      <c r="VRP150" s="626"/>
      <c r="VRQ150" s="626"/>
      <c r="VRR150" s="626"/>
      <c r="VRS150" s="592"/>
      <c r="VRT150" s="626"/>
      <c r="VRU150" s="626"/>
      <c r="VRV150" s="626"/>
      <c r="VRW150" s="626"/>
      <c r="VRX150" s="626"/>
      <c r="VRY150" s="626"/>
      <c r="VRZ150" s="592"/>
      <c r="VSA150" s="626"/>
      <c r="VSB150" s="626"/>
      <c r="VSC150" s="626"/>
      <c r="VSD150" s="626"/>
      <c r="VSE150" s="626"/>
      <c r="VSF150" s="626"/>
      <c r="VSG150" s="592"/>
      <c r="VSH150" s="626"/>
      <c r="VSI150" s="626"/>
      <c r="VSJ150" s="626"/>
      <c r="VSK150" s="626"/>
      <c r="VSL150" s="626"/>
      <c r="VSM150" s="626"/>
      <c r="VSN150" s="592"/>
      <c r="VSO150" s="626"/>
      <c r="VSP150" s="626"/>
      <c r="VSQ150" s="626"/>
      <c r="VSR150" s="626"/>
      <c r="VSS150" s="626"/>
      <c r="VST150" s="626"/>
      <c r="VSU150" s="592"/>
      <c r="VSV150" s="626"/>
      <c r="VSW150" s="626"/>
      <c r="VSX150" s="626"/>
      <c r="VSY150" s="626"/>
      <c r="VSZ150" s="626"/>
      <c r="VTA150" s="626"/>
      <c r="VTB150" s="592"/>
      <c r="VTC150" s="626"/>
      <c r="VTD150" s="626"/>
      <c r="VTE150" s="626"/>
      <c r="VTF150" s="626"/>
      <c r="VTG150" s="626"/>
      <c r="VTH150" s="626"/>
      <c r="VTI150" s="592"/>
      <c r="VTJ150" s="626"/>
      <c r="VTK150" s="626"/>
      <c r="VTL150" s="626"/>
      <c r="VTM150" s="626"/>
      <c r="VTN150" s="626"/>
      <c r="VTO150" s="626"/>
      <c r="VTP150" s="592"/>
      <c r="VTQ150" s="626"/>
      <c r="VTR150" s="626"/>
      <c r="VTS150" s="626"/>
      <c r="VTT150" s="626"/>
      <c r="VTU150" s="626"/>
      <c r="VTV150" s="626"/>
      <c r="VTW150" s="592"/>
      <c r="VTX150" s="626"/>
      <c r="VTY150" s="626"/>
      <c r="VTZ150" s="626"/>
      <c r="VUA150" s="626"/>
      <c r="VUB150" s="626"/>
      <c r="VUC150" s="626"/>
      <c r="VUD150" s="592"/>
      <c r="VUE150" s="626"/>
      <c r="VUF150" s="626"/>
      <c r="VUG150" s="626"/>
      <c r="VUH150" s="626"/>
      <c r="VUI150" s="626"/>
      <c r="VUJ150" s="626"/>
      <c r="VUK150" s="592"/>
      <c r="VUL150" s="626"/>
      <c r="VUM150" s="626"/>
      <c r="VUN150" s="626"/>
      <c r="VUO150" s="626"/>
      <c r="VUP150" s="626"/>
      <c r="VUQ150" s="626"/>
      <c r="VUR150" s="592"/>
      <c r="VUS150" s="626"/>
      <c r="VUT150" s="626"/>
      <c r="VUU150" s="626"/>
      <c r="VUV150" s="626"/>
      <c r="VUW150" s="626"/>
      <c r="VUX150" s="626"/>
      <c r="VUY150" s="592"/>
      <c r="VUZ150" s="626"/>
      <c r="VVA150" s="626"/>
      <c r="VVB150" s="626"/>
      <c r="VVC150" s="626"/>
      <c r="VVD150" s="626"/>
      <c r="VVE150" s="626"/>
      <c r="VVF150" s="592"/>
      <c r="VVG150" s="626"/>
      <c r="VVH150" s="626"/>
      <c r="VVI150" s="626"/>
      <c r="VVJ150" s="626"/>
      <c r="VVK150" s="626"/>
      <c r="VVL150" s="626"/>
      <c r="VVM150" s="592"/>
      <c r="VVN150" s="626"/>
      <c r="VVO150" s="626"/>
      <c r="VVP150" s="626"/>
      <c r="VVQ150" s="626"/>
      <c r="VVR150" s="626"/>
      <c r="VVS150" s="626"/>
      <c r="VVT150" s="592"/>
      <c r="VVU150" s="626"/>
      <c r="VVV150" s="626"/>
      <c r="VVW150" s="626"/>
      <c r="VVX150" s="626"/>
      <c r="VVY150" s="626"/>
      <c r="VVZ150" s="626"/>
      <c r="VWA150" s="592"/>
      <c r="VWB150" s="626"/>
      <c r="VWC150" s="626"/>
      <c r="VWD150" s="626"/>
      <c r="VWE150" s="626"/>
      <c r="VWF150" s="626"/>
      <c r="VWG150" s="626"/>
      <c r="VWH150" s="592"/>
      <c r="VWI150" s="626"/>
      <c r="VWJ150" s="626"/>
      <c r="VWK150" s="626"/>
      <c r="VWL150" s="626"/>
      <c r="VWM150" s="626"/>
      <c r="VWN150" s="626"/>
      <c r="VWO150" s="592"/>
      <c r="VWP150" s="626"/>
      <c r="VWQ150" s="626"/>
      <c r="VWR150" s="626"/>
      <c r="VWS150" s="626"/>
      <c r="VWT150" s="626"/>
      <c r="VWU150" s="626"/>
      <c r="VWV150" s="592"/>
      <c r="VWW150" s="626"/>
      <c r="VWX150" s="626"/>
      <c r="VWY150" s="626"/>
      <c r="VWZ150" s="626"/>
      <c r="VXA150" s="626"/>
      <c r="VXB150" s="626"/>
      <c r="VXC150" s="592"/>
      <c r="VXD150" s="626"/>
      <c r="VXE150" s="626"/>
      <c r="VXF150" s="626"/>
      <c r="VXG150" s="626"/>
      <c r="VXH150" s="626"/>
      <c r="VXI150" s="626"/>
      <c r="VXJ150" s="592"/>
      <c r="VXK150" s="626"/>
      <c r="VXL150" s="626"/>
      <c r="VXM150" s="626"/>
      <c r="VXN150" s="626"/>
      <c r="VXO150" s="626"/>
      <c r="VXP150" s="626"/>
      <c r="VXQ150" s="592"/>
      <c r="VXR150" s="626"/>
      <c r="VXS150" s="626"/>
      <c r="VXT150" s="626"/>
      <c r="VXU150" s="626"/>
      <c r="VXV150" s="626"/>
      <c r="VXW150" s="626"/>
      <c r="VXX150" s="592"/>
      <c r="VXY150" s="626"/>
      <c r="VXZ150" s="626"/>
      <c r="VYA150" s="626"/>
      <c r="VYB150" s="626"/>
      <c r="VYC150" s="626"/>
      <c r="VYD150" s="626"/>
      <c r="VYE150" s="592"/>
      <c r="VYF150" s="626"/>
      <c r="VYG150" s="626"/>
      <c r="VYH150" s="626"/>
      <c r="VYI150" s="626"/>
      <c r="VYJ150" s="626"/>
      <c r="VYK150" s="626"/>
      <c r="VYL150" s="592"/>
      <c r="VYM150" s="626"/>
      <c r="VYN150" s="626"/>
      <c r="VYO150" s="626"/>
      <c r="VYP150" s="626"/>
      <c r="VYQ150" s="626"/>
      <c r="VYR150" s="626"/>
      <c r="VYS150" s="592"/>
      <c r="VYT150" s="626"/>
      <c r="VYU150" s="626"/>
      <c r="VYV150" s="626"/>
      <c r="VYW150" s="626"/>
      <c r="VYX150" s="626"/>
      <c r="VYY150" s="626"/>
      <c r="VYZ150" s="592"/>
      <c r="VZA150" s="626"/>
      <c r="VZB150" s="626"/>
      <c r="VZC150" s="626"/>
      <c r="VZD150" s="626"/>
      <c r="VZE150" s="626"/>
      <c r="VZF150" s="626"/>
      <c r="VZG150" s="592"/>
      <c r="VZH150" s="626"/>
      <c r="VZI150" s="626"/>
      <c r="VZJ150" s="626"/>
      <c r="VZK150" s="626"/>
      <c r="VZL150" s="626"/>
      <c r="VZM150" s="626"/>
      <c r="VZN150" s="592"/>
      <c r="VZO150" s="626"/>
      <c r="VZP150" s="626"/>
      <c r="VZQ150" s="626"/>
      <c r="VZR150" s="626"/>
      <c r="VZS150" s="626"/>
      <c r="VZT150" s="626"/>
      <c r="VZU150" s="592"/>
      <c r="VZV150" s="626"/>
      <c r="VZW150" s="626"/>
      <c r="VZX150" s="626"/>
      <c r="VZY150" s="626"/>
      <c r="VZZ150" s="626"/>
      <c r="WAA150" s="626"/>
      <c r="WAB150" s="592"/>
      <c r="WAC150" s="626"/>
      <c r="WAD150" s="626"/>
      <c r="WAE150" s="626"/>
      <c r="WAF150" s="626"/>
      <c r="WAG150" s="626"/>
      <c r="WAH150" s="626"/>
      <c r="WAI150" s="592"/>
      <c r="WAJ150" s="626"/>
      <c r="WAK150" s="626"/>
      <c r="WAL150" s="626"/>
      <c r="WAM150" s="626"/>
      <c r="WAN150" s="626"/>
      <c r="WAO150" s="626"/>
      <c r="WAP150" s="592"/>
      <c r="WAQ150" s="626"/>
      <c r="WAR150" s="626"/>
      <c r="WAS150" s="626"/>
      <c r="WAT150" s="626"/>
      <c r="WAU150" s="626"/>
      <c r="WAV150" s="626"/>
      <c r="WAW150" s="592"/>
      <c r="WAX150" s="626"/>
      <c r="WAY150" s="626"/>
      <c r="WAZ150" s="626"/>
      <c r="WBA150" s="626"/>
      <c r="WBB150" s="626"/>
      <c r="WBC150" s="626"/>
      <c r="WBD150" s="592"/>
      <c r="WBE150" s="626"/>
      <c r="WBF150" s="626"/>
      <c r="WBG150" s="626"/>
      <c r="WBH150" s="626"/>
      <c r="WBI150" s="626"/>
      <c r="WBJ150" s="626"/>
      <c r="WBK150" s="592"/>
      <c r="WBL150" s="626"/>
      <c r="WBM150" s="626"/>
      <c r="WBN150" s="626"/>
      <c r="WBO150" s="626"/>
      <c r="WBP150" s="626"/>
      <c r="WBQ150" s="626"/>
      <c r="WBR150" s="592"/>
      <c r="WBS150" s="626"/>
      <c r="WBT150" s="626"/>
      <c r="WBU150" s="626"/>
      <c r="WBV150" s="626"/>
      <c r="WBW150" s="626"/>
      <c r="WBX150" s="626"/>
      <c r="WBY150" s="592"/>
      <c r="WBZ150" s="626"/>
      <c r="WCA150" s="626"/>
      <c r="WCB150" s="626"/>
      <c r="WCC150" s="626"/>
      <c r="WCD150" s="626"/>
      <c r="WCE150" s="626"/>
      <c r="WCF150" s="592"/>
      <c r="WCG150" s="626"/>
      <c r="WCH150" s="626"/>
      <c r="WCI150" s="626"/>
      <c r="WCJ150" s="626"/>
      <c r="WCK150" s="626"/>
      <c r="WCL150" s="626"/>
      <c r="WCM150" s="592"/>
      <c r="WCN150" s="626"/>
      <c r="WCO150" s="626"/>
      <c r="WCP150" s="626"/>
      <c r="WCQ150" s="626"/>
      <c r="WCR150" s="626"/>
      <c r="WCS150" s="626"/>
      <c r="WCT150" s="592"/>
      <c r="WCU150" s="626"/>
      <c r="WCV150" s="626"/>
      <c r="WCW150" s="626"/>
      <c r="WCX150" s="626"/>
      <c r="WCY150" s="626"/>
      <c r="WCZ150" s="626"/>
      <c r="WDA150" s="592"/>
      <c r="WDB150" s="626"/>
      <c r="WDC150" s="626"/>
      <c r="WDD150" s="626"/>
      <c r="WDE150" s="626"/>
      <c r="WDF150" s="626"/>
      <c r="WDG150" s="626"/>
      <c r="WDH150" s="592"/>
      <c r="WDI150" s="626"/>
      <c r="WDJ150" s="626"/>
      <c r="WDK150" s="626"/>
      <c r="WDL150" s="626"/>
      <c r="WDM150" s="626"/>
      <c r="WDN150" s="626"/>
      <c r="WDO150" s="592"/>
      <c r="WDP150" s="626"/>
      <c r="WDQ150" s="626"/>
      <c r="WDR150" s="626"/>
      <c r="WDS150" s="626"/>
      <c r="WDT150" s="626"/>
      <c r="WDU150" s="626"/>
      <c r="WDV150" s="592"/>
      <c r="WDW150" s="626"/>
      <c r="WDX150" s="626"/>
      <c r="WDY150" s="626"/>
      <c r="WDZ150" s="626"/>
      <c r="WEA150" s="626"/>
      <c r="WEB150" s="626"/>
      <c r="WEC150" s="592"/>
      <c r="WED150" s="626"/>
      <c r="WEE150" s="626"/>
      <c r="WEF150" s="626"/>
      <c r="WEG150" s="626"/>
      <c r="WEH150" s="626"/>
      <c r="WEI150" s="626"/>
      <c r="WEJ150" s="592"/>
      <c r="WEK150" s="626"/>
      <c r="WEL150" s="626"/>
      <c r="WEM150" s="626"/>
      <c r="WEN150" s="626"/>
      <c r="WEO150" s="626"/>
      <c r="WEP150" s="626"/>
      <c r="WEQ150" s="592"/>
      <c r="WER150" s="626"/>
      <c r="WES150" s="626"/>
      <c r="WET150" s="626"/>
      <c r="WEU150" s="626"/>
      <c r="WEV150" s="626"/>
      <c r="WEW150" s="626"/>
      <c r="WEX150" s="592"/>
      <c r="WEY150" s="626"/>
      <c r="WEZ150" s="626"/>
      <c r="WFA150" s="626"/>
      <c r="WFB150" s="626"/>
      <c r="WFC150" s="626"/>
      <c r="WFD150" s="626"/>
      <c r="WFE150" s="592"/>
      <c r="WFF150" s="626"/>
      <c r="WFG150" s="626"/>
      <c r="WFH150" s="626"/>
      <c r="WFI150" s="626"/>
      <c r="WFJ150" s="626"/>
      <c r="WFK150" s="626"/>
      <c r="WFL150" s="592"/>
      <c r="WFM150" s="626"/>
      <c r="WFN150" s="626"/>
      <c r="WFO150" s="626"/>
      <c r="WFP150" s="626"/>
      <c r="WFQ150" s="626"/>
      <c r="WFR150" s="626"/>
      <c r="WFS150" s="592"/>
      <c r="WFT150" s="626"/>
      <c r="WFU150" s="626"/>
      <c r="WFV150" s="626"/>
      <c r="WFW150" s="626"/>
      <c r="WFX150" s="626"/>
      <c r="WFY150" s="626"/>
      <c r="WFZ150" s="592"/>
      <c r="WGA150" s="626"/>
      <c r="WGB150" s="626"/>
      <c r="WGC150" s="626"/>
      <c r="WGD150" s="626"/>
      <c r="WGE150" s="626"/>
      <c r="WGF150" s="626"/>
      <c r="WGG150" s="592"/>
      <c r="WGH150" s="626"/>
      <c r="WGI150" s="626"/>
      <c r="WGJ150" s="626"/>
      <c r="WGK150" s="626"/>
      <c r="WGL150" s="626"/>
      <c r="WGM150" s="626"/>
      <c r="WGN150" s="592"/>
      <c r="WGO150" s="626"/>
      <c r="WGP150" s="626"/>
      <c r="WGQ150" s="626"/>
      <c r="WGR150" s="626"/>
      <c r="WGS150" s="626"/>
      <c r="WGT150" s="626"/>
      <c r="WGU150" s="592"/>
      <c r="WGV150" s="626"/>
      <c r="WGW150" s="626"/>
      <c r="WGX150" s="626"/>
      <c r="WGY150" s="626"/>
      <c r="WGZ150" s="626"/>
      <c r="WHA150" s="626"/>
      <c r="WHB150" s="592"/>
      <c r="WHC150" s="626"/>
      <c r="WHD150" s="626"/>
      <c r="WHE150" s="626"/>
      <c r="WHF150" s="626"/>
      <c r="WHG150" s="626"/>
      <c r="WHH150" s="626"/>
      <c r="WHI150" s="592"/>
      <c r="WHJ150" s="626"/>
      <c r="WHK150" s="626"/>
      <c r="WHL150" s="626"/>
      <c r="WHM150" s="626"/>
      <c r="WHN150" s="626"/>
      <c r="WHO150" s="626"/>
      <c r="WHP150" s="592"/>
      <c r="WHQ150" s="626"/>
      <c r="WHR150" s="626"/>
      <c r="WHS150" s="626"/>
      <c r="WHT150" s="626"/>
      <c r="WHU150" s="626"/>
      <c r="WHV150" s="626"/>
      <c r="WHW150" s="592"/>
      <c r="WHX150" s="626"/>
      <c r="WHY150" s="626"/>
      <c r="WHZ150" s="626"/>
      <c r="WIA150" s="626"/>
      <c r="WIB150" s="626"/>
      <c r="WIC150" s="626"/>
      <c r="WID150" s="592"/>
      <c r="WIE150" s="626"/>
      <c r="WIF150" s="626"/>
      <c r="WIG150" s="626"/>
      <c r="WIH150" s="626"/>
      <c r="WII150" s="626"/>
      <c r="WIJ150" s="626"/>
      <c r="WIK150" s="592"/>
      <c r="WIL150" s="626"/>
      <c r="WIM150" s="626"/>
      <c r="WIN150" s="626"/>
      <c r="WIO150" s="626"/>
      <c r="WIP150" s="626"/>
      <c r="WIQ150" s="626"/>
      <c r="WIR150" s="592"/>
      <c r="WIS150" s="626"/>
      <c r="WIT150" s="626"/>
      <c r="WIU150" s="626"/>
      <c r="WIV150" s="626"/>
      <c r="WIW150" s="626"/>
      <c r="WIX150" s="626"/>
      <c r="WIY150" s="592"/>
      <c r="WIZ150" s="626"/>
      <c r="WJA150" s="626"/>
      <c r="WJB150" s="626"/>
      <c r="WJC150" s="626"/>
      <c r="WJD150" s="626"/>
      <c r="WJE150" s="626"/>
      <c r="WJF150" s="592"/>
      <c r="WJG150" s="626"/>
      <c r="WJH150" s="626"/>
      <c r="WJI150" s="626"/>
      <c r="WJJ150" s="626"/>
      <c r="WJK150" s="626"/>
      <c r="WJL150" s="626"/>
      <c r="WJM150" s="592"/>
      <c r="WJN150" s="626"/>
      <c r="WJO150" s="626"/>
      <c r="WJP150" s="626"/>
      <c r="WJQ150" s="626"/>
      <c r="WJR150" s="626"/>
      <c r="WJS150" s="626"/>
      <c r="WJT150" s="592"/>
      <c r="WJU150" s="626"/>
      <c r="WJV150" s="626"/>
      <c r="WJW150" s="626"/>
      <c r="WJX150" s="626"/>
      <c r="WJY150" s="626"/>
      <c r="WJZ150" s="626"/>
      <c r="WKA150" s="592"/>
      <c r="WKB150" s="626"/>
      <c r="WKC150" s="626"/>
      <c r="WKD150" s="626"/>
      <c r="WKE150" s="626"/>
      <c r="WKF150" s="626"/>
      <c r="WKG150" s="626"/>
      <c r="WKH150" s="592"/>
      <c r="WKI150" s="626"/>
      <c r="WKJ150" s="626"/>
      <c r="WKK150" s="626"/>
      <c r="WKL150" s="626"/>
      <c r="WKM150" s="626"/>
      <c r="WKN150" s="626"/>
      <c r="WKO150" s="592"/>
      <c r="WKP150" s="626"/>
      <c r="WKQ150" s="626"/>
      <c r="WKR150" s="626"/>
      <c r="WKS150" s="626"/>
      <c r="WKT150" s="626"/>
      <c r="WKU150" s="626"/>
      <c r="WKV150" s="592"/>
      <c r="WKW150" s="626"/>
      <c r="WKX150" s="626"/>
      <c r="WKY150" s="626"/>
      <c r="WKZ150" s="626"/>
      <c r="WLA150" s="626"/>
      <c r="WLB150" s="626"/>
      <c r="WLC150" s="592"/>
      <c r="WLD150" s="626"/>
      <c r="WLE150" s="626"/>
      <c r="WLF150" s="626"/>
      <c r="WLG150" s="626"/>
      <c r="WLH150" s="626"/>
      <c r="WLI150" s="626"/>
      <c r="WLJ150" s="592"/>
      <c r="WLK150" s="626"/>
      <c r="WLL150" s="626"/>
      <c r="WLM150" s="626"/>
      <c r="WLN150" s="626"/>
      <c r="WLO150" s="626"/>
      <c r="WLP150" s="626"/>
      <c r="WLQ150" s="592"/>
      <c r="WLR150" s="626"/>
      <c r="WLS150" s="626"/>
      <c r="WLT150" s="626"/>
      <c r="WLU150" s="626"/>
      <c r="WLV150" s="626"/>
      <c r="WLW150" s="626"/>
      <c r="WLX150" s="592"/>
      <c r="WLY150" s="626"/>
      <c r="WLZ150" s="626"/>
      <c r="WMA150" s="626"/>
      <c r="WMB150" s="626"/>
      <c r="WMC150" s="626"/>
      <c r="WMD150" s="626"/>
      <c r="WME150" s="592"/>
      <c r="WMF150" s="626"/>
      <c r="WMG150" s="626"/>
      <c r="WMH150" s="626"/>
      <c r="WMI150" s="626"/>
      <c r="WMJ150" s="626"/>
      <c r="WMK150" s="626"/>
      <c r="WML150" s="592"/>
      <c r="WMM150" s="626"/>
      <c r="WMN150" s="626"/>
      <c r="WMO150" s="626"/>
      <c r="WMP150" s="626"/>
      <c r="WMQ150" s="626"/>
      <c r="WMR150" s="626"/>
      <c r="WMS150" s="592"/>
      <c r="WMT150" s="626"/>
      <c r="WMU150" s="626"/>
      <c r="WMV150" s="626"/>
      <c r="WMW150" s="626"/>
      <c r="WMX150" s="626"/>
      <c r="WMY150" s="626"/>
      <c r="WMZ150" s="592"/>
      <c r="WNA150" s="626"/>
      <c r="WNB150" s="626"/>
      <c r="WNC150" s="626"/>
      <c r="WND150" s="626"/>
      <c r="WNE150" s="626"/>
      <c r="WNF150" s="626"/>
      <c r="WNG150" s="592"/>
      <c r="WNH150" s="626"/>
      <c r="WNI150" s="626"/>
      <c r="WNJ150" s="626"/>
      <c r="WNK150" s="626"/>
      <c r="WNL150" s="626"/>
      <c r="WNM150" s="626"/>
      <c r="WNN150" s="592"/>
      <c r="WNO150" s="626"/>
      <c r="WNP150" s="626"/>
      <c r="WNQ150" s="626"/>
      <c r="WNR150" s="626"/>
      <c r="WNS150" s="626"/>
      <c r="WNT150" s="626"/>
      <c r="WNU150" s="592"/>
      <c r="WNV150" s="626"/>
      <c r="WNW150" s="626"/>
      <c r="WNX150" s="626"/>
      <c r="WNY150" s="626"/>
      <c r="WNZ150" s="626"/>
      <c r="WOA150" s="626"/>
      <c r="WOB150" s="592"/>
      <c r="WOC150" s="626"/>
      <c r="WOD150" s="626"/>
      <c r="WOE150" s="626"/>
      <c r="WOF150" s="626"/>
      <c r="WOG150" s="626"/>
      <c r="WOH150" s="626"/>
      <c r="WOI150" s="592"/>
      <c r="WOJ150" s="626"/>
      <c r="WOK150" s="626"/>
      <c r="WOL150" s="626"/>
      <c r="WOM150" s="626"/>
      <c r="WON150" s="626"/>
      <c r="WOO150" s="626"/>
      <c r="WOP150" s="592"/>
      <c r="WOQ150" s="626"/>
      <c r="WOR150" s="626"/>
      <c r="WOS150" s="626"/>
      <c r="WOT150" s="626"/>
      <c r="WOU150" s="626"/>
      <c r="WOV150" s="626"/>
      <c r="WOW150" s="592"/>
      <c r="WOX150" s="626"/>
      <c r="WOY150" s="626"/>
      <c r="WOZ150" s="626"/>
      <c r="WPA150" s="626"/>
      <c r="WPB150" s="626"/>
      <c r="WPC150" s="626"/>
      <c r="WPD150" s="592"/>
      <c r="WPE150" s="626"/>
      <c r="WPF150" s="626"/>
      <c r="WPG150" s="626"/>
      <c r="WPH150" s="626"/>
      <c r="WPI150" s="626"/>
      <c r="WPJ150" s="626"/>
      <c r="WPK150" s="592"/>
      <c r="WPL150" s="626"/>
      <c r="WPM150" s="626"/>
      <c r="WPN150" s="626"/>
      <c r="WPO150" s="626"/>
      <c r="WPP150" s="626"/>
      <c r="WPQ150" s="626"/>
      <c r="WPR150" s="592"/>
      <c r="WPS150" s="626"/>
      <c r="WPT150" s="626"/>
      <c r="WPU150" s="626"/>
      <c r="WPV150" s="626"/>
      <c r="WPW150" s="626"/>
      <c r="WPX150" s="626"/>
      <c r="WPY150" s="592"/>
      <c r="WPZ150" s="626"/>
      <c r="WQA150" s="626"/>
      <c r="WQB150" s="626"/>
      <c r="WQC150" s="626"/>
      <c r="WQD150" s="626"/>
      <c r="WQE150" s="626"/>
      <c r="WQF150" s="592"/>
      <c r="WQG150" s="626"/>
      <c r="WQH150" s="626"/>
      <c r="WQI150" s="626"/>
      <c r="WQJ150" s="626"/>
      <c r="WQK150" s="626"/>
      <c r="WQL150" s="626"/>
      <c r="WQM150" s="592"/>
      <c r="WQN150" s="626"/>
      <c r="WQO150" s="626"/>
      <c r="WQP150" s="626"/>
      <c r="WQQ150" s="626"/>
      <c r="WQR150" s="626"/>
      <c r="WQS150" s="626"/>
      <c r="WQT150" s="592"/>
      <c r="WQU150" s="626"/>
      <c r="WQV150" s="626"/>
      <c r="WQW150" s="626"/>
      <c r="WQX150" s="626"/>
      <c r="WQY150" s="626"/>
      <c r="WQZ150" s="626"/>
      <c r="WRA150" s="592"/>
      <c r="WRB150" s="626"/>
      <c r="WRC150" s="626"/>
      <c r="WRD150" s="626"/>
      <c r="WRE150" s="626"/>
      <c r="WRF150" s="626"/>
      <c r="WRG150" s="626"/>
      <c r="WRH150" s="592"/>
      <c r="WRI150" s="626"/>
      <c r="WRJ150" s="626"/>
      <c r="WRK150" s="626"/>
      <c r="WRL150" s="626"/>
      <c r="WRM150" s="626"/>
      <c r="WRN150" s="626"/>
      <c r="WRO150" s="592"/>
      <c r="WRP150" s="626"/>
      <c r="WRQ150" s="626"/>
      <c r="WRR150" s="626"/>
      <c r="WRS150" s="626"/>
      <c r="WRT150" s="626"/>
      <c r="WRU150" s="626"/>
      <c r="WRV150" s="592"/>
      <c r="WRW150" s="626"/>
      <c r="WRX150" s="626"/>
      <c r="WRY150" s="626"/>
      <c r="WRZ150" s="626"/>
      <c r="WSA150" s="626"/>
      <c r="WSB150" s="626"/>
      <c r="WSC150" s="592"/>
      <c r="WSD150" s="626"/>
      <c r="WSE150" s="626"/>
      <c r="WSF150" s="626"/>
      <c r="WSG150" s="626"/>
      <c r="WSH150" s="626"/>
      <c r="WSI150" s="626"/>
      <c r="WSJ150" s="592"/>
      <c r="WSK150" s="626"/>
      <c r="WSL150" s="626"/>
      <c r="WSM150" s="626"/>
      <c r="WSN150" s="626"/>
      <c r="WSO150" s="626"/>
      <c r="WSP150" s="626"/>
      <c r="WSQ150" s="592"/>
      <c r="WSR150" s="626"/>
      <c r="WSS150" s="626"/>
      <c r="WST150" s="626"/>
      <c r="WSU150" s="626"/>
      <c r="WSV150" s="626"/>
      <c r="WSW150" s="626"/>
      <c r="WSX150" s="592"/>
      <c r="WSY150" s="626"/>
      <c r="WSZ150" s="626"/>
      <c r="WTA150" s="626"/>
      <c r="WTB150" s="626"/>
      <c r="WTC150" s="626"/>
      <c r="WTD150" s="626"/>
      <c r="WTE150" s="592"/>
      <c r="WTF150" s="626"/>
      <c r="WTG150" s="626"/>
      <c r="WTH150" s="626"/>
      <c r="WTI150" s="626"/>
      <c r="WTJ150" s="626"/>
      <c r="WTK150" s="626"/>
      <c r="WTL150" s="592"/>
      <c r="WTM150" s="626"/>
      <c r="WTN150" s="626"/>
      <c r="WTO150" s="626"/>
      <c r="WTP150" s="626"/>
      <c r="WTQ150" s="626"/>
      <c r="WTR150" s="626"/>
      <c r="WTS150" s="592"/>
      <c r="WTT150" s="626"/>
      <c r="WTU150" s="626"/>
      <c r="WTV150" s="626"/>
      <c r="WTW150" s="626"/>
      <c r="WTX150" s="626"/>
      <c r="WTY150" s="626"/>
      <c r="WTZ150" s="592"/>
      <c r="WUA150" s="626"/>
      <c r="WUB150" s="626"/>
      <c r="WUC150" s="626"/>
      <c r="WUD150" s="626"/>
      <c r="WUE150" s="626"/>
      <c r="WUF150" s="626"/>
      <c r="WUG150" s="592"/>
      <c r="WUH150" s="626"/>
      <c r="WUI150" s="626"/>
      <c r="WUJ150" s="626"/>
      <c r="WUK150" s="626"/>
      <c r="WUL150" s="626"/>
      <c r="WUM150" s="626"/>
      <c r="WUN150" s="592"/>
      <c r="WUO150" s="626"/>
      <c r="WUP150" s="626"/>
      <c r="WUQ150" s="626"/>
      <c r="WUR150" s="626"/>
      <c r="WUS150" s="626"/>
      <c r="WUT150" s="626"/>
      <c r="WUU150" s="592"/>
      <c r="WUV150" s="626"/>
      <c r="WUW150" s="626"/>
      <c r="WUX150" s="626"/>
      <c r="WUY150" s="626"/>
      <c r="WUZ150" s="626"/>
      <c r="WVA150" s="626"/>
      <c r="WVB150" s="592"/>
      <c r="WVC150" s="626"/>
      <c r="WVD150" s="626"/>
      <c r="WVE150" s="626"/>
      <c r="WVF150" s="626"/>
      <c r="WVG150" s="626"/>
      <c r="WVH150" s="626"/>
      <c r="WVI150" s="592"/>
      <c r="WVJ150" s="626"/>
      <c r="WVK150" s="626"/>
      <c r="WVL150" s="626"/>
      <c r="WVM150" s="626"/>
      <c r="WVN150" s="626"/>
      <c r="WVO150" s="626"/>
      <c r="WVP150" s="592"/>
      <c r="WVQ150" s="626"/>
      <c r="WVR150" s="626"/>
      <c r="WVS150" s="626"/>
      <c r="WVT150" s="626"/>
      <c r="WVU150" s="626"/>
      <c r="WVV150" s="626"/>
      <c r="WVW150" s="592"/>
      <c r="WVX150" s="626"/>
      <c r="WVY150" s="626"/>
      <c r="WVZ150" s="626"/>
      <c r="WWA150" s="626"/>
      <c r="WWB150" s="626"/>
      <c r="WWC150" s="626"/>
      <c r="WWD150" s="592"/>
      <c r="WWE150" s="626"/>
      <c r="WWF150" s="626"/>
      <c r="WWG150" s="626"/>
      <c r="WWH150" s="626"/>
      <c r="WWI150" s="626"/>
      <c r="WWJ150" s="626"/>
      <c r="WWK150" s="592"/>
      <c r="WWL150" s="626"/>
      <c r="WWM150" s="626"/>
      <c r="WWN150" s="626"/>
      <c r="WWO150" s="626"/>
      <c r="WWP150" s="626"/>
      <c r="WWQ150" s="626"/>
      <c r="WWR150" s="592"/>
      <c r="WWS150" s="626"/>
      <c r="WWT150" s="626"/>
      <c r="WWU150" s="626"/>
      <c r="WWV150" s="626"/>
      <c r="WWW150" s="626"/>
      <c r="WWX150" s="626"/>
      <c r="WWY150" s="592"/>
      <c r="WWZ150" s="626"/>
      <c r="WXA150" s="626"/>
      <c r="WXB150" s="626"/>
      <c r="WXC150" s="626"/>
      <c r="WXD150" s="626"/>
      <c r="WXE150" s="626"/>
      <c r="WXF150" s="592"/>
      <c r="WXG150" s="626"/>
      <c r="WXH150" s="626"/>
      <c r="WXI150" s="626"/>
      <c r="WXJ150" s="626"/>
      <c r="WXK150" s="626"/>
      <c r="WXL150" s="626"/>
      <c r="WXM150" s="592"/>
      <c r="WXN150" s="626"/>
      <c r="WXO150" s="626"/>
      <c r="WXP150" s="626"/>
      <c r="WXQ150" s="626"/>
      <c r="WXR150" s="626"/>
      <c r="WXS150" s="626"/>
      <c r="WXT150" s="592"/>
      <c r="WXU150" s="626"/>
      <c r="WXV150" s="626"/>
      <c r="WXW150" s="626"/>
      <c r="WXX150" s="626"/>
      <c r="WXY150" s="626"/>
      <c r="WXZ150" s="626"/>
      <c r="WYA150" s="592"/>
      <c r="WYB150" s="626"/>
      <c r="WYC150" s="626"/>
      <c r="WYD150" s="626"/>
      <c r="WYE150" s="626"/>
      <c r="WYF150" s="626"/>
      <c r="WYG150" s="626"/>
      <c r="WYH150" s="592"/>
      <c r="WYI150" s="626"/>
      <c r="WYJ150" s="626"/>
      <c r="WYK150" s="626"/>
      <c r="WYL150" s="626"/>
      <c r="WYM150" s="626"/>
      <c r="WYN150" s="626"/>
      <c r="WYO150" s="592"/>
      <c r="WYP150" s="626"/>
      <c r="WYQ150" s="626"/>
      <c r="WYR150" s="626"/>
      <c r="WYS150" s="626"/>
      <c r="WYT150" s="626"/>
      <c r="WYU150" s="626"/>
      <c r="WYV150" s="592"/>
      <c r="WYW150" s="626"/>
      <c r="WYX150" s="626"/>
      <c r="WYY150" s="626"/>
      <c r="WYZ150" s="626"/>
      <c r="WZA150" s="626"/>
      <c r="WZB150" s="626"/>
      <c r="WZC150" s="592"/>
      <c r="WZD150" s="626"/>
      <c r="WZE150" s="626"/>
      <c r="WZF150" s="626"/>
      <c r="WZG150" s="626"/>
      <c r="WZH150" s="626"/>
      <c r="WZI150" s="626"/>
      <c r="WZJ150" s="592"/>
      <c r="WZK150" s="626"/>
      <c r="WZL150" s="626"/>
      <c r="WZM150" s="626"/>
      <c r="WZN150" s="626"/>
      <c r="WZO150" s="626"/>
      <c r="WZP150" s="626"/>
      <c r="WZQ150" s="592"/>
      <c r="WZR150" s="626"/>
      <c r="WZS150" s="626"/>
      <c r="WZT150" s="626"/>
      <c r="WZU150" s="626"/>
      <c r="WZV150" s="626"/>
      <c r="WZW150" s="626"/>
      <c r="WZX150" s="592"/>
      <c r="WZY150" s="626"/>
      <c r="WZZ150" s="626"/>
      <c r="XAA150" s="626"/>
      <c r="XAB150" s="626"/>
      <c r="XAC150" s="626"/>
      <c r="XAD150" s="626"/>
      <c r="XAE150" s="592"/>
      <c r="XAF150" s="626"/>
      <c r="XAG150" s="626"/>
      <c r="XAH150" s="626"/>
      <c r="XAI150" s="626"/>
      <c r="XAJ150" s="626"/>
      <c r="XAK150" s="626"/>
      <c r="XAL150" s="592"/>
      <c r="XAM150" s="626"/>
      <c r="XAN150" s="626"/>
      <c r="XAO150" s="626"/>
      <c r="XAP150" s="626"/>
      <c r="XAQ150" s="626"/>
      <c r="XAR150" s="626"/>
      <c r="XAS150" s="592"/>
      <c r="XAT150" s="626"/>
      <c r="XAU150" s="626"/>
      <c r="XAV150" s="626"/>
      <c r="XAW150" s="626"/>
      <c r="XAX150" s="626"/>
      <c r="XAY150" s="626"/>
      <c r="XAZ150" s="592"/>
      <c r="XBA150" s="626"/>
      <c r="XBB150" s="626"/>
      <c r="XBC150" s="626"/>
      <c r="XBD150" s="626"/>
      <c r="XBE150" s="626"/>
      <c r="XBF150" s="626"/>
      <c r="XBG150" s="592"/>
      <c r="XBH150" s="626"/>
      <c r="XBI150" s="626"/>
      <c r="XBJ150" s="626"/>
      <c r="XBK150" s="626"/>
      <c r="XBL150" s="626"/>
      <c r="XBM150" s="626"/>
      <c r="XBN150" s="592"/>
      <c r="XBO150" s="626"/>
      <c r="XBP150" s="626"/>
      <c r="XBQ150" s="626"/>
      <c r="XBR150" s="626"/>
      <c r="XBS150" s="626"/>
      <c r="XBT150" s="626"/>
      <c r="XBU150" s="592"/>
      <c r="XBV150" s="626"/>
      <c r="XBW150" s="626"/>
      <c r="XBX150" s="626"/>
      <c r="XBY150" s="626"/>
      <c r="XBZ150" s="626"/>
      <c r="XCA150" s="626"/>
      <c r="XCB150" s="592"/>
      <c r="XCC150" s="626"/>
      <c r="XCD150" s="626"/>
      <c r="XCE150" s="626"/>
      <c r="XCF150" s="626"/>
      <c r="XCG150" s="626"/>
      <c r="XCH150" s="626"/>
      <c r="XCI150" s="592"/>
      <c r="XCJ150" s="626"/>
      <c r="XCK150" s="626"/>
      <c r="XCL150" s="626"/>
      <c r="XCM150" s="626"/>
      <c r="XCN150" s="626"/>
      <c r="XCO150" s="626"/>
      <c r="XCP150" s="592"/>
      <c r="XCQ150" s="626"/>
      <c r="XCR150" s="626"/>
      <c r="XCS150" s="626"/>
      <c r="XCT150" s="626"/>
      <c r="XCU150" s="626"/>
      <c r="XCV150" s="626"/>
      <c r="XCW150" s="592"/>
      <c r="XCX150" s="626"/>
      <c r="XCY150" s="626"/>
      <c r="XCZ150" s="626"/>
      <c r="XDA150" s="626"/>
      <c r="XDB150" s="626"/>
      <c r="XDC150" s="626"/>
      <c r="XDD150" s="592"/>
      <c r="XDE150" s="626"/>
      <c r="XDF150" s="626"/>
      <c r="XDG150" s="626"/>
      <c r="XDH150" s="626"/>
      <c r="XDI150" s="626"/>
      <c r="XDJ150" s="626"/>
      <c r="XDK150" s="592"/>
      <c r="XDL150" s="626"/>
      <c r="XDM150" s="626"/>
      <c r="XDN150" s="626"/>
      <c r="XDO150" s="626"/>
      <c r="XDP150" s="626"/>
      <c r="XDQ150" s="626"/>
      <c r="XDR150" s="592"/>
      <c r="XDS150" s="626"/>
      <c r="XDT150" s="626"/>
      <c r="XDU150" s="626"/>
      <c r="XDV150" s="626"/>
      <c r="XDW150" s="626"/>
      <c r="XDX150" s="626"/>
      <c r="XDY150" s="592"/>
      <c r="XDZ150" s="626"/>
      <c r="XEA150" s="626"/>
      <c r="XEB150" s="626"/>
      <c r="XEC150" s="626"/>
      <c r="XED150" s="626"/>
      <c r="XEE150" s="626"/>
      <c r="XEF150" s="592"/>
      <c r="XEG150" s="626"/>
      <c r="XEH150" s="626"/>
      <c r="XEI150" s="626"/>
      <c r="XEJ150" s="626"/>
      <c r="XEK150" s="626"/>
      <c r="XEL150" s="626"/>
      <c r="XEM150" s="592"/>
      <c r="XEN150" s="626"/>
      <c r="XEO150" s="626"/>
      <c r="XEP150" s="626"/>
      <c r="XEQ150" s="626"/>
      <c r="XER150" s="626"/>
      <c r="XES150" s="626"/>
      <c r="XET150" s="592"/>
      <c r="XEU150" s="626"/>
      <c r="XEV150" s="626"/>
      <c r="XEW150" s="626"/>
      <c r="XEX150" s="626"/>
      <c r="XEY150" s="626"/>
      <c r="XEZ150" s="626"/>
      <c r="XFA150" s="592"/>
      <c r="XFB150" s="626"/>
      <c r="XFC150" s="626"/>
      <c r="XFD150" s="626"/>
    </row>
    <row r="151" spans="1:16384" s="591" customFormat="1" ht="107.45" customHeight="1" x14ac:dyDescent="0.25">
      <c r="A151" s="597" t="s">
        <v>1434</v>
      </c>
      <c r="B151" s="621" t="s">
        <v>1495</v>
      </c>
      <c r="C151" s="621"/>
      <c r="D151" s="621"/>
      <c r="E151" s="621"/>
      <c r="F151" s="621"/>
      <c r="G151" s="621"/>
    </row>
    <row r="152" spans="1:16384" s="591" customFormat="1" ht="107.45" customHeight="1" x14ac:dyDescent="0.25">
      <c r="A152" s="597" t="s">
        <v>1590</v>
      </c>
      <c r="B152" s="621" t="s">
        <v>1496</v>
      </c>
      <c r="C152" s="621"/>
      <c r="D152" s="621"/>
      <c r="E152" s="621"/>
      <c r="F152" s="621"/>
      <c r="G152" s="621"/>
    </row>
    <row r="153" spans="1:16384" s="591" customFormat="1" ht="107.45" customHeight="1" x14ac:dyDescent="0.25">
      <c r="A153" s="597" t="s">
        <v>1517</v>
      </c>
      <c r="B153" s="621" t="s">
        <v>1582</v>
      </c>
      <c r="C153" s="621"/>
      <c r="D153" s="621"/>
      <c r="E153" s="621"/>
      <c r="F153" s="621"/>
      <c r="G153" s="621"/>
    </row>
    <row r="154" spans="1:16384" s="591" customFormat="1" ht="107.45" customHeight="1" x14ac:dyDescent="0.25">
      <c r="A154" s="597" t="s">
        <v>1435</v>
      </c>
      <c r="B154" s="621" t="s">
        <v>1583</v>
      </c>
      <c r="C154" s="621"/>
      <c r="D154" s="621"/>
      <c r="E154" s="621"/>
      <c r="F154" s="621"/>
      <c r="G154" s="621"/>
    </row>
    <row r="155" spans="1:16384" s="591" customFormat="1" ht="107.45" customHeight="1" x14ac:dyDescent="0.25">
      <c r="A155" s="597" t="s">
        <v>1584</v>
      </c>
      <c r="B155" s="621" t="s">
        <v>1585</v>
      </c>
      <c r="C155" s="621"/>
      <c r="D155" s="621"/>
      <c r="E155" s="621"/>
      <c r="F155" s="621"/>
      <c r="G155" s="621"/>
    </row>
    <row r="156" spans="1:16384" s="591" customFormat="1" ht="107.45" customHeight="1" x14ac:dyDescent="0.25">
      <c r="A156" s="597" t="s">
        <v>1586</v>
      </c>
      <c r="B156" s="621" t="s">
        <v>1587</v>
      </c>
      <c r="C156" s="621"/>
      <c r="D156" s="621"/>
      <c r="E156" s="621"/>
      <c r="F156" s="621"/>
      <c r="G156" s="621"/>
    </row>
    <row r="157" spans="1:16384" s="591" customFormat="1" ht="107.45" customHeight="1" x14ac:dyDescent="0.25">
      <c r="A157" s="597" t="s">
        <v>1588</v>
      </c>
      <c r="B157" s="621" t="s">
        <v>1589</v>
      </c>
      <c r="C157" s="621"/>
      <c r="D157" s="621"/>
      <c r="E157" s="621"/>
      <c r="F157" s="621"/>
      <c r="G157" s="621"/>
    </row>
    <row r="158" spans="1:16384" s="591" customFormat="1" ht="107.45" customHeight="1" x14ac:dyDescent="0.25">
      <c r="A158" s="607" t="s">
        <v>1436</v>
      </c>
      <c r="B158" s="623" t="s">
        <v>1536</v>
      </c>
      <c r="C158" s="624"/>
      <c r="D158" s="624"/>
      <c r="E158" s="624"/>
      <c r="F158" s="624"/>
      <c r="G158" s="625"/>
    </row>
    <row r="159" spans="1:16384" s="591" customFormat="1" ht="107.45" customHeight="1" x14ac:dyDescent="0.25">
      <c r="A159" s="607" t="s">
        <v>1437</v>
      </c>
      <c r="B159" s="623" t="s">
        <v>1554</v>
      </c>
      <c r="C159" s="624"/>
      <c r="D159" s="624"/>
      <c r="E159" s="624"/>
      <c r="F159" s="624"/>
      <c r="G159" s="625"/>
    </row>
    <row r="160" spans="1:16384" s="591" customFormat="1" ht="30.6" customHeight="1" x14ac:dyDescent="0.25">
      <c r="A160" s="592"/>
      <c r="D160" s="592"/>
    </row>
  </sheetData>
  <sheetProtection algorithmName="SHA-512" hashValue="HvlVVBUTZDnl+jHuTvxSbHX2tifXLGauwzvaDw5h0WELmPKZDQ0hTHese5ass5vV4hNQl27NtfyKwp0mlsrKYw==" saltValue="bg/TEoIzc1oo804t9AV/vg==" spinCount="100000" sheet="1" objects="1" scenarios="1"/>
  <mergeCells count="16520">
    <mergeCell ref="B9:G9"/>
    <mergeCell ref="B10:G10"/>
    <mergeCell ref="B11:G11"/>
    <mergeCell ref="B12:G12"/>
    <mergeCell ref="B13:G13"/>
    <mergeCell ref="B14:G14"/>
    <mergeCell ref="B2:G2"/>
    <mergeCell ref="B8:G8"/>
    <mergeCell ref="B4:G4"/>
    <mergeCell ref="B5:G5"/>
    <mergeCell ref="B6:G6"/>
    <mergeCell ref="B7:G7"/>
    <mergeCell ref="B92:G92"/>
    <mergeCell ref="B142:G142"/>
    <mergeCell ref="B41:G41"/>
    <mergeCell ref="B42:G42"/>
    <mergeCell ref="B44:G44"/>
    <mergeCell ref="B45:G45"/>
    <mergeCell ref="B46:G46"/>
    <mergeCell ref="B35:G35"/>
    <mergeCell ref="B38:G38"/>
    <mergeCell ref="B39:G39"/>
    <mergeCell ref="B40:G40"/>
    <mergeCell ref="B29:G29"/>
    <mergeCell ref="B30:G30"/>
    <mergeCell ref="B31:G31"/>
    <mergeCell ref="B32:G32"/>
    <mergeCell ref="B33:G33"/>
    <mergeCell ref="B34:G34"/>
    <mergeCell ref="B26:G26"/>
    <mergeCell ref="B28:G28"/>
    <mergeCell ref="B36:G36"/>
    <mergeCell ref="B20:G20"/>
    <mergeCell ref="B21:G21"/>
    <mergeCell ref="B22:G22"/>
    <mergeCell ref="B23:G23"/>
    <mergeCell ref="B24:G24"/>
    <mergeCell ref="B25:G25"/>
    <mergeCell ref="B15:G15"/>
    <mergeCell ref="B17:G17"/>
    <mergeCell ref="B18:G18"/>
    <mergeCell ref="B19:G19"/>
    <mergeCell ref="B83:G83"/>
    <mergeCell ref="B84:G84"/>
    <mergeCell ref="B87:G87"/>
    <mergeCell ref="B88:G88"/>
    <mergeCell ref="B89:G89"/>
    <mergeCell ref="B77:G77"/>
    <mergeCell ref="B78:G78"/>
    <mergeCell ref="B79:G79"/>
    <mergeCell ref="B80:G80"/>
    <mergeCell ref="B81:G81"/>
    <mergeCell ref="B82:G82"/>
    <mergeCell ref="B71:G71"/>
    <mergeCell ref="B72:G72"/>
    <mergeCell ref="B73:G73"/>
    <mergeCell ref="B74:G74"/>
    <mergeCell ref="B75:G75"/>
    <mergeCell ref="B76:G76"/>
    <mergeCell ref="B65:G65"/>
    <mergeCell ref="B120:G120"/>
    <mergeCell ref="B121:G121"/>
    <mergeCell ref="B122:G122"/>
    <mergeCell ref="B123:G123"/>
    <mergeCell ref="B66:G66"/>
    <mergeCell ref="B67:G67"/>
    <mergeCell ref="B68:G68"/>
    <mergeCell ref="B69:G69"/>
    <mergeCell ref="B70:G70"/>
    <mergeCell ref="B57:G57"/>
    <mergeCell ref="B60:G60"/>
    <mergeCell ref="B61:G61"/>
    <mergeCell ref="B62:G62"/>
    <mergeCell ref="B63:G63"/>
    <mergeCell ref="B64:G64"/>
    <mergeCell ref="B47:G47"/>
    <mergeCell ref="B48:G48"/>
    <mergeCell ref="B49:G49"/>
    <mergeCell ref="B50:G50"/>
    <mergeCell ref="B55:G55"/>
    <mergeCell ref="B56:G56"/>
    <mergeCell ref="EM107:ER107"/>
    <mergeCell ref="ET107:EY107"/>
    <mergeCell ref="FA107:FF107"/>
    <mergeCell ref="FH107:FM107"/>
    <mergeCell ref="FO107:FT107"/>
    <mergeCell ref="FV107:GA107"/>
    <mergeCell ref="CW107:DB107"/>
    <mergeCell ref="DD107:DI107"/>
    <mergeCell ref="DK107:DP107"/>
    <mergeCell ref="DR107:DW107"/>
    <mergeCell ref="DY107:ED107"/>
    <mergeCell ref="EF107:EK107"/>
    <mergeCell ref="BG107:BL107"/>
    <mergeCell ref="BN107:BS107"/>
    <mergeCell ref="BU107:BZ107"/>
    <mergeCell ref="CB107:CG107"/>
    <mergeCell ref="CI107:CN107"/>
    <mergeCell ref="CP107:CU107"/>
    <mergeCell ref="Q107:V107"/>
    <mergeCell ref="X107:AC107"/>
    <mergeCell ref="AE107:AJ107"/>
    <mergeCell ref="AL107:AQ107"/>
    <mergeCell ref="AS107:AX107"/>
    <mergeCell ref="AZ107:BE107"/>
    <mergeCell ref="B101:G101"/>
    <mergeCell ref="B102:G102"/>
    <mergeCell ref="B103:G103"/>
    <mergeCell ref="B106:G106"/>
    <mergeCell ref="B107:G107"/>
    <mergeCell ref="J107:O107"/>
    <mergeCell ref="B95:G95"/>
    <mergeCell ref="B96:G96"/>
    <mergeCell ref="B97:G97"/>
    <mergeCell ref="B98:G98"/>
    <mergeCell ref="B99:G99"/>
    <mergeCell ref="B100:G100"/>
    <mergeCell ref="B53:G53"/>
    <mergeCell ref="B90:G90"/>
    <mergeCell ref="B91:G91"/>
    <mergeCell ref="B59:G59"/>
    <mergeCell ref="B86:G86"/>
    <mergeCell ref="B94:G94"/>
    <mergeCell ref="B105:G105"/>
    <mergeCell ref="OE107:OJ107"/>
    <mergeCell ref="OL107:OQ107"/>
    <mergeCell ref="OS107:OX107"/>
    <mergeCell ref="OZ107:PE107"/>
    <mergeCell ref="PG107:PL107"/>
    <mergeCell ref="PN107:PS107"/>
    <mergeCell ref="MO107:MT107"/>
    <mergeCell ref="MV107:NA107"/>
    <mergeCell ref="NC107:NH107"/>
    <mergeCell ref="NJ107:NO107"/>
    <mergeCell ref="NQ107:NV107"/>
    <mergeCell ref="NX107:OC107"/>
    <mergeCell ref="KY107:LD107"/>
    <mergeCell ref="LF107:LK107"/>
    <mergeCell ref="LM107:LR107"/>
    <mergeCell ref="LT107:LY107"/>
    <mergeCell ref="MA107:MF107"/>
    <mergeCell ref="MH107:MM107"/>
    <mergeCell ref="JI107:JN107"/>
    <mergeCell ref="JP107:JU107"/>
    <mergeCell ref="JW107:KB107"/>
    <mergeCell ref="KD107:KI107"/>
    <mergeCell ref="KK107:KP107"/>
    <mergeCell ref="KR107:KW107"/>
    <mergeCell ref="HS107:HX107"/>
    <mergeCell ref="HZ107:IE107"/>
    <mergeCell ref="IG107:IL107"/>
    <mergeCell ref="IN107:IS107"/>
    <mergeCell ref="IU107:IZ107"/>
    <mergeCell ref="JB107:JG107"/>
    <mergeCell ref="GC107:GH107"/>
    <mergeCell ref="GJ107:GO107"/>
    <mergeCell ref="GQ107:GV107"/>
    <mergeCell ref="GX107:HC107"/>
    <mergeCell ref="HE107:HJ107"/>
    <mergeCell ref="HL107:HQ107"/>
    <mergeCell ref="XW107:YB107"/>
    <mergeCell ref="YD107:YI107"/>
    <mergeCell ref="YK107:YP107"/>
    <mergeCell ref="YR107:YW107"/>
    <mergeCell ref="YY107:ZD107"/>
    <mergeCell ref="ZF107:ZK107"/>
    <mergeCell ref="WG107:WL107"/>
    <mergeCell ref="WN107:WS107"/>
    <mergeCell ref="WU107:WZ107"/>
    <mergeCell ref="XB107:XG107"/>
    <mergeCell ref="XI107:XN107"/>
    <mergeCell ref="XP107:XU107"/>
    <mergeCell ref="UQ107:UV107"/>
    <mergeCell ref="UX107:VC107"/>
    <mergeCell ref="VE107:VJ107"/>
    <mergeCell ref="VL107:VQ107"/>
    <mergeCell ref="VS107:VX107"/>
    <mergeCell ref="VZ107:WE107"/>
    <mergeCell ref="TA107:TF107"/>
    <mergeCell ref="TH107:TM107"/>
    <mergeCell ref="TO107:TT107"/>
    <mergeCell ref="TV107:UA107"/>
    <mergeCell ref="UC107:UH107"/>
    <mergeCell ref="UJ107:UO107"/>
    <mergeCell ref="RK107:RP107"/>
    <mergeCell ref="RR107:RW107"/>
    <mergeCell ref="RY107:SD107"/>
    <mergeCell ref="SF107:SK107"/>
    <mergeCell ref="SM107:SR107"/>
    <mergeCell ref="ST107:SY107"/>
    <mergeCell ref="PU107:PZ107"/>
    <mergeCell ref="QB107:QG107"/>
    <mergeCell ref="QI107:QN107"/>
    <mergeCell ref="QP107:QU107"/>
    <mergeCell ref="QW107:RB107"/>
    <mergeCell ref="RD107:RI107"/>
    <mergeCell ref="AHO107:AHT107"/>
    <mergeCell ref="AHV107:AIA107"/>
    <mergeCell ref="AIC107:AIH107"/>
    <mergeCell ref="AIJ107:AIO107"/>
    <mergeCell ref="AIQ107:AIV107"/>
    <mergeCell ref="AIX107:AJC107"/>
    <mergeCell ref="AFY107:AGD107"/>
    <mergeCell ref="AGF107:AGK107"/>
    <mergeCell ref="AGM107:AGR107"/>
    <mergeCell ref="AGT107:AGY107"/>
    <mergeCell ref="AHA107:AHF107"/>
    <mergeCell ref="AHH107:AHM107"/>
    <mergeCell ref="AEI107:AEN107"/>
    <mergeCell ref="AEP107:AEU107"/>
    <mergeCell ref="AEW107:AFB107"/>
    <mergeCell ref="AFD107:AFI107"/>
    <mergeCell ref="AFK107:AFP107"/>
    <mergeCell ref="AFR107:AFW107"/>
    <mergeCell ref="ACS107:ACX107"/>
    <mergeCell ref="ACZ107:ADE107"/>
    <mergeCell ref="ADG107:ADL107"/>
    <mergeCell ref="ADN107:ADS107"/>
    <mergeCell ref="ADU107:ADZ107"/>
    <mergeCell ref="AEB107:AEG107"/>
    <mergeCell ref="ABC107:ABH107"/>
    <mergeCell ref="ABJ107:ABO107"/>
    <mergeCell ref="ABQ107:ABV107"/>
    <mergeCell ref="ABX107:ACC107"/>
    <mergeCell ref="ACE107:ACJ107"/>
    <mergeCell ref="ACL107:ACQ107"/>
    <mergeCell ref="ZM107:ZR107"/>
    <mergeCell ref="ZT107:ZY107"/>
    <mergeCell ref="AAA107:AAF107"/>
    <mergeCell ref="AAH107:AAM107"/>
    <mergeCell ref="AAO107:AAT107"/>
    <mergeCell ref="AAV107:ABA107"/>
    <mergeCell ref="ARG107:ARL107"/>
    <mergeCell ref="ARN107:ARS107"/>
    <mergeCell ref="ARU107:ARZ107"/>
    <mergeCell ref="ASB107:ASG107"/>
    <mergeCell ref="ASI107:ASN107"/>
    <mergeCell ref="ASP107:ASU107"/>
    <mergeCell ref="APQ107:APV107"/>
    <mergeCell ref="APX107:AQC107"/>
    <mergeCell ref="AQE107:AQJ107"/>
    <mergeCell ref="AQL107:AQQ107"/>
    <mergeCell ref="AQS107:AQX107"/>
    <mergeCell ref="AQZ107:ARE107"/>
    <mergeCell ref="AOA107:AOF107"/>
    <mergeCell ref="AOH107:AOM107"/>
    <mergeCell ref="AOO107:AOT107"/>
    <mergeCell ref="AOV107:APA107"/>
    <mergeCell ref="APC107:APH107"/>
    <mergeCell ref="APJ107:APO107"/>
    <mergeCell ref="AMK107:AMP107"/>
    <mergeCell ref="AMR107:AMW107"/>
    <mergeCell ref="AMY107:AND107"/>
    <mergeCell ref="ANF107:ANK107"/>
    <mergeCell ref="ANM107:ANR107"/>
    <mergeCell ref="ANT107:ANY107"/>
    <mergeCell ref="AKU107:AKZ107"/>
    <mergeCell ref="ALB107:ALG107"/>
    <mergeCell ref="ALI107:ALN107"/>
    <mergeCell ref="ALP107:ALU107"/>
    <mergeCell ref="ALW107:AMB107"/>
    <mergeCell ref="AMD107:AMI107"/>
    <mergeCell ref="AJE107:AJJ107"/>
    <mergeCell ref="AJL107:AJQ107"/>
    <mergeCell ref="AJS107:AJX107"/>
    <mergeCell ref="AJZ107:AKE107"/>
    <mergeCell ref="AKG107:AKL107"/>
    <mergeCell ref="AKN107:AKS107"/>
    <mergeCell ref="BAY107:BBD107"/>
    <mergeCell ref="BBF107:BBK107"/>
    <mergeCell ref="BBM107:BBR107"/>
    <mergeCell ref="BBT107:BBY107"/>
    <mergeCell ref="BCA107:BCF107"/>
    <mergeCell ref="BCH107:BCM107"/>
    <mergeCell ref="AZI107:AZN107"/>
    <mergeCell ref="AZP107:AZU107"/>
    <mergeCell ref="AZW107:BAB107"/>
    <mergeCell ref="BAD107:BAI107"/>
    <mergeCell ref="BAK107:BAP107"/>
    <mergeCell ref="BAR107:BAW107"/>
    <mergeCell ref="AXS107:AXX107"/>
    <mergeCell ref="AXZ107:AYE107"/>
    <mergeCell ref="AYG107:AYL107"/>
    <mergeCell ref="AYN107:AYS107"/>
    <mergeCell ref="AYU107:AYZ107"/>
    <mergeCell ref="AZB107:AZG107"/>
    <mergeCell ref="AWC107:AWH107"/>
    <mergeCell ref="AWJ107:AWO107"/>
    <mergeCell ref="AWQ107:AWV107"/>
    <mergeCell ref="AWX107:AXC107"/>
    <mergeCell ref="AXE107:AXJ107"/>
    <mergeCell ref="AXL107:AXQ107"/>
    <mergeCell ref="AUM107:AUR107"/>
    <mergeCell ref="AUT107:AUY107"/>
    <mergeCell ref="AVA107:AVF107"/>
    <mergeCell ref="AVH107:AVM107"/>
    <mergeCell ref="AVO107:AVT107"/>
    <mergeCell ref="AVV107:AWA107"/>
    <mergeCell ref="ASW107:ATB107"/>
    <mergeCell ref="ATD107:ATI107"/>
    <mergeCell ref="ATK107:ATP107"/>
    <mergeCell ref="ATR107:ATW107"/>
    <mergeCell ref="ATY107:AUD107"/>
    <mergeCell ref="AUF107:AUK107"/>
    <mergeCell ref="BKQ107:BKV107"/>
    <mergeCell ref="BKX107:BLC107"/>
    <mergeCell ref="BLE107:BLJ107"/>
    <mergeCell ref="BLL107:BLQ107"/>
    <mergeCell ref="BLS107:BLX107"/>
    <mergeCell ref="BLZ107:BME107"/>
    <mergeCell ref="BJA107:BJF107"/>
    <mergeCell ref="BJH107:BJM107"/>
    <mergeCell ref="BJO107:BJT107"/>
    <mergeCell ref="BJV107:BKA107"/>
    <mergeCell ref="BKC107:BKH107"/>
    <mergeCell ref="BKJ107:BKO107"/>
    <mergeCell ref="BHK107:BHP107"/>
    <mergeCell ref="BHR107:BHW107"/>
    <mergeCell ref="BHY107:BID107"/>
    <mergeCell ref="BIF107:BIK107"/>
    <mergeCell ref="BIM107:BIR107"/>
    <mergeCell ref="BIT107:BIY107"/>
    <mergeCell ref="BFU107:BFZ107"/>
    <mergeCell ref="BGB107:BGG107"/>
    <mergeCell ref="BGI107:BGN107"/>
    <mergeCell ref="BGP107:BGU107"/>
    <mergeCell ref="BGW107:BHB107"/>
    <mergeCell ref="BHD107:BHI107"/>
    <mergeCell ref="BEE107:BEJ107"/>
    <mergeCell ref="BEL107:BEQ107"/>
    <mergeCell ref="BES107:BEX107"/>
    <mergeCell ref="BEZ107:BFE107"/>
    <mergeCell ref="BFG107:BFL107"/>
    <mergeCell ref="BFN107:BFS107"/>
    <mergeCell ref="BCO107:BCT107"/>
    <mergeCell ref="BCV107:BDA107"/>
    <mergeCell ref="BDC107:BDH107"/>
    <mergeCell ref="BDJ107:BDO107"/>
    <mergeCell ref="BDQ107:BDV107"/>
    <mergeCell ref="BDX107:BEC107"/>
    <mergeCell ref="BUI107:BUN107"/>
    <mergeCell ref="BUP107:BUU107"/>
    <mergeCell ref="BUW107:BVB107"/>
    <mergeCell ref="BVD107:BVI107"/>
    <mergeCell ref="BVK107:BVP107"/>
    <mergeCell ref="BVR107:BVW107"/>
    <mergeCell ref="BSS107:BSX107"/>
    <mergeCell ref="BSZ107:BTE107"/>
    <mergeCell ref="BTG107:BTL107"/>
    <mergeCell ref="BTN107:BTS107"/>
    <mergeCell ref="BTU107:BTZ107"/>
    <mergeCell ref="BUB107:BUG107"/>
    <mergeCell ref="BRC107:BRH107"/>
    <mergeCell ref="BRJ107:BRO107"/>
    <mergeCell ref="BRQ107:BRV107"/>
    <mergeCell ref="BRX107:BSC107"/>
    <mergeCell ref="BSE107:BSJ107"/>
    <mergeCell ref="BSL107:BSQ107"/>
    <mergeCell ref="BPM107:BPR107"/>
    <mergeCell ref="BPT107:BPY107"/>
    <mergeCell ref="BQA107:BQF107"/>
    <mergeCell ref="BQH107:BQM107"/>
    <mergeCell ref="BQO107:BQT107"/>
    <mergeCell ref="BQV107:BRA107"/>
    <mergeCell ref="BNW107:BOB107"/>
    <mergeCell ref="BOD107:BOI107"/>
    <mergeCell ref="BOK107:BOP107"/>
    <mergeCell ref="BOR107:BOW107"/>
    <mergeCell ref="BOY107:BPD107"/>
    <mergeCell ref="BPF107:BPK107"/>
    <mergeCell ref="BMG107:BML107"/>
    <mergeCell ref="BMN107:BMS107"/>
    <mergeCell ref="BMU107:BMZ107"/>
    <mergeCell ref="BNB107:BNG107"/>
    <mergeCell ref="BNI107:BNN107"/>
    <mergeCell ref="BNP107:BNU107"/>
    <mergeCell ref="CEA107:CEF107"/>
    <mergeCell ref="CEH107:CEM107"/>
    <mergeCell ref="CEO107:CET107"/>
    <mergeCell ref="CEV107:CFA107"/>
    <mergeCell ref="CFC107:CFH107"/>
    <mergeCell ref="CFJ107:CFO107"/>
    <mergeCell ref="CCK107:CCP107"/>
    <mergeCell ref="CCR107:CCW107"/>
    <mergeCell ref="CCY107:CDD107"/>
    <mergeCell ref="CDF107:CDK107"/>
    <mergeCell ref="CDM107:CDR107"/>
    <mergeCell ref="CDT107:CDY107"/>
    <mergeCell ref="CAU107:CAZ107"/>
    <mergeCell ref="CBB107:CBG107"/>
    <mergeCell ref="CBI107:CBN107"/>
    <mergeCell ref="CBP107:CBU107"/>
    <mergeCell ref="CBW107:CCB107"/>
    <mergeCell ref="CCD107:CCI107"/>
    <mergeCell ref="BZE107:BZJ107"/>
    <mergeCell ref="BZL107:BZQ107"/>
    <mergeCell ref="BZS107:BZX107"/>
    <mergeCell ref="BZZ107:CAE107"/>
    <mergeCell ref="CAG107:CAL107"/>
    <mergeCell ref="CAN107:CAS107"/>
    <mergeCell ref="BXO107:BXT107"/>
    <mergeCell ref="BXV107:BYA107"/>
    <mergeCell ref="BYC107:BYH107"/>
    <mergeCell ref="BYJ107:BYO107"/>
    <mergeCell ref="BYQ107:BYV107"/>
    <mergeCell ref="BYX107:BZC107"/>
    <mergeCell ref="BVY107:BWD107"/>
    <mergeCell ref="BWF107:BWK107"/>
    <mergeCell ref="BWM107:BWR107"/>
    <mergeCell ref="BWT107:BWY107"/>
    <mergeCell ref="BXA107:BXF107"/>
    <mergeCell ref="BXH107:BXM107"/>
    <mergeCell ref="CNS107:CNX107"/>
    <mergeCell ref="CNZ107:COE107"/>
    <mergeCell ref="COG107:COL107"/>
    <mergeCell ref="CON107:COS107"/>
    <mergeCell ref="COU107:COZ107"/>
    <mergeCell ref="CPB107:CPG107"/>
    <mergeCell ref="CMC107:CMH107"/>
    <mergeCell ref="CMJ107:CMO107"/>
    <mergeCell ref="CMQ107:CMV107"/>
    <mergeCell ref="CMX107:CNC107"/>
    <mergeCell ref="CNE107:CNJ107"/>
    <mergeCell ref="CNL107:CNQ107"/>
    <mergeCell ref="CKM107:CKR107"/>
    <mergeCell ref="CKT107:CKY107"/>
    <mergeCell ref="CLA107:CLF107"/>
    <mergeCell ref="CLH107:CLM107"/>
    <mergeCell ref="CLO107:CLT107"/>
    <mergeCell ref="CLV107:CMA107"/>
    <mergeCell ref="CIW107:CJB107"/>
    <mergeCell ref="CJD107:CJI107"/>
    <mergeCell ref="CJK107:CJP107"/>
    <mergeCell ref="CJR107:CJW107"/>
    <mergeCell ref="CJY107:CKD107"/>
    <mergeCell ref="CKF107:CKK107"/>
    <mergeCell ref="CHG107:CHL107"/>
    <mergeCell ref="CHN107:CHS107"/>
    <mergeCell ref="CHU107:CHZ107"/>
    <mergeCell ref="CIB107:CIG107"/>
    <mergeCell ref="CII107:CIN107"/>
    <mergeCell ref="CIP107:CIU107"/>
    <mergeCell ref="CFQ107:CFV107"/>
    <mergeCell ref="CFX107:CGC107"/>
    <mergeCell ref="CGE107:CGJ107"/>
    <mergeCell ref="CGL107:CGQ107"/>
    <mergeCell ref="CGS107:CGX107"/>
    <mergeCell ref="CGZ107:CHE107"/>
    <mergeCell ref="CXK107:CXP107"/>
    <mergeCell ref="CXR107:CXW107"/>
    <mergeCell ref="CXY107:CYD107"/>
    <mergeCell ref="CYF107:CYK107"/>
    <mergeCell ref="CYM107:CYR107"/>
    <mergeCell ref="CYT107:CYY107"/>
    <mergeCell ref="CVU107:CVZ107"/>
    <mergeCell ref="CWB107:CWG107"/>
    <mergeCell ref="CWI107:CWN107"/>
    <mergeCell ref="CWP107:CWU107"/>
    <mergeCell ref="CWW107:CXB107"/>
    <mergeCell ref="CXD107:CXI107"/>
    <mergeCell ref="CUE107:CUJ107"/>
    <mergeCell ref="CUL107:CUQ107"/>
    <mergeCell ref="CUS107:CUX107"/>
    <mergeCell ref="CUZ107:CVE107"/>
    <mergeCell ref="CVG107:CVL107"/>
    <mergeCell ref="CVN107:CVS107"/>
    <mergeCell ref="CSO107:CST107"/>
    <mergeCell ref="CSV107:CTA107"/>
    <mergeCell ref="CTC107:CTH107"/>
    <mergeCell ref="CTJ107:CTO107"/>
    <mergeCell ref="CTQ107:CTV107"/>
    <mergeCell ref="CTX107:CUC107"/>
    <mergeCell ref="CQY107:CRD107"/>
    <mergeCell ref="CRF107:CRK107"/>
    <mergeCell ref="CRM107:CRR107"/>
    <mergeCell ref="CRT107:CRY107"/>
    <mergeCell ref="CSA107:CSF107"/>
    <mergeCell ref="CSH107:CSM107"/>
    <mergeCell ref="CPI107:CPN107"/>
    <mergeCell ref="CPP107:CPU107"/>
    <mergeCell ref="CPW107:CQB107"/>
    <mergeCell ref="CQD107:CQI107"/>
    <mergeCell ref="CQK107:CQP107"/>
    <mergeCell ref="CQR107:CQW107"/>
    <mergeCell ref="DHC107:DHH107"/>
    <mergeCell ref="DHJ107:DHO107"/>
    <mergeCell ref="DHQ107:DHV107"/>
    <mergeCell ref="DHX107:DIC107"/>
    <mergeCell ref="DIE107:DIJ107"/>
    <mergeCell ref="DIL107:DIQ107"/>
    <mergeCell ref="DFM107:DFR107"/>
    <mergeCell ref="DFT107:DFY107"/>
    <mergeCell ref="DGA107:DGF107"/>
    <mergeCell ref="DGH107:DGM107"/>
    <mergeCell ref="DGO107:DGT107"/>
    <mergeCell ref="DGV107:DHA107"/>
    <mergeCell ref="DDW107:DEB107"/>
    <mergeCell ref="DED107:DEI107"/>
    <mergeCell ref="DEK107:DEP107"/>
    <mergeCell ref="DER107:DEW107"/>
    <mergeCell ref="DEY107:DFD107"/>
    <mergeCell ref="DFF107:DFK107"/>
    <mergeCell ref="DCG107:DCL107"/>
    <mergeCell ref="DCN107:DCS107"/>
    <mergeCell ref="DCU107:DCZ107"/>
    <mergeCell ref="DDB107:DDG107"/>
    <mergeCell ref="DDI107:DDN107"/>
    <mergeCell ref="DDP107:DDU107"/>
    <mergeCell ref="DAQ107:DAV107"/>
    <mergeCell ref="DAX107:DBC107"/>
    <mergeCell ref="DBE107:DBJ107"/>
    <mergeCell ref="DBL107:DBQ107"/>
    <mergeCell ref="DBS107:DBX107"/>
    <mergeCell ref="DBZ107:DCE107"/>
    <mergeCell ref="CZA107:CZF107"/>
    <mergeCell ref="CZH107:CZM107"/>
    <mergeCell ref="CZO107:CZT107"/>
    <mergeCell ref="CZV107:DAA107"/>
    <mergeCell ref="DAC107:DAH107"/>
    <mergeCell ref="DAJ107:DAO107"/>
    <mergeCell ref="DQU107:DQZ107"/>
    <mergeCell ref="DRB107:DRG107"/>
    <mergeCell ref="DRI107:DRN107"/>
    <mergeCell ref="DRP107:DRU107"/>
    <mergeCell ref="DRW107:DSB107"/>
    <mergeCell ref="DSD107:DSI107"/>
    <mergeCell ref="DPE107:DPJ107"/>
    <mergeCell ref="DPL107:DPQ107"/>
    <mergeCell ref="DPS107:DPX107"/>
    <mergeCell ref="DPZ107:DQE107"/>
    <mergeCell ref="DQG107:DQL107"/>
    <mergeCell ref="DQN107:DQS107"/>
    <mergeCell ref="DNO107:DNT107"/>
    <mergeCell ref="DNV107:DOA107"/>
    <mergeCell ref="DOC107:DOH107"/>
    <mergeCell ref="DOJ107:DOO107"/>
    <mergeCell ref="DOQ107:DOV107"/>
    <mergeCell ref="DOX107:DPC107"/>
    <mergeCell ref="DLY107:DMD107"/>
    <mergeCell ref="DMF107:DMK107"/>
    <mergeCell ref="DMM107:DMR107"/>
    <mergeCell ref="DMT107:DMY107"/>
    <mergeCell ref="DNA107:DNF107"/>
    <mergeCell ref="DNH107:DNM107"/>
    <mergeCell ref="DKI107:DKN107"/>
    <mergeCell ref="DKP107:DKU107"/>
    <mergeCell ref="DKW107:DLB107"/>
    <mergeCell ref="DLD107:DLI107"/>
    <mergeCell ref="DLK107:DLP107"/>
    <mergeCell ref="DLR107:DLW107"/>
    <mergeCell ref="DIS107:DIX107"/>
    <mergeCell ref="DIZ107:DJE107"/>
    <mergeCell ref="DJG107:DJL107"/>
    <mergeCell ref="DJN107:DJS107"/>
    <mergeCell ref="DJU107:DJZ107"/>
    <mergeCell ref="DKB107:DKG107"/>
    <mergeCell ref="EAM107:EAR107"/>
    <mergeCell ref="EAT107:EAY107"/>
    <mergeCell ref="EBA107:EBF107"/>
    <mergeCell ref="EBH107:EBM107"/>
    <mergeCell ref="EBO107:EBT107"/>
    <mergeCell ref="EBV107:ECA107"/>
    <mergeCell ref="DYW107:DZB107"/>
    <mergeCell ref="DZD107:DZI107"/>
    <mergeCell ref="DZK107:DZP107"/>
    <mergeCell ref="DZR107:DZW107"/>
    <mergeCell ref="DZY107:EAD107"/>
    <mergeCell ref="EAF107:EAK107"/>
    <mergeCell ref="DXG107:DXL107"/>
    <mergeCell ref="DXN107:DXS107"/>
    <mergeCell ref="DXU107:DXZ107"/>
    <mergeCell ref="DYB107:DYG107"/>
    <mergeCell ref="DYI107:DYN107"/>
    <mergeCell ref="DYP107:DYU107"/>
    <mergeCell ref="DVQ107:DVV107"/>
    <mergeCell ref="DVX107:DWC107"/>
    <mergeCell ref="DWE107:DWJ107"/>
    <mergeCell ref="DWL107:DWQ107"/>
    <mergeCell ref="DWS107:DWX107"/>
    <mergeCell ref="DWZ107:DXE107"/>
    <mergeCell ref="DUA107:DUF107"/>
    <mergeCell ref="DUH107:DUM107"/>
    <mergeCell ref="DUO107:DUT107"/>
    <mergeCell ref="DUV107:DVA107"/>
    <mergeCell ref="DVC107:DVH107"/>
    <mergeCell ref="DVJ107:DVO107"/>
    <mergeCell ref="DSK107:DSP107"/>
    <mergeCell ref="DSR107:DSW107"/>
    <mergeCell ref="DSY107:DTD107"/>
    <mergeCell ref="DTF107:DTK107"/>
    <mergeCell ref="DTM107:DTR107"/>
    <mergeCell ref="DTT107:DTY107"/>
    <mergeCell ref="EKE107:EKJ107"/>
    <mergeCell ref="EKL107:EKQ107"/>
    <mergeCell ref="EKS107:EKX107"/>
    <mergeCell ref="EKZ107:ELE107"/>
    <mergeCell ref="ELG107:ELL107"/>
    <mergeCell ref="ELN107:ELS107"/>
    <mergeCell ref="EIO107:EIT107"/>
    <mergeCell ref="EIV107:EJA107"/>
    <mergeCell ref="EJC107:EJH107"/>
    <mergeCell ref="EJJ107:EJO107"/>
    <mergeCell ref="EJQ107:EJV107"/>
    <mergeCell ref="EJX107:EKC107"/>
    <mergeCell ref="EGY107:EHD107"/>
    <mergeCell ref="EHF107:EHK107"/>
    <mergeCell ref="EHM107:EHR107"/>
    <mergeCell ref="EHT107:EHY107"/>
    <mergeCell ref="EIA107:EIF107"/>
    <mergeCell ref="EIH107:EIM107"/>
    <mergeCell ref="EFI107:EFN107"/>
    <mergeCell ref="EFP107:EFU107"/>
    <mergeCell ref="EFW107:EGB107"/>
    <mergeCell ref="EGD107:EGI107"/>
    <mergeCell ref="EGK107:EGP107"/>
    <mergeCell ref="EGR107:EGW107"/>
    <mergeCell ref="EDS107:EDX107"/>
    <mergeCell ref="EDZ107:EEE107"/>
    <mergeCell ref="EEG107:EEL107"/>
    <mergeCell ref="EEN107:EES107"/>
    <mergeCell ref="EEU107:EEZ107"/>
    <mergeCell ref="EFB107:EFG107"/>
    <mergeCell ref="ECC107:ECH107"/>
    <mergeCell ref="ECJ107:ECO107"/>
    <mergeCell ref="ECQ107:ECV107"/>
    <mergeCell ref="ECX107:EDC107"/>
    <mergeCell ref="EDE107:EDJ107"/>
    <mergeCell ref="EDL107:EDQ107"/>
    <mergeCell ref="ETW107:EUB107"/>
    <mergeCell ref="EUD107:EUI107"/>
    <mergeCell ref="EUK107:EUP107"/>
    <mergeCell ref="EUR107:EUW107"/>
    <mergeCell ref="EUY107:EVD107"/>
    <mergeCell ref="EVF107:EVK107"/>
    <mergeCell ref="ESG107:ESL107"/>
    <mergeCell ref="ESN107:ESS107"/>
    <mergeCell ref="ESU107:ESZ107"/>
    <mergeCell ref="ETB107:ETG107"/>
    <mergeCell ref="ETI107:ETN107"/>
    <mergeCell ref="ETP107:ETU107"/>
    <mergeCell ref="EQQ107:EQV107"/>
    <mergeCell ref="EQX107:ERC107"/>
    <mergeCell ref="ERE107:ERJ107"/>
    <mergeCell ref="ERL107:ERQ107"/>
    <mergeCell ref="ERS107:ERX107"/>
    <mergeCell ref="ERZ107:ESE107"/>
    <mergeCell ref="EPA107:EPF107"/>
    <mergeCell ref="EPH107:EPM107"/>
    <mergeCell ref="EPO107:EPT107"/>
    <mergeCell ref="EPV107:EQA107"/>
    <mergeCell ref="EQC107:EQH107"/>
    <mergeCell ref="EQJ107:EQO107"/>
    <mergeCell ref="ENK107:ENP107"/>
    <mergeCell ref="ENR107:ENW107"/>
    <mergeCell ref="ENY107:EOD107"/>
    <mergeCell ref="EOF107:EOK107"/>
    <mergeCell ref="EOM107:EOR107"/>
    <mergeCell ref="EOT107:EOY107"/>
    <mergeCell ref="ELU107:ELZ107"/>
    <mergeCell ref="EMB107:EMG107"/>
    <mergeCell ref="EMI107:EMN107"/>
    <mergeCell ref="EMP107:EMU107"/>
    <mergeCell ref="EMW107:ENB107"/>
    <mergeCell ref="END107:ENI107"/>
    <mergeCell ref="FDO107:FDT107"/>
    <mergeCell ref="FDV107:FEA107"/>
    <mergeCell ref="FEC107:FEH107"/>
    <mergeCell ref="FEJ107:FEO107"/>
    <mergeCell ref="FEQ107:FEV107"/>
    <mergeCell ref="FEX107:FFC107"/>
    <mergeCell ref="FBY107:FCD107"/>
    <mergeCell ref="FCF107:FCK107"/>
    <mergeCell ref="FCM107:FCR107"/>
    <mergeCell ref="FCT107:FCY107"/>
    <mergeCell ref="FDA107:FDF107"/>
    <mergeCell ref="FDH107:FDM107"/>
    <mergeCell ref="FAI107:FAN107"/>
    <mergeCell ref="FAP107:FAU107"/>
    <mergeCell ref="FAW107:FBB107"/>
    <mergeCell ref="FBD107:FBI107"/>
    <mergeCell ref="FBK107:FBP107"/>
    <mergeCell ref="FBR107:FBW107"/>
    <mergeCell ref="EYS107:EYX107"/>
    <mergeCell ref="EYZ107:EZE107"/>
    <mergeCell ref="EZG107:EZL107"/>
    <mergeCell ref="EZN107:EZS107"/>
    <mergeCell ref="EZU107:EZZ107"/>
    <mergeCell ref="FAB107:FAG107"/>
    <mergeCell ref="EXC107:EXH107"/>
    <mergeCell ref="EXJ107:EXO107"/>
    <mergeCell ref="EXQ107:EXV107"/>
    <mergeCell ref="EXX107:EYC107"/>
    <mergeCell ref="EYE107:EYJ107"/>
    <mergeCell ref="EYL107:EYQ107"/>
    <mergeCell ref="EVM107:EVR107"/>
    <mergeCell ref="EVT107:EVY107"/>
    <mergeCell ref="EWA107:EWF107"/>
    <mergeCell ref="EWH107:EWM107"/>
    <mergeCell ref="EWO107:EWT107"/>
    <mergeCell ref="EWV107:EXA107"/>
    <mergeCell ref="FNG107:FNL107"/>
    <mergeCell ref="FNN107:FNS107"/>
    <mergeCell ref="FNU107:FNZ107"/>
    <mergeCell ref="FOB107:FOG107"/>
    <mergeCell ref="FOI107:FON107"/>
    <mergeCell ref="FOP107:FOU107"/>
    <mergeCell ref="FLQ107:FLV107"/>
    <mergeCell ref="FLX107:FMC107"/>
    <mergeCell ref="FME107:FMJ107"/>
    <mergeCell ref="FML107:FMQ107"/>
    <mergeCell ref="FMS107:FMX107"/>
    <mergeCell ref="FMZ107:FNE107"/>
    <mergeCell ref="FKA107:FKF107"/>
    <mergeCell ref="FKH107:FKM107"/>
    <mergeCell ref="FKO107:FKT107"/>
    <mergeCell ref="FKV107:FLA107"/>
    <mergeCell ref="FLC107:FLH107"/>
    <mergeCell ref="FLJ107:FLO107"/>
    <mergeCell ref="FIK107:FIP107"/>
    <mergeCell ref="FIR107:FIW107"/>
    <mergeCell ref="FIY107:FJD107"/>
    <mergeCell ref="FJF107:FJK107"/>
    <mergeCell ref="FJM107:FJR107"/>
    <mergeCell ref="FJT107:FJY107"/>
    <mergeCell ref="FGU107:FGZ107"/>
    <mergeCell ref="FHB107:FHG107"/>
    <mergeCell ref="FHI107:FHN107"/>
    <mergeCell ref="FHP107:FHU107"/>
    <mergeCell ref="FHW107:FIB107"/>
    <mergeCell ref="FID107:FII107"/>
    <mergeCell ref="FFE107:FFJ107"/>
    <mergeCell ref="FFL107:FFQ107"/>
    <mergeCell ref="FFS107:FFX107"/>
    <mergeCell ref="FFZ107:FGE107"/>
    <mergeCell ref="FGG107:FGL107"/>
    <mergeCell ref="FGN107:FGS107"/>
    <mergeCell ref="FWY107:FXD107"/>
    <mergeCell ref="FXF107:FXK107"/>
    <mergeCell ref="FXM107:FXR107"/>
    <mergeCell ref="FXT107:FXY107"/>
    <mergeCell ref="FYA107:FYF107"/>
    <mergeCell ref="FYH107:FYM107"/>
    <mergeCell ref="FVI107:FVN107"/>
    <mergeCell ref="FVP107:FVU107"/>
    <mergeCell ref="FVW107:FWB107"/>
    <mergeCell ref="FWD107:FWI107"/>
    <mergeCell ref="FWK107:FWP107"/>
    <mergeCell ref="FWR107:FWW107"/>
    <mergeCell ref="FTS107:FTX107"/>
    <mergeCell ref="FTZ107:FUE107"/>
    <mergeCell ref="FUG107:FUL107"/>
    <mergeCell ref="FUN107:FUS107"/>
    <mergeCell ref="FUU107:FUZ107"/>
    <mergeCell ref="FVB107:FVG107"/>
    <mergeCell ref="FSC107:FSH107"/>
    <mergeCell ref="FSJ107:FSO107"/>
    <mergeCell ref="FSQ107:FSV107"/>
    <mergeCell ref="FSX107:FTC107"/>
    <mergeCell ref="FTE107:FTJ107"/>
    <mergeCell ref="FTL107:FTQ107"/>
    <mergeCell ref="FQM107:FQR107"/>
    <mergeCell ref="FQT107:FQY107"/>
    <mergeCell ref="FRA107:FRF107"/>
    <mergeCell ref="FRH107:FRM107"/>
    <mergeCell ref="FRO107:FRT107"/>
    <mergeCell ref="FRV107:FSA107"/>
    <mergeCell ref="FOW107:FPB107"/>
    <mergeCell ref="FPD107:FPI107"/>
    <mergeCell ref="FPK107:FPP107"/>
    <mergeCell ref="FPR107:FPW107"/>
    <mergeCell ref="FPY107:FQD107"/>
    <mergeCell ref="FQF107:FQK107"/>
    <mergeCell ref="GGQ107:GGV107"/>
    <mergeCell ref="GGX107:GHC107"/>
    <mergeCell ref="GHE107:GHJ107"/>
    <mergeCell ref="GHL107:GHQ107"/>
    <mergeCell ref="GHS107:GHX107"/>
    <mergeCell ref="GHZ107:GIE107"/>
    <mergeCell ref="GFA107:GFF107"/>
    <mergeCell ref="GFH107:GFM107"/>
    <mergeCell ref="GFO107:GFT107"/>
    <mergeCell ref="GFV107:GGA107"/>
    <mergeCell ref="GGC107:GGH107"/>
    <mergeCell ref="GGJ107:GGO107"/>
    <mergeCell ref="GDK107:GDP107"/>
    <mergeCell ref="GDR107:GDW107"/>
    <mergeCell ref="GDY107:GED107"/>
    <mergeCell ref="GEF107:GEK107"/>
    <mergeCell ref="GEM107:GER107"/>
    <mergeCell ref="GET107:GEY107"/>
    <mergeCell ref="GBU107:GBZ107"/>
    <mergeCell ref="GCB107:GCG107"/>
    <mergeCell ref="GCI107:GCN107"/>
    <mergeCell ref="GCP107:GCU107"/>
    <mergeCell ref="GCW107:GDB107"/>
    <mergeCell ref="GDD107:GDI107"/>
    <mergeCell ref="GAE107:GAJ107"/>
    <mergeCell ref="GAL107:GAQ107"/>
    <mergeCell ref="GAS107:GAX107"/>
    <mergeCell ref="GAZ107:GBE107"/>
    <mergeCell ref="GBG107:GBL107"/>
    <mergeCell ref="GBN107:GBS107"/>
    <mergeCell ref="FYO107:FYT107"/>
    <mergeCell ref="FYV107:FZA107"/>
    <mergeCell ref="FZC107:FZH107"/>
    <mergeCell ref="FZJ107:FZO107"/>
    <mergeCell ref="FZQ107:FZV107"/>
    <mergeCell ref="FZX107:GAC107"/>
    <mergeCell ref="GQI107:GQN107"/>
    <mergeCell ref="GQP107:GQU107"/>
    <mergeCell ref="GQW107:GRB107"/>
    <mergeCell ref="GRD107:GRI107"/>
    <mergeCell ref="GRK107:GRP107"/>
    <mergeCell ref="GRR107:GRW107"/>
    <mergeCell ref="GOS107:GOX107"/>
    <mergeCell ref="GOZ107:GPE107"/>
    <mergeCell ref="GPG107:GPL107"/>
    <mergeCell ref="GPN107:GPS107"/>
    <mergeCell ref="GPU107:GPZ107"/>
    <mergeCell ref="GQB107:GQG107"/>
    <mergeCell ref="GNC107:GNH107"/>
    <mergeCell ref="GNJ107:GNO107"/>
    <mergeCell ref="GNQ107:GNV107"/>
    <mergeCell ref="GNX107:GOC107"/>
    <mergeCell ref="GOE107:GOJ107"/>
    <mergeCell ref="GOL107:GOQ107"/>
    <mergeCell ref="GLM107:GLR107"/>
    <mergeCell ref="GLT107:GLY107"/>
    <mergeCell ref="GMA107:GMF107"/>
    <mergeCell ref="GMH107:GMM107"/>
    <mergeCell ref="GMO107:GMT107"/>
    <mergeCell ref="GMV107:GNA107"/>
    <mergeCell ref="GJW107:GKB107"/>
    <mergeCell ref="GKD107:GKI107"/>
    <mergeCell ref="GKK107:GKP107"/>
    <mergeCell ref="GKR107:GKW107"/>
    <mergeCell ref="GKY107:GLD107"/>
    <mergeCell ref="GLF107:GLK107"/>
    <mergeCell ref="GIG107:GIL107"/>
    <mergeCell ref="GIN107:GIS107"/>
    <mergeCell ref="GIU107:GIZ107"/>
    <mergeCell ref="GJB107:GJG107"/>
    <mergeCell ref="GJI107:GJN107"/>
    <mergeCell ref="GJP107:GJU107"/>
    <mergeCell ref="HAA107:HAF107"/>
    <mergeCell ref="HAH107:HAM107"/>
    <mergeCell ref="HAO107:HAT107"/>
    <mergeCell ref="HAV107:HBA107"/>
    <mergeCell ref="HBC107:HBH107"/>
    <mergeCell ref="HBJ107:HBO107"/>
    <mergeCell ref="GYK107:GYP107"/>
    <mergeCell ref="GYR107:GYW107"/>
    <mergeCell ref="GYY107:GZD107"/>
    <mergeCell ref="GZF107:GZK107"/>
    <mergeCell ref="GZM107:GZR107"/>
    <mergeCell ref="GZT107:GZY107"/>
    <mergeCell ref="GWU107:GWZ107"/>
    <mergeCell ref="GXB107:GXG107"/>
    <mergeCell ref="GXI107:GXN107"/>
    <mergeCell ref="GXP107:GXU107"/>
    <mergeCell ref="GXW107:GYB107"/>
    <mergeCell ref="GYD107:GYI107"/>
    <mergeCell ref="GVE107:GVJ107"/>
    <mergeCell ref="GVL107:GVQ107"/>
    <mergeCell ref="GVS107:GVX107"/>
    <mergeCell ref="GVZ107:GWE107"/>
    <mergeCell ref="GWG107:GWL107"/>
    <mergeCell ref="GWN107:GWS107"/>
    <mergeCell ref="GTO107:GTT107"/>
    <mergeCell ref="GTV107:GUA107"/>
    <mergeCell ref="GUC107:GUH107"/>
    <mergeCell ref="GUJ107:GUO107"/>
    <mergeCell ref="GUQ107:GUV107"/>
    <mergeCell ref="GUX107:GVC107"/>
    <mergeCell ref="GRY107:GSD107"/>
    <mergeCell ref="GSF107:GSK107"/>
    <mergeCell ref="GSM107:GSR107"/>
    <mergeCell ref="GST107:GSY107"/>
    <mergeCell ref="GTA107:GTF107"/>
    <mergeCell ref="GTH107:GTM107"/>
    <mergeCell ref="HJS107:HJX107"/>
    <mergeCell ref="HJZ107:HKE107"/>
    <mergeCell ref="HKG107:HKL107"/>
    <mergeCell ref="HKN107:HKS107"/>
    <mergeCell ref="HKU107:HKZ107"/>
    <mergeCell ref="HLB107:HLG107"/>
    <mergeCell ref="HIC107:HIH107"/>
    <mergeCell ref="HIJ107:HIO107"/>
    <mergeCell ref="HIQ107:HIV107"/>
    <mergeCell ref="HIX107:HJC107"/>
    <mergeCell ref="HJE107:HJJ107"/>
    <mergeCell ref="HJL107:HJQ107"/>
    <mergeCell ref="HGM107:HGR107"/>
    <mergeCell ref="HGT107:HGY107"/>
    <mergeCell ref="HHA107:HHF107"/>
    <mergeCell ref="HHH107:HHM107"/>
    <mergeCell ref="HHO107:HHT107"/>
    <mergeCell ref="HHV107:HIA107"/>
    <mergeCell ref="HEW107:HFB107"/>
    <mergeCell ref="HFD107:HFI107"/>
    <mergeCell ref="HFK107:HFP107"/>
    <mergeCell ref="HFR107:HFW107"/>
    <mergeCell ref="HFY107:HGD107"/>
    <mergeCell ref="HGF107:HGK107"/>
    <mergeCell ref="HDG107:HDL107"/>
    <mergeCell ref="HDN107:HDS107"/>
    <mergeCell ref="HDU107:HDZ107"/>
    <mergeCell ref="HEB107:HEG107"/>
    <mergeCell ref="HEI107:HEN107"/>
    <mergeCell ref="HEP107:HEU107"/>
    <mergeCell ref="HBQ107:HBV107"/>
    <mergeCell ref="HBX107:HCC107"/>
    <mergeCell ref="HCE107:HCJ107"/>
    <mergeCell ref="HCL107:HCQ107"/>
    <mergeCell ref="HCS107:HCX107"/>
    <mergeCell ref="HCZ107:HDE107"/>
    <mergeCell ref="HTK107:HTP107"/>
    <mergeCell ref="HTR107:HTW107"/>
    <mergeCell ref="HTY107:HUD107"/>
    <mergeCell ref="HUF107:HUK107"/>
    <mergeCell ref="HUM107:HUR107"/>
    <mergeCell ref="HUT107:HUY107"/>
    <mergeCell ref="HRU107:HRZ107"/>
    <mergeCell ref="HSB107:HSG107"/>
    <mergeCell ref="HSI107:HSN107"/>
    <mergeCell ref="HSP107:HSU107"/>
    <mergeCell ref="HSW107:HTB107"/>
    <mergeCell ref="HTD107:HTI107"/>
    <mergeCell ref="HQE107:HQJ107"/>
    <mergeCell ref="HQL107:HQQ107"/>
    <mergeCell ref="HQS107:HQX107"/>
    <mergeCell ref="HQZ107:HRE107"/>
    <mergeCell ref="HRG107:HRL107"/>
    <mergeCell ref="HRN107:HRS107"/>
    <mergeCell ref="HOO107:HOT107"/>
    <mergeCell ref="HOV107:HPA107"/>
    <mergeCell ref="HPC107:HPH107"/>
    <mergeCell ref="HPJ107:HPO107"/>
    <mergeCell ref="HPQ107:HPV107"/>
    <mergeCell ref="HPX107:HQC107"/>
    <mergeCell ref="HMY107:HND107"/>
    <mergeCell ref="HNF107:HNK107"/>
    <mergeCell ref="HNM107:HNR107"/>
    <mergeCell ref="HNT107:HNY107"/>
    <mergeCell ref="HOA107:HOF107"/>
    <mergeCell ref="HOH107:HOM107"/>
    <mergeCell ref="HLI107:HLN107"/>
    <mergeCell ref="HLP107:HLU107"/>
    <mergeCell ref="HLW107:HMB107"/>
    <mergeCell ref="HMD107:HMI107"/>
    <mergeCell ref="HMK107:HMP107"/>
    <mergeCell ref="HMR107:HMW107"/>
    <mergeCell ref="IDC107:IDH107"/>
    <mergeCell ref="IDJ107:IDO107"/>
    <mergeCell ref="IDQ107:IDV107"/>
    <mergeCell ref="IDX107:IEC107"/>
    <mergeCell ref="IEE107:IEJ107"/>
    <mergeCell ref="IEL107:IEQ107"/>
    <mergeCell ref="IBM107:IBR107"/>
    <mergeCell ref="IBT107:IBY107"/>
    <mergeCell ref="ICA107:ICF107"/>
    <mergeCell ref="ICH107:ICM107"/>
    <mergeCell ref="ICO107:ICT107"/>
    <mergeCell ref="ICV107:IDA107"/>
    <mergeCell ref="HZW107:IAB107"/>
    <mergeCell ref="IAD107:IAI107"/>
    <mergeCell ref="IAK107:IAP107"/>
    <mergeCell ref="IAR107:IAW107"/>
    <mergeCell ref="IAY107:IBD107"/>
    <mergeCell ref="IBF107:IBK107"/>
    <mergeCell ref="HYG107:HYL107"/>
    <mergeCell ref="HYN107:HYS107"/>
    <mergeCell ref="HYU107:HYZ107"/>
    <mergeCell ref="HZB107:HZG107"/>
    <mergeCell ref="HZI107:HZN107"/>
    <mergeCell ref="HZP107:HZU107"/>
    <mergeCell ref="HWQ107:HWV107"/>
    <mergeCell ref="HWX107:HXC107"/>
    <mergeCell ref="HXE107:HXJ107"/>
    <mergeCell ref="HXL107:HXQ107"/>
    <mergeCell ref="HXS107:HXX107"/>
    <mergeCell ref="HXZ107:HYE107"/>
    <mergeCell ref="HVA107:HVF107"/>
    <mergeCell ref="HVH107:HVM107"/>
    <mergeCell ref="HVO107:HVT107"/>
    <mergeCell ref="HVV107:HWA107"/>
    <mergeCell ref="HWC107:HWH107"/>
    <mergeCell ref="HWJ107:HWO107"/>
    <mergeCell ref="IMU107:IMZ107"/>
    <mergeCell ref="INB107:ING107"/>
    <mergeCell ref="INI107:INN107"/>
    <mergeCell ref="INP107:INU107"/>
    <mergeCell ref="INW107:IOB107"/>
    <mergeCell ref="IOD107:IOI107"/>
    <mergeCell ref="ILE107:ILJ107"/>
    <mergeCell ref="ILL107:ILQ107"/>
    <mergeCell ref="ILS107:ILX107"/>
    <mergeCell ref="ILZ107:IME107"/>
    <mergeCell ref="IMG107:IML107"/>
    <mergeCell ref="IMN107:IMS107"/>
    <mergeCell ref="IJO107:IJT107"/>
    <mergeCell ref="IJV107:IKA107"/>
    <mergeCell ref="IKC107:IKH107"/>
    <mergeCell ref="IKJ107:IKO107"/>
    <mergeCell ref="IKQ107:IKV107"/>
    <mergeCell ref="IKX107:ILC107"/>
    <mergeCell ref="IHY107:IID107"/>
    <mergeCell ref="IIF107:IIK107"/>
    <mergeCell ref="IIM107:IIR107"/>
    <mergeCell ref="IIT107:IIY107"/>
    <mergeCell ref="IJA107:IJF107"/>
    <mergeCell ref="IJH107:IJM107"/>
    <mergeCell ref="IGI107:IGN107"/>
    <mergeCell ref="IGP107:IGU107"/>
    <mergeCell ref="IGW107:IHB107"/>
    <mergeCell ref="IHD107:IHI107"/>
    <mergeCell ref="IHK107:IHP107"/>
    <mergeCell ref="IHR107:IHW107"/>
    <mergeCell ref="IES107:IEX107"/>
    <mergeCell ref="IEZ107:IFE107"/>
    <mergeCell ref="IFG107:IFL107"/>
    <mergeCell ref="IFN107:IFS107"/>
    <mergeCell ref="IFU107:IFZ107"/>
    <mergeCell ref="IGB107:IGG107"/>
    <mergeCell ref="IWM107:IWR107"/>
    <mergeCell ref="IWT107:IWY107"/>
    <mergeCell ref="IXA107:IXF107"/>
    <mergeCell ref="IXH107:IXM107"/>
    <mergeCell ref="IXO107:IXT107"/>
    <mergeCell ref="IXV107:IYA107"/>
    <mergeCell ref="IUW107:IVB107"/>
    <mergeCell ref="IVD107:IVI107"/>
    <mergeCell ref="IVK107:IVP107"/>
    <mergeCell ref="IVR107:IVW107"/>
    <mergeCell ref="IVY107:IWD107"/>
    <mergeCell ref="IWF107:IWK107"/>
    <mergeCell ref="ITG107:ITL107"/>
    <mergeCell ref="ITN107:ITS107"/>
    <mergeCell ref="ITU107:ITZ107"/>
    <mergeCell ref="IUB107:IUG107"/>
    <mergeCell ref="IUI107:IUN107"/>
    <mergeCell ref="IUP107:IUU107"/>
    <mergeCell ref="IRQ107:IRV107"/>
    <mergeCell ref="IRX107:ISC107"/>
    <mergeCell ref="ISE107:ISJ107"/>
    <mergeCell ref="ISL107:ISQ107"/>
    <mergeCell ref="ISS107:ISX107"/>
    <mergeCell ref="ISZ107:ITE107"/>
    <mergeCell ref="IQA107:IQF107"/>
    <mergeCell ref="IQH107:IQM107"/>
    <mergeCell ref="IQO107:IQT107"/>
    <mergeCell ref="IQV107:IRA107"/>
    <mergeCell ref="IRC107:IRH107"/>
    <mergeCell ref="IRJ107:IRO107"/>
    <mergeCell ref="IOK107:IOP107"/>
    <mergeCell ref="IOR107:IOW107"/>
    <mergeCell ref="IOY107:IPD107"/>
    <mergeCell ref="IPF107:IPK107"/>
    <mergeCell ref="IPM107:IPR107"/>
    <mergeCell ref="IPT107:IPY107"/>
    <mergeCell ref="JGE107:JGJ107"/>
    <mergeCell ref="JGL107:JGQ107"/>
    <mergeCell ref="JGS107:JGX107"/>
    <mergeCell ref="JGZ107:JHE107"/>
    <mergeCell ref="JHG107:JHL107"/>
    <mergeCell ref="JHN107:JHS107"/>
    <mergeCell ref="JEO107:JET107"/>
    <mergeCell ref="JEV107:JFA107"/>
    <mergeCell ref="JFC107:JFH107"/>
    <mergeCell ref="JFJ107:JFO107"/>
    <mergeCell ref="JFQ107:JFV107"/>
    <mergeCell ref="JFX107:JGC107"/>
    <mergeCell ref="JCY107:JDD107"/>
    <mergeCell ref="JDF107:JDK107"/>
    <mergeCell ref="JDM107:JDR107"/>
    <mergeCell ref="JDT107:JDY107"/>
    <mergeCell ref="JEA107:JEF107"/>
    <mergeCell ref="JEH107:JEM107"/>
    <mergeCell ref="JBI107:JBN107"/>
    <mergeCell ref="JBP107:JBU107"/>
    <mergeCell ref="JBW107:JCB107"/>
    <mergeCell ref="JCD107:JCI107"/>
    <mergeCell ref="JCK107:JCP107"/>
    <mergeCell ref="JCR107:JCW107"/>
    <mergeCell ref="IZS107:IZX107"/>
    <mergeCell ref="IZZ107:JAE107"/>
    <mergeCell ref="JAG107:JAL107"/>
    <mergeCell ref="JAN107:JAS107"/>
    <mergeCell ref="JAU107:JAZ107"/>
    <mergeCell ref="JBB107:JBG107"/>
    <mergeCell ref="IYC107:IYH107"/>
    <mergeCell ref="IYJ107:IYO107"/>
    <mergeCell ref="IYQ107:IYV107"/>
    <mergeCell ref="IYX107:IZC107"/>
    <mergeCell ref="IZE107:IZJ107"/>
    <mergeCell ref="IZL107:IZQ107"/>
    <mergeCell ref="JPW107:JQB107"/>
    <mergeCell ref="JQD107:JQI107"/>
    <mergeCell ref="JQK107:JQP107"/>
    <mergeCell ref="JQR107:JQW107"/>
    <mergeCell ref="JQY107:JRD107"/>
    <mergeCell ref="JRF107:JRK107"/>
    <mergeCell ref="JOG107:JOL107"/>
    <mergeCell ref="JON107:JOS107"/>
    <mergeCell ref="JOU107:JOZ107"/>
    <mergeCell ref="JPB107:JPG107"/>
    <mergeCell ref="JPI107:JPN107"/>
    <mergeCell ref="JPP107:JPU107"/>
    <mergeCell ref="JMQ107:JMV107"/>
    <mergeCell ref="JMX107:JNC107"/>
    <mergeCell ref="JNE107:JNJ107"/>
    <mergeCell ref="JNL107:JNQ107"/>
    <mergeCell ref="JNS107:JNX107"/>
    <mergeCell ref="JNZ107:JOE107"/>
    <mergeCell ref="JLA107:JLF107"/>
    <mergeCell ref="JLH107:JLM107"/>
    <mergeCell ref="JLO107:JLT107"/>
    <mergeCell ref="JLV107:JMA107"/>
    <mergeCell ref="JMC107:JMH107"/>
    <mergeCell ref="JMJ107:JMO107"/>
    <mergeCell ref="JJK107:JJP107"/>
    <mergeCell ref="JJR107:JJW107"/>
    <mergeCell ref="JJY107:JKD107"/>
    <mergeCell ref="JKF107:JKK107"/>
    <mergeCell ref="JKM107:JKR107"/>
    <mergeCell ref="JKT107:JKY107"/>
    <mergeCell ref="JHU107:JHZ107"/>
    <mergeCell ref="JIB107:JIG107"/>
    <mergeCell ref="JII107:JIN107"/>
    <mergeCell ref="JIP107:JIU107"/>
    <mergeCell ref="JIW107:JJB107"/>
    <mergeCell ref="JJD107:JJI107"/>
    <mergeCell ref="JZO107:JZT107"/>
    <mergeCell ref="JZV107:KAA107"/>
    <mergeCell ref="KAC107:KAH107"/>
    <mergeCell ref="KAJ107:KAO107"/>
    <mergeCell ref="KAQ107:KAV107"/>
    <mergeCell ref="KAX107:KBC107"/>
    <mergeCell ref="JXY107:JYD107"/>
    <mergeCell ref="JYF107:JYK107"/>
    <mergeCell ref="JYM107:JYR107"/>
    <mergeCell ref="JYT107:JYY107"/>
    <mergeCell ref="JZA107:JZF107"/>
    <mergeCell ref="JZH107:JZM107"/>
    <mergeCell ref="JWI107:JWN107"/>
    <mergeCell ref="JWP107:JWU107"/>
    <mergeCell ref="JWW107:JXB107"/>
    <mergeCell ref="JXD107:JXI107"/>
    <mergeCell ref="JXK107:JXP107"/>
    <mergeCell ref="JXR107:JXW107"/>
    <mergeCell ref="JUS107:JUX107"/>
    <mergeCell ref="JUZ107:JVE107"/>
    <mergeCell ref="JVG107:JVL107"/>
    <mergeCell ref="JVN107:JVS107"/>
    <mergeCell ref="JVU107:JVZ107"/>
    <mergeCell ref="JWB107:JWG107"/>
    <mergeCell ref="JTC107:JTH107"/>
    <mergeCell ref="JTJ107:JTO107"/>
    <mergeCell ref="JTQ107:JTV107"/>
    <mergeCell ref="JTX107:JUC107"/>
    <mergeCell ref="JUE107:JUJ107"/>
    <mergeCell ref="JUL107:JUQ107"/>
    <mergeCell ref="JRM107:JRR107"/>
    <mergeCell ref="JRT107:JRY107"/>
    <mergeCell ref="JSA107:JSF107"/>
    <mergeCell ref="JSH107:JSM107"/>
    <mergeCell ref="JSO107:JST107"/>
    <mergeCell ref="JSV107:JTA107"/>
    <mergeCell ref="KJG107:KJL107"/>
    <mergeCell ref="KJN107:KJS107"/>
    <mergeCell ref="KJU107:KJZ107"/>
    <mergeCell ref="KKB107:KKG107"/>
    <mergeCell ref="KKI107:KKN107"/>
    <mergeCell ref="KKP107:KKU107"/>
    <mergeCell ref="KHQ107:KHV107"/>
    <mergeCell ref="KHX107:KIC107"/>
    <mergeCell ref="KIE107:KIJ107"/>
    <mergeCell ref="KIL107:KIQ107"/>
    <mergeCell ref="KIS107:KIX107"/>
    <mergeCell ref="KIZ107:KJE107"/>
    <mergeCell ref="KGA107:KGF107"/>
    <mergeCell ref="KGH107:KGM107"/>
    <mergeCell ref="KGO107:KGT107"/>
    <mergeCell ref="KGV107:KHA107"/>
    <mergeCell ref="KHC107:KHH107"/>
    <mergeCell ref="KHJ107:KHO107"/>
    <mergeCell ref="KEK107:KEP107"/>
    <mergeCell ref="KER107:KEW107"/>
    <mergeCell ref="KEY107:KFD107"/>
    <mergeCell ref="KFF107:KFK107"/>
    <mergeCell ref="KFM107:KFR107"/>
    <mergeCell ref="KFT107:KFY107"/>
    <mergeCell ref="KCU107:KCZ107"/>
    <mergeCell ref="KDB107:KDG107"/>
    <mergeCell ref="KDI107:KDN107"/>
    <mergeCell ref="KDP107:KDU107"/>
    <mergeCell ref="KDW107:KEB107"/>
    <mergeCell ref="KED107:KEI107"/>
    <mergeCell ref="KBE107:KBJ107"/>
    <mergeCell ref="KBL107:KBQ107"/>
    <mergeCell ref="KBS107:KBX107"/>
    <mergeCell ref="KBZ107:KCE107"/>
    <mergeCell ref="KCG107:KCL107"/>
    <mergeCell ref="KCN107:KCS107"/>
    <mergeCell ref="KSY107:KTD107"/>
    <mergeCell ref="KTF107:KTK107"/>
    <mergeCell ref="KTM107:KTR107"/>
    <mergeCell ref="KTT107:KTY107"/>
    <mergeCell ref="KUA107:KUF107"/>
    <mergeCell ref="KUH107:KUM107"/>
    <mergeCell ref="KRI107:KRN107"/>
    <mergeCell ref="KRP107:KRU107"/>
    <mergeCell ref="KRW107:KSB107"/>
    <mergeCell ref="KSD107:KSI107"/>
    <mergeCell ref="KSK107:KSP107"/>
    <mergeCell ref="KSR107:KSW107"/>
    <mergeCell ref="KPS107:KPX107"/>
    <mergeCell ref="KPZ107:KQE107"/>
    <mergeCell ref="KQG107:KQL107"/>
    <mergeCell ref="KQN107:KQS107"/>
    <mergeCell ref="KQU107:KQZ107"/>
    <mergeCell ref="KRB107:KRG107"/>
    <mergeCell ref="KOC107:KOH107"/>
    <mergeCell ref="KOJ107:KOO107"/>
    <mergeCell ref="KOQ107:KOV107"/>
    <mergeCell ref="KOX107:KPC107"/>
    <mergeCell ref="KPE107:KPJ107"/>
    <mergeCell ref="KPL107:KPQ107"/>
    <mergeCell ref="KMM107:KMR107"/>
    <mergeCell ref="KMT107:KMY107"/>
    <mergeCell ref="KNA107:KNF107"/>
    <mergeCell ref="KNH107:KNM107"/>
    <mergeCell ref="KNO107:KNT107"/>
    <mergeCell ref="KNV107:KOA107"/>
    <mergeCell ref="KKW107:KLB107"/>
    <mergeCell ref="KLD107:KLI107"/>
    <mergeCell ref="KLK107:KLP107"/>
    <mergeCell ref="KLR107:KLW107"/>
    <mergeCell ref="KLY107:KMD107"/>
    <mergeCell ref="KMF107:KMK107"/>
    <mergeCell ref="LCQ107:LCV107"/>
    <mergeCell ref="LCX107:LDC107"/>
    <mergeCell ref="LDE107:LDJ107"/>
    <mergeCell ref="LDL107:LDQ107"/>
    <mergeCell ref="LDS107:LDX107"/>
    <mergeCell ref="LDZ107:LEE107"/>
    <mergeCell ref="LBA107:LBF107"/>
    <mergeCell ref="LBH107:LBM107"/>
    <mergeCell ref="LBO107:LBT107"/>
    <mergeCell ref="LBV107:LCA107"/>
    <mergeCell ref="LCC107:LCH107"/>
    <mergeCell ref="LCJ107:LCO107"/>
    <mergeCell ref="KZK107:KZP107"/>
    <mergeCell ref="KZR107:KZW107"/>
    <mergeCell ref="KZY107:LAD107"/>
    <mergeCell ref="LAF107:LAK107"/>
    <mergeCell ref="LAM107:LAR107"/>
    <mergeCell ref="LAT107:LAY107"/>
    <mergeCell ref="KXU107:KXZ107"/>
    <mergeCell ref="KYB107:KYG107"/>
    <mergeCell ref="KYI107:KYN107"/>
    <mergeCell ref="KYP107:KYU107"/>
    <mergeCell ref="KYW107:KZB107"/>
    <mergeCell ref="KZD107:KZI107"/>
    <mergeCell ref="KWE107:KWJ107"/>
    <mergeCell ref="KWL107:KWQ107"/>
    <mergeCell ref="KWS107:KWX107"/>
    <mergeCell ref="KWZ107:KXE107"/>
    <mergeCell ref="KXG107:KXL107"/>
    <mergeCell ref="KXN107:KXS107"/>
    <mergeCell ref="KUO107:KUT107"/>
    <mergeCell ref="KUV107:KVA107"/>
    <mergeCell ref="KVC107:KVH107"/>
    <mergeCell ref="KVJ107:KVO107"/>
    <mergeCell ref="KVQ107:KVV107"/>
    <mergeCell ref="KVX107:KWC107"/>
    <mergeCell ref="LMI107:LMN107"/>
    <mergeCell ref="LMP107:LMU107"/>
    <mergeCell ref="LMW107:LNB107"/>
    <mergeCell ref="LND107:LNI107"/>
    <mergeCell ref="LNK107:LNP107"/>
    <mergeCell ref="LNR107:LNW107"/>
    <mergeCell ref="LKS107:LKX107"/>
    <mergeCell ref="LKZ107:LLE107"/>
    <mergeCell ref="LLG107:LLL107"/>
    <mergeCell ref="LLN107:LLS107"/>
    <mergeCell ref="LLU107:LLZ107"/>
    <mergeCell ref="LMB107:LMG107"/>
    <mergeCell ref="LJC107:LJH107"/>
    <mergeCell ref="LJJ107:LJO107"/>
    <mergeCell ref="LJQ107:LJV107"/>
    <mergeCell ref="LJX107:LKC107"/>
    <mergeCell ref="LKE107:LKJ107"/>
    <mergeCell ref="LKL107:LKQ107"/>
    <mergeCell ref="LHM107:LHR107"/>
    <mergeCell ref="LHT107:LHY107"/>
    <mergeCell ref="LIA107:LIF107"/>
    <mergeCell ref="LIH107:LIM107"/>
    <mergeCell ref="LIO107:LIT107"/>
    <mergeCell ref="LIV107:LJA107"/>
    <mergeCell ref="LFW107:LGB107"/>
    <mergeCell ref="LGD107:LGI107"/>
    <mergeCell ref="LGK107:LGP107"/>
    <mergeCell ref="LGR107:LGW107"/>
    <mergeCell ref="LGY107:LHD107"/>
    <mergeCell ref="LHF107:LHK107"/>
    <mergeCell ref="LEG107:LEL107"/>
    <mergeCell ref="LEN107:LES107"/>
    <mergeCell ref="LEU107:LEZ107"/>
    <mergeCell ref="LFB107:LFG107"/>
    <mergeCell ref="LFI107:LFN107"/>
    <mergeCell ref="LFP107:LFU107"/>
    <mergeCell ref="LWA107:LWF107"/>
    <mergeCell ref="LWH107:LWM107"/>
    <mergeCell ref="LWO107:LWT107"/>
    <mergeCell ref="LWV107:LXA107"/>
    <mergeCell ref="LXC107:LXH107"/>
    <mergeCell ref="LXJ107:LXO107"/>
    <mergeCell ref="LUK107:LUP107"/>
    <mergeCell ref="LUR107:LUW107"/>
    <mergeCell ref="LUY107:LVD107"/>
    <mergeCell ref="LVF107:LVK107"/>
    <mergeCell ref="LVM107:LVR107"/>
    <mergeCell ref="LVT107:LVY107"/>
    <mergeCell ref="LSU107:LSZ107"/>
    <mergeCell ref="LTB107:LTG107"/>
    <mergeCell ref="LTI107:LTN107"/>
    <mergeCell ref="LTP107:LTU107"/>
    <mergeCell ref="LTW107:LUB107"/>
    <mergeCell ref="LUD107:LUI107"/>
    <mergeCell ref="LRE107:LRJ107"/>
    <mergeCell ref="LRL107:LRQ107"/>
    <mergeCell ref="LRS107:LRX107"/>
    <mergeCell ref="LRZ107:LSE107"/>
    <mergeCell ref="LSG107:LSL107"/>
    <mergeCell ref="LSN107:LSS107"/>
    <mergeCell ref="LPO107:LPT107"/>
    <mergeCell ref="LPV107:LQA107"/>
    <mergeCell ref="LQC107:LQH107"/>
    <mergeCell ref="LQJ107:LQO107"/>
    <mergeCell ref="LQQ107:LQV107"/>
    <mergeCell ref="LQX107:LRC107"/>
    <mergeCell ref="LNY107:LOD107"/>
    <mergeCell ref="LOF107:LOK107"/>
    <mergeCell ref="LOM107:LOR107"/>
    <mergeCell ref="LOT107:LOY107"/>
    <mergeCell ref="LPA107:LPF107"/>
    <mergeCell ref="LPH107:LPM107"/>
    <mergeCell ref="MFS107:MFX107"/>
    <mergeCell ref="MFZ107:MGE107"/>
    <mergeCell ref="MGG107:MGL107"/>
    <mergeCell ref="MGN107:MGS107"/>
    <mergeCell ref="MGU107:MGZ107"/>
    <mergeCell ref="MHB107:MHG107"/>
    <mergeCell ref="MEC107:MEH107"/>
    <mergeCell ref="MEJ107:MEO107"/>
    <mergeCell ref="MEQ107:MEV107"/>
    <mergeCell ref="MEX107:MFC107"/>
    <mergeCell ref="MFE107:MFJ107"/>
    <mergeCell ref="MFL107:MFQ107"/>
    <mergeCell ref="MCM107:MCR107"/>
    <mergeCell ref="MCT107:MCY107"/>
    <mergeCell ref="MDA107:MDF107"/>
    <mergeCell ref="MDH107:MDM107"/>
    <mergeCell ref="MDO107:MDT107"/>
    <mergeCell ref="MDV107:MEA107"/>
    <mergeCell ref="MAW107:MBB107"/>
    <mergeCell ref="MBD107:MBI107"/>
    <mergeCell ref="MBK107:MBP107"/>
    <mergeCell ref="MBR107:MBW107"/>
    <mergeCell ref="MBY107:MCD107"/>
    <mergeCell ref="MCF107:MCK107"/>
    <mergeCell ref="LZG107:LZL107"/>
    <mergeCell ref="LZN107:LZS107"/>
    <mergeCell ref="LZU107:LZZ107"/>
    <mergeCell ref="MAB107:MAG107"/>
    <mergeCell ref="MAI107:MAN107"/>
    <mergeCell ref="MAP107:MAU107"/>
    <mergeCell ref="LXQ107:LXV107"/>
    <mergeCell ref="LXX107:LYC107"/>
    <mergeCell ref="LYE107:LYJ107"/>
    <mergeCell ref="LYL107:LYQ107"/>
    <mergeCell ref="LYS107:LYX107"/>
    <mergeCell ref="LYZ107:LZE107"/>
    <mergeCell ref="MPK107:MPP107"/>
    <mergeCell ref="MPR107:MPW107"/>
    <mergeCell ref="MPY107:MQD107"/>
    <mergeCell ref="MQF107:MQK107"/>
    <mergeCell ref="MQM107:MQR107"/>
    <mergeCell ref="MQT107:MQY107"/>
    <mergeCell ref="MNU107:MNZ107"/>
    <mergeCell ref="MOB107:MOG107"/>
    <mergeCell ref="MOI107:MON107"/>
    <mergeCell ref="MOP107:MOU107"/>
    <mergeCell ref="MOW107:MPB107"/>
    <mergeCell ref="MPD107:MPI107"/>
    <mergeCell ref="MME107:MMJ107"/>
    <mergeCell ref="MML107:MMQ107"/>
    <mergeCell ref="MMS107:MMX107"/>
    <mergeCell ref="MMZ107:MNE107"/>
    <mergeCell ref="MNG107:MNL107"/>
    <mergeCell ref="MNN107:MNS107"/>
    <mergeCell ref="MKO107:MKT107"/>
    <mergeCell ref="MKV107:MLA107"/>
    <mergeCell ref="MLC107:MLH107"/>
    <mergeCell ref="MLJ107:MLO107"/>
    <mergeCell ref="MLQ107:MLV107"/>
    <mergeCell ref="MLX107:MMC107"/>
    <mergeCell ref="MIY107:MJD107"/>
    <mergeCell ref="MJF107:MJK107"/>
    <mergeCell ref="MJM107:MJR107"/>
    <mergeCell ref="MJT107:MJY107"/>
    <mergeCell ref="MKA107:MKF107"/>
    <mergeCell ref="MKH107:MKM107"/>
    <mergeCell ref="MHI107:MHN107"/>
    <mergeCell ref="MHP107:MHU107"/>
    <mergeCell ref="MHW107:MIB107"/>
    <mergeCell ref="MID107:MII107"/>
    <mergeCell ref="MIK107:MIP107"/>
    <mergeCell ref="MIR107:MIW107"/>
    <mergeCell ref="MZC107:MZH107"/>
    <mergeCell ref="MZJ107:MZO107"/>
    <mergeCell ref="MZQ107:MZV107"/>
    <mergeCell ref="MZX107:NAC107"/>
    <mergeCell ref="NAE107:NAJ107"/>
    <mergeCell ref="NAL107:NAQ107"/>
    <mergeCell ref="MXM107:MXR107"/>
    <mergeCell ref="MXT107:MXY107"/>
    <mergeCell ref="MYA107:MYF107"/>
    <mergeCell ref="MYH107:MYM107"/>
    <mergeCell ref="MYO107:MYT107"/>
    <mergeCell ref="MYV107:MZA107"/>
    <mergeCell ref="MVW107:MWB107"/>
    <mergeCell ref="MWD107:MWI107"/>
    <mergeCell ref="MWK107:MWP107"/>
    <mergeCell ref="MWR107:MWW107"/>
    <mergeCell ref="MWY107:MXD107"/>
    <mergeCell ref="MXF107:MXK107"/>
    <mergeCell ref="MUG107:MUL107"/>
    <mergeCell ref="MUN107:MUS107"/>
    <mergeCell ref="MUU107:MUZ107"/>
    <mergeCell ref="MVB107:MVG107"/>
    <mergeCell ref="MVI107:MVN107"/>
    <mergeCell ref="MVP107:MVU107"/>
    <mergeCell ref="MSQ107:MSV107"/>
    <mergeCell ref="MSX107:MTC107"/>
    <mergeCell ref="MTE107:MTJ107"/>
    <mergeCell ref="MTL107:MTQ107"/>
    <mergeCell ref="MTS107:MTX107"/>
    <mergeCell ref="MTZ107:MUE107"/>
    <mergeCell ref="MRA107:MRF107"/>
    <mergeCell ref="MRH107:MRM107"/>
    <mergeCell ref="MRO107:MRT107"/>
    <mergeCell ref="MRV107:MSA107"/>
    <mergeCell ref="MSC107:MSH107"/>
    <mergeCell ref="MSJ107:MSO107"/>
    <mergeCell ref="NIU107:NIZ107"/>
    <mergeCell ref="NJB107:NJG107"/>
    <mergeCell ref="NJI107:NJN107"/>
    <mergeCell ref="NJP107:NJU107"/>
    <mergeCell ref="NJW107:NKB107"/>
    <mergeCell ref="NKD107:NKI107"/>
    <mergeCell ref="NHE107:NHJ107"/>
    <mergeCell ref="NHL107:NHQ107"/>
    <mergeCell ref="NHS107:NHX107"/>
    <mergeCell ref="NHZ107:NIE107"/>
    <mergeCell ref="NIG107:NIL107"/>
    <mergeCell ref="NIN107:NIS107"/>
    <mergeCell ref="NFO107:NFT107"/>
    <mergeCell ref="NFV107:NGA107"/>
    <mergeCell ref="NGC107:NGH107"/>
    <mergeCell ref="NGJ107:NGO107"/>
    <mergeCell ref="NGQ107:NGV107"/>
    <mergeCell ref="NGX107:NHC107"/>
    <mergeCell ref="NDY107:NED107"/>
    <mergeCell ref="NEF107:NEK107"/>
    <mergeCell ref="NEM107:NER107"/>
    <mergeCell ref="NET107:NEY107"/>
    <mergeCell ref="NFA107:NFF107"/>
    <mergeCell ref="NFH107:NFM107"/>
    <mergeCell ref="NCI107:NCN107"/>
    <mergeCell ref="NCP107:NCU107"/>
    <mergeCell ref="NCW107:NDB107"/>
    <mergeCell ref="NDD107:NDI107"/>
    <mergeCell ref="NDK107:NDP107"/>
    <mergeCell ref="NDR107:NDW107"/>
    <mergeCell ref="NAS107:NAX107"/>
    <mergeCell ref="NAZ107:NBE107"/>
    <mergeCell ref="NBG107:NBL107"/>
    <mergeCell ref="NBN107:NBS107"/>
    <mergeCell ref="NBU107:NBZ107"/>
    <mergeCell ref="NCB107:NCG107"/>
    <mergeCell ref="NSM107:NSR107"/>
    <mergeCell ref="NST107:NSY107"/>
    <mergeCell ref="NTA107:NTF107"/>
    <mergeCell ref="NTH107:NTM107"/>
    <mergeCell ref="NTO107:NTT107"/>
    <mergeCell ref="NTV107:NUA107"/>
    <mergeCell ref="NQW107:NRB107"/>
    <mergeCell ref="NRD107:NRI107"/>
    <mergeCell ref="NRK107:NRP107"/>
    <mergeCell ref="NRR107:NRW107"/>
    <mergeCell ref="NRY107:NSD107"/>
    <mergeCell ref="NSF107:NSK107"/>
    <mergeCell ref="NPG107:NPL107"/>
    <mergeCell ref="NPN107:NPS107"/>
    <mergeCell ref="NPU107:NPZ107"/>
    <mergeCell ref="NQB107:NQG107"/>
    <mergeCell ref="NQI107:NQN107"/>
    <mergeCell ref="NQP107:NQU107"/>
    <mergeCell ref="NNQ107:NNV107"/>
    <mergeCell ref="NNX107:NOC107"/>
    <mergeCell ref="NOE107:NOJ107"/>
    <mergeCell ref="NOL107:NOQ107"/>
    <mergeCell ref="NOS107:NOX107"/>
    <mergeCell ref="NOZ107:NPE107"/>
    <mergeCell ref="NMA107:NMF107"/>
    <mergeCell ref="NMH107:NMM107"/>
    <mergeCell ref="NMO107:NMT107"/>
    <mergeCell ref="NMV107:NNA107"/>
    <mergeCell ref="NNC107:NNH107"/>
    <mergeCell ref="NNJ107:NNO107"/>
    <mergeCell ref="NKK107:NKP107"/>
    <mergeCell ref="NKR107:NKW107"/>
    <mergeCell ref="NKY107:NLD107"/>
    <mergeCell ref="NLF107:NLK107"/>
    <mergeCell ref="NLM107:NLR107"/>
    <mergeCell ref="NLT107:NLY107"/>
    <mergeCell ref="OCE107:OCJ107"/>
    <mergeCell ref="OCL107:OCQ107"/>
    <mergeCell ref="OCS107:OCX107"/>
    <mergeCell ref="OCZ107:ODE107"/>
    <mergeCell ref="ODG107:ODL107"/>
    <mergeCell ref="ODN107:ODS107"/>
    <mergeCell ref="OAO107:OAT107"/>
    <mergeCell ref="OAV107:OBA107"/>
    <mergeCell ref="OBC107:OBH107"/>
    <mergeCell ref="OBJ107:OBO107"/>
    <mergeCell ref="OBQ107:OBV107"/>
    <mergeCell ref="OBX107:OCC107"/>
    <mergeCell ref="NYY107:NZD107"/>
    <mergeCell ref="NZF107:NZK107"/>
    <mergeCell ref="NZM107:NZR107"/>
    <mergeCell ref="NZT107:NZY107"/>
    <mergeCell ref="OAA107:OAF107"/>
    <mergeCell ref="OAH107:OAM107"/>
    <mergeCell ref="NXI107:NXN107"/>
    <mergeCell ref="NXP107:NXU107"/>
    <mergeCell ref="NXW107:NYB107"/>
    <mergeCell ref="NYD107:NYI107"/>
    <mergeCell ref="NYK107:NYP107"/>
    <mergeCell ref="NYR107:NYW107"/>
    <mergeCell ref="NVS107:NVX107"/>
    <mergeCell ref="NVZ107:NWE107"/>
    <mergeCell ref="NWG107:NWL107"/>
    <mergeCell ref="NWN107:NWS107"/>
    <mergeCell ref="NWU107:NWZ107"/>
    <mergeCell ref="NXB107:NXG107"/>
    <mergeCell ref="NUC107:NUH107"/>
    <mergeCell ref="NUJ107:NUO107"/>
    <mergeCell ref="NUQ107:NUV107"/>
    <mergeCell ref="NUX107:NVC107"/>
    <mergeCell ref="NVE107:NVJ107"/>
    <mergeCell ref="NVL107:NVQ107"/>
    <mergeCell ref="OLW107:OMB107"/>
    <mergeCell ref="OMD107:OMI107"/>
    <mergeCell ref="OMK107:OMP107"/>
    <mergeCell ref="OMR107:OMW107"/>
    <mergeCell ref="OMY107:OND107"/>
    <mergeCell ref="ONF107:ONK107"/>
    <mergeCell ref="OKG107:OKL107"/>
    <mergeCell ref="OKN107:OKS107"/>
    <mergeCell ref="OKU107:OKZ107"/>
    <mergeCell ref="OLB107:OLG107"/>
    <mergeCell ref="OLI107:OLN107"/>
    <mergeCell ref="OLP107:OLU107"/>
    <mergeCell ref="OIQ107:OIV107"/>
    <mergeCell ref="OIX107:OJC107"/>
    <mergeCell ref="OJE107:OJJ107"/>
    <mergeCell ref="OJL107:OJQ107"/>
    <mergeCell ref="OJS107:OJX107"/>
    <mergeCell ref="OJZ107:OKE107"/>
    <mergeCell ref="OHA107:OHF107"/>
    <mergeCell ref="OHH107:OHM107"/>
    <mergeCell ref="OHO107:OHT107"/>
    <mergeCell ref="OHV107:OIA107"/>
    <mergeCell ref="OIC107:OIH107"/>
    <mergeCell ref="OIJ107:OIO107"/>
    <mergeCell ref="OFK107:OFP107"/>
    <mergeCell ref="OFR107:OFW107"/>
    <mergeCell ref="OFY107:OGD107"/>
    <mergeCell ref="OGF107:OGK107"/>
    <mergeCell ref="OGM107:OGR107"/>
    <mergeCell ref="OGT107:OGY107"/>
    <mergeCell ref="ODU107:ODZ107"/>
    <mergeCell ref="OEB107:OEG107"/>
    <mergeCell ref="OEI107:OEN107"/>
    <mergeCell ref="OEP107:OEU107"/>
    <mergeCell ref="OEW107:OFB107"/>
    <mergeCell ref="OFD107:OFI107"/>
    <mergeCell ref="OVO107:OVT107"/>
    <mergeCell ref="OVV107:OWA107"/>
    <mergeCell ref="OWC107:OWH107"/>
    <mergeCell ref="OWJ107:OWO107"/>
    <mergeCell ref="OWQ107:OWV107"/>
    <mergeCell ref="OWX107:OXC107"/>
    <mergeCell ref="OTY107:OUD107"/>
    <mergeCell ref="OUF107:OUK107"/>
    <mergeCell ref="OUM107:OUR107"/>
    <mergeCell ref="OUT107:OUY107"/>
    <mergeCell ref="OVA107:OVF107"/>
    <mergeCell ref="OVH107:OVM107"/>
    <mergeCell ref="OSI107:OSN107"/>
    <mergeCell ref="OSP107:OSU107"/>
    <mergeCell ref="OSW107:OTB107"/>
    <mergeCell ref="OTD107:OTI107"/>
    <mergeCell ref="OTK107:OTP107"/>
    <mergeCell ref="OTR107:OTW107"/>
    <mergeCell ref="OQS107:OQX107"/>
    <mergeCell ref="OQZ107:ORE107"/>
    <mergeCell ref="ORG107:ORL107"/>
    <mergeCell ref="ORN107:ORS107"/>
    <mergeCell ref="ORU107:ORZ107"/>
    <mergeCell ref="OSB107:OSG107"/>
    <mergeCell ref="OPC107:OPH107"/>
    <mergeCell ref="OPJ107:OPO107"/>
    <mergeCell ref="OPQ107:OPV107"/>
    <mergeCell ref="OPX107:OQC107"/>
    <mergeCell ref="OQE107:OQJ107"/>
    <mergeCell ref="OQL107:OQQ107"/>
    <mergeCell ref="ONM107:ONR107"/>
    <mergeCell ref="ONT107:ONY107"/>
    <mergeCell ref="OOA107:OOF107"/>
    <mergeCell ref="OOH107:OOM107"/>
    <mergeCell ref="OOO107:OOT107"/>
    <mergeCell ref="OOV107:OPA107"/>
    <mergeCell ref="PFG107:PFL107"/>
    <mergeCell ref="PFN107:PFS107"/>
    <mergeCell ref="PFU107:PFZ107"/>
    <mergeCell ref="PGB107:PGG107"/>
    <mergeCell ref="PGI107:PGN107"/>
    <mergeCell ref="PGP107:PGU107"/>
    <mergeCell ref="PDQ107:PDV107"/>
    <mergeCell ref="PDX107:PEC107"/>
    <mergeCell ref="PEE107:PEJ107"/>
    <mergeCell ref="PEL107:PEQ107"/>
    <mergeCell ref="PES107:PEX107"/>
    <mergeCell ref="PEZ107:PFE107"/>
    <mergeCell ref="PCA107:PCF107"/>
    <mergeCell ref="PCH107:PCM107"/>
    <mergeCell ref="PCO107:PCT107"/>
    <mergeCell ref="PCV107:PDA107"/>
    <mergeCell ref="PDC107:PDH107"/>
    <mergeCell ref="PDJ107:PDO107"/>
    <mergeCell ref="PAK107:PAP107"/>
    <mergeCell ref="PAR107:PAW107"/>
    <mergeCell ref="PAY107:PBD107"/>
    <mergeCell ref="PBF107:PBK107"/>
    <mergeCell ref="PBM107:PBR107"/>
    <mergeCell ref="PBT107:PBY107"/>
    <mergeCell ref="OYU107:OYZ107"/>
    <mergeCell ref="OZB107:OZG107"/>
    <mergeCell ref="OZI107:OZN107"/>
    <mergeCell ref="OZP107:OZU107"/>
    <mergeCell ref="OZW107:PAB107"/>
    <mergeCell ref="PAD107:PAI107"/>
    <mergeCell ref="OXE107:OXJ107"/>
    <mergeCell ref="OXL107:OXQ107"/>
    <mergeCell ref="OXS107:OXX107"/>
    <mergeCell ref="OXZ107:OYE107"/>
    <mergeCell ref="OYG107:OYL107"/>
    <mergeCell ref="OYN107:OYS107"/>
    <mergeCell ref="POY107:PPD107"/>
    <mergeCell ref="PPF107:PPK107"/>
    <mergeCell ref="PPM107:PPR107"/>
    <mergeCell ref="PPT107:PPY107"/>
    <mergeCell ref="PQA107:PQF107"/>
    <mergeCell ref="PQH107:PQM107"/>
    <mergeCell ref="PNI107:PNN107"/>
    <mergeCell ref="PNP107:PNU107"/>
    <mergeCell ref="PNW107:POB107"/>
    <mergeCell ref="POD107:POI107"/>
    <mergeCell ref="POK107:POP107"/>
    <mergeCell ref="POR107:POW107"/>
    <mergeCell ref="PLS107:PLX107"/>
    <mergeCell ref="PLZ107:PME107"/>
    <mergeCell ref="PMG107:PML107"/>
    <mergeCell ref="PMN107:PMS107"/>
    <mergeCell ref="PMU107:PMZ107"/>
    <mergeCell ref="PNB107:PNG107"/>
    <mergeCell ref="PKC107:PKH107"/>
    <mergeCell ref="PKJ107:PKO107"/>
    <mergeCell ref="PKQ107:PKV107"/>
    <mergeCell ref="PKX107:PLC107"/>
    <mergeCell ref="PLE107:PLJ107"/>
    <mergeCell ref="PLL107:PLQ107"/>
    <mergeCell ref="PIM107:PIR107"/>
    <mergeCell ref="PIT107:PIY107"/>
    <mergeCell ref="PJA107:PJF107"/>
    <mergeCell ref="PJH107:PJM107"/>
    <mergeCell ref="PJO107:PJT107"/>
    <mergeCell ref="PJV107:PKA107"/>
    <mergeCell ref="PGW107:PHB107"/>
    <mergeCell ref="PHD107:PHI107"/>
    <mergeCell ref="PHK107:PHP107"/>
    <mergeCell ref="PHR107:PHW107"/>
    <mergeCell ref="PHY107:PID107"/>
    <mergeCell ref="PIF107:PIK107"/>
    <mergeCell ref="PYQ107:PYV107"/>
    <mergeCell ref="PYX107:PZC107"/>
    <mergeCell ref="PZE107:PZJ107"/>
    <mergeCell ref="PZL107:PZQ107"/>
    <mergeCell ref="PZS107:PZX107"/>
    <mergeCell ref="PZZ107:QAE107"/>
    <mergeCell ref="PXA107:PXF107"/>
    <mergeCell ref="PXH107:PXM107"/>
    <mergeCell ref="PXO107:PXT107"/>
    <mergeCell ref="PXV107:PYA107"/>
    <mergeCell ref="PYC107:PYH107"/>
    <mergeCell ref="PYJ107:PYO107"/>
    <mergeCell ref="PVK107:PVP107"/>
    <mergeCell ref="PVR107:PVW107"/>
    <mergeCell ref="PVY107:PWD107"/>
    <mergeCell ref="PWF107:PWK107"/>
    <mergeCell ref="PWM107:PWR107"/>
    <mergeCell ref="PWT107:PWY107"/>
    <mergeCell ref="PTU107:PTZ107"/>
    <mergeCell ref="PUB107:PUG107"/>
    <mergeCell ref="PUI107:PUN107"/>
    <mergeCell ref="PUP107:PUU107"/>
    <mergeCell ref="PUW107:PVB107"/>
    <mergeCell ref="PVD107:PVI107"/>
    <mergeCell ref="PSE107:PSJ107"/>
    <mergeCell ref="PSL107:PSQ107"/>
    <mergeCell ref="PSS107:PSX107"/>
    <mergeCell ref="PSZ107:PTE107"/>
    <mergeCell ref="PTG107:PTL107"/>
    <mergeCell ref="PTN107:PTS107"/>
    <mergeCell ref="PQO107:PQT107"/>
    <mergeCell ref="PQV107:PRA107"/>
    <mergeCell ref="PRC107:PRH107"/>
    <mergeCell ref="PRJ107:PRO107"/>
    <mergeCell ref="PRQ107:PRV107"/>
    <mergeCell ref="PRX107:PSC107"/>
    <mergeCell ref="QII107:QIN107"/>
    <mergeCell ref="QIP107:QIU107"/>
    <mergeCell ref="QIW107:QJB107"/>
    <mergeCell ref="QJD107:QJI107"/>
    <mergeCell ref="QJK107:QJP107"/>
    <mergeCell ref="QJR107:QJW107"/>
    <mergeCell ref="QGS107:QGX107"/>
    <mergeCell ref="QGZ107:QHE107"/>
    <mergeCell ref="QHG107:QHL107"/>
    <mergeCell ref="QHN107:QHS107"/>
    <mergeCell ref="QHU107:QHZ107"/>
    <mergeCell ref="QIB107:QIG107"/>
    <mergeCell ref="QFC107:QFH107"/>
    <mergeCell ref="QFJ107:QFO107"/>
    <mergeCell ref="QFQ107:QFV107"/>
    <mergeCell ref="QFX107:QGC107"/>
    <mergeCell ref="QGE107:QGJ107"/>
    <mergeCell ref="QGL107:QGQ107"/>
    <mergeCell ref="QDM107:QDR107"/>
    <mergeCell ref="QDT107:QDY107"/>
    <mergeCell ref="QEA107:QEF107"/>
    <mergeCell ref="QEH107:QEM107"/>
    <mergeCell ref="QEO107:QET107"/>
    <mergeCell ref="QEV107:QFA107"/>
    <mergeCell ref="QBW107:QCB107"/>
    <mergeCell ref="QCD107:QCI107"/>
    <mergeCell ref="QCK107:QCP107"/>
    <mergeCell ref="QCR107:QCW107"/>
    <mergeCell ref="QCY107:QDD107"/>
    <mergeCell ref="QDF107:QDK107"/>
    <mergeCell ref="QAG107:QAL107"/>
    <mergeCell ref="QAN107:QAS107"/>
    <mergeCell ref="QAU107:QAZ107"/>
    <mergeCell ref="QBB107:QBG107"/>
    <mergeCell ref="QBI107:QBN107"/>
    <mergeCell ref="QBP107:QBU107"/>
    <mergeCell ref="QSA107:QSF107"/>
    <mergeCell ref="QSH107:QSM107"/>
    <mergeCell ref="QSO107:QST107"/>
    <mergeCell ref="QSV107:QTA107"/>
    <mergeCell ref="QTC107:QTH107"/>
    <mergeCell ref="QTJ107:QTO107"/>
    <mergeCell ref="QQK107:QQP107"/>
    <mergeCell ref="QQR107:QQW107"/>
    <mergeCell ref="QQY107:QRD107"/>
    <mergeCell ref="QRF107:QRK107"/>
    <mergeCell ref="QRM107:QRR107"/>
    <mergeCell ref="QRT107:QRY107"/>
    <mergeCell ref="QOU107:QOZ107"/>
    <mergeCell ref="QPB107:QPG107"/>
    <mergeCell ref="QPI107:QPN107"/>
    <mergeCell ref="QPP107:QPU107"/>
    <mergeCell ref="QPW107:QQB107"/>
    <mergeCell ref="QQD107:QQI107"/>
    <mergeCell ref="QNE107:QNJ107"/>
    <mergeCell ref="QNL107:QNQ107"/>
    <mergeCell ref="QNS107:QNX107"/>
    <mergeCell ref="QNZ107:QOE107"/>
    <mergeCell ref="QOG107:QOL107"/>
    <mergeCell ref="QON107:QOS107"/>
    <mergeCell ref="QLO107:QLT107"/>
    <mergeCell ref="QLV107:QMA107"/>
    <mergeCell ref="QMC107:QMH107"/>
    <mergeCell ref="QMJ107:QMO107"/>
    <mergeCell ref="QMQ107:QMV107"/>
    <mergeCell ref="QMX107:QNC107"/>
    <mergeCell ref="QJY107:QKD107"/>
    <mergeCell ref="QKF107:QKK107"/>
    <mergeCell ref="QKM107:QKR107"/>
    <mergeCell ref="QKT107:QKY107"/>
    <mergeCell ref="QLA107:QLF107"/>
    <mergeCell ref="QLH107:QLM107"/>
    <mergeCell ref="RBS107:RBX107"/>
    <mergeCell ref="RBZ107:RCE107"/>
    <mergeCell ref="RCG107:RCL107"/>
    <mergeCell ref="RCN107:RCS107"/>
    <mergeCell ref="RCU107:RCZ107"/>
    <mergeCell ref="RDB107:RDG107"/>
    <mergeCell ref="RAC107:RAH107"/>
    <mergeCell ref="RAJ107:RAO107"/>
    <mergeCell ref="RAQ107:RAV107"/>
    <mergeCell ref="RAX107:RBC107"/>
    <mergeCell ref="RBE107:RBJ107"/>
    <mergeCell ref="RBL107:RBQ107"/>
    <mergeCell ref="QYM107:QYR107"/>
    <mergeCell ref="QYT107:QYY107"/>
    <mergeCell ref="QZA107:QZF107"/>
    <mergeCell ref="QZH107:QZM107"/>
    <mergeCell ref="QZO107:QZT107"/>
    <mergeCell ref="QZV107:RAA107"/>
    <mergeCell ref="QWW107:QXB107"/>
    <mergeCell ref="QXD107:QXI107"/>
    <mergeCell ref="QXK107:QXP107"/>
    <mergeCell ref="QXR107:QXW107"/>
    <mergeCell ref="QXY107:QYD107"/>
    <mergeCell ref="QYF107:QYK107"/>
    <mergeCell ref="QVG107:QVL107"/>
    <mergeCell ref="QVN107:QVS107"/>
    <mergeCell ref="QVU107:QVZ107"/>
    <mergeCell ref="QWB107:QWG107"/>
    <mergeCell ref="QWI107:QWN107"/>
    <mergeCell ref="QWP107:QWU107"/>
    <mergeCell ref="QTQ107:QTV107"/>
    <mergeCell ref="QTX107:QUC107"/>
    <mergeCell ref="QUE107:QUJ107"/>
    <mergeCell ref="QUL107:QUQ107"/>
    <mergeCell ref="QUS107:QUX107"/>
    <mergeCell ref="QUZ107:QVE107"/>
    <mergeCell ref="RLK107:RLP107"/>
    <mergeCell ref="RLR107:RLW107"/>
    <mergeCell ref="RLY107:RMD107"/>
    <mergeCell ref="RMF107:RMK107"/>
    <mergeCell ref="RMM107:RMR107"/>
    <mergeCell ref="RMT107:RMY107"/>
    <mergeCell ref="RJU107:RJZ107"/>
    <mergeCell ref="RKB107:RKG107"/>
    <mergeCell ref="RKI107:RKN107"/>
    <mergeCell ref="RKP107:RKU107"/>
    <mergeCell ref="RKW107:RLB107"/>
    <mergeCell ref="RLD107:RLI107"/>
    <mergeCell ref="RIE107:RIJ107"/>
    <mergeCell ref="RIL107:RIQ107"/>
    <mergeCell ref="RIS107:RIX107"/>
    <mergeCell ref="RIZ107:RJE107"/>
    <mergeCell ref="RJG107:RJL107"/>
    <mergeCell ref="RJN107:RJS107"/>
    <mergeCell ref="RGO107:RGT107"/>
    <mergeCell ref="RGV107:RHA107"/>
    <mergeCell ref="RHC107:RHH107"/>
    <mergeCell ref="RHJ107:RHO107"/>
    <mergeCell ref="RHQ107:RHV107"/>
    <mergeCell ref="RHX107:RIC107"/>
    <mergeCell ref="REY107:RFD107"/>
    <mergeCell ref="RFF107:RFK107"/>
    <mergeCell ref="RFM107:RFR107"/>
    <mergeCell ref="RFT107:RFY107"/>
    <mergeCell ref="RGA107:RGF107"/>
    <mergeCell ref="RGH107:RGM107"/>
    <mergeCell ref="RDI107:RDN107"/>
    <mergeCell ref="RDP107:RDU107"/>
    <mergeCell ref="RDW107:REB107"/>
    <mergeCell ref="RED107:REI107"/>
    <mergeCell ref="REK107:REP107"/>
    <mergeCell ref="RER107:REW107"/>
    <mergeCell ref="RVC107:RVH107"/>
    <mergeCell ref="RVJ107:RVO107"/>
    <mergeCell ref="RVQ107:RVV107"/>
    <mergeCell ref="RVX107:RWC107"/>
    <mergeCell ref="RWE107:RWJ107"/>
    <mergeCell ref="RWL107:RWQ107"/>
    <mergeCell ref="RTM107:RTR107"/>
    <mergeCell ref="RTT107:RTY107"/>
    <mergeCell ref="RUA107:RUF107"/>
    <mergeCell ref="RUH107:RUM107"/>
    <mergeCell ref="RUO107:RUT107"/>
    <mergeCell ref="RUV107:RVA107"/>
    <mergeCell ref="RRW107:RSB107"/>
    <mergeCell ref="RSD107:RSI107"/>
    <mergeCell ref="RSK107:RSP107"/>
    <mergeCell ref="RSR107:RSW107"/>
    <mergeCell ref="RSY107:RTD107"/>
    <mergeCell ref="RTF107:RTK107"/>
    <mergeCell ref="RQG107:RQL107"/>
    <mergeCell ref="RQN107:RQS107"/>
    <mergeCell ref="RQU107:RQZ107"/>
    <mergeCell ref="RRB107:RRG107"/>
    <mergeCell ref="RRI107:RRN107"/>
    <mergeCell ref="RRP107:RRU107"/>
    <mergeCell ref="ROQ107:ROV107"/>
    <mergeCell ref="ROX107:RPC107"/>
    <mergeCell ref="RPE107:RPJ107"/>
    <mergeCell ref="RPL107:RPQ107"/>
    <mergeCell ref="RPS107:RPX107"/>
    <mergeCell ref="RPZ107:RQE107"/>
    <mergeCell ref="RNA107:RNF107"/>
    <mergeCell ref="RNH107:RNM107"/>
    <mergeCell ref="RNO107:RNT107"/>
    <mergeCell ref="RNV107:ROA107"/>
    <mergeCell ref="ROC107:ROH107"/>
    <mergeCell ref="ROJ107:ROO107"/>
    <mergeCell ref="SEU107:SEZ107"/>
    <mergeCell ref="SFB107:SFG107"/>
    <mergeCell ref="SFI107:SFN107"/>
    <mergeCell ref="SFP107:SFU107"/>
    <mergeCell ref="SFW107:SGB107"/>
    <mergeCell ref="SGD107:SGI107"/>
    <mergeCell ref="SDE107:SDJ107"/>
    <mergeCell ref="SDL107:SDQ107"/>
    <mergeCell ref="SDS107:SDX107"/>
    <mergeCell ref="SDZ107:SEE107"/>
    <mergeCell ref="SEG107:SEL107"/>
    <mergeCell ref="SEN107:SES107"/>
    <mergeCell ref="SBO107:SBT107"/>
    <mergeCell ref="SBV107:SCA107"/>
    <mergeCell ref="SCC107:SCH107"/>
    <mergeCell ref="SCJ107:SCO107"/>
    <mergeCell ref="SCQ107:SCV107"/>
    <mergeCell ref="SCX107:SDC107"/>
    <mergeCell ref="RZY107:SAD107"/>
    <mergeCell ref="SAF107:SAK107"/>
    <mergeCell ref="SAM107:SAR107"/>
    <mergeCell ref="SAT107:SAY107"/>
    <mergeCell ref="SBA107:SBF107"/>
    <mergeCell ref="SBH107:SBM107"/>
    <mergeCell ref="RYI107:RYN107"/>
    <mergeCell ref="RYP107:RYU107"/>
    <mergeCell ref="RYW107:RZB107"/>
    <mergeCell ref="RZD107:RZI107"/>
    <mergeCell ref="RZK107:RZP107"/>
    <mergeCell ref="RZR107:RZW107"/>
    <mergeCell ref="RWS107:RWX107"/>
    <mergeCell ref="RWZ107:RXE107"/>
    <mergeCell ref="RXG107:RXL107"/>
    <mergeCell ref="RXN107:RXS107"/>
    <mergeCell ref="RXU107:RXZ107"/>
    <mergeCell ref="RYB107:RYG107"/>
    <mergeCell ref="SOM107:SOR107"/>
    <mergeCell ref="SOT107:SOY107"/>
    <mergeCell ref="SPA107:SPF107"/>
    <mergeCell ref="SPH107:SPM107"/>
    <mergeCell ref="SPO107:SPT107"/>
    <mergeCell ref="SPV107:SQA107"/>
    <mergeCell ref="SMW107:SNB107"/>
    <mergeCell ref="SND107:SNI107"/>
    <mergeCell ref="SNK107:SNP107"/>
    <mergeCell ref="SNR107:SNW107"/>
    <mergeCell ref="SNY107:SOD107"/>
    <mergeCell ref="SOF107:SOK107"/>
    <mergeCell ref="SLG107:SLL107"/>
    <mergeCell ref="SLN107:SLS107"/>
    <mergeCell ref="SLU107:SLZ107"/>
    <mergeCell ref="SMB107:SMG107"/>
    <mergeCell ref="SMI107:SMN107"/>
    <mergeCell ref="SMP107:SMU107"/>
    <mergeCell ref="SJQ107:SJV107"/>
    <mergeCell ref="SJX107:SKC107"/>
    <mergeCell ref="SKE107:SKJ107"/>
    <mergeCell ref="SKL107:SKQ107"/>
    <mergeCell ref="SKS107:SKX107"/>
    <mergeCell ref="SKZ107:SLE107"/>
    <mergeCell ref="SIA107:SIF107"/>
    <mergeCell ref="SIH107:SIM107"/>
    <mergeCell ref="SIO107:SIT107"/>
    <mergeCell ref="SIV107:SJA107"/>
    <mergeCell ref="SJC107:SJH107"/>
    <mergeCell ref="SJJ107:SJO107"/>
    <mergeCell ref="SGK107:SGP107"/>
    <mergeCell ref="SGR107:SGW107"/>
    <mergeCell ref="SGY107:SHD107"/>
    <mergeCell ref="SHF107:SHK107"/>
    <mergeCell ref="SHM107:SHR107"/>
    <mergeCell ref="SHT107:SHY107"/>
    <mergeCell ref="SYE107:SYJ107"/>
    <mergeCell ref="SYL107:SYQ107"/>
    <mergeCell ref="SYS107:SYX107"/>
    <mergeCell ref="SYZ107:SZE107"/>
    <mergeCell ref="SZG107:SZL107"/>
    <mergeCell ref="SZN107:SZS107"/>
    <mergeCell ref="SWO107:SWT107"/>
    <mergeCell ref="SWV107:SXA107"/>
    <mergeCell ref="SXC107:SXH107"/>
    <mergeCell ref="SXJ107:SXO107"/>
    <mergeCell ref="SXQ107:SXV107"/>
    <mergeCell ref="SXX107:SYC107"/>
    <mergeCell ref="SUY107:SVD107"/>
    <mergeCell ref="SVF107:SVK107"/>
    <mergeCell ref="SVM107:SVR107"/>
    <mergeCell ref="SVT107:SVY107"/>
    <mergeCell ref="SWA107:SWF107"/>
    <mergeCell ref="SWH107:SWM107"/>
    <mergeCell ref="STI107:STN107"/>
    <mergeCell ref="STP107:STU107"/>
    <mergeCell ref="STW107:SUB107"/>
    <mergeCell ref="SUD107:SUI107"/>
    <mergeCell ref="SUK107:SUP107"/>
    <mergeCell ref="SUR107:SUW107"/>
    <mergeCell ref="SRS107:SRX107"/>
    <mergeCell ref="SRZ107:SSE107"/>
    <mergeCell ref="SSG107:SSL107"/>
    <mergeCell ref="SSN107:SSS107"/>
    <mergeCell ref="SSU107:SSZ107"/>
    <mergeCell ref="STB107:STG107"/>
    <mergeCell ref="SQC107:SQH107"/>
    <mergeCell ref="SQJ107:SQO107"/>
    <mergeCell ref="SQQ107:SQV107"/>
    <mergeCell ref="SQX107:SRC107"/>
    <mergeCell ref="SRE107:SRJ107"/>
    <mergeCell ref="SRL107:SRQ107"/>
    <mergeCell ref="THW107:TIB107"/>
    <mergeCell ref="TID107:TII107"/>
    <mergeCell ref="TIK107:TIP107"/>
    <mergeCell ref="TIR107:TIW107"/>
    <mergeCell ref="TIY107:TJD107"/>
    <mergeCell ref="TJF107:TJK107"/>
    <mergeCell ref="TGG107:TGL107"/>
    <mergeCell ref="TGN107:TGS107"/>
    <mergeCell ref="TGU107:TGZ107"/>
    <mergeCell ref="THB107:THG107"/>
    <mergeCell ref="THI107:THN107"/>
    <mergeCell ref="THP107:THU107"/>
    <mergeCell ref="TEQ107:TEV107"/>
    <mergeCell ref="TEX107:TFC107"/>
    <mergeCell ref="TFE107:TFJ107"/>
    <mergeCell ref="TFL107:TFQ107"/>
    <mergeCell ref="TFS107:TFX107"/>
    <mergeCell ref="TFZ107:TGE107"/>
    <mergeCell ref="TDA107:TDF107"/>
    <mergeCell ref="TDH107:TDM107"/>
    <mergeCell ref="TDO107:TDT107"/>
    <mergeCell ref="TDV107:TEA107"/>
    <mergeCell ref="TEC107:TEH107"/>
    <mergeCell ref="TEJ107:TEO107"/>
    <mergeCell ref="TBK107:TBP107"/>
    <mergeCell ref="TBR107:TBW107"/>
    <mergeCell ref="TBY107:TCD107"/>
    <mergeCell ref="TCF107:TCK107"/>
    <mergeCell ref="TCM107:TCR107"/>
    <mergeCell ref="TCT107:TCY107"/>
    <mergeCell ref="SZU107:SZZ107"/>
    <mergeCell ref="TAB107:TAG107"/>
    <mergeCell ref="TAI107:TAN107"/>
    <mergeCell ref="TAP107:TAU107"/>
    <mergeCell ref="TAW107:TBB107"/>
    <mergeCell ref="TBD107:TBI107"/>
    <mergeCell ref="TRO107:TRT107"/>
    <mergeCell ref="TRV107:TSA107"/>
    <mergeCell ref="TSC107:TSH107"/>
    <mergeCell ref="TSJ107:TSO107"/>
    <mergeCell ref="TSQ107:TSV107"/>
    <mergeCell ref="TSX107:TTC107"/>
    <mergeCell ref="TPY107:TQD107"/>
    <mergeCell ref="TQF107:TQK107"/>
    <mergeCell ref="TQM107:TQR107"/>
    <mergeCell ref="TQT107:TQY107"/>
    <mergeCell ref="TRA107:TRF107"/>
    <mergeCell ref="TRH107:TRM107"/>
    <mergeCell ref="TOI107:TON107"/>
    <mergeCell ref="TOP107:TOU107"/>
    <mergeCell ref="TOW107:TPB107"/>
    <mergeCell ref="TPD107:TPI107"/>
    <mergeCell ref="TPK107:TPP107"/>
    <mergeCell ref="TPR107:TPW107"/>
    <mergeCell ref="TMS107:TMX107"/>
    <mergeCell ref="TMZ107:TNE107"/>
    <mergeCell ref="TNG107:TNL107"/>
    <mergeCell ref="TNN107:TNS107"/>
    <mergeCell ref="TNU107:TNZ107"/>
    <mergeCell ref="TOB107:TOG107"/>
    <mergeCell ref="TLC107:TLH107"/>
    <mergeCell ref="TLJ107:TLO107"/>
    <mergeCell ref="TLQ107:TLV107"/>
    <mergeCell ref="TLX107:TMC107"/>
    <mergeCell ref="TME107:TMJ107"/>
    <mergeCell ref="TML107:TMQ107"/>
    <mergeCell ref="TJM107:TJR107"/>
    <mergeCell ref="TJT107:TJY107"/>
    <mergeCell ref="TKA107:TKF107"/>
    <mergeCell ref="TKH107:TKM107"/>
    <mergeCell ref="TKO107:TKT107"/>
    <mergeCell ref="TKV107:TLA107"/>
    <mergeCell ref="UBG107:UBL107"/>
    <mergeCell ref="UBN107:UBS107"/>
    <mergeCell ref="UBU107:UBZ107"/>
    <mergeCell ref="UCB107:UCG107"/>
    <mergeCell ref="UCI107:UCN107"/>
    <mergeCell ref="UCP107:UCU107"/>
    <mergeCell ref="TZQ107:TZV107"/>
    <mergeCell ref="TZX107:UAC107"/>
    <mergeCell ref="UAE107:UAJ107"/>
    <mergeCell ref="UAL107:UAQ107"/>
    <mergeCell ref="UAS107:UAX107"/>
    <mergeCell ref="UAZ107:UBE107"/>
    <mergeCell ref="TYA107:TYF107"/>
    <mergeCell ref="TYH107:TYM107"/>
    <mergeCell ref="TYO107:TYT107"/>
    <mergeCell ref="TYV107:TZA107"/>
    <mergeCell ref="TZC107:TZH107"/>
    <mergeCell ref="TZJ107:TZO107"/>
    <mergeCell ref="TWK107:TWP107"/>
    <mergeCell ref="TWR107:TWW107"/>
    <mergeCell ref="TWY107:TXD107"/>
    <mergeCell ref="TXF107:TXK107"/>
    <mergeCell ref="TXM107:TXR107"/>
    <mergeCell ref="TXT107:TXY107"/>
    <mergeCell ref="TUU107:TUZ107"/>
    <mergeCell ref="TVB107:TVG107"/>
    <mergeCell ref="TVI107:TVN107"/>
    <mergeCell ref="TVP107:TVU107"/>
    <mergeCell ref="TVW107:TWB107"/>
    <mergeCell ref="TWD107:TWI107"/>
    <mergeCell ref="TTE107:TTJ107"/>
    <mergeCell ref="TTL107:TTQ107"/>
    <mergeCell ref="TTS107:TTX107"/>
    <mergeCell ref="TTZ107:TUE107"/>
    <mergeCell ref="TUG107:TUL107"/>
    <mergeCell ref="TUN107:TUS107"/>
    <mergeCell ref="UKY107:ULD107"/>
    <mergeCell ref="ULF107:ULK107"/>
    <mergeCell ref="ULM107:ULR107"/>
    <mergeCell ref="ULT107:ULY107"/>
    <mergeCell ref="UMA107:UMF107"/>
    <mergeCell ref="UMH107:UMM107"/>
    <mergeCell ref="UJI107:UJN107"/>
    <mergeCell ref="UJP107:UJU107"/>
    <mergeCell ref="UJW107:UKB107"/>
    <mergeCell ref="UKD107:UKI107"/>
    <mergeCell ref="UKK107:UKP107"/>
    <mergeCell ref="UKR107:UKW107"/>
    <mergeCell ref="UHS107:UHX107"/>
    <mergeCell ref="UHZ107:UIE107"/>
    <mergeCell ref="UIG107:UIL107"/>
    <mergeCell ref="UIN107:UIS107"/>
    <mergeCell ref="UIU107:UIZ107"/>
    <mergeCell ref="UJB107:UJG107"/>
    <mergeCell ref="UGC107:UGH107"/>
    <mergeCell ref="UGJ107:UGO107"/>
    <mergeCell ref="UGQ107:UGV107"/>
    <mergeCell ref="UGX107:UHC107"/>
    <mergeCell ref="UHE107:UHJ107"/>
    <mergeCell ref="UHL107:UHQ107"/>
    <mergeCell ref="UEM107:UER107"/>
    <mergeCell ref="UET107:UEY107"/>
    <mergeCell ref="UFA107:UFF107"/>
    <mergeCell ref="UFH107:UFM107"/>
    <mergeCell ref="UFO107:UFT107"/>
    <mergeCell ref="UFV107:UGA107"/>
    <mergeCell ref="UCW107:UDB107"/>
    <mergeCell ref="UDD107:UDI107"/>
    <mergeCell ref="UDK107:UDP107"/>
    <mergeCell ref="UDR107:UDW107"/>
    <mergeCell ref="UDY107:UED107"/>
    <mergeCell ref="UEF107:UEK107"/>
    <mergeCell ref="UUQ107:UUV107"/>
    <mergeCell ref="UUX107:UVC107"/>
    <mergeCell ref="UVE107:UVJ107"/>
    <mergeCell ref="UVL107:UVQ107"/>
    <mergeCell ref="UVS107:UVX107"/>
    <mergeCell ref="UVZ107:UWE107"/>
    <mergeCell ref="UTA107:UTF107"/>
    <mergeCell ref="UTH107:UTM107"/>
    <mergeCell ref="UTO107:UTT107"/>
    <mergeCell ref="UTV107:UUA107"/>
    <mergeCell ref="UUC107:UUH107"/>
    <mergeCell ref="UUJ107:UUO107"/>
    <mergeCell ref="URK107:URP107"/>
    <mergeCell ref="URR107:URW107"/>
    <mergeCell ref="URY107:USD107"/>
    <mergeCell ref="USF107:USK107"/>
    <mergeCell ref="USM107:USR107"/>
    <mergeCell ref="UST107:USY107"/>
    <mergeCell ref="UPU107:UPZ107"/>
    <mergeCell ref="UQB107:UQG107"/>
    <mergeCell ref="UQI107:UQN107"/>
    <mergeCell ref="UQP107:UQU107"/>
    <mergeCell ref="UQW107:URB107"/>
    <mergeCell ref="URD107:URI107"/>
    <mergeCell ref="UOE107:UOJ107"/>
    <mergeCell ref="UOL107:UOQ107"/>
    <mergeCell ref="UOS107:UOX107"/>
    <mergeCell ref="UOZ107:UPE107"/>
    <mergeCell ref="UPG107:UPL107"/>
    <mergeCell ref="UPN107:UPS107"/>
    <mergeCell ref="UMO107:UMT107"/>
    <mergeCell ref="UMV107:UNA107"/>
    <mergeCell ref="UNC107:UNH107"/>
    <mergeCell ref="UNJ107:UNO107"/>
    <mergeCell ref="UNQ107:UNV107"/>
    <mergeCell ref="UNX107:UOC107"/>
    <mergeCell ref="VEI107:VEN107"/>
    <mergeCell ref="VEP107:VEU107"/>
    <mergeCell ref="VEW107:VFB107"/>
    <mergeCell ref="VFD107:VFI107"/>
    <mergeCell ref="VFK107:VFP107"/>
    <mergeCell ref="VFR107:VFW107"/>
    <mergeCell ref="VCS107:VCX107"/>
    <mergeCell ref="VCZ107:VDE107"/>
    <mergeCell ref="VDG107:VDL107"/>
    <mergeCell ref="VDN107:VDS107"/>
    <mergeCell ref="VDU107:VDZ107"/>
    <mergeCell ref="VEB107:VEG107"/>
    <mergeCell ref="VBC107:VBH107"/>
    <mergeCell ref="VBJ107:VBO107"/>
    <mergeCell ref="VBQ107:VBV107"/>
    <mergeCell ref="VBX107:VCC107"/>
    <mergeCell ref="VCE107:VCJ107"/>
    <mergeCell ref="VCL107:VCQ107"/>
    <mergeCell ref="UZM107:UZR107"/>
    <mergeCell ref="UZT107:UZY107"/>
    <mergeCell ref="VAA107:VAF107"/>
    <mergeCell ref="VAH107:VAM107"/>
    <mergeCell ref="VAO107:VAT107"/>
    <mergeCell ref="VAV107:VBA107"/>
    <mergeCell ref="UXW107:UYB107"/>
    <mergeCell ref="UYD107:UYI107"/>
    <mergeCell ref="UYK107:UYP107"/>
    <mergeCell ref="UYR107:UYW107"/>
    <mergeCell ref="UYY107:UZD107"/>
    <mergeCell ref="UZF107:UZK107"/>
    <mergeCell ref="UWG107:UWL107"/>
    <mergeCell ref="UWN107:UWS107"/>
    <mergeCell ref="UWU107:UWZ107"/>
    <mergeCell ref="UXB107:UXG107"/>
    <mergeCell ref="UXI107:UXN107"/>
    <mergeCell ref="UXP107:UXU107"/>
    <mergeCell ref="VOA107:VOF107"/>
    <mergeCell ref="VOH107:VOM107"/>
    <mergeCell ref="VOO107:VOT107"/>
    <mergeCell ref="VOV107:VPA107"/>
    <mergeCell ref="VPC107:VPH107"/>
    <mergeCell ref="VPJ107:VPO107"/>
    <mergeCell ref="VMK107:VMP107"/>
    <mergeCell ref="VMR107:VMW107"/>
    <mergeCell ref="VMY107:VND107"/>
    <mergeCell ref="VNF107:VNK107"/>
    <mergeCell ref="VNM107:VNR107"/>
    <mergeCell ref="VNT107:VNY107"/>
    <mergeCell ref="VKU107:VKZ107"/>
    <mergeCell ref="VLB107:VLG107"/>
    <mergeCell ref="VLI107:VLN107"/>
    <mergeCell ref="VLP107:VLU107"/>
    <mergeCell ref="VLW107:VMB107"/>
    <mergeCell ref="VMD107:VMI107"/>
    <mergeCell ref="VJE107:VJJ107"/>
    <mergeCell ref="VJL107:VJQ107"/>
    <mergeCell ref="VJS107:VJX107"/>
    <mergeCell ref="VJZ107:VKE107"/>
    <mergeCell ref="VKG107:VKL107"/>
    <mergeCell ref="VKN107:VKS107"/>
    <mergeCell ref="VHO107:VHT107"/>
    <mergeCell ref="VHV107:VIA107"/>
    <mergeCell ref="VIC107:VIH107"/>
    <mergeCell ref="VIJ107:VIO107"/>
    <mergeCell ref="VIQ107:VIV107"/>
    <mergeCell ref="VIX107:VJC107"/>
    <mergeCell ref="VFY107:VGD107"/>
    <mergeCell ref="VGF107:VGK107"/>
    <mergeCell ref="VGM107:VGR107"/>
    <mergeCell ref="VGT107:VGY107"/>
    <mergeCell ref="VHA107:VHF107"/>
    <mergeCell ref="VHH107:VHM107"/>
    <mergeCell ref="VXS107:VXX107"/>
    <mergeCell ref="VXZ107:VYE107"/>
    <mergeCell ref="VYG107:VYL107"/>
    <mergeCell ref="VYN107:VYS107"/>
    <mergeCell ref="VYU107:VYZ107"/>
    <mergeCell ref="VZB107:VZG107"/>
    <mergeCell ref="VWC107:VWH107"/>
    <mergeCell ref="VWJ107:VWO107"/>
    <mergeCell ref="VWQ107:VWV107"/>
    <mergeCell ref="VWX107:VXC107"/>
    <mergeCell ref="VXE107:VXJ107"/>
    <mergeCell ref="VXL107:VXQ107"/>
    <mergeCell ref="VUM107:VUR107"/>
    <mergeCell ref="VUT107:VUY107"/>
    <mergeCell ref="VVA107:VVF107"/>
    <mergeCell ref="VVH107:VVM107"/>
    <mergeCell ref="VVO107:VVT107"/>
    <mergeCell ref="VVV107:VWA107"/>
    <mergeCell ref="VSW107:VTB107"/>
    <mergeCell ref="VTD107:VTI107"/>
    <mergeCell ref="VTK107:VTP107"/>
    <mergeCell ref="VTR107:VTW107"/>
    <mergeCell ref="VTY107:VUD107"/>
    <mergeCell ref="VUF107:VUK107"/>
    <mergeCell ref="VRG107:VRL107"/>
    <mergeCell ref="VRN107:VRS107"/>
    <mergeCell ref="VRU107:VRZ107"/>
    <mergeCell ref="VSB107:VSG107"/>
    <mergeCell ref="VSI107:VSN107"/>
    <mergeCell ref="VSP107:VSU107"/>
    <mergeCell ref="VPQ107:VPV107"/>
    <mergeCell ref="VPX107:VQC107"/>
    <mergeCell ref="VQE107:VQJ107"/>
    <mergeCell ref="VQL107:VQQ107"/>
    <mergeCell ref="VQS107:VQX107"/>
    <mergeCell ref="VQZ107:VRE107"/>
    <mergeCell ref="WHK107:WHP107"/>
    <mergeCell ref="WHR107:WHW107"/>
    <mergeCell ref="WHY107:WID107"/>
    <mergeCell ref="WIF107:WIK107"/>
    <mergeCell ref="WIM107:WIR107"/>
    <mergeCell ref="WIT107:WIY107"/>
    <mergeCell ref="WFU107:WFZ107"/>
    <mergeCell ref="WGB107:WGG107"/>
    <mergeCell ref="WGI107:WGN107"/>
    <mergeCell ref="WGP107:WGU107"/>
    <mergeCell ref="WGW107:WHB107"/>
    <mergeCell ref="WHD107:WHI107"/>
    <mergeCell ref="WEE107:WEJ107"/>
    <mergeCell ref="WEL107:WEQ107"/>
    <mergeCell ref="WES107:WEX107"/>
    <mergeCell ref="WEZ107:WFE107"/>
    <mergeCell ref="WFG107:WFL107"/>
    <mergeCell ref="WFN107:WFS107"/>
    <mergeCell ref="WCO107:WCT107"/>
    <mergeCell ref="WCV107:WDA107"/>
    <mergeCell ref="WDC107:WDH107"/>
    <mergeCell ref="WDJ107:WDO107"/>
    <mergeCell ref="WDQ107:WDV107"/>
    <mergeCell ref="WDX107:WEC107"/>
    <mergeCell ref="WAY107:WBD107"/>
    <mergeCell ref="WBF107:WBK107"/>
    <mergeCell ref="WBM107:WBR107"/>
    <mergeCell ref="WBT107:WBY107"/>
    <mergeCell ref="WCA107:WCF107"/>
    <mergeCell ref="WCH107:WCM107"/>
    <mergeCell ref="VZI107:VZN107"/>
    <mergeCell ref="VZP107:VZU107"/>
    <mergeCell ref="VZW107:WAB107"/>
    <mergeCell ref="WAD107:WAI107"/>
    <mergeCell ref="WAK107:WAP107"/>
    <mergeCell ref="WAR107:WAW107"/>
    <mergeCell ref="WRC107:WRH107"/>
    <mergeCell ref="WRJ107:WRO107"/>
    <mergeCell ref="WRQ107:WRV107"/>
    <mergeCell ref="WRX107:WSC107"/>
    <mergeCell ref="WSE107:WSJ107"/>
    <mergeCell ref="WSL107:WSQ107"/>
    <mergeCell ref="WPM107:WPR107"/>
    <mergeCell ref="WPT107:WPY107"/>
    <mergeCell ref="WQA107:WQF107"/>
    <mergeCell ref="WQH107:WQM107"/>
    <mergeCell ref="WQO107:WQT107"/>
    <mergeCell ref="WQV107:WRA107"/>
    <mergeCell ref="WNW107:WOB107"/>
    <mergeCell ref="WOD107:WOI107"/>
    <mergeCell ref="WOK107:WOP107"/>
    <mergeCell ref="WOR107:WOW107"/>
    <mergeCell ref="WOY107:WPD107"/>
    <mergeCell ref="WPF107:WPK107"/>
    <mergeCell ref="WMG107:WML107"/>
    <mergeCell ref="WMN107:WMS107"/>
    <mergeCell ref="WMU107:WMZ107"/>
    <mergeCell ref="WNB107:WNG107"/>
    <mergeCell ref="WNI107:WNN107"/>
    <mergeCell ref="WNP107:WNU107"/>
    <mergeCell ref="WKQ107:WKV107"/>
    <mergeCell ref="WKX107:WLC107"/>
    <mergeCell ref="WLE107:WLJ107"/>
    <mergeCell ref="WLL107:WLQ107"/>
    <mergeCell ref="WLS107:WLX107"/>
    <mergeCell ref="WLZ107:WME107"/>
    <mergeCell ref="WJA107:WJF107"/>
    <mergeCell ref="WJH107:WJM107"/>
    <mergeCell ref="WJO107:WJT107"/>
    <mergeCell ref="WJV107:WKA107"/>
    <mergeCell ref="WKC107:WKH107"/>
    <mergeCell ref="WKJ107:WKO107"/>
    <mergeCell ref="CI108:CN108"/>
    <mergeCell ref="CP108:CU108"/>
    <mergeCell ref="CW108:DB108"/>
    <mergeCell ref="DD108:DI108"/>
    <mergeCell ref="DK108:DP108"/>
    <mergeCell ref="DR108:DW108"/>
    <mergeCell ref="AS108:AX108"/>
    <mergeCell ref="AZ108:BE108"/>
    <mergeCell ref="BG108:BL108"/>
    <mergeCell ref="BN108:BS108"/>
    <mergeCell ref="BU108:BZ108"/>
    <mergeCell ref="CB108:CG108"/>
    <mergeCell ref="XEA107:XEF107"/>
    <mergeCell ref="XEH107:XEM107"/>
    <mergeCell ref="XEO107:XET107"/>
    <mergeCell ref="XEV107:XEX107"/>
    <mergeCell ref="B108:G108"/>
    <mergeCell ref="J108:O108"/>
    <mergeCell ref="Q108:V108"/>
    <mergeCell ref="X108:AC108"/>
    <mergeCell ref="AE108:AJ108"/>
    <mergeCell ref="AL108:AQ108"/>
    <mergeCell ref="XCK107:XCP107"/>
    <mergeCell ref="XCR107:XCW107"/>
    <mergeCell ref="XCY107:XDD107"/>
    <mergeCell ref="XDF107:XDK107"/>
    <mergeCell ref="XDM107:XDR107"/>
    <mergeCell ref="XDT107:XDY107"/>
    <mergeCell ref="XAU107:XAZ107"/>
    <mergeCell ref="XBB107:XBG107"/>
    <mergeCell ref="XBI107:XBN107"/>
    <mergeCell ref="XBP107:XBU107"/>
    <mergeCell ref="XBW107:XCB107"/>
    <mergeCell ref="XCD107:XCI107"/>
    <mergeCell ref="WZE107:WZJ107"/>
    <mergeCell ref="WZL107:WZQ107"/>
    <mergeCell ref="WZS107:WZX107"/>
    <mergeCell ref="WZZ107:XAE107"/>
    <mergeCell ref="XAG107:XAL107"/>
    <mergeCell ref="XAN107:XAS107"/>
    <mergeCell ref="WXO107:WXT107"/>
    <mergeCell ref="WXV107:WYA107"/>
    <mergeCell ref="WYC107:WYH107"/>
    <mergeCell ref="WYJ107:WYO107"/>
    <mergeCell ref="WYQ107:WYV107"/>
    <mergeCell ref="WYX107:WZC107"/>
    <mergeCell ref="WVY107:WWD107"/>
    <mergeCell ref="WWF107:WWK107"/>
    <mergeCell ref="WWM107:WWR107"/>
    <mergeCell ref="WWT107:WWY107"/>
    <mergeCell ref="WXA107:WXF107"/>
    <mergeCell ref="WXH107:WXM107"/>
    <mergeCell ref="WUI107:WUN107"/>
    <mergeCell ref="WUP107:WUU107"/>
    <mergeCell ref="WUW107:WVB107"/>
    <mergeCell ref="WVD107:WVI107"/>
    <mergeCell ref="WVK107:WVP107"/>
    <mergeCell ref="WVR107:WVW107"/>
    <mergeCell ref="WSS107:WSX107"/>
    <mergeCell ref="WSZ107:WTE107"/>
    <mergeCell ref="WTG107:WTL107"/>
    <mergeCell ref="WTN107:WTS107"/>
    <mergeCell ref="WTU107:WTZ107"/>
    <mergeCell ref="WUB107:WUG107"/>
    <mergeCell ref="MA108:MF108"/>
    <mergeCell ref="MH108:MM108"/>
    <mergeCell ref="MO108:MT108"/>
    <mergeCell ref="MV108:NA108"/>
    <mergeCell ref="NC108:NH108"/>
    <mergeCell ref="NJ108:NO108"/>
    <mergeCell ref="KK108:KP108"/>
    <mergeCell ref="KR108:KW108"/>
    <mergeCell ref="KY108:LD108"/>
    <mergeCell ref="LF108:LK108"/>
    <mergeCell ref="LM108:LR108"/>
    <mergeCell ref="LT108:LY108"/>
    <mergeCell ref="IU108:IZ108"/>
    <mergeCell ref="JB108:JG108"/>
    <mergeCell ref="JI108:JN108"/>
    <mergeCell ref="JP108:JU108"/>
    <mergeCell ref="JW108:KB108"/>
    <mergeCell ref="KD108:KI108"/>
    <mergeCell ref="HE108:HJ108"/>
    <mergeCell ref="HL108:HQ108"/>
    <mergeCell ref="HS108:HX108"/>
    <mergeCell ref="HZ108:IE108"/>
    <mergeCell ref="IG108:IL108"/>
    <mergeCell ref="IN108:IS108"/>
    <mergeCell ref="FO108:FT108"/>
    <mergeCell ref="FV108:GA108"/>
    <mergeCell ref="GC108:GH108"/>
    <mergeCell ref="GJ108:GO108"/>
    <mergeCell ref="GQ108:GV108"/>
    <mergeCell ref="GX108:HC108"/>
    <mergeCell ref="DY108:ED108"/>
    <mergeCell ref="EF108:EK108"/>
    <mergeCell ref="EM108:ER108"/>
    <mergeCell ref="ET108:EY108"/>
    <mergeCell ref="FA108:FF108"/>
    <mergeCell ref="FH108:FM108"/>
    <mergeCell ref="VS108:VX108"/>
    <mergeCell ref="VZ108:WE108"/>
    <mergeCell ref="WG108:WL108"/>
    <mergeCell ref="WN108:WS108"/>
    <mergeCell ref="WU108:WZ108"/>
    <mergeCell ref="XB108:XG108"/>
    <mergeCell ref="UC108:UH108"/>
    <mergeCell ref="UJ108:UO108"/>
    <mergeCell ref="UQ108:UV108"/>
    <mergeCell ref="UX108:VC108"/>
    <mergeCell ref="VE108:VJ108"/>
    <mergeCell ref="VL108:VQ108"/>
    <mergeCell ref="SM108:SR108"/>
    <mergeCell ref="ST108:SY108"/>
    <mergeCell ref="TA108:TF108"/>
    <mergeCell ref="TH108:TM108"/>
    <mergeCell ref="TO108:TT108"/>
    <mergeCell ref="TV108:UA108"/>
    <mergeCell ref="QW108:RB108"/>
    <mergeCell ref="RD108:RI108"/>
    <mergeCell ref="RK108:RP108"/>
    <mergeCell ref="RR108:RW108"/>
    <mergeCell ref="RY108:SD108"/>
    <mergeCell ref="SF108:SK108"/>
    <mergeCell ref="PG108:PL108"/>
    <mergeCell ref="PN108:PS108"/>
    <mergeCell ref="PU108:PZ108"/>
    <mergeCell ref="QB108:QG108"/>
    <mergeCell ref="QI108:QN108"/>
    <mergeCell ref="QP108:QU108"/>
    <mergeCell ref="NQ108:NV108"/>
    <mergeCell ref="NX108:OC108"/>
    <mergeCell ref="OE108:OJ108"/>
    <mergeCell ref="OL108:OQ108"/>
    <mergeCell ref="OS108:OX108"/>
    <mergeCell ref="OZ108:PE108"/>
    <mergeCell ref="AFK108:AFP108"/>
    <mergeCell ref="AFR108:AFW108"/>
    <mergeCell ref="AFY108:AGD108"/>
    <mergeCell ref="AGF108:AGK108"/>
    <mergeCell ref="AGM108:AGR108"/>
    <mergeCell ref="AGT108:AGY108"/>
    <mergeCell ref="ADU108:ADZ108"/>
    <mergeCell ref="AEB108:AEG108"/>
    <mergeCell ref="AEI108:AEN108"/>
    <mergeCell ref="AEP108:AEU108"/>
    <mergeCell ref="AEW108:AFB108"/>
    <mergeCell ref="AFD108:AFI108"/>
    <mergeCell ref="ACE108:ACJ108"/>
    <mergeCell ref="ACL108:ACQ108"/>
    <mergeCell ref="ACS108:ACX108"/>
    <mergeCell ref="ACZ108:ADE108"/>
    <mergeCell ref="ADG108:ADL108"/>
    <mergeCell ref="ADN108:ADS108"/>
    <mergeCell ref="AAO108:AAT108"/>
    <mergeCell ref="AAV108:ABA108"/>
    <mergeCell ref="ABC108:ABH108"/>
    <mergeCell ref="ABJ108:ABO108"/>
    <mergeCell ref="ABQ108:ABV108"/>
    <mergeCell ref="ABX108:ACC108"/>
    <mergeCell ref="YY108:ZD108"/>
    <mergeCell ref="ZF108:ZK108"/>
    <mergeCell ref="ZM108:ZR108"/>
    <mergeCell ref="ZT108:ZY108"/>
    <mergeCell ref="AAA108:AAF108"/>
    <mergeCell ref="AAH108:AAM108"/>
    <mergeCell ref="XI108:XN108"/>
    <mergeCell ref="XP108:XU108"/>
    <mergeCell ref="XW108:YB108"/>
    <mergeCell ref="YD108:YI108"/>
    <mergeCell ref="YK108:YP108"/>
    <mergeCell ref="YR108:YW108"/>
    <mergeCell ref="APC108:APH108"/>
    <mergeCell ref="APJ108:APO108"/>
    <mergeCell ref="APQ108:APV108"/>
    <mergeCell ref="APX108:AQC108"/>
    <mergeCell ref="AQE108:AQJ108"/>
    <mergeCell ref="AQL108:AQQ108"/>
    <mergeCell ref="ANM108:ANR108"/>
    <mergeCell ref="ANT108:ANY108"/>
    <mergeCell ref="AOA108:AOF108"/>
    <mergeCell ref="AOH108:AOM108"/>
    <mergeCell ref="AOO108:AOT108"/>
    <mergeCell ref="AOV108:APA108"/>
    <mergeCell ref="ALW108:AMB108"/>
    <mergeCell ref="AMD108:AMI108"/>
    <mergeCell ref="AMK108:AMP108"/>
    <mergeCell ref="AMR108:AMW108"/>
    <mergeCell ref="AMY108:AND108"/>
    <mergeCell ref="ANF108:ANK108"/>
    <mergeCell ref="AKG108:AKL108"/>
    <mergeCell ref="AKN108:AKS108"/>
    <mergeCell ref="AKU108:AKZ108"/>
    <mergeCell ref="ALB108:ALG108"/>
    <mergeCell ref="ALI108:ALN108"/>
    <mergeCell ref="ALP108:ALU108"/>
    <mergeCell ref="AIQ108:AIV108"/>
    <mergeCell ref="AIX108:AJC108"/>
    <mergeCell ref="AJE108:AJJ108"/>
    <mergeCell ref="AJL108:AJQ108"/>
    <mergeCell ref="AJS108:AJX108"/>
    <mergeCell ref="AJZ108:AKE108"/>
    <mergeCell ref="AHA108:AHF108"/>
    <mergeCell ref="AHH108:AHM108"/>
    <mergeCell ref="AHO108:AHT108"/>
    <mergeCell ref="AHV108:AIA108"/>
    <mergeCell ref="AIC108:AIH108"/>
    <mergeCell ref="AIJ108:AIO108"/>
    <mergeCell ref="AYU108:AYZ108"/>
    <mergeCell ref="AZB108:AZG108"/>
    <mergeCell ref="AZI108:AZN108"/>
    <mergeCell ref="AZP108:AZU108"/>
    <mergeCell ref="AZW108:BAB108"/>
    <mergeCell ref="BAD108:BAI108"/>
    <mergeCell ref="AXE108:AXJ108"/>
    <mergeCell ref="AXL108:AXQ108"/>
    <mergeCell ref="AXS108:AXX108"/>
    <mergeCell ref="AXZ108:AYE108"/>
    <mergeCell ref="AYG108:AYL108"/>
    <mergeCell ref="AYN108:AYS108"/>
    <mergeCell ref="AVO108:AVT108"/>
    <mergeCell ref="AVV108:AWA108"/>
    <mergeCell ref="AWC108:AWH108"/>
    <mergeCell ref="AWJ108:AWO108"/>
    <mergeCell ref="AWQ108:AWV108"/>
    <mergeCell ref="AWX108:AXC108"/>
    <mergeCell ref="ATY108:AUD108"/>
    <mergeCell ref="AUF108:AUK108"/>
    <mergeCell ref="AUM108:AUR108"/>
    <mergeCell ref="AUT108:AUY108"/>
    <mergeCell ref="AVA108:AVF108"/>
    <mergeCell ref="AVH108:AVM108"/>
    <mergeCell ref="ASI108:ASN108"/>
    <mergeCell ref="ASP108:ASU108"/>
    <mergeCell ref="ASW108:ATB108"/>
    <mergeCell ref="ATD108:ATI108"/>
    <mergeCell ref="ATK108:ATP108"/>
    <mergeCell ref="ATR108:ATW108"/>
    <mergeCell ref="AQS108:AQX108"/>
    <mergeCell ref="AQZ108:ARE108"/>
    <mergeCell ref="ARG108:ARL108"/>
    <mergeCell ref="ARN108:ARS108"/>
    <mergeCell ref="ARU108:ARZ108"/>
    <mergeCell ref="ASB108:ASG108"/>
    <mergeCell ref="BIM108:BIR108"/>
    <mergeCell ref="BIT108:BIY108"/>
    <mergeCell ref="BJA108:BJF108"/>
    <mergeCell ref="BJH108:BJM108"/>
    <mergeCell ref="BJO108:BJT108"/>
    <mergeCell ref="BJV108:BKA108"/>
    <mergeCell ref="BGW108:BHB108"/>
    <mergeCell ref="BHD108:BHI108"/>
    <mergeCell ref="BHK108:BHP108"/>
    <mergeCell ref="BHR108:BHW108"/>
    <mergeCell ref="BHY108:BID108"/>
    <mergeCell ref="BIF108:BIK108"/>
    <mergeCell ref="BFG108:BFL108"/>
    <mergeCell ref="BFN108:BFS108"/>
    <mergeCell ref="BFU108:BFZ108"/>
    <mergeCell ref="BGB108:BGG108"/>
    <mergeCell ref="BGI108:BGN108"/>
    <mergeCell ref="BGP108:BGU108"/>
    <mergeCell ref="BDQ108:BDV108"/>
    <mergeCell ref="BDX108:BEC108"/>
    <mergeCell ref="BEE108:BEJ108"/>
    <mergeCell ref="BEL108:BEQ108"/>
    <mergeCell ref="BES108:BEX108"/>
    <mergeCell ref="BEZ108:BFE108"/>
    <mergeCell ref="BCA108:BCF108"/>
    <mergeCell ref="BCH108:BCM108"/>
    <mergeCell ref="BCO108:BCT108"/>
    <mergeCell ref="BCV108:BDA108"/>
    <mergeCell ref="BDC108:BDH108"/>
    <mergeCell ref="BDJ108:BDO108"/>
    <mergeCell ref="BAK108:BAP108"/>
    <mergeCell ref="BAR108:BAW108"/>
    <mergeCell ref="BAY108:BBD108"/>
    <mergeCell ref="BBF108:BBK108"/>
    <mergeCell ref="BBM108:BBR108"/>
    <mergeCell ref="BBT108:BBY108"/>
    <mergeCell ref="BSE108:BSJ108"/>
    <mergeCell ref="BSL108:BSQ108"/>
    <mergeCell ref="BSS108:BSX108"/>
    <mergeCell ref="BSZ108:BTE108"/>
    <mergeCell ref="BTG108:BTL108"/>
    <mergeCell ref="BTN108:BTS108"/>
    <mergeCell ref="BQO108:BQT108"/>
    <mergeCell ref="BQV108:BRA108"/>
    <mergeCell ref="BRC108:BRH108"/>
    <mergeCell ref="BRJ108:BRO108"/>
    <mergeCell ref="BRQ108:BRV108"/>
    <mergeCell ref="BRX108:BSC108"/>
    <mergeCell ref="BOY108:BPD108"/>
    <mergeCell ref="BPF108:BPK108"/>
    <mergeCell ref="BPM108:BPR108"/>
    <mergeCell ref="BPT108:BPY108"/>
    <mergeCell ref="BQA108:BQF108"/>
    <mergeCell ref="BQH108:BQM108"/>
    <mergeCell ref="BNI108:BNN108"/>
    <mergeCell ref="BNP108:BNU108"/>
    <mergeCell ref="BNW108:BOB108"/>
    <mergeCell ref="BOD108:BOI108"/>
    <mergeCell ref="BOK108:BOP108"/>
    <mergeCell ref="BOR108:BOW108"/>
    <mergeCell ref="BLS108:BLX108"/>
    <mergeCell ref="BLZ108:BME108"/>
    <mergeCell ref="BMG108:BML108"/>
    <mergeCell ref="BMN108:BMS108"/>
    <mergeCell ref="BMU108:BMZ108"/>
    <mergeCell ref="BNB108:BNG108"/>
    <mergeCell ref="BKC108:BKH108"/>
    <mergeCell ref="BKJ108:BKO108"/>
    <mergeCell ref="BKQ108:BKV108"/>
    <mergeCell ref="BKX108:BLC108"/>
    <mergeCell ref="BLE108:BLJ108"/>
    <mergeCell ref="BLL108:BLQ108"/>
    <mergeCell ref="CBW108:CCB108"/>
    <mergeCell ref="CCD108:CCI108"/>
    <mergeCell ref="CCK108:CCP108"/>
    <mergeCell ref="CCR108:CCW108"/>
    <mergeCell ref="CCY108:CDD108"/>
    <mergeCell ref="CDF108:CDK108"/>
    <mergeCell ref="CAG108:CAL108"/>
    <mergeCell ref="CAN108:CAS108"/>
    <mergeCell ref="CAU108:CAZ108"/>
    <mergeCell ref="CBB108:CBG108"/>
    <mergeCell ref="CBI108:CBN108"/>
    <mergeCell ref="CBP108:CBU108"/>
    <mergeCell ref="BYQ108:BYV108"/>
    <mergeCell ref="BYX108:BZC108"/>
    <mergeCell ref="BZE108:BZJ108"/>
    <mergeCell ref="BZL108:BZQ108"/>
    <mergeCell ref="BZS108:BZX108"/>
    <mergeCell ref="BZZ108:CAE108"/>
    <mergeCell ref="BXA108:BXF108"/>
    <mergeCell ref="BXH108:BXM108"/>
    <mergeCell ref="BXO108:BXT108"/>
    <mergeCell ref="BXV108:BYA108"/>
    <mergeCell ref="BYC108:BYH108"/>
    <mergeCell ref="BYJ108:BYO108"/>
    <mergeCell ref="BVK108:BVP108"/>
    <mergeCell ref="BVR108:BVW108"/>
    <mergeCell ref="BVY108:BWD108"/>
    <mergeCell ref="BWF108:BWK108"/>
    <mergeCell ref="BWM108:BWR108"/>
    <mergeCell ref="BWT108:BWY108"/>
    <mergeCell ref="BTU108:BTZ108"/>
    <mergeCell ref="BUB108:BUG108"/>
    <mergeCell ref="BUI108:BUN108"/>
    <mergeCell ref="BUP108:BUU108"/>
    <mergeCell ref="BUW108:BVB108"/>
    <mergeCell ref="BVD108:BVI108"/>
    <mergeCell ref="CLO108:CLT108"/>
    <mergeCell ref="CLV108:CMA108"/>
    <mergeCell ref="CMC108:CMH108"/>
    <mergeCell ref="CMJ108:CMO108"/>
    <mergeCell ref="CMQ108:CMV108"/>
    <mergeCell ref="CMX108:CNC108"/>
    <mergeCell ref="CJY108:CKD108"/>
    <mergeCell ref="CKF108:CKK108"/>
    <mergeCell ref="CKM108:CKR108"/>
    <mergeCell ref="CKT108:CKY108"/>
    <mergeCell ref="CLA108:CLF108"/>
    <mergeCell ref="CLH108:CLM108"/>
    <mergeCell ref="CII108:CIN108"/>
    <mergeCell ref="CIP108:CIU108"/>
    <mergeCell ref="CIW108:CJB108"/>
    <mergeCell ref="CJD108:CJI108"/>
    <mergeCell ref="CJK108:CJP108"/>
    <mergeCell ref="CJR108:CJW108"/>
    <mergeCell ref="CGS108:CGX108"/>
    <mergeCell ref="CGZ108:CHE108"/>
    <mergeCell ref="CHG108:CHL108"/>
    <mergeCell ref="CHN108:CHS108"/>
    <mergeCell ref="CHU108:CHZ108"/>
    <mergeCell ref="CIB108:CIG108"/>
    <mergeCell ref="CFC108:CFH108"/>
    <mergeCell ref="CFJ108:CFO108"/>
    <mergeCell ref="CFQ108:CFV108"/>
    <mergeCell ref="CFX108:CGC108"/>
    <mergeCell ref="CGE108:CGJ108"/>
    <mergeCell ref="CGL108:CGQ108"/>
    <mergeCell ref="CDM108:CDR108"/>
    <mergeCell ref="CDT108:CDY108"/>
    <mergeCell ref="CEA108:CEF108"/>
    <mergeCell ref="CEH108:CEM108"/>
    <mergeCell ref="CEO108:CET108"/>
    <mergeCell ref="CEV108:CFA108"/>
    <mergeCell ref="CVG108:CVL108"/>
    <mergeCell ref="CVN108:CVS108"/>
    <mergeCell ref="CVU108:CVZ108"/>
    <mergeCell ref="CWB108:CWG108"/>
    <mergeCell ref="CWI108:CWN108"/>
    <mergeCell ref="CWP108:CWU108"/>
    <mergeCell ref="CTQ108:CTV108"/>
    <mergeCell ref="CTX108:CUC108"/>
    <mergeCell ref="CUE108:CUJ108"/>
    <mergeCell ref="CUL108:CUQ108"/>
    <mergeCell ref="CUS108:CUX108"/>
    <mergeCell ref="CUZ108:CVE108"/>
    <mergeCell ref="CSA108:CSF108"/>
    <mergeCell ref="CSH108:CSM108"/>
    <mergeCell ref="CSO108:CST108"/>
    <mergeCell ref="CSV108:CTA108"/>
    <mergeCell ref="CTC108:CTH108"/>
    <mergeCell ref="CTJ108:CTO108"/>
    <mergeCell ref="CQK108:CQP108"/>
    <mergeCell ref="CQR108:CQW108"/>
    <mergeCell ref="CQY108:CRD108"/>
    <mergeCell ref="CRF108:CRK108"/>
    <mergeCell ref="CRM108:CRR108"/>
    <mergeCell ref="CRT108:CRY108"/>
    <mergeCell ref="COU108:COZ108"/>
    <mergeCell ref="CPB108:CPG108"/>
    <mergeCell ref="CPI108:CPN108"/>
    <mergeCell ref="CPP108:CPU108"/>
    <mergeCell ref="CPW108:CQB108"/>
    <mergeCell ref="CQD108:CQI108"/>
    <mergeCell ref="CNE108:CNJ108"/>
    <mergeCell ref="CNL108:CNQ108"/>
    <mergeCell ref="CNS108:CNX108"/>
    <mergeCell ref="CNZ108:COE108"/>
    <mergeCell ref="COG108:COL108"/>
    <mergeCell ref="CON108:COS108"/>
    <mergeCell ref="DEY108:DFD108"/>
    <mergeCell ref="DFF108:DFK108"/>
    <mergeCell ref="DFM108:DFR108"/>
    <mergeCell ref="DFT108:DFY108"/>
    <mergeCell ref="DGA108:DGF108"/>
    <mergeCell ref="DGH108:DGM108"/>
    <mergeCell ref="DDI108:DDN108"/>
    <mergeCell ref="DDP108:DDU108"/>
    <mergeCell ref="DDW108:DEB108"/>
    <mergeCell ref="DED108:DEI108"/>
    <mergeCell ref="DEK108:DEP108"/>
    <mergeCell ref="DER108:DEW108"/>
    <mergeCell ref="DBS108:DBX108"/>
    <mergeCell ref="DBZ108:DCE108"/>
    <mergeCell ref="DCG108:DCL108"/>
    <mergeCell ref="DCN108:DCS108"/>
    <mergeCell ref="DCU108:DCZ108"/>
    <mergeCell ref="DDB108:DDG108"/>
    <mergeCell ref="DAC108:DAH108"/>
    <mergeCell ref="DAJ108:DAO108"/>
    <mergeCell ref="DAQ108:DAV108"/>
    <mergeCell ref="DAX108:DBC108"/>
    <mergeCell ref="DBE108:DBJ108"/>
    <mergeCell ref="DBL108:DBQ108"/>
    <mergeCell ref="CYM108:CYR108"/>
    <mergeCell ref="CYT108:CYY108"/>
    <mergeCell ref="CZA108:CZF108"/>
    <mergeCell ref="CZH108:CZM108"/>
    <mergeCell ref="CZO108:CZT108"/>
    <mergeCell ref="CZV108:DAA108"/>
    <mergeCell ref="CWW108:CXB108"/>
    <mergeCell ref="CXD108:CXI108"/>
    <mergeCell ref="CXK108:CXP108"/>
    <mergeCell ref="CXR108:CXW108"/>
    <mergeCell ref="CXY108:CYD108"/>
    <mergeCell ref="CYF108:CYK108"/>
    <mergeCell ref="DOQ108:DOV108"/>
    <mergeCell ref="DOX108:DPC108"/>
    <mergeCell ref="DPE108:DPJ108"/>
    <mergeCell ref="DPL108:DPQ108"/>
    <mergeCell ref="DPS108:DPX108"/>
    <mergeCell ref="DPZ108:DQE108"/>
    <mergeCell ref="DNA108:DNF108"/>
    <mergeCell ref="DNH108:DNM108"/>
    <mergeCell ref="DNO108:DNT108"/>
    <mergeCell ref="DNV108:DOA108"/>
    <mergeCell ref="DOC108:DOH108"/>
    <mergeCell ref="DOJ108:DOO108"/>
    <mergeCell ref="DLK108:DLP108"/>
    <mergeCell ref="DLR108:DLW108"/>
    <mergeCell ref="DLY108:DMD108"/>
    <mergeCell ref="DMF108:DMK108"/>
    <mergeCell ref="DMM108:DMR108"/>
    <mergeCell ref="DMT108:DMY108"/>
    <mergeCell ref="DJU108:DJZ108"/>
    <mergeCell ref="DKB108:DKG108"/>
    <mergeCell ref="DKI108:DKN108"/>
    <mergeCell ref="DKP108:DKU108"/>
    <mergeCell ref="DKW108:DLB108"/>
    <mergeCell ref="DLD108:DLI108"/>
    <mergeCell ref="DIE108:DIJ108"/>
    <mergeCell ref="DIL108:DIQ108"/>
    <mergeCell ref="DIS108:DIX108"/>
    <mergeCell ref="DIZ108:DJE108"/>
    <mergeCell ref="DJG108:DJL108"/>
    <mergeCell ref="DJN108:DJS108"/>
    <mergeCell ref="DGO108:DGT108"/>
    <mergeCell ref="DGV108:DHA108"/>
    <mergeCell ref="DHC108:DHH108"/>
    <mergeCell ref="DHJ108:DHO108"/>
    <mergeCell ref="DHQ108:DHV108"/>
    <mergeCell ref="DHX108:DIC108"/>
    <mergeCell ref="DYI108:DYN108"/>
    <mergeCell ref="DYP108:DYU108"/>
    <mergeCell ref="DYW108:DZB108"/>
    <mergeCell ref="DZD108:DZI108"/>
    <mergeCell ref="DZK108:DZP108"/>
    <mergeCell ref="DZR108:DZW108"/>
    <mergeCell ref="DWS108:DWX108"/>
    <mergeCell ref="DWZ108:DXE108"/>
    <mergeCell ref="DXG108:DXL108"/>
    <mergeCell ref="DXN108:DXS108"/>
    <mergeCell ref="DXU108:DXZ108"/>
    <mergeCell ref="DYB108:DYG108"/>
    <mergeCell ref="DVC108:DVH108"/>
    <mergeCell ref="DVJ108:DVO108"/>
    <mergeCell ref="DVQ108:DVV108"/>
    <mergeCell ref="DVX108:DWC108"/>
    <mergeCell ref="DWE108:DWJ108"/>
    <mergeCell ref="DWL108:DWQ108"/>
    <mergeCell ref="DTM108:DTR108"/>
    <mergeCell ref="DTT108:DTY108"/>
    <mergeCell ref="DUA108:DUF108"/>
    <mergeCell ref="DUH108:DUM108"/>
    <mergeCell ref="DUO108:DUT108"/>
    <mergeCell ref="DUV108:DVA108"/>
    <mergeCell ref="DRW108:DSB108"/>
    <mergeCell ref="DSD108:DSI108"/>
    <mergeCell ref="DSK108:DSP108"/>
    <mergeCell ref="DSR108:DSW108"/>
    <mergeCell ref="DSY108:DTD108"/>
    <mergeCell ref="DTF108:DTK108"/>
    <mergeCell ref="DQG108:DQL108"/>
    <mergeCell ref="DQN108:DQS108"/>
    <mergeCell ref="DQU108:DQZ108"/>
    <mergeCell ref="DRB108:DRG108"/>
    <mergeCell ref="DRI108:DRN108"/>
    <mergeCell ref="DRP108:DRU108"/>
    <mergeCell ref="EIA108:EIF108"/>
    <mergeCell ref="EIH108:EIM108"/>
    <mergeCell ref="EIO108:EIT108"/>
    <mergeCell ref="EIV108:EJA108"/>
    <mergeCell ref="EJC108:EJH108"/>
    <mergeCell ref="EJJ108:EJO108"/>
    <mergeCell ref="EGK108:EGP108"/>
    <mergeCell ref="EGR108:EGW108"/>
    <mergeCell ref="EGY108:EHD108"/>
    <mergeCell ref="EHF108:EHK108"/>
    <mergeCell ref="EHM108:EHR108"/>
    <mergeCell ref="EHT108:EHY108"/>
    <mergeCell ref="EEU108:EEZ108"/>
    <mergeCell ref="EFB108:EFG108"/>
    <mergeCell ref="EFI108:EFN108"/>
    <mergeCell ref="EFP108:EFU108"/>
    <mergeCell ref="EFW108:EGB108"/>
    <mergeCell ref="EGD108:EGI108"/>
    <mergeCell ref="EDE108:EDJ108"/>
    <mergeCell ref="EDL108:EDQ108"/>
    <mergeCell ref="EDS108:EDX108"/>
    <mergeCell ref="EDZ108:EEE108"/>
    <mergeCell ref="EEG108:EEL108"/>
    <mergeCell ref="EEN108:EES108"/>
    <mergeCell ref="EBO108:EBT108"/>
    <mergeCell ref="EBV108:ECA108"/>
    <mergeCell ref="ECC108:ECH108"/>
    <mergeCell ref="ECJ108:ECO108"/>
    <mergeCell ref="ECQ108:ECV108"/>
    <mergeCell ref="ECX108:EDC108"/>
    <mergeCell ref="DZY108:EAD108"/>
    <mergeCell ref="EAF108:EAK108"/>
    <mergeCell ref="EAM108:EAR108"/>
    <mergeCell ref="EAT108:EAY108"/>
    <mergeCell ref="EBA108:EBF108"/>
    <mergeCell ref="EBH108:EBM108"/>
    <mergeCell ref="ERS108:ERX108"/>
    <mergeCell ref="ERZ108:ESE108"/>
    <mergeCell ref="ESG108:ESL108"/>
    <mergeCell ref="ESN108:ESS108"/>
    <mergeCell ref="ESU108:ESZ108"/>
    <mergeCell ref="ETB108:ETG108"/>
    <mergeCell ref="EQC108:EQH108"/>
    <mergeCell ref="EQJ108:EQO108"/>
    <mergeCell ref="EQQ108:EQV108"/>
    <mergeCell ref="EQX108:ERC108"/>
    <mergeCell ref="ERE108:ERJ108"/>
    <mergeCell ref="ERL108:ERQ108"/>
    <mergeCell ref="EOM108:EOR108"/>
    <mergeCell ref="EOT108:EOY108"/>
    <mergeCell ref="EPA108:EPF108"/>
    <mergeCell ref="EPH108:EPM108"/>
    <mergeCell ref="EPO108:EPT108"/>
    <mergeCell ref="EPV108:EQA108"/>
    <mergeCell ref="EMW108:ENB108"/>
    <mergeCell ref="END108:ENI108"/>
    <mergeCell ref="ENK108:ENP108"/>
    <mergeCell ref="ENR108:ENW108"/>
    <mergeCell ref="ENY108:EOD108"/>
    <mergeCell ref="EOF108:EOK108"/>
    <mergeCell ref="ELG108:ELL108"/>
    <mergeCell ref="ELN108:ELS108"/>
    <mergeCell ref="ELU108:ELZ108"/>
    <mergeCell ref="EMB108:EMG108"/>
    <mergeCell ref="EMI108:EMN108"/>
    <mergeCell ref="EMP108:EMU108"/>
    <mergeCell ref="EJQ108:EJV108"/>
    <mergeCell ref="EJX108:EKC108"/>
    <mergeCell ref="EKE108:EKJ108"/>
    <mergeCell ref="EKL108:EKQ108"/>
    <mergeCell ref="EKS108:EKX108"/>
    <mergeCell ref="EKZ108:ELE108"/>
    <mergeCell ref="FBK108:FBP108"/>
    <mergeCell ref="FBR108:FBW108"/>
    <mergeCell ref="FBY108:FCD108"/>
    <mergeCell ref="FCF108:FCK108"/>
    <mergeCell ref="FCM108:FCR108"/>
    <mergeCell ref="FCT108:FCY108"/>
    <mergeCell ref="EZU108:EZZ108"/>
    <mergeCell ref="FAB108:FAG108"/>
    <mergeCell ref="FAI108:FAN108"/>
    <mergeCell ref="FAP108:FAU108"/>
    <mergeCell ref="FAW108:FBB108"/>
    <mergeCell ref="FBD108:FBI108"/>
    <mergeCell ref="EYE108:EYJ108"/>
    <mergeCell ref="EYL108:EYQ108"/>
    <mergeCell ref="EYS108:EYX108"/>
    <mergeCell ref="EYZ108:EZE108"/>
    <mergeCell ref="EZG108:EZL108"/>
    <mergeCell ref="EZN108:EZS108"/>
    <mergeCell ref="EWO108:EWT108"/>
    <mergeCell ref="EWV108:EXA108"/>
    <mergeCell ref="EXC108:EXH108"/>
    <mergeCell ref="EXJ108:EXO108"/>
    <mergeCell ref="EXQ108:EXV108"/>
    <mergeCell ref="EXX108:EYC108"/>
    <mergeCell ref="EUY108:EVD108"/>
    <mergeCell ref="EVF108:EVK108"/>
    <mergeCell ref="EVM108:EVR108"/>
    <mergeCell ref="EVT108:EVY108"/>
    <mergeCell ref="EWA108:EWF108"/>
    <mergeCell ref="EWH108:EWM108"/>
    <mergeCell ref="ETI108:ETN108"/>
    <mergeCell ref="ETP108:ETU108"/>
    <mergeCell ref="ETW108:EUB108"/>
    <mergeCell ref="EUD108:EUI108"/>
    <mergeCell ref="EUK108:EUP108"/>
    <mergeCell ref="EUR108:EUW108"/>
    <mergeCell ref="FLC108:FLH108"/>
    <mergeCell ref="FLJ108:FLO108"/>
    <mergeCell ref="FLQ108:FLV108"/>
    <mergeCell ref="FLX108:FMC108"/>
    <mergeCell ref="FME108:FMJ108"/>
    <mergeCell ref="FML108:FMQ108"/>
    <mergeCell ref="FJM108:FJR108"/>
    <mergeCell ref="FJT108:FJY108"/>
    <mergeCell ref="FKA108:FKF108"/>
    <mergeCell ref="FKH108:FKM108"/>
    <mergeCell ref="FKO108:FKT108"/>
    <mergeCell ref="FKV108:FLA108"/>
    <mergeCell ref="FHW108:FIB108"/>
    <mergeCell ref="FID108:FII108"/>
    <mergeCell ref="FIK108:FIP108"/>
    <mergeCell ref="FIR108:FIW108"/>
    <mergeCell ref="FIY108:FJD108"/>
    <mergeCell ref="FJF108:FJK108"/>
    <mergeCell ref="FGG108:FGL108"/>
    <mergeCell ref="FGN108:FGS108"/>
    <mergeCell ref="FGU108:FGZ108"/>
    <mergeCell ref="FHB108:FHG108"/>
    <mergeCell ref="FHI108:FHN108"/>
    <mergeCell ref="FHP108:FHU108"/>
    <mergeCell ref="FEQ108:FEV108"/>
    <mergeCell ref="FEX108:FFC108"/>
    <mergeCell ref="FFE108:FFJ108"/>
    <mergeCell ref="FFL108:FFQ108"/>
    <mergeCell ref="FFS108:FFX108"/>
    <mergeCell ref="FFZ108:FGE108"/>
    <mergeCell ref="FDA108:FDF108"/>
    <mergeCell ref="FDH108:FDM108"/>
    <mergeCell ref="FDO108:FDT108"/>
    <mergeCell ref="FDV108:FEA108"/>
    <mergeCell ref="FEC108:FEH108"/>
    <mergeCell ref="FEJ108:FEO108"/>
    <mergeCell ref="FUU108:FUZ108"/>
    <mergeCell ref="FVB108:FVG108"/>
    <mergeCell ref="FVI108:FVN108"/>
    <mergeCell ref="FVP108:FVU108"/>
    <mergeCell ref="FVW108:FWB108"/>
    <mergeCell ref="FWD108:FWI108"/>
    <mergeCell ref="FTE108:FTJ108"/>
    <mergeCell ref="FTL108:FTQ108"/>
    <mergeCell ref="FTS108:FTX108"/>
    <mergeCell ref="FTZ108:FUE108"/>
    <mergeCell ref="FUG108:FUL108"/>
    <mergeCell ref="FUN108:FUS108"/>
    <mergeCell ref="FRO108:FRT108"/>
    <mergeCell ref="FRV108:FSA108"/>
    <mergeCell ref="FSC108:FSH108"/>
    <mergeCell ref="FSJ108:FSO108"/>
    <mergeCell ref="FSQ108:FSV108"/>
    <mergeCell ref="FSX108:FTC108"/>
    <mergeCell ref="FPY108:FQD108"/>
    <mergeCell ref="FQF108:FQK108"/>
    <mergeCell ref="FQM108:FQR108"/>
    <mergeCell ref="FQT108:FQY108"/>
    <mergeCell ref="FRA108:FRF108"/>
    <mergeCell ref="FRH108:FRM108"/>
    <mergeCell ref="FOI108:FON108"/>
    <mergeCell ref="FOP108:FOU108"/>
    <mergeCell ref="FOW108:FPB108"/>
    <mergeCell ref="FPD108:FPI108"/>
    <mergeCell ref="FPK108:FPP108"/>
    <mergeCell ref="FPR108:FPW108"/>
    <mergeCell ref="FMS108:FMX108"/>
    <mergeCell ref="FMZ108:FNE108"/>
    <mergeCell ref="FNG108:FNL108"/>
    <mergeCell ref="FNN108:FNS108"/>
    <mergeCell ref="FNU108:FNZ108"/>
    <mergeCell ref="FOB108:FOG108"/>
    <mergeCell ref="GEM108:GER108"/>
    <mergeCell ref="GET108:GEY108"/>
    <mergeCell ref="GFA108:GFF108"/>
    <mergeCell ref="GFH108:GFM108"/>
    <mergeCell ref="GFO108:GFT108"/>
    <mergeCell ref="GFV108:GGA108"/>
    <mergeCell ref="GCW108:GDB108"/>
    <mergeCell ref="GDD108:GDI108"/>
    <mergeCell ref="GDK108:GDP108"/>
    <mergeCell ref="GDR108:GDW108"/>
    <mergeCell ref="GDY108:GED108"/>
    <mergeCell ref="GEF108:GEK108"/>
    <mergeCell ref="GBG108:GBL108"/>
    <mergeCell ref="GBN108:GBS108"/>
    <mergeCell ref="GBU108:GBZ108"/>
    <mergeCell ref="GCB108:GCG108"/>
    <mergeCell ref="GCI108:GCN108"/>
    <mergeCell ref="GCP108:GCU108"/>
    <mergeCell ref="FZQ108:FZV108"/>
    <mergeCell ref="FZX108:GAC108"/>
    <mergeCell ref="GAE108:GAJ108"/>
    <mergeCell ref="GAL108:GAQ108"/>
    <mergeCell ref="GAS108:GAX108"/>
    <mergeCell ref="GAZ108:GBE108"/>
    <mergeCell ref="FYA108:FYF108"/>
    <mergeCell ref="FYH108:FYM108"/>
    <mergeCell ref="FYO108:FYT108"/>
    <mergeCell ref="FYV108:FZA108"/>
    <mergeCell ref="FZC108:FZH108"/>
    <mergeCell ref="FZJ108:FZO108"/>
    <mergeCell ref="FWK108:FWP108"/>
    <mergeCell ref="FWR108:FWW108"/>
    <mergeCell ref="FWY108:FXD108"/>
    <mergeCell ref="FXF108:FXK108"/>
    <mergeCell ref="FXM108:FXR108"/>
    <mergeCell ref="FXT108:FXY108"/>
    <mergeCell ref="GOE108:GOJ108"/>
    <mergeCell ref="GOL108:GOQ108"/>
    <mergeCell ref="GOS108:GOX108"/>
    <mergeCell ref="GOZ108:GPE108"/>
    <mergeCell ref="GPG108:GPL108"/>
    <mergeCell ref="GPN108:GPS108"/>
    <mergeCell ref="GMO108:GMT108"/>
    <mergeCell ref="GMV108:GNA108"/>
    <mergeCell ref="GNC108:GNH108"/>
    <mergeCell ref="GNJ108:GNO108"/>
    <mergeCell ref="GNQ108:GNV108"/>
    <mergeCell ref="GNX108:GOC108"/>
    <mergeCell ref="GKY108:GLD108"/>
    <mergeCell ref="GLF108:GLK108"/>
    <mergeCell ref="GLM108:GLR108"/>
    <mergeCell ref="GLT108:GLY108"/>
    <mergeCell ref="GMA108:GMF108"/>
    <mergeCell ref="GMH108:GMM108"/>
    <mergeCell ref="GJI108:GJN108"/>
    <mergeCell ref="GJP108:GJU108"/>
    <mergeCell ref="GJW108:GKB108"/>
    <mergeCell ref="GKD108:GKI108"/>
    <mergeCell ref="GKK108:GKP108"/>
    <mergeCell ref="GKR108:GKW108"/>
    <mergeCell ref="GHS108:GHX108"/>
    <mergeCell ref="GHZ108:GIE108"/>
    <mergeCell ref="GIG108:GIL108"/>
    <mergeCell ref="GIN108:GIS108"/>
    <mergeCell ref="GIU108:GIZ108"/>
    <mergeCell ref="GJB108:GJG108"/>
    <mergeCell ref="GGC108:GGH108"/>
    <mergeCell ref="GGJ108:GGO108"/>
    <mergeCell ref="GGQ108:GGV108"/>
    <mergeCell ref="GGX108:GHC108"/>
    <mergeCell ref="GHE108:GHJ108"/>
    <mergeCell ref="GHL108:GHQ108"/>
    <mergeCell ref="GXW108:GYB108"/>
    <mergeCell ref="GYD108:GYI108"/>
    <mergeCell ref="GYK108:GYP108"/>
    <mergeCell ref="GYR108:GYW108"/>
    <mergeCell ref="GYY108:GZD108"/>
    <mergeCell ref="GZF108:GZK108"/>
    <mergeCell ref="GWG108:GWL108"/>
    <mergeCell ref="GWN108:GWS108"/>
    <mergeCell ref="GWU108:GWZ108"/>
    <mergeCell ref="GXB108:GXG108"/>
    <mergeCell ref="GXI108:GXN108"/>
    <mergeCell ref="GXP108:GXU108"/>
    <mergeCell ref="GUQ108:GUV108"/>
    <mergeCell ref="GUX108:GVC108"/>
    <mergeCell ref="GVE108:GVJ108"/>
    <mergeCell ref="GVL108:GVQ108"/>
    <mergeCell ref="GVS108:GVX108"/>
    <mergeCell ref="GVZ108:GWE108"/>
    <mergeCell ref="GTA108:GTF108"/>
    <mergeCell ref="GTH108:GTM108"/>
    <mergeCell ref="GTO108:GTT108"/>
    <mergeCell ref="GTV108:GUA108"/>
    <mergeCell ref="GUC108:GUH108"/>
    <mergeCell ref="GUJ108:GUO108"/>
    <mergeCell ref="GRK108:GRP108"/>
    <mergeCell ref="GRR108:GRW108"/>
    <mergeCell ref="GRY108:GSD108"/>
    <mergeCell ref="GSF108:GSK108"/>
    <mergeCell ref="GSM108:GSR108"/>
    <mergeCell ref="GST108:GSY108"/>
    <mergeCell ref="GPU108:GPZ108"/>
    <mergeCell ref="GQB108:GQG108"/>
    <mergeCell ref="GQI108:GQN108"/>
    <mergeCell ref="GQP108:GQU108"/>
    <mergeCell ref="GQW108:GRB108"/>
    <mergeCell ref="GRD108:GRI108"/>
    <mergeCell ref="HHO108:HHT108"/>
    <mergeCell ref="HHV108:HIA108"/>
    <mergeCell ref="HIC108:HIH108"/>
    <mergeCell ref="HIJ108:HIO108"/>
    <mergeCell ref="HIQ108:HIV108"/>
    <mergeCell ref="HIX108:HJC108"/>
    <mergeCell ref="HFY108:HGD108"/>
    <mergeCell ref="HGF108:HGK108"/>
    <mergeCell ref="HGM108:HGR108"/>
    <mergeCell ref="HGT108:HGY108"/>
    <mergeCell ref="HHA108:HHF108"/>
    <mergeCell ref="HHH108:HHM108"/>
    <mergeCell ref="HEI108:HEN108"/>
    <mergeCell ref="HEP108:HEU108"/>
    <mergeCell ref="HEW108:HFB108"/>
    <mergeCell ref="HFD108:HFI108"/>
    <mergeCell ref="HFK108:HFP108"/>
    <mergeCell ref="HFR108:HFW108"/>
    <mergeCell ref="HCS108:HCX108"/>
    <mergeCell ref="HCZ108:HDE108"/>
    <mergeCell ref="HDG108:HDL108"/>
    <mergeCell ref="HDN108:HDS108"/>
    <mergeCell ref="HDU108:HDZ108"/>
    <mergeCell ref="HEB108:HEG108"/>
    <mergeCell ref="HBC108:HBH108"/>
    <mergeCell ref="HBJ108:HBO108"/>
    <mergeCell ref="HBQ108:HBV108"/>
    <mergeCell ref="HBX108:HCC108"/>
    <mergeCell ref="HCE108:HCJ108"/>
    <mergeCell ref="HCL108:HCQ108"/>
    <mergeCell ref="GZM108:GZR108"/>
    <mergeCell ref="GZT108:GZY108"/>
    <mergeCell ref="HAA108:HAF108"/>
    <mergeCell ref="HAH108:HAM108"/>
    <mergeCell ref="HAO108:HAT108"/>
    <mergeCell ref="HAV108:HBA108"/>
    <mergeCell ref="HRG108:HRL108"/>
    <mergeCell ref="HRN108:HRS108"/>
    <mergeCell ref="HRU108:HRZ108"/>
    <mergeCell ref="HSB108:HSG108"/>
    <mergeCell ref="HSI108:HSN108"/>
    <mergeCell ref="HSP108:HSU108"/>
    <mergeCell ref="HPQ108:HPV108"/>
    <mergeCell ref="HPX108:HQC108"/>
    <mergeCell ref="HQE108:HQJ108"/>
    <mergeCell ref="HQL108:HQQ108"/>
    <mergeCell ref="HQS108:HQX108"/>
    <mergeCell ref="HQZ108:HRE108"/>
    <mergeCell ref="HOA108:HOF108"/>
    <mergeCell ref="HOH108:HOM108"/>
    <mergeCell ref="HOO108:HOT108"/>
    <mergeCell ref="HOV108:HPA108"/>
    <mergeCell ref="HPC108:HPH108"/>
    <mergeCell ref="HPJ108:HPO108"/>
    <mergeCell ref="HMK108:HMP108"/>
    <mergeCell ref="HMR108:HMW108"/>
    <mergeCell ref="HMY108:HND108"/>
    <mergeCell ref="HNF108:HNK108"/>
    <mergeCell ref="HNM108:HNR108"/>
    <mergeCell ref="HNT108:HNY108"/>
    <mergeCell ref="HKU108:HKZ108"/>
    <mergeCell ref="HLB108:HLG108"/>
    <mergeCell ref="HLI108:HLN108"/>
    <mergeCell ref="HLP108:HLU108"/>
    <mergeCell ref="HLW108:HMB108"/>
    <mergeCell ref="HMD108:HMI108"/>
    <mergeCell ref="HJE108:HJJ108"/>
    <mergeCell ref="HJL108:HJQ108"/>
    <mergeCell ref="HJS108:HJX108"/>
    <mergeCell ref="HJZ108:HKE108"/>
    <mergeCell ref="HKG108:HKL108"/>
    <mergeCell ref="HKN108:HKS108"/>
    <mergeCell ref="IAY108:IBD108"/>
    <mergeCell ref="IBF108:IBK108"/>
    <mergeCell ref="IBM108:IBR108"/>
    <mergeCell ref="IBT108:IBY108"/>
    <mergeCell ref="ICA108:ICF108"/>
    <mergeCell ref="ICH108:ICM108"/>
    <mergeCell ref="HZI108:HZN108"/>
    <mergeCell ref="HZP108:HZU108"/>
    <mergeCell ref="HZW108:IAB108"/>
    <mergeCell ref="IAD108:IAI108"/>
    <mergeCell ref="IAK108:IAP108"/>
    <mergeCell ref="IAR108:IAW108"/>
    <mergeCell ref="HXS108:HXX108"/>
    <mergeCell ref="HXZ108:HYE108"/>
    <mergeCell ref="HYG108:HYL108"/>
    <mergeCell ref="HYN108:HYS108"/>
    <mergeCell ref="HYU108:HYZ108"/>
    <mergeCell ref="HZB108:HZG108"/>
    <mergeCell ref="HWC108:HWH108"/>
    <mergeCell ref="HWJ108:HWO108"/>
    <mergeCell ref="HWQ108:HWV108"/>
    <mergeCell ref="HWX108:HXC108"/>
    <mergeCell ref="HXE108:HXJ108"/>
    <mergeCell ref="HXL108:HXQ108"/>
    <mergeCell ref="HUM108:HUR108"/>
    <mergeCell ref="HUT108:HUY108"/>
    <mergeCell ref="HVA108:HVF108"/>
    <mergeCell ref="HVH108:HVM108"/>
    <mergeCell ref="HVO108:HVT108"/>
    <mergeCell ref="HVV108:HWA108"/>
    <mergeCell ref="HSW108:HTB108"/>
    <mergeCell ref="HTD108:HTI108"/>
    <mergeCell ref="HTK108:HTP108"/>
    <mergeCell ref="HTR108:HTW108"/>
    <mergeCell ref="HTY108:HUD108"/>
    <mergeCell ref="HUF108:HUK108"/>
    <mergeCell ref="IKQ108:IKV108"/>
    <mergeCell ref="IKX108:ILC108"/>
    <mergeCell ref="ILE108:ILJ108"/>
    <mergeCell ref="ILL108:ILQ108"/>
    <mergeCell ref="ILS108:ILX108"/>
    <mergeCell ref="ILZ108:IME108"/>
    <mergeCell ref="IJA108:IJF108"/>
    <mergeCell ref="IJH108:IJM108"/>
    <mergeCell ref="IJO108:IJT108"/>
    <mergeCell ref="IJV108:IKA108"/>
    <mergeCell ref="IKC108:IKH108"/>
    <mergeCell ref="IKJ108:IKO108"/>
    <mergeCell ref="IHK108:IHP108"/>
    <mergeCell ref="IHR108:IHW108"/>
    <mergeCell ref="IHY108:IID108"/>
    <mergeCell ref="IIF108:IIK108"/>
    <mergeCell ref="IIM108:IIR108"/>
    <mergeCell ref="IIT108:IIY108"/>
    <mergeCell ref="IFU108:IFZ108"/>
    <mergeCell ref="IGB108:IGG108"/>
    <mergeCell ref="IGI108:IGN108"/>
    <mergeCell ref="IGP108:IGU108"/>
    <mergeCell ref="IGW108:IHB108"/>
    <mergeCell ref="IHD108:IHI108"/>
    <mergeCell ref="IEE108:IEJ108"/>
    <mergeCell ref="IEL108:IEQ108"/>
    <mergeCell ref="IES108:IEX108"/>
    <mergeCell ref="IEZ108:IFE108"/>
    <mergeCell ref="IFG108:IFL108"/>
    <mergeCell ref="IFN108:IFS108"/>
    <mergeCell ref="ICO108:ICT108"/>
    <mergeCell ref="ICV108:IDA108"/>
    <mergeCell ref="IDC108:IDH108"/>
    <mergeCell ref="IDJ108:IDO108"/>
    <mergeCell ref="IDQ108:IDV108"/>
    <mergeCell ref="IDX108:IEC108"/>
    <mergeCell ref="IUI108:IUN108"/>
    <mergeCell ref="IUP108:IUU108"/>
    <mergeCell ref="IUW108:IVB108"/>
    <mergeCell ref="IVD108:IVI108"/>
    <mergeCell ref="IVK108:IVP108"/>
    <mergeCell ref="IVR108:IVW108"/>
    <mergeCell ref="ISS108:ISX108"/>
    <mergeCell ref="ISZ108:ITE108"/>
    <mergeCell ref="ITG108:ITL108"/>
    <mergeCell ref="ITN108:ITS108"/>
    <mergeCell ref="ITU108:ITZ108"/>
    <mergeCell ref="IUB108:IUG108"/>
    <mergeCell ref="IRC108:IRH108"/>
    <mergeCell ref="IRJ108:IRO108"/>
    <mergeCell ref="IRQ108:IRV108"/>
    <mergeCell ref="IRX108:ISC108"/>
    <mergeCell ref="ISE108:ISJ108"/>
    <mergeCell ref="ISL108:ISQ108"/>
    <mergeCell ref="IPM108:IPR108"/>
    <mergeCell ref="IPT108:IPY108"/>
    <mergeCell ref="IQA108:IQF108"/>
    <mergeCell ref="IQH108:IQM108"/>
    <mergeCell ref="IQO108:IQT108"/>
    <mergeCell ref="IQV108:IRA108"/>
    <mergeCell ref="INW108:IOB108"/>
    <mergeCell ref="IOD108:IOI108"/>
    <mergeCell ref="IOK108:IOP108"/>
    <mergeCell ref="IOR108:IOW108"/>
    <mergeCell ref="IOY108:IPD108"/>
    <mergeCell ref="IPF108:IPK108"/>
    <mergeCell ref="IMG108:IML108"/>
    <mergeCell ref="IMN108:IMS108"/>
    <mergeCell ref="IMU108:IMZ108"/>
    <mergeCell ref="INB108:ING108"/>
    <mergeCell ref="INI108:INN108"/>
    <mergeCell ref="INP108:INU108"/>
    <mergeCell ref="JEA108:JEF108"/>
    <mergeCell ref="JEH108:JEM108"/>
    <mergeCell ref="JEO108:JET108"/>
    <mergeCell ref="JEV108:JFA108"/>
    <mergeCell ref="JFC108:JFH108"/>
    <mergeCell ref="JFJ108:JFO108"/>
    <mergeCell ref="JCK108:JCP108"/>
    <mergeCell ref="JCR108:JCW108"/>
    <mergeCell ref="JCY108:JDD108"/>
    <mergeCell ref="JDF108:JDK108"/>
    <mergeCell ref="JDM108:JDR108"/>
    <mergeCell ref="JDT108:JDY108"/>
    <mergeCell ref="JAU108:JAZ108"/>
    <mergeCell ref="JBB108:JBG108"/>
    <mergeCell ref="JBI108:JBN108"/>
    <mergeCell ref="JBP108:JBU108"/>
    <mergeCell ref="JBW108:JCB108"/>
    <mergeCell ref="JCD108:JCI108"/>
    <mergeCell ref="IZE108:IZJ108"/>
    <mergeCell ref="IZL108:IZQ108"/>
    <mergeCell ref="IZS108:IZX108"/>
    <mergeCell ref="IZZ108:JAE108"/>
    <mergeCell ref="JAG108:JAL108"/>
    <mergeCell ref="JAN108:JAS108"/>
    <mergeCell ref="IXO108:IXT108"/>
    <mergeCell ref="IXV108:IYA108"/>
    <mergeCell ref="IYC108:IYH108"/>
    <mergeCell ref="IYJ108:IYO108"/>
    <mergeCell ref="IYQ108:IYV108"/>
    <mergeCell ref="IYX108:IZC108"/>
    <mergeCell ref="IVY108:IWD108"/>
    <mergeCell ref="IWF108:IWK108"/>
    <mergeCell ref="IWM108:IWR108"/>
    <mergeCell ref="IWT108:IWY108"/>
    <mergeCell ref="IXA108:IXF108"/>
    <mergeCell ref="IXH108:IXM108"/>
    <mergeCell ref="JNS108:JNX108"/>
    <mergeCell ref="JNZ108:JOE108"/>
    <mergeCell ref="JOG108:JOL108"/>
    <mergeCell ref="JON108:JOS108"/>
    <mergeCell ref="JOU108:JOZ108"/>
    <mergeCell ref="JPB108:JPG108"/>
    <mergeCell ref="JMC108:JMH108"/>
    <mergeCell ref="JMJ108:JMO108"/>
    <mergeCell ref="JMQ108:JMV108"/>
    <mergeCell ref="JMX108:JNC108"/>
    <mergeCell ref="JNE108:JNJ108"/>
    <mergeCell ref="JNL108:JNQ108"/>
    <mergeCell ref="JKM108:JKR108"/>
    <mergeCell ref="JKT108:JKY108"/>
    <mergeCell ref="JLA108:JLF108"/>
    <mergeCell ref="JLH108:JLM108"/>
    <mergeCell ref="JLO108:JLT108"/>
    <mergeCell ref="JLV108:JMA108"/>
    <mergeCell ref="JIW108:JJB108"/>
    <mergeCell ref="JJD108:JJI108"/>
    <mergeCell ref="JJK108:JJP108"/>
    <mergeCell ref="JJR108:JJW108"/>
    <mergeCell ref="JJY108:JKD108"/>
    <mergeCell ref="JKF108:JKK108"/>
    <mergeCell ref="JHG108:JHL108"/>
    <mergeCell ref="JHN108:JHS108"/>
    <mergeCell ref="JHU108:JHZ108"/>
    <mergeCell ref="JIB108:JIG108"/>
    <mergeCell ref="JII108:JIN108"/>
    <mergeCell ref="JIP108:JIU108"/>
    <mergeCell ref="JFQ108:JFV108"/>
    <mergeCell ref="JFX108:JGC108"/>
    <mergeCell ref="JGE108:JGJ108"/>
    <mergeCell ref="JGL108:JGQ108"/>
    <mergeCell ref="JGS108:JGX108"/>
    <mergeCell ref="JGZ108:JHE108"/>
    <mergeCell ref="JXK108:JXP108"/>
    <mergeCell ref="JXR108:JXW108"/>
    <mergeCell ref="JXY108:JYD108"/>
    <mergeCell ref="JYF108:JYK108"/>
    <mergeCell ref="JYM108:JYR108"/>
    <mergeCell ref="JYT108:JYY108"/>
    <mergeCell ref="JVU108:JVZ108"/>
    <mergeCell ref="JWB108:JWG108"/>
    <mergeCell ref="JWI108:JWN108"/>
    <mergeCell ref="JWP108:JWU108"/>
    <mergeCell ref="JWW108:JXB108"/>
    <mergeCell ref="JXD108:JXI108"/>
    <mergeCell ref="JUE108:JUJ108"/>
    <mergeCell ref="JUL108:JUQ108"/>
    <mergeCell ref="JUS108:JUX108"/>
    <mergeCell ref="JUZ108:JVE108"/>
    <mergeCell ref="JVG108:JVL108"/>
    <mergeCell ref="JVN108:JVS108"/>
    <mergeCell ref="JSO108:JST108"/>
    <mergeCell ref="JSV108:JTA108"/>
    <mergeCell ref="JTC108:JTH108"/>
    <mergeCell ref="JTJ108:JTO108"/>
    <mergeCell ref="JTQ108:JTV108"/>
    <mergeCell ref="JTX108:JUC108"/>
    <mergeCell ref="JQY108:JRD108"/>
    <mergeCell ref="JRF108:JRK108"/>
    <mergeCell ref="JRM108:JRR108"/>
    <mergeCell ref="JRT108:JRY108"/>
    <mergeCell ref="JSA108:JSF108"/>
    <mergeCell ref="JSH108:JSM108"/>
    <mergeCell ref="JPI108:JPN108"/>
    <mergeCell ref="JPP108:JPU108"/>
    <mergeCell ref="JPW108:JQB108"/>
    <mergeCell ref="JQD108:JQI108"/>
    <mergeCell ref="JQK108:JQP108"/>
    <mergeCell ref="JQR108:JQW108"/>
    <mergeCell ref="KHC108:KHH108"/>
    <mergeCell ref="KHJ108:KHO108"/>
    <mergeCell ref="KHQ108:KHV108"/>
    <mergeCell ref="KHX108:KIC108"/>
    <mergeCell ref="KIE108:KIJ108"/>
    <mergeCell ref="KIL108:KIQ108"/>
    <mergeCell ref="KFM108:KFR108"/>
    <mergeCell ref="KFT108:KFY108"/>
    <mergeCell ref="KGA108:KGF108"/>
    <mergeCell ref="KGH108:KGM108"/>
    <mergeCell ref="KGO108:KGT108"/>
    <mergeCell ref="KGV108:KHA108"/>
    <mergeCell ref="KDW108:KEB108"/>
    <mergeCell ref="KED108:KEI108"/>
    <mergeCell ref="KEK108:KEP108"/>
    <mergeCell ref="KER108:KEW108"/>
    <mergeCell ref="KEY108:KFD108"/>
    <mergeCell ref="KFF108:KFK108"/>
    <mergeCell ref="KCG108:KCL108"/>
    <mergeCell ref="KCN108:KCS108"/>
    <mergeCell ref="KCU108:KCZ108"/>
    <mergeCell ref="KDB108:KDG108"/>
    <mergeCell ref="KDI108:KDN108"/>
    <mergeCell ref="KDP108:KDU108"/>
    <mergeCell ref="KAQ108:KAV108"/>
    <mergeCell ref="KAX108:KBC108"/>
    <mergeCell ref="KBE108:KBJ108"/>
    <mergeCell ref="KBL108:KBQ108"/>
    <mergeCell ref="KBS108:KBX108"/>
    <mergeCell ref="KBZ108:KCE108"/>
    <mergeCell ref="JZA108:JZF108"/>
    <mergeCell ref="JZH108:JZM108"/>
    <mergeCell ref="JZO108:JZT108"/>
    <mergeCell ref="JZV108:KAA108"/>
    <mergeCell ref="KAC108:KAH108"/>
    <mergeCell ref="KAJ108:KAO108"/>
    <mergeCell ref="KQU108:KQZ108"/>
    <mergeCell ref="KRB108:KRG108"/>
    <mergeCell ref="KRI108:KRN108"/>
    <mergeCell ref="KRP108:KRU108"/>
    <mergeCell ref="KRW108:KSB108"/>
    <mergeCell ref="KSD108:KSI108"/>
    <mergeCell ref="KPE108:KPJ108"/>
    <mergeCell ref="KPL108:KPQ108"/>
    <mergeCell ref="KPS108:KPX108"/>
    <mergeCell ref="KPZ108:KQE108"/>
    <mergeCell ref="KQG108:KQL108"/>
    <mergeCell ref="KQN108:KQS108"/>
    <mergeCell ref="KNO108:KNT108"/>
    <mergeCell ref="KNV108:KOA108"/>
    <mergeCell ref="KOC108:KOH108"/>
    <mergeCell ref="KOJ108:KOO108"/>
    <mergeCell ref="KOQ108:KOV108"/>
    <mergeCell ref="KOX108:KPC108"/>
    <mergeCell ref="KLY108:KMD108"/>
    <mergeCell ref="KMF108:KMK108"/>
    <mergeCell ref="KMM108:KMR108"/>
    <mergeCell ref="KMT108:KMY108"/>
    <mergeCell ref="KNA108:KNF108"/>
    <mergeCell ref="KNH108:KNM108"/>
    <mergeCell ref="KKI108:KKN108"/>
    <mergeCell ref="KKP108:KKU108"/>
    <mergeCell ref="KKW108:KLB108"/>
    <mergeCell ref="KLD108:KLI108"/>
    <mergeCell ref="KLK108:KLP108"/>
    <mergeCell ref="KLR108:KLW108"/>
    <mergeCell ref="KIS108:KIX108"/>
    <mergeCell ref="KIZ108:KJE108"/>
    <mergeCell ref="KJG108:KJL108"/>
    <mergeCell ref="KJN108:KJS108"/>
    <mergeCell ref="KJU108:KJZ108"/>
    <mergeCell ref="KKB108:KKG108"/>
    <mergeCell ref="LAM108:LAR108"/>
    <mergeCell ref="LAT108:LAY108"/>
    <mergeCell ref="LBA108:LBF108"/>
    <mergeCell ref="LBH108:LBM108"/>
    <mergeCell ref="LBO108:LBT108"/>
    <mergeCell ref="LBV108:LCA108"/>
    <mergeCell ref="KYW108:KZB108"/>
    <mergeCell ref="KZD108:KZI108"/>
    <mergeCell ref="KZK108:KZP108"/>
    <mergeCell ref="KZR108:KZW108"/>
    <mergeCell ref="KZY108:LAD108"/>
    <mergeCell ref="LAF108:LAK108"/>
    <mergeCell ref="KXG108:KXL108"/>
    <mergeCell ref="KXN108:KXS108"/>
    <mergeCell ref="KXU108:KXZ108"/>
    <mergeCell ref="KYB108:KYG108"/>
    <mergeCell ref="KYI108:KYN108"/>
    <mergeCell ref="KYP108:KYU108"/>
    <mergeCell ref="KVQ108:KVV108"/>
    <mergeCell ref="KVX108:KWC108"/>
    <mergeCell ref="KWE108:KWJ108"/>
    <mergeCell ref="KWL108:KWQ108"/>
    <mergeCell ref="KWS108:KWX108"/>
    <mergeCell ref="KWZ108:KXE108"/>
    <mergeCell ref="KUA108:KUF108"/>
    <mergeCell ref="KUH108:KUM108"/>
    <mergeCell ref="KUO108:KUT108"/>
    <mergeCell ref="KUV108:KVA108"/>
    <mergeCell ref="KVC108:KVH108"/>
    <mergeCell ref="KVJ108:KVO108"/>
    <mergeCell ref="KSK108:KSP108"/>
    <mergeCell ref="KSR108:KSW108"/>
    <mergeCell ref="KSY108:KTD108"/>
    <mergeCell ref="KTF108:KTK108"/>
    <mergeCell ref="KTM108:KTR108"/>
    <mergeCell ref="KTT108:KTY108"/>
    <mergeCell ref="LKE108:LKJ108"/>
    <mergeCell ref="LKL108:LKQ108"/>
    <mergeCell ref="LKS108:LKX108"/>
    <mergeCell ref="LKZ108:LLE108"/>
    <mergeCell ref="LLG108:LLL108"/>
    <mergeCell ref="LLN108:LLS108"/>
    <mergeCell ref="LIO108:LIT108"/>
    <mergeCell ref="LIV108:LJA108"/>
    <mergeCell ref="LJC108:LJH108"/>
    <mergeCell ref="LJJ108:LJO108"/>
    <mergeCell ref="LJQ108:LJV108"/>
    <mergeCell ref="LJX108:LKC108"/>
    <mergeCell ref="LGY108:LHD108"/>
    <mergeCell ref="LHF108:LHK108"/>
    <mergeCell ref="LHM108:LHR108"/>
    <mergeCell ref="LHT108:LHY108"/>
    <mergeCell ref="LIA108:LIF108"/>
    <mergeCell ref="LIH108:LIM108"/>
    <mergeCell ref="LFI108:LFN108"/>
    <mergeCell ref="LFP108:LFU108"/>
    <mergeCell ref="LFW108:LGB108"/>
    <mergeCell ref="LGD108:LGI108"/>
    <mergeCell ref="LGK108:LGP108"/>
    <mergeCell ref="LGR108:LGW108"/>
    <mergeCell ref="LDS108:LDX108"/>
    <mergeCell ref="LDZ108:LEE108"/>
    <mergeCell ref="LEG108:LEL108"/>
    <mergeCell ref="LEN108:LES108"/>
    <mergeCell ref="LEU108:LEZ108"/>
    <mergeCell ref="LFB108:LFG108"/>
    <mergeCell ref="LCC108:LCH108"/>
    <mergeCell ref="LCJ108:LCO108"/>
    <mergeCell ref="LCQ108:LCV108"/>
    <mergeCell ref="LCX108:LDC108"/>
    <mergeCell ref="LDE108:LDJ108"/>
    <mergeCell ref="LDL108:LDQ108"/>
    <mergeCell ref="LTW108:LUB108"/>
    <mergeCell ref="LUD108:LUI108"/>
    <mergeCell ref="LUK108:LUP108"/>
    <mergeCell ref="LUR108:LUW108"/>
    <mergeCell ref="LUY108:LVD108"/>
    <mergeCell ref="LVF108:LVK108"/>
    <mergeCell ref="LSG108:LSL108"/>
    <mergeCell ref="LSN108:LSS108"/>
    <mergeCell ref="LSU108:LSZ108"/>
    <mergeCell ref="LTB108:LTG108"/>
    <mergeCell ref="LTI108:LTN108"/>
    <mergeCell ref="LTP108:LTU108"/>
    <mergeCell ref="LQQ108:LQV108"/>
    <mergeCell ref="LQX108:LRC108"/>
    <mergeCell ref="LRE108:LRJ108"/>
    <mergeCell ref="LRL108:LRQ108"/>
    <mergeCell ref="LRS108:LRX108"/>
    <mergeCell ref="LRZ108:LSE108"/>
    <mergeCell ref="LPA108:LPF108"/>
    <mergeCell ref="LPH108:LPM108"/>
    <mergeCell ref="LPO108:LPT108"/>
    <mergeCell ref="LPV108:LQA108"/>
    <mergeCell ref="LQC108:LQH108"/>
    <mergeCell ref="LQJ108:LQO108"/>
    <mergeCell ref="LNK108:LNP108"/>
    <mergeCell ref="LNR108:LNW108"/>
    <mergeCell ref="LNY108:LOD108"/>
    <mergeCell ref="LOF108:LOK108"/>
    <mergeCell ref="LOM108:LOR108"/>
    <mergeCell ref="LOT108:LOY108"/>
    <mergeCell ref="LLU108:LLZ108"/>
    <mergeCell ref="LMB108:LMG108"/>
    <mergeCell ref="LMI108:LMN108"/>
    <mergeCell ref="LMP108:LMU108"/>
    <mergeCell ref="LMW108:LNB108"/>
    <mergeCell ref="LND108:LNI108"/>
    <mergeCell ref="MDO108:MDT108"/>
    <mergeCell ref="MDV108:MEA108"/>
    <mergeCell ref="MEC108:MEH108"/>
    <mergeCell ref="MEJ108:MEO108"/>
    <mergeCell ref="MEQ108:MEV108"/>
    <mergeCell ref="MEX108:MFC108"/>
    <mergeCell ref="MBY108:MCD108"/>
    <mergeCell ref="MCF108:MCK108"/>
    <mergeCell ref="MCM108:MCR108"/>
    <mergeCell ref="MCT108:MCY108"/>
    <mergeCell ref="MDA108:MDF108"/>
    <mergeCell ref="MDH108:MDM108"/>
    <mergeCell ref="MAI108:MAN108"/>
    <mergeCell ref="MAP108:MAU108"/>
    <mergeCell ref="MAW108:MBB108"/>
    <mergeCell ref="MBD108:MBI108"/>
    <mergeCell ref="MBK108:MBP108"/>
    <mergeCell ref="MBR108:MBW108"/>
    <mergeCell ref="LYS108:LYX108"/>
    <mergeCell ref="LYZ108:LZE108"/>
    <mergeCell ref="LZG108:LZL108"/>
    <mergeCell ref="LZN108:LZS108"/>
    <mergeCell ref="LZU108:LZZ108"/>
    <mergeCell ref="MAB108:MAG108"/>
    <mergeCell ref="LXC108:LXH108"/>
    <mergeCell ref="LXJ108:LXO108"/>
    <mergeCell ref="LXQ108:LXV108"/>
    <mergeCell ref="LXX108:LYC108"/>
    <mergeCell ref="LYE108:LYJ108"/>
    <mergeCell ref="LYL108:LYQ108"/>
    <mergeCell ref="LVM108:LVR108"/>
    <mergeCell ref="LVT108:LVY108"/>
    <mergeCell ref="LWA108:LWF108"/>
    <mergeCell ref="LWH108:LWM108"/>
    <mergeCell ref="LWO108:LWT108"/>
    <mergeCell ref="LWV108:LXA108"/>
    <mergeCell ref="MNG108:MNL108"/>
    <mergeCell ref="MNN108:MNS108"/>
    <mergeCell ref="MNU108:MNZ108"/>
    <mergeCell ref="MOB108:MOG108"/>
    <mergeCell ref="MOI108:MON108"/>
    <mergeCell ref="MOP108:MOU108"/>
    <mergeCell ref="MLQ108:MLV108"/>
    <mergeCell ref="MLX108:MMC108"/>
    <mergeCell ref="MME108:MMJ108"/>
    <mergeCell ref="MML108:MMQ108"/>
    <mergeCell ref="MMS108:MMX108"/>
    <mergeCell ref="MMZ108:MNE108"/>
    <mergeCell ref="MKA108:MKF108"/>
    <mergeCell ref="MKH108:MKM108"/>
    <mergeCell ref="MKO108:MKT108"/>
    <mergeCell ref="MKV108:MLA108"/>
    <mergeCell ref="MLC108:MLH108"/>
    <mergeCell ref="MLJ108:MLO108"/>
    <mergeCell ref="MIK108:MIP108"/>
    <mergeCell ref="MIR108:MIW108"/>
    <mergeCell ref="MIY108:MJD108"/>
    <mergeCell ref="MJF108:MJK108"/>
    <mergeCell ref="MJM108:MJR108"/>
    <mergeCell ref="MJT108:MJY108"/>
    <mergeCell ref="MGU108:MGZ108"/>
    <mergeCell ref="MHB108:MHG108"/>
    <mergeCell ref="MHI108:MHN108"/>
    <mergeCell ref="MHP108:MHU108"/>
    <mergeCell ref="MHW108:MIB108"/>
    <mergeCell ref="MID108:MII108"/>
    <mergeCell ref="MFE108:MFJ108"/>
    <mergeCell ref="MFL108:MFQ108"/>
    <mergeCell ref="MFS108:MFX108"/>
    <mergeCell ref="MFZ108:MGE108"/>
    <mergeCell ref="MGG108:MGL108"/>
    <mergeCell ref="MGN108:MGS108"/>
    <mergeCell ref="MWY108:MXD108"/>
    <mergeCell ref="MXF108:MXK108"/>
    <mergeCell ref="MXM108:MXR108"/>
    <mergeCell ref="MXT108:MXY108"/>
    <mergeCell ref="MYA108:MYF108"/>
    <mergeCell ref="MYH108:MYM108"/>
    <mergeCell ref="MVI108:MVN108"/>
    <mergeCell ref="MVP108:MVU108"/>
    <mergeCell ref="MVW108:MWB108"/>
    <mergeCell ref="MWD108:MWI108"/>
    <mergeCell ref="MWK108:MWP108"/>
    <mergeCell ref="MWR108:MWW108"/>
    <mergeCell ref="MTS108:MTX108"/>
    <mergeCell ref="MTZ108:MUE108"/>
    <mergeCell ref="MUG108:MUL108"/>
    <mergeCell ref="MUN108:MUS108"/>
    <mergeCell ref="MUU108:MUZ108"/>
    <mergeCell ref="MVB108:MVG108"/>
    <mergeCell ref="MSC108:MSH108"/>
    <mergeCell ref="MSJ108:MSO108"/>
    <mergeCell ref="MSQ108:MSV108"/>
    <mergeCell ref="MSX108:MTC108"/>
    <mergeCell ref="MTE108:MTJ108"/>
    <mergeCell ref="MTL108:MTQ108"/>
    <mergeCell ref="MQM108:MQR108"/>
    <mergeCell ref="MQT108:MQY108"/>
    <mergeCell ref="MRA108:MRF108"/>
    <mergeCell ref="MRH108:MRM108"/>
    <mergeCell ref="MRO108:MRT108"/>
    <mergeCell ref="MRV108:MSA108"/>
    <mergeCell ref="MOW108:MPB108"/>
    <mergeCell ref="MPD108:MPI108"/>
    <mergeCell ref="MPK108:MPP108"/>
    <mergeCell ref="MPR108:MPW108"/>
    <mergeCell ref="MPY108:MQD108"/>
    <mergeCell ref="MQF108:MQK108"/>
    <mergeCell ref="NGQ108:NGV108"/>
    <mergeCell ref="NGX108:NHC108"/>
    <mergeCell ref="NHE108:NHJ108"/>
    <mergeCell ref="NHL108:NHQ108"/>
    <mergeCell ref="NHS108:NHX108"/>
    <mergeCell ref="NHZ108:NIE108"/>
    <mergeCell ref="NFA108:NFF108"/>
    <mergeCell ref="NFH108:NFM108"/>
    <mergeCell ref="NFO108:NFT108"/>
    <mergeCell ref="NFV108:NGA108"/>
    <mergeCell ref="NGC108:NGH108"/>
    <mergeCell ref="NGJ108:NGO108"/>
    <mergeCell ref="NDK108:NDP108"/>
    <mergeCell ref="NDR108:NDW108"/>
    <mergeCell ref="NDY108:NED108"/>
    <mergeCell ref="NEF108:NEK108"/>
    <mergeCell ref="NEM108:NER108"/>
    <mergeCell ref="NET108:NEY108"/>
    <mergeCell ref="NBU108:NBZ108"/>
    <mergeCell ref="NCB108:NCG108"/>
    <mergeCell ref="NCI108:NCN108"/>
    <mergeCell ref="NCP108:NCU108"/>
    <mergeCell ref="NCW108:NDB108"/>
    <mergeCell ref="NDD108:NDI108"/>
    <mergeCell ref="NAE108:NAJ108"/>
    <mergeCell ref="NAL108:NAQ108"/>
    <mergeCell ref="NAS108:NAX108"/>
    <mergeCell ref="NAZ108:NBE108"/>
    <mergeCell ref="NBG108:NBL108"/>
    <mergeCell ref="NBN108:NBS108"/>
    <mergeCell ref="MYO108:MYT108"/>
    <mergeCell ref="MYV108:MZA108"/>
    <mergeCell ref="MZC108:MZH108"/>
    <mergeCell ref="MZJ108:MZO108"/>
    <mergeCell ref="MZQ108:MZV108"/>
    <mergeCell ref="MZX108:NAC108"/>
    <mergeCell ref="NQI108:NQN108"/>
    <mergeCell ref="NQP108:NQU108"/>
    <mergeCell ref="NQW108:NRB108"/>
    <mergeCell ref="NRD108:NRI108"/>
    <mergeCell ref="NRK108:NRP108"/>
    <mergeCell ref="NRR108:NRW108"/>
    <mergeCell ref="NOS108:NOX108"/>
    <mergeCell ref="NOZ108:NPE108"/>
    <mergeCell ref="NPG108:NPL108"/>
    <mergeCell ref="NPN108:NPS108"/>
    <mergeCell ref="NPU108:NPZ108"/>
    <mergeCell ref="NQB108:NQG108"/>
    <mergeCell ref="NNC108:NNH108"/>
    <mergeCell ref="NNJ108:NNO108"/>
    <mergeCell ref="NNQ108:NNV108"/>
    <mergeCell ref="NNX108:NOC108"/>
    <mergeCell ref="NOE108:NOJ108"/>
    <mergeCell ref="NOL108:NOQ108"/>
    <mergeCell ref="NLM108:NLR108"/>
    <mergeCell ref="NLT108:NLY108"/>
    <mergeCell ref="NMA108:NMF108"/>
    <mergeCell ref="NMH108:NMM108"/>
    <mergeCell ref="NMO108:NMT108"/>
    <mergeCell ref="NMV108:NNA108"/>
    <mergeCell ref="NJW108:NKB108"/>
    <mergeCell ref="NKD108:NKI108"/>
    <mergeCell ref="NKK108:NKP108"/>
    <mergeCell ref="NKR108:NKW108"/>
    <mergeCell ref="NKY108:NLD108"/>
    <mergeCell ref="NLF108:NLK108"/>
    <mergeCell ref="NIG108:NIL108"/>
    <mergeCell ref="NIN108:NIS108"/>
    <mergeCell ref="NIU108:NIZ108"/>
    <mergeCell ref="NJB108:NJG108"/>
    <mergeCell ref="NJI108:NJN108"/>
    <mergeCell ref="NJP108:NJU108"/>
    <mergeCell ref="OAA108:OAF108"/>
    <mergeCell ref="OAH108:OAM108"/>
    <mergeCell ref="OAO108:OAT108"/>
    <mergeCell ref="OAV108:OBA108"/>
    <mergeCell ref="OBC108:OBH108"/>
    <mergeCell ref="OBJ108:OBO108"/>
    <mergeCell ref="NYK108:NYP108"/>
    <mergeCell ref="NYR108:NYW108"/>
    <mergeCell ref="NYY108:NZD108"/>
    <mergeCell ref="NZF108:NZK108"/>
    <mergeCell ref="NZM108:NZR108"/>
    <mergeCell ref="NZT108:NZY108"/>
    <mergeCell ref="NWU108:NWZ108"/>
    <mergeCell ref="NXB108:NXG108"/>
    <mergeCell ref="NXI108:NXN108"/>
    <mergeCell ref="NXP108:NXU108"/>
    <mergeCell ref="NXW108:NYB108"/>
    <mergeCell ref="NYD108:NYI108"/>
    <mergeCell ref="NVE108:NVJ108"/>
    <mergeCell ref="NVL108:NVQ108"/>
    <mergeCell ref="NVS108:NVX108"/>
    <mergeCell ref="NVZ108:NWE108"/>
    <mergeCell ref="NWG108:NWL108"/>
    <mergeCell ref="NWN108:NWS108"/>
    <mergeCell ref="NTO108:NTT108"/>
    <mergeCell ref="NTV108:NUA108"/>
    <mergeCell ref="NUC108:NUH108"/>
    <mergeCell ref="NUJ108:NUO108"/>
    <mergeCell ref="NUQ108:NUV108"/>
    <mergeCell ref="NUX108:NVC108"/>
    <mergeCell ref="NRY108:NSD108"/>
    <mergeCell ref="NSF108:NSK108"/>
    <mergeCell ref="NSM108:NSR108"/>
    <mergeCell ref="NST108:NSY108"/>
    <mergeCell ref="NTA108:NTF108"/>
    <mergeCell ref="NTH108:NTM108"/>
    <mergeCell ref="OJS108:OJX108"/>
    <mergeCell ref="OJZ108:OKE108"/>
    <mergeCell ref="OKG108:OKL108"/>
    <mergeCell ref="OKN108:OKS108"/>
    <mergeCell ref="OKU108:OKZ108"/>
    <mergeCell ref="OLB108:OLG108"/>
    <mergeCell ref="OIC108:OIH108"/>
    <mergeCell ref="OIJ108:OIO108"/>
    <mergeCell ref="OIQ108:OIV108"/>
    <mergeCell ref="OIX108:OJC108"/>
    <mergeCell ref="OJE108:OJJ108"/>
    <mergeCell ref="OJL108:OJQ108"/>
    <mergeCell ref="OGM108:OGR108"/>
    <mergeCell ref="OGT108:OGY108"/>
    <mergeCell ref="OHA108:OHF108"/>
    <mergeCell ref="OHH108:OHM108"/>
    <mergeCell ref="OHO108:OHT108"/>
    <mergeCell ref="OHV108:OIA108"/>
    <mergeCell ref="OEW108:OFB108"/>
    <mergeCell ref="OFD108:OFI108"/>
    <mergeCell ref="OFK108:OFP108"/>
    <mergeCell ref="OFR108:OFW108"/>
    <mergeCell ref="OFY108:OGD108"/>
    <mergeCell ref="OGF108:OGK108"/>
    <mergeCell ref="ODG108:ODL108"/>
    <mergeCell ref="ODN108:ODS108"/>
    <mergeCell ref="ODU108:ODZ108"/>
    <mergeCell ref="OEB108:OEG108"/>
    <mergeCell ref="OEI108:OEN108"/>
    <mergeCell ref="OEP108:OEU108"/>
    <mergeCell ref="OBQ108:OBV108"/>
    <mergeCell ref="OBX108:OCC108"/>
    <mergeCell ref="OCE108:OCJ108"/>
    <mergeCell ref="OCL108:OCQ108"/>
    <mergeCell ref="OCS108:OCX108"/>
    <mergeCell ref="OCZ108:ODE108"/>
    <mergeCell ref="OTK108:OTP108"/>
    <mergeCell ref="OTR108:OTW108"/>
    <mergeCell ref="OTY108:OUD108"/>
    <mergeCell ref="OUF108:OUK108"/>
    <mergeCell ref="OUM108:OUR108"/>
    <mergeCell ref="OUT108:OUY108"/>
    <mergeCell ref="ORU108:ORZ108"/>
    <mergeCell ref="OSB108:OSG108"/>
    <mergeCell ref="OSI108:OSN108"/>
    <mergeCell ref="OSP108:OSU108"/>
    <mergeCell ref="OSW108:OTB108"/>
    <mergeCell ref="OTD108:OTI108"/>
    <mergeCell ref="OQE108:OQJ108"/>
    <mergeCell ref="OQL108:OQQ108"/>
    <mergeCell ref="OQS108:OQX108"/>
    <mergeCell ref="OQZ108:ORE108"/>
    <mergeCell ref="ORG108:ORL108"/>
    <mergeCell ref="ORN108:ORS108"/>
    <mergeCell ref="OOO108:OOT108"/>
    <mergeCell ref="OOV108:OPA108"/>
    <mergeCell ref="OPC108:OPH108"/>
    <mergeCell ref="OPJ108:OPO108"/>
    <mergeCell ref="OPQ108:OPV108"/>
    <mergeCell ref="OPX108:OQC108"/>
    <mergeCell ref="OMY108:OND108"/>
    <mergeCell ref="ONF108:ONK108"/>
    <mergeCell ref="ONM108:ONR108"/>
    <mergeCell ref="ONT108:ONY108"/>
    <mergeCell ref="OOA108:OOF108"/>
    <mergeCell ref="OOH108:OOM108"/>
    <mergeCell ref="OLI108:OLN108"/>
    <mergeCell ref="OLP108:OLU108"/>
    <mergeCell ref="OLW108:OMB108"/>
    <mergeCell ref="OMD108:OMI108"/>
    <mergeCell ref="OMK108:OMP108"/>
    <mergeCell ref="OMR108:OMW108"/>
    <mergeCell ref="PDC108:PDH108"/>
    <mergeCell ref="PDJ108:PDO108"/>
    <mergeCell ref="PDQ108:PDV108"/>
    <mergeCell ref="PDX108:PEC108"/>
    <mergeCell ref="PEE108:PEJ108"/>
    <mergeCell ref="PEL108:PEQ108"/>
    <mergeCell ref="PBM108:PBR108"/>
    <mergeCell ref="PBT108:PBY108"/>
    <mergeCell ref="PCA108:PCF108"/>
    <mergeCell ref="PCH108:PCM108"/>
    <mergeCell ref="PCO108:PCT108"/>
    <mergeCell ref="PCV108:PDA108"/>
    <mergeCell ref="OZW108:PAB108"/>
    <mergeCell ref="PAD108:PAI108"/>
    <mergeCell ref="PAK108:PAP108"/>
    <mergeCell ref="PAR108:PAW108"/>
    <mergeCell ref="PAY108:PBD108"/>
    <mergeCell ref="PBF108:PBK108"/>
    <mergeCell ref="OYG108:OYL108"/>
    <mergeCell ref="OYN108:OYS108"/>
    <mergeCell ref="OYU108:OYZ108"/>
    <mergeCell ref="OZB108:OZG108"/>
    <mergeCell ref="OZI108:OZN108"/>
    <mergeCell ref="OZP108:OZU108"/>
    <mergeCell ref="OWQ108:OWV108"/>
    <mergeCell ref="OWX108:OXC108"/>
    <mergeCell ref="OXE108:OXJ108"/>
    <mergeCell ref="OXL108:OXQ108"/>
    <mergeCell ref="OXS108:OXX108"/>
    <mergeCell ref="OXZ108:OYE108"/>
    <mergeCell ref="OVA108:OVF108"/>
    <mergeCell ref="OVH108:OVM108"/>
    <mergeCell ref="OVO108:OVT108"/>
    <mergeCell ref="OVV108:OWA108"/>
    <mergeCell ref="OWC108:OWH108"/>
    <mergeCell ref="OWJ108:OWO108"/>
    <mergeCell ref="PMU108:PMZ108"/>
    <mergeCell ref="PNB108:PNG108"/>
    <mergeCell ref="PNI108:PNN108"/>
    <mergeCell ref="PNP108:PNU108"/>
    <mergeCell ref="PNW108:POB108"/>
    <mergeCell ref="POD108:POI108"/>
    <mergeCell ref="PLE108:PLJ108"/>
    <mergeCell ref="PLL108:PLQ108"/>
    <mergeCell ref="PLS108:PLX108"/>
    <mergeCell ref="PLZ108:PME108"/>
    <mergeCell ref="PMG108:PML108"/>
    <mergeCell ref="PMN108:PMS108"/>
    <mergeCell ref="PJO108:PJT108"/>
    <mergeCell ref="PJV108:PKA108"/>
    <mergeCell ref="PKC108:PKH108"/>
    <mergeCell ref="PKJ108:PKO108"/>
    <mergeCell ref="PKQ108:PKV108"/>
    <mergeCell ref="PKX108:PLC108"/>
    <mergeCell ref="PHY108:PID108"/>
    <mergeCell ref="PIF108:PIK108"/>
    <mergeCell ref="PIM108:PIR108"/>
    <mergeCell ref="PIT108:PIY108"/>
    <mergeCell ref="PJA108:PJF108"/>
    <mergeCell ref="PJH108:PJM108"/>
    <mergeCell ref="PGI108:PGN108"/>
    <mergeCell ref="PGP108:PGU108"/>
    <mergeCell ref="PGW108:PHB108"/>
    <mergeCell ref="PHD108:PHI108"/>
    <mergeCell ref="PHK108:PHP108"/>
    <mergeCell ref="PHR108:PHW108"/>
    <mergeCell ref="PES108:PEX108"/>
    <mergeCell ref="PEZ108:PFE108"/>
    <mergeCell ref="PFG108:PFL108"/>
    <mergeCell ref="PFN108:PFS108"/>
    <mergeCell ref="PFU108:PFZ108"/>
    <mergeCell ref="PGB108:PGG108"/>
    <mergeCell ref="PWM108:PWR108"/>
    <mergeCell ref="PWT108:PWY108"/>
    <mergeCell ref="PXA108:PXF108"/>
    <mergeCell ref="PXH108:PXM108"/>
    <mergeCell ref="PXO108:PXT108"/>
    <mergeCell ref="PXV108:PYA108"/>
    <mergeCell ref="PUW108:PVB108"/>
    <mergeCell ref="PVD108:PVI108"/>
    <mergeCell ref="PVK108:PVP108"/>
    <mergeCell ref="PVR108:PVW108"/>
    <mergeCell ref="PVY108:PWD108"/>
    <mergeCell ref="PWF108:PWK108"/>
    <mergeCell ref="PTG108:PTL108"/>
    <mergeCell ref="PTN108:PTS108"/>
    <mergeCell ref="PTU108:PTZ108"/>
    <mergeCell ref="PUB108:PUG108"/>
    <mergeCell ref="PUI108:PUN108"/>
    <mergeCell ref="PUP108:PUU108"/>
    <mergeCell ref="PRQ108:PRV108"/>
    <mergeCell ref="PRX108:PSC108"/>
    <mergeCell ref="PSE108:PSJ108"/>
    <mergeCell ref="PSL108:PSQ108"/>
    <mergeCell ref="PSS108:PSX108"/>
    <mergeCell ref="PSZ108:PTE108"/>
    <mergeCell ref="PQA108:PQF108"/>
    <mergeCell ref="PQH108:PQM108"/>
    <mergeCell ref="PQO108:PQT108"/>
    <mergeCell ref="PQV108:PRA108"/>
    <mergeCell ref="PRC108:PRH108"/>
    <mergeCell ref="PRJ108:PRO108"/>
    <mergeCell ref="POK108:POP108"/>
    <mergeCell ref="POR108:POW108"/>
    <mergeCell ref="POY108:PPD108"/>
    <mergeCell ref="PPF108:PPK108"/>
    <mergeCell ref="PPM108:PPR108"/>
    <mergeCell ref="PPT108:PPY108"/>
    <mergeCell ref="QGE108:QGJ108"/>
    <mergeCell ref="QGL108:QGQ108"/>
    <mergeCell ref="QGS108:QGX108"/>
    <mergeCell ref="QGZ108:QHE108"/>
    <mergeCell ref="QHG108:QHL108"/>
    <mergeCell ref="QHN108:QHS108"/>
    <mergeCell ref="QEO108:QET108"/>
    <mergeCell ref="QEV108:QFA108"/>
    <mergeCell ref="QFC108:QFH108"/>
    <mergeCell ref="QFJ108:QFO108"/>
    <mergeCell ref="QFQ108:QFV108"/>
    <mergeCell ref="QFX108:QGC108"/>
    <mergeCell ref="QCY108:QDD108"/>
    <mergeCell ref="QDF108:QDK108"/>
    <mergeCell ref="QDM108:QDR108"/>
    <mergeCell ref="QDT108:QDY108"/>
    <mergeCell ref="QEA108:QEF108"/>
    <mergeCell ref="QEH108:QEM108"/>
    <mergeCell ref="QBI108:QBN108"/>
    <mergeCell ref="QBP108:QBU108"/>
    <mergeCell ref="QBW108:QCB108"/>
    <mergeCell ref="QCD108:QCI108"/>
    <mergeCell ref="QCK108:QCP108"/>
    <mergeCell ref="QCR108:QCW108"/>
    <mergeCell ref="PZS108:PZX108"/>
    <mergeCell ref="PZZ108:QAE108"/>
    <mergeCell ref="QAG108:QAL108"/>
    <mergeCell ref="QAN108:QAS108"/>
    <mergeCell ref="QAU108:QAZ108"/>
    <mergeCell ref="QBB108:QBG108"/>
    <mergeCell ref="PYC108:PYH108"/>
    <mergeCell ref="PYJ108:PYO108"/>
    <mergeCell ref="PYQ108:PYV108"/>
    <mergeCell ref="PYX108:PZC108"/>
    <mergeCell ref="PZE108:PZJ108"/>
    <mergeCell ref="PZL108:PZQ108"/>
    <mergeCell ref="QPW108:QQB108"/>
    <mergeCell ref="QQD108:QQI108"/>
    <mergeCell ref="QQK108:QQP108"/>
    <mergeCell ref="QQR108:QQW108"/>
    <mergeCell ref="QQY108:QRD108"/>
    <mergeCell ref="QRF108:QRK108"/>
    <mergeCell ref="QOG108:QOL108"/>
    <mergeCell ref="QON108:QOS108"/>
    <mergeCell ref="QOU108:QOZ108"/>
    <mergeCell ref="QPB108:QPG108"/>
    <mergeCell ref="QPI108:QPN108"/>
    <mergeCell ref="QPP108:QPU108"/>
    <mergeCell ref="QMQ108:QMV108"/>
    <mergeCell ref="QMX108:QNC108"/>
    <mergeCell ref="QNE108:QNJ108"/>
    <mergeCell ref="QNL108:QNQ108"/>
    <mergeCell ref="QNS108:QNX108"/>
    <mergeCell ref="QNZ108:QOE108"/>
    <mergeCell ref="QLA108:QLF108"/>
    <mergeCell ref="QLH108:QLM108"/>
    <mergeCell ref="QLO108:QLT108"/>
    <mergeCell ref="QLV108:QMA108"/>
    <mergeCell ref="QMC108:QMH108"/>
    <mergeCell ref="QMJ108:QMO108"/>
    <mergeCell ref="QJK108:QJP108"/>
    <mergeCell ref="QJR108:QJW108"/>
    <mergeCell ref="QJY108:QKD108"/>
    <mergeCell ref="QKF108:QKK108"/>
    <mergeCell ref="QKM108:QKR108"/>
    <mergeCell ref="QKT108:QKY108"/>
    <mergeCell ref="QHU108:QHZ108"/>
    <mergeCell ref="QIB108:QIG108"/>
    <mergeCell ref="QII108:QIN108"/>
    <mergeCell ref="QIP108:QIU108"/>
    <mergeCell ref="QIW108:QJB108"/>
    <mergeCell ref="QJD108:QJI108"/>
    <mergeCell ref="QZO108:QZT108"/>
    <mergeCell ref="QZV108:RAA108"/>
    <mergeCell ref="RAC108:RAH108"/>
    <mergeCell ref="RAJ108:RAO108"/>
    <mergeCell ref="RAQ108:RAV108"/>
    <mergeCell ref="RAX108:RBC108"/>
    <mergeCell ref="QXY108:QYD108"/>
    <mergeCell ref="QYF108:QYK108"/>
    <mergeCell ref="QYM108:QYR108"/>
    <mergeCell ref="QYT108:QYY108"/>
    <mergeCell ref="QZA108:QZF108"/>
    <mergeCell ref="QZH108:QZM108"/>
    <mergeCell ref="QWI108:QWN108"/>
    <mergeCell ref="QWP108:QWU108"/>
    <mergeCell ref="QWW108:QXB108"/>
    <mergeCell ref="QXD108:QXI108"/>
    <mergeCell ref="QXK108:QXP108"/>
    <mergeCell ref="QXR108:QXW108"/>
    <mergeCell ref="QUS108:QUX108"/>
    <mergeCell ref="QUZ108:QVE108"/>
    <mergeCell ref="QVG108:QVL108"/>
    <mergeCell ref="QVN108:QVS108"/>
    <mergeCell ref="QVU108:QVZ108"/>
    <mergeCell ref="QWB108:QWG108"/>
    <mergeCell ref="QTC108:QTH108"/>
    <mergeCell ref="QTJ108:QTO108"/>
    <mergeCell ref="QTQ108:QTV108"/>
    <mergeCell ref="QTX108:QUC108"/>
    <mergeCell ref="QUE108:QUJ108"/>
    <mergeCell ref="QUL108:QUQ108"/>
    <mergeCell ref="QRM108:QRR108"/>
    <mergeCell ref="QRT108:QRY108"/>
    <mergeCell ref="QSA108:QSF108"/>
    <mergeCell ref="QSH108:QSM108"/>
    <mergeCell ref="QSO108:QST108"/>
    <mergeCell ref="QSV108:QTA108"/>
    <mergeCell ref="RJG108:RJL108"/>
    <mergeCell ref="RJN108:RJS108"/>
    <mergeCell ref="RJU108:RJZ108"/>
    <mergeCell ref="RKB108:RKG108"/>
    <mergeCell ref="RKI108:RKN108"/>
    <mergeCell ref="RKP108:RKU108"/>
    <mergeCell ref="RHQ108:RHV108"/>
    <mergeCell ref="RHX108:RIC108"/>
    <mergeCell ref="RIE108:RIJ108"/>
    <mergeCell ref="RIL108:RIQ108"/>
    <mergeCell ref="RIS108:RIX108"/>
    <mergeCell ref="RIZ108:RJE108"/>
    <mergeCell ref="RGA108:RGF108"/>
    <mergeCell ref="RGH108:RGM108"/>
    <mergeCell ref="RGO108:RGT108"/>
    <mergeCell ref="RGV108:RHA108"/>
    <mergeCell ref="RHC108:RHH108"/>
    <mergeCell ref="RHJ108:RHO108"/>
    <mergeCell ref="REK108:REP108"/>
    <mergeCell ref="RER108:REW108"/>
    <mergeCell ref="REY108:RFD108"/>
    <mergeCell ref="RFF108:RFK108"/>
    <mergeCell ref="RFM108:RFR108"/>
    <mergeCell ref="RFT108:RFY108"/>
    <mergeCell ref="RCU108:RCZ108"/>
    <mergeCell ref="RDB108:RDG108"/>
    <mergeCell ref="RDI108:RDN108"/>
    <mergeCell ref="RDP108:RDU108"/>
    <mergeCell ref="RDW108:REB108"/>
    <mergeCell ref="RED108:REI108"/>
    <mergeCell ref="RBE108:RBJ108"/>
    <mergeCell ref="RBL108:RBQ108"/>
    <mergeCell ref="RBS108:RBX108"/>
    <mergeCell ref="RBZ108:RCE108"/>
    <mergeCell ref="RCG108:RCL108"/>
    <mergeCell ref="RCN108:RCS108"/>
    <mergeCell ref="RSY108:RTD108"/>
    <mergeCell ref="RTF108:RTK108"/>
    <mergeCell ref="RTM108:RTR108"/>
    <mergeCell ref="RTT108:RTY108"/>
    <mergeCell ref="RUA108:RUF108"/>
    <mergeCell ref="RUH108:RUM108"/>
    <mergeCell ref="RRI108:RRN108"/>
    <mergeCell ref="RRP108:RRU108"/>
    <mergeCell ref="RRW108:RSB108"/>
    <mergeCell ref="RSD108:RSI108"/>
    <mergeCell ref="RSK108:RSP108"/>
    <mergeCell ref="RSR108:RSW108"/>
    <mergeCell ref="RPS108:RPX108"/>
    <mergeCell ref="RPZ108:RQE108"/>
    <mergeCell ref="RQG108:RQL108"/>
    <mergeCell ref="RQN108:RQS108"/>
    <mergeCell ref="RQU108:RQZ108"/>
    <mergeCell ref="RRB108:RRG108"/>
    <mergeCell ref="ROC108:ROH108"/>
    <mergeCell ref="ROJ108:ROO108"/>
    <mergeCell ref="ROQ108:ROV108"/>
    <mergeCell ref="ROX108:RPC108"/>
    <mergeCell ref="RPE108:RPJ108"/>
    <mergeCell ref="RPL108:RPQ108"/>
    <mergeCell ref="RMM108:RMR108"/>
    <mergeCell ref="RMT108:RMY108"/>
    <mergeCell ref="RNA108:RNF108"/>
    <mergeCell ref="RNH108:RNM108"/>
    <mergeCell ref="RNO108:RNT108"/>
    <mergeCell ref="RNV108:ROA108"/>
    <mergeCell ref="RKW108:RLB108"/>
    <mergeCell ref="RLD108:RLI108"/>
    <mergeCell ref="RLK108:RLP108"/>
    <mergeCell ref="RLR108:RLW108"/>
    <mergeCell ref="RLY108:RMD108"/>
    <mergeCell ref="RMF108:RMK108"/>
    <mergeCell ref="SCQ108:SCV108"/>
    <mergeCell ref="SCX108:SDC108"/>
    <mergeCell ref="SDE108:SDJ108"/>
    <mergeCell ref="SDL108:SDQ108"/>
    <mergeCell ref="SDS108:SDX108"/>
    <mergeCell ref="SDZ108:SEE108"/>
    <mergeCell ref="SBA108:SBF108"/>
    <mergeCell ref="SBH108:SBM108"/>
    <mergeCell ref="SBO108:SBT108"/>
    <mergeCell ref="SBV108:SCA108"/>
    <mergeCell ref="SCC108:SCH108"/>
    <mergeCell ref="SCJ108:SCO108"/>
    <mergeCell ref="RZK108:RZP108"/>
    <mergeCell ref="RZR108:RZW108"/>
    <mergeCell ref="RZY108:SAD108"/>
    <mergeCell ref="SAF108:SAK108"/>
    <mergeCell ref="SAM108:SAR108"/>
    <mergeCell ref="SAT108:SAY108"/>
    <mergeCell ref="RXU108:RXZ108"/>
    <mergeCell ref="RYB108:RYG108"/>
    <mergeCell ref="RYI108:RYN108"/>
    <mergeCell ref="RYP108:RYU108"/>
    <mergeCell ref="RYW108:RZB108"/>
    <mergeCell ref="RZD108:RZI108"/>
    <mergeCell ref="RWE108:RWJ108"/>
    <mergeCell ref="RWL108:RWQ108"/>
    <mergeCell ref="RWS108:RWX108"/>
    <mergeCell ref="RWZ108:RXE108"/>
    <mergeCell ref="RXG108:RXL108"/>
    <mergeCell ref="RXN108:RXS108"/>
    <mergeCell ref="RUO108:RUT108"/>
    <mergeCell ref="RUV108:RVA108"/>
    <mergeCell ref="RVC108:RVH108"/>
    <mergeCell ref="RVJ108:RVO108"/>
    <mergeCell ref="RVQ108:RVV108"/>
    <mergeCell ref="RVX108:RWC108"/>
    <mergeCell ref="SMI108:SMN108"/>
    <mergeCell ref="SMP108:SMU108"/>
    <mergeCell ref="SMW108:SNB108"/>
    <mergeCell ref="SND108:SNI108"/>
    <mergeCell ref="SNK108:SNP108"/>
    <mergeCell ref="SNR108:SNW108"/>
    <mergeCell ref="SKS108:SKX108"/>
    <mergeCell ref="SKZ108:SLE108"/>
    <mergeCell ref="SLG108:SLL108"/>
    <mergeCell ref="SLN108:SLS108"/>
    <mergeCell ref="SLU108:SLZ108"/>
    <mergeCell ref="SMB108:SMG108"/>
    <mergeCell ref="SJC108:SJH108"/>
    <mergeCell ref="SJJ108:SJO108"/>
    <mergeCell ref="SJQ108:SJV108"/>
    <mergeCell ref="SJX108:SKC108"/>
    <mergeCell ref="SKE108:SKJ108"/>
    <mergeCell ref="SKL108:SKQ108"/>
    <mergeCell ref="SHM108:SHR108"/>
    <mergeCell ref="SHT108:SHY108"/>
    <mergeCell ref="SIA108:SIF108"/>
    <mergeCell ref="SIH108:SIM108"/>
    <mergeCell ref="SIO108:SIT108"/>
    <mergeCell ref="SIV108:SJA108"/>
    <mergeCell ref="SFW108:SGB108"/>
    <mergeCell ref="SGD108:SGI108"/>
    <mergeCell ref="SGK108:SGP108"/>
    <mergeCell ref="SGR108:SGW108"/>
    <mergeCell ref="SGY108:SHD108"/>
    <mergeCell ref="SHF108:SHK108"/>
    <mergeCell ref="SEG108:SEL108"/>
    <mergeCell ref="SEN108:SES108"/>
    <mergeCell ref="SEU108:SEZ108"/>
    <mergeCell ref="SFB108:SFG108"/>
    <mergeCell ref="SFI108:SFN108"/>
    <mergeCell ref="SFP108:SFU108"/>
    <mergeCell ref="SWA108:SWF108"/>
    <mergeCell ref="SWH108:SWM108"/>
    <mergeCell ref="SWO108:SWT108"/>
    <mergeCell ref="SWV108:SXA108"/>
    <mergeCell ref="SXC108:SXH108"/>
    <mergeCell ref="SXJ108:SXO108"/>
    <mergeCell ref="SUK108:SUP108"/>
    <mergeCell ref="SUR108:SUW108"/>
    <mergeCell ref="SUY108:SVD108"/>
    <mergeCell ref="SVF108:SVK108"/>
    <mergeCell ref="SVM108:SVR108"/>
    <mergeCell ref="SVT108:SVY108"/>
    <mergeCell ref="SSU108:SSZ108"/>
    <mergeCell ref="STB108:STG108"/>
    <mergeCell ref="STI108:STN108"/>
    <mergeCell ref="STP108:STU108"/>
    <mergeCell ref="STW108:SUB108"/>
    <mergeCell ref="SUD108:SUI108"/>
    <mergeCell ref="SRE108:SRJ108"/>
    <mergeCell ref="SRL108:SRQ108"/>
    <mergeCell ref="SRS108:SRX108"/>
    <mergeCell ref="SRZ108:SSE108"/>
    <mergeCell ref="SSG108:SSL108"/>
    <mergeCell ref="SSN108:SSS108"/>
    <mergeCell ref="SPO108:SPT108"/>
    <mergeCell ref="SPV108:SQA108"/>
    <mergeCell ref="SQC108:SQH108"/>
    <mergeCell ref="SQJ108:SQO108"/>
    <mergeCell ref="SQQ108:SQV108"/>
    <mergeCell ref="SQX108:SRC108"/>
    <mergeCell ref="SNY108:SOD108"/>
    <mergeCell ref="SOF108:SOK108"/>
    <mergeCell ref="SOM108:SOR108"/>
    <mergeCell ref="SOT108:SOY108"/>
    <mergeCell ref="SPA108:SPF108"/>
    <mergeCell ref="SPH108:SPM108"/>
    <mergeCell ref="TFS108:TFX108"/>
    <mergeCell ref="TFZ108:TGE108"/>
    <mergeCell ref="TGG108:TGL108"/>
    <mergeCell ref="TGN108:TGS108"/>
    <mergeCell ref="TGU108:TGZ108"/>
    <mergeCell ref="THB108:THG108"/>
    <mergeCell ref="TEC108:TEH108"/>
    <mergeCell ref="TEJ108:TEO108"/>
    <mergeCell ref="TEQ108:TEV108"/>
    <mergeCell ref="TEX108:TFC108"/>
    <mergeCell ref="TFE108:TFJ108"/>
    <mergeCell ref="TFL108:TFQ108"/>
    <mergeCell ref="TCM108:TCR108"/>
    <mergeCell ref="TCT108:TCY108"/>
    <mergeCell ref="TDA108:TDF108"/>
    <mergeCell ref="TDH108:TDM108"/>
    <mergeCell ref="TDO108:TDT108"/>
    <mergeCell ref="TDV108:TEA108"/>
    <mergeCell ref="TAW108:TBB108"/>
    <mergeCell ref="TBD108:TBI108"/>
    <mergeCell ref="TBK108:TBP108"/>
    <mergeCell ref="TBR108:TBW108"/>
    <mergeCell ref="TBY108:TCD108"/>
    <mergeCell ref="TCF108:TCK108"/>
    <mergeCell ref="SZG108:SZL108"/>
    <mergeCell ref="SZN108:SZS108"/>
    <mergeCell ref="SZU108:SZZ108"/>
    <mergeCell ref="TAB108:TAG108"/>
    <mergeCell ref="TAI108:TAN108"/>
    <mergeCell ref="TAP108:TAU108"/>
    <mergeCell ref="SXQ108:SXV108"/>
    <mergeCell ref="SXX108:SYC108"/>
    <mergeCell ref="SYE108:SYJ108"/>
    <mergeCell ref="SYL108:SYQ108"/>
    <mergeCell ref="SYS108:SYX108"/>
    <mergeCell ref="SYZ108:SZE108"/>
    <mergeCell ref="TPK108:TPP108"/>
    <mergeCell ref="TPR108:TPW108"/>
    <mergeCell ref="TPY108:TQD108"/>
    <mergeCell ref="TQF108:TQK108"/>
    <mergeCell ref="TQM108:TQR108"/>
    <mergeCell ref="TQT108:TQY108"/>
    <mergeCell ref="TNU108:TNZ108"/>
    <mergeCell ref="TOB108:TOG108"/>
    <mergeCell ref="TOI108:TON108"/>
    <mergeCell ref="TOP108:TOU108"/>
    <mergeCell ref="TOW108:TPB108"/>
    <mergeCell ref="TPD108:TPI108"/>
    <mergeCell ref="TME108:TMJ108"/>
    <mergeCell ref="TML108:TMQ108"/>
    <mergeCell ref="TMS108:TMX108"/>
    <mergeCell ref="TMZ108:TNE108"/>
    <mergeCell ref="TNG108:TNL108"/>
    <mergeCell ref="TNN108:TNS108"/>
    <mergeCell ref="TKO108:TKT108"/>
    <mergeCell ref="TKV108:TLA108"/>
    <mergeCell ref="TLC108:TLH108"/>
    <mergeCell ref="TLJ108:TLO108"/>
    <mergeCell ref="TLQ108:TLV108"/>
    <mergeCell ref="TLX108:TMC108"/>
    <mergeCell ref="TIY108:TJD108"/>
    <mergeCell ref="TJF108:TJK108"/>
    <mergeCell ref="TJM108:TJR108"/>
    <mergeCell ref="TJT108:TJY108"/>
    <mergeCell ref="TKA108:TKF108"/>
    <mergeCell ref="TKH108:TKM108"/>
    <mergeCell ref="THI108:THN108"/>
    <mergeCell ref="THP108:THU108"/>
    <mergeCell ref="THW108:TIB108"/>
    <mergeCell ref="TID108:TII108"/>
    <mergeCell ref="TIK108:TIP108"/>
    <mergeCell ref="TIR108:TIW108"/>
    <mergeCell ref="TZC108:TZH108"/>
    <mergeCell ref="TZJ108:TZO108"/>
    <mergeCell ref="TZQ108:TZV108"/>
    <mergeCell ref="TZX108:UAC108"/>
    <mergeCell ref="UAE108:UAJ108"/>
    <mergeCell ref="UAL108:UAQ108"/>
    <mergeCell ref="TXM108:TXR108"/>
    <mergeCell ref="TXT108:TXY108"/>
    <mergeCell ref="TYA108:TYF108"/>
    <mergeCell ref="TYH108:TYM108"/>
    <mergeCell ref="TYO108:TYT108"/>
    <mergeCell ref="TYV108:TZA108"/>
    <mergeCell ref="TVW108:TWB108"/>
    <mergeCell ref="TWD108:TWI108"/>
    <mergeCell ref="TWK108:TWP108"/>
    <mergeCell ref="TWR108:TWW108"/>
    <mergeCell ref="TWY108:TXD108"/>
    <mergeCell ref="TXF108:TXK108"/>
    <mergeCell ref="TUG108:TUL108"/>
    <mergeCell ref="TUN108:TUS108"/>
    <mergeCell ref="TUU108:TUZ108"/>
    <mergeCell ref="TVB108:TVG108"/>
    <mergeCell ref="TVI108:TVN108"/>
    <mergeCell ref="TVP108:TVU108"/>
    <mergeCell ref="TSQ108:TSV108"/>
    <mergeCell ref="TSX108:TTC108"/>
    <mergeCell ref="TTE108:TTJ108"/>
    <mergeCell ref="TTL108:TTQ108"/>
    <mergeCell ref="TTS108:TTX108"/>
    <mergeCell ref="TTZ108:TUE108"/>
    <mergeCell ref="TRA108:TRF108"/>
    <mergeCell ref="TRH108:TRM108"/>
    <mergeCell ref="TRO108:TRT108"/>
    <mergeCell ref="TRV108:TSA108"/>
    <mergeCell ref="TSC108:TSH108"/>
    <mergeCell ref="TSJ108:TSO108"/>
    <mergeCell ref="UIU108:UIZ108"/>
    <mergeCell ref="UJB108:UJG108"/>
    <mergeCell ref="UJI108:UJN108"/>
    <mergeCell ref="UJP108:UJU108"/>
    <mergeCell ref="UJW108:UKB108"/>
    <mergeCell ref="UKD108:UKI108"/>
    <mergeCell ref="UHE108:UHJ108"/>
    <mergeCell ref="UHL108:UHQ108"/>
    <mergeCell ref="UHS108:UHX108"/>
    <mergeCell ref="UHZ108:UIE108"/>
    <mergeCell ref="UIG108:UIL108"/>
    <mergeCell ref="UIN108:UIS108"/>
    <mergeCell ref="UFO108:UFT108"/>
    <mergeCell ref="UFV108:UGA108"/>
    <mergeCell ref="UGC108:UGH108"/>
    <mergeCell ref="UGJ108:UGO108"/>
    <mergeCell ref="UGQ108:UGV108"/>
    <mergeCell ref="UGX108:UHC108"/>
    <mergeCell ref="UDY108:UED108"/>
    <mergeCell ref="UEF108:UEK108"/>
    <mergeCell ref="UEM108:UER108"/>
    <mergeCell ref="UET108:UEY108"/>
    <mergeCell ref="UFA108:UFF108"/>
    <mergeCell ref="UFH108:UFM108"/>
    <mergeCell ref="UCI108:UCN108"/>
    <mergeCell ref="UCP108:UCU108"/>
    <mergeCell ref="UCW108:UDB108"/>
    <mergeCell ref="UDD108:UDI108"/>
    <mergeCell ref="UDK108:UDP108"/>
    <mergeCell ref="UDR108:UDW108"/>
    <mergeCell ref="UAS108:UAX108"/>
    <mergeCell ref="UAZ108:UBE108"/>
    <mergeCell ref="UBG108:UBL108"/>
    <mergeCell ref="UBN108:UBS108"/>
    <mergeCell ref="UBU108:UBZ108"/>
    <mergeCell ref="UCB108:UCG108"/>
    <mergeCell ref="USM108:USR108"/>
    <mergeCell ref="UST108:USY108"/>
    <mergeCell ref="UTA108:UTF108"/>
    <mergeCell ref="UTH108:UTM108"/>
    <mergeCell ref="UTO108:UTT108"/>
    <mergeCell ref="UTV108:UUA108"/>
    <mergeCell ref="UQW108:URB108"/>
    <mergeCell ref="URD108:URI108"/>
    <mergeCell ref="URK108:URP108"/>
    <mergeCell ref="URR108:URW108"/>
    <mergeCell ref="URY108:USD108"/>
    <mergeCell ref="USF108:USK108"/>
    <mergeCell ref="UPG108:UPL108"/>
    <mergeCell ref="UPN108:UPS108"/>
    <mergeCell ref="UPU108:UPZ108"/>
    <mergeCell ref="UQB108:UQG108"/>
    <mergeCell ref="UQI108:UQN108"/>
    <mergeCell ref="UQP108:UQU108"/>
    <mergeCell ref="UNQ108:UNV108"/>
    <mergeCell ref="UNX108:UOC108"/>
    <mergeCell ref="UOE108:UOJ108"/>
    <mergeCell ref="UOL108:UOQ108"/>
    <mergeCell ref="UOS108:UOX108"/>
    <mergeCell ref="UOZ108:UPE108"/>
    <mergeCell ref="UMA108:UMF108"/>
    <mergeCell ref="UMH108:UMM108"/>
    <mergeCell ref="UMO108:UMT108"/>
    <mergeCell ref="UMV108:UNA108"/>
    <mergeCell ref="UNC108:UNH108"/>
    <mergeCell ref="UNJ108:UNO108"/>
    <mergeCell ref="UKK108:UKP108"/>
    <mergeCell ref="UKR108:UKW108"/>
    <mergeCell ref="UKY108:ULD108"/>
    <mergeCell ref="ULF108:ULK108"/>
    <mergeCell ref="ULM108:ULR108"/>
    <mergeCell ref="ULT108:ULY108"/>
    <mergeCell ref="VCE108:VCJ108"/>
    <mergeCell ref="VCL108:VCQ108"/>
    <mergeCell ref="VCS108:VCX108"/>
    <mergeCell ref="VCZ108:VDE108"/>
    <mergeCell ref="VDG108:VDL108"/>
    <mergeCell ref="VDN108:VDS108"/>
    <mergeCell ref="VAO108:VAT108"/>
    <mergeCell ref="VAV108:VBA108"/>
    <mergeCell ref="VBC108:VBH108"/>
    <mergeCell ref="VBJ108:VBO108"/>
    <mergeCell ref="VBQ108:VBV108"/>
    <mergeCell ref="VBX108:VCC108"/>
    <mergeCell ref="UYY108:UZD108"/>
    <mergeCell ref="UZF108:UZK108"/>
    <mergeCell ref="UZM108:UZR108"/>
    <mergeCell ref="UZT108:UZY108"/>
    <mergeCell ref="VAA108:VAF108"/>
    <mergeCell ref="VAH108:VAM108"/>
    <mergeCell ref="UXI108:UXN108"/>
    <mergeCell ref="UXP108:UXU108"/>
    <mergeCell ref="UXW108:UYB108"/>
    <mergeCell ref="UYD108:UYI108"/>
    <mergeCell ref="UYK108:UYP108"/>
    <mergeCell ref="UYR108:UYW108"/>
    <mergeCell ref="UVS108:UVX108"/>
    <mergeCell ref="UVZ108:UWE108"/>
    <mergeCell ref="UWG108:UWL108"/>
    <mergeCell ref="UWN108:UWS108"/>
    <mergeCell ref="UWU108:UWZ108"/>
    <mergeCell ref="UXB108:UXG108"/>
    <mergeCell ref="UUC108:UUH108"/>
    <mergeCell ref="UUJ108:UUO108"/>
    <mergeCell ref="UUQ108:UUV108"/>
    <mergeCell ref="UUX108:UVC108"/>
    <mergeCell ref="UVE108:UVJ108"/>
    <mergeCell ref="UVL108:UVQ108"/>
    <mergeCell ref="VLW108:VMB108"/>
    <mergeCell ref="VMD108:VMI108"/>
    <mergeCell ref="VMK108:VMP108"/>
    <mergeCell ref="VMR108:VMW108"/>
    <mergeCell ref="VMY108:VND108"/>
    <mergeCell ref="VNF108:VNK108"/>
    <mergeCell ref="VKG108:VKL108"/>
    <mergeCell ref="VKN108:VKS108"/>
    <mergeCell ref="VKU108:VKZ108"/>
    <mergeCell ref="VLB108:VLG108"/>
    <mergeCell ref="VLI108:VLN108"/>
    <mergeCell ref="VLP108:VLU108"/>
    <mergeCell ref="VIQ108:VIV108"/>
    <mergeCell ref="VIX108:VJC108"/>
    <mergeCell ref="VJE108:VJJ108"/>
    <mergeCell ref="VJL108:VJQ108"/>
    <mergeCell ref="VJS108:VJX108"/>
    <mergeCell ref="VJZ108:VKE108"/>
    <mergeCell ref="VHA108:VHF108"/>
    <mergeCell ref="VHH108:VHM108"/>
    <mergeCell ref="VHO108:VHT108"/>
    <mergeCell ref="VHV108:VIA108"/>
    <mergeCell ref="VIC108:VIH108"/>
    <mergeCell ref="VIJ108:VIO108"/>
    <mergeCell ref="VFK108:VFP108"/>
    <mergeCell ref="VFR108:VFW108"/>
    <mergeCell ref="VFY108:VGD108"/>
    <mergeCell ref="VGF108:VGK108"/>
    <mergeCell ref="VGM108:VGR108"/>
    <mergeCell ref="VGT108:VGY108"/>
    <mergeCell ref="VDU108:VDZ108"/>
    <mergeCell ref="VEB108:VEG108"/>
    <mergeCell ref="VEI108:VEN108"/>
    <mergeCell ref="VEP108:VEU108"/>
    <mergeCell ref="VEW108:VFB108"/>
    <mergeCell ref="VFD108:VFI108"/>
    <mergeCell ref="VVO108:VVT108"/>
    <mergeCell ref="VVV108:VWA108"/>
    <mergeCell ref="VWC108:VWH108"/>
    <mergeCell ref="VWJ108:VWO108"/>
    <mergeCell ref="VWQ108:VWV108"/>
    <mergeCell ref="VWX108:VXC108"/>
    <mergeCell ref="VTY108:VUD108"/>
    <mergeCell ref="VUF108:VUK108"/>
    <mergeCell ref="VUM108:VUR108"/>
    <mergeCell ref="VUT108:VUY108"/>
    <mergeCell ref="VVA108:VVF108"/>
    <mergeCell ref="VVH108:VVM108"/>
    <mergeCell ref="VSI108:VSN108"/>
    <mergeCell ref="VSP108:VSU108"/>
    <mergeCell ref="VSW108:VTB108"/>
    <mergeCell ref="VTD108:VTI108"/>
    <mergeCell ref="VTK108:VTP108"/>
    <mergeCell ref="VTR108:VTW108"/>
    <mergeCell ref="VQS108:VQX108"/>
    <mergeCell ref="VQZ108:VRE108"/>
    <mergeCell ref="VRG108:VRL108"/>
    <mergeCell ref="VRN108:VRS108"/>
    <mergeCell ref="VRU108:VRZ108"/>
    <mergeCell ref="VSB108:VSG108"/>
    <mergeCell ref="VPC108:VPH108"/>
    <mergeCell ref="VPJ108:VPO108"/>
    <mergeCell ref="VPQ108:VPV108"/>
    <mergeCell ref="VPX108:VQC108"/>
    <mergeCell ref="VQE108:VQJ108"/>
    <mergeCell ref="VQL108:VQQ108"/>
    <mergeCell ref="VNM108:VNR108"/>
    <mergeCell ref="VNT108:VNY108"/>
    <mergeCell ref="VOA108:VOF108"/>
    <mergeCell ref="VOH108:VOM108"/>
    <mergeCell ref="VOO108:VOT108"/>
    <mergeCell ref="VOV108:VPA108"/>
    <mergeCell ref="WFG108:WFL108"/>
    <mergeCell ref="WFN108:WFS108"/>
    <mergeCell ref="WFU108:WFZ108"/>
    <mergeCell ref="WGB108:WGG108"/>
    <mergeCell ref="WGI108:WGN108"/>
    <mergeCell ref="WGP108:WGU108"/>
    <mergeCell ref="WDQ108:WDV108"/>
    <mergeCell ref="WDX108:WEC108"/>
    <mergeCell ref="WEE108:WEJ108"/>
    <mergeCell ref="WEL108:WEQ108"/>
    <mergeCell ref="WES108:WEX108"/>
    <mergeCell ref="WEZ108:WFE108"/>
    <mergeCell ref="WCA108:WCF108"/>
    <mergeCell ref="WCH108:WCM108"/>
    <mergeCell ref="WCO108:WCT108"/>
    <mergeCell ref="WCV108:WDA108"/>
    <mergeCell ref="WDC108:WDH108"/>
    <mergeCell ref="WDJ108:WDO108"/>
    <mergeCell ref="WAK108:WAP108"/>
    <mergeCell ref="WAR108:WAW108"/>
    <mergeCell ref="WAY108:WBD108"/>
    <mergeCell ref="WBF108:WBK108"/>
    <mergeCell ref="WBM108:WBR108"/>
    <mergeCell ref="WBT108:WBY108"/>
    <mergeCell ref="VYU108:VYZ108"/>
    <mergeCell ref="VZB108:VZG108"/>
    <mergeCell ref="VZI108:VZN108"/>
    <mergeCell ref="VZP108:VZU108"/>
    <mergeCell ref="VZW108:WAB108"/>
    <mergeCell ref="WAD108:WAI108"/>
    <mergeCell ref="VXE108:VXJ108"/>
    <mergeCell ref="VXL108:VXQ108"/>
    <mergeCell ref="VXS108:VXX108"/>
    <mergeCell ref="VXZ108:VYE108"/>
    <mergeCell ref="VYG108:VYL108"/>
    <mergeCell ref="VYN108:VYS108"/>
    <mergeCell ref="WRQ108:WRV108"/>
    <mergeCell ref="WRX108:WSC108"/>
    <mergeCell ref="WOY108:WPD108"/>
    <mergeCell ref="WPF108:WPK108"/>
    <mergeCell ref="WPM108:WPR108"/>
    <mergeCell ref="WPT108:WPY108"/>
    <mergeCell ref="WQA108:WQF108"/>
    <mergeCell ref="WQH108:WQM108"/>
    <mergeCell ref="WNI108:WNN108"/>
    <mergeCell ref="WNP108:WNU108"/>
    <mergeCell ref="WNW108:WOB108"/>
    <mergeCell ref="WOD108:WOI108"/>
    <mergeCell ref="WOK108:WOP108"/>
    <mergeCell ref="WOR108:WOW108"/>
    <mergeCell ref="WLS108:WLX108"/>
    <mergeCell ref="WLZ108:WME108"/>
    <mergeCell ref="WMG108:WML108"/>
    <mergeCell ref="WMN108:WMS108"/>
    <mergeCell ref="WMU108:WMZ108"/>
    <mergeCell ref="WNB108:WNG108"/>
    <mergeCell ref="WKC108:WKH108"/>
    <mergeCell ref="WKJ108:WKO108"/>
    <mergeCell ref="WKQ108:WKV108"/>
    <mergeCell ref="WKX108:WLC108"/>
    <mergeCell ref="WLE108:WLJ108"/>
    <mergeCell ref="WLL108:WLQ108"/>
    <mergeCell ref="WIM108:WIR108"/>
    <mergeCell ref="WIT108:WIY108"/>
    <mergeCell ref="WJA108:WJF108"/>
    <mergeCell ref="WJH108:WJM108"/>
    <mergeCell ref="WJO108:WJT108"/>
    <mergeCell ref="WJV108:WKA108"/>
    <mergeCell ref="WGW108:WHB108"/>
    <mergeCell ref="WHD108:WHI108"/>
    <mergeCell ref="WHK108:WHP108"/>
    <mergeCell ref="WHR108:WHW108"/>
    <mergeCell ref="WHY108:WID108"/>
    <mergeCell ref="WIF108:WIK108"/>
    <mergeCell ref="AL112:AQ112"/>
    <mergeCell ref="AS112:AX112"/>
    <mergeCell ref="AZ112:BE112"/>
    <mergeCell ref="BG112:BL112"/>
    <mergeCell ref="BN112:BS112"/>
    <mergeCell ref="BU112:BZ112"/>
    <mergeCell ref="B109:G109"/>
    <mergeCell ref="B112:G112"/>
    <mergeCell ref="J112:O112"/>
    <mergeCell ref="Q112:V112"/>
    <mergeCell ref="X112:AC112"/>
    <mergeCell ref="AE112:AJ112"/>
    <mergeCell ref="XDM108:XDR108"/>
    <mergeCell ref="XDT108:XDY108"/>
    <mergeCell ref="XEA108:XEF108"/>
    <mergeCell ref="XEH108:XEM108"/>
    <mergeCell ref="XEO108:XET108"/>
    <mergeCell ref="XEV108:XEX108"/>
    <mergeCell ref="XBW108:XCB108"/>
    <mergeCell ref="XCD108:XCI108"/>
    <mergeCell ref="XCK108:XCP108"/>
    <mergeCell ref="XCR108:XCW108"/>
    <mergeCell ref="XCY108:XDD108"/>
    <mergeCell ref="XDF108:XDK108"/>
    <mergeCell ref="XAG108:XAL108"/>
    <mergeCell ref="XAN108:XAS108"/>
    <mergeCell ref="XAU108:XAZ108"/>
    <mergeCell ref="XBB108:XBG108"/>
    <mergeCell ref="XBI108:XBN108"/>
    <mergeCell ref="XBP108:XBU108"/>
    <mergeCell ref="WYQ108:WYV108"/>
    <mergeCell ref="WYX108:WZC108"/>
    <mergeCell ref="WZE108:WZJ108"/>
    <mergeCell ref="WZL108:WZQ108"/>
    <mergeCell ref="WZS108:WZX108"/>
    <mergeCell ref="WZZ108:XAE108"/>
    <mergeCell ref="WXA108:WXF108"/>
    <mergeCell ref="WXH108:WXM108"/>
    <mergeCell ref="WXO108:WXT108"/>
    <mergeCell ref="WXV108:WYA108"/>
    <mergeCell ref="WYC108:WYH108"/>
    <mergeCell ref="WYJ108:WYO108"/>
    <mergeCell ref="WVK108:WVP108"/>
    <mergeCell ref="WVR108:WVW108"/>
    <mergeCell ref="WVY108:WWD108"/>
    <mergeCell ref="WWF108:WWK108"/>
    <mergeCell ref="WWM108:WWR108"/>
    <mergeCell ref="WWT108:WWY108"/>
    <mergeCell ref="WTU108:WTZ108"/>
    <mergeCell ref="WUB108:WUG108"/>
    <mergeCell ref="WUI108:WUN108"/>
    <mergeCell ref="WUP108:WUU108"/>
    <mergeCell ref="WUW108:WVB108"/>
    <mergeCell ref="WVD108:WVI108"/>
    <mergeCell ref="WSE108:WSJ108"/>
    <mergeCell ref="WSL108:WSQ108"/>
    <mergeCell ref="WSS108:WSX108"/>
    <mergeCell ref="WSZ108:WTE108"/>
    <mergeCell ref="WTG108:WTL108"/>
    <mergeCell ref="WTN108:WTS108"/>
    <mergeCell ref="WQO108:WQT108"/>
    <mergeCell ref="WQV108:WRA108"/>
    <mergeCell ref="WRC108:WRH108"/>
    <mergeCell ref="WRJ108:WRO108"/>
    <mergeCell ref="KD112:KI112"/>
    <mergeCell ref="KK112:KP112"/>
    <mergeCell ref="KR112:KW112"/>
    <mergeCell ref="KY112:LD112"/>
    <mergeCell ref="LF112:LK112"/>
    <mergeCell ref="LM112:LR112"/>
    <mergeCell ref="IN112:IS112"/>
    <mergeCell ref="IU112:IZ112"/>
    <mergeCell ref="JB112:JG112"/>
    <mergeCell ref="JI112:JN112"/>
    <mergeCell ref="JP112:JU112"/>
    <mergeCell ref="JW112:KB112"/>
    <mergeCell ref="GX112:HC112"/>
    <mergeCell ref="HE112:HJ112"/>
    <mergeCell ref="HL112:HQ112"/>
    <mergeCell ref="HS112:HX112"/>
    <mergeCell ref="HZ112:IE112"/>
    <mergeCell ref="IG112:IL112"/>
    <mergeCell ref="FH112:FM112"/>
    <mergeCell ref="FO112:FT112"/>
    <mergeCell ref="FV112:GA112"/>
    <mergeCell ref="GC112:GH112"/>
    <mergeCell ref="GJ112:GO112"/>
    <mergeCell ref="GQ112:GV112"/>
    <mergeCell ref="DR112:DW112"/>
    <mergeCell ref="DY112:ED112"/>
    <mergeCell ref="EF112:EK112"/>
    <mergeCell ref="EM112:ER112"/>
    <mergeCell ref="ET112:EY112"/>
    <mergeCell ref="FA112:FF112"/>
    <mergeCell ref="CB112:CG112"/>
    <mergeCell ref="CI112:CN112"/>
    <mergeCell ref="CP112:CU112"/>
    <mergeCell ref="CW112:DB112"/>
    <mergeCell ref="DD112:DI112"/>
    <mergeCell ref="DK112:DP112"/>
    <mergeCell ref="TV112:UA112"/>
    <mergeCell ref="UC112:UH112"/>
    <mergeCell ref="UJ112:UO112"/>
    <mergeCell ref="UQ112:UV112"/>
    <mergeCell ref="UX112:VC112"/>
    <mergeCell ref="VE112:VJ112"/>
    <mergeCell ref="SF112:SK112"/>
    <mergeCell ref="SM112:SR112"/>
    <mergeCell ref="ST112:SY112"/>
    <mergeCell ref="TA112:TF112"/>
    <mergeCell ref="TH112:TM112"/>
    <mergeCell ref="TO112:TT112"/>
    <mergeCell ref="QP112:QU112"/>
    <mergeCell ref="QW112:RB112"/>
    <mergeCell ref="RD112:RI112"/>
    <mergeCell ref="RK112:RP112"/>
    <mergeCell ref="RR112:RW112"/>
    <mergeCell ref="RY112:SD112"/>
    <mergeCell ref="OZ112:PE112"/>
    <mergeCell ref="PG112:PL112"/>
    <mergeCell ref="PN112:PS112"/>
    <mergeCell ref="PU112:PZ112"/>
    <mergeCell ref="QB112:QG112"/>
    <mergeCell ref="QI112:QN112"/>
    <mergeCell ref="NJ112:NO112"/>
    <mergeCell ref="NQ112:NV112"/>
    <mergeCell ref="NX112:OC112"/>
    <mergeCell ref="OE112:OJ112"/>
    <mergeCell ref="OL112:OQ112"/>
    <mergeCell ref="OS112:OX112"/>
    <mergeCell ref="LT112:LY112"/>
    <mergeCell ref="MA112:MF112"/>
    <mergeCell ref="MH112:MM112"/>
    <mergeCell ref="MO112:MT112"/>
    <mergeCell ref="MV112:NA112"/>
    <mergeCell ref="NC112:NH112"/>
    <mergeCell ref="ADN112:ADS112"/>
    <mergeCell ref="ADU112:ADZ112"/>
    <mergeCell ref="AEB112:AEG112"/>
    <mergeCell ref="AEI112:AEN112"/>
    <mergeCell ref="AEP112:AEU112"/>
    <mergeCell ref="AEW112:AFB112"/>
    <mergeCell ref="ABX112:ACC112"/>
    <mergeCell ref="ACE112:ACJ112"/>
    <mergeCell ref="ACL112:ACQ112"/>
    <mergeCell ref="ACS112:ACX112"/>
    <mergeCell ref="ACZ112:ADE112"/>
    <mergeCell ref="ADG112:ADL112"/>
    <mergeCell ref="AAH112:AAM112"/>
    <mergeCell ref="AAO112:AAT112"/>
    <mergeCell ref="AAV112:ABA112"/>
    <mergeCell ref="ABC112:ABH112"/>
    <mergeCell ref="ABJ112:ABO112"/>
    <mergeCell ref="ABQ112:ABV112"/>
    <mergeCell ref="YR112:YW112"/>
    <mergeCell ref="YY112:ZD112"/>
    <mergeCell ref="ZF112:ZK112"/>
    <mergeCell ref="ZM112:ZR112"/>
    <mergeCell ref="ZT112:ZY112"/>
    <mergeCell ref="AAA112:AAF112"/>
    <mergeCell ref="XB112:XG112"/>
    <mergeCell ref="XI112:XN112"/>
    <mergeCell ref="XP112:XU112"/>
    <mergeCell ref="XW112:YB112"/>
    <mergeCell ref="YD112:YI112"/>
    <mergeCell ref="YK112:YP112"/>
    <mergeCell ref="VL112:VQ112"/>
    <mergeCell ref="VS112:VX112"/>
    <mergeCell ref="VZ112:WE112"/>
    <mergeCell ref="WG112:WL112"/>
    <mergeCell ref="WN112:WS112"/>
    <mergeCell ref="WU112:WZ112"/>
    <mergeCell ref="ANF112:ANK112"/>
    <mergeCell ref="ANM112:ANR112"/>
    <mergeCell ref="ANT112:ANY112"/>
    <mergeCell ref="AOA112:AOF112"/>
    <mergeCell ref="AOH112:AOM112"/>
    <mergeCell ref="AOO112:AOT112"/>
    <mergeCell ref="ALP112:ALU112"/>
    <mergeCell ref="ALW112:AMB112"/>
    <mergeCell ref="AMD112:AMI112"/>
    <mergeCell ref="AMK112:AMP112"/>
    <mergeCell ref="AMR112:AMW112"/>
    <mergeCell ref="AMY112:AND112"/>
    <mergeCell ref="AJZ112:AKE112"/>
    <mergeCell ref="AKG112:AKL112"/>
    <mergeCell ref="AKN112:AKS112"/>
    <mergeCell ref="AKU112:AKZ112"/>
    <mergeCell ref="ALB112:ALG112"/>
    <mergeCell ref="ALI112:ALN112"/>
    <mergeCell ref="AIJ112:AIO112"/>
    <mergeCell ref="AIQ112:AIV112"/>
    <mergeCell ref="AIX112:AJC112"/>
    <mergeCell ref="AJE112:AJJ112"/>
    <mergeCell ref="AJL112:AJQ112"/>
    <mergeCell ref="AJS112:AJX112"/>
    <mergeCell ref="AGT112:AGY112"/>
    <mergeCell ref="AHA112:AHF112"/>
    <mergeCell ref="AHH112:AHM112"/>
    <mergeCell ref="AHO112:AHT112"/>
    <mergeCell ref="AHV112:AIA112"/>
    <mergeCell ref="AIC112:AIH112"/>
    <mergeCell ref="AFD112:AFI112"/>
    <mergeCell ref="AFK112:AFP112"/>
    <mergeCell ref="AFR112:AFW112"/>
    <mergeCell ref="AFY112:AGD112"/>
    <mergeCell ref="AGF112:AGK112"/>
    <mergeCell ref="AGM112:AGR112"/>
    <mergeCell ref="AWX112:AXC112"/>
    <mergeCell ref="AXE112:AXJ112"/>
    <mergeCell ref="AXL112:AXQ112"/>
    <mergeCell ref="AXS112:AXX112"/>
    <mergeCell ref="AXZ112:AYE112"/>
    <mergeCell ref="AYG112:AYL112"/>
    <mergeCell ref="AVH112:AVM112"/>
    <mergeCell ref="AVO112:AVT112"/>
    <mergeCell ref="AVV112:AWA112"/>
    <mergeCell ref="AWC112:AWH112"/>
    <mergeCell ref="AWJ112:AWO112"/>
    <mergeCell ref="AWQ112:AWV112"/>
    <mergeCell ref="ATR112:ATW112"/>
    <mergeCell ref="ATY112:AUD112"/>
    <mergeCell ref="AUF112:AUK112"/>
    <mergeCell ref="AUM112:AUR112"/>
    <mergeCell ref="AUT112:AUY112"/>
    <mergeCell ref="AVA112:AVF112"/>
    <mergeCell ref="ASB112:ASG112"/>
    <mergeCell ref="ASI112:ASN112"/>
    <mergeCell ref="ASP112:ASU112"/>
    <mergeCell ref="ASW112:ATB112"/>
    <mergeCell ref="ATD112:ATI112"/>
    <mergeCell ref="ATK112:ATP112"/>
    <mergeCell ref="AQL112:AQQ112"/>
    <mergeCell ref="AQS112:AQX112"/>
    <mergeCell ref="AQZ112:ARE112"/>
    <mergeCell ref="ARG112:ARL112"/>
    <mergeCell ref="ARN112:ARS112"/>
    <mergeCell ref="ARU112:ARZ112"/>
    <mergeCell ref="AOV112:APA112"/>
    <mergeCell ref="APC112:APH112"/>
    <mergeCell ref="APJ112:APO112"/>
    <mergeCell ref="APQ112:APV112"/>
    <mergeCell ref="APX112:AQC112"/>
    <mergeCell ref="AQE112:AQJ112"/>
    <mergeCell ref="BGP112:BGU112"/>
    <mergeCell ref="BGW112:BHB112"/>
    <mergeCell ref="BHD112:BHI112"/>
    <mergeCell ref="BHK112:BHP112"/>
    <mergeCell ref="BHR112:BHW112"/>
    <mergeCell ref="BHY112:BID112"/>
    <mergeCell ref="BEZ112:BFE112"/>
    <mergeCell ref="BFG112:BFL112"/>
    <mergeCell ref="BFN112:BFS112"/>
    <mergeCell ref="BFU112:BFZ112"/>
    <mergeCell ref="BGB112:BGG112"/>
    <mergeCell ref="BGI112:BGN112"/>
    <mergeCell ref="BDJ112:BDO112"/>
    <mergeCell ref="BDQ112:BDV112"/>
    <mergeCell ref="BDX112:BEC112"/>
    <mergeCell ref="BEE112:BEJ112"/>
    <mergeCell ref="BEL112:BEQ112"/>
    <mergeCell ref="BES112:BEX112"/>
    <mergeCell ref="BBT112:BBY112"/>
    <mergeCell ref="BCA112:BCF112"/>
    <mergeCell ref="BCH112:BCM112"/>
    <mergeCell ref="BCO112:BCT112"/>
    <mergeCell ref="BCV112:BDA112"/>
    <mergeCell ref="BDC112:BDH112"/>
    <mergeCell ref="BAD112:BAI112"/>
    <mergeCell ref="BAK112:BAP112"/>
    <mergeCell ref="BAR112:BAW112"/>
    <mergeCell ref="BAY112:BBD112"/>
    <mergeCell ref="BBF112:BBK112"/>
    <mergeCell ref="BBM112:BBR112"/>
    <mergeCell ref="AYN112:AYS112"/>
    <mergeCell ref="AYU112:AYZ112"/>
    <mergeCell ref="AZB112:AZG112"/>
    <mergeCell ref="AZI112:AZN112"/>
    <mergeCell ref="AZP112:AZU112"/>
    <mergeCell ref="AZW112:BAB112"/>
    <mergeCell ref="BQH112:BQM112"/>
    <mergeCell ref="BQO112:BQT112"/>
    <mergeCell ref="BQV112:BRA112"/>
    <mergeCell ref="BRC112:BRH112"/>
    <mergeCell ref="BRJ112:BRO112"/>
    <mergeCell ref="BRQ112:BRV112"/>
    <mergeCell ref="BOR112:BOW112"/>
    <mergeCell ref="BOY112:BPD112"/>
    <mergeCell ref="BPF112:BPK112"/>
    <mergeCell ref="BPM112:BPR112"/>
    <mergeCell ref="BPT112:BPY112"/>
    <mergeCell ref="BQA112:BQF112"/>
    <mergeCell ref="BNB112:BNG112"/>
    <mergeCell ref="BNI112:BNN112"/>
    <mergeCell ref="BNP112:BNU112"/>
    <mergeCell ref="BNW112:BOB112"/>
    <mergeCell ref="BOD112:BOI112"/>
    <mergeCell ref="BOK112:BOP112"/>
    <mergeCell ref="BLL112:BLQ112"/>
    <mergeCell ref="BLS112:BLX112"/>
    <mergeCell ref="BLZ112:BME112"/>
    <mergeCell ref="BMG112:BML112"/>
    <mergeCell ref="BMN112:BMS112"/>
    <mergeCell ref="BMU112:BMZ112"/>
    <mergeCell ref="BJV112:BKA112"/>
    <mergeCell ref="BKC112:BKH112"/>
    <mergeCell ref="BKJ112:BKO112"/>
    <mergeCell ref="BKQ112:BKV112"/>
    <mergeCell ref="BKX112:BLC112"/>
    <mergeCell ref="BLE112:BLJ112"/>
    <mergeCell ref="BIF112:BIK112"/>
    <mergeCell ref="BIM112:BIR112"/>
    <mergeCell ref="BIT112:BIY112"/>
    <mergeCell ref="BJA112:BJF112"/>
    <mergeCell ref="BJH112:BJM112"/>
    <mergeCell ref="BJO112:BJT112"/>
    <mergeCell ref="BZZ112:CAE112"/>
    <mergeCell ref="CAG112:CAL112"/>
    <mergeCell ref="CAN112:CAS112"/>
    <mergeCell ref="CAU112:CAZ112"/>
    <mergeCell ref="CBB112:CBG112"/>
    <mergeCell ref="CBI112:CBN112"/>
    <mergeCell ref="BYJ112:BYO112"/>
    <mergeCell ref="BYQ112:BYV112"/>
    <mergeCell ref="BYX112:BZC112"/>
    <mergeCell ref="BZE112:BZJ112"/>
    <mergeCell ref="BZL112:BZQ112"/>
    <mergeCell ref="BZS112:BZX112"/>
    <mergeCell ref="BWT112:BWY112"/>
    <mergeCell ref="BXA112:BXF112"/>
    <mergeCell ref="BXH112:BXM112"/>
    <mergeCell ref="BXO112:BXT112"/>
    <mergeCell ref="BXV112:BYA112"/>
    <mergeCell ref="BYC112:BYH112"/>
    <mergeCell ref="BVD112:BVI112"/>
    <mergeCell ref="BVK112:BVP112"/>
    <mergeCell ref="BVR112:BVW112"/>
    <mergeCell ref="BVY112:BWD112"/>
    <mergeCell ref="BWF112:BWK112"/>
    <mergeCell ref="BWM112:BWR112"/>
    <mergeCell ref="BTN112:BTS112"/>
    <mergeCell ref="BTU112:BTZ112"/>
    <mergeCell ref="BUB112:BUG112"/>
    <mergeCell ref="BUI112:BUN112"/>
    <mergeCell ref="BUP112:BUU112"/>
    <mergeCell ref="BUW112:BVB112"/>
    <mergeCell ref="BRX112:BSC112"/>
    <mergeCell ref="BSE112:BSJ112"/>
    <mergeCell ref="BSL112:BSQ112"/>
    <mergeCell ref="BSS112:BSX112"/>
    <mergeCell ref="BSZ112:BTE112"/>
    <mergeCell ref="BTG112:BTL112"/>
    <mergeCell ref="CJR112:CJW112"/>
    <mergeCell ref="CJY112:CKD112"/>
    <mergeCell ref="CKF112:CKK112"/>
    <mergeCell ref="CKM112:CKR112"/>
    <mergeCell ref="CKT112:CKY112"/>
    <mergeCell ref="CLA112:CLF112"/>
    <mergeCell ref="CIB112:CIG112"/>
    <mergeCell ref="CII112:CIN112"/>
    <mergeCell ref="CIP112:CIU112"/>
    <mergeCell ref="CIW112:CJB112"/>
    <mergeCell ref="CJD112:CJI112"/>
    <mergeCell ref="CJK112:CJP112"/>
    <mergeCell ref="CGL112:CGQ112"/>
    <mergeCell ref="CGS112:CGX112"/>
    <mergeCell ref="CGZ112:CHE112"/>
    <mergeCell ref="CHG112:CHL112"/>
    <mergeCell ref="CHN112:CHS112"/>
    <mergeCell ref="CHU112:CHZ112"/>
    <mergeCell ref="CEV112:CFA112"/>
    <mergeCell ref="CFC112:CFH112"/>
    <mergeCell ref="CFJ112:CFO112"/>
    <mergeCell ref="CFQ112:CFV112"/>
    <mergeCell ref="CFX112:CGC112"/>
    <mergeCell ref="CGE112:CGJ112"/>
    <mergeCell ref="CDF112:CDK112"/>
    <mergeCell ref="CDM112:CDR112"/>
    <mergeCell ref="CDT112:CDY112"/>
    <mergeCell ref="CEA112:CEF112"/>
    <mergeCell ref="CEH112:CEM112"/>
    <mergeCell ref="CEO112:CET112"/>
    <mergeCell ref="CBP112:CBU112"/>
    <mergeCell ref="CBW112:CCB112"/>
    <mergeCell ref="CCD112:CCI112"/>
    <mergeCell ref="CCK112:CCP112"/>
    <mergeCell ref="CCR112:CCW112"/>
    <mergeCell ref="CCY112:CDD112"/>
    <mergeCell ref="CTJ112:CTO112"/>
    <mergeCell ref="CTQ112:CTV112"/>
    <mergeCell ref="CTX112:CUC112"/>
    <mergeCell ref="CUE112:CUJ112"/>
    <mergeCell ref="CUL112:CUQ112"/>
    <mergeCell ref="CUS112:CUX112"/>
    <mergeCell ref="CRT112:CRY112"/>
    <mergeCell ref="CSA112:CSF112"/>
    <mergeCell ref="CSH112:CSM112"/>
    <mergeCell ref="CSO112:CST112"/>
    <mergeCell ref="CSV112:CTA112"/>
    <mergeCell ref="CTC112:CTH112"/>
    <mergeCell ref="CQD112:CQI112"/>
    <mergeCell ref="CQK112:CQP112"/>
    <mergeCell ref="CQR112:CQW112"/>
    <mergeCell ref="CQY112:CRD112"/>
    <mergeCell ref="CRF112:CRK112"/>
    <mergeCell ref="CRM112:CRR112"/>
    <mergeCell ref="CON112:COS112"/>
    <mergeCell ref="COU112:COZ112"/>
    <mergeCell ref="CPB112:CPG112"/>
    <mergeCell ref="CPI112:CPN112"/>
    <mergeCell ref="CPP112:CPU112"/>
    <mergeCell ref="CPW112:CQB112"/>
    <mergeCell ref="CMX112:CNC112"/>
    <mergeCell ref="CNE112:CNJ112"/>
    <mergeCell ref="CNL112:CNQ112"/>
    <mergeCell ref="CNS112:CNX112"/>
    <mergeCell ref="CNZ112:COE112"/>
    <mergeCell ref="COG112:COL112"/>
    <mergeCell ref="CLH112:CLM112"/>
    <mergeCell ref="CLO112:CLT112"/>
    <mergeCell ref="CLV112:CMA112"/>
    <mergeCell ref="CMC112:CMH112"/>
    <mergeCell ref="CMJ112:CMO112"/>
    <mergeCell ref="CMQ112:CMV112"/>
    <mergeCell ref="DDB112:DDG112"/>
    <mergeCell ref="DDI112:DDN112"/>
    <mergeCell ref="DDP112:DDU112"/>
    <mergeCell ref="DDW112:DEB112"/>
    <mergeCell ref="DED112:DEI112"/>
    <mergeCell ref="DEK112:DEP112"/>
    <mergeCell ref="DBL112:DBQ112"/>
    <mergeCell ref="DBS112:DBX112"/>
    <mergeCell ref="DBZ112:DCE112"/>
    <mergeCell ref="DCG112:DCL112"/>
    <mergeCell ref="DCN112:DCS112"/>
    <mergeCell ref="DCU112:DCZ112"/>
    <mergeCell ref="CZV112:DAA112"/>
    <mergeCell ref="DAC112:DAH112"/>
    <mergeCell ref="DAJ112:DAO112"/>
    <mergeCell ref="DAQ112:DAV112"/>
    <mergeCell ref="DAX112:DBC112"/>
    <mergeCell ref="DBE112:DBJ112"/>
    <mergeCell ref="CYF112:CYK112"/>
    <mergeCell ref="CYM112:CYR112"/>
    <mergeCell ref="CYT112:CYY112"/>
    <mergeCell ref="CZA112:CZF112"/>
    <mergeCell ref="CZH112:CZM112"/>
    <mergeCell ref="CZO112:CZT112"/>
    <mergeCell ref="CWP112:CWU112"/>
    <mergeCell ref="CWW112:CXB112"/>
    <mergeCell ref="CXD112:CXI112"/>
    <mergeCell ref="CXK112:CXP112"/>
    <mergeCell ref="CXR112:CXW112"/>
    <mergeCell ref="CXY112:CYD112"/>
    <mergeCell ref="CUZ112:CVE112"/>
    <mergeCell ref="CVG112:CVL112"/>
    <mergeCell ref="CVN112:CVS112"/>
    <mergeCell ref="CVU112:CVZ112"/>
    <mergeCell ref="CWB112:CWG112"/>
    <mergeCell ref="CWI112:CWN112"/>
    <mergeCell ref="DMT112:DMY112"/>
    <mergeCell ref="DNA112:DNF112"/>
    <mergeCell ref="DNH112:DNM112"/>
    <mergeCell ref="DNO112:DNT112"/>
    <mergeCell ref="DNV112:DOA112"/>
    <mergeCell ref="DOC112:DOH112"/>
    <mergeCell ref="DLD112:DLI112"/>
    <mergeCell ref="DLK112:DLP112"/>
    <mergeCell ref="DLR112:DLW112"/>
    <mergeCell ref="DLY112:DMD112"/>
    <mergeCell ref="DMF112:DMK112"/>
    <mergeCell ref="DMM112:DMR112"/>
    <mergeCell ref="DJN112:DJS112"/>
    <mergeCell ref="DJU112:DJZ112"/>
    <mergeCell ref="DKB112:DKG112"/>
    <mergeCell ref="DKI112:DKN112"/>
    <mergeCell ref="DKP112:DKU112"/>
    <mergeCell ref="DKW112:DLB112"/>
    <mergeCell ref="DHX112:DIC112"/>
    <mergeCell ref="DIE112:DIJ112"/>
    <mergeCell ref="DIL112:DIQ112"/>
    <mergeCell ref="DIS112:DIX112"/>
    <mergeCell ref="DIZ112:DJE112"/>
    <mergeCell ref="DJG112:DJL112"/>
    <mergeCell ref="DGH112:DGM112"/>
    <mergeCell ref="DGO112:DGT112"/>
    <mergeCell ref="DGV112:DHA112"/>
    <mergeCell ref="DHC112:DHH112"/>
    <mergeCell ref="DHJ112:DHO112"/>
    <mergeCell ref="DHQ112:DHV112"/>
    <mergeCell ref="DER112:DEW112"/>
    <mergeCell ref="DEY112:DFD112"/>
    <mergeCell ref="DFF112:DFK112"/>
    <mergeCell ref="DFM112:DFR112"/>
    <mergeCell ref="DFT112:DFY112"/>
    <mergeCell ref="DGA112:DGF112"/>
    <mergeCell ref="DWL112:DWQ112"/>
    <mergeCell ref="DWS112:DWX112"/>
    <mergeCell ref="DWZ112:DXE112"/>
    <mergeCell ref="DXG112:DXL112"/>
    <mergeCell ref="DXN112:DXS112"/>
    <mergeCell ref="DXU112:DXZ112"/>
    <mergeCell ref="DUV112:DVA112"/>
    <mergeCell ref="DVC112:DVH112"/>
    <mergeCell ref="DVJ112:DVO112"/>
    <mergeCell ref="DVQ112:DVV112"/>
    <mergeCell ref="DVX112:DWC112"/>
    <mergeCell ref="DWE112:DWJ112"/>
    <mergeCell ref="DTF112:DTK112"/>
    <mergeCell ref="DTM112:DTR112"/>
    <mergeCell ref="DTT112:DTY112"/>
    <mergeCell ref="DUA112:DUF112"/>
    <mergeCell ref="DUH112:DUM112"/>
    <mergeCell ref="DUO112:DUT112"/>
    <mergeCell ref="DRP112:DRU112"/>
    <mergeCell ref="DRW112:DSB112"/>
    <mergeCell ref="DSD112:DSI112"/>
    <mergeCell ref="DSK112:DSP112"/>
    <mergeCell ref="DSR112:DSW112"/>
    <mergeCell ref="DSY112:DTD112"/>
    <mergeCell ref="DPZ112:DQE112"/>
    <mergeCell ref="DQG112:DQL112"/>
    <mergeCell ref="DQN112:DQS112"/>
    <mergeCell ref="DQU112:DQZ112"/>
    <mergeCell ref="DRB112:DRG112"/>
    <mergeCell ref="DRI112:DRN112"/>
    <mergeCell ref="DOJ112:DOO112"/>
    <mergeCell ref="DOQ112:DOV112"/>
    <mergeCell ref="DOX112:DPC112"/>
    <mergeCell ref="DPE112:DPJ112"/>
    <mergeCell ref="DPL112:DPQ112"/>
    <mergeCell ref="DPS112:DPX112"/>
    <mergeCell ref="EGD112:EGI112"/>
    <mergeCell ref="EGK112:EGP112"/>
    <mergeCell ref="EGR112:EGW112"/>
    <mergeCell ref="EGY112:EHD112"/>
    <mergeCell ref="EHF112:EHK112"/>
    <mergeCell ref="EHM112:EHR112"/>
    <mergeCell ref="EEN112:EES112"/>
    <mergeCell ref="EEU112:EEZ112"/>
    <mergeCell ref="EFB112:EFG112"/>
    <mergeCell ref="EFI112:EFN112"/>
    <mergeCell ref="EFP112:EFU112"/>
    <mergeCell ref="EFW112:EGB112"/>
    <mergeCell ref="ECX112:EDC112"/>
    <mergeCell ref="EDE112:EDJ112"/>
    <mergeCell ref="EDL112:EDQ112"/>
    <mergeCell ref="EDS112:EDX112"/>
    <mergeCell ref="EDZ112:EEE112"/>
    <mergeCell ref="EEG112:EEL112"/>
    <mergeCell ref="EBH112:EBM112"/>
    <mergeCell ref="EBO112:EBT112"/>
    <mergeCell ref="EBV112:ECA112"/>
    <mergeCell ref="ECC112:ECH112"/>
    <mergeCell ref="ECJ112:ECO112"/>
    <mergeCell ref="ECQ112:ECV112"/>
    <mergeCell ref="DZR112:DZW112"/>
    <mergeCell ref="DZY112:EAD112"/>
    <mergeCell ref="EAF112:EAK112"/>
    <mergeCell ref="EAM112:EAR112"/>
    <mergeCell ref="EAT112:EAY112"/>
    <mergeCell ref="EBA112:EBF112"/>
    <mergeCell ref="DYB112:DYG112"/>
    <mergeCell ref="DYI112:DYN112"/>
    <mergeCell ref="DYP112:DYU112"/>
    <mergeCell ref="DYW112:DZB112"/>
    <mergeCell ref="DZD112:DZI112"/>
    <mergeCell ref="DZK112:DZP112"/>
    <mergeCell ref="EPV112:EQA112"/>
    <mergeCell ref="EQC112:EQH112"/>
    <mergeCell ref="EQJ112:EQO112"/>
    <mergeCell ref="EQQ112:EQV112"/>
    <mergeCell ref="EQX112:ERC112"/>
    <mergeCell ref="ERE112:ERJ112"/>
    <mergeCell ref="EOF112:EOK112"/>
    <mergeCell ref="EOM112:EOR112"/>
    <mergeCell ref="EOT112:EOY112"/>
    <mergeCell ref="EPA112:EPF112"/>
    <mergeCell ref="EPH112:EPM112"/>
    <mergeCell ref="EPO112:EPT112"/>
    <mergeCell ref="EMP112:EMU112"/>
    <mergeCell ref="EMW112:ENB112"/>
    <mergeCell ref="END112:ENI112"/>
    <mergeCell ref="ENK112:ENP112"/>
    <mergeCell ref="ENR112:ENW112"/>
    <mergeCell ref="ENY112:EOD112"/>
    <mergeCell ref="EKZ112:ELE112"/>
    <mergeCell ref="ELG112:ELL112"/>
    <mergeCell ref="ELN112:ELS112"/>
    <mergeCell ref="ELU112:ELZ112"/>
    <mergeCell ref="EMB112:EMG112"/>
    <mergeCell ref="EMI112:EMN112"/>
    <mergeCell ref="EJJ112:EJO112"/>
    <mergeCell ref="EJQ112:EJV112"/>
    <mergeCell ref="EJX112:EKC112"/>
    <mergeCell ref="EKE112:EKJ112"/>
    <mergeCell ref="EKL112:EKQ112"/>
    <mergeCell ref="EKS112:EKX112"/>
    <mergeCell ref="EHT112:EHY112"/>
    <mergeCell ref="EIA112:EIF112"/>
    <mergeCell ref="EIH112:EIM112"/>
    <mergeCell ref="EIO112:EIT112"/>
    <mergeCell ref="EIV112:EJA112"/>
    <mergeCell ref="EJC112:EJH112"/>
    <mergeCell ref="EZN112:EZS112"/>
    <mergeCell ref="EZU112:EZZ112"/>
    <mergeCell ref="FAB112:FAG112"/>
    <mergeCell ref="FAI112:FAN112"/>
    <mergeCell ref="FAP112:FAU112"/>
    <mergeCell ref="FAW112:FBB112"/>
    <mergeCell ref="EXX112:EYC112"/>
    <mergeCell ref="EYE112:EYJ112"/>
    <mergeCell ref="EYL112:EYQ112"/>
    <mergeCell ref="EYS112:EYX112"/>
    <mergeCell ref="EYZ112:EZE112"/>
    <mergeCell ref="EZG112:EZL112"/>
    <mergeCell ref="EWH112:EWM112"/>
    <mergeCell ref="EWO112:EWT112"/>
    <mergeCell ref="EWV112:EXA112"/>
    <mergeCell ref="EXC112:EXH112"/>
    <mergeCell ref="EXJ112:EXO112"/>
    <mergeCell ref="EXQ112:EXV112"/>
    <mergeCell ref="EUR112:EUW112"/>
    <mergeCell ref="EUY112:EVD112"/>
    <mergeCell ref="EVF112:EVK112"/>
    <mergeCell ref="EVM112:EVR112"/>
    <mergeCell ref="EVT112:EVY112"/>
    <mergeCell ref="EWA112:EWF112"/>
    <mergeCell ref="ETB112:ETG112"/>
    <mergeCell ref="ETI112:ETN112"/>
    <mergeCell ref="ETP112:ETU112"/>
    <mergeCell ref="ETW112:EUB112"/>
    <mergeCell ref="EUD112:EUI112"/>
    <mergeCell ref="EUK112:EUP112"/>
    <mergeCell ref="ERL112:ERQ112"/>
    <mergeCell ref="ERS112:ERX112"/>
    <mergeCell ref="ERZ112:ESE112"/>
    <mergeCell ref="ESG112:ESL112"/>
    <mergeCell ref="ESN112:ESS112"/>
    <mergeCell ref="ESU112:ESZ112"/>
    <mergeCell ref="FJF112:FJK112"/>
    <mergeCell ref="FJM112:FJR112"/>
    <mergeCell ref="FJT112:FJY112"/>
    <mergeCell ref="FKA112:FKF112"/>
    <mergeCell ref="FKH112:FKM112"/>
    <mergeCell ref="FKO112:FKT112"/>
    <mergeCell ref="FHP112:FHU112"/>
    <mergeCell ref="FHW112:FIB112"/>
    <mergeCell ref="FID112:FII112"/>
    <mergeCell ref="FIK112:FIP112"/>
    <mergeCell ref="FIR112:FIW112"/>
    <mergeCell ref="FIY112:FJD112"/>
    <mergeCell ref="FFZ112:FGE112"/>
    <mergeCell ref="FGG112:FGL112"/>
    <mergeCell ref="FGN112:FGS112"/>
    <mergeCell ref="FGU112:FGZ112"/>
    <mergeCell ref="FHB112:FHG112"/>
    <mergeCell ref="FHI112:FHN112"/>
    <mergeCell ref="FEJ112:FEO112"/>
    <mergeCell ref="FEQ112:FEV112"/>
    <mergeCell ref="FEX112:FFC112"/>
    <mergeCell ref="FFE112:FFJ112"/>
    <mergeCell ref="FFL112:FFQ112"/>
    <mergeCell ref="FFS112:FFX112"/>
    <mergeCell ref="FCT112:FCY112"/>
    <mergeCell ref="FDA112:FDF112"/>
    <mergeCell ref="FDH112:FDM112"/>
    <mergeCell ref="FDO112:FDT112"/>
    <mergeCell ref="FDV112:FEA112"/>
    <mergeCell ref="FEC112:FEH112"/>
    <mergeCell ref="FBD112:FBI112"/>
    <mergeCell ref="FBK112:FBP112"/>
    <mergeCell ref="FBR112:FBW112"/>
    <mergeCell ref="FBY112:FCD112"/>
    <mergeCell ref="FCF112:FCK112"/>
    <mergeCell ref="FCM112:FCR112"/>
    <mergeCell ref="FSX112:FTC112"/>
    <mergeCell ref="FTE112:FTJ112"/>
    <mergeCell ref="FTL112:FTQ112"/>
    <mergeCell ref="FTS112:FTX112"/>
    <mergeCell ref="FTZ112:FUE112"/>
    <mergeCell ref="FUG112:FUL112"/>
    <mergeCell ref="FRH112:FRM112"/>
    <mergeCell ref="FRO112:FRT112"/>
    <mergeCell ref="FRV112:FSA112"/>
    <mergeCell ref="FSC112:FSH112"/>
    <mergeCell ref="FSJ112:FSO112"/>
    <mergeCell ref="FSQ112:FSV112"/>
    <mergeCell ref="FPR112:FPW112"/>
    <mergeCell ref="FPY112:FQD112"/>
    <mergeCell ref="FQF112:FQK112"/>
    <mergeCell ref="FQM112:FQR112"/>
    <mergeCell ref="FQT112:FQY112"/>
    <mergeCell ref="FRA112:FRF112"/>
    <mergeCell ref="FOB112:FOG112"/>
    <mergeCell ref="FOI112:FON112"/>
    <mergeCell ref="FOP112:FOU112"/>
    <mergeCell ref="FOW112:FPB112"/>
    <mergeCell ref="FPD112:FPI112"/>
    <mergeCell ref="FPK112:FPP112"/>
    <mergeCell ref="FML112:FMQ112"/>
    <mergeCell ref="FMS112:FMX112"/>
    <mergeCell ref="FMZ112:FNE112"/>
    <mergeCell ref="FNG112:FNL112"/>
    <mergeCell ref="FNN112:FNS112"/>
    <mergeCell ref="FNU112:FNZ112"/>
    <mergeCell ref="FKV112:FLA112"/>
    <mergeCell ref="FLC112:FLH112"/>
    <mergeCell ref="FLJ112:FLO112"/>
    <mergeCell ref="FLQ112:FLV112"/>
    <mergeCell ref="FLX112:FMC112"/>
    <mergeCell ref="FME112:FMJ112"/>
    <mergeCell ref="GCP112:GCU112"/>
    <mergeCell ref="GCW112:GDB112"/>
    <mergeCell ref="GDD112:GDI112"/>
    <mergeCell ref="GDK112:GDP112"/>
    <mergeCell ref="GDR112:GDW112"/>
    <mergeCell ref="GDY112:GED112"/>
    <mergeCell ref="GAZ112:GBE112"/>
    <mergeCell ref="GBG112:GBL112"/>
    <mergeCell ref="GBN112:GBS112"/>
    <mergeCell ref="GBU112:GBZ112"/>
    <mergeCell ref="GCB112:GCG112"/>
    <mergeCell ref="GCI112:GCN112"/>
    <mergeCell ref="FZJ112:FZO112"/>
    <mergeCell ref="FZQ112:FZV112"/>
    <mergeCell ref="FZX112:GAC112"/>
    <mergeCell ref="GAE112:GAJ112"/>
    <mergeCell ref="GAL112:GAQ112"/>
    <mergeCell ref="GAS112:GAX112"/>
    <mergeCell ref="FXT112:FXY112"/>
    <mergeCell ref="FYA112:FYF112"/>
    <mergeCell ref="FYH112:FYM112"/>
    <mergeCell ref="FYO112:FYT112"/>
    <mergeCell ref="FYV112:FZA112"/>
    <mergeCell ref="FZC112:FZH112"/>
    <mergeCell ref="FWD112:FWI112"/>
    <mergeCell ref="FWK112:FWP112"/>
    <mergeCell ref="FWR112:FWW112"/>
    <mergeCell ref="FWY112:FXD112"/>
    <mergeCell ref="FXF112:FXK112"/>
    <mergeCell ref="FXM112:FXR112"/>
    <mergeCell ref="FUN112:FUS112"/>
    <mergeCell ref="FUU112:FUZ112"/>
    <mergeCell ref="FVB112:FVG112"/>
    <mergeCell ref="FVI112:FVN112"/>
    <mergeCell ref="FVP112:FVU112"/>
    <mergeCell ref="FVW112:FWB112"/>
    <mergeCell ref="GMH112:GMM112"/>
    <mergeCell ref="GMO112:GMT112"/>
    <mergeCell ref="GMV112:GNA112"/>
    <mergeCell ref="GNC112:GNH112"/>
    <mergeCell ref="GNJ112:GNO112"/>
    <mergeCell ref="GNQ112:GNV112"/>
    <mergeCell ref="GKR112:GKW112"/>
    <mergeCell ref="GKY112:GLD112"/>
    <mergeCell ref="GLF112:GLK112"/>
    <mergeCell ref="GLM112:GLR112"/>
    <mergeCell ref="GLT112:GLY112"/>
    <mergeCell ref="GMA112:GMF112"/>
    <mergeCell ref="GJB112:GJG112"/>
    <mergeCell ref="GJI112:GJN112"/>
    <mergeCell ref="GJP112:GJU112"/>
    <mergeCell ref="GJW112:GKB112"/>
    <mergeCell ref="GKD112:GKI112"/>
    <mergeCell ref="GKK112:GKP112"/>
    <mergeCell ref="GHL112:GHQ112"/>
    <mergeCell ref="GHS112:GHX112"/>
    <mergeCell ref="GHZ112:GIE112"/>
    <mergeCell ref="GIG112:GIL112"/>
    <mergeCell ref="GIN112:GIS112"/>
    <mergeCell ref="GIU112:GIZ112"/>
    <mergeCell ref="GFV112:GGA112"/>
    <mergeCell ref="GGC112:GGH112"/>
    <mergeCell ref="GGJ112:GGO112"/>
    <mergeCell ref="GGQ112:GGV112"/>
    <mergeCell ref="GGX112:GHC112"/>
    <mergeCell ref="GHE112:GHJ112"/>
    <mergeCell ref="GEF112:GEK112"/>
    <mergeCell ref="GEM112:GER112"/>
    <mergeCell ref="GET112:GEY112"/>
    <mergeCell ref="GFA112:GFF112"/>
    <mergeCell ref="GFH112:GFM112"/>
    <mergeCell ref="GFO112:GFT112"/>
    <mergeCell ref="GVZ112:GWE112"/>
    <mergeCell ref="GWG112:GWL112"/>
    <mergeCell ref="GWN112:GWS112"/>
    <mergeCell ref="GWU112:GWZ112"/>
    <mergeCell ref="GXB112:GXG112"/>
    <mergeCell ref="GXI112:GXN112"/>
    <mergeCell ref="GUJ112:GUO112"/>
    <mergeCell ref="GUQ112:GUV112"/>
    <mergeCell ref="GUX112:GVC112"/>
    <mergeCell ref="GVE112:GVJ112"/>
    <mergeCell ref="GVL112:GVQ112"/>
    <mergeCell ref="GVS112:GVX112"/>
    <mergeCell ref="GST112:GSY112"/>
    <mergeCell ref="GTA112:GTF112"/>
    <mergeCell ref="GTH112:GTM112"/>
    <mergeCell ref="GTO112:GTT112"/>
    <mergeCell ref="GTV112:GUA112"/>
    <mergeCell ref="GUC112:GUH112"/>
    <mergeCell ref="GRD112:GRI112"/>
    <mergeCell ref="GRK112:GRP112"/>
    <mergeCell ref="GRR112:GRW112"/>
    <mergeCell ref="GRY112:GSD112"/>
    <mergeCell ref="GSF112:GSK112"/>
    <mergeCell ref="GSM112:GSR112"/>
    <mergeCell ref="GPN112:GPS112"/>
    <mergeCell ref="GPU112:GPZ112"/>
    <mergeCell ref="GQB112:GQG112"/>
    <mergeCell ref="GQI112:GQN112"/>
    <mergeCell ref="GQP112:GQU112"/>
    <mergeCell ref="GQW112:GRB112"/>
    <mergeCell ref="GNX112:GOC112"/>
    <mergeCell ref="GOE112:GOJ112"/>
    <mergeCell ref="GOL112:GOQ112"/>
    <mergeCell ref="GOS112:GOX112"/>
    <mergeCell ref="GOZ112:GPE112"/>
    <mergeCell ref="GPG112:GPL112"/>
    <mergeCell ref="HFR112:HFW112"/>
    <mergeCell ref="HFY112:HGD112"/>
    <mergeCell ref="HGF112:HGK112"/>
    <mergeCell ref="HGM112:HGR112"/>
    <mergeCell ref="HGT112:HGY112"/>
    <mergeCell ref="HHA112:HHF112"/>
    <mergeCell ref="HEB112:HEG112"/>
    <mergeCell ref="HEI112:HEN112"/>
    <mergeCell ref="HEP112:HEU112"/>
    <mergeCell ref="HEW112:HFB112"/>
    <mergeCell ref="HFD112:HFI112"/>
    <mergeCell ref="HFK112:HFP112"/>
    <mergeCell ref="HCL112:HCQ112"/>
    <mergeCell ref="HCS112:HCX112"/>
    <mergeCell ref="HCZ112:HDE112"/>
    <mergeCell ref="HDG112:HDL112"/>
    <mergeCell ref="HDN112:HDS112"/>
    <mergeCell ref="HDU112:HDZ112"/>
    <mergeCell ref="HAV112:HBA112"/>
    <mergeCell ref="HBC112:HBH112"/>
    <mergeCell ref="HBJ112:HBO112"/>
    <mergeCell ref="HBQ112:HBV112"/>
    <mergeCell ref="HBX112:HCC112"/>
    <mergeCell ref="HCE112:HCJ112"/>
    <mergeCell ref="GZF112:GZK112"/>
    <mergeCell ref="GZM112:GZR112"/>
    <mergeCell ref="GZT112:GZY112"/>
    <mergeCell ref="HAA112:HAF112"/>
    <mergeCell ref="HAH112:HAM112"/>
    <mergeCell ref="HAO112:HAT112"/>
    <mergeCell ref="GXP112:GXU112"/>
    <mergeCell ref="GXW112:GYB112"/>
    <mergeCell ref="GYD112:GYI112"/>
    <mergeCell ref="GYK112:GYP112"/>
    <mergeCell ref="GYR112:GYW112"/>
    <mergeCell ref="GYY112:GZD112"/>
    <mergeCell ref="HPJ112:HPO112"/>
    <mergeCell ref="HPQ112:HPV112"/>
    <mergeCell ref="HPX112:HQC112"/>
    <mergeCell ref="HQE112:HQJ112"/>
    <mergeCell ref="HQL112:HQQ112"/>
    <mergeCell ref="HQS112:HQX112"/>
    <mergeCell ref="HNT112:HNY112"/>
    <mergeCell ref="HOA112:HOF112"/>
    <mergeCell ref="HOH112:HOM112"/>
    <mergeCell ref="HOO112:HOT112"/>
    <mergeCell ref="HOV112:HPA112"/>
    <mergeCell ref="HPC112:HPH112"/>
    <mergeCell ref="HMD112:HMI112"/>
    <mergeCell ref="HMK112:HMP112"/>
    <mergeCell ref="HMR112:HMW112"/>
    <mergeCell ref="HMY112:HND112"/>
    <mergeCell ref="HNF112:HNK112"/>
    <mergeCell ref="HNM112:HNR112"/>
    <mergeCell ref="HKN112:HKS112"/>
    <mergeCell ref="HKU112:HKZ112"/>
    <mergeCell ref="HLB112:HLG112"/>
    <mergeCell ref="HLI112:HLN112"/>
    <mergeCell ref="HLP112:HLU112"/>
    <mergeCell ref="HLW112:HMB112"/>
    <mergeCell ref="HIX112:HJC112"/>
    <mergeCell ref="HJE112:HJJ112"/>
    <mergeCell ref="HJL112:HJQ112"/>
    <mergeCell ref="HJS112:HJX112"/>
    <mergeCell ref="HJZ112:HKE112"/>
    <mergeCell ref="HKG112:HKL112"/>
    <mergeCell ref="HHH112:HHM112"/>
    <mergeCell ref="HHO112:HHT112"/>
    <mergeCell ref="HHV112:HIA112"/>
    <mergeCell ref="HIC112:HIH112"/>
    <mergeCell ref="HIJ112:HIO112"/>
    <mergeCell ref="HIQ112:HIV112"/>
    <mergeCell ref="HZB112:HZG112"/>
    <mergeCell ref="HZI112:HZN112"/>
    <mergeCell ref="HZP112:HZU112"/>
    <mergeCell ref="HZW112:IAB112"/>
    <mergeCell ref="IAD112:IAI112"/>
    <mergeCell ref="IAK112:IAP112"/>
    <mergeCell ref="HXL112:HXQ112"/>
    <mergeCell ref="HXS112:HXX112"/>
    <mergeCell ref="HXZ112:HYE112"/>
    <mergeCell ref="HYG112:HYL112"/>
    <mergeCell ref="HYN112:HYS112"/>
    <mergeCell ref="HYU112:HYZ112"/>
    <mergeCell ref="HVV112:HWA112"/>
    <mergeCell ref="HWC112:HWH112"/>
    <mergeCell ref="HWJ112:HWO112"/>
    <mergeCell ref="HWQ112:HWV112"/>
    <mergeCell ref="HWX112:HXC112"/>
    <mergeCell ref="HXE112:HXJ112"/>
    <mergeCell ref="HUF112:HUK112"/>
    <mergeCell ref="HUM112:HUR112"/>
    <mergeCell ref="HUT112:HUY112"/>
    <mergeCell ref="HVA112:HVF112"/>
    <mergeCell ref="HVH112:HVM112"/>
    <mergeCell ref="HVO112:HVT112"/>
    <mergeCell ref="HSP112:HSU112"/>
    <mergeCell ref="HSW112:HTB112"/>
    <mergeCell ref="HTD112:HTI112"/>
    <mergeCell ref="HTK112:HTP112"/>
    <mergeCell ref="HTR112:HTW112"/>
    <mergeCell ref="HTY112:HUD112"/>
    <mergeCell ref="HQZ112:HRE112"/>
    <mergeCell ref="HRG112:HRL112"/>
    <mergeCell ref="HRN112:HRS112"/>
    <mergeCell ref="HRU112:HRZ112"/>
    <mergeCell ref="HSB112:HSG112"/>
    <mergeCell ref="HSI112:HSN112"/>
    <mergeCell ref="IIT112:IIY112"/>
    <mergeCell ref="IJA112:IJF112"/>
    <mergeCell ref="IJH112:IJM112"/>
    <mergeCell ref="IJO112:IJT112"/>
    <mergeCell ref="IJV112:IKA112"/>
    <mergeCell ref="IKC112:IKH112"/>
    <mergeCell ref="IHD112:IHI112"/>
    <mergeCell ref="IHK112:IHP112"/>
    <mergeCell ref="IHR112:IHW112"/>
    <mergeCell ref="IHY112:IID112"/>
    <mergeCell ref="IIF112:IIK112"/>
    <mergeCell ref="IIM112:IIR112"/>
    <mergeCell ref="IFN112:IFS112"/>
    <mergeCell ref="IFU112:IFZ112"/>
    <mergeCell ref="IGB112:IGG112"/>
    <mergeCell ref="IGI112:IGN112"/>
    <mergeCell ref="IGP112:IGU112"/>
    <mergeCell ref="IGW112:IHB112"/>
    <mergeCell ref="IDX112:IEC112"/>
    <mergeCell ref="IEE112:IEJ112"/>
    <mergeCell ref="IEL112:IEQ112"/>
    <mergeCell ref="IES112:IEX112"/>
    <mergeCell ref="IEZ112:IFE112"/>
    <mergeCell ref="IFG112:IFL112"/>
    <mergeCell ref="ICH112:ICM112"/>
    <mergeCell ref="ICO112:ICT112"/>
    <mergeCell ref="ICV112:IDA112"/>
    <mergeCell ref="IDC112:IDH112"/>
    <mergeCell ref="IDJ112:IDO112"/>
    <mergeCell ref="IDQ112:IDV112"/>
    <mergeCell ref="IAR112:IAW112"/>
    <mergeCell ref="IAY112:IBD112"/>
    <mergeCell ref="IBF112:IBK112"/>
    <mergeCell ref="IBM112:IBR112"/>
    <mergeCell ref="IBT112:IBY112"/>
    <mergeCell ref="ICA112:ICF112"/>
    <mergeCell ref="ISL112:ISQ112"/>
    <mergeCell ref="ISS112:ISX112"/>
    <mergeCell ref="ISZ112:ITE112"/>
    <mergeCell ref="ITG112:ITL112"/>
    <mergeCell ref="ITN112:ITS112"/>
    <mergeCell ref="ITU112:ITZ112"/>
    <mergeCell ref="IQV112:IRA112"/>
    <mergeCell ref="IRC112:IRH112"/>
    <mergeCell ref="IRJ112:IRO112"/>
    <mergeCell ref="IRQ112:IRV112"/>
    <mergeCell ref="IRX112:ISC112"/>
    <mergeCell ref="ISE112:ISJ112"/>
    <mergeCell ref="IPF112:IPK112"/>
    <mergeCell ref="IPM112:IPR112"/>
    <mergeCell ref="IPT112:IPY112"/>
    <mergeCell ref="IQA112:IQF112"/>
    <mergeCell ref="IQH112:IQM112"/>
    <mergeCell ref="IQO112:IQT112"/>
    <mergeCell ref="INP112:INU112"/>
    <mergeCell ref="INW112:IOB112"/>
    <mergeCell ref="IOD112:IOI112"/>
    <mergeCell ref="IOK112:IOP112"/>
    <mergeCell ref="IOR112:IOW112"/>
    <mergeCell ref="IOY112:IPD112"/>
    <mergeCell ref="ILZ112:IME112"/>
    <mergeCell ref="IMG112:IML112"/>
    <mergeCell ref="IMN112:IMS112"/>
    <mergeCell ref="IMU112:IMZ112"/>
    <mergeCell ref="INB112:ING112"/>
    <mergeCell ref="INI112:INN112"/>
    <mergeCell ref="IKJ112:IKO112"/>
    <mergeCell ref="IKQ112:IKV112"/>
    <mergeCell ref="IKX112:ILC112"/>
    <mergeCell ref="ILE112:ILJ112"/>
    <mergeCell ref="ILL112:ILQ112"/>
    <mergeCell ref="ILS112:ILX112"/>
    <mergeCell ref="JCD112:JCI112"/>
    <mergeCell ref="JCK112:JCP112"/>
    <mergeCell ref="JCR112:JCW112"/>
    <mergeCell ref="JCY112:JDD112"/>
    <mergeCell ref="JDF112:JDK112"/>
    <mergeCell ref="JDM112:JDR112"/>
    <mergeCell ref="JAN112:JAS112"/>
    <mergeCell ref="JAU112:JAZ112"/>
    <mergeCell ref="JBB112:JBG112"/>
    <mergeCell ref="JBI112:JBN112"/>
    <mergeCell ref="JBP112:JBU112"/>
    <mergeCell ref="JBW112:JCB112"/>
    <mergeCell ref="IYX112:IZC112"/>
    <mergeCell ref="IZE112:IZJ112"/>
    <mergeCell ref="IZL112:IZQ112"/>
    <mergeCell ref="IZS112:IZX112"/>
    <mergeCell ref="IZZ112:JAE112"/>
    <mergeCell ref="JAG112:JAL112"/>
    <mergeCell ref="IXH112:IXM112"/>
    <mergeCell ref="IXO112:IXT112"/>
    <mergeCell ref="IXV112:IYA112"/>
    <mergeCell ref="IYC112:IYH112"/>
    <mergeCell ref="IYJ112:IYO112"/>
    <mergeCell ref="IYQ112:IYV112"/>
    <mergeCell ref="IVR112:IVW112"/>
    <mergeCell ref="IVY112:IWD112"/>
    <mergeCell ref="IWF112:IWK112"/>
    <mergeCell ref="IWM112:IWR112"/>
    <mergeCell ref="IWT112:IWY112"/>
    <mergeCell ref="IXA112:IXF112"/>
    <mergeCell ref="IUB112:IUG112"/>
    <mergeCell ref="IUI112:IUN112"/>
    <mergeCell ref="IUP112:IUU112"/>
    <mergeCell ref="IUW112:IVB112"/>
    <mergeCell ref="IVD112:IVI112"/>
    <mergeCell ref="IVK112:IVP112"/>
    <mergeCell ref="JLV112:JMA112"/>
    <mergeCell ref="JMC112:JMH112"/>
    <mergeCell ref="JMJ112:JMO112"/>
    <mergeCell ref="JMQ112:JMV112"/>
    <mergeCell ref="JMX112:JNC112"/>
    <mergeCell ref="JNE112:JNJ112"/>
    <mergeCell ref="JKF112:JKK112"/>
    <mergeCell ref="JKM112:JKR112"/>
    <mergeCell ref="JKT112:JKY112"/>
    <mergeCell ref="JLA112:JLF112"/>
    <mergeCell ref="JLH112:JLM112"/>
    <mergeCell ref="JLO112:JLT112"/>
    <mergeCell ref="JIP112:JIU112"/>
    <mergeCell ref="JIW112:JJB112"/>
    <mergeCell ref="JJD112:JJI112"/>
    <mergeCell ref="JJK112:JJP112"/>
    <mergeCell ref="JJR112:JJW112"/>
    <mergeCell ref="JJY112:JKD112"/>
    <mergeCell ref="JGZ112:JHE112"/>
    <mergeCell ref="JHG112:JHL112"/>
    <mergeCell ref="JHN112:JHS112"/>
    <mergeCell ref="JHU112:JHZ112"/>
    <mergeCell ref="JIB112:JIG112"/>
    <mergeCell ref="JII112:JIN112"/>
    <mergeCell ref="JFJ112:JFO112"/>
    <mergeCell ref="JFQ112:JFV112"/>
    <mergeCell ref="JFX112:JGC112"/>
    <mergeCell ref="JGE112:JGJ112"/>
    <mergeCell ref="JGL112:JGQ112"/>
    <mergeCell ref="JGS112:JGX112"/>
    <mergeCell ref="JDT112:JDY112"/>
    <mergeCell ref="JEA112:JEF112"/>
    <mergeCell ref="JEH112:JEM112"/>
    <mergeCell ref="JEO112:JET112"/>
    <mergeCell ref="JEV112:JFA112"/>
    <mergeCell ref="JFC112:JFH112"/>
    <mergeCell ref="JVN112:JVS112"/>
    <mergeCell ref="JVU112:JVZ112"/>
    <mergeCell ref="JWB112:JWG112"/>
    <mergeCell ref="JWI112:JWN112"/>
    <mergeCell ref="JWP112:JWU112"/>
    <mergeCell ref="JWW112:JXB112"/>
    <mergeCell ref="JTX112:JUC112"/>
    <mergeCell ref="JUE112:JUJ112"/>
    <mergeCell ref="JUL112:JUQ112"/>
    <mergeCell ref="JUS112:JUX112"/>
    <mergeCell ref="JUZ112:JVE112"/>
    <mergeCell ref="JVG112:JVL112"/>
    <mergeCell ref="JSH112:JSM112"/>
    <mergeCell ref="JSO112:JST112"/>
    <mergeCell ref="JSV112:JTA112"/>
    <mergeCell ref="JTC112:JTH112"/>
    <mergeCell ref="JTJ112:JTO112"/>
    <mergeCell ref="JTQ112:JTV112"/>
    <mergeCell ref="JQR112:JQW112"/>
    <mergeCell ref="JQY112:JRD112"/>
    <mergeCell ref="JRF112:JRK112"/>
    <mergeCell ref="JRM112:JRR112"/>
    <mergeCell ref="JRT112:JRY112"/>
    <mergeCell ref="JSA112:JSF112"/>
    <mergeCell ref="JPB112:JPG112"/>
    <mergeCell ref="JPI112:JPN112"/>
    <mergeCell ref="JPP112:JPU112"/>
    <mergeCell ref="JPW112:JQB112"/>
    <mergeCell ref="JQD112:JQI112"/>
    <mergeCell ref="JQK112:JQP112"/>
    <mergeCell ref="JNL112:JNQ112"/>
    <mergeCell ref="JNS112:JNX112"/>
    <mergeCell ref="JNZ112:JOE112"/>
    <mergeCell ref="JOG112:JOL112"/>
    <mergeCell ref="JON112:JOS112"/>
    <mergeCell ref="JOU112:JOZ112"/>
    <mergeCell ref="KFF112:KFK112"/>
    <mergeCell ref="KFM112:KFR112"/>
    <mergeCell ref="KFT112:KFY112"/>
    <mergeCell ref="KGA112:KGF112"/>
    <mergeCell ref="KGH112:KGM112"/>
    <mergeCell ref="KGO112:KGT112"/>
    <mergeCell ref="KDP112:KDU112"/>
    <mergeCell ref="KDW112:KEB112"/>
    <mergeCell ref="KED112:KEI112"/>
    <mergeCell ref="KEK112:KEP112"/>
    <mergeCell ref="KER112:KEW112"/>
    <mergeCell ref="KEY112:KFD112"/>
    <mergeCell ref="KBZ112:KCE112"/>
    <mergeCell ref="KCG112:KCL112"/>
    <mergeCell ref="KCN112:KCS112"/>
    <mergeCell ref="KCU112:KCZ112"/>
    <mergeCell ref="KDB112:KDG112"/>
    <mergeCell ref="KDI112:KDN112"/>
    <mergeCell ref="KAJ112:KAO112"/>
    <mergeCell ref="KAQ112:KAV112"/>
    <mergeCell ref="KAX112:KBC112"/>
    <mergeCell ref="KBE112:KBJ112"/>
    <mergeCell ref="KBL112:KBQ112"/>
    <mergeCell ref="KBS112:KBX112"/>
    <mergeCell ref="JYT112:JYY112"/>
    <mergeCell ref="JZA112:JZF112"/>
    <mergeCell ref="JZH112:JZM112"/>
    <mergeCell ref="JZO112:JZT112"/>
    <mergeCell ref="JZV112:KAA112"/>
    <mergeCell ref="KAC112:KAH112"/>
    <mergeCell ref="JXD112:JXI112"/>
    <mergeCell ref="JXK112:JXP112"/>
    <mergeCell ref="JXR112:JXW112"/>
    <mergeCell ref="JXY112:JYD112"/>
    <mergeCell ref="JYF112:JYK112"/>
    <mergeCell ref="JYM112:JYR112"/>
    <mergeCell ref="KOX112:KPC112"/>
    <mergeCell ref="KPE112:KPJ112"/>
    <mergeCell ref="KPL112:KPQ112"/>
    <mergeCell ref="KPS112:KPX112"/>
    <mergeCell ref="KPZ112:KQE112"/>
    <mergeCell ref="KQG112:KQL112"/>
    <mergeCell ref="KNH112:KNM112"/>
    <mergeCell ref="KNO112:KNT112"/>
    <mergeCell ref="KNV112:KOA112"/>
    <mergeCell ref="KOC112:KOH112"/>
    <mergeCell ref="KOJ112:KOO112"/>
    <mergeCell ref="KOQ112:KOV112"/>
    <mergeCell ref="KLR112:KLW112"/>
    <mergeCell ref="KLY112:KMD112"/>
    <mergeCell ref="KMF112:KMK112"/>
    <mergeCell ref="KMM112:KMR112"/>
    <mergeCell ref="KMT112:KMY112"/>
    <mergeCell ref="KNA112:KNF112"/>
    <mergeCell ref="KKB112:KKG112"/>
    <mergeCell ref="KKI112:KKN112"/>
    <mergeCell ref="KKP112:KKU112"/>
    <mergeCell ref="KKW112:KLB112"/>
    <mergeCell ref="KLD112:KLI112"/>
    <mergeCell ref="KLK112:KLP112"/>
    <mergeCell ref="KIL112:KIQ112"/>
    <mergeCell ref="KIS112:KIX112"/>
    <mergeCell ref="KIZ112:KJE112"/>
    <mergeCell ref="KJG112:KJL112"/>
    <mergeCell ref="KJN112:KJS112"/>
    <mergeCell ref="KJU112:KJZ112"/>
    <mergeCell ref="KGV112:KHA112"/>
    <mergeCell ref="KHC112:KHH112"/>
    <mergeCell ref="KHJ112:KHO112"/>
    <mergeCell ref="KHQ112:KHV112"/>
    <mergeCell ref="KHX112:KIC112"/>
    <mergeCell ref="KIE112:KIJ112"/>
    <mergeCell ref="KYP112:KYU112"/>
    <mergeCell ref="KYW112:KZB112"/>
    <mergeCell ref="KZD112:KZI112"/>
    <mergeCell ref="KZK112:KZP112"/>
    <mergeCell ref="KZR112:KZW112"/>
    <mergeCell ref="KZY112:LAD112"/>
    <mergeCell ref="KWZ112:KXE112"/>
    <mergeCell ref="KXG112:KXL112"/>
    <mergeCell ref="KXN112:KXS112"/>
    <mergeCell ref="KXU112:KXZ112"/>
    <mergeCell ref="KYB112:KYG112"/>
    <mergeCell ref="KYI112:KYN112"/>
    <mergeCell ref="KVJ112:KVO112"/>
    <mergeCell ref="KVQ112:KVV112"/>
    <mergeCell ref="KVX112:KWC112"/>
    <mergeCell ref="KWE112:KWJ112"/>
    <mergeCell ref="KWL112:KWQ112"/>
    <mergeCell ref="KWS112:KWX112"/>
    <mergeCell ref="KTT112:KTY112"/>
    <mergeCell ref="KUA112:KUF112"/>
    <mergeCell ref="KUH112:KUM112"/>
    <mergeCell ref="KUO112:KUT112"/>
    <mergeCell ref="KUV112:KVA112"/>
    <mergeCell ref="KVC112:KVH112"/>
    <mergeCell ref="KSD112:KSI112"/>
    <mergeCell ref="KSK112:KSP112"/>
    <mergeCell ref="KSR112:KSW112"/>
    <mergeCell ref="KSY112:KTD112"/>
    <mergeCell ref="KTF112:KTK112"/>
    <mergeCell ref="KTM112:KTR112"/>
    <mergeCell ref="KQN112:KQS112"/>
    <mergeCell ref="KQU112:KQZ112"/>
    <mergeCell ref="KRB112:KRG112"/>
    <mergeCell ref="KRI112:KRN112"/>
    <mergeCell ref="KRP112:KRU112"/>
    <mergeCell ref="KRW112:KSB112"/>
    <mergeCell ref="LIH112:LIM112"/>
    <mergeCell ref="LIO112:LIT112"/>
    <mergeCell ref="LIV112:LJA112"/>
    <mergeCell ref="LJC112:LJH112"/>
    <mergeCell ref="LJJ112:LJO112"/>
    <mergeCell ref="LJQ112:LJV112"/>
    <mergeCell ref="LGR112:LGW112"/>
    <mergeCell ref="LGY112:LHD112"/>
    <mergeCell ref="LHF112:LHK112"/>
    <mergeCell ref="LHM112:LHR112"/>
    <mergeCell ref="LHT112:LHY112"/>
    <mergeCell ref="LIA112:LIF112"/>
    <mergeCell ref="LFB112:LFG112"/>
    <mergeCell ref="LFI112:LFN112"/>
    <mergeCell ref="LFP112:LFU112"/>
    <mergeCell ref="LFW112:LGB112"/>
    <mergeCell ref="LGD112:LGI112"/>
    <mergeCell ref="LGK112:LGP112"/>
    <mergeCell ref="LDL112:LDQ112"/>
    <mergeCell ref="LDS112:LDX112"/>
    <mergeCell ref="LDZ112:LEE112"/>
    <mergeCell ref="LEG112:LEL112"/>
    <mergeCell ref="LEN112:LES112"/>
    <mergeCell ref="LEU112:LEZ112"/>
    <mergeCell ref="LBV112:LCA112"/>
    <mergeCell ref="LCC112:LCH112"/>
    <mergeCell ref="LCJ112:LCO112"/>
    <mergeCell ref="LCQ112:LCV112"/>
    <mergeCell ref="LCX112:LDC112"/>
    <mergeCell ref="LDE112:LDJ112"/>
    <mergeCell ref="LAF112:LAK112"/>
    <mergeCell ref="LAM112:LAR112"/>
    <mergeCell ref="LAT112:LAY112"/>
    <mergeCell ref="LBA112:LBF112"/>
    <mergeCell ref="LBH112:LBM112"/>
    <mergeCell ref="LBO112:LBT112"/>
    <mergeCell ref="LRZ112:LSE112"/>
    <mergeCell ref="LSG112:LSL112"/>
    <mergeCell ref="LSN112:LSS112"/>
    <mergeCell ref="LSU112:LSZ112"/>
    <mergeCell ref="LTB112:LTG112"/>
    <mergeCell ref="LTI112:LTN112"/>
    <mergeCell ref="LQJ112:LQO112"/>
    <mergeCell ref="LQQ112:LQV112"/>
    <mergeCell ref="LQX112:LRC112"/>
    <mergeCell ref="LRE112:LRJ112"/>
    <mergeCell ref="LRL112:LRQ112"/>
    <mergeCell ref="LRS112:LRX112"/>
    <mergeCell ref="LOT112:LOY112"/>
    <mergeCell ref="LPA112:LPF112"/>
    <mergeCell ref="LPH112:LPM112"/>
    <mergeCell ref="LPO112:LPT112"/>
    <mergeCell ref="LPV112:LQA112"/>
    <mergeCell ref="LQC112:LQH112"/>
    <mergeCell ref="LND112:LNI112"/>
    <mergeCell ref="LNK112:LNP112"/>
    <mergeCell ref="LNR112:LNW112"/>
    <mergeCell ref="LNY112:LOD112"/>
    <mergeCell ref="LOF112:LOK112"/>
    <mergeCell ref="LOM112:LOR112"/>
    <mergeCell ref="LLN112:LLS112"/>
    <mergeCell ref="LLU112:LLZ112"/>
    <mergeCell ref="LMB112:LMG112"/>
    <mergeCell ref="LMI112:LMN112"/>
    <mergeCell ref="LMP112:LMU112"/>
    <mergeCell ref="LMW112:LNB112"/>
    <mergeCell ref="LJX112:LKC112"/>
    <mergeCell ref="LKE112:LKJ112"/>
    <mergeCell ref="LKL112:LKQ112"/>
    <mergeCell ref="LKS112:LKX112"/>
    <mergeCell ref="LKZ112:LLE112"/>
    <mergeCell ref="LLG112:LLL112"/>
    <mergeCell ref="MBR112:MBW112"/>
    <mergeCell ref="MBY112:MCD112"/>
    <mergeCell ref="MCF112:MCK112"/>
    <mergeCell ref="MCM112:MCR112"/>
    <mergeCell ref="MCT112:MCY112"/>
    <mergeCell ref="MDA112:MDF112"/>
    <mergeCell ref="MAB112:MAG112"/>
    <mergeCell ref="MAI112:MAN112"/>
    <mergeCell ref="MAP112:MAU112"/>
    <mergeCell ref="MAW112:MBB112"/>
    <mergeCell ref="MBD112:MBI112"/>
    <mergeCell ref="MBK112:MBP112"/>
    <mergeCell ref="LYL112:LYQ112"/>
    <mergeCell ref="LYS112:LYX112"/>
    <mergeCell ref="LYZ112:LZE112"/>
    <mergeCell ref="LZG112:LZL112"/>
    <mergeCell ref="LZN112:LZS112"/>
    <mergeCell ref="LZU112:LZZ112"/>
    <mergeCell ref="LWV112:LXA112"/>
    <mergeCell ref="LXC112:LXH112"/>
    <mergeCell ref="LXJ112:LXO112"/>
    <mergeCell ref="LXQ112:LXV112"/>
    <mergeCell ref="LXX112:LYC112"/>
    <mergeCell ref="LYE112:LYJ112"/>
    <mergeCell ref="LVF112:LVK112"/>
    <mergeCell ref="LVM112:LVR112"/>
    <mergeCell ref="LVT112:LVY112"/>
    <mergeCell ref="LWA112:LWF112"/>
    <mergeCell ref="LWH112:LWM112"/>
    <mergeCell ref="LWO112:LWT112"/>
    <mergeCell ref="LTP112:LTU112"/>
    <mergeCell ref="LTW112:LUB112"/>
    <mergeCell ref="LUD112:LUI112"/>
    <mergeCell ref="LUK112:LUP112"/>
    <mergeCell ref="LUR112:LUW112"/>
    <mergeCell ref="LUY112:LVD112"/>
    <mergeCell ref="MLJ112:MLO112"/>
    <mergeCell ref="MLQ112:MLV112"/>
    <mergeCell ref="MLX112:MMC112"/>
    <mergeCell ref="MME112:MMJ112"/>
    <mergeCell ref="MML112:MMQ112"/>
    <mergeCell ref="MMS112:MMX112"/>
    <mergeCell ref="MJT112:MJY112"/>
    <mergeCell ref="MKA112:MKF112"/>
    <mergeCell ref="MKH112:MKM112"/>
    <mergeCell ref="MKO112:MKT112"/>
    <mergeCell ref="MKV112:MLA112"/>
    <mergeCell ref="MLC112:MLH112"/>
    <mergeCell ref="MID112:MII112"/>
    <mergeCell ref="MIK112:MIP112"/>
    <mergeCell ref="MIR112:MIW112"/>
    <mergeCell ref="MIY112:MJD112"/>
    <mergeCell ref="MJF112:MJK112"/>
    <mergeCell ref="MJM112:MJR112"/>
    <mergeCell ref="MGN112:MGS112"/>
    <mergeCell ref="MGU112:MGZ112"/>
    <mergeCell ref="MHB112:MHG112"/>
    <mergeCell ref="MHI112:MHN112"/>
    <mergeCell ref="MHP112:MHU112"/>
    <mergeCell ref="MHW112:MIB112"/>
    <mergeCell ref="MEX112:MFC112"/>
    <mergeCell ref="MFE112:MFJ112"/>
    <mergeCell ref="MFL112:MFQ112"/>
    <mergeCell ref="MFS112:MFX112"/>
    <mergeCell ref="MFZ112:MGE112"/>
    <mergeCell ref="MGG112:MGL112"/>
    <mergeCell ref="MDH112:MDM112"/>
    <mergeCell ref="MDO112:MDT112"/>
    <mergeCell ref="MDV112:MEA112"/>
    <mergeCell ref="MEC112:MEH112"/>
    <mergeCell ref="MEJ112:MEO112"/>
    <mergeCell ref="MEQ112:MEV112"/>
    <mergeCell ref="MVB112:MVG112"/>
    <mergeCell ref="MVI112:MVN112"/>
    <mergeCell ref="MVP112:MVU112"/>
    <mergeCell ref="MVW112:MWB112"/>
    <mergeCell ref="MWD112:MWI112"/>
    <mergeCell ref="MWK112:MWP112"/>
    <mergeCell ref="MTL112:MTQ112"/>
    <mergeCell ref="MTS112:MTX112"/>
    <mergeCell ref="MTZ112:MUE112"/>
    <mergeCell ref="MUG112:MUL112"/>
    <mergeCell ref="MUN112:MUS112"/>
    <mergeCell ref="MUU112:MUZ112"/>
    <mergeCell ref="MRV112:MSA112"/>
    <mergeCell ref="MSC112:MSH112"/>
    <mergeCell ref="MSJ112:MSO112"/>
    <mergeCell ref="MSQ112:MSV112"/>
    <mergeCell ref="MSX112:MTC112"/>
    <mergeCell ref="MTE112:MTJ112"/>
    <mergeCell ref="MQF112:MQK112"/>
    <mergeCell ref="MQM112:MQR112"/>
    <mergeCell ref="MQT112:MQY112"/>
    <mergeCell ref="MRA112:MRF112"/>
    <mergeCell ref="MRH112:MRM112"/>
    <mergeCell ref="MRO112:MRT112"/>
    <mergeCell ref="MOP112:MOU112"/>
    <mergeCell ref="MOW112:MPB112"/>
    <mergeCell ref="MPD112:MPI112"/>
    <mergeCell ref="MPK112:MPP112"/>
    <mergeCell ref="MPR112:MPW112"/>
    <mergeCell ref="MPY112:MQD112"/>
    <mergeCell ref="MMZ112:MNE112"/>
    <mergeCell ref="MNG112:MNL112"/>
    <mergeCell ref="MNN112:MNS112"/>
    <mergeCell ref="MNU112:MNZ112"/>
    <mergeCell ref="MOB112:MOG112"/>
    <mergeCell ref="MOI112:MON112"/>
    <mergeCell ref="NET112:NEY112"/>
    <mergeCell ref="NFA112:NFF112"/>
    <mergeCell ref="NFH112:NFM112"/>
    <mergeCell ref="NFO112:NFT112"/>
    <mergeCell ref="NFV112:NGA112"/>
    <mergeCell ref="NGC112:NGH112"/>
    <mergeCell ref="NDD112:NDI112"/>
    <mergeCell ref="NDK112:NDP112"/>
    <mergeCell ref="NDR112:NDW112"/>
    <mergeCell ref="NDY112:NED112"/>
    <mergeCell ref="NEF112:NEK112"/>
    <mergeCell ref="NEM112:NER112"/>
    <mergeCell ref="NBN112:NBS112"/>
    <mergeCell ref="NBU112:NBZ112"/>
    <mergeCell ref="NCB112:NCG112"/>
    <mergeCell ref="NCI112:NCN112"/>
    <mergeCell ref="NCP112:NCU112"/>
    <mergeCell ref="NCW112:NDB112"/>
    <mergeCell ref="MZX112:NAC112"/>
    <mergeCell ref="NAE112:NAJ112"/>
    <mergeCell ref="NAL112:NAQ112"/>
    <mergeCell ref="NAS112:NAX112"/>
    <mergeCell ref="NAZ112:NBE112"/>
    <mergeCell ref="NBG112:NBL112"/>
    <mergeCell ref="MYH112:MYM112"/>
    <mergeCell ref="MYO112:MYT112"/>
    <mergeCell ref="MYV112:MZA112"/>
    <mergeCell ref="MZC112:MZH112"/>
    <mergeCell ref="MZJ112:MZO112"/>
    <mergeCell ref="MZQ112:MZV112"/>
    <mergeCell ref="MWR112:MWW112"/>
    <mergeCell ref="MWY112:MXD112"/>
    <mergeCell ref="MXF112:MXK112"/>
    <mergeCell ref="MXM112:MXR112"/>
    <mergeCell ref="MXT112:MXY112"/>
    <mergeCell ref="MYA112:MYF112"/>
    <mergeCell ref="NOL112:NOQ112"/>
    <mergeCell ref="NOS112:NOX112"/>
    <mergeCell ref="NOZ112:NPE112"/>
    <mergeCell ref="NPG112:NPL112"/>
    <mergeCell ref="NPN112:NPS112"/>
    <mergeCell ref="NPU112:NPZ112"/>
    <mergeCell ref="NMV112:NNA112"/>
    <mergeCell ref="NNC112:NNH112"/>
    <mergeCell ref="NNJ112:NNO112"/>
    <mergeCell ref="NNQ112:NNV112"/>
    <mergeCell ref="NNX112:NOC112"/>
    <mergeCell ref="NOE112:NOJ112"/>
    <mergeCell ref="NLF112:NLK112"/>
    <mergeCell ref="NLM112:NLR112"/>
    <mergeCell ref="NLT112:NLY112"/>
    <mergeCell ref="NMA112:NMF112"/>
    <mergeCell ref="NMH112:NMM112"/>
    <mergeCell ref="NMO112:NMT112"/>
    <mergeCell ref="NJP112:NJU112"/>
    <mergeCell ref="NJW112:NKB112"/>
    <mergeCell ref="NKD112:NKI112"/>
    <mergeCell ref="NKK112:NKP112"/>
    <mergeCell ref="NKR112:NKW112"/>
    <mergeCell ref="NKY112:NLD112"/>
    <mergeCell ref="NHZ112:NIE112"/>
    <mergeCell ref="NIG112:NIL112"/>
    <mergeCell ref="NIN112:NIS112"/>
    <mergeCell ref="NIU112:NIZ112"/>
    <mergeCell ref="NJB112:NJG112"/>
    <mergeCell ref="NJI112:NJN112"/>
    <mergeCell ref="NGJ112:NGO112"/>
    <mergeCell ref="NGQ112:NGV112"/>
    <mergeCell ref="NGX112:NHC112"/>
    <mergeCell ref="NHE112:NHJ112"/>
    <mergeCell ref="NHL112:NHQ112"/>
    <mergeCell ref="NHS112:NHX112"/>
    <mergeCell ref="NYD112:NYI112"/>
    <mergeCell ref="NYK112:NYP112"/>
    <mergeCell ref="NYR112:NYW112"/>
    <mergeCell ref="NYY112:NZD112"/>
    <mergeCell ref="NZF112:NZK112"/>
    <mergeCell ref="NZM112:NZR112"/>
    <mergeCell ref="NWN112:NWS112"/>
    <mergeCell ref="NWU112:NWZ112"/>
    <mergeCell ref="NXB112:NXG112"/>
    <mergeCell ref="NXI112:NXN112"/>
    <mergeCell ref="NXP112:NXU112"/>
    <mergeCell ref="NXW112:NYB112"/>
    <mergeCell ref="NUX112:NVC112"/>
    <mergeCell ref="NVE112:NVJ112"/>
    <mergeCell ref="NVL112:NVQ112"/>
    <mergeCell ref="NVS112:NVX112"/>
    <mergeCell ref="NVZ112:NWE112"/>
    <mergeCell ref="NWG112:NWL112"/>
    <mergeCell ref="NTH112:NTM112"/>
    <mergeCell ref="NTO112:NTT112"/>
    <mergeCell ref="NTV112:NUA112"/>
    <mergeCell ref="NUC112:NUH112"/>
    <mergeCell ref="NUJ112:NUO112"/>
    <mergeCell ref="NUQ112:NUV112"/>
    <mergeCell ref="NRR112:NRW112"/>
    <mergeCell ref="NRY112:NSD112"/>
    <mergeCell ref="NSF112:NSK112"/>
    <mergeCell ref="NSM112:NSR112"/>
    <mergeCell ref="NST112:NSY112"/>
    <mergeCell ref="NTA112:NTF112"/>
    <mergeCell ref="NQB112:NQG112"/>
    <mergeCell ref="NQI112:NQN112"/>
    <mergeCell ref="NQP112:NQU112"/>
    <mergeCell ref="NQW112:NRB112"/>
    <mergeCell ref="NRD112:NRI112"/>
    <mergeCell ref="NRK112:NRP112"/>
    <mergeCell ref="OHV112:OIA112"/>
    <mergeCell ref="OIC112:OIH112"/>
    <mergeCell ref="OIJ112:OIO112"/>
    <mergeCell ref="OIQ112:OIV112"/>
    <mergeCell ref="OIX112:OJC112"/>
    <mergeCell ref="OJE112:OJJ112"/>
    <mergeCell ref="OGF112:OGK112"/>
    <mergeCell ref="OGM112:OGR112"/>
    <mergeCell ref="OGT112:OGY112"/>
    <mergeCell ref="OHA112:OHF112"/>
    <mergeCell ref="OHH112:OHM112"/>
    <mergeCell ref="OHO112:OHT112"/>
    <mergeCell ref="OEP112:OEU112"/>
    <mergeCell ref="OEW112:OFB112"/>
    <mergeCell ref="OFD112:OFI112"/>
    <mergeCell ref="OFK112:OFP112"/>
    <mergeCell ref="OFR112:OFW112"/>
    <mergeCell ref="OFY112:OGD112"/>
    <mergeCell ref="OCZ112:ODE112"/>
    <mergeCell ref="ODG112:ODL112"/>
    <mergeCell ref="ODN112:ODS112"/>
    <mergeCell ref="ODU112:ODZ112"/>
    <mergeCell ref="OEB112:OEG112"/>
    <mergeCell ref="OEI112:OEN112"/>
    <mergeCell ref="OBJ112:OBO112"/>
    <mergeCell ref="OBQ112:OBV112"/>
    <mergeCell ref="OBX112:OCC112"/>
    <mergeCell ref="OCE112:OCJ112"/>
    <mergeCell ref="OCL112:OCQ112"/>
    <mergeCell ref="OCS112:OCX112"/>
    <mergeCell ref="NZT112:NZY112"/>
    <mergeCell ref="OAA112:OAF112"/>
    <mergeCell ref="OAH112:OAM112"/>
    <mergeCell ref="OAO112:OAT112"/>
    <mergeCell ref="OAV112:OBA112"/>
    <mergeCell ref="OBC112:OBH112"/>
    <mergeCell ref="ORN112:ORS112"/>
    <mergeCell ref="ORU112:ORZ112"/>
    <mergeCell ref="OSB112:OSG112"/>
    <mergeCell ref="OSI112:OSN112"/>
    <mergeCell ref="OSP112:OSU112"/>
    <mergeCell ref="OSW112:OTB112"/>
    <mergeCell ref="OPX112:OQC112"/>
    <mergeCell ref="OQE112:OQJ112"/>
    <mergeCell ref="OQL112:OQQ112"/>
    <mergeCell ref="OQS112:OQX112"/>
    <mergeCell ref="OQZ112:ORE112"/>
    <mergeCell ref="ORG112:ORL112"/>
    <mergeCell ref="OOH112:OOM112"/>
    <mergeCell ref="OOO112:OOT112"/>
    <mergeCell ref="OOV112:OPA112"/>
    <mergeCell ref="OPC112:OPH112"/>
    <mergeCell ref="OPJ112:OPO112"/>
    <mergeCell ref="OPQ112:OPV112"/>
    <mergeCell ref="OMR112:OMW112"/>
    <mergeCell ref="OMY112:OND112"/>
    <mergeCell ref="ONF112:ONK112"/>
    <mergeCell ref="ONM112:ONR112"/>
    <mergeCell ref="ONT112:ONY112"/>
    <mergeCell ref="OOA112:OOF112"/>
    <mergeCell ref="OLB112:OLG112"/>
    <mergeCell ref="OLI112:OLN112"/>
    <mergeCell ref="OLP112:OLU112"/>
    <mergeCell ref="OLW112:OMB112"/>
    <mergeCell ref="OMD112:OMI112"/>
    <mergeCell ref="OMK112:OMP112"/>
    <mergeCell ref="OJL112:OJQ112"/>
    <mergeCell ref="OJS112:OJX112"/>
    <mergeCell ref="OJZ112:OKE112"/>
    <mergeCell ref="OKG112:OKL112"/>
    <mergeCell ref="OKN112:OKS112"/>
    <mergeCell ref="OKU112:OKZ112"/>
    <mergeCell ref="PBF112:PBK112"/>
    <mergeCell ref="PBM112:PBR112"/>
    <mergeCell ref="PBT112:PBY112"/>
    <mergeCell ref="PCA112:PCF112"/>
    <mergeCell ref="PCH112:PCM112"/>
    <mergeCell ref="PCO112:PCT112"/>
    <mergeCell ref="OZP112:OZU112"/>
    <mergeCell ref="OZW112:PAB112"/>
    <mergeCell ref="PAD112:PAI112"/>
    <mergeCell ref="PAK112:PAP112"/>
    <mergeCell ref="PAR112:PAW112"/>
    <mergeCell ref="PAY112:PBD112"/>
    <mergeCell ref="OXZ112:OYE112"/>
    <mergeCell ref="OYG112:OYL112"/>
    <mergeCell ref="OYN112:OYS112"/>
    <mergeCell ref="OYU112:OYZ112"/>
    <mergeCell ref="OZB112:OZG112"/>
    <mergeCell ref="OZI112:OZN112"/>
    <mergeCell ref="OWJ112:OWO112"/>
    <mergeCell ref="OWQ112:OWV112"/>
    <mergeCell ref="OWX112:OXC112"/>
    <mergeCell ref="OXE112:OXJ112"/>
    <mergeCell ref="OXL112:OXQ112"/>
    <mergeCell ref="OXS112:OXX112"/>
    <mergeCell ref="OUT112:OUY112"/>
    <mergeCell ref="OVA112:OVF112"/>
    <mergeCell ref="OVH112:OVM112"/>
    <mergeCell ref="OVO112:OVT112"/>
    <mergeCell ref="OVV112:OWA112"/>
    <mergeCell ref="OWC112:OWH112"/>
    <mergeCell ref="OTD112:OTI112"/>
    <mergeCell ref="OTK112:OTP112"/>
    <mergeCell ref="OTR112:OTW112"/>
    <mergeCell ref="OTY112:OUD112"/>
    <mergeCell ref="OUF112:OUK112"/>
    <mergeCell ref="OUM112:OUR112"/>
    <mergeCell ref="PKX112:PLC112"/>
    <mergeCell ref="PLE112:PLJ112"/>
    <mergeCell ref="PLL112:PLQ112"/>
    <mergeCell ref="PLS112:PLX112"/>
    <mergeCell ref="PLZ112:PME112"/>
    <mergeCell ref="PMG112:PML112"/>
    <mergeCell ref="PJH112:PJM112"/>
    <mergeCell ref="PJO112:PJT112"/>
    <mergeCell ref="PJV112:PKA112"/>
    <mergeCell ref="PKC112:PKH112"/>
    <mergeCell ref="PKJ112:PKO112"/>
    <mergeCell ref="PKQ112:PKV112"/>
    <mergeCell ref="PHR112:PHW112"/>
    <mergeCell ref="PHY112:PID112"/>
    <mergeCell ref="PIF112:PIK112"/>
    <mergeCell ref="PIM112:PIR112"/>
    <mergeCell ref="PIT112:PIY112"/>
    <mergeCell ref="PJA112:PJF112"/>
    <mergeCell ref="PGB112:PGG112"/>
    <mergeCell ref="PGI112:PGN112"/>
    <mergeCell ref="PGP112:PGU112"/>
    <mergeCell ref="PGW112:PHB112"/>
    <mergeCell ref="PHD112:PHI112"/>
    <mergeCell ref="PHK112:PHP112"/>
    <mergeCell ref="PEL112:PEQ112"/>
    <mergeCell ref="PES112:PEX112"/>
    <mergeCell ref="PEZ112:PFE112"/>
    <mergeCell ref="PFG112:PFL112"/>
    <mergeCell ref="PFN112:PFS112"/>
    <mergeCell ref="PFU112:PFZ112"/>
    <mergeCell ref="PCV112:PDA112"/>
    <mergeCell ref="PDC112:PDH112"/>
    <mergeCell ref="PDJ112:PDO112"/>
    <mergeCell ref="PDQ112:PDV112"/>
    <mergeCell ref="PDX112:PEC112"/>
    <mergeCell ref="PEE112:PEJ112"/>
    <mergeCell ref="PUP112:PUU112"/>
    <mergeCell ref="PUW112:PVB112"/>
    <mergeCell ref="PVD112:PVI112"/>
    <mergeCell ref="PVK112:PVP112"/>
    <mergeCell ref="PVR112:PVW112"/>
    <mergeCell ref="PVY112:PWD112"/>
    <mergeCell ref="PSZ112:PTE112"/>
    <mergeCell ref="PTG112:PTL112"/>
    <mergeCell ref="PTN112:PTS112"/>
    <mergeCell ref="PTU112:PTZ112"/>
    <mergeCell ref="PUB112:PUG112"/>
    <mergeCell ref="PUI112:PUN112"/>
    <mergeCell ref="PRJ112:PRO112"/>
    <mergeCell ref="PRQ112:PRV112"/>
    <mergeCell ref="PRX112:PSC112"/>
    <mergeCell ref="PSE112:PSJ112"/>
    <mergeCell ref="PSL112:PSQ112"/>
    <mergeCell ref="PSS112:PSX112"/>
    <mergeCell ref="PPT112:PPY112"/>
    <mergeCell ref="PQA112:PQF112"/>
    <mergeCell ref="PQH112:PQM112"/>
    <mergeCell ref="PQO112:PQT112"/>
    <mergeCell ref="PQV112:PRA112"/>
    <mergeCell ref="PRC112:PRH112"/>
    <mergeCell ref="POD112:POI112"/>
    <mergeCell ref="POK112:POP112"/>
    <mergeCell ref="POR112:POW112"/>
    <mergeCell ref="POY112:PPD112"/>
    <mergeCell ref="PPF112:PPK112"/>
    <mergeCell ref="PPM112:PPR112"/>
    <mergeCell ref="PMN112:PMS112"/>
    <mergeCell ref="PMU112:PMZ112"/>
    <mergeCell ref="PNB112:PNG112"/>
    <mergeCell ref="PNI112:PNN112"/>
    <mergeCell ref="PNP112:PNU112"/>
    <mergeCell ref="PNW112:POB112"/>
    <mergeCell ref="QEH112:QEM112"/>
    <mergeCell ref="QEO112:QET112"/>
    <mergeCell ref="QEV112:QFA112"/>
    <mergeCell ref="QFC112:QFH112"/>
    <mergeCell ref="QFJ112:QFO112"/>
    <mergeCell ref="QFQ112:QFV112"/>
    <mergeCell ref="QCR112:QCW112"/>
    <mergeCell ref="QCY112:QDD112"/>
    <mergeCell ref="QDF112:QDK112"/>
    <mergeCell ref="QDM112:QDR112"/>
    <mergeCell ref="QDT112:QDY112"/>
    <mergeCell ref="QEA112:QEF112"/>
    <mergeCell ref="QBB112:QBG112"/>
    <mergeCell ref="QBI112:QBN112"/>
    <mergeCell ref="QBP112:QBU112"/>
    <mergeCell ref="QBW112:QCB112"/>
    <mergeCell ref="QCD112:QCI112"/>
    <mergeCell ref="QCK112:QCP112"/>
    <mergeCell ref="PZL112:PZQ112"/>
    <mergeCell ref="PZS112:PZX112"/>
    <mergeCell ref="PZZ112:QAE112"/>
    <mergeCell ref="QAG112:QAL112"/>
    <mergeCell ref="QAN112:QAS112"/>
    <mergeCell ref="QAU112:QAZ112"/>
    <mergeCell ref="PXV112:PYA112"/>
    <mergeCell ref="PYC112:PYH112"/>
    <mergeCell ref="PYJ112:PYO112"/>
    <mergeCell ref="PYQ112:PYV112"/>
    <mergeCell ref="PYX112:PZC112"/>
    <mergeCell ref="PZE112:PZJ112"/>
    <mergeCell ref="PWF112:PWK112"/>
    <mergeCell ref="PWM112:PWR112"/>
    <mergeCell ref="PWT112:PWY112"/>
    <mergeCell ref="PXA112:PXF112"/>
    <mergeCell ref="PXH112:PXM112"/>
    <mergeCell ref="PXO112:PXT112"/>
    <mergeCell ref="QNZ112:QOE112"/>
    <mergeCell ref="QOG112:QOL112"/>
    <mergeCell ref="QON112:QOS112"/>
    <mergeCell ref="QOU112:QOZ112"/>
    <mergeCell ref="QPB112:QPG112"/>
    <mergeCell ref="QPI112:QPN112"/>
    <mergeCell ref="QMJ112:QMO112"/>
    <mergeCell ref="QMQ112:QMV112"/>
    <mergeCell ref="QMX112:QNC112"/>
    <mergeCell ref="QNE112:QNJ112"/>
    <mergeCell ref="QNL112:QNQ112"/>
    <mergeCell ref="QNS112:QNX112"/>
    <mergeCell ref="QKT112:QKY112"/>
    <mergeCell ref="QLA112:QLF112"/>
    <mergeCell ref="QLH112:QLM112"/>
    <mergeCell ref="QLO112:QLT112"/>
    <mergeCell ref="QLV112:QMA112"/>
    <mergeCell ref="QMC112:QMH112"/>
    <mergeCell ref="QJD112:QJI112"/>
    <mergeCell ref="QJK112:QJP112"/>
    <mergeCell ref="QJR112:QJW112"/>
    <mergeCell ref="QJY112:QKD112"/>
    <mergeCell ref="QKF112:QKK112"/>
    <mergeCell ref="QKM112:QKR112"/>
    <mergeCell ref="QHN112:QHS112"/>
    <mergeCell ref="QHU112:QHZ112"/>
    <mergeCell ref="QIB112:QIG112"/>
    <mergeCell ref="QII112:QIN112"/>
    <mergeCell ref="QIP112:QIU112"/>
    <mergeCell ref="QIW112:QJB112"/>
    <mergeCell ref="QFX112:QGC112"/>
    <mergeCell ref="QGE112:QGJ112"/>
    <mergeCell ref="QGL112:QGQ112"/>
    <mergeCell ref="QGS112:QGX112"/>
    <mergeCell ref="QGZ112:QHE112"/>
    <mergeCell ref="QHG112:QHL112"/>
    <mergeCell ref="QXR112:QXW112"/>
    <mergeCell ref="QXY112:QYD112"/>
    <mergeCell ref="QYF112:QYK112"/>
    <mergeCell ref="QYM112:QYR112"/>
    <mergeCell ref="QYT112:QYY112"/>
    <mergeCell ref="QZA112:QZF112"/>
    <mergeCell ref="QWB112:QWG112"/>
    <mergeCell ref="QWI112:QWN112"/>
    <mergeCell ref="QWP112:QWU112"/>
    <mergeCell ref="QWW112:QXB112"/>
    <mergeCell ref="QXD112:QXI112"/>
    <mergeCell ref="QXK112:QXP112"/>
    <mergeCell ref="QUL112:QUQ112"/>
    <mergeCell ref="QUS112:QUX112"/>
    <mergeCell ref="QUZ112:QVE112"/>
    <mergeCell ref="QVG112:QVL112"/>
    <mergeCell ref="QVN112:QVS112"/>
    <mergeCell ref="QVU112:QVZ112"/>
    <mergeCell ref="QSV112:QTA112"/>
    <mergeCell ref="QTC112:QTH112"/>
    <mergeCell ref="QTJ112:QTO112"/>
    <mergeCell ref="QTQ112:QTV112"/>
    <mergeCell ref="QTX112:QUC112"/>
    <mergeCell ref="QUE112:QUJ112"/>
    <mergeCell ref="QRF112:QRK112"/>
    <mergeCell ref="QRM112:QRR112"/>
    <mergeCell ref="QRT112:QRY112"/>
    <mergeCell ref="QSA112:QSF112"/>
    <mergeCell ref="QSH112:QSM112"/>
    <mergeCell ref="QSO112:QST112"/>
    <mergeCell ref="QPP112:QPU112"/>
    <mergeCell ref="QPW112:QQB112"/>
    <mergeCell ref="QQD112:QQI112"/>
    <mergeCell ref="QQK112:QQP112"/>
    <mergeCell ref="QQR112:QQW112"/>
    <mergeCell ref="QQY112:QRD112"/>
    <mergeCell ref="RHJ112:RHO112"/>
    <mergeCell ref="RHQ112:RHV112"/>
    <mergeCell ref="RHX112:RIC112"/>
    <mergeCell ref="RIE112:RIJ112"/>
    <mergeCell ref="RIL112:RIQ112"/>
    <mergeCell ref="RIS112:RIX112"/>
    <mergeCell ref="RFT112:RFY112"/>
    <mergeCell ref="RGA112:RGF112"/>
    <mergeCell ref="RGH112:RGM112"/>
    <mergeCell ref="RGO112:RGT112"/>
    <mergeCell ref="RGV112:RHA112"/>
    <mergeCell ref="RHC112:RHH112"/>
    <mergeCell ref="RED112:REI112"/>
    <mergeCell ref="REK112:REP112"/>
    <mergeCell ref="RER112:REW112"/>
    <mergeCell ref="REY112:RFD112"/>
    <mergeCell ref="RFF112:RFK112"/>
    <mergeCell ref="RFM112:RFR112"/>
    <mergeCell ref="RCN112:RCS112"/>
    <mergeCell ref="RCU112:RCZ112"/>
    <mergeCell ref="RDB112:RDG112"/>
    <mergeCell ref="RDI112:RDN112"/>
    <mergeCell ref="RDP112:RDU112"/>
    <mergeCell ref="RDW112:REB112"/>
    <mergeCell ref="RAX112:RBC112"/>
    <mergeCell ref="RBE112:RBJ112"/>
    <mergeCell ref="RBL112:RBQ112"/>
    <mergeCell ref="RBS112:RBX112"/>
    <mergeCell ref="RBZ112:RCE112"/>
    <mergeCell ref="RCG112:RCL112"/>
    <mergeCell ref="QZH112:QZM112"/>
    <mergeCell ref="QZO112:QZT112"/>
    <mergeCell ref="QZV112:RAA112"/>
    <mergeCell ref="RAC112:RAH112"/>
    <mergeCell ref="RAJ112:RAO112"/>
    <mergeCell ref="RAQ112:RAV112"/>
    <mergeCell ref="RRB112:RRG112"/>
    <mergeCell ref="RRI112:RRN112"/>
    <mergeCell ref="RRP112:RRU112"/>
    <mergeCell ref="RRW112:RSB112"/>
    <mergeCell ref="RSD112:RSI112"/>
    <mergeCell ref="RSK112:RSP112"/>
    <mergeCell ref="RPL112:RPQ112"/>
    <mergeCell ref="RPS112:RPX112"/>
    <mergeCell ref="RPZ112:RQE112"/>
    <mergeCell ref="RQG112:RQL112"/>
    <mergeCell ref="RQN112:RQS112"/>
    <mergeCell ref="RQU112:RQZ112"/>
    <mergeCell ref="RNV112:ROA112"/>
    <mergeCell ref="ROC112:ROH112"/>
    <mergeCell ref="ROJ112:ROO112"/>
    <mergeCell ref="ROQ112:ROV112"/>
    <mergeCell ref="ROX112:RPC112"/>
    <mergeCell ref="RPE112:RPJ112"/>
    <mergeCell ref="RMF112:RMK112"/>
    <mergeCell ref="RMM112:RMR112"/>
    <mergeCell ref="RMT112:RMY112"/>
    <mergeCell ref="RNA112:RNF112"/>
    <mergeCell ref="RNH112:RNM112"/>
    <mergeCell ref="RNO112:RNT112"/>
    <mergeCell ref="RKP112:RKU112"/>
    <mergeCell ref="RKW112:RLB112"/>
    <mergeCell ref="RLD112:RLI112"/>
    <mergeCell ref="RLK112:RLP112"/>
    <mergeCell ref="RLR112:RLW112"/>
    <mergeCell ref="RLY112:RMD112"/>
    <mergeCell ref="RIZ112:RJE112"/>
    <mergeCell ref="RJG112:RJL112"/>
    <mergeCell ref="RJN112:RJS112"/>
    <mergeCell ref="RJU112:RJZ112"/>
    <mergeCell ref="RKB112:RKG112"/>
    <mergeCell ref="RKI112:RKN112"/>
    <mergeCell ref="SAT112:SAY112"/>
    <mergeCell ref="SBA112:SBF112"/>
    <mergeCell ref="SBH112:SBM112"/>
    <mergeCell ref="SBO112:SBT112"/>
    <mergeCell ref="SBV112:SCA112"/>
    <mergeCell ref="SCC112:SCH112"/>
    <mergeCell ref="RZD112:RZI112"/>
    <mergeCell ref="RZK112:RZP112"/>
    <mergeCell ref="RZR112:RZW112"/>
    <mergeCell ref="RZY112:SAD112"/>
    <mergeCell ref="SAF112:SAK112"/>
    <mergeCell ref="SAM112:SAR112"/>
    <mergeCell ref="RXN112:RXS112"/>
    <mergeCell ref="RXU112:RXZ112"/>
    <mergeCell ref="RYB112:RYG112"/>
    <mergeCell ref="RYI112:RYN112"/>
    <mergeCell ref="RYP112:RYU112"/>
    <mergeCell ref="RYW112:RZB112"/>
    <mergeCell ref="RVX112:RWC112"/>
    <mergeCell ref="RWE112:RWJ112"/>
    <mergeCell ref="RWL112:RWQ112"/>
    <mergeCell ref="RWS112:RWX112"/>
    <mergeCell ref="RWZ112:RXE112"/>
    <mergeCell ref="RXG112:RXL112"/>
    <mergeCell ref="RUH112:RUM112"/>
    <mergeCell ref="RUO112:RUT112"/>
    <mergeCell ref="RUV112:RVA112"/>
    <mergeCell ref="RVC112:RVH112"/>
    <mergeCell ref="RVJ112:RVO112"/>
    <mergeCell ref="RVQ112:RVV112"/>
    <mergeCell ref="RSR112:RSW112"/>
    <mergeCell ref="RSY112:RTD112"/>
    <mergeCell ref="RTF112:RTK112"/>
    <mergeCell ref="RTM112:RTR112"/>
    <mergeCell ref="RTT112:RTY112"/>
    <mergeCell ref="RUA112:RUF112"/>
    <mergeCell ref="SKL112:SKQ112"/>
    <mergeCell ref="SKS112:SKX112"/>
    <mergeCell ref="SKZ112:SLE112"/>
    <mergeCell ref="SLG112:SLL112"/>
    <mergeCell ref="SLN112:SLS112"/>
    <mergeCell ref="SLU112:SLZ112"/>
    <mergeCell ref="SIV112:SJA112"/>
    <mergeCell ref="SJC112:SJH112"/>
    <mergeCell ref="SJJ112:SJO112"/>
    <mergeCell ref="SJQ112:SJV112"/>
    <mergeCell ref="SJX112:SKC112"/>
    <mergeCell ref="SKE112:SKJ112"/>
    <mergeCell ref="SHF112:SHK112"/>
    <mergeCell ref="SHM112:SHR112"/>
    <mergeCell ref="SHT112:SHY112"/>
    <mergeCell ref="SIA112:SIF112"/>
    <mergeCell ref="SIH112:SIM112"/>
    <mergeCell ref="SIO112:SIT112"/>
    <mergeCell ref="SFP112:SFU112"/>
    <mergeCell ref="SFW112:SGB112"/>
    <mergeCell ref="SGD112:SGI112"/>
    <mergeCell ref="SGK112:SGP112"/>
    <mergeCell ref="SGR112:SGW112"/>
    <mergeCell ref="SGY112:SHD112"/>
    <mergeCell ref="SDZ112:SEE112"/>
    <mergeCell ref="SEG112:SEL112"/>
    <mergeCell ref="SEN112:SES112"/>
    <mergeCell ref="SEU112:SEZ112"/>
    <mergeCell ref="SFB112:SFG112"/>
    <mergeCell ref="SFI112:SFN112"/>
    <mergeCell ref="SCJ112:SCO112"/>
    <mergeCell ref="SCQ112:SCV112"/>
    <mergeCell ref="SCX112:SDC112"/>
    <mergeCell ref="SDE112:SDJ112"/>
    <mergeCell ref="SDL112:SDQ112"/>
    <mergeCell ref="SDS112:SDX112"/>
    <mergeCell ref="SUD112:SUI112"/>
    <mergeCell ref="SUK112:SUP112"/>
    <mergeCell ref="SUR112:SUW112"/>
    <mergeCell ref="SUY112:SVD112"/>
    <mergeCell ref="SVF112:SVK112"/>
    <mergeCell ref="SVM112:SVR112"/>
    <mergeCell ref="SSN112:SSS112"/>
    <mergeCell ref="SSU112:SSZ112"/>
    <mergeCell ref="STB112:STG112"/>
    <mergeCell ref="STI112:STN112"/>
    <mergeCell ref="STP112:STU112"/>
    <mergeCell ref="STW112:SUB112"/>
    <mergeCell ref="SQX112:SRC112"/>
    <mergeCell ref="SRE112:SRJ112"/>
    <mergeCell ref="SRL112:SRQ112"/>
    <mergeCell ref="SRS112:SRX112"/>
    <mergeCell ref="SRZ112:SSE112"/>
    <mergeCell ref="SSG112:SSL112"/>
    <mergeCell ref="SPH112:SPM112"/>
    <mergeCell ref="SPO112:SPT112"/>
    <mergeCell ref="SPV112:SQA112"/>
    <mergeCell ref="SQC112:SQH112"/>
    <mergeCell ref="SQJ112:SQO112"/>
    <mergeCell ref="SQQ112:SQV112"/>
    <mergeCell ref="SNR112:SNW112"/>
    <mergeCell ref="SNY112:SOD112"/>
    <mergeCell ref="SOF112:SOK112"/>
    <mergeCell ref="SOM112:SOR112"/>
    <mergeCell ref="SOT112:SOY112"/>
    <mergeCell ref="SPA112:SPF112"/>
    <mergeCell ref="SMB112:SMG112"/>
    <mergeCell ref="SMI112:SMN112"/>
    <mergeCell ref="SMP112:SMU112"/>
    <mergeCell ref="SMW112:SNB112"/>
    <mergeCell ref="SND112:SNI112"/>
    <mergeCell ref="SNK112:SNP112"/>
    <mergeCell ref="TDV112:TEA112"/>
    <mergeCell ref="TEC112:TEH112"/>
    <mergeCell ref="TEJ112:TEO112"/>
    <mergeCell ref="TEQ112:TEV112"/>
    <mergeCell ref="TEX112:TFC112"/>
    <mergeCell ref="TFE112:TFJ112"/>
    <mergeCell ref="TCF112:TCK112"/>
    <mergeCell ref="TCM112:TCR112"/>
    <mergeCell ref="TCT112:TCY112"/>
    <mergeCell ref="TDA112:TDF112"/>
    <mergeCell ref="TDH112:TDM112"/>
    <mergeCell ref="TDO112:TDT112"/>
    <mergeCell ref="TAP112:TAU112"/>
    <mergeCell ref="TAW112:TBB112"/>
    <mergeCell ref="TBD112:TBI112"/>
    <mergeCell ref="TBK112:TBP112"/>
    <mergeCell ref="TBR112:TBW112"/>
    <mergeCell ref="TBY112:TCD112"/>
    <mergeCell ref="SYZ112:SZE112"/>
    <mergeCell ref="SZG112:SZL112"/>
    <mergeCell ref="SZN112:SZS112"/>
    <mergeCell ref="SZU112:SZZ112"/>
    <mergeCell ref="TAB112:TAG112"/>
    <mergeCell ref="TAI112:TAN112"/>
    <mergeCell ref="SXJ112:SXO112"/>
    <mergeCell ref="SXQ112:SXV112"/>
    <mergeCell ref="SXX112:SYC112"/>
    <mergeCell ref="SYE112:SYJ112"/>
    <mergeCell ref="SYL112:SYQ112"/>
    <mergeCell ref="SYS112:SYX112"/>
    <mergeCell ref="SVT112:SVY112"/>
    <mergeCell ref="SWA112:SWF112"/>
    <mergeCell ref="SWH112:SWM112"/>
    <mergeCell ref="SWO112:SWT112"/>
    <mergeCell ref="SWV112:SXA112"/>
    <mergeCell ref="SXC112:SXH112"/>
    <mergeCell ref="TNN112:TNS112"/>
    <mergeCell ref="TNU112:TNZ112"/>
    <mergeCell ref="TOB112:TOG112"/>
    <mergeCell ref="TOI112:TON112"/>
    <mergeCell ref="TOP112:TOU112"/>
    <mergeCell ref="TOW112:TPB112"/>
    <mergeCell ref="TLX112:TMC112"/>
    <mergeCell ref="TME112:TMJ112"/>
    <mergeCell ref="TML112:TMQ112"/>
    <mergeCell ref="TMS112:TMX112"/>
    <mergeCell ref="TMZ112:TNE112"/>
    <mergeCell ref="TNG112:TNL112"/>
    <mergeCell ref="TKH112:TKM112"/>
    <mergeCell ref="TKO112:TKT112"/>
    <mergeCell ref="TKV112:TLA112"/>
    <mergeCell ref="TLC112:TLH112"/>
    <mergeCell ref="TLJ112:TLO112"/>
    <mergeCell ref="TLQ112:TLV112"/>
    <mergeCell ref="TIR112:TIW112"/>
    <mergeCell ref="TIY112:TJD112"/>
    <mergeCell ref="TJF112:TJK112"/>
    <mergeCell ref="TJM112:TJR112"/>
    <mergeCell ref="TJT112:TJY112"/>
    <mergeCell ref="TKA112:TKF112"/>
    <mergeCell ref="THB112:THG112"/>
    <mergeCell ref="THI112:THN112"/>
    <mergeCell ref="THP112:THU112"/>
    <mergeCell ref="THW112:TIB112"/>
    <mergeCell ref="TID112:TII112"/>
    <mergeCell ref="TIK112:TIP112"/>
    <mergeCell ref="TFL112:TFQ112"/>
    <mergeCell ref="TFS112:TFX112"/>
    <mergeCell ref="TFZ112:TGE112"/>
    <mergeCell ref="TGG112:TGL112"/>
    <mergeCell ref="TGN112:TGS112"/>
    <mergeCell ref="TGU112:TGZ112"/>
    <mergeCell ref="TXF112:TXK112"/>
    <mergeCell ref="TXM112:TXR112"/>
    <mergeCell ref="TXT112:TXY112"/>
    <mergeCell ref="TYA112:TYF112"/>
    <mergeCell ref="TYH112:TYM112"/>
    <mergeCell ref="TYO112:TYT112"/>
    <mergeCell ref="TVP112:TVU112"/>
    <mergeCell ref="TVW112:TWB112"/>
    <mergeCell ref="TWD112:TWI112"/>
    <mergeCell ref="TWK112:TWP112"/>
    <mergeCell ref="TWR112:TWW112"/>
    <mergeCell ref="TWY112:TXD112"/>
    <mergeCell ref="TTZ112:TUE112"/>
    <mergeCell ref="TUG112:TUL112"/>
    <mergeCell ref="TUN112:TUS112"/>
    <mergeCell ref="TUU112:TUZ112"/>
    <mergeCell ref="TVB112:TVG112"/>
    <mergeCell ref="TVI112:TVN112"/>
    <mergeCell ref="TSJ112:TSO112"/>
    <mergeCell ref="TSQ112:TSV112"/>
    <mergeCell ref="TSX112:TTC112"/>
    <mergeCell ref="TTE112:TTJ112"/>
    <mergeCell ref="TTL112:TTQ112"/>
    <mergeCell ref="TTS112:TTX112"/>
    <mergeCell ref="TQT112:TQY112"/>
    <mergeCell ref="TRA112:TRF112"/>
    <mergeCell ref="TRH112:TRM112"/>
    <mergeCell ref="TRO112:TRT112"/>
    <mergeCell ref="TRV112:TSA112"/>
    <mergeCell ref="TSC112:TSH112"/>
    <mergeCell ref="TPD112:TPI112"/>
    <mergeCell ref="TPK112:TPP112"/>
    <mergeCell ref="TPR112:TPW112"/>
    <mergeCell ref="TPY112:TQD112"/>
    <mergeCell ref="TQF112:TQK112"/>
    <mergeCell ref="TQM112:TQR112"/>
    <mergeCell ref="UGX112:UHC112"/>
    <mergeCell ref="UHE112:UHJ112"/>
    <mergeCell ref="UHL112:UHQ112"/>
    <mergeCell ref="UHS112:UHX112"/>
    <mergeCell ref="UHZ112:UIE112"/>
    <mergeCell ref="UIG112:UIL112"/>
    <mergeCell ref="UFH112:UFM112"/>
    <mergeCell ref="UFO112:UFT112"/>
    <mergeCell ref="UFV112:UGA112"/>
    <mergeCell ref="UGC112:UGH112"/>
    <mergeCell ref="UGJ112:UGO112"/>
    <mergeCell ref="UGQ112:UGV112"/>
    <mergeCell ref="UDR112:UDW112"/>
    <mergeCell ref="UDY112:UED112"/>
    <mergeCell ref="UEF112:UEK112"/>
    <mergeCell ref="UEM112:UER112"/>
    <mergeCell ref="UET112:UEY112"/>
    <mergeCell ref="UFA112:UFF112"/>
    <mergeCell ref="UCB112:UCG112"/>
    <mergeCell ref="UCI112:UCN112"/>
    <mergeCell ref="UCP112:UCU112"/>
    <mergeCell ref="UCW112:UDB112"/>
    <mergeCell ref="UDD112:UDI112"/>
    <mergeCell ref="UDK112:UDP112"/>
    <mergeCell ref="UAL112:UAQ112"/>
    <mergeCell ref="UAS112:UAX112"/>
    <mergeCell ref="UAZ112:UBE112"/>
    <mergeCell ref="UBG112:UBL112"/>
    <mergeCell ref="UBN112:UBS112"/>
    <mergeCell ref="UBU112:UBZ112"/>
    <mergeCell ref="TYV112:TZA112"/>
    <mergeCell ref="TZC112:TZH112"/>
    <mergeCell ref="TZJ112:TZO112"/>
    <mergeCell ref="TZQ112:TZV112"/>
    <mergeCell ref="TZX112:UAC112"/>
    <mergeCell ref="UAE112:UAJ112"/>
    <mergeCell ref="UQP112:UQU112"/>
    <mergeCell ref="UQW112:URB112"/>
    <mergeCell ref="URD112:URI112"/>
    <mergeCell ref="URK112:URP112"/>
    <mergeCell ref="URR112:URW112"/>
    <mergeCell ref="URY112:USD112"/>
    <mergeCell ref="UOZ112:UPE112"/>
    <mergeCell ref="UPG112:UPL112"/>
    <mergeCell ref="UPN112:UPS112"/>
    <mergeCell ref="UPU112:UPZ112"/>
    <mergeCell ref="UQB112:UQG112"/>
    <mergeCell ref="UQI112:UQN112"/>
    <mergeCell ref="UNJ112:UNO112"/>
    <mergeCell ref="UNQ112:UNV112"/>
    <mergeCell ref="UNX112:UOC112"/>
    <mergeCell ref="UOE112:UOJ112"/>
    <mergeCell ref="UOL112:UOQ112"/>
    <mergeCell ref="UOS112:UOX112"/>
    <mergeCell ref="ULT112:ULY112"/>
    <mergeCell ref="UMA112:UMF112"/>
    <mergeCell ref="UMH112:UMM112"/>
    <mergeCell ref="UMO112:UMT112"/>
    <mergeCell ref="UMV112:UNA112"/>
    <mergeCell ref="UNC112:UNH112"/>
    <mergeCell ref="UKD112:UKI112"/>
    <mergeCell ref="UKK112:UKP112"/>
    <mergeCell ref="UKR112:UKW112"/>
    <mergeCell ref="UKY112:ULD112"/>
    <mergeCell ref="ULF112:ULK112"/>
    <mergeCell ref="ULM112:ULR112"/>
    <mergeCell ref="UIN112:UIS112"/>
    <mergeCell ref="UIU112:UIZ112"/>
    <mergeCell ref="UJB112:UJG112"/>
    <mergeCell ref="UJI112:UJN112"/>
    <mergeCell ref="UJP112:UJU112"/>
    <mergeCell ref="UJW112:UKB112"/>
    <mergeCell ref="VAH112:VAM112"/>
    <mergeCell ref="VAO112:VAT112"/>
    <mergeCell ref="VAV112:VBA112"/>
    <mergeCell ref="VBC112:VBH112"/>
    <mergeCell ref="VBJ112:VBO112"/>
    <mergeCell ref="VBQ112:VBV112"/>
    <mergeCell ref="UYR112:UYW112"/>
    <mergeCell ref="UYY112:UZD112"/>
    <mergeCell ref="UZF112:UZK112"/>
    <mergeCell ref="UZM112:UZR112"/>
    <mergeCell ref="UZT112:UZY112"/>
    <mergeCell ref="VAA112:VAF112"/>
    <mergeCell ref="UXB112:UXG112"/>
    <mergeCell ref="UXI112:UXN112"/>
    <mergeCell ref="UXP112:UXU112"/>
    <mergeCell ref="UXW112:UYB112"/>
    <mergeCell ref="UYD112:UYI112"/>
    <mergeCell ref="UYK112:UYP112"/>
    <mergeCell ref="UVL112:UVQ112"/>
    <mergeCell ref="UVS112:UVX112"/>
    <mergeCell ref="UVZ112:UWE112"/>
    <mergeCell ref="UWG112:UWL112"/>
    <mergeCell ref="UWN112:UWS112"/>
    <mergeCell ref="UWU112:UWZ112"/>
    <mergeCell ref="UTV112:UUA112"/>
    <mergeCell ref="UUC112:UUH112"/>
    <mergeCell ref="UUJ112:UUO112"/>
    <mergeCell ref="UUQ112:UUV112"/>
    <mergeCell ref="UUX112:UVC112"/>
    <mergeCell ref="UVE112:UVJ112"/>
    <mergeCell ref="USF112:USK112"/>
    <mergeCell ref="USM112:USR112"/>
    <mergeCell ref="UST112:USY112"/>
    <mergeCell ref="UTA112:UTF112"/>
    <mergeCell ref="UTH112:UTM112"/>
    <mergeCell ref="UTO112:UTT112"/>
    <mergeCell ref="VJZ112:VKE112"/>
    <mergeCell ref="VKG112:VKL112"/>
    <mergeCell ref="VKN112:VKS112"/>
    <mergeCell ref="VKU112:VKZ112"/>
    <mergeCell ref="VLB112:VLG112"/>
    <mergeCell ref="VLI112:VLN112"/>
    <mergeCell ref="VIJ112:VIO112"/>
    <mergeCell ref="VIQ112:VIV112"/>
    <mergeCell ref="VIX112:VJC112"/>
    <mergeCell ref="VJE112:VJJ112"/>
    <mergeCell ref="VJL112:VJQ112"/>
    <mergeCell ref="VJS112:VJX112"/>
    <mergeCell ref="VGT112:VGY112"/>
    <mergeCell ref="VHA112:VHF112"/>
    <mergeCell ref="VHH112:VHM112"/>
    <mergeCell ref="VHO112:VHT112"/>
    <mergeCell ref="VHV112:VIA112"/>
    <mergeCell ref="VIC112:VIH112"/>
    <mergeCell ref="VFD112:VFI112"/>
    <mergeCell ref="VFK112:VFP112"/>
    <mergeCell ref="VFR112:VFW112"/>
    <mergeCell ref="VFY112:VGD112"/>
    <mergeCell ref="VGF112:VGK112"/>
    <mergeCell ref="VGM112:VGR112"/>
    <mergeCell ref="VDN112:VDS112"/>
    <mergeCell ref="VDU112:VDZ112"/>
    <mergeCell ref="VEB112:VEG112"/>
    <mergeCell ref="VEI112:VEN112"/>
    <mergeCell ref="VEP112:VEU112"/>
    <mergeCell ref="VEW112:VFB112"/>
    <mergeCell ref="VBX112:VCC112"/>
    <mergeCell ref="VCE112:VCJ112"/>
    <mergeCell ref="VCL112:VCQ112"/>
    <mergeCell ref="VCS112:VCX112"/>
    <mergeCell ref="VCZ112:VDE112"/>
    <mergeCell ref="VDG112:VDL112"/>
    <mergeCell ref="VTR112:VTW112"/>
    <mergeCell ref="VTY112:VUD112"/>
    <mergeCell ref="VUF112:VUK112"/>
    <mergeCell ref="VUM112:VUR112"/>
    <mergeCell ref="VUT112:VUY112"/>
    <mergeCell ref="VVA112:VVF112"/>
    <mergeCell ref="VSB112:VSG112"/>
    <mergeCell ref="VSI112:VSN112"/>
    <mergeCell ref="VSP112:VSU112"/>
    <mergeCell ref="VSW112:VTB112"/>
    <mergeCell ref="VTD112:VTI112"/>
    <mergeCell ref="VTK112:VTP112"/>
    <mergeCell ref="VQL112:VQQ112"/>
    <mergeCell ref="VQS112:VQX112"/>
    <mergeCell ref="VQZ112:VRE112"/>
    <mergeCell ref="VRG112:VRL112"/>
    <mergeCell ref="VRN112:VRS112"/>
    <mergeCell ref="VRU112:VRZ112"/>
    <mergeCell ref="VOV112:VPA112"/>
    <mergeCell ref="VPC112:VPH112"/>
    <mergeCell ref="VPJ112:VPO112"/>
    <mergeCell ref="VPQ112:VPV112"/>
    <mergeCell ref="VPX112:VQC112"/>
    <mergeCell ref="VQE112:VQJ112"/>
    <mergeCell ref="VNF112:VNK112"/>
    <mergeCell ref="VNM112:VNR112"/>
    <mergeCell ref="VNT112:VNY112"/>
    <mergeCell ref="VOA112:VOF112"/>
    <mergeCell ref="VOH112:VOM112"/>
    <mergeCell ref="VOO112:VOT112"/>
    <mergeCell ref="VLP112:VLU112"/>
    <mergeCell ref="VLW112:VMB112"/>
    <mergeCell ref="VMD112:VMI112"/>
    <mergeCell ref="VMK112:VMP112"/>
    <mergeCell ref="VMR112:VMW112"/>
    <mergeCell ref="VMY112:VND112"/>
    <mergeCell ref="WDJ112:WDO112"/>
    <mergeCell ref="WDQ112:WDV112"/>
    <mergeCell ref="WDX112:WEC112"/>
    <mergeCell ref="WEE112:WEJ112"/>
    <mergeCell ref="WEL112:WEQ112"/>
    <mergeCell ref="WES112:WEX112"/>
    <mergeCell ref="WBT112:WBY112"/>
    <mergeCell ref="WCA112:WCF112"/>
    <mergeCell ref="WCH112:WCM112"/>
    <mergeCell ref="WCO112:WCT112"/>
    <mergeCell ref="WCV112:WDA112"/>
    <mergeCell ref="WDC112:WDH112"/>
    <mergeCell ref="WAD112:WAI112"/>
    <mergeCell ref="WAK112:WAP112"/>
    <mergeCell ref="WAR112:WAW112"/>
    <mergeCell ref="WAY112:WBD112"/>
    <mergeCell ref="WBF112:WBK112"/>
    <mergeCell ref="WBM112:WBR112"/>
    <mergeCell ref="VYN112:VYS112"/>
    <mergeCell ref="VYU112:VYZ112"/>
    <mergeCell ref="VZB112:VZG112"/>
    <mergeCell ref="VZI112:VZN112"/>
    <mergeCell ref="VZP112:VZU112"/>
    <mergeCell ref="VZW112:WAB112"/>
    <mergeCell ref="VWX112:VXC112"/>
    <mergeCell ref="VXE112:VXJ112"/>
    <mergeCell ref="VXL112:VXQ112"/>
    <mergeCell ref="VXS112:VXX112"/>
    <mergeCell ref="VXZ112:VYE112"/>
    <mergeCell ref="VYG112:VYL112"/>
    <mergeCell ref="VVH112:VVM112"/>
    <mergeCell ref="VVO112:VVT112"/>
    <mergeCell ref="VVV112:VWA112"/>
    <mergeCell ref="VWC112:VWH112"/>
    <mergeCell ref="VWJ112:VWO112"/>
    <mergeCell ref="VWQ112:VWV112"/>
    <mergeCell ref="WNB112:WNG112"/>
    <mergeCell ref="WNI112:WNN112"/>
    <mergeCell ref="WNP112:WNU112"/>
    <mergeCell ref="WNW112:WOB112"/>
    <mergeCell ref="WOD112:WOI112"/>
    <mergeCell ref="WOK112:WOP112"/>
    <mergeCell ref="WLL112:WLQ112"/>
    <mergeCell ref="WLS112:WLX112"/>
    <mergeCell ref="WLZ112:WME112"/>
    <mergeCell ref="WMG112:WML112"/>
    <mergeCell ref="WMN112:WMS112"/>
    <mergeCell ref="WMU112:WMZ112"/>
    <mergeCell ref="WJV112:WKA112"/>
    <mergeCell ref="WKC112:WKH112"/>
    <mergeCell ref="WKJ112:WKO112"/>
    <mergeCell ref="WKQ112:WKV112"/>
    <mergeCell ref="WKX112:WLC112"/>
    <mergeCell ref="WLE112:WLJ112"/>
    <mergeCell ref="WIF112:WIK112"/>
    <mergeCell ref="WIM112:WIR112"/>
    <mergeCell ref="WIT112:WIY112"/>
    <mergeCell ref="WJA112:WJF112"/>
    <mergeCell ref="WJH112:WJM112"/>
    <mergeCell ref="WJO112:WJT112"/>
    <mergeCell ref="WGP112:WGU112"/>
    <mergeCell ref="WGW112:WHB112"/>
    <mergeCell ref="WHD112:WHI112"/>
    <mergeCell ref="WHK112:WHP112"/>
    <mergeCell ref="WHR112:WHW112"/>
    <mergeCell ref="WHY112:WID112"/>
    <mergeCell ref="WEZ112:WFE112"/>
    <mergeCell ref="WFG112:WFL112"/>
    <mergeCell ref="WFN112:WFS112"/>
    <mergeCell ref="WFU112:WFZ112"/>
    <mergeCell ref="WGB112:WGG112"/>
    <mergeCell ref="WGI112:WGN112"/>
    <mergeCell ref="WWT112:WWY112"/>
    <mergeCell ref="WXA112:WXF112"/>
    <mergeCell ref="WXH112:WXM112"/>
    <mergeCell ref="WXO112:WXT112"/>
    <mergeCell ref="WXV112:WYA112"/>
    <mergeCell ref="WYC112:WYH112"/>
    <mergeCell ref="WVD112:WVI112"/>
    <mergeCell ref="WVK112:WVP112"/>
    <mergeCell ref="WVR112:WVW112"/>
    <mergeCell ref="WVY112:WWD112"/>
    <mergeCell ref="WWF112:WWK112"/>
    <mergeCell ref="WWM112:WWR112"/>
    <mergeCell ref="WTN112:WTS112"/>
    <mergeCell ref="WTU112:WTZ112"/>
    <mergeCell ref="WUB112:WUG112"/>
    <mergeCell ref="WUI112:WUN112"/>
    <mergeCell ref="WUP112:WUU112"/>
    <mergeCell ref="WUW112:WVB112"/>
    <mergeCell ref="WRX112:WSC112"/>
    <mergeCell ref="WSE112:WSJ112"/>
    <mergeCell ref="WSL112:WSQ112"/>
    <mergeCell ref="WSS112:WSX112"/>
    <mergeCell ref="WSZ112:WTE112"/>
    <mergeCell ref="WTG112:WTL112"/>
    <mergeCell ref="WQH112:WQM112"/>
    <mergeCell ref="WQO112:WQT112"/>
    <mergeCell ref="WQV112:WRA112"/>
    <mergeCell ref="WRC112:WRH112"/>
    <mergeCell ref="WRJ112:WRO112"/>
    <mergeCell ref="WRQ112:WRV112"/>
    <mergeCell ref="WOR112:WOW112"/>
    <mergeCell ref="WOY112:WPD112"/>
    <mergeCell ref="WPF112:WPK112"/>
    <mergeCell ref="WPM112:WPR112"/>
    <mergeCell ref="WPT112:WPY112"/>
    <mergeCell ref="WQA112:WQF112"/>
    <mergeCell ref="HZ113:IE113"/>
    <mergeCell ref="IG113:IL113"/>
    <mergeCell ref="IN113:IS113"/>
    <mergeCell ref="IU113:IZ113"/>
    <mergeCell ref="JB113:JG113"/>
    <mergeCell ref="JI113:JN113"/>
    <mergeCell ref="GJ113:GO113"/>
    <mergeCell ref="GQ113:GV113"/>
    <mergeCell ref="GX113:HC113"/>
    <mergeCell ref="HE113:HJ113"/>
    <mergeCell ref="HL113:HQ113"/>
    <mergeCell ref="HS113:HX113"/>
    <mergeCell ref="ET113:EY113"/>
    <mergeCell ref="FA113:FF113"/>
    <mergeCell ref="FH113:FM113"/>
    <mergeCell ref="FO113:FT113"/>
    <mergeCell ref="FV113:GA113"/>
    <mergeCell ref="GC113:GH113"/>
    <mergeCell ref="DD113:DI113"/>
    <mergeCell ref="DK113:DP113"/>
    <mergeCell ref="DR113:DW113"/>
    <mergeCell ref="DY113:ED113"/>
    <mergeCell ref="EF113:EK113"/>
    <mergeCell ref="EM113:ER113"/>
    <mergeCell ref="BN113:BS113"/>
    <mergeCell ref="BU113:BZ113"/>
    <mergeCell ref="CB113:CG113"/>
    <mergeCell ref="CI113:CN113"/>
    <mergeCell ref="CP113:CU113"/>
    <mergeCell ref="CW113:DB113"/>
    <mergeCell ref="XEV112:XEX112"/>
    <mergeCell ref="B113:G113"/>
    <mergeCell ref="J113:O113"/>
    <mergeCell ref="Q113:V113"/>
    <mergeCell ref="X113:AC113"/>
    <mergeCell ref="AE113:AJ113"/>
    <mergeCell ref="AL113:AQ113"/>
    <mergeCell ref="AS113:AX113"/>
    <mergeCell ref="AZ113:BE113"/>
    <mergeCell ref="BG113:BL113"/>
    <mergeCell ref="XDF112:XDK112"/>
    <mergeCell ref="XDM112:XDR112"/>
    <mergeCell ref="XDT112:XDY112"/>
    <mergeCell ref="XEA112:XEF112"/>
    <mergeCell ref="XEH112:XEM112"/>
    <mergeCell ref="XEO112:XET112"/>
    <mergeCell ref="XBP112:XBU112"/>
    <mergeCell ref="XBW112:XCB112"/>
    <mergeCell ref="XCD112:XCI112"/>
    <mergeCell ref="XCK112:XCP112"/>
    <mergeCell ref="XCR112:XCW112"/>
    <mergeCell ref="XCY112:XDD112"/>
    <mergeCell ref="WZZ112:XAE112"/>
    <mergeCell ref="XAG112:XAL112"/>
    <mergeCell ref="XAN112:XAS112"/>
    <mergeCell ref="XAU112:XAZ112"/>
    <mergeCell ref="XBB112:XBG112"/>
    <mergeCell ref="XBI112:XBN112"/>
    <mergeCell ref="WYJ112:WYO112"/>
    <mergeCell ref="WYQ112:WYV112"/>
    <mergeCell ref="WYX112:WZC112"/>
    <mergeCell ref="WZE112:WZJ112"/>
    <mergeCell ref="WZL112:WZQ112"/>
    <mergeCell ref="WZS112:WZX112"/>
    <mergeCell ref="RR113:RW113"/>
    <mergeCell ref="RY113:SD113"/>
    <mergeCell ref="SF113:SK113"/>
    <mergeCell ref="SM113:SR113"/>
    <mergeCell ref="ST113:SY113"/>
    <mergeCell ref="TA113:TF113"/>
    <mergeCell ref="QB113:QG113"/>
    <mergeCell ref="QI113:QN113"/>
    <mergeCell ref="QP113:QU113"/>
    <mergeCell ref="QW113:RB113"/>
    <mergeCell ref="RD113:RI113"/>
    <mergeCell ref="RK113:RP113"/>
    <mergeCell ref="OL113:OQ113"/>
    <mergeCell ref="OS113:OX113"/>
    <mergeCell ref="OZ113:PE113"/>
    <mergeCell ref="PG113:PL113"/>
    <mergeCell ref="PN113:PS113"/>
    <mergeCell ref="PU113:PZ113"/>
    <mergeCell ref="MV113:NA113"/>
    <mergeCell ref="NC113:NH113"/>
    <mergeCell ref="NJ113:NO113"/>
    <mergeCell ref="NQ113:NV113"/>
    <mergeCell ref="NX113:OC113"/>
    <mergeCell ref="OE113:OJ113"/>
    <mergeCell ref="LF113:LK113"/>
    <mergeCell ref="LM113:LR113"/>
    <mergeCell ref="LT113:LY113"/>
    <mergeCell ref="MA113:MF113"/>
    <mergeCell ref="MH113:MM113"/>
    <mergeCell ref="MO113:MT113"/>
    <mergeCell ref="JP113:JU113"/>
    <mergeCell ref="JW113:KB113"/>
    <mergeCell ref="KD113:KI113"/>
    <mergeCell ref="KK113:KP113"/>
    <mergeCell ref="KR113:KW113"/>
    <mergeCell ref="KY113:LD113"/>
    <mergeCell ref="ABJ113:ABO113"/>
    <mergeCell ref="ABQ113:ABV113"/>
    <mergeCell ref="ABX113:ACC113"/>
    <mergeCell ref="ACE113:ACJ113"/>
    <mergeCell ref="ACL113:ACQ113"/>
    <mergeCell ref="ACS113:ACX113"/>
    <mergeCell ref="ZT113:ZY113"/>
    <mergeCell ref="AAA113:AAF113"/>
    <mergeCell ref="AAH113:AAM113"/>
    <mergeCell ref="AAO113:AAT113"/>
    <mergeCell ref="AAV113:ABA113"/>
    <mergeCell ref="ABC113:ABH113"/>
    <mergeCell ref="YD113:YI113"/>
    <mergeCell ref="YK113:YP113"/>
    <mergeCell ref="YR113:YW113"/>
    <mergeCell ref="YY113:ZD113"/>
    <mergeCell ref="ZF113:ZK113"/>
    <mergeCell ref="ZM113:ZR113"/>
    <mergeCell ref="WN113:WS113"/>
    <mergeCell ref="WU113:WZ113"/>
    <mergeCell ref="XB113:XG113"/>
    <mergeCell ref="XI113:XN113"/>
    <mergeCell ref="XP113:XU113"/>
    <mergeCell ref="XW113:YB113"/>
    <mergeCell ref="UX113:VC113"/>
    <mergeCell ref="VE113:VJ113"/>
    <mergeCell ref="VL113:VQ113"/>
    <mergeCell ref="VS113:VX113"/>
    <mergeCell ref="VZ113:WE113"/>
    <mergeCell ref="WG113:WL113"/>
    <mergeCell ref="TH113:TM113"/>
    <mergeCell ref="TO113:TT113"/>
    <mergeCell ref="TV113:UA113"/>
    <mergeCell ref="UC113:UH113"/>
    <mergeCell ref="UJ113:UO113"/>
    <mergeCell ref="UQ113:UV113"/>
    <mergeCell ref="ALB113:ALG113"/>
    <mergeCell ref="ALI113:ALN113"/>
    <mergeCell ref="ALP113:ALU113"/>
    <mergeCell ref="ALW113:AMB113"/>
    <mergeCell ref="AMD113:AMI113"/>
    <mergeCell ref="AMK113:AMP113"/>
    <mergeCell ref="AJL113:AJQ113"/>
    <mergeCell ref="AJS113:AJX113"/>
    <mergeCell ref="AJZ113:AKE113"/>
    <mergeCell ref="AKG113:AKL113"/>
    <mergeCell ref="AKN113:AKS113"/>
    <mergeCell ref="AKU113:AKZ113"/>
    <mergeCell ref="AHV113:AIA113"/>
    <mergeCell ref="AIC113:AIH113"/>
    <mergeCell ref="AIJ113:AIO113"/>
    <mergeCell ref="AIQ113:AIV113"/>
    <mergeCell ref="AIX113:AJC113"/>
    <mergeCell ref="AJE113:AJJ113"/>
    <mergeCell ref="AGF113:AGK113"/>
    <mergeCell ref="AGM113:AGR113"/>
    <mergeCell ref="AGT113:AGY113"/>
    <mergeCell ref="AHA113:AHF113"/>
    <mergeCell ref="AHH113:AHM113"/>
    <mergeCell ref="AHO113:AHT113"/>
    <mergeCell ref="AEP113:AEU113"/>
    <mergeCell ref="AEW113:AFB113"/>
    <mergeCell ref="AFD113:AFI113"/>
    <mergeCell ref="AFK113:AFP113"/>
    <mergeCell ref="AFR113:AFW113"/>
    <mergeCell ref="AFY113:AGD113"/>
    <mergeCell ref="ACZ113:ADE113"/>
    <mergeCell ref="ADG113:ADL113"/>
    <mergeCell ref="ADN113:ADS113"/>
    <mergeCell ref="ADU113:ADZ113"/>
    <mergeCell ref="AEB113:AEG113"/>
    <mergeCell ref="AEI113:AEN113"/>
    <mergeCell ref="AUT113:AUY113"/>
    <mergeCell ref="AVA113:AVF113"/>
    <mergeCell ref="AVH113:AVM113"/>
    <mergeCell ref="AVO113:AVT113"/>
    <mergeCell ref="AVV113:AWA113"/>
    <mergeCell ref="AWC113:AWH113"/>
    <mergeCell ref="ATD113:ATI113"/>
    <mergeCell ref="ATK113:ATP113"/>
    <mergeCell ref="ATR113:ATW113"/>
    <mergeCell ref="ATY113:AUD113"/>
    <mergeCell ref="AUF113:AUK113"/>
    <mergeCell ref="AUM113:AUR113"/>
    <mergeCell ref="ARN113:ARS113"/>
    <mergeCell ref="ARU113:ARZ113"/>
    <mergeCell ref="ASB113:ASG113"/>
    <mergeCell ref="ASI113:ASN113"/>
    <mergeCell ref="ASP113:ASU113"/>
    <mergeCell ref="ASW113:ATB113"/>
    <mergeCell ref="APX113:AQC113"/>
    <mergeCell ref="AQE113:AQJ113"/>
    <mergeCell ref="AQL113:AQQ113"/>
    <mergeCell ref="AQS113:AQX113"/>
    <mergeCell ref="AQZ113:ARE113"/>
    <mergeCell ref="ARG113:ARL113"/>
    <mergeCell ref="AOH113:AOM113"/>
    <mergeCell ref="AOO113:AOT113"/>
    <mergeCell ref="AOV113:APA113"/>
    <mergeCell ref="APC113:APH113"/>
    <mergeCell ref="APJ113:APO113"/>
    <mergeCell ref="APQ113:APV113"/>
    <mergeCell ref="AMR113:AMW113"/>
    <mergeCell ref="AMY113:AND113"/>
    <mergeCell ref="ANF113:ANK113"/>
    <mergeCell ref="ANM113:ANR113"/>
    <mergeCell ref="ANT113:ANY113"/>
    <mergeCell ref="AOA113:AOF113"/>
    <mergeCell ref="BEL113:BEQ113"/>
    <mergeCell ref="BES113:BEX113"/>
    <mergeCell ref="BEZ113:BFE113"/>
    <mergeCell ref="BFG113:BFL113"/>
    <mergeCell ref="BFN113:BFS113"/>
    <mergeCell ref="BFU113:BFZ113"/>
    <mergeCell ref="BCV113:BDA113"/>
    <mergeCell ref="BDC113:BDH113"/>
    <mergeCell ref="BDJ113:BDO113"/>
    <mergeCell ref="BDQ113:BDV113"/>
    <mergeCell ref="BDX113:BEC113"/>
    <mergeCell ref="BEE113:BEJ113"/>
    <mergeCell ref="BBF113:BBK113"/>
    <mergeCell ref="BBM113:BBR113"/>
    <mergeCell ref="BBT113:BBY113"/>
    <mergeCell ref="BCA113:BCF113"/>
    <mergeCell ref="BCH113:BCM113"/>
    <mergeCell ref="BCO113:BCT113"/>
    <mergeCell ref="AZP113:AZU113"/>
    <mergeCell ref="AZW113:BAB113"/>
    <mergeCell ref="BAD113:BAI113"/>
    <mergeCell ref="BAK113:BAP113"/>
    <mergeCell ref="BAR113:BAW113"/>
    <mergeCell ref="BAY113:BBD113"/>
    <mergeCell ref="AXZ113:AYE113"/>
    <mergeCell ref="AYG113:AYL113"/>
    <mergeCell ref="AYN113:AYS113"/>
    <mergeCell ref="AYU113:AYZ113"/>
    <mergeCell ref="AZB113:AZG113"/>
    <mergeCell ref="AZI113:AZN113"/>
    <mergeCell ref="AWJ113:AWO113"/>
    <mergeCell ref="AWQ113:AWV113"/>
    <mergeCell ref="AWX113:AXC113"/>
    <mergeCell ref="AXE113:AXJ113"/>
    <mergeCell ref="AXL113:AXQ113"/>
    <mergeCell ref="AXS113:AXX113"/>
    <mergeCell ref="BOD113:BOI113"/>
    <mergeCell ref="BOK113:BOP113"/>
    <mergeCell ref="BOR113:BOW113"/>
    <mergeCell ref="BOY113:BPD113"/>
    <mergeCell ref="BPF113:BPK113"/>
    <mergeCell ref="BPM113:BPR113"/>
    <mergeCell ref="BMN113:BMS113"/>
    <mergeCell ref="BMU113:BMZ113"/>
    <mergeCell ref="BNB113:BNG113"/>
    <mergeCell ref="BNI113:BNN113"/>
    <mergeCell ref="BNP113:BNU113"/>
    <mergeCell ref="BNW113:BOB113"/>
    <mergeCell ref="BKX113:BLC113"/>
    <mergeCell ref="BLE113:BLJ113"/>
    <mergeCell ref="BLL113:BLQ113"/>
    <mergeCell ref="BLS113:BLX113"/>
    <mergeCell ref="BLZ113:BME113"/>
    <mergeCell ref="BMG113:BML113"/>
    <mergeCell ref="BJH113:BJM113"/>
    <mergeCell ref="BJO113:BJT113"/>
    <mergeCell ref="BJV113:BKA113"/>
    <mergeCell ref="BKC113:BKH113"/>
    <mergeCell ref="BKJ113:BKO113"/>
    <mergeCell ref="BKQ113:BKV113"/>
    <mergeCell ref="BHR113:BHW113"/>
    <mergeCell ref="BHY113:BID113"/>
    <mergeCell ref="BIF113:BIK113"/>
    <mergeCell ref="BIM113:BIR113"/>
    <mergeCell ref="BIT113:BIY113"/>
    <mergeCell ref="BJA113:BJF113"/>
    <mergeCell ref="BGB113:BGG113"/>
    <mergeCell ref="BGI113:BGN113"/>
    <mergeCell ref="BGP113:BGU113"/>
    <mergeCell ref="BGW113:BHB113"/>
    <mergeCell ref="BHD113:BHI113"/>
    <mergeCell ref="BHK113:BHP113"/>
    <mergeCell ref="BXV113:BYA113"/>
    <mergeCell ref="BYC113:BYH113"/>
    <mergeCell ref="BYJ113:BYO113"/>
    <mergeCell ref="BYQ113:BYV113"/>
    <mergeCell ref="BYX113:BZC113"/>
    <mergeCell ref="BZE113:BZJ113"/>
    <mergeCell ref="BWF113:BWK113"/>
    <mergeCell ref="BWM113:BWR113"/>
    <mergeCell ref="BWT113:BWY113"/>
    <mergeCell ref="BXA113:BXF113"/>
    <mergeCell ref="BXH113:BXM113"/>
    <mergeCell ref="BXO113:BXT113"/>
    <mergeCell ref="BUP113:BUU113"/>
    <mergeCell ref="BUW113:BVB113"/>
    <mergeCell ref="BVD113:BVI113"/>
    <mergeCell ref="BVK113:BVP113"/>
    <mergeCell ref="BVR113:BVW113"/>
    <mergeCell ref="BVY113:BWD113"/>
    <mergeCell ref="BSZ113:BTE113"/>
    <mergeCell ref="BTG113:BTL113"/>
    <mergeCell ref="BTN113:BTS113"/>
    <mergeCell ref="BTU113:BTZ113"/>
    <mergeCell ref="BUB113:BUG113"/>
    <mergeCell ref="BUI113:BUN113"/>
    <mergeCell ref="BRJ113:BRO113"/>
    <mergeCell ref="BRQ113:BRV113"/>
    <mergeCell ref="BRX113:BSC113"/>
    <mergeCell ref="BSE113:BSJ113"/>
    <mergeCell ref="BSL113:BSQ113"/>
    <mergeCell ref="BSS113:BSX113"/>
    <mergeCell ref="BPT113:BPY113"/>
    <mergeCell ref="BQA113:BQF113"/>
    <mergeCell ref="BQH113:BQM113"/>
    <mergeCell ref="BQO113:BQT113"/>
    <mergeCell ref="BQV113:BRA113"/>
    <mergeCell ref="BRC113:BRH113"/>
    <mergeCell ref="CHN113:CHS113"/>
    <mergeCell ref="CHU113:CHZ113"/>
    <mergeCell ref="CIB113:CIG113"/>
    <mergeCell ref="CII113:CIN113"/>
    <mergeCell ref="CIP113:CIU113"/>
    <mergeCell ref="CIW113:CJB113"/>
    <mergeCell ref="CFX113:CGC113"/>
    <mergeCell ref="CGE113:CGJ113"/>
    <mergeCell ref="CGL113:CGQ113"/>
    <mergeCell ref="CGS113:CGX113"/>
    <mergeCell ref="CGZ113:CHE113"/>
    <mergeCell ref="CHG113:CHL113"/>
    <mergeCell ref="CEH113:CEM113"/>
    <mergeCell ref="CEO113:CET113"/>
    <mergeCell ref="CEV113:CFA113"/>
    <mergeCell ref="CFC113:CFH113"/>
    <mergeCell ref="CFJ113:CFO113"/>
    <mergeCell ref="CFQ113:CFV113"/>
    <mergeCell ref="CCR113:CCW113"/>
    <mergeCell ref="CCY113:CDD113"/>
    <mergeCell ref="CDF113:CDK113"/>
    <mergeCell ref="CDM113:CDR113"/>
    <mergeCell ref="CDT113:CDY113"/>
    <mergeCell ref="CEA113:CEF113"/>
    <mergeCell ref="CBB113:CBG113"/>
    <mergeCell ref="CBI113:CBN113"/>
    <mergeCell ref="CBP113:CBU113"/>
    <mergeCell ref="CBW113:CCB113"/>
    <mergeCell ref="CCD113:CCI113"/>
    <mergeCell ref="CCK113:CCP113"/>
    <mergeCell ref="BZL113:BZQ113"/>
    <mergeCell ref="BZS113:BZX113"/>
    <mergeCell ref="BZZ113:CAE113"/>
    <mergeCell ref="CAG113:CAL113"/>
    <mergeCell ref="CAN113:CAS113"/>
    <mergeCell ref="CAU113:CAZ113"/>
    <mergeCell ref="CRF113:CRK113"/>
    <mergeCell ref="CRM113:CRR113"/>
    <mergeCell ref="CRT113:CRY113"/>
    <mergeCell ref="CSA113:CSF113"/>
    <mergeCell ref="CSH113:CSM113"/>
    <mergeCell ref="CSO113:CST113"/>
    <mergeCell ref="CPP113:CPU113"/>
    <mergeCell ref="CPW113:CQB113"/>
    <mergeCell ref="CQD113:CQI113"/>
    <mergeCell ref="CQK113:CQP113"/>
    <mergeCell ref="CQR113:CQW113"/>
    <mergeCell ref="CQY113:CRD113"/>
    <mergeCell ref="CNZ113:COE113"/>
    <mergeCell ref="COG113:COL113"/>
    <mergeCell ref="CON113:COS113"/>
    <mergeCell ref="COU113:COZ113"/>
    <mergeCell ref="CPB113:CPG113"/>
    <mergeCell ref="CPI113:CPN113"/>
    <mergeCell ref="CMJ113:CMO113"/>
    <mergeCell ref="CMQ113:CMV113"/>
    <mergeCell ref="CMX113:CNC113"/>
    <mergeCell ref="CNE113:CNJ113"/>
    <mergeCell ref="CNL113:CNQ113"/>
    <mergeCell ref="CNS113:CNX113"/>
    <mergeCell ref="CKT113:CKY113"/>
    <mergeCell ref="CLA113:CLF113"/>
    <mergeCell ref="CLH113:CLM113"/>
    <mergeCell ref="CLO113:CLT113"/>
    <mergeCell ref="CLV113:CMA113"/>
    <mergeCell ref="CMC113:CMH113"/>
    <mergeCell ref="CJD113:CJI113"/>
    <mergeCell ref="CJK113:CJP113"/>
    <mergeCell ref="CJR113:CJW113"/>
    <mergeCell ref="CJY113:CKD113"/>
    <mergeCell ref="CKF113:CKK113"/>
    <mergeCell ref="CKM113:CKR113"/>
    <mergeCell ref="DAX113:DBC113"/>
    <mergeCell ref="DBE113:DBJ113"/>
    <mergeCell ref="DBL113:DBQ113"/>
    <mergeCell ref="DBS113:DBX113"/>
    <mergeCell ref="DBZ113:DCE113"/>
    <mergeCell ref="DCG113:DCL113"/>
    <mergeCell ref="CZH113:CZM113"/>
    <mergeCell ref="CZO113:CZT113"/>
    <mergeCell ref="CZV113:DAA113"/>
    <mergeCell ref="DAC113:DAH113"/>
    <mergeCell ref="DAJ113:DAO113"/>
    <mergeCell ref="DAQ113:DAV113"/>
    <mergeCell ref="CXR113:CXW113"/>
    <mergeCell ref="CXY113:CYD113"/>
    <mergeCell ref="CYF113:CYK113"/>
    <mergeCell ref="CYM113:CYR113"/>
    <mergeCell ref="CYT113:CYY113"/>
    <mergeCell ref="CZA113:CZF113"/>
    <mergeCell ref="CWB113:CWG113"/>
    <mergeCell ref="CWI113:CWN113"/>
    <mergeCell ref="CWP113:CWU113"/>
    <mergeCell ref="CWW113:CXB113"/>
    <mergeCell ref="CXD113:CXI113"/>
    <mergeCell ref="CXK113:CXP113"/>
    <mergeCell ref="CUL113:CUQ113"/>
    <mergeCell ref="CUS113:CUX113"/>
    <mergeCell ref="CUZ113:CVE113"/>
    <mergeCell ref="CVG113:CVL113"/>
    <mergeCell ref="CVN113:CVS113"/>
    <mergeCell ref="CVU113:CVZ113"/>
    <mergeCell ref="CSV113:CTA113"/>
    <mergeCell ref="CTC113:CTH113"/>
    <mergeCell ref="CTJ113:CTO113"/>
    <mergeCell ref="CTQ113:CTV113"/>
    <mergeCell ref="CTX113:CUC113"/>
    <mergeCell ref="CUE113:CUJ113"/>
    <mergeCell ref="DKP113:DKU113"/>
    <mergeCell ref="DKW113:DLB113"/>
    <mergeCell ref="DLD113:DLI113"/>
    <mergeCell ref="DLK113:DLP113"/>
    <mergeCell ref="DLR113:DLW113"/>
    <mergeCell ref="DLY113:DMD113"/>
    <mergeCell ref="DIZ113:DJE113"/>
    <mergeCell ref="DJG113:DJL113"/>
    <mergeCell ref="DJN113:DJS113"/>
    <mergeCell ref="DJU113:DJZ113"/>
    <mergeCell ref="DKB113:DKG113"/>
    <mergeCell ref="DKI113:DKN113"/>
    <mergeCell ref="DHJ113:DHO113"/>
    <mergeCell ref="DHQ113:DHV113"/>
    <mergeCell ref="DHX113:DIC113"/>
    <mergeCell ref="DIE113:DIJ113"/>
    <mergeCell ref="DIL113:DIQ113"/>
    <mergeCell ref="DIS113:DIX113"/>
    <mergeCell ref="DFT113:DFY113"/>
    <mergeCell ref="DGA113:DGF113"/>
    <mergeCell ref="DGH113:DGM113"/>
    <mergeCell ref="DGO113:DGT113"/>
    <mergeCell ref="DGV113:DHA113"/>
    <mergeCell ref="DHC113:DHH113"/>
    <mergeCell ref="DED113:DEI113"/>
    <mergeCell ref="DEK113:DEP113"/>
    <mergeCell ref="DER113:DEW113"/>
    <mergeCell ref="DEY113:DFD113"/>
    <mergeCell ref="DFF113:DFK113"/>
    <mergeCell ref="DFM113:DFR113"/>
    <mergeCell ref="DCN113:DCS113"/>
    <mergeCell ref="DCU113:DCZ113"/>
    <mergeCell ref="DDB113:DDG113"/>
    <mergeCell ref="DDI113:DDN113"/>
    <mergeCell ref="DDP113:DDU113"/>
    <mergeCell ref="DDW113:DEB113"/>
    <mergeCell ref="DUH113:DUM113"/>
    <mergeCell ref="DUO113:DUT113"/>
    <mergeCell ref="DUV113:DVA113"/>
    <mergeCell ref="DVC113:DVH113"/>
    <mergeCell ref="DVJ113:DVO113"/>
    <mergeCell ref="DVQ113:DVV113"/>
    <mergeCell ref="DSR113:DSW113"/>
    <mergeCell ref="DSY113:DTD113"/>
    <mergeCell ref="DTF113:DTK113"/>
    <mergeCell ref="DTM113:DTR113"/>
    <mergeCell ref="DTT113:DTY113"/>
    <mergeCell ref="DUA113:DUF113"/>
    <mergeCell ref="DRB113:DRG113"/>
    <mergeCell ref="DRI113:DRN113"/>
    <mergeCell ref="DRP113:DRU113"/>
    <mergeCell ref="DRW113:DSB113"/>
    <mergeCell ref="DSD113:DSI113"/>
    <mergeCell ref="DSK113:DSP113"/>
    <mergeCell ref="DPL113:DPQ113"/>
    <mergeCell ref="DPS113:DPX113"/>
    <mergeCell ref="DPZ113:DQE113"/>
    <mergeCell ref="DQG113:DQL113"/>
    <mergeCell ref="DQN113:DQS113"/>
    <mergeCell ref="DQU113:DQZ113"/>
    <mergeCell ref="DNV113:DOA113"/>
    <mergeCell ref="DOC113:DOH113"/>
    <mergeCell ref="DOJ113:DOO113"/>
    <mergeCell ref="DOQ113:DOV113"/>
    <mergeCell ref="DOX113:DPC113"/>
    <mergeCell ref="DPE113:DPJ113"/>
    <mergeCell ref="DMF113:DMK113"/>
    <mergeCell ref="DMM113:DMR113"/>
    <mergeCell ref="DMT113:DMY113"/>
    <mergeCell ref="DNA113:DNF113"/>
    <mergeCell ref="DNH113:DNM113"/>
    <mergeCell ref="DNO113:DNT113"/>
    <mergeCell ref="EDZ113:EEE113"/>
    <mergeCell ref="EEG113:EEL113"/>
    <mergeCell ref="EEN113:EES113"/>
    <mergeCell ref="EEU113:EEZ113"/>
    <mergeCell ref="EFB113:EFG113"/>
    <mergeCell ref="EFI113:EFN113"/>
    <mergeCell ref="ECJ113:ECO113"/>
    <mergeCell ref="ECQ113:ECV113"/>
    <mergeCell ref="ECX113:EDC113"/>
    <mergeCell ref="EDE113:EDJ113"/>
    <mergeCell ref="EDL113:EDQ113"/>
    <mergeCell ref="EDS113:EDX113"/>
    <mergeCell ref="EAT113:EAY113"/>
    <mergeCell ref="EBA113:EBF113"/>
    <mergeCell ref="EBH113:EBM113"/>
    <mergeCell ref="EBO113:EBT113"/>
    <mergeCell ref="EBV113:ECA113"/>
    <mergeCell ref="ECC113:ECH113"/>
    <mergeCell ref="DZD113:DZI113"/>
    <mergeCell ref="DZK113:DZP113"/>
    <mergeCell ref="DZR113:DZW113"/>
    <mergeCell ref="DZY113:EAD113"/>
    <mergeCell ref="EAF113:EAK113"/>
    <mergeCell ref="EAM113:EAR113"/>
    <mergeCell ref="DXN113:DXS113"/>
    <mergeCell ref="DXU113:DXZ113"/>
    <mergeCell ref="DYB113:DYG113"/>
    <mergeCell ref="DYI113:DYN113"/>
    <mergeCell ref="DYP113:DYU113"/>
    <mergeCell ref="DYW113:DZB113"/>
    <mergeCell ref="DVX113:DWC113"/>
    <mergeCell ref="DWE113:DWJ113"/>
    <mergeCell ref="DWL113:DWQ113"/>
    <mergeCell ref="DWS113:DWX113"/>
    <mergeCell ref="DWZ113:DXE113"/>
    <mergeCell ref="DXG113:DXL113"/>
    <mergeCell ref="ENR113:ENW113"/>
    <mergeCell ref="ENY113:EOD113"/>
    <mergeCell ref="EOF113:EOK113"/>
    <mergeCell ref="EOM113:EOR113"/>
    <mergeCell ref="EOT113:EOY113"/>
    <mergeCell ref="EPA113:EPF113"/>
    <mergeCell ref="EMB113:EMG113"/>
    <mergeCell ref="EMI113:EMN113"/>
    <mergeCell ref="EMP113:EMU113"/>
    <mergeCell ref="EMW113:ENB113"/>
    <mergeCell ref="END113:ENI113"/>
    <mergeCell ref="ENK113:ENP113"/>
    <mergeCell ref="EKL113:EKQ113"/>
    <mergeCell ref="EKS113:EKX113"/>
    <mergeCell ref="EKZ113:ELE113"/>
    <mergeCell ref="ELG113:ELL113"/>
    <mergeCell ref="ELN113:ELS113"/>
    <mergeCell ref="ELU113:ELZ113"/>
    <mergeCell ref="EIV113:EJA113"/>
    <mergeCell ref="EJC113:EJH113"/>
    <mergeCell ref="EJJ113:EJO113"/>
    <mergeCell ref="EJQ113:EJV113"/>
    <mergeCell ref="EJX113:EKC113"/>
    <mergeCell ref="EKE113:EKJ113"/>
    <mergeCell ref="EHF113:EHK113"/>
    <mergeCell ref="EHM113:EHR113"/>
    <mergeCell ref="EHT113:EHY113"/>
    <mergeCell ref="EIA113:EIF113"/>
    <mergeCell ref="EIH113:EIM113"/>
    <mergeCell ref="EIO113:EIT113"/>
    <mergeCell ref="EFP113:EFU113"/>
    <mergeCell ref="EFW113:EGB113"/>
    <mergeCell ref="EGD113:EGI113"/>
    <mergeCell ref="EGK113:EGP113"/>
    <mergeCell ref="EGR113:EGW113"/>
    <mergeCell ref="EGY113:EHD113"/>
    <mergeCell ref="EXJ113:EXO113"/>
    <mergeCell ref="EXQ113:EXV113"/>
    <mergeCell ref="EXX113:EYC113"/>
    <mergeCell ref="EYE113:EYJ113"/>
    <mergeCell ref="EYL113:EYQ113"/>
    <mergeCell ref="EYS113:EYX113"/>
    <mergeCell ref="EVT113:EVY113"/>
    <mergeCell ref="EWA113:EWF113"/>
    <mergeCell ref="EWH113:EWM113"/>
    <mergeCell ref="EWO113:EWT113"/>
    <mergeCell ref="EWV113:EXA113"/>
    <mergeCell ref="EXC113:EXH113"/>
    <mergeCell ref="EUD113:EUI113"/>
    <mergeCell ref="EUK113:EUP113"/>
    <mergeCell ref="EUR113:EUW113"/>
    <mergeCell ref="EUY113:EVD113"/>
    <mergeCell ref="EVF113:EVK113"/>
    <mergeCell ref="EVM113:EVR113"/>
    <mergeCell ref="ESN113:ESS113"/>
    <mergeCell ref="ESU113:ESZ113"/>
    <mergeCell ref="ETB113:ETG113"/>
    <mergeCell ref="ETI113:ETN113"/>
    <mergeCell ref="ETP113:ETU113"/>
    <mergeCell ref="ETW113:EUB113"/>
    <mergeCell ref="EQX113:ERC113"/>
    <mergeCell ref="ERE113:ERJ113"/>
    <mergeCell ref="ERL113:ERQ113"/>
    <mergeCell ref="ERS113:ERX113"/>
    <mergeCell ref="ERZ113:ESE113"/>
    <mergeCell ref="ESG113:ESL113"/>
    <mergeCell ref="EPH113:EPM113"/>
    <mergeCell ref="EPO113:EPT113"/>
    <mergeCell ref="EPV113:EQA113"/>
    <mergeCell ref="EQC113:EQH113"/>
    <mergeCell ref="EQJ113:EQO113"/>
    <mergeCell ref="EQQ113:EQV113"/>
    <mergeCell ref="FHB113:FHG113"/>
    <mergeCell ref="FHI113:FHN113"/>
    <mergeCell ref="FHP113:FHU113"/>
    <mergeCell ref="FHW113:FIB113"/>
    <mergeCell ref="FID113:FII113"/>
    <mergeCell ref="FIK113:FIP113"/>
    <mergeCell ref="FFL113:FFQ113"/>
    <mergeCell ref="FFS113:FFX113"/>
    <mergeCell ref="FFZ113:FGE113"/>
    <mergeCell ref="FGG113:FGL113"/>
    <mergeCell ref="FGN113:FGS113"/>
    <mergeCell ref="FGU113:FGZ113"/>
    <mergeCell ref="FDV113:FEA113"/>
    <mergeCell ref="FEC113:FEH113"/>
    <mergeCell ref="FEJ113:FEO113"/>
    <mergeCell ref="FEQ113:FEV113"/>
    <mergeCell ref="FEX113:FFC113"/>
    <mergeCell ref="FFE113:FFJ113"/>
    <mergeCell ref="FCF113:FCK113"/>
    <mergeCell ref="FCM113:FCR113"/>
    <mergeCell ref="FCT113:FCY113"/>
    <mergeCell ref="FDA113:FDF113"/>
    <mergeCell ref="FDH113:FDM113"/>
    <mergeCell ref="FDO113:FDT113"/>
    <mergeCell ref="FAP113:FAU113"/>
    <mergeCell ref="FAW113:FBB113"/>
    <mergeCell ref="FBD113:FBI113"/>
    <mergeCell ref="FBK113:FBP113"/>
    <mergeCell ref="FBR113:FBW113"/>
    <mergeCell ref="FBY113:FCD113"/>
    <mergeCell ref="EYZ113:EZE113"/>
    <mergeCell ref="EZG113:EZL113"/>
    <mergeCell ref="EZN113:EZS113"/>
    <mergeCell ref="EZU113:EZZ113"/>
    <mergeCell ref="FAB113:FAG113"/>
    <mergeCell ref="FAI113:FAN113"/>
    <mergeCell ref="FQT113:FQY113"/>
    <mergeCell ref="FRA113:FRF113"/>
    <mergeCell ref="FRH113:FRM113"/>
    <mergeCell ref="FRO113:FRT113"/>
    <mergeCell ref="FRV113:FSA113"/>
    <mergeCell ref="FSC113:FSH113"/>
    <mergeCell ref="FPD113:FPI113"/>
    <mergeCell ref="FPK113:FPP113"/>
    <mergeCell ref="FPR113:FPW113"/>
    <mergeCell ref="FPY113:FQD113"/>
    <mergeCell ref="FQF113:FQK113"/>
    <mergeCell ref="FQM113:FQR113"/>
    <mergeCell ref="FNN113:FNS113"/>
    <mergeCell ref="FNU113:FNZ113"/>
    <mergeCell ref="FOB113:FOG113"/>
    <mergeCell ref="FOI113:FON113"/>
    <mergeCell ref="FOP113:FOU113"/>
    <mergeCell ref="FOW113:FPB113"/>
    <mergeCell ref="FLX113:FMC113"/>
    <mergeCell ref="FME113:FMJ113"/>
    <mergeCell ref="FML113:FMQ113"/>
    <mergeCell ref="FMS113:FMX113"/>
    <mergeCell ref="FMZ113:FNE113"/>
    <mergeCell ref="FNG113:FNL113"/>
    <mergeCell ref="FKH113:FKM113"/>
    <mergeCell ref="FKO113:FKT113"/>
    <mergeCell ref="FKV113:FLA113"/>
    <mergeCell ref="FLC113:FLH113"/>
    <mergeCell ref="FLJ113:FLO113"/>
    <mergeCell ref="FLQ113:FLV113"/>
    <mergeCell ref="FIR113:FIW113"/>
    <mergeCell ref="FIY113:FJD113"/>
    <mergeCell ref="FJF113:FJK113"/>
    <mergeCell ref="FJM113:FJR113"/>
    <mergeCell ref="FJT113:FJY113"/>
    <mergeCell ref="FKA113:FKF113"/>
    <mergeCell ref="GAL113:GAQ113"/>
    <mergeCell ref="GAS113:GAX113"/>
    <mergeCell ref="GAZ113:GBE113"/>
    <mergeCell ref="GBG113:GBL113"/>
    <mergeCell ref="GBN113:GBS113"/>
    <mergeCell ref="GBU113:GBZ113"/>
    <mergeCell ref="FYV113:FZA113"/>
    <mergeCell ref="FZC113:FZH113"/>
    <mergeCell ref="FZJ113:FZO113"/>
    <mergeCell ref="FZQ113:FZV113"/>
    <mergeCell ref="FZX113:GAC113"/>
    <mergeCell ref="GAE113:GAJ113"/>
    <mergeCell ref="FXF113:FXK113"/>
    <mergeCell ref="FXM113:FXR113"/>
    <mergeCell ref="FXT113:FXY113"/>
    <mergeCell ref="FYA113:FYF113"/>
    <mergeCell ref="FYH113:FYM113"/>
    <mergeCell ref="FYO113:FYT113"/>
    <mergeCell ref="FVP113:FVU113"/>
    <mergeCell ref="FVW113:FWB113"/>
    <mergeCell ref="FWD113:FWI113"/>
    <mergeCell ref="FWK113:FWP113"/>
    <mergeCell ref="FWR113:FWW113"/>
    <mergeCell ref="FWY113:FXD113"/>
    <mergeCell ref="FTZ113:FUE113"/>
    <mergeCell ref="FUG113:FUL113"/>
    <mergeCell ref="FUN113:FUS113"/>
    <mergeCell ref="FUU113:FUZ113"/>
    <mergeCell ref="FVB113:FVG113"/>
    <mergeCell ref="FVI113:FVN113"/>
    <mergeCell ref="FSJ113:FSO113"/>
    <mergeCell ref="FSQ113:FSV113"/>
    <mergeCell ref="FSX113:FTC113"/>
    <mergeCell ref="FTE113:FTJ113"/>
    <mergeCell ref="FTL113:FTQ113"/>
    <mergeCell ref="FTS113:FTX113"/>
    <mergeCell ref="GKD113:GKI113"/>
    <mergeCell ref="GKK113:GKP113"/>
    <mergeCell ref="GKR113:GKW113"/>
    <mergeCell ref="GKY113:GLD113"/>
    <mergeCell ref="GLF113:GLK113"/>
    <mergeCell ref="GLM113:GLR113"/>
    <mergeCell ref="GIN113:GIS113"/>
    <mergeCell ref="GIU113:GIZ113"/>
    <mergeCell ref="GJB113:GJG113"/>
    <mergeCell ref="GJI113:GJN113"/>
    <mergeCell ref="GJP113:GJU113"/>
    <mergeCell ref="GJW113:GKB113"/>
    <mergeCell ref="GGX113:GHC113"/>
    <mergeCell ref="GHE113:GHJ113"/>
    <mergeCell ref="GHL113:GHQ113"/>
    <mergeCell ref="GHS113:GHX113"/>
    <mergeCell ref="GHZ113:GIE113"/>
    <mergeCell ref="GIG113:GIL113"/>
    <mergeCell ref="GFH113:GFM113"/>
    <mergeCell ref="GFO113:GFT113"/>
    <mergeCell ref="GFV113:GGA113"/>
    <mergeCell ref="GGC113:GGH113"/>
    <mergeCell ref="GGJ113:GGO113"/>
    <mergeCell ref="GGQ113:GGV113"/>
    <mergeCell ref="GDR113:GDW113"/>
    <mergeCell ref="GDY113:GED113"/>
    <mergeCell ref="GEF113:GEK113"/>
    <mergeCell ref="GEM113:GER113"/>
    <mergeCell ref="GET113:GEY113"/>
    <mergeCell ref="GFA113:GFF113"/>
    <mergeCell ref="GCB113:GCG113"/>
    <mergeCell ref="GCI113:GCN113"/>
    <mergeCell ref="GCP113:GCU113"/>
    <mergeCell ref="GCW113:GDB113"/>
    <mergeCell ref="GDD113:GDI113"/>
    <mergeCell ref="GDK113:GDP113"/>
    <mergeCell ref="GTV113:GUA113"/>
    <mergeCell ref="GUC113:GUH113"/>
    <mergeCell ref="GUJ113:GUO113"/>
    <mergeCell ref="GUQ113:GUV113"/>
    <mergeCell ref="GUX113:GVC113"/>
    <mergeCell ref="GVE113:GVJ113"/>
    <mergeCell ref="GSF113:GSK113"/>
    <mergeCell ref="GSM113:GSR113"/>
    <mergeCell ref="GST113:GSY113"/>
    <mergeCell ref="GTA113:GTF113"/>
    <mergeCell ref="GTH113:GTM113"/>
    <mergeCell ref="GTO113:GTT113"/>
    <mergeCell ref="GQP113:GQU113"/>
    <mergeCell ref="GQW113:GRB113"/>
    <mergeCell ref="GRD113:GRI113"/>
    <mergeCell ref="GRK113:GRP113"/>
    <mergeCell ref="GRR113:GRW113"/>
    <mergeCell ref="GRY113:GSD113"/>
    <mergeCell ref="GOZ113:GPE113"/>
    <mergeCell ref="GPG113:GPL113"/>
    <mergeCell ref="GPN113:GPS113"/>
    <mergeCell ref="GPU113:GPZ113"/>
    <mergeCell ref="GQB113:GQG113"/>
    <mergeCell ref="GQI113:GQN113"/>
    <mergeCell ref="GNJ113:GNO113"/>
    <mergeCell ref="GNQ113:GNV113"/>
    <mergeCell ref="GNX113:GOC113"/>
    <mergeCell ref="GOE113:GOJ113"/>
    <mergeCell ref="GOL113:GOQ113"/>
    <mergeCell ref="GOS113:GOX113"/>
    <mergeCell ref="GLT113:GLY113"/>
    <mergeCell ref="GMA113:GMF113"/>
    <mergeCell ref="GMH113:GMM113"/>
    <mergeCell ref="GMO113:GMT113"/>
    <mergeCell ref="GMV113:GNA113"/>
    <mergeCell ref="GNC113:GNH113"/>
    <mergeCell ref="HDN113:HDS113"/>
    <mergeCell ref="HDU113:HDZ113"/>
    <mergeCell ref="HEB113:HEG113"/>
    <mergeCell ref="HEI113:HEN113"/>
    <mergeCell ref="HEP113:HEU113"/>
    <mergeCell ref="HEW113:HFB113"/>
    <mergeCell ref="HBX113:HCC113"/>
    <mergeCell ref="HCE113:HCJ113"/>
    <mergeCell ref="HCL113:HCQ113"/>
    <mergeCell ref="HCS113:HCX113"/>
    <mergeCell ref="HCZ113:HDE113"/>
    <mergeCell ref="HDG113:HDL113"/>
    <mergeCell ref="HAH113:HAM113"/>
    <mergeCell ref="HAO113:HAT113"/>
    <mergeCell ref="HAV113:HBA113"/>
    <mergeCell ref="HBC113:HBH113"/>
    <mergeCell ref="HBJ113:HBO113"/>
    <mergeCell ref="HBQ113:HBV113"/>
    <mergeCell ref="GYR113:GYW113"/>
    <mergeCell ref="GYY113:GZD113"/>
    <mergeCell ref="GZF113:GZK113"/>
    <mergeCell ref="GZM113:GZR113"/>
    <mergeCell ref="GZT113:GZY113"/>
    <mergeCell ref="HAA113:HAF113"/>
    <mergeCell ref="GXB113:GXG113"/>
    <mergeCell ref="GXI113:GXN113"/>
    <mergeCell ref="GXP113:GXU113"/>
    <mergeCell ref="GXW113:GYB113"/>
    <mergeCell ref="GYD113:GYI113"/>
    <mergeCell ref="GYK113:GYP113"/>
    <mergeCell ref="GVL113:GVQ113"/>
    <mergeCell ref="GVS113:GVX113"/>
    <mergeCell ref="GVZ113:GWE113"/>
    <mergeCell ref="GWG113:GWL113"/>
    <mergeCell ref="GWN113:GWS113"/>
    <mergeCell ref="GWU113:GWZ113"/>
    <mergeCell ref="HNF113:HNK113"/>
    <mergeCell ref="HNM113:HNR113"/>
    <mergeCell ref="HNT113:HNY113"/>
    <mergeCell ref="HOA113:HOF113"/>
    <mergeCell ref="HOH113:HOM113"/>
    <mergeCell ref="HOO113:HOT113"/>
    <mergeCell ref="HLP113:HLU113"/>
    <mergeCell ref="HLW113:HMB113"/>
    <mergeCell ref="HMD113:HMI113"/>
    <mergeCell ref="HMK113:HMP113"/>
    <mergeCell ref="HMR113:HMW113"/>
    <mergeCell ref="HMY113:HND113"/>
    <mergeCell ref="HJZ113:HKE113"/>
    <mergeCell ref="HKG113:HKL113"/>
    <mergeCell ref="HKN113:HKS113"/>
    <mergeCell ref="HKU113:HKZ113"/>
    <mergeCell ref="HLB113:HLG113"/>
    <mergeCell ref="HLI113:HLN113"/>
    <mergeCell ref="HIJ113:HIO113"/>
    <mergeCell ref="HIQ113:HIV113"/>
    <mergeCell ref="HIX113:HJC113"/>
    <mergeCell ref="HJE113:HJJ113"/>
    <mergeCell ref="HJL113:HJQ113"/>
    <mergeCell ref="HJS113:HJX113"/>
    <mergeCell ref="HGT113:HGY113"/>
    <mergeCell ref="HHA113:HHF113"/>
    <mergeCell ref="HHH113:HHM113"/>
    <mergeCell ref="HHO113:HHT113"/>
    <mergeCell ref="HHV113:HIA113"/>
    <mergeCell ref="HIC113:HIH113"/>
    <mergeCell ref="HFD113:HFI113"/>
    <mergeCell ref="HFK113:HFP113"/>
    <mergeCell ref="HFR113:HFW113"/>
    <mergeCell ref="HFY113:HGD113"/>
    <mergeCell ref="HGF113:HGK113"/>
    <mergeCell ref="HGM113:HGR113"/>
    <mergeCell ref="HWX113:HXC113"/>
    <mergeCell ref="HXE113:HXJ113"/>
    <mergeCell ref="HXL113:HXQ113"/>
    <mergeCell ref="HXS113:HXX113"/>
    <mergeCell ref="HXZ113:HYE113"/>
    <mergeCell ref="HYG113:HYL113"/>
    <mergeCell ref="HVH113:HVM113"/>
    <mergeCell ref="HVO113:HVT113"/>
    <mergeCell ref="HVV113:HWA113"/>
    <mergeCell ref="HWC113:HWH113"/>
    <mergeCell ref="HWJ113:HWO113"/>
    <mergeCell ref="HWQ113:HWV113"/>
    <mergeCell ref="HTR113:HTW113"/>
    <mergeCell ref="HTY113:HUD113"/>
    <mergeCell ref="HUF113:HUK113"/>
    <mergeCell ref="HUM113:HUR113"/>
    <mergeCell ref="HUT113:HUY113"/>
    <mergeCell ref="HVA113:HVF113"/>
    <mergeCell ref="HSB113:HSG113"/>
    <mergeCell ref="HSI113:HSN113"/>
    <mergeCell ref="HSP113:HSU113"/>
    <mergeCell ref="HSW113:HTB113"/>
    <mergeCell ref="HTD113:HTI113"/>
    <mergeCell ref="HTK113:HTP113"/>
    <mergeCell ref="HQL113:HQQ113"/>
    <mergeCell ref="HQS113:HQX113"/>
    <mergeCell ref="HQZ113:HRE113"/>
    <mergeCell ref="HRG113:HRL113"/>
    <mergeCell ref="HRN113:HRS113"/>
    <mergeCell ref="HRU113:HRZ113"/>
    <mergeCell ref="HOV113:HPA113"/>
    <mergeCell ref="HPC113:HPH113"/>
    <mergeCell ref="HPJ113:HPO113"/>
    <mergeCell ref="HPQ113:HPV113"/>
    <mergeCell ref="HPX113:HQC113"/>
    <mergeCell ref="HQE113:HQJ113"/>
    <mergeCell ref="IGP113:IGU113"/>
    <mergeCell ref="IGW113:IHB113"/>
    <mergeCell ref="IHD113:IHI113"/>
    <mergeCell ref="IHK113:IHP113"/>
    <mergeCell ref="IHR113:IHW113"/>
    <mergeCell ref="IHY113:IID113"/>
    <mergeCell ref="IEZ113:IFE113"/>
    <mergeCell ref="IFG113:IFL113"/>
    <mergeCell ref="IFN113:IFS113"/>
    <mergeCell ref="IFU113:IFZ113"/>
    <mergeCell ref="IGB113:IGG113"/>
    <mergeCell ref="IGI113:IGN113"/>
    <mergeCell ref="IDJ113:IDO113"/>
    <mergeCell ref="IDQ113:IDV113"/>
    <mergeCell ref="IDX113:IEC113"/>
    <mergeCell ref="IEE113:IEJ113"/>
    <mergeCell ref="IEL113:IEQ113"/>
    <mergeCell ref="IES113:IEX113"/>
    <mergeCell ref="IBT113:IBY113"/>
    <mergeCell ref="ICA113:ICF113"/>
    <mergeCell ref="ICH113:ICM113"/>
    <mergeCell ref="ICO113:ICT113"/>
    <mergeCell ref="ICV113:IDA113"/>
    <mergeCell ref="IDC113:IDH113"/>
    <mergeCell ref="IAD113:IAI113"/>
    <mergeCell ref="IAK113:IAP113"/>
    <mergeCell ref="IAR113:IAW113"/>
    <mergeCell ref="IAY113:IBD113"/>
    <mergeCell ref="IBF113:IBK113"/>
    <mergeCell ref="IBM113:IBR113"/>
    <mergeCell ref="HYN113:HYS113"/>
    <mergeCell ref="HYU113:HYZ113"/>
    <mergeCell ref="HZB113:HZG113"/>
    <mergeCell ref="HZI113:HZN113"/>
    <mergeCell ref="HZP113:HZU113"/>
    <mergeCell ref="HZW113:IAB113"/>
    <mergeCell ref="IQH113:IQM113"/>
    <mergeCell ref="IQO113:IQT113"/>
    <mergeCell ref="IQV113:IRA113"/>
    <mergeCell ref="IRC113:IRH113"/>
    <mergeCell ref="IRJ113:IRO113"/>
    <mergeCell ref="IRQ113:IRV113"/>
    <mergeCell ref="IOR113:IOW113"/>
    <mergeCell ref="IOY113:IPD113"/>
    <mergeCell ref="IPF113:IPK113"/>
    <mergeCell ref="IPM113:IPR113"/>
    <mergeCell ref="IPT113:IPY113"/>
    <mergeCell ref="IQA113:IQF113"/>
    <mergeCell ref="INB113:ING113"/>
    <mergeCell ref="INI113:INN113"/>
    <mergeCell ref="INP113:INU113"/>
    <mergeCell ref="INW113:IOB113"/>
    <mergeCell ref="IOD113:IOI113"/>
    <mergeCell ref="IOK113:IOP113"/>
    <mergeCell ref="ILL113:ILQ113"/>
    <mergeCell ref="ILS113:ILX113"/>
    <mergeCell ref="ILZ113:IME113"/>
    <mergeCell ref="IMG113:IML113"/>
    <mergeCell ref="IMN113:IMS113"/>
    <mergeCell ref="IMU113:IMZ113"/>
    <mergeCell ref="IJV113:IKA113"/>
    <mergeCell ref="IKC113:IKH113"/>
    <mergeCell ref="IKJ113:IKO113"/>
    <mergeCell ref="IKQ113:IKV113"/>
    <mergeCell ref="IKX113:ILC113"/>
    <mergeCell ref="ILE113:ILJ113"/>
    <mergeCell ref="IIF113:IIK113"/>
    <mergeCell ref="IIM113:IIR113"/>
    <mergeCell ref="IIT113:IIY113"/>
    <mergeCell ref="IJA113:IJF113"/>
    <mergeCell ref="IJH113:IJM113"/>
    <mergeCell ref="IJO113:IJT113"/>
    <mergeCell ref="IZZ113:JAE113"/>
    <mergeCell ref="JAG113:JAL113"/>
    <mergeCell ref="JAN113:JAS113"/>
    <mergeCell ref="JAU113:JAZ113"/>
    <mergeCell ref="JBB113:JBG113"/>
    <mergeCell ref="JBI113:JBN113"/>
    <mergeCell ref="IYJ113:IYO113"/>
    <mergeCell ref="IYQ113:IYV113"/>
    <mergeCell ref="IYX113:IZC113"/>
    <mergeCell ref="IZE113:IZJ113"/>
    <mergeCell ref="IZL113:IZQ113"/>
    <mergeCell ref="IZS113:IZX113"/>
    <mergeCell ref="IWT113:IWY113"/>
    <mergeCell ref="IXA113:IXF113"/>
    <mergeCell ref="IXH113:IXM113"/>
    <mergeCell ref="IXO113:IXT113"/>
    <mergeCell ref="IXV113:IYA113"/>
    <mergeCell ref="IYC113:IYH113"/>
    <mergeCell ref="IVD113:IVI113"/>
    <mergeCell ref="IVK113:IVP113"/>
    <mergeCell ref="IVR113:IVW113"/>
    <mergeCell ref="IVY113:IWD113"/>
    <mergeCell ref="IWF113:IWK113"/>
    <mergeCell ref="IWM113:IWR113"/>
    <mergeCell ref="ITN113:ITS113"/>
    <mergeCell ref="ITU113:ITZ113"/>
    <mergeCell ref="IUB113:IUG113"/>
    <mergeCell ref="IUI113:IUN113"/>
    <mergeCell ref="IUP113:IUU113"/>
    <mergeCell ref="IUW113:IVB113"/>
    <mergeCell ref="IRX113:ISC113"/>
    <mergeCell ref="ISE113:ISJ113"/>
    <mergeCell ref="ISL113:ISQ113"/>
    <mergeCell ref="ISS113:ISX113"/>
    <mergeCell ref="ISZ113:ITE113"/>
    <mergeCell ref="ITG113:ITL113"/>
    <mergeCell ref="JJR113:JJW113"/>
    <mergeCell ref="JJY113:JKD113"/>
    <mergeCell ref="JKF113:JKK113"/>
    <mergeCell ref="JKM113:JKR113"/>
    <mergeCell ref="JKT113:JKY113"/>
    <mergeCell ref="JLA113:JLF113"/>
    <mergeCell ref="JIB113:JIG113"/>
    <mergeCell ref="JII113:JIN113"/>
    <mergeCell ref="JIP113:JIU113"/>
    <mergeCell ref="JIW113:JJB113"/>
    <mergeCell ref="JJD113:JJI113"/>
    <mergeCell ref="JJK113:JJP113"/>
    <mergeCell ref="JGL113:JGQ113"/>
    <mergeCell ref="JGS113:JGX113"/>
    <mergeCell ref="JGZ113:JHE113"/>
    <mergeCell ref="JHG113:JHL113"/>
    <mergeCell ref="JHN113:JHS113"/>
    <mergeCell ref="JHU113:JHZ113"/>
    <mergeCell ref="JEV113:JFA113"/>
    <mergeCell ref="JFC113:JFH113"/>
    <mergeCell ref="JFJ113:JFO113"/>
    <mergeCell ref="JFQ113:JFV113"/>
    <mergeCell ref="JFX113:JGC113"/>
    <mergeCell ref="JGE113:JGJ113"/>
    <mergeCell ref="JDF113:JDK113"/>
    <mergeCell ref="JDM113:JDR113"/>
    <mergeCell ref="JDT113:JDY113"/>
    <mergeCell ref="JEA113:JEF113"/>
    <mergeCell ref="JEH113:JEM113"/>
    <mergeCell ref="JEO113:JET113"/>
    <mergeCell ref="JBP113:JBU113"/>
    <mergeCell ref="JBW113:JCB113"/>
    <mergeCell ref="JCD113:JCI113"/>
    <mergeCell ref="JCK113:JCP113"/>
    <mergeCell ref="JCR113:JCW113"/>
    <mergeCell ref="JCY113:JDD113"/>
    <mergeCell ref="JTJ113:JTO113"/>
    <mergeCell ref="JTQ113:JTV113"/>
    <mergeCell ref="JTX113:JUC113"/>
    <mergeCell ref="JUE113:JUJ113"/>
    <mergeCell ref="JUL113:JUQ113"/>
    <mergeCell ref="JUS113:JUX113"/>
    <mergeCell ref="JRT113:JRY113"/>
    <mergeCell ref="JSA113:JSF113"/>
    <mergeCell ref="JSH113:JSM113"/>
    <mergeCell ref="JSO113:JST113"/>
    <mergeCell ref="JSV113:JTA113"/>
    <mergeCell ref="JTC113:JTH113"/>
    <mergeCell ref="JQD113:JQI113"/>
    <mergeCell ref="JQK113:JQP113"/>
    <mergeCell ref="JQR113:JQW113"/>
    <mergeCell ref="JQY113:JRD113"/>
    <mergeCell ref="JRF113:JRK113"/>
    <mergeCell ref="JRM113:JRR113"/>
    <mergeCell ref="JON113:JOS113"/>
    <mergeCell ref="JOU113:JOZ113"/>
    <mergeCell ref="JPB113:JPG113"/>
    <mergeCell ref="JPI113:JPN113"/>
    <mergeCell ref="JPP113:JPU113"/>
    <mergeCell ref="JPW113:JQB113"/>
    <mergeCell ref="JMX113:JNC113"/>
    <mergeCell ref="JNE113:JNJ113"/>
    <mergeCell ref="JNL113:JNQ113"/>
    <mergeCell ref="JNS113:JNX113"/>
    <mergeCell ref="JNZ113:JOE113"/>
    <mergeCell ref="JOG113:JOL113"/>
    <mergeCell ref="JLH113:JLM113"/>
    <mergeCell ref="JLO113:JLT113"/>
    <mergeCell ref="JLV113:JMA113"/>
    <mergeCell ref="JMC113:JMH113"/>
    <mergeCell ref="JMJ113:JMO113"/>
    <mergeCell ref="JMQ113:JMV113"/>
    <mergeCell ref="KDB113:KDG113"/>
    <mergeCell ref="KDI113:KDN113"/>
    <mergeCell ref="KDP113:KDU113"/>
    <mergeCell ref="KDW113:KEB113"/>
    <mergeCell ref="KED113:KEI113"/>
    <mergeCell ref="KEK113:KEP113"/>
    <mergeCell ref="KBL113:KBQ113"/>
    <mergeCell ref="KBS113:KBX113"/>
    <mergeCell ref="KBZ113:KCE113"/>
    <mergeCell ref="KCG113:KCL113"/>
    <mergeCell ref="KCN113:KCS113"/>
    <mergeCell ref="KCU113:KCZ113"/>
    <mergeCell ref="JZV113:KAA113"/>
    <mergeCell ref="KAC113:KAH113"/>
    <mergeCell ref="KAJ113:KAO113"/>
    <mergeCell ref="KAQ113:KAV113"/>
    <mergeCell ref="KAX113:KBC113"/>
    <mergeCell ref="KBE113:KBJ113"/>
    <mergeCell ref="JYF113:JYK113"/>
    <mergeCell ref="JYM113:JYR113"/>
    <mergeCell ref="JYT113:JYY113"/>
    <mergeCell ref="JZA113:JZF113"/>
    <mergeCell ref="JZH113:JZM113"/>
    <mergeCell ref="JZO113:JZT113"/>
    <mergeCell ref="JWP113:JWU113"/>
    <mergeCell ref="JWW113:JXB113"/>
    <mergeCell ref="JXD113:JXI113"/>
    <mergeCell ref="JXK113:JXP113"/>
    <mergeCell ref="JXR113:JXW113"/>
    <mergeCell ref="JXY113:JYD113"/>
    <mergeCell ref="JUZ113:JVE113"/>
    <mergeCell ref="JVG113:JVL113"/>
    <mergeCell ref="JVN113:JVS113"/>
    <mergeCell ref="JVU113:JVZ113"/>
    <mergeCell ref="JWB113:JWG113"/>
    <mergeCell ref="JWI113:JWN113"/>
    <mergeCell ref="KMT113:KMY113"/>
    <mergeCell ref="KNA113:KNF113"/>
    <mergeCell ref="KNH113:KNM113"/>
    <mergeCell ref="KNO113:KNT113"/>
    <mergeCell ref="KNV113:KOA113"/>
    <mergeCell ref="KOC113:KOH113"/>
    <mergeCell ref="KLD113:KLI113"/>
    <mergeCell ref="KLK113:KLP113"/>
    <mergeCell ref="KLR113:KLW113"/>
    <mergeCell ref="KLY113:KMD113"/>
    <mergeCell ref="KMF113:KMK113"/>
    <mergeCell ref="KMM113:KMR113"/>
    <mergeCell ref="KJN113:KJS113"/>
    <mergeCell ref="KJU113:KJZ113"/>
    <mergeCell ref="KKB113:KKG113"/>
    <mergeCell ref="KKI113:KKN113"/>
    <mergeCell ref="KKP113:KKU113"/>
    <mergeCell ref="KKW113:KLB113"/>
    <mergeCell ref="KHX113:KIC113"/>
    <mergeCell ref="KIE113:KIJ113"/>
    <mergeCell ref="KIL113:KIQ113"/>
    <mergeCell ref="KIS113:KIX113"/>
    <mergeCell ref="KIZ113:KJE113"/>
    <mergeCell ref="KJG113:KJL113"/>
    <mergeCell ref="KGH113:KGM113"/>
    <mergeCell ref="KGO113:KGT113"/>
    <mergeCell ref="KGV113:KHA113"/>
    <mergeCell ref="KHC113:KHH113"/>
    <mergeCell ref="KHJ113:KHO113"/>
    <mergeCell ref="KHQ113:KHV113"/>
    <mergeCell ref="KER113:KEW113"/>
    <mergeCell ref="KEY113:KFD113"/>
    <mergeCell ref="KFF113:KFK113"/>
    <mergeCell ref="KFM113:KFR113"/>
    <mergeCell ref="KFT113:KFY113"/>
    <mergeCell ref="KGA113:KGF113"/>
    <mergeCell ref="KWL113:KWQ113"/>
    <mergeCell ref="KWS113:KWX113"/>
    <mergeCell ref="KWZ113:KXE113"/>
    <mergeCell ref="KXG113:KXL113"/>
    <mergeCell ref="KXN113:KXS113"/>
    <mergeCell ref="KXU113:KXZ113"/>
    <mergeCell ref="KUV113:KVA113"/>
    <mergeCell ref="KVC113:KVH113"/>
    <mergeCell ref="KVJ113:KVO113"/>
    <mergeCell ref="KVQ113:KVV113"/>
    <mergeCell ref="KVX113:KWC113"/>
    <mergeCell ref="KWE113:KWJ113"/>
    <mergeCell ref="KTF113:KTK113"/>
    <mergeCell ref="KTM113:KTR113"/>
    <mergeCell ref="KTT113:KTY113"/>
    <mergeCell ref="KUA113:KUF113"/>
    <mergeCell ref="KUH113:KUM113"/>
    <mergeCell ref="KUO113:KUT113"/>
    <mergeCell ref="KRP113:KRU113"/>
    <mergeCell ref="KRW113:KSB113"/>
    <mergeCell ref="KSD113:KSI113"/>
    <mergeCell ref="KSK113:KSP113"/>
    <mergeCell ref="KSR113:KSW113"/>
    <mergeCell ref="KSY113:KTD113"/>
    <mergeCell ref="KPZ113:KQE113"/>
    <mergeCell ref="KQG113:KQL113"/>
    <mergeCell ref="KQN113:KQS113"/>
    <mergeCell ref="KQU113:KQZ113"/>
    <mergeCell ref="KRB113:KRG113"/>
    <mergeCell ref="KRI113:KRN113"/>
    <mergeCell ref="KOJ113:KOO113"/>
    <mergeCell ref="KOQ113:KOV113"/>
    <mergeCell ref="KOX113:KPC113"/>
    <mergeCell ref="KPE113:KPJ113"/>
    <mergeCell ref="KPL113:KPQ113"/>
    <mergeCell ref="KPS113:KPX113"/>
    <mergeCell ref="LGD113:LGI113"/>
    <mergeCell ref="LGK113:LGP113"/>
    <mergeCell ref="LGR113:LGW113"/>
    <mergeCell ref="LGY113:LHD113"/>
    <mergeCell ref="LHF113:LHK113"/>
    <mergeCell ref="LHM113:LHR113"/>
    <mergeCell ref="LEN113:LES113"/>
    <mergeCell ref="LEU113:LEZ113"/>
    <mergeCell ref="LFB113:LFG113"/>
    <mergeCell ref="LFI113:LFN113"/>
    <mergeCell ref="LFP113:LFU113"/>
    <mergeCell ref="LFW113:LGB113"/>
    <mergeCell ref="LCX113:LDC113"/>
    <mergeCell ref="LDE113:LDJ113"/>
    <mergeCell ref="LDL113:LDQ113"/>
    <mergeCell ref="LDS113:LDX113"/>
    <mergeCell ref="LDZ113:LEE113"/>
    <mergeCell ref="LEG113:LEL113"/>
    <mergeCell ref="LBH113:LBM113"/>
    <mergeCell ref="LBO113:LBT113"/>
    <mergeCell ref="LBV113:LCA113"/>
    <mergeCell ref="LCC113:LCH113"/>
    <mergeCell ref="LCJ113:LCO113"/>
    <mergeCell ref="LCQ113:LCV113"/>
    <mergeCell ref="KZR113:KZW113"/>
    <mergeCell ref="KZY113:LAD113"/>
    <mergeCell ref="LAF113:LAK113"/>
    <mergeCell ref="LAM113:LAR113"/>
    <mergeCell ref="LAT113:LAY113"/>
    <mergeCell ref="LBA113:LBF113"/>
    <mergeCell ref="KYB113:KYG113"/>
    <mergeCell ref="KYI113:KYN113"/>
    <mergeCell ref="KYP113:KYU113"/>
    <mergeCell ref="KYW113:KZB113"/>
    <mergeCell ref="KZD113:KZI113"/>
    <mergeCell ref="KZK113:KZP113"/>
    <mergeCell ref="LPV113:LQA113"/>
    <mergeCell ref="LQC113:LQH113"/>
    <mergeCell ref="LQJ113:LQO113"/>
    <mergeCell ref="LQQ113:LQV113"/>
    <mergeCell ref="LQX113:LRC113"/>
    <mergeCell ref="LRE113:LRJ113"/>
    <mergeCell ref="LOF113:LOK113"/>
    <mergeCell ref="LOM113:LOR113"/>
    <mergeCell ref="LOT113:LOY113"/>
    <mergeCell ref="LPA113:LPF113"/>
    <mergeCell ref="LPH113:LPM113"/>
    <mergeCell ref="LPO113:LPT113"/>
    <mergeCell ref="LMP113:LMU113"/>
    <mergeCell ref="LMW113:LNB113"/>
    <mergeCell ref="LND113:LNI113"/>
    <mergeCell ref="LNK113:LNP113"/>
    <mergeCell ref="LNR113:LNW113"/>
    <mergeCell ref="LNY113:LOD113"/>
    <mergeCell ref="LKZ113:LLE113"/>
    <mergeCell ref="LLG113:LLL113"/>
    <mergeCell ref="LLN113:LLS113"/>
    <mergeCell ref="LLU113:LLZ113"/>
    <mergeCell ref="LMB113:LMG113"/>
    <mergeCell ref="LMI113:LMN113"/>
    <mergeCell ref="LJJ113:LJO113"/>
    <mergeCell ref="LJQ113:LJV113"/>
    <mergeCell ref="LJX113:LKC113"/>
    <mergeCell ref="LKE113:LKJ113"/>
    <mergeCell ref="LKL113:LKQ113"/>
    <mergeCell ref="LKS113:LKX113"/>
    <mergeCell ref="LHT113:LHY113"/>
    <mergeCell ref="LIA113:LIF113"/>
    <mergeCell ref="LIH113:LIM113"/>
    <mergeCell ref="LIO113:LIT113"/>
    <mergeCell ref="LIV113:LJA113"/>
    <mergeCell ref="LJC113:LJH113"/>
    <mergeCell ref="LZN113:LZS113"/>
    <mergeCell ref="LZU113:LZZ113"/>
    <mergeCell ref="MAB113:MAG113"/>
    <mergeCell ref="MAI113:MAN113"/>
    <mergeCell ref="MAP113:MAU113"/>
    <mergeCell ref="MAW113:MBB113"/>
    <mergeCell ref="LXX113:LYC113"/>
    <mergeCell ref="LYE113:LYJ113"/>
    <mergeCell ref="LYL113:LYQ113"/>
    <mergeCell ref="LYS113:LYX113"/>
    <mergeCell ref="LYZ113:LZE113"/>
    <mergeCell ref="LZG113:LZL113"/>
    <mergeCell ref="LWH113:LWM113"/>
    <mergeCell ref="LWO113:LWT113"/>
    <mergeCell ref="LWV113:LXA113"/>
    <mergeCell ref="LXC113:LXH113"/>
    <mergeCell ref="LXJ113:LXO113"/>
    <mergeCell ref="LXQ113:LXV113"/>
    <mergeCell ref="LUR113:LUW113"/>
    <mergeCell ref="LUY113:LVD113"/>
    <mergeCell ref="LVF113:LVK113"/>
    <mergeCell ref="LVM113:LVR113"/>
    <mergeCell ref="LVT113:LVY113"/>
    <mergeCell ref="LWA113:LWF113"/>
    <mergeCell ref="LTB113:LTG113"/>
    <mergeCell ref="LTI113:LTN113"/>
    <mergeCell ref="LTP113:LTU113"/>
    <mergeCell ref="LTW113:LUB113"/>
    <mergeCell ref="LUD113:LUI113"/>
    <mergeCell ref="LUK113:LUP113"/>
    <mergeCell ref="LRL113:LRQ113"/>
    <mergeCell ref="LRS113:LRX113"/>
    <mergeCell ref="LRZ113:LSE113"/>
    <mergeCell ref="LSG113:LSL113"/>
    <mergeCell ref="LSN113:LSS113"/>
    <mergeCell ref="LSU113:LSZ113"/>
    <mergeCell ref="MJF113:MJK113"/>
    <mergeCell ref="MJM113:MJR113"/>
    <mergeCell ref="MJT113:MJY113"/>
    <mergeCell ref="MKA113:MKF113"/>
    <mergeCell ref="MKH113:MKM113"/>
    <mergeCell ref="MKO113:MKT113"/>
    <mergeCell ref="MHP113:MHU113"/>
    <mergeCell ref="MHW113:MIB113"/>
    <mergeCell ref="MID113:MII113"/>
    <mergeCell ref="MIK113:MIP113"/>
    <mergeCell ref="MIR113:MIW113"/>
    <mergeCell ref="MIY113:MJD113"/>
    <mergeCell ref="MFZ113:MGE113"/>
    <mergeCell ref="MGG113:MGL113"/>
    <mergeCell ref="MGN113:MGS113"/>
    <mergeCell ref="MGU113:MGZ113"/>
    <mergeCell ref="MHB113:MHG113"/>
    <mergeCell ref="MHI113:MHN113"/>
    <mergeCell ref="MEJ113:MEO113"/>
    <mergeCell ref="MEQ113:MEV113"/>
    <mergeCell ref="MEX113:MFC113"/>
    <mergeCell ref="MFE113:MFJ113"/>
    <mergeCell ref="MFL113:MFQ113"/>
    <mergeCell ref="MFS113:MFX113"/>
    <mergeCell ref="MCT113:MCY113"/>
    <mergeCell ref="MDA113:MDF113"/>
    <mergeCell ref="MDH113:MDM113"/>
    <mergeCell ref="MDO113:MDT113"/>
    <mergeCell ref="MDV113:MEA113"/>
    <mergeCell ref="MEC113:MEH113"/>
    <mergeCell ref="MBD113:MBI113"/>
    <mergeCell ref="MBK113:MBP113"/>
    <mergeCell ref="MBR113:MBW113"/>
    <mergeCell ref="MBY113:MCD113"/>
    <mergeCell ref="MCF113:MCK113"/>
    <mergeCell ref="MCM113:MCR113"/>
    <mergeCell ref="MSX113:MTC113"/>
    <mergeCell ref="MTE113:MTJ113"/>
    <mergeCell ref="MTL113:MTQ113"/>
    <mergeCell ref="MTS113:MTX113"/>
    <mergeCell ref="MTZ113:MUE113"/>
    <mergeCell ref="MUG113:MUL113"/>
    <mergeCell ref="MRH113:MRM113"/>
    <mergeCell ref="MRO113:MRT113"/>
    <mergeCell ref="MRV113:MSA113"/>
    <mergeCell ref="MSC113:MSH113"/>
    <mergeCell ref="MSJ113:MSO113"/>
    <mergeCell ref="MSQ113:MSV113"/>
    <mergeCell ref="MPR113:MPW113"/>
    <mergeCell ref="MPY113:MQD113"/>
    <mergeCell ref="MQF113:MQK113"/>
    <mergeCell ref="MQM113:MQR113"/>
    <mergeCell ref="MQT113:MQY113"/>
    <mergeCell ref="MRA113:MRF113"/>
    <mergeCell ref="MOB113:MOG113"/>
    <mergeCell ref="MOI113:MON113"/>
    <mergeCell ref="MOP113:MOU113"/>
    <mergeCell ref="MOW113:MPB113"/>
    <mergeCell ref="MPD113:MPI113"/>
    <mergeCell ref="MPK113:MPP113"/>
    <mergeCell ref="MML113:MMQ113"/>
    <mergeCell ref="MMS113:MMX113"/>
    <mergeCell ref="MMZ113:MNE113"/>
    <mergeCell ref="MNG113:MNL113"/>
    <mergeCell ref="MNN113:MNS113"/>
    <mergeCell ref="MNU113:MNZ113"/>
    <mergeCell ref="MKV113:MLA113"/>
    <mergeCell ref="MLC113:MLH113"/>
    <mergeCell ref="MLJ113:MLO113"/>
    <mergeCell ref="MLQ113:MLV113"/>
    <mergeCell ref="MLX113:MMC113"/>
    <mergeCell ref="MME113:MMJ113"/>
    <mergeCell ref="NCP113:NCU113"/>
    <mergeCell ref="NCW113:NDB113"/>
    <mergeCell ref="NDD113:NDI113"/>
    <mergeCell ref="NDK113:NDP113"/>
    <mergeCell ref="NDR113:NDW113"/>
    <mergeCell ref="NDY113:NED113"/>
    <mergeCell ref="NAZ113:NBE113"/>
    <mergeCell ref="NBG113:NBL113"/>
    <mergeCell ref="NBN113:NBS113"/>
    <mergeCell ref="NBU113:NBZ113"/>
    <mergeCell ref="NCB113:NCG113"/>
    <mergeCell ref="NCI113:NCN113"/>
    <mergeCell ref="MZJ113:MZO113"/>
    <mergeCell ref="MZQ113:MZV113"/>
    <mergeCell ref="MZX113:NAC113"/>
    <mergeCell ref="NAE113:NAJ113"/>
    <mergeCell ref="NAL113:NAQ113"/>
    <mergeCell ref="NAS113:NAX113"/>
    <mergeCell ref="MXT113:MXY113"/>
    <mergeCell ref="MYA113:MYF113"/>
    <mergeCell ref="MYH113:MYM113"/>
    <mergeCell ref="MYO113:MYT113"/>
    <mergeCell ref="MYV113:MZA113"/>
    <mergeCell ref="MZC113:MZH113"/>
    <mergeCell ref="MWD113:MWI113"/>
    <mergeCell ref="MWK113:MWP113"/>
    <mergeCell ref="MWR113:MWW113"/>
    <mergeCell ref="MWY113:MXD113"/>
    <mergeCell ref="MXF113:MXK113"/>
    <mergeCell ref="MXM113:MXR113"/>
    <mergeCell ref="MUN113:MUS113"/>
    <mergeCell ref="MUU113:MUZ113"/>
    <mergeCell ref="MVB113:MVG113"/>
    <mergeCell ref="MVI113:MVN113"/>
    <mergeCell ref="MVP113:MVU113"/>
    <mergeCell ref="MVW113:MWB113"/>
    <mergeCell ref="NMH113:NMM113"/>
    <mergeCell ref="NMO113:NMT113"/>
    <mergeCell ref="NMV113:NNA113"/>
    <mergeCell ref="NNC113:NNH113"/>
    <mergeCell ref="NNJ113:NNO113"/>
    <mergeCell ref="NNQ113:NNV113"/>
    <mergeCell ref="NKR113:NKW113"/>
    <mergeCell ref="NKY113:NLD113"/>
    <mergeCell ref="NLF113:NLK113"/>
    <mergeCell ref="NLM113:NLR113"/>
    <mergeCell ref="NLT113:NLY113"/>
    <mergeCell ref="NMA113:NMF113"/>
    <mergeCell ref="NJB113:NJG113"/>
    <mergeCell ref="NJI113:NJN113"/>
    <mergeCell ref="NJP113:NJU113"/>
    <mergeCell ref="NJW113:NKB113"/>
    <mergeCell ref="NKD113:NKI113"/>
    <mergeCell ref="NKK113:NKP113"/>
    <mergeCell ref="NHL113:NHQ113"/>
    <mergeCell ref="NHS113:NHX113"/>
    <mergeCell ref="NHZ113:NIE113"/>
    <mergeCell ref="NIG113:NIL113"/>
    <mergeCell ref="NIN113:NIS113"/>
    <mergeCell ref="NIU113:NIZ113"/>
    <mergeCell ref="NFV113:NGA113"/>
    <mergeCell ref="NGC113:NGH113"/>
    <mergeCell ref="NGJ113:NGO113"/>
    <mergeCell ref="NGQ113:NGV113"/>
    <mergeCell ref="NGX113:NHC113"/>
    <mergeCell ref="NHE113:NHJ113"/>
    <mergeCell ref="NEF113:NEK113"/>
    <mergeCell ref="NEM113:NER113"/>
    <mergeCell ref="NET113:NEY113"/>
    <mergeCell ref="NFA113:NFF113"/>
    <mergeCell ref="NFH113:NFM113"/>
    <mergeCell ref="NFO113:NFT113"/>
    <mergeCell ref="NVZ113:NWE113"/>
    <mergeCell ref="NWG113:NWL113"/>
    <mergeCell ref="NWN113:NWS113"/>
    <mergeCell ref="NWU113:NWZ113"/>
    <mergeCell ref="NXB113:NXG113"/>
    <mergeCell ref="NXI113:NXN113"/>
    <mergeCell ref="NUJ113:NUO113"/>
    <mergeCell ref="NUQ113:NUV113"/>
    <mergeCell ref="NUX113:NVC113"/>
    <mergeCell ref="NVE113:NVJ113"/>
    <mergeCell ref="NVL113:NVQ113"/>
    <mergeCell ref="NVS113:NVX113"/>
    <mergeCell ref="NST113:NSY113"/>
    <mergeCell ref="NTA113:NTF113"/>
    <mergeCell ref="NTH113:NTM113"/>
    <mergeCell ref="NTO113:NTT113"/>
    <mergeCell ref="NTV113:NUA113"/>
    <mergeCell ref="NUC113:NUH113"/>
    <mergeCell ref="NRD113:NRI113"/>
    <mergeCell ref="NRK113:NRP113"/>
    <mergeCell ref="NRR113:NRW113"/>
    <mergeCell ref="NRY113:NSD113"/>
    <mergeCell ref="NSF113:NSK113"/>
    <mergeCell ref="NSM113:NSR113"/>
    <mergeCell ref="NPN113:NPS113"/>
    <mergeCell ref="NPU113:NPZ113"/>
    <mergeCell ref="NQB113:NQG113"/>
    <mergeCell ref="NQI113:NQN113"/>
    <mergeCell ref="NQP113:NQU113"/>
    <mergeCell ref="NQW113:NRB113"/>
    <mergeCell ref="NNX113:NOC113"/>
    <mergeCell ref="NOE113:NOJ113"/>
    <mergeCell ref="NOL113:NOQ113"/>
    <mergeCell ref="NOS113:NOX113"/>
    <mergeCell ref="NOZ113:NPE113"/>
    <mergeCell ref="NPG113:NPL113"/>
    <mergeCell ref="OFR113:OFW113"/>
    <mergeCell ref="OFY113:OGD113"/>
    <mergeCell ref="OGF113:OGK113"/>
    <mergeCell ref="OGM113:OGR113"/>
    <mergeCell ref="OGT113:OGY113"/>
    <mergeCell ref="OHA113:OHF113"/>
    <mergeCell ref="OEB113:OEG113"/>
    <mergeCell ref="OEI113:OEN113"/>
    <mergeCell ref="OEP113:OEU113"/>
    <mergeCell ref="OEW113:OFB113"/>
    <mergeCell ref="OFD113:OFI113"/>
    <mergeCell ref="OFK113:OFP113"/>
    <mergeCell ref="OCL113:OCQ113"/>
    <mergeCell ref="OCS113:OCX113"/>
    <mergeCell ref="OCZ113:ODE113"/>
    <mergeCell ref="ODG113:ODL113"/>
    <mergeCell ref="ODN113:ODS113"/>
    <mergeCell ref="ODU113:ODZ113"/>
    <mergeCell ref="OAV113:OBA113"/>
    <mergeCell ref="OBC113:OBH113"/>
    <mergeCell ref="OBJ113:OBO113"/>
    <mergeCell ref="OBQ113:OBV113"/>
    <mergeCell ref="OBX113:OCC113"/>
    <mergeCell ref="OCE113:OCJ113"/>
    <mergeCell ref="NZF113:NZK113"/>
    <mergeCell ref="NZM113:NZR113"/>
    <mergeCell ref="NZT113:NZY113"/>
    <mergeCell ref="OAA113:OAF113"/>
    <mergeCell ref="OAH113:OAM113"/>
    <mergeCell ref="OAO113:OAT113"/>
    <mergeCell ref="NXP113:NXU113"/>
    <mergeCell ref="NXW113:NYB113"/>
    <mergeCell ref="NYD113:NYI113"/>
    <mergeCell ref="NYK113:NYP113"/>
    <mergeCell ref="NYR113:NYW113"/>
    <mergeCell ref="NYY113:NZD113"/>
    <mergeCell ref="OPJ113:OPO113"/>
    <mergeCell ref="OPQ113:OPV113"/>
    <mergeCell ref="OPX113:OQC113"/>
    <mergeCell ref="OQE113:OQJ113"/>
    <mergeCell ref="OQL113:OQQ113"/>
    <mergeCell ref="OQS113:OQX113"/>
    <mergeCell ref="ONT113:ONY113"/>
    <mergeCell ref="OOA113:OOF113"/>
    <mergeCell ref="OOH113:OOM113"/>
    <mergeCell ref="OOO113:OOT113"/>
    <mergeCell ref="OOV113:OPA113"/>
    <mergeCell ref="OPC113:OPH113"/>
    <mergeCell ref="OMD113:OMI113"/>
    <mergeCell ref="OMK113:OMP113"/>
    <mergeCell ref="OMR113:OMW113"/>
    <mergeCell ref="OMY113:OND113"/>
    <mergeCell ref="ONF113:ONK113"/>
    <mergeCell ref="ONM113:ONR113"/>
    <mergeCell ref="OKN113:OKS113"/>
    <mergeCell ref="OKU113:OKZ113"/>
    <mergeCell ref="OLB113:OLG113"/>
    <mergeCell ref="OLI113:OLN113"/>
    <mergeCell ref="OLP113:OLU113"/>
    <mergeCell ref="OLW113:OMB113"/>
    <mergeCell ref="OIX113:OJC113"/>
    <mergeCell ref="OJE113:OJJ113"/>
    <mergeCell ref="OJL113:OJQ113"/>
    <mergeCell ref="OJS113:OJX113"/>
    <mergeCell ref="OJZ113:OKE113"/>
    <mergeCell ref="OKG113:OKL113"/>
    <mergeCell ref="OHH113:OHM113"/>
    <mergeCell ref="OHO113:OHT113"/>
    <mergeCell ref="OHV113:OIA113"/>
    <mergeCell ref="OIC113:OIH113"/>
    <mergeCell ref="OIJ113:OIO113"/>
    <mergeCell ref="OIQ113:OIV113"/>
    <mergeCell ref="OZB113:OZG113"/>
    <mergeCell ref="OZI113:OZN113"/>
    <mergeCell ref="OZP113:OZU113"/>
    <mergeCell ref="OZW113:PAB113"/>
    <mergeCell ref="PAD113:PAI113"/>
    <mergeCell ref="PAK113:PAP113"/>
    <mergeCell ref="OXL113:OXQ113"/>
    <mergeCell ref="OXS113:OXX113"/>
    <mergeCell ref="OXZ113:OYE113"/>
    <mergeCell ref="OYG113:OYL113"/>
    <mergeCell ref="OYN113:OYS113"/>
    <mergeCell ref="OYU113:OYZ113"/>
    <mergeCell ref="OVV113:OWA113"/>
    <mergeCell ref="OWC113:OWH113"/>
    <mergeCell ref="OWJ113:OWO113"/>
    <mergeCell ref="OWQ113:OWV113"/>
    <mergeCell ref="OWX113:OXC113"/>
    <mergeCell ref="OXE113:OXJ113"/>
    <mergeCell ref="OUF113:OUK113"/>
    <mergeCell ref="OUM113:OUR113"/>
    <mergeCell ref="OUT113:OUY113"/>
    <mergeCell ref="OVA113:OVF113"/>
    <mergeCell ref="OVH113:OVM113"/>
    <mergeCell ref="OVO113:OVT113"/>
    <mergeCell ref="OSP113:OSU113"/>
    <mergeCell ref="OSW113:OTB113"/>
    <mergeCell ref="OTD113:OTI113"/>
    <mergeCell ref="OTK113:OTP113"/>
    <mergeCell ref="OTR113:OTW113"/>
    <mergeCell ref="OTY113:OUD113"/>
    <mergeCell ref="OQZ113:ORE113"/>
    <mergeCell ref="ORG113:ORL113"/>
    <mergeCell ref="ORN113:ORS113"/>
    <mergeCell ref="ORU113:ORZ113"/>
    <mergeCell ref="OSB113:OSG113"/>
    <mergeCell ref="OSI113:OSN113"/>
    <mergeCell ref="PIT113:PIY113"/>
    <mergeCell ref="PJA113:PJF113"/>
    <mergeCell ref="PJH113:PJM113"/>
    <mergeCell ref="PJO113:PJT113"/>
    <mergeCell ref="PJV113:PKA113"/>
    <mergeCell ref="PKC113:PKH113"/>
    <mergeCell ref="PHD113:PHI113"/>
    <mergeCell ref="PHK113:PHP113"/>
    <mergeCell ref="PHR113:PHW113"/>
    <mergeCell ref="PHY113:PID113"/>
    <mergeCell ref="PIF113:PIK113"/>
    <mergeCell ref="PIM113:PIR113"/>
    <mergeCell ref="PFN113:PFS113"/>
    <mergeCell ref="PFU113:PFZ113"/>
    <mergeCell ref="PGB113:PGG113"/>
    <mergeCell ref="PGI113:PGN113"/>
    <mergeCell ref="PGP113:PGU113"/>
    <mergeCell ref="PGW113:PHB113"/>
    <mergeCell ref="PDX113:PEC113"/>
    <mergeCell ref="PEE113:PEJ113"/>
    <mergeCell ref="PEL113:PEQ113"/>
    <mergeCell ref="PES113:PEX113"/>
    <mergeCell ref="PEZ113:PFE113"/>
    <mergeCell ref="PFG113:PFL113"/>
    <mergeCell ref="PCH113:PCM113"/>
    <mergeCell ref="PCO113:PCT113"/>
    <mergeCell ref="PCV113:PDA113"/>
    <mergeCell ref="PDC113:PDH113"/>
    <mergeCell ref="PDJ113:PDO113"/>
    <mergeCell ref="PDQ113:PDV113"/>
    <mergeCell ref="PAR113:PAW113"/>
    <mergeCell ref="PAY113:PBD113"/>
    <mergeCell ref="PBF113:PBK113"/>
    <mergeCell ref="PBM113:PBR113"/>
    <mergeCell ref="PBT113:PBY113"/>
    <mergeCell ref="PCA113:PCF113"/>
    <mergeCell ref="PSL113:PSQ113"/>
    <mergeCell ref="PSS113:PSX113"/>
    <mergeCell ref="PSZ113:PTE113"/>
    <mergeCell ref="PTG113:PTL113"/>
    <mergeCell ref="PTN113:PTS113"/>
    <mergeCell ref="PTU113:PTZ113"/>
    <mergeCell ref="PQV113:PRA113"/>
    <mergeCell ref="PRC113:PRH113"/>
    <mergeCell ref="PRJ113:PRO113"/>
    <mergeCell ref="PRQ113:PRV113"/>
    <mergeCell ref="PRX113:PSC113"/>
    <mergeCell ref="PSE113:PSJ113"/>
    <mergeCell ref="PPF113:PPK113"/>
    <mergeCell ref="PPM113:PPR113"/>
    <mergeCell ref="PPT113:PPY113"/>
    <mergeCell ref="PQA113:PQF113"/>
    <mergeCell ref="PQH113:PQM113"/>
    <mergeCell ref="PQO113:PQT113"/>
    <mergeCell ref="PNP113:PNU113"/>
    <mergeCell ref="PNW113:POB113"/>
    <mergeCell ref="POD113:POI113"/>
    <mergeCell ref="POK113:POP113"/>
    <mergeCell ref="POR113:POW113"/>
    <mergeCell ref="POY113:PPD113"/>
    <mergeCell ref="PLZ113:PME113"/>
    <mergeCell ref="PMG113:PML113"/>
    <mergeCell ref="PMN113:PMS113"/>
    <mergeCell ref="PMU113:PMZ113"/>
    <mergeCell ref="PNB113:PNG113"/>
    <mergeCell ref="PNI113:PNN113"/>
    <mergeCell ref="PKJ113:PKO113"/>
    <mergeCell ref="PKQ113:PKV113"/>
    <mergeCell ref="PKX113:PLC113"/>
    <mergeCell ref="PLE113:PLJ113"/>
    <mergeCell ref="PLL113:PLQ113"/>
    <mergeCell ref="PLS113:PLX113"/>
    <mergeCell ref="QCD113:QCI113"/>
    <mergeCell ref="QCK113:QCP113"/>
    <mergeCell ref="QCR113:QCW113"/>
    <mergeCell ref="QCY113:QDD113"/>
    <mergeCell ref="QDF113:QDK113"/>
    <mergeCell ref="QDM113:QDR113"/>
    <mergeCell ref="QAN113:QAS113"/>
    <mergeCell ref="QAU113:QAZ113"/>
    <mergeCell ref="QBB113:QBG113"/>
    <mergeCell ref="QBI113:QBN113"/>
    <mergeCell ref="QBP113:QBU113"/>
    <mergeCell ref="QBW113:QCB113"/>
    <mergeCell ref="PYX113:PZC113"/>
    <mergeCell ref="PZE113:PZJ113"/>
    <mergeCell ref="PZL113:PZQ113"/>
    <mergeCell ref="PZS113:PZX113"/>
    <mergeCell ref="PZZ113:QAE113"/>
    <mergeCell ref="QAG113:QAL113"/>
    <mergeCell ref="PXH113:PXM113"/>
    <mergeCell ref="PXO113:PXT113"/>
    <mergeCell ref="PXV113:PYA113"/>
    <mergeCell ref="PYC113:PYH113"/>
    <mergeCell ref="PYJ113:PYO113"/>
    <mergeCell ref="PYQ113:PYV113"/>
    <mergeCell ref="PVR113:PVW113"/>
    <mergeCell ref="PVY113:PWD113"/>
    <mergeCell ref="PWF113:PWK113"/>
    <mergeCell ref="PWM113:PWR113"/>
    <mergeCell ref="PWT113:PWY113"/>
    <mergeCell ref="PXA113:PXF113"/>
    <mergeCell ref="PUB113:PUG113"/>
    <mergeCell ref="PUI113:PUN113"/>
    <mergeCell ref="PUP113:PUU113"/>
    <mergeCell ref="PUW113:PVB113"/>
    <mergeCell ref="PVD113:PVI113"/>
    <mergeCell ref="PVK113:PVP113"/>
    <mergeCell ref="QLV113:QMA113"/>
    <mergeCell ref="QMC113:QMH113"/>
    <mergeCell ref="QMJ113:QMO113"/>
    <mergeCell ref="QMQ113:QMV113"/>
    <mergeCell ref="QMX113:QNC113"/>
    <mergeCell ref="QNE113:QNJ113"/>
    <mergeCell ref="QKF113:QKK113"/>
    <mergeCell ref="QKM113:QKR113"/>
    <mergeCell ref="QKT113:QKY113"/>
    <mergeCell ref="QLA113:QLF113"/>
    <mergeCell ref="QLH113:QLM113"/>
    <mergeCell ref="QLO113:QLT113"/>
    <mergeCell ref="QIP113:QIU113"/>
    <mergeCell ref="QIW113:QJB113"/>
    <mergeCell ref="QJD113:QJI113"/>
    <mergeCell ref="QJK113:QJP113"/>
    <mergeCell ref="QJR113:QJW113"/>
    <mergeCell ref="QJY113:QKD113"/>
    <mergeCell ref="QGZ113:QHE113"/>
    <mergeCell ref="QHG113:QHL113"/>
    <mergeCell ref="QHN113:QHS113"/>
    <mergeCell ref="QHU113:QHZ113"/>
    <mergeCell ref="QIB113:QIG113"/>
    <mergeCell ref="QII113:QIN113"/>
    <mergeCell ref="QFJ113:QFO113"/>
    <mergeCell ref="QFQ113:QFV113"/>
    <mergeCell ref="QFX113:QGC113"/>
    <mergeCell ref="QGE113:QGJ113"/>
    <mergeCell ref="QGL113:QGQ113"/>
    <mergeCell ref="QGS113:QGX113"/>
    <mergeCell ref="QDT113:QDY113"/>
    <mergeCell ref="QEA113:QEF113"/>
    <mergeCell ref="QEH113:QEM113"/>
    <mergeCell ref="QEO113:QET113"/>
    <mergeCell ref="QEV113:QFA113"/>
    <mergeCell ref="QFC113:QFH113"/>
    <mergeCell ref="QVN113:QVS113"/>
    <mergeCell ref="QVU113:QVZ113"/>
    <mergeCell ref="QWB113:QWG113"/>
    <mergeCell ref="QWI113:QWN113"/>
    <mergeCell ref="QWP113:QWU113"/>
    <mergeCell ref="QWW113:QXB113"/>
    <mergeCell ref="QTX113:QUC113"/>
    <mergeCell ref="QUE113:QUJ113"/>
    <mergeCell ref="QUL113:QUQ113"/>
    <mergeCell ref="QUS113:QUX113"/>
    <mergeCell ref="QUZ113:QVE113"/>
    <mergeCell ref="QVG113:QVL113"/>
    <mergeCell ref="QSH113:QSM113"/>
    <mergeCell ref="QSO113:QST113"/>
    <mergeCell ref="QSV113:QTA113"/>
    <mergeCell ref="QTC113:QTH113"/>
    <mergeCell ref="QTJ113:QTO113"/>
    <mergeCell ref="QTQ113:QTV113"/>
    <mergeCell ref="QQR113:QQW113"/>
    <mergeCell ref="QQY113:QRD113"/>
    <mergeCell ref="QRF113:QRK113"/>
    <mergeCell ref="QRM113:QRR113"/>
    <mergeCell ref="QRT113:QRY113"/>
    <mergeCell ref="QSA113:QSF113"/>
    <mergeCell ref="QPB113:QPG113"/>
    <mergeCell ref="QPI113:QPN113"/>
    <mergeCell ref="QPP113:QPU113"/>
    <mergeCell ref="QPW113:QQB113"/>
    <mergeCell ref="QQD113:QQI113"/>
    <mergeCell ref="QQK113:QQP113"/>
    <mergeCell ref="QNL113:QNQ113"/>
    <mergeCell ref="QNS113:QNX113"/>
    <mergeCell ref="QNZ113:QOE113"/>
    <mergeCell ref="QOG113:QOL113"/>
    <mergeCell ref="QON113:QOS113"/>
    <mergeCell ref="QOU113:QOZ113"/>
    <mergeCell ref="RFF113:RFK113"/>
    <mergeCell ref="RFM113:RFR113"/>
    <mergeCell ref="RFT113:RFY113"/>
    <mergeCell ref="RGA113:RGF113"/>
    <mergeCell ref="RGH113:RGM113"/>
    <mergeCell ref="RGO113:RGT113"/>
    <mergeCell ref="RDP113:RDU113"/>
    <mergeCell ref="RDW113:REB113"/>
    <mergeCell ref="RED113:REI113"/>
    <mergeCell ref="REK113:REP113"/>
    <mergeCell ref="RER113:REW113"/>
    <mergeCell ref="REY113:RFD113"/>
    <mergeCell ref="RBZ113:RCE113"/>
    <mergeCell ref="RCG113:RCL113"/>
    <mergeCell ref="RCN113:RCS113"/>
    <mergeCell ref="RCU113:RCZ113"/>
    <mergeCell ref="RDB113:RDG113"/>
    <mergeCell ref="RDI113:RDN113"/>
    <mergeCell ref="RAJ113:RAO113"/>
    <mergeCell ref="RAQ113:RAV113"/>
    <mergeCell ref="RAX113:RBC113"/>
    <mergeCell ref="RBE113:RBJ113"/>
    <mergeCell ref="RBL113:RBQ113"/>
    <mergeCell ref="RBS113:RBX113"/>
    <mergeCell ref="QYT113:QYY113"/>
    <mergeCell ref="QZA113:QZF113"/>
    <mergeCell ref="QZH113:QZM113"/>
    <mergeCell ref="QZO113:QZT113"/>
    <mergeCell ref="QZV113:RAA113"/>
    <mergeCell ref="RAC113:RAH113"/>
    <mergeCell ref="QXD113:QXI113"/>
    <mergeCell ref="QXK113:QXP113"/>
    <mergeCell ref="QXR113:QXW113"/>
    <mergeCell ref="QXY113:QYD113"/>
    <mergeCell ref="QYF113:QYK113"/>
    <mergeCell ref="QYM113:QYR113"/>
    <mergeCell ref="ROX113:RPC113"/>
    <mergeCell ref="RPE113:RPJ113"/>
    <mergeCell ref="RPL113:RPQ113"/>
    <mergeCell ref="RPS113:RPX113"/>
    <mergeCell ref="RPZ113:RQE113"/>
    <mergeCell ref="RQG113:RQL113"/>
    <mergeCell ref="RNH113:RNM113"/>
    <mergeCell ref="RNO113:RNT113"/>
    <mergeCell ref="RNV113:ROA113"/>
    <mergeCell ref="ROC113:ROH113"/>
    <mergeCell ref="ROJ113:ROO113"/>
    <mergeCell ref="ROQ113:ROV113"/>
    <mergeCell ref="RLR113:RLW113"/>
    <mergeCell ref="RLY113:RMD113"/>
    <mergeCell ref="RMF113:RMK113"/>
    <mergeCell ref="RMM113:RMR113"/>
    <mergeCell ref="RMT113:RMY113"/>
    <mergeCell ref="RNA113:RNF113"/>
    <mergeCell ref="RKB113:RKG113"/>
    <mergeCell ref="RKI113:RKN113"/>
    <mergeCell ref="RKP113:RKU113"/>
    <mergeCell ref="RKW113:RLB113"/>
    <mergeCell ref="RLD113:RLI113"/>
    <mergeCell ref="RLK113:RLP113"/>
    <mergeCell ref="RIL113:RIQ113"/>
    <mergeCell ref="RIS113:RIX113"/>
    <mergeCell ref="RIZ113:RJE113"/>
    <mergeCell ref="RJG113:RJL113"/>
    <mergeCell ref="RJN113:RJS113"/>
    <mergeCell ref="RJU113:RJZ113"/>
    <mergeCell ref="RGV113:RHA113"/>
    <mergeCell ref="RHC113:RHH113"/>
    <mergeCell ref="RHJ113:RHO113"/>
    <mergeCell ref="RHQ113:RHV113"/>
    <mergeCell ref="RHX113:RIC113"/>
    <mergeCell ref="RIE113:RIJ113"/>
    <mergeCell ref="RYP113:RYU113"/>
    <mergeCell ref="RYW113:RZB113"/>
    <mergeCell ref="RZD113:RZI113"/>
    <mergeCell ref="RZK113:RZP113"/>
    <mergeCell ref="RZR113:RZW113"/>
    <mergeCell ref="RZY113:SAD113"/>
    <mergeCell ref="RWZ113:RXE113"/>
    <mergeCell ref="RXG113:RXL113"/>
    <mergeCell ref="RXN113:RXS113"/>
    <mergeCell ref="RXU113:RXZ113"/>
    <mergeCell ref="RYB113:RYG113"/>
    <mergeCell ref="RYI113:RYN113"/>
    <mergeCell ref="RVJ113:RVO113"/>
    <mergeCell ref="RVQ113:RVV113"/>
    <mergeCell ref="RVX113:RWC113"/>
    <mergeCell ref="RWE113:RWJ113"/>
    <mergeCell ref="RWL113:RWQ113"/>
    <mergeCell ref="RWS113:RWX113"/>
    <mergeCell ref="RTT113:RTY113"/>
    <mergeCell ref="RUA113:RUF113"/>
    <mergeCell ref="RUH113:RUM113"/>
    <mergeCell ref="RUO113:RUT113"/>
    <mergeCell ref="RUV113:RVA113"/>
    <mergeCell ref="RVC113:RVH113"/>
    <mergeCell ref="RSD113:RSI113"/>
    <mergeCell ref="RSK113:RSP113"/>
    <mergeCell ref="RSR113:RSW113"/>
    <mergeCell ref="RSY113:RTD113"/>
    <mergeCell ref="RTF113:RTK113"/>
    <mergeCell ref="RTM113:RTR113"/>
    <mergeCell ref="RQN113:RQS113"/>
    <mergeCell ref="RQU113:RQZ113"/>
    <mergeCell ref="RRB113:RRG113"/>
    <mergeCell ref="RRI113:RRN113"/>
    <mergeCell ref="RRP113:RRU113"/>
    <mergeCell ref="RRW113:RSB113"/>
    <mergeCell ref="SIH113:SIM113"/>
    <mergeCell ref="SIO113:SIT113"/>
    <mergeCell ref="SIV113:SJA113"/>
    <mergeCell ref="SJC113:SJH113"/>
    <mergeCell ref="SJJ113:SJO113"/>
    <mergeCell ref="SJQ113:SJV113"/>
    <mergeCell ref="SGR113:SGW113"/>
    <mergeCell ref="SGY113:SHD113"/>
    <mergeCell ref="SHF113:SHK113"/>
    <mergeCell ref="SHM113:SHR113"/>
    <mergeCell ref="SHT113:SHY113"/>
    <mergeCell ref="SIA113:SIF113"/>
    <mergeCell ref="SFB113:SFG113"/>
    <mergeCell ref="SFI113:SFN113"/>
    <mergeCell ref="SFP113:SFU113"/>
    <mergeCell ref="SFW113:SGB113"/>
    <mergeCell ref="SGD113:SGI113"/>
    <mergeCell ref="SGK113:SGP113"/>
    <mergeCell ref="SDL113:SDQ113"/>
    <mergeCell ref="SDS113:SDX113"/>
    <mergeCell ref="SDZ113:SEE113"/>
    <mergeCell ref="SEG113:SEL113"/>
    <mergeCell ref="SEN113:SES113"/>
    <mergeCell ref="SEU113:SEZ113"/>
    <mergeCell ref="SBV113:SCA113"/>
    <mergeCell ref="SCC113:SCH113"/>
    <mergeCell ref="SCJ113:SCO113"/>
    <mergeCell ref="SCQ113:SCV113"/>
    <mergeCell ref="SCX113:SDC113"/>
    <mergeCell ref="SDE113:SDJ113"/>
    <mergeCell ref="SAF113:SAK113"/>
    <mergeCell ref="SAM113:SAR113"/>
    <mergeCell ref="SAT113:SAY113"/>
    <mergeCell ref="SBA113:SBF113"/>
    <mergeCell ref="SBH113:SBM113"/>
    <mergeCell ref="SBO113:SBT113"/>
    <mergeCell ref="SRZ113:SSE113"/>
    <mergeCell ref="SSG113:SSL113"/>
    <mergeCell ref="SSN113:SSS113"/>
    <mergeCell ref="SSU113:SSZ113"/>
    <mergeCell ref="STB113:STG113"/>
    <mergeCell ref="STI113:STN113"/>
    <mergeCell ref="SQJ113:SQO113"/>
    <mergeCell ref="SQQ113:SQV113"/>
    <mergeCell ref="SQX113:SRC113"/>
    <mergeCell ref="SRE113:SRJ113"/>
    <mergeCell ref="SRL113:SRQ113"/>
    <mergeCell ref="SRS113:SRX113"/>
    <mergeCell ref="SOT113:SOY113"/>
    <mergeCell ref="SPA113:SPF113"/>
    <mergeCell ref="SPH113:SPM113"/>
    <mergeCell ref="SPO113:SPT113"/>
    <mergeCell ref="SPV113:SQA113"/>
    <mergeCell ref="SQC113:SQH113"/>
    <mergeCell ref="SND113:SNI113"/>
    <mergeCell ref="SNK113:SNP113"/>
    <mergeCell ref="SNR113:SNW113"/>
    <mergeCell ref="SNY113:SOD113"/>
    <mergeCell ref="SOF113:SOK113"/>
    <mergeCell ref="SOM113:SOR113"/>
    <mergeCell ref="SLN113:SLS113"/>
    <mergeCell ref="SLU113:SLZ113"/>
    <mergeCell ref="SMB113:SMG113"/>
    <mergeCell ref="SMI113:SMN113"/>
    <mergeCell ref="SMP113:SMU113"/>
    <mergeCell ref="SMW113:SNB113"/>
    <mergeCell ref="SJX113:SKC113"/>
    <mergeCell ref="SKE113:SKJ113"/>
    <mergeCell ref="SKL113:SKQ113"/>
    <mergeCell ref="SKS113:SKX113"/>
    <mergeCell ref="SKZ113:SLE113"/>
    <mergeCell ref="SLG113:SLL113"/>
    <mergeCell ref="TBR113:TBW113"/>
    <mergeCell ref="TBY113:TCD113"/>
    <mergeCell ref="TCF113:TCK113"/>
    <mergeCell ref="TCM113:TCR113"/>
    <mergeCell ref="TCT113:TCY113"/>
    <mergeCell ref="TDA113:TDF113"/>
    <mergeCell ref="TAB113:TAG113"/>
    <mergeCell ref="TAI113:TAN113"/>
    <mergeCell ref="TAP113:TAU113"/>
    <mergeCell ref="TAW113:TBB113"/>
    <mergeCell ref="TBD113:TBI113"/>
    <mergeCell ref="TBK113:TBP113"/>
    <mergeCell ref="SYL113:SYQ113"/>
    <mergeCell ref="SYS113:SYX113"/>
    <mergeCell ref="SYZ113:SZE113"/>
    <mergeCell ref="SZG113:SZL113"/>
    <mergeCell ref="SZN113:SZS113"/>
    <mergeCell ref="SZU113:SZZ113"/>
    <mergeCell ref="SWV113:SXA113"/>
    <mergeCell ref="SXC113:SXH113"/>
    <mergeCell ref="SXJ113:SXO113"/>
    <mergeCell ref="SXQ113:SXV113"/>
    <mergeCell ref="SXX113:SYC113"/>
    <mergeCell ref="SYE113:SYJ113"/>
    <mergeCell ref="SVF113:SVK113"/>
    <mergeCell ref="SVM113:SVR113"/>
    <mergeCell ref="SVT113:SVY113"/>
    <mergeCell ref="SWA113:SWF113"/>
    <mergeCell ref="SWH113:SWM113"/>
    <mergeCell ref="SWO113:SWT113"/>
    <mergeCell ref="STP113:STU113"/>
    <mergeCell ref="STW113:SUB113"/>
    <mergeCell ref="SUD113:SUI113"/>
    <mergeCell ref="SUK113:SUP113"/>
    <mergeCell ref="SUR113:SUW113"/>
    <mergeCell ref="SUY113:SVD113"/>
    <mergeCell ref="TLJ113:TLO113"/>
    <mergeCell ref="TLQ113:TLV113"/>
    <mergeCell ref="TLX113:TMC113"/>
    <mergeCell ref="TME113:TMJ113"/>
    <mergeCell ref="TML113:TMQ113"/>
    <mergeCell ref="TMS113:TMX113"/>
    <mergeCell ref="TJT113:TJY113"/>
    <mergeCell ref="TKA113:TKF113"/>
    <mergeCell ref="TKH113:TKM113"/>
    <mergeCell ref="TKO113:TKT113"/>
    <mergeCell ref="TKV113:TLA113"/>
    <mergeCell ref="TLC113:TLH113"/>
    <mergeCell ref="TID113:TII113"/>
    <mergeCell ref="TIK113:TIP113"/>
    <mergeCell ref="TIR113:TIW113"/>
    <mergeCell ref="TIY113:TJD113"/>
    <mergeCell ref="TJF113:TJK113"/>
    <mergeCell ref="TJM113:TJR113"/>
    <mergeCell ref="TGN113:TGS113"/>
    <mergeCell ref="TGU113:TGZ113"/>
    <mergeCell ref="THB113:THG113"/>
    <mergeCell ref="THI113:THN113"/>
    <mergeCell ref="THP113:THU113"/>
    <mergeCell ref="THW113:TIB113"/>
    <mergeCell ref="TEX113:TFC113"/>
    <mergeCell ref="TFE113:TFJ113"/>
    <mergeCell ref="TFL113:TFQ113"/>
    <mergeCell ref="TFS113:TFX113"/>
    <mergeCell ref="TFZ113:TGE113"/>
    <mergeCell ref="TGG113:TGL113"/>
    <mergeCell ref="TDH113:TDM113"/>
    <mergeCell ref="TDO113:TDT113"/>
    <mergeCell ref="TDV113:TEA113"/>
    <mergeCell ref="TEC113:TEH113"/>
    <mergeCell ref="TEJ113:TEO113"/>
    <mergeCell ref="TEQ113:TEV113"/>
    <mergeCell ref="TVB113:TVG113"/>
    <mergeCell ref="TVI113:TVN113"/>
    <mergeCell ref="TVP113:TVU113"/>
    <mergeCell ref="TVW113:TWB113"/>
    <mergeCell ref="TWD113:TWI113"/>
    <mergeCell ref="TWK113:TWP113"/>
    <mergeCell ref="TTL113:TTQ113"/>
    <mergeCell ref="TTS113:TTX113"/>
    <mergeCell ref="TTZ113:TUE113"/>
    <mergeCell ref="TUG113:TUL113"/>
    <mergeCell ref="TUN113:TUS113"/>
    <mergeCell ref="TUU113:TUZ113"/>
    <mergeCell ref="TRV113:TSA113"/>
    <mergeCell ref="TSC113:TSH113"/>
    <mergeCell ref="TSJ113:TSO113"/>
    <mergeCell ref="TSQ113:TSV113"/>
    <mergeCell ref="TSX113:TTC113"/>
    <mergeCell ref="TTE113:TTJ113"/>
    <mergeCell ref="TQF113:TQK113"/>
    <mergeCell ref="TQM113:TQR113"/>
    <mergeCell ref="TQT113:TQY113"/>
    <mergeCell ref="TRA113:TRF113"/>
    <mergeCell ref="TRH113:TRM113"/>
    <mergeCell ref="TRO113:TRT113"/>
    <mergeCell ref="TOP113:TOU113"/>
    <mergeCell ref="TOW113:TPB113"/>
    <mergeCell ref="TPD113:TPI113"/>
    <mergeCell ref="TPK113:TPP113"/>
    <mergeCell ref="TPR113:TPW113"/>
    <mergeCell ref="TPY113:TQD113"/>
    <mergeCell ref="TMZ113:TNE113"/>
    <mergeCell ref="TNG113:TNL113"/>
    <mergeCell ref="TNN113:TNS113"/>
    <mergeCell ref="TNU113:TNZ113"/>
    <mergeCell ref="TOB113:TOG113"/>
    <mergeCell ref="TOI113:TON113"/>
    <mergeCell ref="UET113:UEY113"/>
    <mergeCell ref="UFA113:UFF113"/>
    <mergeCell ref="UFH113:UFM113"/>
    <mergeCell ref="UFO113:UFT113"/>
    <mergeCell ref="UFV113:UGA113"/>
    <mergeCell ref="UGC113:UGH113"/>
    <mergeCell ref="UDD113:UDI113"/>
    <mergeCell ref="UDK113:UDP113"/>
    <mergeCell ref="UDR113:UDW113"/>
    <mergeCell ref="UDY113:UED113"/>
    <mergeCell ref="UEF113:UEK113"/>
    <mergeCell ref="UEM113:UER113"/>
    <mergeCell ref="UBN113:UBS113"/>
    <mergeCell ref="UBU113:UBZ113"/>
    <mergeCell ref="UCB113:UCG113"/>
    <mergeCell ref="UCI113:UCN113"/>
    <mergeCell ref="UCP113:UCU113"/>
    <mergeCell ref="UCW113:UDB113"/>
    <mergeCell ref="TZX113:UAC113"/>
    <mergeCell ref="UAE113:UAJ113"/>
    <mergeCell ref="UAL113:UAQ113"/>
    <mergeCell ref="UAS113:UAX113"/>
    <mergeCell ref="UAZ113:UBE113"/>
    <mergeCell ref="UBG113:UBL113"/>
    <mergeCell ref="TYH113:TYM113"/>
    <mergeCell ref="TYO113:TYT113"/>
    <mergeCell ref="TYV113:TZA113"/>
    <mergeCell ref="TZC113:TZH113"/>
    <mergeCell ref="TZJ113:TZO113"/>
    <mergeCell ref="TZQ113:TZV113"/>
    <mergeCell ref="TWR113:TWW113"/>
    <mergeCell ref="TWY113:TXD113"/>
    <mergeCell ref="TXF113:TXK113"/>
    <mergeCell ref="TXM113:TXR113"/>
    <mergeCell ref="TXT113:TXY113"/>
    <mergeCell ref="TYA113:TYF113"/>
    <mergeCell ref="UOL113:UOQ113"/>
    <mergeCell ref="UOS113:UOX113"/>
    <mergeCell ref="UOZ113:UPE113"/>
    <mergeCell ref="UPG113:UPL113"/>
    <mergeCell ref="UPN113:UPS113"/>
    <mergeCell ref="UPU113:UPZ113"/>
    <mergeCell ref="UMV113:UNA113"/>
    <mergeCell ref="UNC113:UNH113"/>
    <mergeCell ref="UNJ113:UNO113"/>
    <mergeCell ref="UNQ113:UNV113"/>
    <mergeCell ref="UNX113:UOC113"/>
    <mergeCell ref="UOE113:UOJ113"/>
    <mergeCell ref="ULF113:ULK113"/>
    <mergeCell ref="ULM113:ULR113"/>
    <mergeCell ref="ULT113:ULY113"/>
    <mergeCell ref="UMA113:UMF113"/>
    <mergeCell ref="UMH113:UMM113"/>
    <mergeCell ref="UMO113:UMT113"/>
    <mergeCell ref="UJP113:UJU113"/>
    <mergeCell ref="UJW113:UKB113"/>
    <mergeCell ref="UKD113:UKI113"/>
    <mergeCell ref="UKK113:UKP113"/>
    <mergeCell ref="UKR113:UKW113"/>
    <mergeCell ref="UKY113:ULD113"/>
    <mergeCell ref="UHZ113:UIE113"/>
    <mergeCell ref="UIG113:UIL113"/>
    <mergeCell ref="UIN113:UIS113"/>
    <mergeCell ref="UIU113:UIZ113"/>
    <mergeCell ref="UJB113:UJG113"/>
    <mergeCell ref="UJI113:UJN113"/>
    <mergeCell ref="UGJ113:UGO113"/>
    <mergeCell ref="UGQ113:UGV113"/>
    <mergeCell ref="UGX113:UHC113"/>
    <mergeCell ref="UHE113:UHJ113"/>
    <mergeCell ref="UHL113:UHQ113"/>
    <mergeCell ref="UHS113:UHX113"/>
    <mergeCell ref="UYD113:UYI113"/>
    <mergeCell ref="UYK113:UYP113"/>
    <mergeCell ref="UYR113:UYW113"/>
    <mergeCell ref="UYY113:UZD113"/>
    <mergeCell ref="UZF113:UZK113"/>
    <mergeCell ref="UZM113:UZR113"/>
    <mergeCell ref="UWN113:UWS113"/>
    <mergeCell ref="UWU113:UWZ113"/>
    <mergeCell ref="UXB113:UXG113"/>
    <mergeCell ref="UXI113:UXN113"/>
    <mergeCell ref="UXP113:UXU113"/>
    <mergeCell ref="UXW113:UYB113"/>
    <mergeCell ref="UUX113:UVC113"/>
    <mergeCell ref="UVE113:UVJ113"/>
    <mergeCell ref="UVL113:UVQ113"/>
    <mergeCell ref="UVS113:UVX113"/>
    <mergeCell ref="UVZ113:UWE113"/>
    <mergeCell ref="UWG113:UWL113"/>
    <mergeCell ref="UTH113:UTM113"/>
    <mergeCell ref="UTO113:UTT113"/>
    <mergeCell ref="UTV113:UUA113"/>
    <mergeCell ref="UUC113:UUH113"/>
    <mergeCell ref="UUJ113:UUO113"/>
    <mergeCell ref="UUQ113:UUV113"/>
    <mergeCell ref="URR113:URW113"/>
    <mergeCell ref="URY113:USD113"/>
    <mergeCell ref="USF113:USK113"/>
    <mergeCell ref="USM113:USR113"/>
    <mergeCell ref="UST113:USY113"/>
    <mergeCell ref="UTA113:UTF113"/>
    <mergeCell ref="UQB113:UQG113"/>
    <mergeCell ref="UQI113:UQN113"/>
    <mergeCell ref="UQP113:UQU113"/>
    <mergeCell ref="UQW113:URB113"/>
    <mergeCell ref="URD113:URI113"/>
    <mergeCell ref="URK113:URP113"/>
    <mergeCell ref="VHV113:VIA113"/>
    <mergeCell ref="VIC113:VIH113"/>
    <mergeCell ref="VIJ113:VIO113"/>
    <mergeCell ref="VIQ113:VIV113"/>
    <mergeCell ref="VIX113:VJC113"/>
    <mergeCell ref="VJE113:VJJ113"/>
    <mergeCell ref="VGF113:VGK113"/>
    <mergeCell ref="VGM113:VGR113"/>
    <mergeCell ref="VGT113:VGY113"/>
    <mergeCell ref="VHA113:VHF113"/>
    <mergeCell ref="VHH113:VHM113"/>
    <mergeCell ref="VHO113:VHT113"/>
    <mergeCell ref="VEP113:VEU113"/>
    <mergeCell ref="VEW113:VFB113"/>
    <mergeCell ref="VFD113:VFI113"/>
    <mergeCell ref="VFK113:VFP113"/>
    <mergeCell ref="VFR113:VFW113"/>
    <mergeCell ref="VFY113:VGD113"/>
    <mergeCell ref="VCZ113:VDE113"/>
    <mergeCell ref="VDG113:VDL113"/>
    <mergeCell ref="VDN113:VDS113"/>
    <mergeCell ref="VDU113:VDZ113"/>
    <mergeCell ref="VEB113:VEG113"/>
    <mergeCell ref="VEI113:VEN113"/>
    <mergeCell ref="VBJ113:VBO113"/>
    <mergeCell ref="VBQ113:VBV113"/>
    <mergeCell ref="VBX113:VCC113"/>
    <mergeCell ref="VCE113:VCJ113"/>
    <mergeCell ref="VCL113:VCQ113"/>
    <mergeCell ref="VCS113:VCX113"/>
    <mergeCell ref="UZT113:UZY113"/>
    <mergeCell ref="VAA113:VAF113"/>
    <mergeCell ref="VAH113:VAM113"/>
    <mergeCell ref="VAO113:VAT113"/>
    <mergeCell ref="VAV113:VBA113"/>
    <mergeCell ref="VBC113:VBH113"/>
    <mergeCell ref="VRN113:VRS113"/>
    <mergeCell ref="VRU113:VRZ113"/>
    <mergeCell ref="VSB113:VSG113"/>
    <mergeCell ref="VSI113:VSN113"/>
    <mergeCell ref="VSP113:VSU113"/>
    <mergeCell ref="VSW113:VTB113"/>
    <mergeCell ref="VPX113:VQC113"/>
    <mergeCell ref="VQE113:VQJ113"/>
    <mergeCell ref="VQL113:VQQ113"/>
    <mergeCell ref="VQS113:VQX113"/>
    <mergeCell ref="VQZ113:VRE113"/>
    <mergeCell ref="VRG113:VRL113"/>
    <mergeCell ref="VOH113:VOM113"/>
    <mergeCell ref="VOO113:VOT113"/>
    <mergeCell ref="VOV113:VPA113"/>
    <mergeCell ref="VPC113:VPH113"/>
    <mergeCell ref="VPJ113:VPO113"/>
    <mergeCell ref="VPQ113:VPV113"/>
    <mergeCell ref="VMR113:VMW113"/>
    <mergeCell ref="VMY113:VND113"/>
    <mergeCell ref="VNF113:VNK113"/>
    <mergeCell ref="VNM113:VNR113"/>
    <mergeCell ref="VNT113:VNY113"/>
    <mergeCell ref="VOA113:VOF113"/>
    <mergeCell ref="VLB113:VLG113"/>
    <mergeCell ref="VLI113:VLN113"/>
    <mergeCell ref="VLP113:VLU113"/>
    <mergeCell ref="VLW113:VMB113"/>
    <mergeCell ref="VMD113:VMI113"/>
    <mergeCell ref="VMK113:VMP113"/>
    <mergeCell ref="VJL113:VJQ113"/>
    <mergeCell ref="VJS113:VJX113"/>
    <mergeCell ref="VJZ113:VKE113"/>
    <mergeCell ref="VKG113:VKL113"/>
    <mergeCell ref="VKN113:VKS113"/>
    <mergeCell ref="VKU113:VKZ113"/>
    <mergeCell ref="WBF113:WBK113"/>
    <mergeCell ref="WBM113:WBR113"/>
    <mergeCell ref="WBT113:WBY113"/>
    <mergeCell ref="WCA113:WCF113"/>
    <mergeCell ref="WCH113:WCM113"/>
    <mergeCell ref="WCO113:WCT113"/>
    <mergeCell ref="VZP113:VZU113"/>
    <mergeCell ref="VZW113:WAB113"/>
    <mergeCell ref="WAD113:WAI113"/>
    <mergeCell ref="WAK113:WAP113"/>
    <mergeCell ref="WAR113:WAW113"/>
    <mergeCell ref="WAY113:WBD113"/>
    <mergeCell ref="VXZ113:VYE113"/>
    <mergeCell ref="VYG113:VYL113"/>
    <mergeCell ref="VYN113:VYS113"/>
    <mergeCell ref="VYU113:VYZ113"/>
    <mergeCell ref="VZB113:VZG113"/>
    <mergeCell ref="VZI113:VZN113"/>
    <mergeCell ref="VWJ113:VWO113"/>
    <mergeCell ref="VWQ113:VWV113"/>
    <mergeCell ref="VWX113:VXC113"/>
    <mergeCell ref="VXE113:VXJ113"/>
    <mergeCell ref="VXL113:VXQ113"/>
    <mergeCell ref="VXS113:VXX113"/>
    <mergeCell ref="VUT113:VUY113"/>
    <mergeCell ref="VVA113:VVF113"/>
    <mergeCell ref="VVH113:VVM113"/>
    <mergeCell ref="VVO113:VVT113"/>
    <mergeCell ref="VVV113:VWA113"/>
    <mergeCell ref="VWC113:VWH113"/>
    <mergeCell ref="VTD113:VTI113"/>
    <mergeCell ref="VTK113:VTP113"/>
    <mergeCell ref="VTR113:VTW113"/>
    <mergeCell ref="VTY113:VUD113"/>
    <mergeCell ref="VUF113:VUK113"/>
    <mergeCell ref="VUM113:VUR113"/>
    <mergeCell ref="WKX113:WLC113"/>
    <mergeCell ref="WLE113:WLJ113"/>
    <mergeCell ref="WLL113:WLQ113"/>
    <mergeCell ref="WLS113:WLX113"/>
    <mergeCell ref="WLZ113:WME113"/>
    <mergeCell ref="WMG113:WML113"/>
    <mergeCell ref="WJH113:WJM113"/>
    <mergeCell ref="WJO113:WJT113"/>
    <mergeCell ref="WJV113:WKA113"/>
    <mergeCell ref="WKC113:WKH113"/>
    <mergeCell ref="WKJ113:WKO113"/>
    <mergeCell ref="WKQ113:WKV113"/>
    <mergeCell ref="WHR113:WHW113"/>
    <mergeCell ref="WHY113:WID113"/>
    <mergeCell ref="WIF113:WIK113"/>
    <mergeCell ref="WIM113:WIR113"/>
    <mergeCell ref="WIT113:WIY113"/>
    <mergeCell ref="WJA113:WJF113"/>
    <mergeCell ref="WGB113:WGG113"/>
    <mergeCell ref="WGI113:WGN113"/>
    <mergeCell ref="WGP113:WGU113"/>
    <mergeCell ref="WGW113:WHB113"/>
    <mergeCell ref="WHD113:WHI113"/>
    <mergeCell ref="WHK113:WHP113"/>
    <mergeCell ref="WEL113:WEQ113"/>
    <mergeCell ref="WES113:WEX113"/>
    <mergeCell ref="WEZ113:WFE113"/>
    <mergeCell ref="WFG113:WFL113"/>
    <mergeCell ref="WFN113:WFS113"/>
    <mergeCell ref="WFU113:WFZ113"/>
    <mergeCell ref="WCV113:WDA113"/>
    <mergeCell ref="WDC113:WDH113"/>
    <mergeCell ref="WDJ113:WDO113"/>
    <mergeCell ref="WDQ113:WDV113"/>
    <mergeCell ref="WDX113:WEC113"/>
    <mergeCell ref="WEE113:WEJ113"/>
    <mergeCell ref="WUP113:WUU113"/>
    <mergeCell ref="WUW113:WVB113"/>
    <mergeCell ref="WVD113:WVI113"/>
    <mergeCell ref="WVK113:WVP113"/>
    <mergeCell ref="WVR113:WVW113"/>
    <mergeCell ref="WVY113:WWD113"/>
    <mergeCell ref="WSZ113:WTE113"/>
    <mergeCell ref="WTG113:WTL113"/>
    <mergeCell ref="WTN113:WTS113"/>
    <mergeCell ref="WTU113:WTZ113"/>
    <mergeCell ref="WUB113:WUG113"/>
    <mergeCell ref="WUI113:WUN113"/>
    <mergeCell ref="WRJ113:WRO113"/>
    <mergeCell ref="WRQ113:WRV113"/>
    <mergeCell ref="WRX113:WSC113"/>
    <mergeCell ref="WSE113:WSJ113"/>
    <mergeCell ref="WSL113:WSQ113"/>
    <mergeCell ref="WSS113:WSX113"/>
    <mergeCell ref="WPT113:WPY113"/>
    <mergeCell ref="WQA113:WQF113"/>
    <mergeCell ref="WQH113:WQM113"/>
    <mergeCell ref="WQO113:WQT113"/>
    <mergeCell ref="WQV113:WRA113"/>
    <mergeCell ref="WRC113:WRH113"/>
    <mergeCell ref="WOD113:WOI113"/>
    <mergeCell ref="WOK113:WOP113"/>
    <mergeCell ref="WOR113:WOW113"/>
    <mergeCell ref="WOY113:WPD113"/>
    <mergeCell ref="WPF113:WPK113"/>
    <mergeCell ref="WPM113:WPR113"/>
    <mergeCell ref="WMN113:WMS113"/>
    <mergeCell ref="WMU113:WMZ113"/>
    <mergeCell ref="WNB113:WNG113"/>
    <mergeCell ref="WNI113:WNN113"/>
    <mergeCell ref="WNP113:WNU113"/>
    <mergeCell ref="WNW113:WOB113"/>
    <mergeCell ref="FH116:FM116"/>
    <mergeCell ref="FO116:FT116"/>
    <mergeCell ref="FV116:GA116"/>
    <mergeCell ref="GC116:GH116"/>
    <mergeCell ref="GJ116:GO116"/>
    <mergeCell ref="GQ116:GV116"/>
    <mergeCell ref="DR116:DW116"/>
    <mergeCell ref="DY116:ED116"/>
    <mergeCell ref="EF116:EK116"/>
    <mergeCell ref="EM116:ER116"/>
    <mergeCell ref="ET116:EY116"/>
    <mergeCell ref="FA116:FF116"/>
    <mergeCell ref="CB116:CG116"/>
    <mergeCell ref="CI116:CN116"/>
    <mergeCell ref="CP116:CU116"/>
    <mergeCell ref="CW116:DB116"/>
    <mergeCell ref="DD116:DI116"/>
    <mergeCell ref="DK116:DP116"/>
    <mergeCell ref="AL116:AQ116"/>
    <mergeCell ref="AS116:AX116"/>
    <mergeCell ref="AZ116:BE116"/>
    <mergeCell ref="BG116:BL116"/>
    <mergeCell ref="BN116:BS116"/>
    <mergeCell ref="BU116:BZ116"/>
    <mergeCell ref="XEH113:XEM113"/>
    <mergeCell ref="XEO113:XET113"/>
    <mergeCell ref="XEV113:XEX113"/>
    <mergeCell ref="B114:G114"/>
    <mergeCell ref="B115:G115"/>
    <mergeCell ref="B116:G116"/>
    <mergeCell ref="J116:O116"/>
    <mergeCell ref="Q116:V116"/>
    <mergeCell ref="X116:AC116"/>
    <mergeCell ref="AE116:AJ116"/>
    <mergeCell ref="XCR113:XCW113"/>
    <mergeCell ref="XCY113:XDD113"/>
    <mergeCell ref="XDF113:XDK113"/>
    <mergeCell ref="XDM113:XDR113"/>
    <mergeCell ref="XDT113:XDY113"/>
    <mergeCell ref="XEA113:XEF113"/>
    <mergeCell ref="XBB113:XBG113"/>
    <mergeCell ref="XBI113:XBN113"/>
    <mergeCell ref="XBP113:XBU113"/>
    <mergeCell ref="XBW113:XCB113"/>
    <mergeCell ref="XCD113:XCI113"/>
    <mergeCell ref="XCK113:XCP113"/>
    <mergeCell ref="WZL113:WZQ113"/>
    <mergeCell ref="WZS113:WZX113"/>
    <mergeCell ref="WZZ113:XAE113"/>
    <mergeCell ref="XAG113:XAL113"/>
    <mergeCell ref="XAN113:XAS113"/>
    <mergeCell ref="XAU113:XAZ113"/>
    <mergeCell ref="WXV113:WYA113"/>
    <mergeCell ref="WYC113:WYH113"/>
    <mergeCell ref="WYJ113:WYO113"/>
    <mergeCell ref="WYQ113:WYV113"/>
    <mergeCell ref="WYX113:WZC113"/>
    <mergeCell ref="WZE113:WZJ113"/>
    <mergeCell ref="WWF113:WWK113"/>
    <mergeCell ref="WWM113:WWR113"/>
    <mergeCell ref="WWT113:WWY113"/>
    <mergeCell ref="WXA113:WXF113"/>
    <mergeCell ref="WXH113:WXM113"/>
    <mergeCell ref="WXO113:WXT113"/>
    <mergeCell ref="OZ116:PE116"/>
    <mergeCell ref="PG116:PL116"/>
    <mergeCell ref="PN116:PS116"/>
    <mergeCell ref="PU116:PZ116"/>
    <mergeCell ref="QB116:QG116"/>
    <mergeCell ref="QI116:QN116"/>
    <mergeCell ref="NJ116:NO116"/>
    <mergeCell ref="NQ116:NV116"/>
    <mergeCell ref="NX116:OC116"/>
    <mergeCell ref="OE116:OJ116"/>
    <mergeCell ref="OL116:OQ116"/>
    <mergeCell ref="OS116:OX116"/>
    <mergeCell ref="LT116:LY116"/>
    <mergeCell ref="MA116:MF116"/>
    <mergeCell ref="MH116:MM116"/>
    <mergeCell ref="MO116:MT116"/>
    <mergeCell ref="MV116:NA116"/>
    <mergeCell ref="NC116:NH116"/>
    <mergeCell ref="KD116:KI116"/>
    <mergeCell ref="KK116:KP116"/>
    <mergeCell ref="KR116:KW116"/>
    <mergeCell ref="KY116:LD116"/>
    <mergeCell ref="LF116:LK116"/>
    <mergeCell ref="LM116:LR116"/>
    <mergeCell ref="IN116:IS116"/>
    <mergeCell ref="IU116:IZ116"/>
    <mergeCell ref="JB116:JG116"/>
    <mergeCell ref="JI116:JN116"/>
    <mergeCell ref="JP116:JU116"/>
    <mergeCell ref="JW116:KB116"/>
    <mergeCell ref="GX116:HC116"/>
    <mergeCell ref="HE116:HJ116"/>
    <mergeCell ref="HL116:HQ116"/>
    <mergeCell ref="HS116:HX116"/>
    <mergeCell ref="HZ116:IE116"/>
    <mergeCell ref="IG116:IL116"/>
    <mergeCell ref="YR116:YW116"/>
    <mergeCell ref="YY116:ZD116"/>
    <mergeCell ref="ZF116:ZK116"/>
    <mergeCell ref="ZM116:ZR116"/>
    <mergeCell ref="ZT116:ZY116"/>
    <mergeCell ref="AAA116:AAF116"/>
    <mergeCell ref="XB116:XG116"/>
    <mergeCell ref="XI116:XN116"/>
    <mergeCell ref="XP116:XU116"/>
    <mergeCell ref="XW116:YB116"/>
    <mergeCell ref="YD116:YI116"/>
    <mergeCell ref="YK116:YP116"/>
    <mergeCell ref="VL116:VQ116"/>
    <mergeCell ref="VS116:VX116"/>
    <mergeCell ref="VZ116:WE116"/>
    <mergeCell ref="WG116:WL116"/>
    <mergeCell ref="WN116:WS116"/>
    <mergeCell ref="WU116:WZ116"/>
    <mergeCell ref="TV116:UA116"/>
    <mergeCell ref="UC116:UH116"/>
    <mergeCell ref="UJ116:UO116"/>
    <mergeCell ref="UQ116:UV116"/>
    <mergeCell ref="UX116:VC116"/>
    <mergeCell ref="VE116:VJ116"/>
    <mergeCell ref="SF116:SK116"/>
    <mergeCell ref="SM116:SR116"/>
    <mergeCell ref="ST116:SY116"/>
    <mergeCell ref="TA116:TF116"/>
    <mergeCell ref="TH116:TM116"/>
    <mergeCell ref="TO116:TT116"/>
    <mergeCell ref="QP116:QU116"/>
    <mergeCell ref="QW116:RB116"/>
    <mergeCell ref="RD116:RI116"/>
    <mergeCell ref="RK116:RP116"/>
    <mergeCell ref="RR116:RW116"/>
    <mergeCell ref="RY116:SD116"/>
    <mergeCell ref="AIJ116:AIO116"/>
    <mergeCell ref="AIQ116:AIV116"/>
    <mergeCell ref="AIX116:AJC116"/>
    <mergeCell ref="AJE116:AJJ116"/>
    <mergeCell ref="AJL116:AJQ116"/>
    <mergeCell ref="AJS116:AJX116"/>
    <mergeCell ref="AGT116:AGY116"/>
    <mergeCell ref="AHA116:AHF116"/>
    <mergeCell ref="AHH116:AHM116"/>
    <mergeCell ref="AHO116:AHT116"/>
    <mergeCell ref="AHV116:AIA116"/>
    <mergeCell ref="AIC116:AIH116"/>
    <mergeCell ref="AFD116:AFI116"/>
    <mergeCell ref="AFK116:AFP116"/>
    <mergeCell ref="AFR116:AFW116"/>
    <mergeCell ref="AFY116:AGD116"/>
    <mergeCell ref="AGF116:AGK116"/>
    <mergeCell ref="AGM116:AGR116"/>
    <mergeCell ref="ADN116:ADS116"/>
    <mergeCell ref="ADU116:ADZ116"/>
    <mergeCell ref="AEB116:AEG116"/>
    <mergeCell ref="AEI116:AEN116"/>
    <mergeCell ref="AEP116:AEU116"/>
    <mergeCell ref="AEW116:AFB116"/>
    <mergeCell ref="ABX116:ACC116"/>
    <mergeCell ref="ACE116:ACJ116"/>
    <mergeCell ref="ACL116:ACQ116"/>
    <mergeCell ref="ACS116:ACX116"/>
    <mergeCell ref="ACZ116:ADE116"/>
    <mergeCell ref="ADG116:ADL116"/>
    <mergeCell ref="AAH116:AAM116"/>
    <mergeCell ref="AAO116:AAT116"/>
    <mergeCell ref="AAV116:ABA116"/>
    <mergeCell ref="ABC116:ABH116"/>
    <mergeCell ref="ABJ116:ABO116"/>
    <mergeCell ref="ABQ116:ABV116"/>
    <mergeCell ref="ASB116:ASG116"/>
    <mergeCell ref="ASI116:ASN116"/>
    <mergeCell ref="ASP116:ASU116"/>
    <mergeCell ref="ASW116:ATB116"/>
    <mergeCell ref="ATD116:ATI116"/>
    <mergeCell ref="ATK116:ATP116"/>
    <mergeCell ref="AQL116:AQQ116"/>
    <mergeCell ref="AQS116:AQX116"/>
    <mergeCell ref="AQZ116:ARE116"/>
    <mergeCell ref="ARG116:ARL116"/>
    <mergeCell ref="ARN116:ARS116"/>
    <mergeCell ref="ARU116:ARZ116"/>
    <mergeCell ref="AOV116:APA116"/>
    <mergeCell ref="APC116:APH116"/>
    <mergeCell ref="APJ116:APO116"/>
    <mergeCell ref="APQ116:APV116"/>
    <mergeCell ref="APX116:AQC116"/>
    <mergeCell ref="AQE116:AQJ116"/>
    <mergeCell ref="ANF116:ANK116"/>
    <mergeCell ref="ANM116:ANR116"/>
    <mergeCell ref="ANT116:ANY116"/>
    <mergeCell ref="AOA116:AOF116"/>
    <mergeCell ref="AOH116:AOM116"/>
    <mergeCell ref="AOO116:AOT116"/>
    <mergeCell ref="ALP116:ALU116"/>
    <mergeCell ref="ALW116:AMB116"/>
    <mergeCell ref="AMD116:AMI116"/>
    <mergeCell ref="AMK116:AMP116"/>
    <mergeCell ref="AMR116:AMW116"/>
    <mergeCell ref="AMY116:AND116"/>
    <mergeCell ref="AJZ116:AKE116"/>
    <mergeCell ref="AKG116:AKL116"/>
    <mergeCell ref="AKN116:AKS116"/>
    <mergeCell ref="AKU116:AKZ116"/>
    <mergeCell ref="ALB116:ALG116"/>
    <mergeCell ref="ALI116:ALN116"/>
    <mergeCell ref="BBT116:BBY116"/>
    <mergeCell ref="BCA116:BCF116"/>
    <mergeCell ref="BCH116:BCM116"/>
    <mergeCell ref="BCO116:BCT116"/>
    <mergeCell ref="BCV116:BDA116"/>
    <mergeCell ref="BDC116:BDH116"/>
    <mergeCell ref="BAD116:BAI116"/>
    <mergeCell ref="BAK116:BAP116"/>
    <mergeCell ref="BAR116:BAW116"/>
    <mergeCell ref="BAY116:BBD116"/>
    <mergeCell ref="BBF116:BBK116"/>
    <mergeCell ref="BBM116:BBR116"/>
    <mergeCell ref="AYN116:AYS116"/>
    <mergeCell ref="AYU116:AYZ116"/>
    <mergeCell ref="AZB116:AZG116"/>
    <mergeCell ref="AZI116:AZN116"/>
    <mergeCell ref="AZP116:AZU116"/>
    <mergeCell ref="AZW116:BAB116"/>
    <mergeCell ref="AWX116:AXC116"/>
    <mergeCell ref="AXE116:AXJ116"/>
    <mergeCell ref="AXL116:AXQ116"/>
    <mergeCell ref="AXS116:AXX116"/>
    <mergeCell ref="AXZ116:AYE116"/>
    <mergeCell ref="AYG116:AYL116"/>
    <mergeCell ref="AVH116:AVM116"/>
    <mergeCell ref="AVO116:AVT116"/>
    <mergeCell ref="AVV116:AWA116"/>
    <mergeCell ref="AWC116:AWH116"/>
    <mergeCell ref="AWJ116:AWO116"/>
    <mergeCell ref="AWQ116:AWV116"/>
    <mergeCell ref="ATR116:ATW116"/>
    <mergeCell ref="ATY116:AUD116"/>
    <mergeCell ref="AUF116:AUK116"/>
    <mergeCell ref="AUM116:AUR116"/>
    <mergeCell ref="AUT116:AUY116"/>
    <mergeCell ref="AVA116:AVF116"/>
    <mergeCell ref="BLL116:BLQ116"/>
    <mergeCell ref="BLS116:BLX116"/>
    <mergeCell ref="BLZ116:BME116"/>
    <mergeCell ref="BMG116:BML116"/>
    <mergeCell ref="BMN116:BMS116"/>
    <mergeCell ref="BMU116:BMZ116"/>
    <mergeCell ref="BJV116:BKA116"/>
    <mergeCell ref="BKC116:BKH116"/>
    <mergeCell ref="BKJ116:BKO116"/>
    <mergeCell ref="BKQ116:BKV116"/>
    <mergeCell ref="BKX116:BLC116"/>
    <mergeCell ref="BLE116:BLJ116"/>
    <mergeCell ref="BIF116:BIK116"/>
    <mergeCell ref="BIM116:BIR116"/>
    <mergeCell ref="BIT116:BIY116"/>
    <mergeCell ref="BJA116:BJF116"/>
    <mergeCell ref="BJH116:BJM116"/>
    <mergeCell ref="BJO116:BJT116"/>
    <mergeCell ref="BGP116:BGU116"/>
    <mergeCell ref="BGW116:BHB116"/>
    <mergeCell ref="BHD116:BHI116"/>
    <mergeCell ref="BHK116:BHP116"/>
    <mergeCell ref="BHR116:BHW116"/>
    <mergeCell ref="BHY116:BID116"/>
    <mergeCell ref="BEZ116:BFE116"/>
    <mergeCell ref="BFG116:BFL116"/>
    <mergeCell ref="BFN116:BFS116"/>
    <mergeCell ref="BFU116:BFZ116"/>
    <mergeCell ref="BGB116:BGG116"/>
    <mergeCell ref="BGI116:BGN116"/>
    <mergeCell ref="BDJ116:BDO116"/>
    <mergeCell ref="BDQ116:BDV116"/>
    <mergeCell ref="BDX116:BEC116"/>
    <mergeCell ref="BEE116:BEJ116"/>
    <mergeCell ref="BEL116:BEQ116"/>
    <mergeCell ref="BES116:BEX116"/>
    <mergeCell ref="BVD116:BVI116"/>
    <mergeCell ref="BVK116:BVP116"/>
    <mergeCell ref="BVR116:BVW116"/>
    <mergeCell ref="BVY116:BWD116"/>
    <mergeCell ref="BWF116:BWK116"/>
    <mergeCell ref="BWM116:BWR116"/>
    <mergeCell ref="BTN116:BTS116"/>
    <mergeCell ref="BTU116:BTZ116"/>
    <mergeCell ref="BUB116:BUG116"/>
    <mergeCell ref="BUI116:BUN116"/>
    <mergeCell ref="BUP116:BUU116"/>
    <mergeCell ref="BUW116:BVB116"/>
    <mergeCell ref="BRX116:BSC116"/>
    <mergeCell ref="BSE116:BSJ116"/>
    <mergeCell ref="BSL116:BSQ116"/>
    <mergeCell ref="BSS116:BSX116"/>
    <mergeCell ref="BSZ116:BTE116"/>
    <mergeCell ref="BTG116:BTL116"/>
    <mergeCell ref="BQH116:BQM116"/>
    <mergeCell ref="BQO116:BQT116"/>
    <mergeCell ref="BQV116:BRA116"/>
    <mergeCell ref="BRC116:BRH116"/>
    <mergeCell ref="BRJ116:BRO116"/>
    <mergeCell ref="BRQ116:BRV116"/>
    <mergeCell ref="BOR116:BOW116"/>
    <mergeCell ref="BOY116:BPD116"/>
    <mergeCell ref="BPF116:BPK116"/>
    <mergeCell ref="BPM116:BPR116"/>
    <mergeCell ref="BPT116:BPY116"/>
    <mergeCell ref="BQA116:BQF116"/>
    <mergeCell ref="BNB116:BNG116"/>
    <mergeCell ref="BNI116:BNN116"/>
    <mergeCell ref="BNP116:BNU116"/>
    <mergeCell ref="BNW116:BOB116"/>
    <mergeCell ref="BOD116:BOI116"/>
    <mergeCell ref="BOK116:BOP116"/>
    <mergeCell ref="CEV116:CFA116"/>
    <mergeCell ref="CFC116:CFH116"/>
    <mergeCell ref="CFJ116:CFO116"/>
    <mergeCell ref="CFQ116:CFV116"/>
    <mergeCell ref="CFX116:CGC116"/>
    <mergeCell ref="CGE116:CGJ116"/>
    <mergeCell ref="CDF116:CDK116"/>
    <mergeCell ref="CDM116:CDR116"/>
    <mergeCell ref="CDT116:CDY116"/>
    <mergeCell ref="CEA116:CEF116"/>
    <mergeCell ref="CEH116:CEM116"/>
    <mergeCell ref="CEO116:CET116"/>
    <mergeCell ref="CBP116:CBU116"/>
    <mergeCell ref="CBW116:CCB116"/>
    <mergeCell ref="CCD116:CCI116"/>
    <mergeCell ref="CCK116:CCP116"/>
    <mergeCell ref="CCR116:CCW116"/>
    <mergeCell ref="CCY116:CDD116"/>
    <mergeCell ref="BZZ116:CAE116"/>
    <mergeCell ref="CAG116:CAL116"/>
    <mergeCell ref="CAN116:CAS116"/>
    <mergeCell ref="CAU116:CAZ116"/>
    <mergeCell ref="CBB116:CBG116"/>
    <mergeCell ref="CBI116:CBN116"/>
    <mergeCell ref="BYJ116:BYO116"/>
    <mergeCell ref="BYQ116:BYV116"/>
    <mergeCell ref="BYX116:BZC116"/>
    <mergeCell ref="BZE116:BZJ116"/>
    <mergeCell ref="BZL116:BZQ116"/>
    <mergeCell ref="BZS116:BZX116"/>
    <mergeCell ref="BWT116:BWY116"/>
    <mergeCell ref="BXA116:BXF116"/>
    <mergeCell ref="BXH116:BXM116"/>
    <mergeCell ref="BXO116:BXT116"/>
    <mergeCell ref="BXV116:BYA116"/>
    <mergeCell ref="BYC116:BYH116"/>
    <mergeCell ref="CON116:COS116"/>
    <mergeCell ref="COU116:COZ116"/>
    <mergeCell ref="CPB116:CPG116"/>
    <mergeCell ref="CPI116:CPN116"/>
    <mergeCell ref="CPP116:CPU116"/>
    <mergeCell ref="CPW116:CQB116"/>
    <mergeCell ref="CMX116:CNC116"/>
    <mergeCell ref="CNE116:CNJ116"/>
    <mergeCell ref="CNL116:CNQ116"/>
    <mergeCell ref="CNS116:CNX116"/>
    <mergeCell ref="CNZ116:COE116"/>
    <mergeCell ref="COG116:COL116"/>
    <mergeCell ref="CLH116:CLM116"/>
    <mergeCell ref="CLO116:CLT116"/>
    <mergeCell ref="CLV116:CMA116"/>
    <mergeCell ref="CMC116:CMH116"/>
    <mergeCell ref="CMJ116:CMO116"/>
    <mergeCell ref="CMQ116:CMV116"/>
    <mergeCell ref="CJR116:CJW116"/>
    <mergeCell ref="CJY116:CKD116"/>
    <mergeCell ref="CKF116:CKK116"/>
    <mergeCell ref="CKM116:CKR116"/>
    <mergeCell ref="CKT116:CKY116"/>
    <mergeCell ref="CLA116:CLF116"/>
    <mergeCell ref="CIB116:CIG116"/>
    <mergeCell ref="CII116:CIN116"/>
    <mergeCell ref="CIP116:CIU116"/>
    <mergeCell ref="CIW116:CJB116"/>
    <mergeCell ref="CJD116:CJI116"/>
    <mergeCell ref="CJK116:CJP116"/>
    <mergeCell ref="CGL116:CGQ116"/>
    <mergeCell ref="CGS116:CGX116"/>
    <mergeCell ref="CGZ116:CHE116"/>
    <mergeCell ref="CHG116:CHL116"/>
    <mergeCell ref="CHN116:CHS116"/>
    <mergeCell ref="CHU116:CHZ116"/>
    <mergeCell ref="CYF116:CYK116"/>
    <mergeCell ref="CYM116:CYR116"/>
    <mergeCell ref="CYT116:CYY116"/>
    <mergeCell ref="CZA116:CZF116"/>
    <mergeCell ref="CZH116:CZM116"/>
    <mergeCell ref="CZO116:CZT116"/>
    <mergeCell ref="CWP116:CWU116"/>
    <mergeCell ref="CWW116:CXB116"/>
    <mergeCell ref="CXD116:CXI116"/>
    <mergeCell ref="CXK116:CXP116"/>
    <mergeCell ref="CXR116:CXW116"/>
    <mergeCell ref="CXY116:CYD116"/>
    <mergeCell ref="CUZ116:CVE116"/>
    <mergeCell ref="CVG116:CVL116"/>
    <mergeCell ref="CVN116:CVS116"/>
    <mergeCell ref="CVU116:CVZ116"/>
    <mergeCell ref="CWB116:CWG116"/>
    <mergeCell ref="CWI116:CWN116"/>
    <mergeCell ref="CTJ116:CTO116"/>
    <mergeCell ref="CTQ116:CTV116"/>
    <mergeCell ref="CTX116:CUC116"/>
    <mergeCell ref="CUE116:CUJ116"/>
    <mergeCell ref="CUL116:CUQ116"/>
    <mergeCell ref="CUS116:CUX116"/>
    <mergeCell ref="CRT116:CRY116"/>
    <mergeCell ref="CSA116:CSF116"/>
    <mergeCell ref="CSH116:CSM116"/>
    <mergeCell ref="CSO116:CST116"/>
    <mergeCell ref="CSV116:CTA116"/>
    <mergeCell ref="CTC116:CTH116"/>
    <mergeCell ref="CQD116:CQI116"/>
    <mergeCell ref="CQK116:CQP116"/>
    <mergeCell ref="CQR116:CQW116"/>
    <mergeCell ref="CQY116:CRD116"/>
    <mergeCell ref="CRF116:CRK116"/>
    <mergeCell ref="CRM116:CRR116"/>
    <mergeCell ref="DHX116:DIC116"/>
    <mergeCell ref="DIE116:DIJ116"/>
    <mergeCell ref="DIL116:DIQ116"/>
    <mergeCell ref="DIS116:DIX116"/>
    <mergeCell ref="DIZ116:DJE116"/>
    <mergeCell ref="DJG116:DJL116"/>
    <mergeCell ref="DGH116:DGM116"/>
    <mergeCell ref="DGO116:DGT116"/>
    <mergeCell ref="DGV116:DHA116"/>
    <mergeCell ref="DHC116:DHH116"/>
    <mergeCell ref="DHJ116:DHO116"/>
    <mergeCell ref="DHQ116:DHV116"/>
    <mergeCell ref="DER116:DEW116"/>
    <mergeCell ref="DEY116:DFD116"/>
    <mergeCell ref="DFF116:DFK116"/>
    <mergeCell ref="DFM116:DFR116"/>
    <mergeCell ref="DFT116:DFY116"/>
    <mergeCell ref="DGA116:DGF116"/>
    <mergeCell ref="DDB116:DDG116"/>
    <mergeCell ref="DDI116:DDN116"/>
    <mergeCell ref="DDP116:DDU116"/>
    <mergeCell ref="DDW116:DEB116"/>
    <mergeCell ref="DED116:DEI116"/>
    <mergeCell ref="DEK116:DEP116"/>
    <mergeCell ref="DBL116:DBQ116"/>
    <mergeCell ref="DBS116:DBX116"/>
    <mergeCell ref="DBZ116:DCE116"/>
    <mergeCell ref="DCG116:DCL116"/>
    <mergeCell ref="DCN116:DCS116"/>
    <mergeCell ref="DCU116:DCZ116"/>
    <mergeCell ref="CZV116:DAA116"/>
    <mergeCell ref="DAC116:DAH116"/>
    <mergeCell ref="DAJ116:DAO116"/>
    <mergeCell ref="DAQ116:DAV116"/>
    <mergeCell ref="DAX116:DBC116"/>
    <mergeCell ref="DBE116:DBJ116"/>
    <mergeCell ref="DRP116:DRU116"/>
    <mergeCell ref="DRW116:DSB116"/>
    <mergeCell ref="DSD116:DSI116"/>
    <mergeCell ref="DSK116:DSP116"/>
    <mergeCell ref="DSR116:DSW116"/>
    <mergeCell ref="DSY116:DTD116"/>
    <mergeCell ref="DPZ116:DQE116"/>
    <mergeCell ref="DQG116:DQL116"/>
    <mergeCell ref="DQN116:DQS116"/>
    <mergeCell ref="DQU116:DQZ116"/>
    <mergeCell ref="DRB116:DRG116"/>
    <mergeCell ref="DRI116:DRN116"/>
    <mergeCell ref="DOJ116:DOO116"/>
    <mergeCell ref="DOQ116:DOV116"/>
    <mergeCell ref="DOX116:DPC116"/>
    <mergeCell ref="DPE116:DPJ116"/>
    <mergeCell ref="DPL116:DPQ116"/>
    <mergeCell ref="DPS116:DPX116"/>
    <mergeCell ref="DMT116:DMY116"/>
    <mergeCell ref="DNA116:DNF116"/>
    <mergeCell ref="DNH116:DNM116"/>
    <mergeCell ref="DNO116:DNT116"/>
    <mergeCell ref="DNV116:DOA116"/>
    <mergeCell ref="DOC116:DOH116"/>
    <mergeCell ref="DLD116:DLI116"/>
    <mergeCell ref="DLK116:DLP116"/>
    <mergeCell ref="DLR116:DLW116"/>
    <mergeCell ref="DLY116:DMD116"/>
    <mergeCell ref="DMF116:DMK116"/>
    <mergeCell ref="DMM116:DMR116"/>
    <mergeCell ref="DJN116:DJS116"/>
    <mergeCell ref="DJU116:DJZ116"/>
    <mergeCell ref="DKB116:DKG116"/>
    <mergeCell ref="DKI116:DKN116"/>
    <mergeCell ref="DKP116:DKU116"/>
    <mergeCell ref="DKW116:DLB116"/>
    <mergeCell ref="EBH116:EBM116"/>
    <mergeCell ref="EBO116:EBT116"/>
    <mergeCell ref="EBV116:ECA116"/>
    <mergeCell ref="ECC116:ECH116"/>
    <mergeCell ref="ECJ116:ECO116"/>
    <mergeCell ref="ECQ116:ECV116"/>
    <mergeCell ref="DZR116:DZW116"/>
    <mergeCell ref="DZY116:EAD116"/>
    <mergeCell ref="EAF116:EAK116"/>
    <mergeCell ref="EAM116:EAR116"/>
    <mergeCell ref="EAT116:EAY116"/>
    <mergeCell ref="EBA116:EBF116"/>
    <mergeCell ref="DYB116:DYG116"/>
    <mergeCell ref="DYI116:DYN116"/>
    <mergeCell ref="DYP116:DYU116"/>
    <mergeCell ref="DYW116:DZB116"/>
    <mergeCell ref="DZD116:DZI116"/>
    <mergeCell ref="DZK116:DZP116"/>
    <mergeCell ref="DWL116:DWQ116"/>
    <mergeCell ref="DWS116:DWX116"/>
    <mergeCell ref="DWZ116:DXE116"/>
    <mergeCell ref="DXG116:DXL116"/>
    <mergeCell ref="DXN116:DXS116"/>
    <mergeCell ref="DXU116:DXZ116"/>
    <mergeCell ref="DUV116:DVA116"/>
    <mergeCell ref="DVC116:DVH116"/>
    <mergeCell ref="DVJ116:DVO116"/>
    <mergeCell ref="DVQ116:DVV116"/>
    <mergeCell ref="DVX116:DWC116"/>
    <mergeCell ref="DWE116:DWJ116"/>
    <mergeCell ref="DTF116:DTK116"/>
    <mergeCell ref="DTM116:DTR116"/>
    <mergeCell ref="DTT116:DTY116"/>
    <mergeCell ref="DUA116:DUF116"/>
    <mergeCell ref="DUH116:DUM116"/>
    <mergeCell ref="DUO116:DUT116"/>
    <mergeCell ref="EKZ116:ELE116"/>
    <mergeCell ref="ELG116:ELL116"/>
    <mergeCell ref="ELN116:ELS116"/>
    <mergeCell ref="ELU116:ELZ116"/>
    <mergeCell ref="EMB116:EMG116"/>
    <mergeCell ref="EMI116:EMN116"/>
    <mergeCell ref="EJJ116:EJO116"/>
    <mergeCell ref="EJQ116:EJV116"/>
    <mergeCell ref="EJX116:EKC116"/>
    <mergeCell ref="EKE116:EKJ116"/>
    <mergeCell ref="EKL116:EKQ116"/>
    <mergeCell ref="EKS116:EKX116"/>
    <mergeCell ref="EHT116:EHY116"/>
    <mergeCell ref="EIA116:EIF116"/>
    <mergeCell ref="EIH116:EIM116"/>
    <mergeCell ref="EIO116:EIT116"/>
    <mergeCell ref="EIV116:EJA116"/>
    <mergeCell ref="EJC116:EJH116"/>
    <mergeCell ref="EGD116:EGI116"/>
    <mergeCell ref="EGK116:EGP116"/>
    <mergeCell ref="EGR116:EGW116"/>
    <mergeCell ref="EGY116:EHD116"/>
    <mergeCell ref="EHF116:EHK116"/>
    <mergeCell ref="EHM116:EHR116"/>
    <mergeCell ref="EEN116:EES116"/>
    <mergeCell ref="EEU116:EEZ116"/>
    <mergeCell ref="EFB116:EFG116"/>
    <mergeCell ref="EFI116:EFN116"/>
    <mergeCell ref="EFP116:EFU116"/>
    <mergeCell ref="EFW116:EGB116"/>
    <mergeCell ref="ECX116:EDC116"/>
    <mergeCell ref="EDE116:EDJ116"/>
    <mergeCell ref="EDL116:EDQ116"/>
    <mergeCell ref="EDS116:EDX116"/>
    <mergeCell ref="EDZ116:EEE116"/>
    <mergeCell ref="EEG116:EEL116"/>
    <mergeCell ref="EUR116:EUW116"/>
    <mergeCell ref="EUY116:EVD116"/>
    <mergeCell ref="EVF116:EVK116"/>
    <mergeCell ref="EVM116:EVR116"/>
    <mergeCell ref="EVT116:EVY116"/>
    <mergeCell ref="EWA116:EWF116"/>
    <mergeCell ref="ETB116:ETG116"/>
    <mergeCell ref="ETI116:ETN116"/>
    <mergeCell ref="ETP116:ETU116"/>
    <mergeCell ref="ETW116:EUB116"/>
    <mergeCell ref="EUD116:EUI116"/>
    <mergeCell ref="EUK116:EUP116"/>
    <mergeCell ref="ERL116:ERQ116"/>
    <mergeCell ref="ERS116:ERX116"/>
    <mergeCell ref="ERZ116:ESE116"/>
    <mergeCell ref="ESG116:ESL116"/>
    <mergeCell ref="ESN116:ESS116"/>
    <mergeCell ref="ESU116:ESZ116"/>
    <mergeCell ref="EPV116:EQA116"/>
    <mergeCell ref="EQC116:EQH116"/>
    <mergeCell ref="EQJ116:EQO116"/>
    <mergeCell ref="EQQ116:EQV116"/>
    <mergeCell ref="EQX116:ERC116"/>
    <mergeCell ref="ERE116:ERJ116"/>
    <mergeCell ref="EOF116:EOK116"/>
    <mergeCell ref="EOM116:EOR116"/>
    <mergeCell ref="EOT116:EOY116"/>
    <mergeCell ref="EPA116:EPF116"/>
    <mergeCell ref="EPH116:EPM116"/>
    <mergeCell ref="EPO116:EPT116"/>
    <mergeCell ref="EMP116:EMU116"/>
    <mergeCell ref="EMW116:ENB116"/>
    <mergeCell ref="END116:ENI116"/>
    <mergeCell ref="ENK116:ENP116"/>
    <mergeCell ref="ENR116:ENW116"/>
    <mergeCell ref="ENY116:EOD116"/>
    <mergeCell ref="FEJ116:FEO116"/>
    <mergeCell ref="FEQ116:FEV116"/>
    <mergeCell ref="FEX116:FFC116"/>
    <mergeCell ref="FFE116:FFJ116"/>
    <mergeCell ref="FFL116:FFQ116"/>
    <mergeCell ref="FFS116:FFX116"/>
    <mergeCell ref="FCT116:FCY116"/>
    <mergeCell ref="FDA116:FDF116"/>
    <mergeCell ref="FDH116:FDM116"/>
    <mergeCell ref="FDO116:FDT116"/>
    <mergeCell ref="FDV116:FEA116"/>
    <mergeCell ref="FEC116:FEH116"/>
    <mergeCell ref="FBD116:FBI116"/>
    <mergeCell ref="FBK116:FBP116"/>
    <mergeCell ref="FBR116:FBW116"/>
    <mergeCell ref="FBY116:FCD116"/>
    <mergeCell ref="FCF116:FCK116"/>
    <mergeCell ref="FCM116:FCR116"/>
    <mergeCell ref="EZN116:EZS116"/>
    <mergeCell ref="EZU116:EZZ116"/>
    <mergeCell ref="FAB116:FAG116"/>
    <mergeCell ref="FAI116:FAN116"/>
    <mergeCell ref="FAP116:FAU116"/>
    <mergeCell ref="FAW116:FBB116"/>
    <mergeCell ref="EXX116:EYC116"/>
    <mergeCell ref="EYE116:EYJ116"/>
    <mergeCell ref="EYL116:EYQ116"/>
    <mergeCell ref="EYS116:EYX116"/>
    <mergeCell ref="EYZ116:EZE116"/>
    <mergeCell ref="EZG116:EZL116"/>
    <mergeCell ref="EWH116:EWM116"/>
    <mergeCell ref="EWO116:EWT116"/>
    <mergeCell ref="EWV116:EXA116"/>
    <mergeCell ref="EXC116:EXH116"/>
    <mergeCell ref="EXJ116:EXO116"/>
    <mergeCell ref="EXQ116:EXV116"/>
    <mergeCell ref="FOB116:FOG116"/>
    <mergeCell ref="FOI116:FON116"/>
    <mergeCell ref="FOP116:FOU116"/>
    <mergeCell ref="FOW116:FPB116"/>
    <mergeCell ref="FPD116:FPI116"/>
    <mergeCell ref="FPK116:FPP116"/>
    <mergeCell ref="FML116:FMQ116"/>
    <mergeCell ref="FMS116:FMX116"/>
    <mergeCell ref="FMZ116:FNE116"/>
    <mergeCell ref="FNG116:FNL116"/>
    <mergeCell ref="FNN116:FNS116"/>
    <mergeCell ref="FNU116:FNZ116"/>
    <mergeCell ref="FKV116:FLA116"/>
    <mergeCell ref="FLC116:FLH116"/>
    <mergeCell ref="FLJ116:FLO116"/>
    <mergeCell ref="FLQ116:FLV116"/>
    <mergeCell ref="FLX116:FMC116"/>
    <mergeCell ref="FME116:FMJ116"/>
    <mergeCell ref="FJF116:FJK116"/>
    <mergeCell ref="FJM116:FJR116"/>
    <mergeCell ref="FJT116:FJY116"/>
    <mergeCell ref="FKA116:FKF116"/>
    <mergeCell ref="FKH116:FKM116"/>
    <mergeCell ref="FKO116:FKT116"/>
    <mergeCell ref="FHP116:FHU116"/>
    <mergeCell ref="FHW116:FIB116"/>
    <mergeCell ref="FID116:FII116"/>
    <mergeCell ref="FIK116:FIP116"/>
    <mergeCell ref="FIR116:FIW116"/>
    <mergeCell ref="FIY116:FJD116"/>
    <mergeCell ref="FFZ116:FGE116"/>
    <mergeCell ref="FGG116:FGL116"/>
    <mergeCell ref="FGN116:FGS116"/>
    <mergeCell ref="FGU116:FGZ116"/>
    <mergeCell ref="FHB116:FHG116"/>
    <mergeCell ref="FHI116:FHN116"/>
    <mergeCell ref="FXT116:FXY116"/>
    <mergeCell ref="FYA116:FYF116"/>
    <mergeCell ref="FYH116:FYM116"/>
    <mergeCell ref="FYO116:FYT116"/>
    <mergeCell ref="FYV116:FZA116"/>
    <mergeCell ref="FZC116:FZH116"/>
    <mergeCell ref="FWD116:FWI116"/>
    <mergeCell ref="FWK116:FWP116"/>
    <mergeCell ref="FWR116:FWW116"/>
    <mergeCell ref="FWY116:FXD116"/>
    <mergeCell ref="FXF116:FXK116"/>
    <mergeCell ref="FXM116:FXR116"/>
    <mergeCell ref="FUN116:FUS116"/>
    <mergeCell ref="FUU116:FUZ116"/>
    <mergeCell ref="FVB116:FVG116"/>
    <mergeCell ref="FVI116:FVN116"/>
    <mergeCell ref="FVP116:FVU116"/>
    <mergeCell ref="FVW116:FWB116"/>
    <mergeCell ref="FSX116:FTC116"/>
    <mergeCell ref="FTE116:FTJ116"/>
    <mergeCell ref="FTL116:FTQ116"/>
    <mergeCell ref="FTS116:FTX116"/>
    <mergeCell ref="FTZ116:FUE116"/>
    <mergeCell ref="FUG116:FUL116"/>
    <mergeCell ref="FRH116:FRM116"/>
    <mergeCell ref="FRO116:FRT116"/>
    <mergeCell ref="FRV116:FSA116"/>
    <mergeCell ref="FSC116:FSH116"/>
    <mergeCell ref="FSJ116:FSO116"/>
    <mergeCell ref="FSQ116:FSV116"/>
    <mergeCell ref="FPR116:FPW116"/>
    <mergeCell ref="FPY116:FQD116"/>
    <mergeCell ref="FQF116:FQK116"/>
    <mergeCell ref="FQM116:FQR116"/>
    <mergeCell ref="FQT116:FQY116"/>
    <mergeCell ref="FRA116:FRF116"/>
    <mergeCell ref="GHL116:GHQ116"/>
    <mergeCell ref="GHS116:GHX116"/>
    <mergeCell ref="GHZ116:GIE116"/>
    <mergeCell ref="GIG116:GIL116"/>
    <mergeCell ref="GIN116:GIS116"/>
    <mergeCell ref="GIU116:GIZ116"/>
    <mergeCell ref="GFV116:GGA116"/>
    <mergeCell ref="GGC116:GGH116"/>
    <mergeCell ref="GGJ116:GGO116"/>
    <mergeCell ref="GGQ116:GGV116"/>
    <mergeCell ref="GGX116:GHC116"/>
    <mergeCell ref="GHE116:GHJ116"/>
    <mergeCell ref="GEF116:GEK116"/>
    <mergeCell ref="GEM116:GER116"/>
    <mergeCell ref="GET116:GEY116"/>
    <mergeCell ref="GFA116:GFF116"/>
    <mergeCell ref="GFH116:GFM116"/>
    <mergeCell ref="GFO116:GFT116"/>
    <mergeCell ref="GCP116:GCU116"/>
    <mergeCell ref="GCW116:GDB116"/>
    <mergeCell ref="GDD116:GDI116"/>
    <mergeCell ref="GDK116:GDP116"/>
    <mergeCell ref="GDR116:GDW116"/>
    <mergeCell ref="GDY116:GED116"/>
    <mergeCell ref="GAZ116:GBE116"/>
    <mergeCell ref="GBG116:GBL116"/>
    <mergeCell ref="GBN116:GBS116"/>
    <mergeCell ref="GBU116:GBZ116"/>
    <mergeCell ref="GCB116:GCG116"/>
    <mergeCell ref="GCI116:GCN116"/>
    <mergeCell ref="FZJ116:FZO116"/>
    <mergeCell ref="FZQ116:FZV116"/>
    <mergeCell ref="FZX116:GAC116"/>
    <mergeCell ref="GAE116:GAJ116"/>
    <mergeCell ref="GAL116:GAQ116"/>
    <mergeCell ref="GAS116:GAX116"/>
    <mergeCell ref="GRD116:GRI116"/>
    <mergeCell ref="GRK116:GRP116"/>
    <mergeCell ref="GRR116:GRW116"/>
    <mergeCell ref="GRY116:GSD116"/>
    <mergeCell ref="GSF116:GSK116"/>
    <mergeCell ref="GSM116:GSR116"/>
    <mergeCell ref="GPN116:GPS116"/>
    <mergeCell ref="GPU116:GPZ116"/>
    <mergeCell ref="GQB116:GQG116"/>
    <mergeCell ref="GQI116:GQN116"/>
    <mergeCell ref="GQP116:GQU116"/>
    <mergeCell ref="GQW116:GRB116"/>
    <mergeCell ref="GNX116:GOC116"/>
    <mergeCell ref="GOE116:GOJ116"/>
    <mergeCell ref="GOL116:GOQ116"/>
    <mergeCell ref="GOS116:GOX116"/>
    <mergeCell ref="GOZ116:GPE116"/>
    <mergeCell ref="GPG116:GPL116"/>
    <mergeCell ref="GMH116:GMM116"/>
    <mergeCell ref="GMO116:GMT116"/>
    <mergeCell ref="GMV116:GNA116"/>
    <mergeCell ref="GNC116:GNH116"/>
    <mergeCell ref="GNJ116:GNO116"/>
    <mergeCell ref="GNQ116:GNV116"/>
    <mergeCell ref="GKR116:GKW116"/>
    <mergeCell ref="GKY116:GLD116"/>
    <mergeCell ref="GLF116:GLK116"/>
    <mergeCell ref="GLM116:GLR116"/>
    <mergeCell ref="GLT116:GLY116"/>
    <mergeCell ref="GMA116:GMF116"/>
    <mergeCell ref="GJB116:GJG116"/>
    <mergeCell ref="GJI116:GJN116"/>
    <mergeCell ref="GJP116:GJU116"/>
    <mergeCell ref="GJW116:GKB116"/>
    <mergeCell ref="GKD116:GKI116"/>
    <mergeCell ref="GKK116:GKP116"/>
    <mergeCell ref="HAV116:HBA116"/>
    <mergeCell ref="HBC116:HBH116"/>
    <mergeCell ref="HBJ116:HBO116"/>
    <mergeCell ref="HBQ116:HBV116"/>
    <mergeCell ref="HBX116:HCC116"/>
    <mergeCell ref="HCE116:HCJ116"/>
    <mergeCell ref="GZF116:GZK116"/>
    <mergeCell ref="GZM116:GZR116"/>
    <mergeCell ref="GZT116:GZY116"/>
    <mergeCell ref="HAA116:HAF116"/>
    <mergeCell ref="HAH116:HAM116"/>
    <mergeCell ref="HAO116:HAT116"/>
    <mergeCell ref="GXP116:GXU116"/>
    <mergeCell ref="GXW116:GYB116"/>
    <mergeCell ref="GYD116:GYI116"/>
    <mergeCell ref="GYK116:GYP116"/>
    <mergeCell ref="GYR116:GYW116"/>
    <mergeCell ref="GYY116:GZD116"/>
    <mergeCell ref="GVZ116:GWE116"/>
    <mergeCell ref="GWG116:GWL116"/>
    <mergeCell ref="GWN116:GWS116"/>
    <mergeCell ref="GWU116:GWZ116"/>
    <mergeCell ref="GXB116:GXG116"/>
    <mergeCell ref="GXI116:GXN116"/>
    <mergeCell ref="GUJ116:GUO116"/>
    <mergeCell ref="GUQ116:GUV116"/>
    <mergeCell ref="GUX116:GVC116"/>
    <mergeCell ref="GVE116:GVJ116"/>
    <mergeCell ref="GVL116:GVQ116"/>
    <mergeCell ref="GVS116:GVX116"/>
    <mergeCell ref="GST116:GSY116"/>
    <mergeCell ref="GTA116:GTF116"/>
    <mergeCell ref="GTH116:GTM116"/>
    <mergeCell ref="GTO116:GTT116"/>
    <mergeCell ref="GTV116:GUA116"/>
    <mergeCell ref="GUC116:GUH116"/>
    <mergeCell ref="HKN116:HKS116"/>
    <mergeCell ref="HKU116:HKZ116"/>
    <mergeCell ref="HLB116:HLG116"/>
    <mergeCell ref="HLI116:HLN116"/>
    <mergeCell ref="HLP116:HLU116"/>
    <mergeCell ref="HLW116:HMB116"/>
    <mergeCell ref="HIX116:HJC116"/>
    <mergeCell ref="HJE116:HJJ116"/>
    <mergeCell ref="HJL116:HJQ116"/>
    <mergeCell ref="HJS116:HJX116"/>
    <mergeCell ref="HJZ116:HKE116"/>
    <mergeCell ref="HKG116:HKL116"/>
    <mergeCell ref="HHH116:HHM116"/>
    <mergeCell ref="HHO116:HHT116"/>
    <mergeCell ref="HHV116:HIA116"/>
    <mergeCell ref="HIC116:HIH116"/>
    <mergeCell ref="HIJ116:HIO116"/>
    <mergeCell ref="HIQ116:HIV116"/>
    <mergeCell ref="HFR116:HFW116"/>
    <mergeCell ref="HFY116:HGD116"/>
    <mergeCell ref="HGF116:HGK116"/>
    <mergeCell ref="HGM116:HGR116"/>
    <mergeCell ref="HGT116:HGY116"/>
    <mergeCell ref="HHA116:HHF116"/>
    <mergeCell ref="HEB116:HEG116"/>
    <mergeCell ref="HEI116:HEN116"/>
    <mergeCell ref="HEP116:HEU116"/>
    <mergeCell ref="HEW116:HFB116"/>
    <mergeCell ref="HFD116:HFI116"/>
    <mergeCell ref="HFK116:HFP116"/>
    <mergeCell ref="HCL116:HCQ116"/>
    <mergeCell ref="HCS116:HCX116"/>
    <mergeCell ref="HCZ116:HDE116"/>
    <mergeCell ref="HDG116:HDL116"/>
    <mergeCell ref="HDN116:HDS116"/>
    <mergeCell ref="HDU116:HDZ116"/>
    <mergeCell ref="HUF116:HUK116"/>
    <mergeCell ref="HUM116:HUR116"/>
    <mergeCell ref="HUT116:HUY116"/>
    <mergeCell ref="HVA116:HVF116"/>
    <mergeCell ref="HVH116:HVM116"/>
    <mergeCell ref="HVO116:HVT116"/>
    <mergeCell ref="HSP116:HSU116"/>
    <mergeCell ref="HSW116:HTB116"/>
    <mergeCell ref="HTD116:HTI116"/>
    <mergeCell ref="HTK116:HTP116"/>
    <mergeCell ref="HTR116:HTW116"/>
    <mergeCell ref="HTY116:HUD116"/>
    <mergeCell ref="HQZ116:HRE116"/>
    <mergeCell ref="HRG116:HRL116"/>
    <mergeCell ref="HRN116:HRS116"/>
    <mergeCell ref="HRU116:HRZ116"/>
    <mergeCell ref="HSB116:HSG116"/>
    <mergeCell ref="HSI116:HSN116"/>
    <mergeCell ref="HPJ116:HPO116"/>
    <mergeCell ref="HPQ116:HPV116"/>
    <mergeCell ref="HPX116:HQC116"/>
    <mergeCell ref="HQE116:HQJ116"/>
    <mergeCell ref="HQL116:HQQ116"/>
    <mergeCell ref="HQS116:HQX116"/>
    <mergeCell ref="HNT116:HNY116"/>
    <mergeCell ref="HOA116:HOF116"/>
    <mergeCell ref="HOH116:HOM116"/>
    <mergeCell ref="HOO116:HOT116"/>
    <mergeCell ref="HOV116:HPA116"/>
    <mergeCell ref="HPC116:HPH116"/>
    <mergeCell ref="HMD116:HMI116"/>
    <mergeCell ref="HMK116:HMP116"/>
    <mergeCell ref="HMR116:HMW116"/>
    <mergeCell ref="HMY116:HND116"/>
    <mergeCell ref="HNF116:HNK116"/>
    <mergeCell ref="HNM116:HNR116"/>
    <mergeCell ref="IDX116:IEC116"/>
    <mergeCell ref="IEE116:IEJ116"/>
    <mergeCell ref="IEL116:IEQ116"/>
    <mergeCell ref="IES116:IEX116"/>
    <mergeCell ref="IEZ116:IFE116"/>
    <mergeCell ref="IFG116:IFL116"/>
    <mergeCell ref="ICH116:ICM116"/>
    <mergeCell ref="ICO116:ICT116"/>
    <mergeCell ref="ICV116:IDA116"/>
    <mergeCell ref="IDC116:IDH116"/>
    <mergeCell ref="IDJ116:IDO116"/>
    <mergeCell ref="IDQ116:IDV116"/>
    <mergeCell ref="IAR116:IAW116"/>
    <mergeCell ref="IAY116:IBD116"/>
    <mergeCell ref="IBF116:IBK116"/>
    <mergeCell ref="IBM116:IBR116"/>
    <mergeCell ref="IBT116:IBY116"/>
    <mergeCell ref="ICA116:ICF116"/>
    <mergeCell ref="HZB116:HZG116"/>
    <mergeCell ref="HZI116:HZN116"/>
    <mergeCell ref="HZP116:HZU116"/>
    <mergeCell ref="HZW116:IAB116"/>
    <mergeCell ref="IAD116:IAI116"/>
    <mergeCell ref="IAK116:IAP116"/>
    <mergeCell ref="HXL116:HXQ116"/>
    <mergeCell ref="HXS116:HXX116"/>
    <mergeCell ref="HXZ116:HYE116"/>
    <mergeCell ref="HYG116:HYL116"/>
    <mergeCell ref="HYN116:HYS116"/>
    <mergeCell ref="HYU116:HYZ116"/>
    <mergeCell ref="HVV116:HWA116"/>
    <mergeCell ref="HWC116:HWH116"/>
    <mergeCell ref="HWJ116:HWO116"/>
    <mergeCell ref="HWQ116:HWV116"/>
    <mergeCell ref="HWX116:HXC116"/>
    <mergeCell ref="HXE116:HXJ116"/>
    <mergeCell ref="INP116:INU116"/>
    <mergeCell ref="INW116:IOB116"/>
    <mergeCell ref="IOD116:IOI116"/>
    <mergeCell ref="IOK116:IOP116"/>
    <mergeCell ref="IOR116:IOW116"/>
    <mergeCell ref="IOY116:IPD116"/>
    <mergeCell ref="ILZ116:IME116"/>
    <mergeCell ref="IMG116:IML116"/>
    <mergeCell ref="IMN116:IMS116"/>
    <mergeCell ref="IMU116:IMZ116"/>
    <mergeCell ref="INB116:ING116"/>
    <mergeCell ref="INI116:INN116"/>
    <mergeCell ref="IKJ116:IKO116"/>
    <mergeCell ref="IKQ116:IKV116"/>
    <mergeCell ref="IKX116:ILC116"/>
    <mergeCell ref="ILE116:ILJ116"/>
    <mergeCell ref="ILL116:ILQ116"/>
    <mergeCell ref="ILS116:ILX116"/>
    <mergeCell ref="IIT116:IIY116"/>
    <mergeCell ref="IJA116:IJF116"/>
    <mergeCell ref="IJH116:IJM116"/>
    <mergeCell ref="IJO116:IJT116"/>
    <mergeCell ref="IJV116:IKA116"/>
    <mergeCell ref="IKC116:IKH116"/>
    <mergeCell ref="IHD116:IHI116"/>
    <mergeCell ref="IHK116:IHP116"/>
    <mergeCell ref="IHR116:IHW116"/>
    <mergeCell ref="IHY116:IID116"/>
    <mergeCell ref="IIF116:IIK116"/>
    <mergeCell ref="IIM116:IIR116"/>
    <mergeCell ref="IFN116:IFS116"/>
    <mergeCell ref="IFU116:IFZ116"/>
    <mergeCell ref="IGB116:IGG116"/>
    <mergeCell ref="IGI116:IGN116"/>
    <mergeCell ref="IGP116:IGU116"/>
    <mergeCell ref="IGW116:IHB116"/>
    <mergeCell ref="IXH116:IXM116"/>
    <mergeCell ref="IXO116:IXT116"/>
    <mergeCell ref="IXV116:IYA116"/>
    <mergeCell ref="IYC116:IYH116"/>
    <mergeCell ref="IYJ116:IYO116"/>
    <mergeCell ref="IYQ116:IYV116"/>
    <mergeCell ref="IVR116:IVW116"/>
    <mergeCell ref="IVY116:IWD116"/>
    <mergeCell ref="IWF116:IWK116"/>
    <mergeCell ref="IWM116:IWR116"/>
    <mergeCell ref="IWT116:IWY116"/>
    <mergeCell ref="IXA116:IXF116"/>
    <mergeCell ref="IUB116:IUG116"/>
    <mergeCell ref="IUI116:IUN116"/>
    <mergeCell ref="IUP116:IUU116"/>
    <mergeCell ref="IUW116:IVB116"/>
    <mergeCell ref="IVD116:IVI116"/>
    <mergeCell ref="IVK116:IVP116"/>
    <mergeCell ref="ISL116:ISQ116"/>
    <mergeCell ref="ISS116:ISX116"/>
    <mergeCell ref="ISZ116:ITE116"/>
    <mergeCell ref="ITG116:ITL116"/>
    <mergeCell ref="ITN116:ITS116"/>
    <mergeCell ref="ITU116:ITZ116"/>
    <mergeCell ref="IQV116:IRA116"/>
    <mergeCell ref="IRC116:IRH116"/>
    <mergeCell ref="IRJ116:IRO116"/>
    <mergeCell ref="IRQ116:IRV116"/>
    <mergeCell ref="IRX116:ISC116"/>
    <mergeCell ref="ISE116:ISJ116"/>
    <mergeCell ref="IPF116:IPK116"/>
    <mergeCell ref="IPM116:IPR116"/>
    <mergeCell ref="IPT116:IPY116"/>
    <mergeCell ref="IQA116:IQF116"/>
    <mergeCell ref="IQH116:IQM116"/>
    <mergeCell ref="IQO116:IQT116"/>
    <mergeCell ref="JGZ116:JHE116"/>
    <mergeCell ref="JHG116:JHL116"/>
    <mergeCell ref="JHN116:JHS116"/>
    <mergeCell ref="JHU116:JHZ116"/>
    <mergeCell ref="JIB116:JIG116"/>
    <mergeCell ref="JII116:JIN116"/>
    <mergeCell ref="JFJ116:JFO116"/>
    <mergeCell ref="JFQ116:JFV116"/>
    <mergeCell ref="JFX116:JGC116"/>
    <mergeCell ref="JGE116:JGJ116"/>
    <mergeCell ref="JGL116:JGQ116"/>
    <mergeCell ref="JGS116:JGX116"/>
    <mergeCell ref="JDT116:JDY116"/>
    <mergeCell ref="JEA116:JEF116"/>
    <mergeCell ref="JEH116:JEM116"/>
    <mergeCell ref="JEO116:JET116"/>
    <mergeCell ref="JEV116:JFA116"/>
    <mergeCell ref="JFC116:JFH116"/>
    <mergeCell ref="JCD116:JCI116"/>
    <mergeCell ref="JCK116:JCP116"/>
    <mergeCell ref="JCR116:JCW116"/>
    <mergeCell ref="JCY116:JDD116"/>
    <mergeCell ref="JDF116:JDK116"/>
    <mergeCell ref="JDM116:JDR116"/>
    <mergeCell ref="JAN116:JAS116"/>
    <mergeCell ref="JAU116:JAZ116"/>
    <mergeCell ref="JBB116:JBG116"/>
    <mergeCell ref="JBI116:JBN116"/>
    <mergeCell ref="JBP116:JBU116"/>
    <mergeCell ref="JBW116:JCB116"/>
    <mergeCell ref="IYX116:IZC116"/>
    <mergeCell ref="IZE116:IZJ116"/>
    <mergeCell ref="IZL116:IZQ116"/>
    <mergeCell ref="IZS116:IZX116"/>
    <mergeCell ref="IZZ116:JAE116"/>
    <mergeCell ref="JAG116:JAL116"/>
    <mergeCell ref="JQR116:JQW116"/>
    <mergeCell ref="JQY116:JRD116"/>
    <mergeCell ref="JRF116:JRK116"/>
    <mergeCell ref="JRM116:JRR116"/>
    <mergeCell ref="JRT116:JRY116"/>
    <mergeCell ref="JSA116:JSF116"/>
    <mergeCell ref="JPB116:JPG116"/>
    <mergeCell ref="JPI116:JPN116"/>
    <mergeCell ref="JPP116:JPU116"/>
    <mergeCell ref="JPW116:JQB116"/>
    <mergeCell ref="JQD116:JQI116"/>
    <mergeCell ref="JQK116:JQP116"/>
    <mergeCell ref="JNL116:JNQ116"/>
    <mergeCell ref="JNS116:JNX116"/>
    <mergeCell ref="JNZ116:JOE116"/>
    <mergeCell ref="JOG116:JOL116"/>
    <mergeCell ref="JON116:JOS116"/>
    <mergeCell ref="JOU116:JOZ116"/>
    <mergeCell ref="JLV116:JMA116"/>
    <mergeCell ref="JMC116:JMH116"/>
    <mergeCell ref="JMJ116:JMO116"/>
    <mergeCell ref="JMQ116:JMV116"/>
    <mergeCell ref="JMX116:JNC116"/>
    <mergeCell ref="JNE116:JNJ116"/>
    <mergeCell ref="JKF116:JKK116"/>
    <mergeCell ref="JKM116:JKR116"/>
    <mergeCell ref="JKT116:JKY116"/>
    <mergeCell ref="JLA116:JLF116"/>
    <mergeCell ref="JLH116:JLM116"/>
    <mergeCell ref="JLO116:JLT116"/>
    <mergeCell ref="JIP116:JIU116"/>
    <mergeCell ref="JIW116:JJB116"/>
    <mergeCell ref="JJD116:JJI116"/>
    <mergeCell ref="JJK116:JJP116"/>
    <mergeCell ref="JJR116:JJW116"/>
    <mergeCell ref="JJY116:JKD116"/>
    <mergeCell ref="KAJ116:KAO116"/>
    <mergeCell ref="KAQ116:KAV116"/>
    <mergeCell ref="KAX116:KBC116"/>
    <mergeCell ref="KBE116:KBJ116"/>
    <mergeCell ref="KBL116:KBQ116"/>
    <mergeCell ref="KBS116:KBX116"/>
    <mergeCell ref="JYT116:JYY116"/>
    <mergeCell ref="JZA116:JZF116"/>
    <mergeCell ref="JZH116:JZM116"/>
    <mergeCell ref="JZO116:JZT116"/>
    <mergeCell ref="JZV116:KAA116"/>
    <mergeCell ref="KAC116:KAH116"/>
    <mergeCell ref="JXD116:JXI116"/>
    <mergeCell ref="JXK116:JXP116"/>
    <mergeCell ref="JXR116:JXW116"/>
    <mergeCell ref="JXY116:JYD116"/>
    <mergeCell ref="JYF116:JYK116"/>
    <mergeCell ref="JYM116:JYR116"/>
    <mergeCell ref="JVN116:JVS116"/>
    <mergeCell ref="JVU116:JVZ116"/>
    <mergeCell ref="JWB116:JWG116"/>
    <mergeCell ref="JWI116:JWN116"/>
    <mergeCell ref="JWP116:JWU116"/>
    <mergeCell ref="JWW116:JXB116"/>
    <mergeCell ref="JTX116:JUC116"/>
    <mergeCell ref="JUE116:JUJ116"/>
    <mergeCell ref="JUL116:JUQ116"/>
    <mergeCell ref="JUS116:JUX116"/>
    <mergeCell ref="JUZ116:JVE116"/>
    <mergeCell ref="JVG116:JVL116"/>
    <mergeCell ref="JSH116:JSM116"/>
    <mergeCell ref="JSO116:JST116"/>
    <mergeCell ref="JSV116:JTA116"/>
    <mergeCell ref="JTC116:JTH116"/>
    <mergeCell ref="JTJ116:JTO116"/>
    <mergeCell ref="JTQ116:JTV116"/>
    <mergeCell ref="KKB116:KKG116"/>
    <mergeCell ref="KKI116:KKN116"/>
    <mergeCell ref="KKP116:KKU116"/>
    <mergeCell ref="KKW116:KLB116"/>
    <mergeCell ref="KLD116:KLI116"/>
    <mergeCell ref="KLK116:KLP116"/>
    <mergeCell ref="KIL116:KIQ116"/>
    <mergeCell ref="KIS116:KIX116"/>
    <mergeCell ref="KIZ116:KJE116"/>
    <mergeCell ref="KJG116:KJL116"/>
    <mergeCell ref="KJN116:KJS116"/>
    <mergeCell ref="KJU116:KJZ116"/>
    <mergeCell ref="KGV116:KHA116"/>
    <mergeCell ref="KHC116:KHH116"/>
    <mergeCell ref="KHJ116:KHO116"/>
    <mergeCell ref="KHQ116:KHV116"/>
    <mergeCell ref="KHX116:KIC116"/>
    <mergeCell ref="KIE116:KIJ116"/>
    <mergeCell ref="KFF116:KFK116"/>
    <mergeCell ref="KFM116:KFR116"/>
    <mergeCell ref="KFT116:KFY116"/>
    <mergeCell ref="KGA116:KGF116"/>
    <mergeCell ref="KGH116:KGM116"/>
    <mergeCell ref="KGO116:KGT116"/>
    <mergeCell ref="KDP116:KDU116"/>
    <mergeCell ref="KDW116:KEB116"/>
    <mergeCell ref="KED116:KEI116"/>
    <mergeCell ref="KEK116:KEP116"/>
    <mergeCell ref="KER116:KEW116"/>
    <mergeCell ref="KEY116:KFD116"/>
    <mergeCell ref="KBZ116:KCE116"/>
    <mergeCell ref="KCG116:KCL116"/>
    <mergeCell ref="KCN116:KCS116"/>
    <mergeCell ref="KCU116:KCZ116"/>
    <mergeCell ref="KDB116:KDG116"/>
    <mergeCell ref="KDI116:KDN116"/>
    <mergeCell ref="KTT116:KTY116"/>
    <mergeCell ref="KUA116:KUF116"/>
    <mergeCell ref="KUH116:KUM116"/>
    <mergeCell ref="KUO116:KUT116"/>
    <mergeCell ref="KUV116:KVA116"/>
    <mergeCell ref="KVC116:KVH116"/>
    <mergeCell ref="KSD116:KSI116"/>
    <mergeCell ref="KSK116:KSP116"/>
    <mergeCell ref="KSR116:KSW116"/>
    <mergeCell ref="KSY116:KTD116"/>
    <mergeCell ref="KTF116:KTK116"/>
    <mergeCell ref="KTM116:KTR116"/>
    <mergeCell ref="KQN116:KQS116"/>
    <mergeCell ref="KQU116:KQZ116"/>
    <mergeCell ref="KRB116:KRG116"/>
    <mergeCell ref="KRI116:KRN116"/>
    <mergeCell ref="KRP116:KRU116"/>
    <mergeCell ref="KRW116:KSB116"/>
    <mergeCell ref="KOX116:KPC116"/>
    <mergeCell ref="KPE116:KPJ116"/>
    <mergeCell ref="KPL116:KPQ116"/>
    <mergeCell ref="KPS116:KPX116"/>
    <mergeCell ref="KPZ116:KQE116"/>
    <mergeCell ref="KQG116:KQL116"/>
    <mergeCell ref="KNH116:KNM116"/>
    <mergeCell ref="KNO116:KNT116"/>
    <mergeCell ref="KNV116:KOA116"/>
    <mergeCell ref="KOC116:KOH116"/>
    <mergeCell ref="KOJ116:KOO116"/>
    <mergeCell ref="KOQ116:KOV116"/>
    <mergeCell ref="KLR116:KLW116"/>
    <mergeCell ref="KLY116:KMD116"/>
    <mergeCell ref="KMF116:KMK116"/>
    <mergeCell ref="KMM116:KMR116"/>
    <mergeCell ref="KMT116:KMY116"/>
    <mergeCell ref="KNA116:KNF116"/>
    <mergeCell ref="LDL116:LDQ116"/>
    <mergeCell ref="LDS116:LDX116"/>
    <mergeCell ref="LDZ116:LEE116"/>
    <mergeCell ref="LEG116:LEL116"/>
    <mergeCell ref="LEN116:LES116"/>
    <mergeCell ref="LEU116:LEZ116"/>
    <mergeCell ref="LBV116:LCA116"/>
    <mergeCell ref="LCC116:LCH116"/>
    <mergeCell ref="LCJ116:LCO116"/>
    <mergeCell ref="LCQ116:LCV116"/>
    <mergeCell ref="LCX116:LDC116"/>
    <mergeCell ref="LDE116:LDJ116"/>
    <mergeCell ref="LAF116:LAK116"/>
    <mergeCell ref="LAM116:LAR116"/>
    <mergeCell ref="LAT116:LAY116"/>
    <mergeCell ref="LBA116:LBF116"/>
    <mergeCell ref="LBH116:LBM116"/>
    <mergeCell ref="LBO116:LBT116"/>
    <mergeCell ref="KYP116:KYU116"/>
    <mergeCell ref="KYW116:KZB116"/>
    <mergeCell ref="KZD116:KZI116"/>
    <mergeCell ref="KZK116:KZP116"/>
    <mergeCell ref="KZR116:KZW116"/>
    <mergeCell ref="KZY116:LAD116"/>
    <mergeCell ref="KWZ116:KXE116"/>
    <mergeCell ref="KXG116:KXL116"/>
    <mergeCell ref="KXN116:KXS116"/>
    <mergeCell ref="KXU116:KXZ116"/>
    <mergeCell ref="KYB116:KYG116"/>
    <mergeCell ref="KYI116:KYN116"/>
    <mergeCell ref="KVJ116:KVO116"/>
    <mergeCell ref="KVQ116:KVV116"/>
    <mergeCell ref="KVX116:KWC116"/>
    <mergeCell ref="KWE116:KWJ116"/>
    <mergeCell ref="KWL116:KWQ116"/>
    <mergeCell ref="KWS116:KWX116"/>
    <mergeCell ref="LND116:LNI116"/>
    <mergeCell ref="LNK116:LNP116"/>
    <mergeCell ref="LNR116:LNW116"/>
    <mergeCell ref="LNY116:LOD116"/>
    <mergeCell ref="LOF116:LOK116"/>
    <mergeCell ref="LOM116:LOR116"/>
    <mergeCell ref="LLN116:LLS116"/>
    <mergeCell ref="LLU116:LLZ116"/>
    <mergeCell ref="LMB116:LMG116"/>
    <mergeCell ref="LMI116:LMN116"/>
    <mergeCell ref="LMP116:LMU116"/>
    <mergeCell ref="LMW116:LNB116"/>
    <mergeCell ref="LJX116:LKC116"/>
    <mergeCell ref="LKE116:LKJ116"/>
    <mergeCell ref="LKL116:LKQ116"/>
    <mergeCell ref="LKS116:LKX116"/>
    <mergeCell ref="LKZ116:LLE116"/>
    <mergeCell ref="LLG116:LLL116"/>
    <mergeCell ref="LIH116:LIM116"/>
    <mergeCell ref="LIO116:LIT116"/>
    <mergeCell ref="LIV116:LJA116"/>
    <mergeCell ref="LJC116:LJH116"/>
    <mergeCell ref="LJJ116:LJO116"/>
    <mergeCell ref="LJQ116:LJV116"/>
    <mergeCell ref="LGR116:LGW116"/>
    <mergeCell ref="LGY116:LHD116"/>
    <mergeCell ref="LHF116:LHK116"/>
    <mergeCell ref="LHM116:LHR116"/>
    <mergeCell ref="LHT116:LHY116"/>
    <mergeCell ref="LIA116:LIF116"/>
    <mergeCell ref="LFB116:LFG116"/>
    <mergeCell ref="LFI116:LFN116"/>
    <mergeCell ref="LFP116:LFU116"/>
    <mergeCell ref="LFW116:LGB116"/>
    <mergeCell ref="LGD116:LGI116"/>
    <mergeCell ref="LGK116:LGP116"/>
    <mergeCell ref="LWV116:LXA116"/>
    <mergeCell ref="LXC116:LXH116"/>
    <mergeCell ref="LXJ116:LXO116"/>
    <mergeCell ref="LXQ116:LXV116"/>
    <mergeCell ref="LXX116:LYC116"/>
    <mergeCell ref="LYE116:LYJ116"/>
    <mergeCell ref="LVF116:LVK116"/>
    <mergeCell ref="LVM116:LVR116"/>
    <mergeCell ref="LVT116:LVY116"/>
    <mergeCell ref="LWA116:LWF116"/>
    <mergeCell ref="LWH116:LWM116"/>
    <mergeCell ref="LWO116:LWT116"/>
    <mergeCell ref="LTP116:LTU116"/>
    <mergeCell ref="LTW116:LUB116"/>
    <mergeCell ref="LUD116:LUI116"/>
    <mergeCell ref="LUK116:LUP116"/>
    <mergeCell ref="LUR116:LUW116"/>
    <mergeCell ref="LUY116:LVD116"/>
    <mergeCell ref="LRZ116:LSE116"/>
    <mergeCell ref="LSG116:LSL116"/>
    <mergeCell ref="LSN116:LSS116"/>
    <mergeCell ref="LSU116:LSZ116"/>
    <mergeCell ref="LTB116:LTG116"/>
    <mergeCell ref="LTI116:LTN116"/>
    <mergeCell ref="LQJ116:LQO116"/>
    <mergeCell ref="LQQ116:LQV116"/>
    <mergeCell ref="LQX116:LRC116"/>
    <mergeCell ref="LRE116:LRJ116"/>
    <mergeCell ref="LRL116:LRQ116"/>
    <mergeCell ref="LRS116:LRX116"/>
    <mergeCell ref="LOT116:LOY116"/>
    <mergeCell ref="LPA116:LPF116"/>
    <mergeCell ref="LPH116:LPM116"/>
    <mergeCell ref="LPO116:LPT116"/>
    <mergeCell ref="LPV116:LQA116"/>
    <mergeCell ref="LQC116:LQH116"/>
    <mergeCell ref="MGN116:MGS116"/>
    <mergeCell ref="MGU116:MGZ116"/>
    <mergeCell ref="MHB116:MHG116"/>
    <mergeCell ref="MHI116:MHN116"/>
    <mergeCell ref="MHP116:MHU116"/>
    <mergeCell ref="MHW116:MIB116"/>
    <mergeCell ref="MEX116:MFC116"/>
    <mergeCell ref="MFE116:MFJ116"/>
    <mergeCell ref="MFL116:MFQ116"/>
    <mergeCell ref="MFS116:MFX116"/>
    <mergeCell ref="MFZ116:MGE116"/>
    <mergeCell ref="MGG116:MGL116"/>
    <mergeCell ref="MDH116:MDM116"/>
    <mergeCell ref="MDO116:MDT116"/>
    <mergeCell ref="MDV116:MEA116"/>
    <mergeCell ref="MEC116:MEH116"/>
    <mergeCell ref="MEJ116:MEO116"/>
    <mergeCell ref="MEQ116:MEV116"/>
    <mergeCell ref="MBR116:MBW116"/>
    <mergeCell ref="MBY116:MCD116"/>
    <mergeCell ref="MCF116:MCK116"/>
    <mergeCell ref="MCM116:MCR116"/>
    <mergeCell ref="MCT116:MCY116"/>
    <mergeCell ref="MDA116:MDF116"/>
    <mergeCell ref="MAB116:MAG116"/>
    <mergeCell ref="MAI116:MAN116"/>
    <mergeCell ref="MAP116:MAU116"/>
    <mergeCell ref="MAW116:MBB116"/>
    <mergeCell ref="MBD116:MBI116"/>
    <mergeCell ref="MBK116:MBP116"/>
    <mergeCell ref="LYL116:LYQ116"/>
    <mergeCell ref="LYS116:LYX116"/>
    <mergeCell ref="LYZ116:LZE116"/>
    <mergeCell ref="LZG116:LZL116"/>
    <mergeCell ref="LZN116:LZS116"/>
    <mergeCell ref="LZU116:LZZ116"/>
    <mergeCell ref="MQF116:MQK116"/>
    <mergeCell ref="MQM116:MQR116"/>
    <mergeCell ref="MQT116:MQY116"/>
    <mergeCell ref="MRA116:MRF116"/>
    <mergeCell ref="MRH116:MRM116"/>
    <mergeCell ref="MRO116:MRT116"/>
    <mergeCell ref="MOP116:MOU116"/>
    <mergeCell ref="MOW116:MPB116"/>
    <mergeCell ref="MPD116:MPI116"/>
    <mergeCell ref="MPK116:MPP116"/>
    <mergeCell ref="MPR116:MPW116"/>
    <mergeCell ref="MPY116:MQD116"/>
    <mergeCell ref="MMZ116:MNE116"/>
    <mergeCell ref="MNG116:MNL116"/>
    <mergeCell ref="MNN116:MNS116"/>
    <mergeCell ref="MNU116:MNZ116"/>
    <mergeCell ref="MOB116:MOG116"/>
    <mergeCell ref="MOI116:MON116"/>
    <mergeCell ref="MLJ116:MLO116"/>
    <mergeCell ref="MLQ116:MLV116"/>
    <mergeCell ref="MLX116:MMC116"/>
    <mergeCell ref="MME116:MMJ116"/>
    <mergeCell ref="MML116:MMQ116"/>
    <mergeCell ref="MMS116:MMX116"/>
    <mergeCell ref="MJT116:MJY116"/>
    <mergeCell ref="MKA116:MKF116"/>
    <mergeCell ref="MKH116:MKM116"/>
    <mergeCell ref="MKO116:MKT116"/>
    <mergeCell ref="MKV116:MLA116"/>
    <mergeCell ref="MLC116:MLH116"/>
    <mergeCell ref="MID116:MII116"/>
    <mergeCell ref="MIK116:MIP116"/>
    <mergeCell ref="MIR116:MIW116"/>
    <mergeCell ref="MIY116:MJD116"/>
    <mergeCell ref="MJF116:MJK116"/>
    <mergeCell ref="MJM116:MJR116"/>
    <mergeCell ref="MZX116:NAC116"/>
    <mergeCell ref="NAE116:NAJ116"/>
    <mergeCell ref="NAL116:NAQ116"/>
    <mergeCell ref="NAS116:NAX116"/>
    <mergeCell ref="NAZ116:NBE116"/>
    <mergeCell ref="NBG116:NBL116"/>
    <mergeCell ref="MYH116:MYM116"/>
    <mergeCell ref="MYO116:MYT116"/>
    <mergeCell ref="MYV116:MZA116"/>
    <mergeCell ref="MZC116:MZH116"/>
    <mergeCell ref="MZJ116:MZO116"/>
    <mergeCell ref="MZQ116:MZV116"/>
    <mergeCell ref="MWR116:MWW116"/>
    <mergeCell ref="MWY116:MXD116"/>
    <mergeCell ref="MXF116:MXK116"/>
    <mergeCell ref="MXM116:MXR116"/>
    <mergeCell ref="MXT116:MXY116"/>
    <mergeCell ref="MYA116:MYF116"/>
    <mergeCell ref="MVB116:MVG116"/>
    <mergeCell ref="MVI116:MVN116"/>
    <mergeCell ref="MVP116:MVU116"/>
    <mergeCell ref="MVW116:MWB116"/>
    <mergeCell ref="MWD116:MWI116"/>
    <mergeCell ref="MWK116:MWP116"/>
    <mergeCell ref="MTL116:MTQ116"/>
    <mergeCell ref="MTS116:MTX116"/>
    <mergeCell ref="MTZ116:MUE116"/>
    <mergeCell ref="MUG116:MUL116"/>
    <mergeCell ref="MUN116:MUS116"/>
    <mergeCell ref="MUU116:MUZ116"/>
    <mergeCell ref="MRV116:MSA116"/>
    <mergeCell ref="MSC116:MSH116"/>
    <mergeCell ref="MSJ116:MSO116"/>
    <mergeCell ref="MSQ116:MSV116"/>
    <mergeCell ref="MSX116:MTC116"/>
    <mergeCell ref="MTE116:MTJ116"/>
    <mergeCell ref="NJP116:NJU116"/>
    <mergeCell ref="NJW116:NKB116"/>
    <mergeCell ref="NKD116:NKI116"/>
    <mergeCell ref="NKK116:NKP116"/>
    <mergeCell ref="NKR116:NKW116"/>
    <mergeCell ref="NKY116:NLD116"/>
    <mergeCell ref="NHZ116:NIE116"/>
    <mergeCell ref="NIG116:NIL116"/>
    <mergeCell ref="NIN116:NIS116"/>
    <mergeCell ref="NIU116:NIZ116"/>
    <mergeCell ref="NJB116:NJG116"/>
    <mergeCell ref="NJI116:NJN116"/>
    <mergeCell ref="NGJ116:NGO116"/>
    <mergeCell ref="NGQ116:NGV116"/>
    <mergeCell ref="NGX116:NHC116"/>
    <mergeCell ref="NHE116:NHJ116"/>
    <mergeCell ref="NHL116:NHQ116"/>
    <mergeCell ref="NHS116:NHX116"/>
    <mergeCell ref="NET116:NEY116"/>
    <mergeCell ref="NFA116:NFF116"/>
    <mergeCell ref="NFH116:NFM116"/>
    <mergeCell ref="NFO116:NFT116"/>
    <mergeCell ref="NFV116:NGA116"/>
    <mergeCell ref="NGC116:NGH116"/>
    <mergeCell ref="NDD116:NDI116"/>
    <mergeCell ref="NDK116:NDP116"/>
    <mergeCell ref="NDR116:NDW116"/>
    <mergeCell ref="NDY116:NED116"/>
    <mergeCell ref="NEF116:NEK116"/>
    <mergeCell ref="NEM116:NER116"/>
    <mergeCell ref="NBN116:NBS116"/>
    <mergeCell ref="NBU116:NBZ116"/>
    <mergeCell ref="NCB116:NCG116"/>
    <mergeCell ref="NCI116:NCN116"/>
    <mergeCell ref="NCP116:NCU116"/>
    <mergeCell ref="NCW116:NDB116"/>
    <mergeCell ref="NTH116:NTM116"/>
    <mergeCell ref="NTO116:NTT116"/>
    <mergeCell ref="NTV116:NUA116"/>
    <mergeCell ref="NUC116:NUH116"/>
    <mergeCell ref="NUJ116:NUO116"/>
    <mergeCell ref="NUQ116:NUV116"/>
    <mergeCell ref="NRR116:NRW116"/>
    <mergeCell ref="NRY116:NSD116"/>
    <mergeCell ref="NSF116:NSK116"/>
    <mergeCell ref="NSM116:NSR116"/>
    <mergeCell ref="NST116:NSY116"/>
    <mergeCell ref="NTA116:NTF116"/>
    <mergeCell ref="NQB116:NQG116"/>
    <mergeCell ref="NQI116:NQN116"/>
    <mergeCell ref="NQP116:NQU116"/>
    <mergeCell ref="NQW116:NRB116"/>
    <mergeCell ref="NRD116:NRI116"/>
    <mergeCell ref="NRK116:NRP116"/>
    <mergeCell ref="NOL116:NOQ116"/>
    <mergeCell ref="NOS116:NOX116"/>
    <mergeCell ref="NOZ116:NPE116"/>
    <mergeCell ref="NPG116:NPL116"/>
    <mergeCell ref="NPN116:NPS116"/>
    <mergeCell ref="NPU116:NPZ116"/>
    <mergeCell ref="NMV116:NNA116"/>
    <mergeCell ref="NNC116:NNH116"/>
    <mergeCell ref="NNJ116:NNO116"/>
    <mergeCell ref="NNQ116:NNV116"/>
    <mergeCell ref="NNX116:NOC116"/>
    <mergeCell ref="NOE116:NOJ116"/>
    <mergeCell ref="NLF116:NLK116"/>
    <mergeCell ref="NLM116:NLR116"/>
    <mergeCell ref="NLT116:NLY116"/>
    <mergeCell ref="NMA116:NMF116"/>
    <mergeCell ref="NMH116:NMM116"/>
    <mergeCell ref="NMO116:NMT116"/>
    <mergeCell ref="OCZ116:ODE116"/>
    <mergeCell ref="ODG116:ODL116"/>
    <mergeCell ref="ODN116:ODS116"/>
    <mergeCell ref="ODU116:ODZ116"/>
    <mergeCell ref="OEB116:OEG116"/>
    <mergeCell ref="OEI116:OEN116"/>
    <mergeCell ref="OBJ116:OBO116"/>
    <mergeCell ref="OBQ116:OBV116"/>
    <mergeCell ref="OBX116:OCC116"/>
    <mergeCell ref="OCE116:OCJ116"/>
    <mergeCell ref="OCL116:OCQ116"/>
    <mergeCell ref="OCS116:OCX116"/>
    <mergeCell ref="NZT116:NZY116"/>
    <mergeCell ref="OAA116:OAF116"/>
    <mergeCell ref="OAH116:OAM116"/>
    <mergeCell ref="OAO116:OAT116"/>
    <mergeCell ref="OAV116:OBA116"/>
    <mergeCell ref="OBC116:OBH116"/>
    <mergeCell ref="NYD116:NYI116"/>
    <mergeCell ref="NYK116:NYP116"/>
    <mergeCell ref="NYR116:NYW116"/>
    <mergeCell ref="NYY116:NZD116"/>
    <mergeCell ref="NZF116:NZK116"/>
    <mergeCell ref="NZM116:NZR116"/>
    <mergeCell ref="NWN116:NWS116"/>
    <mergeCell ref="NWU116:NWZ116"/>
    <mergeCell ref="NXB116:NXG116"/>
    <mergeCell ref="NXI116:NXN116"/>
    <mergeCell ref="NXP116:NXU116"/>
    <mergeCell ref="NXW116:NYB116"/>
    <mergeCell ref="NUX116:NVC116"/>
    <mergeCell ref="NVE116:NVJ116"/>
    <mergeCell ref="NVL116:NVQ116"/>
    <mergeCell ref="NVS116:NVX116"/>
    <mergeCell ref="NVZ116:NWE116"/>
    <mergeCell ref="NWG116:NWL116"/>
    <mergeCell ref="OMR116:OMW116"/>
    <mergeCell ref="OMY116:OND116"/>
    <mergeCell ref="ONF116:ONK116"/>
    <mergeCell ref="ONM116:ONR116"/>
    <mergeCell ref="ONT116:ONY116"/>
    <mergeCell ref="OOA116:OOF116"/>
    <mergeCell ref="OLB116:OLG116"/>
    <mergeCell ref="OLI116:OLN116"/>
    <mergeCell ref="OLP116:OLU116"/>
    <mergeCell ref="OLW116:OMB116"/>
    <mergeCell ref="OMD116:OMI116"/>
    <mergeCell ref="OMK116:OMP116"/>
    <mergeCell ref="OJL116:OJQ116"/>
    <mergeCell ref="OJS116:OJX116"/>
    <mergeCell ref="OJZ116:OKE116"/>
    <mergeCell ref="OKG116:OKL116"/>
    <mergeCell ref="OKN116:OKS116"/>
    <mergeCell ref="OKU116:OKZ116"/>
    <mergeCell ref="OHV116:OIA116"/>
    <mergeCell ref="OIC116:OIH116"/>
    <mergeCell ref="OIJ116:OIO116"/>
    <mergeCell ref="OIQ116:OIV116"/>
    <mergeCell ref="OIX116:OJC116"/>
    <mergeCell ref="OJE116:OJJ116"/>
    <mergeCell ref="OGF116:OGK116"/>
    <mergeCell ref="OGM116:OGR116"/>
    <mergeCell ref="OGT116:OGY116"/>
    <mergeCell ref="OHA116:OHF116"/>
    <mergeCell ref="OHH116:OHM116"/>
    <mergeCell ref="OHO116:OHT116"/>
    <mergeCell ref="OEP116:OEU116"/>
    <mergeCell ref="OEW116:OFB116"/>
    <mergeCell ref="OFD116:OFI116"/>
    <mergeCell ref="OFK116:OFP116"/>
    <mergeCell ref="OFR116:OFW116"/>
    <mergeCell ref="OFY116:OGD116"/>
    <mergeCell ref="OWJ116:OWO116"/>
    <mergeCell ref="OWQ116:OWV116"/>
    <mergeCell ref="OWX116:OXC116"/>
    <mergeCell ref="OXE116:OXJ116"/>
    <mergeCell ref="OXL116:OXQ116"/>
    <mergeCell ref="OXS116:OXX116"/>
    <mergeCell ref="OUT116:OUY116"/>
    <mergeCell ref="OVA116:OVF116"/>
    <mergeCell ref="OVH116:OVM116"/>
    <mergeCell ref="OVO116:OVT116"/>
    <mergeCell ref="OVV116:OWA116"/>
    <mergeCell ref="OWC116:OWH116"/>
    <mergeCell ref="OTD116:OTI116"/>
    <mergeCell ref="OTK116:OTP116"/>
    <mergeCell ref="OTR116:OTW116"/>
    <mergeCell ref="OTY116:OUD116"/>
    <mergeCell ref="OUF116:OUK116"/>
    <mergeCell ref="OUM116:OUR116"/>
    <mergeCell ref="ORN116:ORS116"/>
    <mergeCell ref="ORU116:ORZ116"/>
    <mergeCell ref="OSB116:OSG116"/>
    <mergeCell ref="OSI116:OSN116"/>
    <mergeCell ref="OSP116:OSU116"/>
    <mergeCell ref="OSW116:OTB116"/>
    <mergeCell ref="OPX116:OQC116"/>
    <mergeCell ref="OQE116:OQJ116"/>
    <mergeCell ref="OQL116:OQQ116"/>
    <mergeCell ref="OQS116:OQX116"/>
    <mergeCell ref="OQZ116:ORE116"/>
    <mergeCell ref="ORG116:ORL116"/>
    <mergeCell ref="OOH116:OOM116"/>
    <mergeCell ref="OOO116:OOT116"/>
    <mergeCell ref="OOV116:OPA116"/>
    <mergeCell ref="OPC116:OPH116"/>
    <mergeCell ref="OPJ116:OPO116"/>
    <mergeCell ref="OPQ116:OPV116"/>
    <mergeCell ref="PGB116:PGG116"/>
    <mergeCell ref="PGI116:PGN116"/>
    <mergeCell ref="PGP116:PGU116"/>
    <mergeCell ref="PGW116:PHB116"/>
    <mergeCell ref="PHD116:PHI116"/>
    <mergeCell ref="PHK116:PHP116"/>
    <mergeCell ref="PEL116:PEQ116"/>
    <mergeCell ref="PES116:PEX116"/>
    <mergeCell ref="PEZ116:PFE116"/>
    <mergeCell ref="PFG116:PFL116"/>
    <mergeCell ref="PFN116:PFS116"/>
    <mergeCell ref="PFU116:PFZ116"/>
    <mergeCell ref="PCV116:PDA116"/>
    <mergeCell ref="PDC116:PDH116"/>
    <mergeCell ref="PDJ116:PDO116"/>
    <mergeCell ref="PDQ116:PDV116"/>
    <mergeCell ref="PDX116:PEC116"/>
    <mergeCell ref="PEE116:PEJ116"/>
    <mergeCell ref="PBF116:PBK116"/>
    <mergeCell ref="PBM116:PBR116"/>
    <mergeCell ref="PBT116:PBY116"/>
    <mergeCell ref="PCA116:PCF116"/>
    <mergeCell ref="PCH116:PCM116"/>
    <mergeCell ref="PCO116:PCT116"/>
    <mergeCell ref="OZP116:OZU116"/>
    <mergeCell ref="OZW116:PAB116"/>
    <mergeCell ref="PAD116:PAI116"/>
    <mergeCell ref="PAK116:PAP116"/>
    <mergeCell ref="PAR116:PAW116"/>
    <mergeCell ref="PAY116:PBD116"/>
    <mergeCell ref="OXZ116:OYE116"/>
    <mergeCell ref="OYG116:OYL116"/>
    <mergeCell ref="OYN116:OYS116"/>
    <mergeCell ref="OYU116:OYZ116"/>
    <mergeCell ref="OZB116:OZG116"/>
    <mergeCell ref="OZI116:OZN116"/>
    <mergeCell ref="PPT116:PPY116"/>
    <mergeCell ref="PQA116:PQF116"/>
    <mergeCell ref="PQH116:PQM116"/>
    <mergeCell ref="PQO116:PQT116"/>
    <mergeCell ref="PQV116:PRA116"/>
    <mergeCell ref="PRC116:PRH116"/>
    <mergeCell ref="POD116:POI116"/>
    <mergeCell ref="POK116:POP116"/>
    <mergeCell ref="POR116:POW116"/>
    <mergeCell ref="POY116:PPD116"/>
    <mergeCell ref="PPF116:PPK116"/>
    <mergeCell ref="PPM116:PPR116"/>
    <mergeCell ref="PMN116:PMS116"/>
    <mergeCell ref="PMU116:PMZ116"/>
    <mergeCell ref="PNB116:PNG116"/>
    <mergeCell ref="PNI116:PNN116"/>
    <mergeCell ref="PNP116:PNU116"/>
    <mergeCell ref="PNW116:POB116"/>
    <mergeCell ref="PKX116:PLC116"/>
    <mergeCell ref="PLE116:PLJ116"/>
    <mergeCell ref="PLL116:PLQ116"/>
    <mergeCell ref="PLS116:PLX116"/>
    <mergeCell ref="PLZ116:PME116"/>
    <mergeCell ref="PMG116:PML116"/>
    <mergeCell ref="PJH116:PJM116"/>
    <mergeCell ref="PJO116:PJT116"/>
    <mergeCell ref="PJV116:PKA116"/>
    <mergeCell ref="PKC116:PKH116"/>
    <mergeCell ref="PKJ116:PKO116"/>
    <mergeCell ref="PKQ116:PKV116"/>
    <mergeCell ref="PHR116:PHW116"/>
    <mergeCell ref="PHY116:PID116"/>
    <mergeCell ref="PIF116:PIK116"/>
    <mergeCell ref="PIM116:PIR116"/>
    <mergeCell ref="PIT116:PIY116"/>
    <mergeCell ref="PJA116:PJF116"/>
    <mergeCell ref="PZL116:PZQ116"/>
    <mergeCell ref="PZS116:PZX116"/>
    <mergeCell ref="PZZ116:QAE116"/>
    <mergeCell ref="QAG116:QAL116"/>
    <mergeCell ref="QAN116:QAS116"/>
    <mergeCell ref="QAU116:QAZ116"/>
    <mergeCell ref="PXV116:PYA116"/>
    <mergeCell ref="PYC116:PYH116"/>
    <mergeCell ref="PYJ116:PYO116"/>
    <mergeCell ref="PYQ116:PYV116"/>
    <mergeCell ref="PYX116:PZC116"/>
    <mergeCell ref="PZE116:PZJ116"/>
    <mergeCell ref="PWF116:PWK116"/>
    <mergeCell ref="PWM116:PWR116"/>
    <mergeCell ref="PWT116:PWY116"/>
    <mergeCell ref="PXA116:PXF116"/>
    <mergeCell ref="PXH116:PXM116"/>
    <mergeCell ref="PXO116:PXT116"/>
    <mergeCell ref="PUP116:PUU116"/>
    <mergeCell ref="PUW116:PVB116"/>
    <mergeCell ref="PVD116:PVI116"/>
    <mergeCell ref="PVK116:PVP116"/>
    <mergeCell ref="PVR116:PVW116"/>
    <mergeCell ref="PVY116:PWD116"/>
    <mergeCell ref="PSZ116:PTE116"/>
    <mergeCell ref="PTG116:PTL116"/>
    <mergeCell ref="PTN116:PTS116"/>
    <mergeCell ref="PTU116:PTZ116"/>
    <mergeCell ref="PUB116:PUG116"/>
    <mergeCell ref="PUI116:PUN116"/>
    <mergeCell ref="PRJ116:PRO116"/>
    <mergeCell ref="PRQ116:PRV116"/>
    <mergeCell ref="PRX116:PSC116"/>
    <mergeCell ref="PSE116:PSJ116"/>
    <mergeCell ref="PSL116:PSQ116"/>
    <mergeCell ref="PSS116:PSX116"/>
    <mergeCell ref="QJD116:QJI116"/>
    <mergeCell ref="QJK116:QJP116"/>
    <mergeCell ref="QJR116:QJW116"/>
    <mergeCell ref="QJY116:QKD116"/>
    <mergeCell ref="QKF116:QKK116"/>
    <mergeCell ref="QKM116:QKR116"/>
    <mergeCell ref="QHN116:QHS116"/>
    <mergeCell ref="QHU116:QHZ116"/>
    <mergeCell ref="QIB116:QIG116"/>
    <mergeCell ref="QII116:QIN116"/>
    <mergeCell ref="QIP116:QIU116"/>
    <mergeCell ref="QIW116:QJB116"/>
    <mergeCell ref="QFX116:QGC116"/>
    <mergeCell ref="QGE116:QGJ116"/>
    <mergeCell ref="QGL116:QGQ116"/>
    <mergeCell ref="QGS116:QGX116"/>
    <mergeCell ref="QGZ116:QHE116"/>
    <mergeCell ref="QHG116:QHL116"/>
    <mergeCell ref="QEH116:QEM116"/>
    <mergeCell ref="QEO116:QET116"/>
    <mergeCell ref="QEV116:QFA116"/>
    <mergeCell ref="QFC116:QFH116"/>
    <mergeCell ref="QFJ116:QFO116"/>
    <mergeCell ref="QFQ116:QFV116"/>
    <mergeCell ref="QCR116:QCW116"/>
    <mergeCell ref="QCY116:QDD116"/>
    <mergeCell ref="QDF116:QDK116"/>
    <mergeCell ref="QDM116:QDR116"/>
    <mergeCell ref="QDT116:QDY116"/>
    <mergeCell ref="QEA116:QEF116"/>
    <mergeCell ref="QBB116:QBG116"/>
    <mergeCell ref="QBI116:QBN116"/>
    <mergeCell ref="QBP116:QBU116"/>
    <mergeCell ref="QBW116:QCB116"/>
    <mergeCell ref="QCD116:QCI116"/>
    <mergeCell ref="QCK116:QCP116"/>
    <mergeCell ref="QSV116:QTA116"/>
    <mergeCell ref="QTC116:QTH116"/>
    <mergeCell ref="QTJ116:QTO116"/>
    <mergeCell ref="QTQ116:QTV116"/>
    <mergeCell ref="QTX116:QUC116"/>
    <mergeCell ref="QUE116:QUJ116"/>
    <mergeCell ref="QRF116:QRK116"/>
    <mergeCell ref="QRM116:QRR116"/>
    <mergeCell ref="QRT116:QRY116"/>
    <mergeCell ref="QSA116:QSF116"/>
    <mergeCell ref="QSH116:QSM116"/>
    <mergeCell ref="QSO116:QST116"/>
    <mergeCell ref="QPP116:QPU116"/>
    <mergeCell ref="QPW116:QQB116"/>
    <mergeCell ref="QQD116:QQI116"/>
    <mergeCell ref="QQK116:QQP116"/>
    <mergeCell ref="QQR116:QQW116"/>
    <mergeCell ref="QQY116:QRD116"/>
    <mergeCell ref="QNZ116:QOE116"/>
    <mergeCell ref="QOG116:QOL116"/>
    <mergeCell ref="QON116:QOS116"/>
    <mergeCell ref="QOU116:QOZ116"/>
    <mergeCell ref="QPB116:QPG116"/>
    <mergeCell ref="QPI116:QPN116"/>
    <mergeCell ref="QMJ116:QMO116"/>
    <mergeCell ref="QMQ116:QMV116"/>
    <mergeCell ref="QMX116:QNC116"/>
    <mergeCell ref="QNE116:QNJ116"/>
    <mergeCell ref="QNL116:QNQ116"/>
    <mergeCell ref="QNS116:QNX116"/>
    <mergeCell ref="QKT116:QKY116"/>
    <mergeCell ref="QLA116:QLF116"/>
    <mergeCell ref="QLH116:QLM116"/>
    <mergeCell ref="QLO116:QLT116"/>
    <mergeCell ref="QLV116:QMA116"/>
    <mergeCell ref="QMC116:QMH116"/>
    <mergeCell ref="RCN116:RCS116"/>
    <mergeCell ref="RCU116:RCZ116"/>
    <mergeCell ref="RDB116:RDG116"/>
    <mergeCell ref="RDI116:RDN116"/>
    <mergeCell ref="RDP116:RDU116"/>
    <mergeCell ref="RDW116:REB116"/>
    <mergeCell ref="RAX116:RBC116"/>
    <mergeCell ref="RBE116:RBJ116"/>
    <mergeCell ref="RBL116:RBQ116"/>
    <mergeCell ref="RBS116:RBX116"/>
    <mergeCell ref="RBZ116:RCE116"/>
    <mergeCell ref="RCG116:RCL116"/>
    <mergeCell ref="QZH116:QZM116"/>
    <mergeCell ref="QZO116:QZT116"/>
    <mergeCell ref="QZV116:RAA116"/>
    <mergeCell ref="RAC116:RAH116"/>
    <mergeCell ref="RAJ116:RAO116"/>
    <mergeCell ref="RAQ116:RAV116"/>
    <mergeCell ref="QXR116:QXW116"/>
    <mergeCell ref="QXY116:QYD116"/>
    <mergeCell ref="QYF116:QYK116"/>
    <mergeCell ref="QYM116:QYR116"/>
    <mergeCell ref="QYT116:QYY116"/>
    <mergeCell ref="QZA116:QZF116"/>
    <mergeCell ref="QWB116:QWG116"/>
    <mergeCell ref="QWI116:QWN116"/>
    <mergeCell ref="QWP116:QWU116"/>
    <mergeCell ref="QWW116:QXB116"/>
    <mergeCell ref="QXD116:QXI116"/>
    <mergeCell ref="QXK116:QXP116"/>
    <mergeCell ref="QUL116:QUQ116"/>
    <mergeCell ref="QUS116:QUX116"/>
    <mergeCell ref="QUZ116:QVE116"/>
    <mergeCell ref="QVG116:QVL116"/>
    <mergeCell ref="QVN116:QVS116"/>
    <mergeCell ref="QVU116:QVZ116"/>
    <mergeCell ref="RMF116:RMK116"/>
    <mergeCell ref="RMM116:RMR116"/>
    <mergeCell ref="RMT116:RMY116"/>
    <mergeCell ref="RNA116:RNF116"/>
    <mergeCell ref="RNH116:RNM116"/>
    <mergeCell ref="RNO116:RNT116"/>
    <mergeCell ref="RKP116:RKU116"/>
    <mergeCell ref="RKW116:RLB116"/>
    <mergeCell ref="RLD116:RLI116"/>
    <mergeCell ref="RLK116:RLP116"/>
    <mergeCell ref="RLR116:RLW116"/>
    <mergeCell ref="RLY116:RMD116"/>
    <mergeCell ref="RIZ116:RJE116"/>
    <mergeCell ref="RJG116:RJL116"/>
    <mergeCell ref="RJN116:RJS116"/>
    <mergeCell ref="RJU116:RJZ116"/>
    <mergeCell ref="RKB116:RKG116"/>
    <mergeCell ref="RKI116:RKN116"/>
    <mergeCell ref="RHJ116:RHO116"/>
    <mergeCell ref="RHQ116:RHV116"/>
    <mergeCell ref="RHX116:RIC116"/>
    <mergeCell ref="RIE116:RIJ116"/>
    <mergeCell ref="RIL116:RIQ116"/>
    <mergeCell ref="RIS116:RIX116"/>
    <mergeCell ref="RFT116:RFY116"/>
    <mergeCell ref="RGA116:RGF116"/>
    <mergeCell ref="RGH116:RGM116"/>
    <mergeCell ref="RGO116:RGT116"/>
    <mergeCell ref="RGV116:RHA116"/>
    <mergeCell ref="RHC116:RHH116"/>
    <mergeCell ref="RED116:REI116"/>
    <mergeCell ref="REK116:REP116"/>
    <mergeCell ref="RER116:REW116"/>
    <mergeCell ref="REY116:RFD116"/>
    <mergeCell ref="RFF116:RFK116"/>
    <mergeCell ref="RFM116:RFR116"/>
    <mergeCell ref="RVX116:RWC116"/>
    <mergeCell ref="RWE116:RWJ116"/>
    <mergeCell ref="RWL116:RWQ116"/>
    <mergeCell ref="RWS116:RWX116"/>
    <mergeCell ref="RWZ116:RXE116"/>
    <mergeCell ref="RXG116:RXL116"/>
    <mergeCell ref="RUH116:RUM116"/>
    <mergeCell ref="RUO116:RUT116"/>
    <mergeCell ref="RUV116:RVA116"/>
    <mergeCell ref="RVC116:RVH116"/>
    <mergeCell ref="RVJ116:RVO116"/>
    <mergeCell ref="RVQ116:RVV116"/>
    <mergeCell ref="RSR116:RSW116"/>
    <mergeCell ref="RSY116:RTD116"/>
    <mergeCell ref="RTF116:RTK116"/>
    <mergeCell ref="RTM116:RTR116"/>
    <mergeCell ref="RTT116:RTY116"/>
    <mergeCell ref="RUA116:RUF116"/>
    <mergeCell ref="RRB116:RRG116"/>
    <mergeCell ref="RRI116:RRN116"/>
    <mergeCell ref="RRP116:RRU116"/>
    <mergeCell ref="RRW116:RSB116"/>
    <mergeCell ref="RSD116:RSI116"/>
    <mergeCell ref="RSK116:RSP116"/>
    <mergeCell ref="RPL116:RPQ116"/>
    <mergeCell ref="RPS116:RPX116"/>
    <mergeCell ref="RPZ116:RQE116"/>
    <mergeCell ref="RQG116:RQL116"/>
    <mergeCell ref="RQN116:RQS116"/>
    <mergeCell ref="RQU116:RQZ116"/>
    <mergeCell ref="RNV116:ROA116"/>
    <mergeCell ref="ROC116:ROH116"/>
    <mergeCell ref="ROJ116:ROO116"/>
    <mergeCell ref="ROQ116:ROV116"/>
    <mergeCell ref="ROX116:RPC116"/>
    <mergeCell ref="RPE116:RPJ116"/>
    <mergeCell ref="SFP116:SFU116"/>
    <mergeCell ref="SFW116:SGB116"/>
    <mergeCell ref="SGD116:SGI116"/>
    <mergeCell ref="SGK116:SGP116"/>
    <mergeCell ref="SGR116:SGW116"/>
    <mergeCell ref="SGY116:SHD116"/>
    <mergeCell ref="SDZ116:SEE116"/>
    <mergeCell ref="SEG116:SEL116"/>
    <mergeCell ref="SEN116:SES116"/>
    <mergeCell ref="SEU116:SEZ116"/>
    <mergeCell ref="SFB116:SFG116"/>
    <mergeCell ref="SFI116:SFN116"/>
    <mergeCell ref="SCJ116:SCO116"/>
    <mergeCell ref="SCQ116:SCV116"/>
    <mergeCell ref="SCX116:SDC116"/>
    <mergeCell ref="SDE116:SDJ116"/>
    <mergeCell ref="SDL116:SDQ116"/>
    <mergeCell ref="SDS116:SDX116"/>
    <mergeCell ref="SAT116:SAY116"/>
    <mergeCell ref="SBA116:SBF116"/>
    <mergeCell ref="SBH116:SBM116"/>
    <mergeCell ref="SBO116:SBT116"/>
    <mergeCell ref="SBV116:SCA116"/>
    <mergeCell ref="SCC116:SCH116"/>
    <mergeCell ref="RZD116:RZI116"/>
    <mergeCell ref="RZK116:RZP116"/>
    <mergeCell ref="RZR116:RZW116"/>
    <mergeCell ref="RZY116:SAD116"/>
    <mergeCell ref="SAF116:SAK116"/>
    <mergeCell ref="SAM116:SAR116"/>
    <mergeCell ref="RXN116:RXS116"/>
    <mergeCell ref="RXU116:RXZ116"/>
    <mergeCell ref="RYB116:RYG116"/>
    <mergeCell ref="RYI116:RYN116"/>
    <mergeCell ref="RYP116:RYU116"/>
    <mergeCell ref="RYW116:RZB116"/>
    <mergeCell ref="SPH116:SPM116"/>
    <mergeCell ref="SPO116:SPT116"/>
    <mergeCell ref="SPV116:SQA116"/>
    <mergeCell ref="SQC116:SQH116"/>
    <mergeCell ref="SQJ116:SQO116"/>
    <mergeCell ref="SQQ116:SQV116"/>
    <mergeCell ref="SNR116:SNW116"/>
    <mergeCell ref="SNY116:SOD116"/>
    <mergeCell ref="SOF116:SOK116"/>
    <mergeCell ref="SOM116:SOR116"/>
    <mergeCell ref="SOT116:SOY116"/>
    <mergeCell ref="SPA116:SPF116"/>
    <mergeCell ref="SMB116:SMG116"/>
    <mergeCell ref="SMI116:SMN116"/>
    <mergeCell ref="SMP116:SMU116"/>
    <mergeCell ref="SMW116:SNB116"/>
    <mergeCell ref="SND116:SNI116"/>
    <mergeCell ref="SNK116:SNP116"/>
    <mergeCell ref="SKL116:SKQ116"/>
    <mergeCell ref="SKS116:SKX116"/>
    <mergeCell ref="SKZ116:SLE116"/>
    <mergeCell ref="SLG116:SLL116"/>
    <mergeCell ref="SLN116:SLS116"/>
    <mergeCell ref="SLU116:SLZ116"/>
    <mergeCell ref="SIV116:SJA116"/>
    <mergeCell ref="SJC116:SJH116"/>
    <mergeCell ref="SJJ116:SJO116"/>
    <mergeCell ref="SJQ116:SJV116"/>
    <mergeCell ref="SJX116:SKC116"/>
    <mergeCell ref="SKE116:SKJ116"/>
    <mergeCell ref="SHF116:SHK116"/>
    <mergeCell ref="SHM116:SHR116"/>
    <mergeCell ref="SHT116:SHY116"/>
    <mergeCell ref="SIA116:SIF116"/>
    <mergeCell ref="SIH116:SIM116"/>
    <mergeCell ref="SIO116:SIT116"/>
    <mergeCell ref="SYZ116:SZE116"/>
    <mergeCell ref="SZG116:SZL116"/>
    <mergeCell ref="SZN116:SZS116"/>
    <mergeCell ref="SZU116:SZZ116"/>
    <mergeCell ref="TAB116:TAG116"/>
    <mergeCell ref="TAI116:TAN116"/>
    <mergeCell ref="SXJ116:SXO116"/>
    <mergeCell ref="SXQ116:SXV116"/>
    <mergeCell ref="SXX116:SYC116"/>
    <mergeCell ref="SYE116:SYJ116"/>
    <mergeCell ref="SYL116:SYQ116"/>
    <mergeCell ref="SYS116:SYX116"/>
    <mergeCell ref="SVT116:SVY116"/>
    <mergeCell ref="SWA116:SWF116"/>
    <mergeCell ref="SWH116:SWM116"/>
    <mergeCell ref="SWO116:SWT116"/>
    <mergeCell ref="SWV116:SXA116"/>
    <mergeCell ref="SXC116:SXH116"/>
    <mergeCell ref="SUD116:SUI116"/>
    <mergeCell ref="SUK116:SUP116"/>
    <mergeCell ref="SUR116:SUW116"/>
    <mergeCell ref="SUY116:SVD116"/>
    <mergeCell ref="SVF116:SVK116"/>
    <mergeCell ref="SVM116:SVR116"/>
    <mergeCell ref="SSN116:SSS116"/>
    <mergeCell ref="SSU116:SSZ116"/>
    <mergeCell ref="STB116:STG116"/>
    <mergeCell ref="STI116:STN116"/>
    <mergeCell ref="STP116:STU116"/>
    <mergeCell ref="STW116:SUB116"/>
    <mergeCell ref="SQX116:SRC116"/>
    <mergeCell ref="SRE116:SRJ116"/>
    <mergeCell ref="SRL116:SRQ116"/>
    <mergeCell ref="SRS116:SRX116"/>
    <mergeCell ref="SRZ116:SSE116"/>
    <mergeCell ref="SSG116:SSL116"/>
    <mergeCell ref="TIR116:TIW116"/>
    <mergeCell ref="TIY116:TJD116"/>
    <mergeCell ref="TJF116:TJK116"/>
    <mergeCell ref="TJM116:TJR116"/>
    <mergeCell ref="TJT116:TJY116"/>
    <mergeCell ref="TKA116:TKF116"/>
    <mergeCell ref="THB116:THG116"/>
    <mergeCell ref="THI116:THN116"/>
    <mergeCell ref="THP116:THU116"/>
    <mergeCell ref="THW116:TIB116"/>
    <mergeCell ref="TID116:TII116"/>
    <mergeCell ref="TIK116:TIP116"/>
    <mergeCell ref="TFL116:TFQ116"/>
    <mergeCell ref="TFS116:TFX116"/>
    <mergeCell ref="TFZ116:TGE116"/>
    <mergeCell ref="TGG116:TGL116"/>
    <mergeCell ref="TGN116:TGS116"/>
    <mergeCell ref="TGU116:TGZ116"/>
    <mergeCell ref="TDV116:TEA116"/>
    <mergeCell ref="TEC116:TEH116"/>
    <mergeCell ref="TEJ116:TEO116"/>
    <mergeCell ref="TEQ116:TEV116"/>
    <mergeCell ref="TEX116:TFC116"/>
    <mergeCell ref="TFE116:TFJ116"/>
    <mergeCell ref="TCF116:TCK116"/>
    <mergeCell ref="TCM116:TCR116"/>
    <mergeCell ref="TCT116:TCY116"/>
    <mergeCell ref="TDA116:TDF116"/>
    <mergeCell ref="TDH116:TDM116"/>
    <mergeCell ref="TDO116:TDT116"/>
    <mergeCell ref="TAP116:TAU116"/>
    <mergeCell ref="TAW116:TBB116"/>
    <mergeCell ref="TBD116:TBI116"/>
    <mergeCell ref="TBK116:TBP116"/>
    <mergeCell ref="TBR116:TBW116"/>
    <mergeCell ref="TBY116:TCD116"/>
    <mergeCell ref="TSJ116:TSO116"/>
    <mergeCell ref="TSQ116:TSV116"/>
    <mergeCell ref="TSX116:TTC116"/>
    <mergeCell ref="TTE116:TTJ116"/>
    <mergeCell ref="TTL116:TTQ116"/>
    <mergeCell ref="TTS116:TTX116"/>
    <mergeCell ref="TQT116:TQY116"/>
    <mergeCell ref="TRA116:TRF116"/>
    <mergeCell ref="TRH116:TRM116"/>
    <mergeCell ref="TRO116:TRT116"/>
    <mergeCell ref="TRV116:TSA116"/>
    <mergeCell ref="TSC116:TSH116"/>
    <mergeCell ref="TPD116:TPI116"/>
    <mergeCell ref="TPK116:TPP116"/>
    <mergeCell ref="TPR116:TPW116"/>
    <mergeCell ref="TPY116:TQD116"/>
    <mergeCell ref="TQF116:TQK116"/>
    <mergeCell ref="TQM116:TQR116"/>
    <mergeCell ref="TNN116:TNS116"/>
    <mergeCell ref="TNU116:TNZ116"/>
    <mergeCell ref="TOB116:TOG116"/>
    <mergeCell ref="TOI116:TON116"/>
    <mergeCell ref="TOP116:TOU116"/>
    <mergeCell ref="TOW116:TPB116"/>
    <mergeCell ref="TLX116:TMC116"/>
    <mergeCell ref="TME116:TMJ116"/>
    <mergeCell ref="TML116:TMQ116"/>
    <mergeCell ref="TMS116:TMX116"/>
    <mergeCell ref="TMZ116:TNE116"/>
    <mergeCell ref="TNG116:TNL116"/>
    <mergeCell ref="TKH116:TKM116"/>
    <mergeCell ref="TKO116:TKT116"/>
    <mergeCell ref="TKV116:TLA116"/>
    <mergeCell ref="TLC116:TLH116"/>
    <mergeCell ref="TLJ116:TLO116"/>
    <mergeCell ref="TLQ116:TLV116"/>
    <mergeCell ref="UCB116:UCG116"/>
    <mergeCell ref="UCI116:UCN116"/>
    <mergeCell ref="UCP116:UCU116"/>
    <mergeCell ref="UCW116:UDB116"/>
    <mergeCell ref="UDD116:UDI116"/>
    <mergeCell ref="UDK116:UDP116"/>
    <mergeCell ref="UAL116:UAQ116"/>
    <mergeCell ref="UAS116:UAX116"/>
    <mergeCell ref="UAZ116:UBE116"/>
    <mergeCell ref="UBG116:UBL116"/>
    <mergeCell ref="UBN116:UBS116"/>
    <mergeCell ref="UBU116:UBZ116"/>
    <mergeCell ref="TYV116:TZA116"/>
    <mergeCell ref="TZC116:TZH116"/>
    <mergeCell ref="TZJ116:TZO116"/>
    <mergeCell ref="TZQ116:TZV116"/>
    <mergeCell ref="TZX116:UAC116"/>
    <mergeCell ref="UAE116:UAJ116"/>
    <mergeCell ref="TXF116:TXK116"/>
    <mergeCell ref="TXM116:TXR116"/>
    <mergeCell ref="TXT116:TXY116"/>
    <mergeCell ref="TYA116:TYF116"/>
    <mergeCell ref="TYH116:TYM116"/>
    <mergeCell ref="TYO116:TYT116"/>
    <mergeCell ref="TVP116:TVU116"/>
    <mergeCell ref="TVW116:TWB116"/>
    <mergeCell ref="TWD116:TWI116"/>
    <mergeCell ref="TWK116:TWP116"/>
    <mergeCell ref="TWR116:TWW116"/>
    <mergeCell ref="TWY116:TXD116"/>
    <mergeCell ref="TTZ116:TUE116"/>
    <mergeCell ref="TUG116:TUL116"/>
    <mergeCell ref="TUN116:TUS116"/>
    <mergeCell ref="TUU116:TUZ116"/>
    <mergeCell ref="TVB116:TVG116"/>
    <mergeCell ref="TVI116:TVN116"/>
    <mergeCell ref="ULT116:ULY116"/>
    <mergeCell ref="UMA116:UMF116"/>
    <mergeCell ref="UMH116:UMM116"/>
    <mergeCell ref="UMO116:UMT116"/>
    <mergeCell ref="UMV116:UNA116"/>
    <mergeCell ref="UNC116:UNH116"/>
    <mergeCell ref="UKD116:UKI116"/>
    <mergeCell ref="UKK116:UKP116"/>
    <mergeCell ref="UKR116:UKW116"/>
    <mergeCell ref="UKY116:ULD116"/>
    <mergeCell ref="ULF116:ULK116"/>
    <mergeCell ref="ULM116:ULR116"/>
    <mergeCell ref="UIN116:UIS116"/>
    <mergeCell ref="UIU116:UIZ116"/>
    <mergeCell ref="UJB116:UJG116"/>
    <mergeCell ref="UJI116:UJN116"/>
    <mergeCell ref="UJP116:UJU116"/>
    <mergeCell ref="UJW116:UKB116"/>
    <mergeCell ref="UGX116:UHC116"/>
    <mergeCell ref="UHE116:UHJ116"/>
    <mergeCell ref="UHL116:UHQ116"/>
    <mergeCell ref="UHS116:UHX116"/>
    <mergeCell ref="UHZ116:UIE116"/>
    <mergeCell ref="UIG116:UIL116"/>
    <mergeCell ref="UFH116:UFM116"/>
    <mergeCell ref="UFO116:UFT116"/>
    <mergeCell ref="UFV116:UGA116"/>
    <mergeCell ref="UGC116:UGH116"/>
    <mergeCell ref="UGJ116:UGO116"/>
    <mergeCell ref="UGQ116:UGV116"/>
    <mergeCell ref="UDR116:UDW116"/>
    <mergeCell ref="UDY116:UED116"/>
    <mergeCell ref="UEF116:UEK116"/>
    <mergeCell ref="UEM116:UER116"/>
    <mergeCell ref="UET116:UEY116"/>
    <mergeCell ref="UFA116:UFF116"/>
    <mergeCell ref="UVL116:UVQ116"/>
    <mergeCell ref="UVS116:UVX116"/>
    <mergeCell ref="UVZ116:UWE116"/>
    <mergeCell ref="UWG116:UWL116"/>
    <mergeCell ref="UWN116:UWS116"/>
    <mergeCell ref="UWU116:UWZ116"/>
    <mergeCell ref="UTV116:UUA116"/>
    <mergeCell ref="UUC116:UUH116"/>
    <mergeCell ref="UUJ116:UUO116"/>
    <mergeCell ref="UUQ116:UUV116"/>
    <mergeCell ref="UUX116:UVC116"/>
    <mergeCell ref="UVE116:UVJ116"/>
    <mergeCell ref="USF116:USK116"/>
    <mergeCell ref="USM116:USR116"/>
    <mergeCell ref="UST116:USY116"/>
    <mergeCell ref="UTA116:UTF116"/>
    <mergeCell ref="UTH116:UTM116"/>
    <mergeCell ref="UTO116:UTT116"/>
    <mergeCell ref="UQP116:UQU116"/>
    <mergeCell ref="UQW116:URB116"/>
    <mergeCell ref="URD116:URI116"/>
    <mergeCell ref="URK116:URP116"/>
    <mergeCell ref="URR116:URW116"/>
    <mergeCell ref="URY116:USD116"/>
    <mergeCell ref="UOZ116:UPE116"/>
    <mergeCell ref="UPG116:UPL116"/>
    <mergeCell ref="UPN116:UPS116"/>
    <mergeCell ref="UPU116:UPZ116"/>
    <mergeCell ref="UQB116:UQG116"/>
    <mergeCell ref="UQI116:UQN116"/>
    <mergeCell ref="UNJ116:UNO116"/>
    <mergeCell ref="UNQ116:UNV116"/>
    <mergeCell ref="UNX116:UOC116"/>
    <mergeCell ref="UOE116:UOJ116"/>
    <mergeCell ref="UOL116:UOQ116"/>
    <mergeCell ref="UOS116:UOX116"/>
    <mergeCell ref="VFD116:VFI116"/>
    <mergeCell ref="VFK116:VFP116"/>
    <mergeCell ref="VFR116:VFW116"/>
    <mergeCell ref="VFY116:VGD116"/>
    <mergeCell ref="VGF116:VGK116"/>
    <mergeCell ref="VGM116:VGR116"/>
    <mergeCell ref="VDN116:VDS116"/>
    <mergeCell ref="VDU116:VDZ116"/>
    <mergeCell ref="VEB116:VEG116"/>
    <mergeCell ref="VEI116:VEN116"/>
    <mergeCell ref="VEP116:VEU116"/>
    <mergeCell ref="VEW116:VFB116"/>
    <mergeCell ref="VBX116:VCC116"/>
    <mergeCell ref="VCE116:VCJ116"/>
    <mergeCell ref="VCL116:VCQ116"/>
    <mergeCell ref="VCS116:VCX116"/>
    <mergeCell ref="VCZ116:VDE116"/>
    <mergeCell ref="VDG116:VDL116"/>
    <mergeCell ref="VAH116:VAM116"/>
    <mergeCell ref="VAO116:VAT116"/>
    <mergeCell ref="VAV116:VBA116"/>
    <mergeCell ref="VBC116:VBH116"/>
    <mergeCell ref="VBJ116:VBO116"/>
    <mergeCell ref="VBQ116:VBV116"/>
    <mergeCell ref="UYR116:UYW116"/>
    <mergeCell ref="UYY116:UZD116"/>
    <mergeCell ref="UZF116:UZK116"/>
    <mergeCell ref="UZM116:UZR116"/>
    <mergeCell ref="UZT116:UZY116"/>
    <mergeCell ref="VAA116:VAF116"/>
    <mergeCell ref="UXB116:UXG116"/>
    <mergeCell ref="UXI116:UXN116"/>
    <mergeCell ref="UXP116:UXU116"/>
    <mergeCell ref="UXW116:UYB116"/>
    <mergeCell ref="UYD116:UYI116"/>
    <mergeCell ref="UYK116:UYP116"/>
    <mergeCell ref="VOV116:VPA116"/>
    <mergeCell ref="VPC116:VPH116"/>
    <mergeCell ref="VPJ116:VPO116"/>
    <mergeCell ref="VPQ116:VPV116"/>
    <mergeCell ref="VPX116:VQC116"/>
    <mergeCell ref="VQE116:VQJ116"/>
    <mergeCell ref="VNF116:VNK116"/>
    <mergeCell ref="VNM116:VNR116"/>
    <mergeCell ref="VNT116:VNY116"/>
    <mergeCell ref="VOA116:VOF116"/>
    <mergeCell ref="VOH116:VOM116"/>
    <mergeCell ref="VOO116:VOT116"/>
    <mergeCell ref="VLP116:VLU116"/>
    <mergeCell ref="VLW116:VMB116"/>
    <mergeCell ref="VMD116:VMI116"/>
    <mergeCell ref="VMK116:VMP116"/>
    <mergeCell ref="VMR116:VMW116"/>
    <mergeCell ref="VMY116:VND116"/>
    <mergeCell ref="VJZ116:VKE116"/>
    <mergeCell ref="VKG116:VKL116"/>
    <mergeCell ref="VKN116:VKS116"/>
    <mergeCell ref="VKU116:VKZ116"/>
    <mergeCell ref="VLB116:VLG116"/>
    <mergeCell ref="VLI116:VLN116"/>
    <mergeCell ref="VIJ116:VIO116"/>
    <mergeCell ref="VIQ116:VIV116"/>
    <mergeCell ref="VIX116:VJC116"/>
    <mergeCell ref="VJE116:VJJ116"/>
    <mergeCell ref="VJL116:VJQ116"/>
    <mergeCell ref="VJS116:VJX116"/>
    <mergeCell ref="VGT116:VGY116"/>
    <mergeCell ref="VHA116:VHF116"/>
    <mergeCell ref="VHH116:VHM116"/>
    <mergeCell ref="VHO116:VHT116"/>
    <mergeCell ref="VHV116:VIA116"/>
    <mergeCell ref="VIC116:VIH116"/>
    <mergeCell ref="VYN116:VYS116"/>
    <mergeCell ref="VYU116:VYZ116"/>
    <mergeCell ref="VZB116:VZG116"/>
    <mergeCell ref="VZI116:VZN116"/>
    <mergeCell ref="VZP116:VZU116"/>
    <mergeCell ref="VZW116:WAB116"/>
    <mergeCell ref="VWX116:VXC116"/>
    <mergeCell ref="VXE116:VXJ116"/>
    <mergeCell ref="VXL116:VXQ116"/>
    <mergeCell ref="VXS116:VXX116"/>
    <mergeCell ref="VXZ116:VYE116"/>
    <mergeCell ref="VYG116:VYL116"/>
    <mergeCell ref="VVH116:VVM116"/>
    <mergeCell ref="VVO116:VVT116"/>
    <mergeCell ref="VVV116:VWA116"/>
    <mergeCell ref="VWC116:VWH116"/>
    <mergeCell ref="VWJ116:VWO116"/>
    <mergeCell ref="VWQ116:VWV116"/>
    <mergeCell ref="VTR116:VTW116"/>
    <mergeCell ref="VTY116:VUD116"/>
    <mergeCell ref="VUF116:VUK116"/>
    <mergeCell ref="VUM116:VUR116"/>
    <mergeCell ref="VUT116:VUY116"/>
    <mergeCell ref="VVA116:VVF116"/>
    <mergeCell ref="VSB116:VSG116"/>
    <mergeCell ref="VSI116:VSN116"/>
    <mergeCell ref="VSP116:VSU116"/>
    <mergeCell ref="VSW116:VTB116"/>
    <mergeCell ref="VTD116:VTI116"/>
    <mergeCell ref="VTK116:VTP116"/>
    <mergeCell ref="VQL116:VQQ116"/>
    <mergeCell ref="VQS116:VQX116"/>
    <mergeCell ref="VQZ116:VRE116"/>
    <mergeCell ref="VRG116:VRL116"/>
    <mergeCell ref="VRN116:VRS116"/>
    <mergeCell ref="VRU116:VRZ116"/>
    <mergeCell ref="WIF116:WIK116"/>
    <mergeCell ref="WIM116:WIR116"/>
    <mergeCell ref="WIT116:WIY116"/>
    <mergeCell ref="WJA116:WJF116"/>
    <mergeCell ref="WJH116:WJM116"/>
    <mergeCell ref="WJO116:WJT116"/>
    <mergeCell ref="WGP116:WGU116"/>
    <mergeCell ref="WGW116:WHB116"/>
    <mergeCell ref="WHD116:WHI116"/>
    <mergeCell ref="WHK116:WHP116"/>
    <mergeCell ref="WHR116:WHW116"/>
    <mergeCell ref="WHY116:WID116"/>
    <mergeCell ref="WEZ116:WFE116"/>
    <mergeCell ref="WFG116:WFL116"/>
    <mergeCell ref="WFN116:WFS116"/>
    <mergeCell ref="WFU116:WFZ116"/>
    <mergeCell ref="WGB116:WGG116"/>
    <mergeCell ref="WGI116:WGN116"/>
    <mergeCell ref="WDJ116:WDO116"/>
    <mergeCell ref="WDQ116:WDV116"/>
    <mergeCell ref="WDX116:WEC116"/>
    <mergeCell ref="WEE116:WEJ116"/>
    <mergeCell ref="WEL116:WEQ116"/>
    <mergeCell ref="WES116:WEX116"/>
    <mergeCell ref="WBT116:WBY116"/>
    <mergeCell ref="WCA116:WCF116"/>
    <mergeCell ref="WCH116:WCM116"/>
    <mergeCell ref="WCO116:WCT116"/>
    <mergeCell ref="WCV116:WDA116"/>
    <mergeCell ref="WDC116:WDH116"/>
    <mergeCell ref="WAD116:WAI116"/>
    <mergeCell ref="WAK116:WAP116"/>
    <mergeCell ref="WAR116:WAW116"/>
    <mergeCell ref="WAY116:WBD116"/>
    <mergeCell ref="WBF116:WBK116"/>
    <mergeCell ref="WBM116:WBR116"/>
    <mergeCell ref="WRX116:WSC116"/>
    <mergeCell ref="WSE116:WSJ116"/>
    <mergeCell ref="WSL116:WSQ116"/>
    <mergeCell ref="WSS116:WSX116"/>
    <mergeCell ref="WSZ116:WTE116"/>
    <mergeCell ref="WTG116:WTL116"/>
    <mergeCell ref="WQH116:WQM116"/>
    <mergeCell ref="WQO116:WQT116"/>
    <mergeCell ref="WQV116:WRA116"/>
    <mergeCell ref="WRC116:WRH116"/>
    <mergeCell ref="WRJ116:WRO116"/>
    <mergeCell ref="WRQ116:WRV116"/>
    <mergeCell ref="WOR116:WOW116"/>
    <mergeCell ref="WOY116:WPD116"/>
    <mergeCell ref="WPF116:WPK116"/>
    <mergeCell ref="WPM116:WPR116"/>
    <mergeCell ref="WPT116:WPY116"/>
    <mergeCell ref="WQA116:WQF116"/>
    <mergeCell ref="WNB116:WNG116"/>
    <mergeCell ref="WNI116:WNN116"/>
    <mergeCell ref="WNP116:WNU116"/>
    <mergeCell ref="WNW116:WOB116"/>
    <mergeCell ref="WOD116:WOI116"/>
    <mergeCell ref="WOK116:WOP116"/>
    <mergeCell ref="WLL116:WLQ116"/>
    <mergeCell ref="WLS116:WLX116"/>
    <mergeCell ref="WLZ116:WME116"/>
    <mergeCell ref="WMG116:WML116"/>
    <mergeCell ref="WMN116:WMS116"/>
    <mergeCell ref="WMU116:WMZ116"/>
    <mergeCell ref="WJV116:WKA116"/>
    <mergeCell ref="WKC116:WKH116"/>
    <mergeCell ref="WKJ116:WKO116"/>
    <mergeCell ref="WKQ116:WKV116"/>
    <mergeCell ref="WKX116:WLC116"/>
    <mergeCell ref="WLE116:WLJ116"/>
    <mergeCell ref="DD117:DI117"/>
    <mergeCell ref="DK117:DP117"/>
    <mergeCell ref="DR117:DW117"/>
    <mergeCell ref="DY117:ED117"/>
    <mergeCell ref="EF117:EK117"/>
    <mergeCell ref="EM117:ER117"/>
    <mergeCell ref="BN117:BS117"/>
    <mergeCell ref="BU117:BZ117"/>
    <mergeCell ref="CB117:CG117"/>
    <mergeCell ref="CI117:CN117"/>
    <mergeCell ref="CP117:CU117"/>
    <mergeCell ref="CW117:DB117"/>
    <mergeCell ref="XEV116:XEX116"/>
    <mergeCell ref="B117:G117"/>
    <mergeCell ref="J117:O117"/>
    <mergeCell ref="Q117:V117"/>
    <mergeCell ref="X117:AC117"/>
    <mergeCell ref="AE117:AJ117"/>
    <mergeCell ref="AL117:AQ117"/>
    <mergeCell ref="AS117:AX117"/>
    <mergeCell ref="AZ117:BE117"/>
    <mergeCell ref="BG117:BL117"/>
    <mergeCell ref="XDF116:XDK116"/>
    <mergeCell ref="XDM116:XDR116"/>
    <mergeCell ref="XDT116:XDY116"/>
    <mergeCell ref="XEA116:XEF116"/>
    <mergeCell ref="XEH116:XEM116"/>
    <mergeCell ref="XEO116:XET116"/>
    <mergeCell ref="XBP116:XBU116"/>
    <mergeCell ref="XBW116:XCB116"/>
    <mergeCell ref="XCD116:XCI116"/>
    <mergeCell ref="XCK116:XCP116"/>
    <mergeCell ref="XCR116:XCW116"/>
    <mergeCell ref="XCY116:XDD116"/>
    <mergeCell ref="WZZ116:XAE116"/>
    <mergeCell ref="XAG116:XAL116"/>
    <mergeCell ref="XAN116:XAS116"/>
    <mergeCell ref="XAU116:XAZ116"/>
    <mergeCell ref="XBB116:XBG116"/>
    <mergeCell ref="XBI116:XBN116"/>
    <mergeCell ref="WYJ116:WYO116"/>
    <mergeCell ref="WYQ116:WYV116"/>
    <mergeCell ref="WYX116:WZC116"/>
    <mergeCell ref="WZE116:WZJ116"/>
    <mergeCell ref="WZL116:WZQ116"/>
    <mergeCell ref="WZS116:WZX116"/>
    <mergeCell ref="WWT116:WWY116"/>
    <mergeCell ref="WXA116:WXF116"/>
    <mergeCell ref="WXH116:WXM116"/>
    <mergeCell ref="WXO116:WXT116"/>
    <mergeCell ref="WXV116:WYA116"/>
    <mergeCell ref="WYC116:WYH116"/>
    <mergeCell ref="WVD116:WVI116"/>
    <mergeCell ref="WVK116:WVP116"/>
    <mergeCell ref="WVR116:WVW116"/>
    <mergeCell ref="WVY116:WWD116"/>
    <mergeCell ref="WWF116:WWK116"/>
    <mergeCell ref="WWM116:WWR116"/>
    <mergeCell ref="WTN116:WTS116"/>
    <mergeCell ref="WTU116:WTZ116"/>
    <mergeCell ref="WUB116:WUG116"/>
    <mergeCell ref="WUI116:WUN116"/>
    <mergeCell ref="WUP116:WUU116"/>
    <mergeCell ref="WUW116:WVB116"/>
    <mergeCell ref="MV117:NA117"/>
    <mergeCell ref="NC117:NH117"/>
    <mergeCell ref="NJ117:NO117"/>
    <mergeCell ref="NQ117:NV117"/>
    <mergeCell ref="NX117:OC117"/>
    <mergeCell ref="OE117:OJ117"/>
    <mergeCell ref="LF117:LK117"/>
    <mergeCell ref="LM117:LR117"/>
    <mergeCell ref="LT117:LY117"/>
    <mergeCell ref="MA117:MF117"/>
    <mergeCell ref="MH117:MM117"/>
    <mergeCell ref="MO117:MT117"/>
    <mergeCell ref="JP117:JU117"/>
    <mergeCell ref="JW117:KB117"/>
    <mergeCell ref="KD117:KI117"/>
    <mergeCell ref="KK117:KP117"/>
    <mergeCell ref="KR117:KW117"/>
    <mergeCell ref="KY117:LD117"/>
    <mergeCell ref="HZ117:IE117"/>
    <mergeCell ref="IG117:IL117"/>
    <mergeCell ref="IN117:IS117"/>
    <mergeCell ref="IU117:IZ117"/>
    <mergeCell ref="JB117:JG117"/>
    <mergeCell ref="JI117:JN117"/>
    <mergeCell ref="GJ117:GO117"/>
    <mergeCell ref="GQ117:GV117"/>
    <mergeCell ref="GX117:HC117"/>
    <mergeCell ref="HE117:HJ117"/>
    <mergeCell ref="HL117:HQ117"/>
    <mergeCell ref="HS117:HX117"/>
    <mergeCell ref="ET117:EY117"/>
    <mergeCell ref="FA117:FF117"/>
    <mergeCell ref="FH117:FM117"/>
    <mergeCell ref="FO117:FT117"/>
    <mergeCell ref="FV117:GA117"/>
    <mergeCell ref="GC117:GH117"/>
    <mergeCell ref="WN117:WS117"/>
    <mergeCell ref="WU117:WZ117"/>
    <mergeCell ref="XB117:XG117"/>
    <mergeCell ref="XI117:XN117"/>
    <mergeCell ref="XP117:XU117"/>
    <mergeCell ref="XW117:YB117"/>
    <mergeCell ref="UX117:VC117"/>
    <mergeCell ref="VE117:VJ117"/>
    <mergeCell ref="VL117:VQ117"/>
    <mergeCell ref="VS117:VX117"/>
    <mergeCell ref="VZ117:WE117"/>
    <mergeCell ref="WG117:WL117"/>
    <mergeCell ref="TH117:TM117"/>
    <mergeCell ref="TO117:TT117"/>
    <mergeCell ref="TV117:UA117"/>
    <mergeCell ref="UC117:UH117"/>
    <mergeCell ref="UJ117:UO117"/>
    <mergeCell ref="UQ117:UV117"/>
    <mergeCell ref="RR117:RW117"/>
    <mergeCell ref="RY117:SD117"/>
    <mergeCell ref="SF117:SK117"/>
    <mergeCell ref="SM117:SR117"/>
    <mergeCell ref="ST117:SY117"/>
    <mergeCell ref="TA117:TF117"/>
    <mergeCell ref="QB117:QG117"/>
    <mergeCell ref="QI117:QN117"/>
    <mergeCell ref="QP117:QU117"/>
    <mergeCell ref="QW117:RB117"/>
    <mergeCell ref="RD117:RI117"/>
    <mergeCell ref="RK117:RP117"/>
    <mergeCell ref="OL117:OQ117"/>
    <mergeCell ref="OS117:OX117"/>
    <mergeCell ref="OZ117:PE117"/>
    <mergeCell ref="PG117:PL117"/>
    <mergeCell ref="PN117:PS117"/>
    <mergeCell ref="PU117:PZ117"/>
    <mergeCell ref="AGF117:AGK117"/>
    <mergeCell ref="AGM117:AGR117"/>
    <mergeCell ref="AGT117:AGY117"/>
    <mergeCell ref="AHA117:AHF117"/>
    <mergeCell ref="AHH117:AHM117"/>
    <mergeCell ref="AHO117:AHT117"/>
    <mergeCell ref="AEP117:AEU117"/>
    <mergeCell ref="AEW117:AFB117"/>
    <mergeCell ref="AFD117:AFI117"/>
    <mergeCell ref="AFK117:AFP117"/>
    <mergeCell ref="AFR117:AFW117"/>
    <mergeCell ref="AFY117:AGD117"/>
    <mergeCell ref="ACZ117:ADE117"/>
    <mergeCell ref="ADG117:ADL117"/>
    <mergeCell ref="ADN117:ADS117"/>
    <mergeCell ref="ADU117:ADZ117"/>
    <mergeCell ref="AEB117:AEG117"/>
    <mergeCell ref="AEI117:AEN117"/>
    <mergeCell ref="ABJ117:ABO117"/>
    <mergeCell ref="ABQ117:ABV117"/>
    <mergeCell ref="ABX117:ACC117"/>
    <mergeCell ref="ACE117:ACJ117"/>
    <mergeCell ref="ACL117:ACQ117"/>
    <mergeCell ref="ACS117:ACX117"/>
    <mergeCell ref="ZT117:ZY117"/>
    <mergeCell ref="AAA117:AAF117"/>
    <mergeCell ref="AAH117:AAM117"/>
    <mergeCell ref="AAO117:AAT117"/>
    <mergeCell ref="AAV117:ABA117"/>
    <mergeCell ref="ABC117:ABH117"/>
    <mergeCell ref="YD117:YI117"/>
    <mergeCell ref="YK117:YP117"/>
    <mergeCell ref="YR117:YW117"/>
    <mergeCell ref="YY117:ZD117"/>
    <mergeCell ref="ZF117:ZK117"/>
    <mergeCell ref="ZM117:ZR117"/>
    <mergeCell ref="APX117:AQC117"/>
    <mergeCell ref="AQE117:AQJ117"/>
    <mergeCell ref="AQL117:AQQ117"/>
    <mergeCell ref="AQS117:AQX117"/>
    <mergeCell ref="AQZ117:ARE117"/>
    <mergeCell ref="ARG117:ARL117"/>
    <mergeCell ref="AOH117:AOM117"/>
    <mergeCell ref="AOO117:AOT117"/>
    <mergeCell ref="AOV117:APA117"/>
    <mergeCell ref="APC117:APH117"/>
    <mergeCell ref="APJ117:APO117"/>
    <mergeCell ref="APQ117:APV117"/>
    <mergeCell ref="AMR117:AMW117"/>
    <mergeCell ref="AMY117:AND117"/>
    <mergeCell ref="ANF117:ANK117"/>
    <mergeCell ref="ANM117:ANR117"/>
    <mergeCell ref="ANT117:ANY117"/>
    <mergeCell ref="AOA117:AOF117"/>
    <mergeCell ref="ALB117:ALG117"/>
    <mergeCell ref="ALI117:ALN117"/>
    <mergeCell ref="ALP117:ALU117"/>
    <mergeCell ref="ALW117:AMB117"/>
    <mergeCell ref="AMD117:AMI117"/>
    <mergeCell ref="AMK117:AMP117"/>
    <mergeCell ref="AJL117:AJQ117"/>
    <mergeCell ref="AJS117:AJX117"/>
    <mergeCell ref="AJZ117:AKE117"/>
    <mergeCell ref="AKG117:AKL117"/>
    <mergeCell ref="AKN117:AKS117"/>
    <mergeCell ref="AKU117:AKZ117"/>
    <mergeCell ref="AHV117:AIA117"/>
    <mergeCell ref="AIC117:AIH117"/>
    <mergeCell ref="AIJ117:AIO117"/>
    <mergeCell ref="AIQ117:AIV117"/>
    <mergeCell ref="AIX117:AJC117"/>
    <mergeCell ref="AJE117:AJJ117"/>
    <mergeCell ref="AZP117:AZU117"/>
    <mergeCell ref="AZW117:BAB117"/>
    <mergeCell ref="BAD117:BAI117"/>
    <mergeCell ref="BAK117:BAP117"/>
    <mergeCell ref="BAR117:BAW117"/>
    <mergeCell ref="BAY117:BBD117"/>
    <mergeCell ref="AXZ117:AYE117"/>
    <mergeCell ref="AYG117:AYL117"/>
    <mergeCell ref="AYN117:AYS117"/>
    <mergeCell ref="AYU117:AYZ117"/>
    <mergeCell ref="AZB117:AZG117"/>
    <mergeCell ref="AZI117:AZN117"/>
    <mergeCell ref="AWJ117:AWO117"/>
    <mergeCell ref="AWQ117:AWV117"/>
    <mergeCell ref="AWX117:AXC117"/>
    <mergeCell ref="AXE117:AXJ117"/>
    <mergeCell ref="AXL117:AXQ117"/>
    <mergeCell ref="AXS117:AXX117"/>
    <mergeCell ref="AUT117:AUY117"/>
    <mergeCell ref="AVA117:AVF117"/>
    <mergeCell ref="AVH117:AVM117"/>
    <mergeCell ref="AVO117:AVT117"/>
    <mergeCell ref="AVV117:AWA117"/>
    <mergeCell ref="AWC117:AWH117"/>
    <mergeCell ref="ATD117:ATI117"/>
    <mergeCell ref="ATK117:ATP117"/>
    <mergeCell ref="ATR117:ATW117"/>
    <mergeCell ref="ATY117:AUD117"/>
    <mergeCell ref="AUF117:AUK117"/>
    <mergeCell ref="AUM117:AUR117"/>
    <mergeCell ref="ARN117:ARS117"/>
    <mergeCell ref="ARU117:ARZ117"/>
    <mergeCell ref="ASB117:ASG117"/>
    <mergeCell ref="ASI117:ASN117"/>
    <mergeCell ref="ASP117:ASU117"/>
    <mergeCell ref="ASW117:ATB117"/>
    <mergeCell ref="BJH117:BJM117"/>
    <mergeCell ref="BJO117:BJT117"/>
    <mergeCell ref="BJV117:BKA117"/>
    <mergeCell ref="BKC117:BKH117"/>
    <mergeCell ref="BKJ117:BKO117"/>
    <mergeCell ref="BKQ117:BKV117"/>
    <mergeCell ref="BHR117:BHW117"/>
    <mergeCell ref="BHY117:BID117"/>
    <mergeCell ref="BIF117:BIK117"/>
    <mergeCell ref="BIM117:BIR117"/>
    <mergeCell ref="BIT117:BIY117"/>
    <mergeCell ref="BJA117:BJF117"/>
    <mergeCell ref="BGB117:BGG117"/>
    <mergeCell ref="BGI117:BGN117"/>
    <mergeCell ref="BGP117:BGU117"/>
    <mergeCell ref="BGW117:BHB117"/>
    <mergeCell ref="BHD117:BHI117"/>
    <mergeCell ref="BHK117:BHP117"/>
    <mergeCell ref="BEL117:BEQ117"/>
    <mergeCell ref="BES117:BEX117"/>
    <mergeCell ref="BEZ117:BFE117"/>
    <mergeCell ref="BFG117:BFL117"/>
    <mergeCell ref="BFN117:BFS117"/>
    <mergeCell ref="BFU117:BFZ117"/>
    <mergeCell ref="BCV117:BDA117"/>
    <mergeCell ref="BDC117:BDH117"/>
    <mergeCell ref="BDJ117:BDO117"/>
    <mergeCell ref="BDQ117:BDV117"/>
    <mergeCell ref="BDX117:BEC117"/>
    <mergeCell ref="BEE117:BEJ117"/>
    <mergeCell ref="BBF117:BBK117"/>
    <mergeCell ref="BBM117:BBR117"/>
    <mergeCell ref="BBT117:BBY117"/>
    <mergeCell ref="BCA117:BCF117"/>
    <mergeCell ref="BCH117:BCM117"/>
    <mergeCell ref="BCO117:BCT117"/>
    <mergeCell ref="BSZ117:BTE117"/>
    <mergeCell ref="BTG117:BTL117"/>
    <mergeCell ref="BTN117:BTS117"/>
    <mergeCell ref="BTU117:BTZ117"/>
    <mergeCell ref="BUB117:BUG117"/>
    <mergeCell ref="BUI117:BUN117"/>
    <mergeCell ref="BRJ117:BRO117"/>
    <mergeCell ref="BRQ117:BRV117"/>
    <mergeCell ref="BRX117:BSC117"/>
    <mergeCell ref="BSE117:BSJ117"/>
    <mergeCell ref="BSL117:BSQ117"/>
    <mergeCell ref="BSS117:BSX117"/>
    <mergeCell ref="BPT117:BPY117"/>
    <mergeCell ref="BQA117:BQF117"/>
    <mergeCell ref="BQH117:BQM117"/>
    <mergeCell ref="BQO117:BQT117"/>
    <mergeCell ref="BQV117:BRA117"/>
    <mergeCell ref="BRC117:BRH117"/>
    <mergeCell ref="BOD117:BOI117"/>
    <mergeCell ref="BOK117:BOP117"/>
    <mergeCell ref="BOR117:BOW117"/>
    <mergeCell ref="BOY117:BPD117"/>
    <mergeCell ref="BPF117:BPK117"/>
    <mergeCell ref="BPM117:BPR117"/>
    <mergeCell ref="BMN117:BMS117"/>
    <mergeCell ref="BMU117:BMZ117"/>
    <mergeCell ref="BNB117:BNG117"/>
    <mergeCell ref="BNI117:BNN117"/>
    <mergeCell ref="BNP117:BNU117"/>
    <mergeCell ref="BNW117:BOB117"/>
    <mergeCell ref="BKX117:BLC117"/>
    <mergeCell ref="BLE117:BLJ117"/>
    <mergeCell ref="BLL117:BLQ117"/>
    <mergeCell ref="BLS117:BLX117"/>
    <mergeCell ref="BLZ117:BME117"/>
    <mergeCell ref="BMG117:BML117"/>
    <mergeCell ref="CCR117:CCW117"/>
    <mergeCell ref="CCY117:CDD117"/>
    <mergeCell ref="CDF117:CDK117"/>
    <mergeCell ref="CDM117:CDR117"/>
    <mergeCell ref="CDT117:CDY117"/>
    <mergeCell ref="CEA117:CEF117"/>
    <mergeCell ref="CBB117:CBG117"/>
    <mergeCell ref="CBI117:CBN117"/>
    <mergeCell ref="CBP117:CBU117"/>
    <mergeCell ref="CBW117:CCB117"/>
    <mergeCell ref="CCD117:CCI117"/>
    <mergeCell ref="CCK117:CCP117"/>
    <mergeCell ref="BZL117:BZQ117"/>
    <mergeCell ref="BZS117:BZX117"/>
    <mergeCell ref="BZZ117:CAE117"/>
    <mergeCell ref="CAG117:CAL117"/>
    <mergeCell ref="CAN117:CAS117"/>
    <mergeCell ref="CAU117:CAZ117"/>
    <mergeCell ref="BXV117:BYA117"/>
    <mergeCell ref="BYC117:BYH117"/>
    <mergeCell ref="BYJ117:BYO117"/>
    <mergeCell ref="BYQ117:BYV117"/>
    <mergeCell ref="BYX117:BZC117"/>
    <mergeCell ref="BZE117:BZJ117"/>
    <mergeCell ref="BWF117:BWK117"/>
    <mergeCell ref="BWM117:BWR117"/>
    <mergeCell ref="BWT117:BWY117"/>
    <mergeCell ref="BXA117:BXF117"/>
    <mergeCell ref="BXH117:BXM117"/>
    <mergeCell ref="BXO117:BXT117"/>
    <mergeCell ref="BUP117:BUU117"/>
    <mergeCell ref="BUW117:BVB117"/>
    <mergeCell ref="BVD117:BVI117"/>
    <mergeCell ref="BVK117:BVP117"/>
    <mergeCell ref="BVR117:BVW117"/>
    <mergeCell ref="BVY117:BWD117"/>
    <mergeCell ref="CMJ117:CMO117"/>
    <mergeCell ref="CMQ117:CMV117"/>
    <mergeCell ref="CMX117:CNC117"/>
    <mergeCell ref="CNE117:CNJ117"/>
    <mergeCell ref="CNL117:CNQ117"/>
    <mergeCell ref="CNS117:CNX117"/>
    <mergeCell ref="CKT117:CKY117"/>
    <mergeCell ref="CLA117:CLF117"/>
    <mergeCell ref="CLH117:CLM117"/>
    <mergeCell ref="CLO117:CLT117"/>
    <mergeCell ref="CLV117:CMA117"/>
    <mergeCell ref="CMC117:CMH117"/>
    <mergeCell ref="CJD117:CJI117"/>
    <mergeCell ref="CJK117:CJP117"/>
    <mergeCell ref="CJR117:CJW117"/>
    <mergeCell ref="CJY117:CKD117"/>
    <mergeCell ref="CKF117:CKK117"/>
    <mergeCell ref="CKM117:CKR117"/>
    <mergeCell ref="CHN117:CHS117"/>
    <mergeCell ref="CHU117:CHZ117"/>
    <mergeCell ref="CIB117:CIG117"/>
    <mergeCell ref="CII117:CIN117"/>
    <mergeCell ref="CIP117:CIU117"/>
    <mergeCell ref="CIW117:CJB117"/>
    <mergeCell ref="CFX117:CGC117"/>
    <mergeCell ref="CGE117:CGJ117"/>
    <mergeCell ref="CGL117:CGQ117"/>
    <mergeCell ref="CGS117:CGX117"/>
    <mergeCell ref="CGZ117:CHE117"/>
    <mergeCell ref="CHG117:CHL117"/>
    <mergeCell ref="CEH117:CEM117"/>
    <mergeCell ref="CEO117:CET117"/>
    <mergeCell ref="CEV117:CFA117"/>
    <mergeCell ref="CFC117:CFH117"/>
    <mergeCell ref="CFJ117:CFO117"/>
    <mergeCell ref="CFQ117:CFV117"/>
    <mergeCell ref="CWB117:CWG117"/>
    <mergeCell ref="CWI117:CWN117"/>
    <mergeCell ref="CWP117:CWU117"/>
    <mergeCell ref="CWW117:CXB117"/>
    <mergeCell ref="CXD117:CXI117"/>
    <mergeCell ref="CXK117:CXP117"/>
    <mergeCell ref="CUL117:CUQ117"/>
    <mergeCell ref="CUS117:CUX117"/>
    <mergeCell ref="CUZ117:CVE117"/>
    <mergeCell ref="CVG117:CVL117"/>
    <mergeCell ref="CVN117:CVS117"/>
    <mergeCell ref="CVU117:CVZ117"/>
    <mergeCell ref="CSV117:CTA117"/>
    <mergeCell ref="CTC117:CTH117"/>
    <mergeCell ref="CTJ117:CTO117"/>
    <mergeCell ref="CTQ117:CTV117"/>
    <mergeCell ref="CTX117:CUC117"/>
    <mergeCell ref="CUE117:CUJ117"/>
    <mergeCell ref="CRF117:CRK117"/>
    <mergeCell ref="CRM117:CRR117"/>
    <mergeCell ref="CRT117:CRY117"/>
    <mergeCell ref="CSA117:CSF117"/>
    <mergeCell ref="CSH117:CSM117"/>
    <mergeCell ref="CSO117:CST117"/>
    <mergeCell ref="CPP117:CPU117"/>
    <mergeCell ref="CPW117:CQB117"/>
    <mergeCell ref="CQD117:CQI117"/>
    <mergeCell ref="CQK117:CQP117"/>
    <mergeCell ref="CQR117:CQW117"/>
    <mergeCell ref="CQY117:CRD117"/>
    <mergeCell ref="CNZ117:COE117"/>
    <mergeCell ref="COG117:COL117"/>
    <mergeCell ref="CON117:COS117"/>
    <mergeCell ref="COU117:COZ117"/>
    <mergeCell ref="CPB117:CPG117"/>
    <mergeCell ref="CPI117:CPN117"/>
    <mergeCell ref="DFT117:DFY117"/>
    <mergeCell ref="DGA117:DGF117"/>
    <mergeCell ref="DGH117:DGM117"/>
    <mergeCell ref="DGO117:DGT117"/>
    <mergeCell ref="DGV117:DHA117"/>
    <mergeCell ref="DHC117:DHH117"/>
    <mergeCell ref="DED117:DEI117"/>
    <mergeCell ref="DEK117:DEP117"/>
    <mergeCell ref="DER117:DEW117"/>
    <mergeCell ref="DEY117:DFD117"/>
    <mergeCell ref="DFF117:DFK117"/>
    <mergeCell ref="DFM117:DFR117"/>
    <mergeCell ref="DCN117:DCS117"/>
    <mergeCell ref="DCU117:DCZ117"/>
    <mergeCell ref="DDB117:DDG117"/>
    <mergeCell ref="DDI117:DDN117"/>
    <mergeCell ref="DDP117:DDU117"/>
    <mergeCell ref="DDW117:DEB117"/>
    <mergeCell ref="DAX117:DBC117"/>
    <mergeCell ref="DBE117:DBJ117"/>
    <mergeCell ref="DBL117:DBQ117"/>
    <mergeCell ref="DBS117:DBX117"/>
    <mergeCell ref="DBZ117:DCE117"/>
    <mergeCell ref="DCG117:DCL117"/>
    <mergeCell ref="CZH117:CZM117"/>
    <mergeCell ref="CZO117:CZT117"/>
    <mergeCell ref="CZV117:DAA117"/>
    <mergeCell ref="DAC117:DAH117"/>
    <mergeCell ref="DAJ117:DAO117"/>
    <mergeCell ref="DAQ117:DAV117"/>
    <mergeCell ref="CXR117:CXW117"/>
    <mergeCell ref="CXY117:CYD117"/>
    <mergeCell ref="CYF117:CYK117"/>
    <mergeCell ref="CYM117:CYR117"/>
    <mergeCell ref="CYT117:CYY117"/>
    <mergeCell ref="CZA117:CZF117"/>
    <mergeCell ref="DPL117:DPQ117"/>
    <mergeCell ref="DPS117:DPX117"/>
    <mergeCell ref="DPZ117:DQE117"/>
    <mergeCell ref="DQG117:DQL117"/>
    <mergeCell ref="DQN117:DQS117"/>
    <mergeCell ref="DQU117:DQZ117"/>
    <mergeCell ref="DNV117:DOA117"/>
    <mergeCell ref="DOC117:DOH117"/>
    <mergeCell ref="DOJ117:DOO117"/>
    <mergeCell ref="DOQ117:DOV117"/>
    <mergeCell ref="DOX117:DPC117"/>
    <mergeCell ref="DPE117:DPJ117"/>
    <mergeCell ref="DMF117:DMK117"/>
    <mergeCell ref="DMM117:DMR117"/>
    <mergeCell ref="DMT117:DMY117"/>
    <mergeCell ref="DNA117:DNF117"/>
    <mergeCell ref="DNH117:DNM117"/>
    <mergeCell ref="DNO117:DNT117"/>
    <mergeCell ref="DKP117:DKU117"/>
    <mergeCell ref="DKW117:DLB117"/>
    <mergeCell ref="DLD117:DLI117"/>
    <mergeCell ref="DLK117:DLP117"/>
    <mergeCell ref="DLR117:DLW117"/>
    <mergeCell ref="DLY117:DMD117"/>
    <mergeCell ref="DIZ117:DJE117"/>
    <mergeCell ref="DJG117:DJL117"/>
    <mergeCell ref="DJN117:DJS117"/>
    <mergeCell ref="DJU117:DJZ117"/>
    <mergeCell ref="DKB117:DKG117"/>
    <mergeCell ref="DKI117:DKN117"/>
    <mergeCell ref="DHJ117:DHO117"/>
    <mergeCell ref="DHQ117:DHV117"/>
    <mergeCell ref="DHX117:DIC117"/>
    <mergeCell ref="DIE117:DIJ117"/>
    <mergeCell ref="DIL117:DIQ117"/>
    <mergeCell ref="DIS117:DIX117"/>
    <mergeCell ref="DZD117:DZI117"/>
    <mergeCell ref="DZK117:DZP117"/>
    <mergeCell ref="DZR117:DZW117"/>
    <mergeCell ref="DZY117:EAD117"/>
    <mergeCell ref="EAF117:EAK117"/>
    <mergeCell ref="EAM117:EAR117"/>
    <mergeCell ref="DXN117:DXS117"/>
    <mergeCell ref="DXU117:DXZ117"/>
    <mergeCell ref="DYB117:DYG117"/>
    <mergeCell ref="DYI117:DYN117"/>
    <mergeCell ref="DYP117:DYU117"/>
    <mergeCell ref="DYW117:DZB117"/>
    <mergeCell ref="DVX117:DWC117"/>
    <mergeCell ref="DWE117:DWJ117"/>
    <mergeCell ref="DWL117:DWQ117"/>
    <mergeCell ref="DWS117:DWX117"/>
    <mergeCell ref="DWZ117:DXE117"/>
    <mergeCell ref="DXG117:DXL117"/>
    <mergeCell ref="DUH117:DUM117"/>
    <mergeCell ref="DUO117:DUT117"/>
    <mergeCell ref="DUV117:DVA117"/>
    <mergeCell ref="DVC117:DVH117"/>
    <mergeCell ref="DVJ117:DVO117"/>
    <mergeCell ref="DVQ117:DVV117"/>
    <mergeCell ref="DSR117:DSW117"/>
    <mergeCell ref="DSY117:DTD117"/>
    <mergeCell ref="DTF117:DTK117"/>
    <mergeCell ref="DTM117:DTR117"/>
    <mergeCell ref="DTT117:DTY117"/>
    <mergeCell ref="DUA117:DUF117"/>
    <mergeCell ref="DRB117:DRG117"/>
    <mergeCell ref="DRI117:DRN117"/>
    <mergeCell ref="DRP117:DRU117"/>
    <mergeCell ref="DRW117:DSB117"/>
    <mergeCell ref="DSD117:DSI117"/>
    <mergeCell ref="DSK117:DSP117"/>
    <mergeCell ref="EIV117:EJA117"/>
    <mergeCell ref="EJC117:EJH117"/>
    <mergeCell ref="EJJ117:EJO117"/>
    <mergeCell ref="EJQ117:EJV117"/>
    <mergeCell ref="EJX117:EKC117"/>
    <mergeCell ref="EKE117:EKJ117"/>
    <mergeCell ref="EHF117:EHK117"/>
    <mergeCell ref="EHM117:EHR117"/>
    <mergeCell ref="EHT117:EHY117"/>
    <mergeCell ref="EIA117:EIF117"/>
    <mergeCell ref="EIH117:EIM117"/>
    <mergeCell ref="EIO117:EIT117"/>
    <mergeCell ref="EFP117:EFU117"/>
    <mergeCell ref="EFW117:EGB117"/>
    <mergeCell ref="EGD117:EGI117"/>
    <mergeCell ref="EGK117:EGP117"/>
    <mergeCell ref="EGR117:EGW117"/>
    <mergeCell ref="EGY117:EHD117"/>
    <mergeCell ref="EDZ117:EEE117"/>
    <mergeCell ref="EEG117:EEL117"/>
    <mergeCell ref="EEN117:EES117"/>
    <mergeCell ref="EEU117:EEZ117"/>
    <mergeCell ref="EFB117:EFG117"/>
    <mergeCell ref="EFI117:EFN117"/>
    <mergeCell ref="ECJ117:ECO117"/>
    <mergeCell ref="ECQ117:ECV117"/>
    <mergeCell ref="ECX117:EDC117"/>
    <mergeCell ref="EDE117:EDJ117"/>
    <mergeCell ref="EDL117:EDQ117"/>
    <mergeCell ref="EDS117:EDX117"/>
    <mergeCell ref="EAT117:EAY117"/>
    <mergeCell ref="EBA117:EBF117"/>
    <mergeCell ref="EBH117:EBM117"/>
    <mergeCell ref="EBO117:EBT117"/>
    <mergeCell ref="EBV117:ECA117"/>
    <mergeCell ref="ECC117:ECH117"/>
    <mergeCell ref="ESN117:ESS117"/>
    <mergeCell ref="ESU117:ESZ117"/>
    <mergeCell ref="ETB117:ETG117"/>
    <mergeCell ref="ETI117:ETN117"/>
    <mergeCell ref="ETP117:ETU117"/>
    <mergeCell ref="ETW117:EUB117"/>
    <mergeCell ref="EQX117:ERC117"/>
    <mergeCell ref="ERE117:ERJ117"/>
    <mergeCell ref="ERL117:ERQ117"/>
    <mergeCell ref="ERS117:ERX117"/>
    <mergeCell ref="ERZ117:ESE117"/>
    <mergeCell ref="ESG117:ESL117"/>
    <mergeCell ref="EPH117:EPM117"/>
    <mergeCell ref="EPO117:EPT117"/>
    <mergeCell ref="EPV117:EQA117"/>
    <mergeCell ref="EQC117:EQH117"/>
    <mergeCell ref="EQJ117:EQO117"/>
    <mergeCell ref="EQQ117:EQV117"/>
    <mergeCell ref="ENR117:ENW117"/>
    <mergeCell ref="ENY117:EOD117"/>
    <mergeCell ref="EOF117:EOK117"/>
    <mergeCell ref="EOM117:EOR117"/>
    <mergeCell ref="EOT117:EOY117"/>
    <mergeCell ref="EPA117:EPF117"/>
    <mergeCell ref="EMB117:EMG117"/>
    <mergeCell ref="EMI117:EMN117"/>
    <mergeCell ref="EMP117:EMU117"/>
    <mergeCell ref="EMW117:ENB117"/>
    <mergeCell ref="END117:ENI117"/>
    <mergeCell ref="ENK117:ENP117"/>
    <mergeCell ref="EKL117:EKQ117"/>
    <mergeCell ref="EKS117:EKX117"/>
    <mergeCell ref="EKZ117:ELE117"/>
    <mergeCell ref="ELG117:ELL117"/>
    <mergeCell ref="ELN117:ELS117"/>
    <mergeCell ref="ELU117:ELZ117"/>
    <mergeCell ref="FCF117:FCK117"/>
    <mergeCell ref="FCM117:FCR117"/>
    <mergeCell ref="FCT117:FCY117"/>
    <mergeCell ref="FDA117:FDF117"/>
    <mergeCell ref="FDH117:FDM117"/>
    <mergeCell ref="FDO117:FDT117"/>
    <mergeCell ref="FAP117:FAU117"/>
    <mergeCell ref="FAW117:FBB117"/>
    <mergeCell ref="FBD117:FBI117"/>
    <mergeCell ref="FBK117:FBP117"/>
    <mergeCell ref="FBR117:FBW117"/>
    <mergeCell ref="FBY117:FCD117"/>
    <mergeCell ref="EYZ117:EZE117"/>
    <mergeCell ref="EZG117:EZL117"/>
    <mergeCell ref="EZN117:EZS117"/>
    <mergeCell ref="EZU117:EZZ117"/>
    <mergeCell ref="FAB117:FAG117"/>
    <mergeCell ref="FAI117:FAN117"/>
    <mergeCell ref="EXJ117:EXO117"/>
    <mergeCell ref="EXQ117:EXV117"/>
    <mergeCell ref="EXX117:EYC117"/>
    <mergeCell ref="EYE117:EYJ117"/>
    <mergeCell ref="EYL117:EYQ117"/>
    <mergeCell ref="EYS117:EYX117"/>
    <mergeCell ref="EVT117:EVY117"/>
    <mergeCell ref="EWA117:EWF117"/>
    <mergeCell ref="EWH117:EWM117"/>
    <mergeCell ref="EWO117:EWT117"/>
    <mergeCell ref="EWV117:EXA117"/>
    <mergeCell ref="EXC117:EXH117"/>
    <mergeCell ref="EUD117:EUI117"/>
    <mergeCell ref="EUK117:EUP117"/>
    <mergeCell ref="EUR117:EUW117"/>
    <mergeCell ref="EUY117:EVD117"/>
    <mergeCell ref="EVF117:EVK117"/>
    <mergeCell ref="EVM117:EVR117"/>
    <mergeCell ref="FLX117:FMC117"/>
    <mergeCell ref="FME117:FMJ117"/>
    <mergeCell ref="FML117:FMQ117"/>
    <mergeCell ref="FMS117:FMX117"/>
    <mergeCell ref="FMZ117:FNE117"/>
    <mergeCell ref="FNG117:FNL117"/>
    <mergeCell ref="FKH117:FKM117"/>
    <mergeCell ref="FKO117:FKT117"/>
    <mergeCell ref="FKV117:FLA117"/>
    <mergeCell ref="FLC117:FLH117"/>
    <mergeCell ref="FLJ117:FLO117"/>
    <mergeCell ref="FLQ117:FLV117"/>
    <mergeCell ref="FIR117:FIW117"/>
    <mergeCell ref="FIY117:FJD117"/>
    <mergeCell ref="FJF117:FJK117"/>
    <mergeCell ref="FJM117:FJR117"/>
    <mergeCell ref="FJT117:FJY117"/>
    <mergeCell ref="FKA117:FKF117"/>
    <mergeCell ref="FHB117:FHG117"/>
    <mergeCell ref="FHI117:FHN117"/>
    <mergeCell ref="FHP117:FHU117"/>
    <mergeCell ref="FHW117:FIB117"/>
    <mergeCell ref="FID117:FII117"/>
    <mergeCell ref="FIK117:FIP117"/>
    <mergeCell ref="FFL117:FFQ117"/>
    <mergeCell ref="FFS117:FFX117"/>
    <mergeCell ref="FFZ117:FGE117"/>
    <mergeCell ref="FGG117:FGL117"/>
    <mergeCell ref="FGN117:FGS117"/>
    <mergeCell ref="FGU117:FGZ117"/>
    <mergeCell ref="FDV117:FEA117"/>
    <mergeCell ref="FEC117:FEH117"/>
    <mergeCell ref="FEJ117:FEO117"/>
    <mergeCell ref="FEQ117:FEV117"/>
    <mergeCell ref="FEX117:FFC117"/>
    <mergeCell ref="FFE117:FFJ117"/>
    <mergeCell ref="FVP117:FVU117"/>
    <mergeCell ref="FVW117:FWB117"/>
    <mergeCell ref="FWD117:FWI117"/>
    <mergeCell ref="FWK117:FWP117"/>
    <mergeCell ref="FWR117:FWW117"/>
    <mergeCell ref="FWY117:FXD117"/>
    <mergeCell ref="FTZ117:FUE117"/>
    <mergeCell ref="FUG117:FUL117"/>
    <mergeCell ref="FUN117:FUS117"/>
    <mergeCell ref="FUU117:FUZ117"/>
    <mergeCell ref="FVB117:FVG117"/>
    <mergeCell ref="FVI117:FVN117"/>
    <mergeCell ref="FSJ117:FSO117"/>
    <mergeCell ref="FSQ117:FSV117"/>
    <mergeCell ref="FSX117:FTC117"/>
    <mergeCell ref="FTE117:FTJ117"/>
    <mergeCell ref="FTL117:FTQ117"/>
    <mergeCell ref="FTS117:FTX117"/>
    <mergeCell ref="FQT117:FQY117"/>
    <mergeCell ref="FRA117:FRF117"/>
    <mergeCell ref="FRH117:FRM117"/>
    <mergeCell ref="FRO117:FRT117"/>
    <mergeCell ref="FRV117:FSA117"/>
    <mergeCell ref="FSC117:FSH117"/>
    <mergeCell ref="FPD117:FPI117"/>
    <mergeCell ref="FPK117:FPP117"/>
    <mergeCell ref="FPR117:FPW117"/>
    <mergeCell ref="FPY117:FQD117"/>
    <mergeCell ref="FQF117:FQK117"/>
    <mergeCell ref="FQM117:FQR117"/>
    <mergeCell ref="FNN117:FNS117"/>
    <mergeCell ref="FNU117:FNZ117"/>
    <mergeCell ref="FOB117:FOG117"/>
    <mergeCell ref="FOI117:FON117"/>
    <mergeCell ref="FOP117:FOU117"/>
    <mergeCell ref="FOW117:FPB117"/>
    <mergeCell ref="GFH117:GFM117"/>
    <mergeCell ref="GFO117:GFT117"/>
    <mergeCell ref="GFV117:GGA117"/>
    <mergeCell ref="GGC117:GGH117"/>
    <mergeCell ref="GGJ117:GGO117"/>
    <mergeCell ref="GGQ117:GGV117"/>
    <mergeCell ref="GDR117:GDW117"/>
    <mergeCell ref="GDY117:GED117"/>
    <mergeCell ref="GEF117:GEK117"/>
    <mergeCell ref="GEM117:GER117"/>
    <mergeCell ref="GET117:GEY117"/>
    <mergeCell ref="GFA117:GFF117"/>
    <mergeCell ref="GCB117:GCG117"/>
    <mergeCell ref="GCI117:GCN117"/>
    <mergeCell ref="GCP117:GCU117"/>
    <mergeCell ref="GCW117:GDB117"/>
    <mergeCell ref="GDD117:GDI117"/>
    <mergeCell ref="GDK117:GDP117"/>
    <mergeCell ref="GAL117:GAQ117"/>
    <mergeCell ref="GAS117:GAX117"/>
    <mergeCell ref="GAZ117:GBE117"/>
    <mergeCell ref="GBG117:GBL117"/>
    <mergeCell ref="GBN117:GBS117"/>
    <mergeCell ref="GBU117:GBZ117"/>
    <mergeCell ref="FYV117:FZA117"/>
    <mergeCell ref="FZC117:FZH117"/>
    <mergeCell ref="FZJ117:FZO117"/>
    <mergeCell ref="FZQ117:FZV117"/>
    <mergeCell ref="FZX117:GAC117"/>
    <mergeCell ref="GAE117:GAJ117"/>
    <mergeCell ref="FXF117:FXK117"/>
    <mergeCell ref="FXM117:FXR117"/>
    <mergeCell ref="FXT117:FXY117"/>
    <mergeCell ref="FYA117:FYF117"/>
    <mergeCell ref="FYH117:FYM117"/>
    <mergeCell ref="FYO117:FYT117"/>
    <mergeCell ref="GOZ117:GPE117"/>
    <mergeCell ref="GPG117:GPL117"/>
    <mergeCell ref="GPN117:GPS117"/>
    <mergeCell ref="GPU117:GPZ117"/>
    <mergeCell ref="GQB117:GQG117"/>
    <mergeCell ref="GQI117:GQN117"/>
    <mergeCell ref="GNJ117:GNO117"/>
    <mergeCell ref="GNQ117:GNV117"/>
    <mergeCell ref="GNX117:GOC117"/>
    <mergeCell ref="GOE117:GOJ117"/>
    <mergeCell ref="GOL117:GOQ117"/>
    <mergeCell ref="GOS117:GOX117"/>
    <mergeCell ref="GLT117:GLY117"/>
    <mergeCell ref="GMA117:GMF117"/>
    <mergeCell ref="GMH117:GMM117"/>
    <mergeCell ref="GMO117:GMT117"/>
    <mergeCell ref="GMV117:GNA117"/>
    <mergeCell ref="GNC117:GNH117"/>
    <mergeCell ref="GKD117:GKI117"/>
    <mergeCell ref="GKK117:GKP117"/>
    <mergeCell ref="GKR117:GKW117"/>
    <mergeCell ref="GKY117:GLD117"/>
    <mergeCell ref="GLF117:GLK117"/>
    <mergeCell ref="GLM117:GLR117"/>
    <mergeCell ref="GIN117:GIS117"/>
    <mergeCell ref="GIU117:GIZ117"/>
    <mergeCell ref="GJB117:GJG117"/>
    <mergeCell ref="GJI117:GJN117"/>
    <mergeCell ref="GJP117:GJU117"/>
    <mergeCell ref="GJW117:GKB117"/>
    <mergeCell ref="GGX117:GHC117"/>
    <mergeCell ref="GHE117:GHJ117"/>
    <mergeCell ref="GHL117:GHQ117"/>
    <mergeCell ref="GHS117:GHX117"/>
    <mergeCell ref="GHZ117:GIE117"/>
    <mergeCell ref="GIG117:GIL117"/>
    <mergeCell ref="GYR117:GYW117"/>
    <mergeCell ref="GYY117:GZD117"/>
    <mergeCell ref="GZF117:GZK117"/>
    <mergeCell ref="GZM117:GZR117"/>
    <mergeCell ref="GZT117:GZY117"/>
    <mergeCell ref="HAA117:HAF117"/>
    <mergeCell ref="GXB117:GXG117"/>
    <mergeCell ref="GXI117:GXN117"/>
    <mergeCell ref="GXP117:GXU117"/>
    <mergeCell ref="GXW117:GYB117"/>
    <mergeCell ref="GYD117:GYI117"/>
    <mergeCell ref="GYK117:GYP117"/>
    <mergeCell ref="GVL117:GVQ117"/>
    <mergeCell ref="GVS117:GVX117"/>
    <mergeCell ref="GVZ117:GWE117"/>
    <mergeCell ref="GWG117:GWL117"/>
    <mergeCell ref="GWN117:GWS117"/>
    <mergeCell ref="GWU117:GWZ117"/>
    <mergeCell ref="GTV117:GUA117"/>
    <mergeCell ref="GUC117:GUH117"/>
    <mergeCell ref="GUJ117:GUO117"/>
    <mergeCell ref="GUQ117:GUV117"/>
    <mergeCell ref="GUX117:GVC117"/>
    <mergeCell ref="GVE117:GVJ117"/>
    <mergeCell ref="GSF117:GSK117"/>
    <mergeCell ref="GSM117:GSR117"/>
    <mergeCell ref="GST117:GSY117"/>
    <mergeCell ref="GTA117:GTF117"/>
    <mergeCell ref="GTH117:GTM117"/>
    <mergeCell ref="GTO117:GTT117"/>
    <mergeCell ref="GQP117:GQU117"/>
    <mergeCell ref="GQW117:GRB117"/>
    <mergeCell ref="GRD117:GRI117"/>
    <mergeCell ref="GRK117:GRP117"/>
    <mergeCell ref="GRR117:GRW117"/>
    <mergeCell ref="GRY117:GSD117"/>
    <mergeCell ref="HIJ117:HIO117"/>
    <mergeCell ref="HIQ117:HIV117"/>
    <mergeCell ref="HIX117:HJC117"/>
    <mergeCell ref="HJE117:HJJ117"/>
    <mergeCell ref="HJL117:HJQ117"/>
    <mergeCell ref="HJS117:HJX117"/>
    <mergeCell ref="HGT117:HGY117"/>
    <mergeCell ref="HHA117:HHF117"/>
    <mergeCell ref="HHH117:HHM117"/>
    <mergeCell ref="HHO117:HHT117"/>
    <mergeCell ref="HHV117:HIA117"/>
    <mergeCell ref="HIC117:HIH117"/>
    <mergeCell ref="HFD117:HFI117"/>
    <mergeCell ref="HFK117:HFP117"/>
    <mergeCell ref="HFR117:HFW117"/>
    <mergeCell ref="HFY117:HGD117"/>
    <mergeCell ref="HGF117:HGK117"/>
    <mergeCell ref="HGM117:HGR117"/>
    <mergeCell ref="HDN117:HDS117"/>
    <mergeCell ref="HDU117:HDZ117"/>
    <mergeCell ref="HEB117:HEG117"/>
    <mergeCell ref="HEI117:HEN117"/>
    <mergeCell ref="HEP117:HEU117"/>
    <mergeCell ref="HEW117:HFB117"/>
    <mergeCell ref="HBX117:HCC117"/>
    <mergeCell ref="HCE117:HCJ117"/>
    <mergeCell ref="HCL117:HCQ117"/>
    <mergeCell ref="HCS117:HCX117"/>
    <mergeCell ref="HCZ117:HDE117"/>
    <mergeCell ref="HDG117:HDL117"/>
    <mergeCell ref="HAH117:HAM117"/>
    <mergeCell ref="HAO117:HAT117"/>
    <mergeCell ref="HAV117:HBA117"/>
    <mergeCell ref="HBC117:HBH117"/>
    <mergeCell ref="HBJ117:HBO117"/>
    <mergeCell ref="HBQ117:HBV117"/>
    <mergeCell ref="HSB117:HSG117"/>
    <mergeCell ref="HSI117:HSN117"/>
    <mergeCell ref="HSP117:HSU117"/>
    <mergeCell ref="HSW117:HTB117"/>
    <mergeCell ref="HTD117:HTI117"/>
    <mergeCell ref="HTK117:HTP117"/>
    <mergeCell ref="HQL117:HQQ117"/>
    <mergeCell ref="HQS117:HQX117"/>
    <mergeCell ref="HQZ117:HRE117"/>
    <mergeCell ref="HRG117:HRL117"/>
    <mergeCell ref="HRN117:HRS117"/>
    <mergeCell ref="HRU117:HRZ117"/>
    <mergeCell ref="HOV117:HPA117"/>
    <mergeCell ref="HPC117:HPH117"/>
    <mergeCell ref="HPJ117:HPO117"/>
    <mergeCell ref="HPQ117:HPV117"/>
    <mergeCell ref="HPX117:HQC117"/>
    <mergeCell ref="HQE117:HQJ117"/>
    <mergeCell ref="HNF117:HNK117"/>
    <mergeCell ref="HNM117:HNR117"/>
    <mergeCell ref="HNT117:HNY117"/>
    <mergeCell ref="HOA117:HOF117"/>
    <mergeCell ref="HOH117:HOM117"/>
    <mergeCell ref="HOO117:HOT117"/>
    <mergeCell ref="HLP117:HLU117"/>
    <mergeCell ref="HLW117:HMB117"/>
    <mergeCell ref="HMD117:HMI117"/>
    <mergeCell ref="HMK117:HMP117"/>
    <mergeCell ref="HMR117:HMW117"/>
    <mergeCell ref="HMY117:HND117"/>
    <mergeCell ref="HJZ117:HKE117"/>
    <mergeCell ref="HKG117:HKL117"/>
    <mergeCell ref="HKN117:HKS117"/>
    <mergeCell ref="HKU117:HKZ117"/>
    <mergeCell ref="HLB117:HLG117"/>
    <mergeCell ref="HLI117:HLN117"/>
    <mergeCell ref="IBT117:IBY117"/>
    <mergeCell ref="ICA117:ICF117"/>
    <mergeCell ref="ICH117:ICM117"/>
    <mergeCell ref="ICO117:ICT117"/>
    <mergeCell ref="ICV117:IDA117"/>
    <mergeCell ref="IDC117:IDH117"/>
    <mergeCell ref="IAD117:IAI117"/>
    <mergeCell ref="IAK117:IAP117"/>
    <mergeCell ref="IAR117:IAW117"/>
    <mergeCell ref="IAY117:IBD117"/>
    <mergeCell ref="IBF117:IBK117"/>
    <mergeCell ref="IBM117:IBR117"/>
    <mergeCell ref="HYN117:HYS117"/>
    <mergeCell ref="HYU117:HYZ117"/>
    <mergeCell ref="HZB117:HZG117"/>
    <mergeCell ref="HZI117:HZN117"/>
    <mergeCell ref="HZP117:HZU117"/>
    <mergeCell ref="HZW117:IAB117"/>
    <mergeCell ref="HWX117:HXC117"/>
    <mergeCell ref="HXE117:HXJ117"/>
    <mergeCell ref="HXL117:HXQ117"/>
    <mergeCell ref="HXS117:HXX117"/>
    <mergeCell ref="HXZ117:HYE117"/>
    <mergeCell ref="HYG117:HYL117"/>
    <mergeCell ref="HVH117:HVM117"/>
    <mergeCell ref="HVO117:HVT117"/>
    <mergeCell ref="HVV117:HWA117"/>
    <mergeCell ref="HWC117:HWH117"/>
    <mergeCell ref="HWJ117:HWO117"/>
    <mergeCell ref="HWQ117:HWV117"/>
    <mergeCell ref="HTR117:HTW117"/>
    <mergeCell ref="HTY117:HUD117"/>
    <mergeCell ref="HUF117:HUK117"/>
    <mergeCell ref="HUM117:HUR117"/>
    <mergeCell ref="HUT117:HUY117"/>
    <mergeCell ref="HVA117:HVF117"/>
    <mergeCell ref="ILL117:ILQ117"/>
    <mergeCell ref="ILS117:ILX117"/>
    <mergeCell ref="ILZ117:IME117"/>
    <mergeCell ref="IMG117:IML117"/>
    <mergeCell ref="IMN117:IMS117"/>
    <mergeCell ref="IMU117:IMZ117"/>
    <mergeCell ref="IJV117:IKA117"/>
    <mergeCell ref="IKC117:IKH117"/>
    <mergeCell ref="IKJ117:IKO117"/>
    <mergeCell ref="IKQ117:IKV117"/>
    <mergeCell ref="IKX117:ILC117"/>
    <mergeCell ref="ILE117:ILJ117"/>
    <mergeCell ref="IIF117:IIK117"/>
    <mergeCell ref="IIM117:IIR117"/>
    <mergeCell ref="IIT117:IIY117"/>
    <mergeCell ref="IJA117:IJF117"/>
    <mergeCell ref="IJH117:IJM117"/>
    <mergeCell ref="IJO117:IJT117"/>
    <mergeCell ref="IGP117:IGU117"/>
    <mergeCell ref="IGW117:IHB117"/>
    <mergeCell ref="IHD117:IHI117"/>
    <mergeCell ref="IHK117:IHP117"/>
    <mergeCell ref="IHR117:IHW117"/>
    <mergeCell ref="IHY117:IID117"/>
    <mergeCell ref="IEZ117:IFE117"/>
    <mergeCell ref="IFG117:IFL117"/>
    <mergeCell ref="IFN117:IFS117"/>
    <mergeCell ref="IFU117:IFZ117"/>
    <mergeCell ref="IGB117:IGG117"/>
    <mergeCell ref="IGI117:IGN117"/>
    <mergeCell ref="IDJ117:IDO117"/>
    <mergeCell ref="IDQ117:IDV117"/>
    <mergeCell ref="IDX117:IEC117"/>
    <mergeCell ref="IEE117:IEJ117"/>
    <mergeCell ref="IEL117:IEQ117"/>
    <mergeCell ref="IES117:IEX117"/>
    <mergeCell ref="IVD117:IVI117"/>
    <mergeCell ref="IVK117:IVP117"/>
    <mergeCell ref="IVR117:IVW117"/>
    <mergeCell ref="IVY117:IWD117"/>
    <mergeCell ref="IWF117:IWK117"/>
    <mergeCell ref="IWM117:IWR117"/>
    <mergeCell ref="ITN117:ITS117"/>
    <mergeCell ref="ITU117:ITZ117"/>
    <mergeCell ref="IUB117:IUG117"/>
    <mergeCell ref="IUI117:IUN117"/>
    <mergeCell ref="IUP117:IUU117"/>
    <mergeCell ref="IUW117:IVB117"/>
    <mergeCell ref="IRX117:ISC117"/>
    <mergeCell ref="ISE117:ISJ117"/>
    <mergeCell ref="ISL117:ISQ117"/>
    <mergeCell ref="ISS117:ISX117"/>
    <mergeCell ref="ISZ117:ITE117"/>
    <mergeCell ref="ITG117:ITL117"/>
    <mergeCell ref="IQH117:IQM117"/>
    <mergeCell ref="IQO117:IQT117"/>
    <mergeCell ref="IQV117:IRA117"/>
    <mergeCell ref="IRC117:IRH117"/>
    <mergeCell ref="IRJ117:IRO117"/>
    <mergeCell ref="IRQ117:IRV117"/>
    <mergeCell ref="IOR117:IOW117"/>
    <mergeCell ref="IOY117:IPD117"/>
    <mergeCell ref="IPF117:IPK117"/>
    <mergeCell ref="IPM117:IPR117"/>
    <mergeCell ref="IPT117:IPY117"/>
    <mergeCell ref="IQA117:IQF117"/>
    <mergeCell ref="INB117:ING117"/>
    <mergeCell ref="INI117:INN117"/>
    <mergeCell ref="INP117:INU117"/>
    <mergeCell ref="INW117:IOB117"/>
    <mergeCell ref="IOD117:IOI117"/>
    <mergeCell ref="IOK117:IOP117"/>
    <mergeCell ref="JEV117:JFA117"/>
    <mergeCell ref="JFC117:JFH117"/>
    <mergeCell ref="JFJ117:JFO117"/>
    <mergeCell ref="JFQ117:JFV117"/>
    <mergeCell ref="JFX117:JGC117"/>
    <mergeCell ref="JGE117:JGJ117"/>
    <mergeCell ref="JDF117:JDK117"/>
    <mergeCell ref="JDM117:JDR117"/>
    <mergeCell ref="JDT117:JDY117"/>
    <mergeCell ref="JEA117:JEF117"/>
    <mergeCell ref="JEH117:JEM117"/>
    <mergeCell ref="JEO117:JET117"/>
    <mergeCell ref="JBP117:JBU117"/>
    <mergeCell ref="JBW117:JCB117"/>
    <mergeCell ref="JCD117:JCI117"/>
    <mergeCell ref="JCK117:JCP117"/>
    <mergeCell ref="JCR117:JCW117"/>
    <mergeCell ref="JCY117:JDD117"/>
    <mergeCell ref="IZZ117:JAE117"/>
    <mergeCell ref="JAG117:JAL117"/>
    <mergeCell ref="JAN117:JAS117"/>
    <mergeCell ref="JAU117:JAZ117"/>
    <mergeCell ref="JBB117:JBG117"/>
    <mergeCell ref="JBI117:JBN117"/>
    <mergeCell ref="IYJ117:IYO117"/>
    <mergeCell ref="IYQ117:IYV117"/>
    <mergeCell ref="IYX117:IZC117"/>
    <mergeCell ref="IZE117:IZJ117"/>
    <mergeCell ref="IZL117:IZQ117"/>
    <mergeCell ref="IZS117:IZX117"/>
    <mergeCell ref="IWT117:IWY117"/>
    <mergeCell ref="IXA117:IXF117"/>
    <mergeCell ref="IXH117:IXM117"/>
    <mergeCell ref="IXO117:IXT117"/>
    <mergeCell ref="IXV117:IYA117"/>
    <mergeCell ref="IYC117:IYH117"/>
    <mergeCell ref="JON117:JOS117"/>
    <mergeCell ref="JOU117:JOZ117"/>
    <mergeCell ref="JPB117:JPG117"/>
    <mergeCell ref="JPI117:JPN117"/>
    <mergeCell ref="JPP117:JPU117"/>
    <mergeCell ref="JPW117:JQB117"/>
    <mergeCell ref="JMX117:JNC117"/>
    <mergeCell ref="JNE117:JNJ117"/>
    <mergeCell ref="JNL117:JNQ117"/>
    <mergeCell ref="JNS117:JNX117"/>
    <mergeCell ref="JNZ117:JOE117"/>
    <mergeCell ref="JOG117:JOL117"/>
    <mergeCell ref="JLH117:JLM117"/>
    <mergeCell ref="JLO117:JLT117"/>
    <mergeCell ref="JLV117:JMA117"/>
    <mergeCell ref="JMC117:JMH117"/>
    <mergeCell ref="JMJ117:JMO117"/>
    <mergeCell ref="JMQ117:JMV117"/>
    <mergeCell ref="JJR117:JJW117"/>
    <mergeCell ref="JJY117:JKD117"/>
    <mergeCell ref="JKF117:JKK117"/>
    <mergeCell ref="JKM117:JKR117"/>
    <mergeCell ref="JKT117:JKY117"/>
    <mergeCell ref="JLA117:JLF117"/>
    <mergeCell ref="JIB117:JIG117"/>
    <mergeCell ref="JII117:JIN117"/>
    <mergeCell ref="JIP117:JIU117"/>
    <mergeCell ref="JIW117:JJB117"/>
    <mergeCell ref="JJD117:JJI117"/>
    <mergeCell ref="JJK117:JJP117"/>
    <mergeCell ref="JGL117:JGQ117"/>
    <mergeCell ref="JGS117:JGX117"/>
    <mergeCell ref="JGZ117:JHE117"/>
    <mergeCell ref="JHG117:JHL117"/>
    <mergeCell ref="JHN117:JHS117"/>
    <mergeCell ref="JHU117:JHZ117"/>
    <mergeCell ref="JYF117:JYK117"/>
    <mergeCell ref="JYM117:JYR117"/>
    <mergeCell ref="JYT117:JYY117"/>
    <mergeCell ref="JZA117:JZF117"/>
    <mergeCell ref="JZH117:JZM117"/>
    <mergeCell ref="JZO117:JZT117"/>
    <mergeCell ref="JWP117:JWU117"/>
    <mergeCell ref="JWW117:JXB117"/>
    <mergeCell ref="JXD117:JXI117"/>
    <mergeCell ref="JXK117:JXP117"/>
    <mergeCell ref="JXR117:JXW117"/>
    <mergeCell ref="JXY117:JYD117"/>
    <mergeCell ref="JUZ117:JVE117"/>
    <mergeCell ref="JVG117:JVL117"/>
    <mergeCell ref="JVN117:JVS117"/>
    <mergeCell ref="JVU117:JVZ117"/>
    <mergeCell ref="JWB117:JWG117"/>
    <mergeCell ref="JWI117:JWN117"/>
    <mergeCell ref="JTJ117:JTO117"/>
    <mergeCell ref="JTQ117:JTV117"/>
    <mergeCell ref="JTX117:JUC117"/>
    <mergeCell ref="JUE117:JUJ117"/>
    <mergeCell ref="JUL117:JUQ117"/>
    <mergeCell ref="JUS117:JUX117"/>
    <mergeCell ref="JRT117:JRY117"/>
    <mergeCell ref="JSA117:JSF117"/>
    <mergeCell ref="JSH117:JSM117"/>
    <mergeCell ref="JSO117:JST117"/>
    <mergeCell ref="JSV117:JTA117"/>
    <mergeCell ref="JTC117:JTH117"/>
    <mergeCell ref="JQD117:JQI117"/>
    <mergeCell ref="JQK117:JQP117"/>
    <mergeCell ref="JQR117:JQW117"/>
    <mergeCell ref="JQY117:JRD117"/>
    <mergeCell ref="JRF117:JRK117"/>
    <mergeCell ref="JRM117:JRR117"/>
    <mergeCell ref="KHX117:KIC117"/>
    <mergeCell ref="KIE117:KIJ117"/>
    <mergeCell ref="KIL117:KIQ117"/>
    <mergeCell ref="KIS117:KIX117"/>
    <mergeCell ref="KIZ117:KJE117"/>
    <mergeCell ref="KJG117:KJL117"/>
    <mergeCell ref="KGH117:KGM117"/>
    <mergeCell ref="KGO117:KGT117"/>
    <mergeCell ref="KGV117:KHA117"/>
    <mergeCell ref="KHC117:KHH117"/>
    <mergeCell ref="KHJ117:KHO117"/>
    <mergeCell ref="KHQ117:KHV117"/>
    <mergeCell ref="KER117:KEW117"/>
    <mergeCell ref="KEY117:KFD117"/>
    <mergeCell ref="KFF117:KFK117"/>
    <mergeCell ref="KFM117:KFR117"/>
    <mergeCell ref="KFT117:KFY117"/>
    <mergeCell ref="KGA117:KGF117"/>
    <mergeCell ref="KDB117:KDG117"/>
    <mergeCell ref="KDI117:KDN117"/>
    <mergeCell ref="KDP117:KDU117"/>
    <mergeCell ref="KDW117:KEB117"/>
    <mergeCell ref="KED117:KEI117"/>
    <mergeCell ref="KEK117:KEP117"/>
    <mergeCell ref="KBL117:KBQ117"/>
    <mergeCell ref="KBS117:KBX117"/>
    <mergeCell ref="KBZ117:KCE117"/>
    <mergeCell ref="KCG117:KCL117"/>
    <mergeCell ref="KCN117:KCS117"/>
    <mergeCell ref="KCU117:KCZ117"/>
    <mergeCell ref="JZV117:KAA117"/>
    <mergeCell ref="KAC117:KAH117"/>
    <mergeCell ref="KAJ117:KAO117"/>
    <mergeCell ref="KAQ117:KAV117"/>
    <mergeCell ref="KAX117:KBC117"/>
    <mergeCell ref="KBE117:KBJ117"/>
    <mergeCell ref="KRP117:KRU117"/>
    <mergeCell ref="KRW117:KSB117"/>
    <mergeCell ref="KSD117:KSI117"/>
    <mergeCell ref="KSK117:KSP117"/>
    <mergeCell ref="KSR117:KSW117"/>
    <mergeCell ref="KSY117:KTD117"/>
    <mergeCell ref="KPZ117:KQE117"/>
    <mergeCell ref="KQG117:KQL117"/>
    <mergeCell ref="KQN117:KQS117"/>
    <mergeCell ref="KQU117:KQZ117"/>
    <mergeCell ref="KRB117:KRG117"/>
    <mergeCell ref="KRI117:KRN117"/>
    <mergeCell ref="KOJ117:KOO117"/>
    <mergeCell ref="KOQ117:KOV117"/>
    <mergeCell ref="KOX117:KPC117"/>
    <mergeCell ref="KPE117:KPJ117"/>
    <mergeCell ref="KPL117:KPQ117"/>
    <mergeCell ref="KPS117:KPX117"/>
    <mergeCell ref="KMT117:KMY117"/>
    <mergeCell ref="KNA117:KNF117"/>
    <mergeCell ref="KNH117:KNM117"/>
    <mergeCell ref="KNO117:KNT117"/>
    <mergeCell ref="KNV117:KOA117"/>
    <mergeCell ref="KOC117:KOH117"/>
    <mergeCell ref="KLD117:KLI117"/>
    <mergeCell ref="KLK117:KLP117"/>
    <mergeCell ref="KLR117:KLW117"/>
    <mergeCell ref="KLY117:KMD117"/>
    <mergeCell ref="KMF117:KMK117"/>
    <mergeCell ref="KMM117:KMR117"/>
    <mergeCell ref="KJN117:KJS117"/>
    <mergeCell ref="KJU117:KJZ117"/>
    <mergeCell ref="KKB117:KKG117"/>
    <mergeCell ref="KKI117:KKN117"/>
    <mergeCell ref="KKP117:KKU117"/>
    <mergeCell ref="KKW117:KLB117"/>
    <mergeCell ref="LBH117:LBM117"/>
    <mergeCell ref="LBO117:LBT117"/>
    <mergeCell ref="LBV117:LCA117"/>
    <mergeCell ref="LCC117:LCH117"/>
    <mergeCell ref="LCJ117:LCO117"/>
    <mergeCell ref="LCQ117:LCV117"/>
    <mergeCell ref="KZR117:KZW117"/>
    <mergeCell ref="KZY117:LAD117"/>
    <mergeCell ref="LAF117:LAK117"/>
    <mergeCell ref="LAM117:LAR117"/>
    <mergeCell ref="LAT117:LAY117"/>
    <mergeCell ref="LBA117:LBF117"/>
    <mergeCell ref="KYB117:KYG117"/>
    <mergeCell ref="KYI117:KYN117"/>
    <mergeCell ref="KYP117:KYU117"/>
    <mergeCell ref="KYW117:KZB117"/>
    <mergeCell ref="KZD117:KZI117"/>
    <mergeCell ref="KZK117:KZP117"/>
    <mergeCell ref="KWL117:KWQ117"/>
    <mergeCell ref="KWS117:KWX117"/>
    <mergeCell ref="KWZ117:KXE117"/>
    <mergeCell ref="KXG117:KXL117"/>
    <mergeCell ref="KXN117:KXS117"/>
    <mergeCell ref="KXU117:KXZ117"/>
    <mergeCell ref="KUV117:KVA117"/>
    <mergeCell ref="KVC117:KVH117"/>
    <mergeCell ref="KVJ117:KVO117"/>
    <mergeCell ref="KVQ117:KVV117"/>
    <mergeCell ref="KVX117:KWC117"/>
    <mergeCell ref="KWE117:KWJ117"/>
    <mergeCell ref="KTF117:KTK117"/>
    <mergeCell ref="KTM117:KTR117"/>
    <mergeCell ref="KTT117:KTY117"/>
    <mergeCell ref="KUA117:KUF117"/>
    <mergeCell ref="KUH117:KUM117"/>
    <mergeCell ref="KUO117:KUT117"/>
    <mergeCell ref="LKZ117:LLE117"/>
    <mergeCell ref="LLG117:LLL117"/>
    <mergeCell ref="LLN117:LLS117"/>
    <mergeCell ref="LLU117:LLZ117"/>
    <mergeCell ref="LMB117:LMG117"/>
    <mergeCell ref="LMI117:LMN117"/>
    <mergeCell ref="LJJ117:LJO117"/>
    <mergeCell ref="LJQ117:LJV117"/>
    <mergeCell ref="LJX117:LKC117"/>
    <mergeCell ref="LKE117:LKJ117"/>
    <mergeCell ref="LKL117:LKQ117"/>
    <mergeCell ref="LKS117:LKX117"/>
    <mergeCell ref="LHT117:LHY117"/>
    <mergeCell ref="LIA117:LIF117"/>
    <mergeCell ref="LIH117:LIM117"/>
    <mergeCell ref="LIO117:LIT117"/>
    <mergeCell ref="LIV117:LJA117"/>
    <mergeCell ref="LJC117:LJH117"/>
    <mergeCell ref="LGD117:LGI117"/>
    <mergeCell ref="LGK117:LGP117"/>
    <mergeCell ref="LGR117:LGW117"/>
    <mergeCell ref="LGY117:LHD117"/>
    <mergeCell ref="LHF117:LHK117"/>
    <mergeCell ref="LHM117:LHR117"/>
    <mergeCell ref="LEN117:LES117"/>
    <mergeCell ref="LEU117:LEZ117"/>
    <mergeCell ref="LFB117:LFG117"/>
    <mergeCell ref="LFI117:LFN117"/>
    <mergeCell ref="LFP117:LFU117"/>
    <mergeCell ref="LFW117:LGB117"/>
    <mergeCell ref="LCX117:LDC117"/>
    <mergeCell ref="LDE117:LDJ117"/>
    <mergeCell ref="LDL117:LDQ117"/>
    <mergeCell ref="LDS117:LDX117"/>
    <mergeCell ref="LDZ117:LEE117"/>
    <mergeCell ref="LEG117:LEL117"/>
    <mergeCell ref="LUR117:LUW117"/>
    <mergeCell ref="LUY117:LVD117"/>
    <mergeCell ref="LVF117:LVK117"/>
    <mergeCell ref="LVM117:LVR117"/>
    <mergeCell ref="LVT117:LVY117"/>
    <mergeCell ref="LWA117:LWF117"/>
    <mergeCell ref="LTB117:LTG117"/>
    <mergeCell ref="LTI117:LTN117"/>
    <mergeCell ref="LTP117:LTU117"/>
    <mergeCell ref="LTW117:LUB117"/>
    <mergeCell ref="LUD117:LUI117"/>
    <mergeCell ref="LUK117:LUP117"/>
    <mergeCell ref="LRL117:LRQ117"/>
    <mergeCell ref="LRS117:LRX117"/>
    <mergeCell ref="LRZ117:LSE117"/>
    <mergeCell ref="LSG117:LSL117"/>
    <mergeCell ref="LSN117:LSS117"/>
    <mergeCell ref="LSU117:LSZ117"/>
    <mergeCell ref="LPV117:LQA117"/>
    <mergeCell ref="LQC117:LQH117"/>
    <mergeCell ref="LQJ117:LQO117"/>
    <mergeCell ref="LQQ117:LQV117"/>
    <mergeCell ref="LQX117:LRC117"/>
    <mergeCell ref="LRE117:LRJ117"/>
    <mergeCell ref="LOF117:LOK117"/>
    <mergeCell ref="LOM117:LOR117"/>
    <mergeCell ref="LOT117:LOY117"/>
    <mergeCell ref="LPA117:LPF117"/>
    <mergeCell ref="LPH117:LPM117"/>
    <mergeCell ref="LPO117:LPT117"/>
    <mergeCell ref="LMP117:LMU117"/>
    <mergeCell ref="LMW117:LNB117"/>
    <mergeCell ref="LND117:LNI117"/>
    <mergeCell ref="LNK117:LNP117"/>
    <mergeCell ref="LNR117:LNW117"/>
    <mergeCell ref="LNY117:LOD117"/>
    <mergeCell ref="MEJ117:MEO117"/>
    <mergeCell ref="MEQ117:MEV117"/>
    <mergeCell ref="MEX117:MFC117"/>
    <mergeCell ref="MFE117:MFJ117"/>
    <mergeCell ref="MFL117:MFQ117"/>
    <mergeCell ref="MFS117:MFX117"/>
    <mergeCell ref="MCT117:MCY117"/>
    <mergeCell ref="MDA117:MDF117"/>
    <mergeCell ref="MDH117:MDM117"/>
    <mergeCell ref="MDO117:MDT117"/>
    <mergeCell ref="MDV117:MEA117"/>
    <mergeCell ref="MEC117:MEH117"/>
    <mergeCell ref="MBD117:MBI117"/>
    <mergeCell ref="MBK117:MBP117"/>
    <mergeCell ref="MBR117:MBW117"/>
    <mergeCell ref="MBY117:MCD117"/>
    <mergeCell ref="MCF117:MCK117"/>
    <mergeCell ref="MCM117:MCR117"/>
    <mergeCell ref="LZN117:LZS117"/>
    <mergeCell ref="LZU117:LZZ117"/>
    <mergeCell ref="MAB117:MAG117"/>
    <mergeCell ref="MAI117:MAN117"/>
    <mergeCell ref="MAP117:MAU117"/>
    <mergeCell ref="MAW117:MBB117"/>
    <mergeCell ref="LXX117:LYC117"/>
    <mergeCell ref="LYE117:LYJ117"/>
    <mergeCell ref="LYL117:LYQ117"/>
    <mergeCell ref="LYS117:LYX117"/>
    <mergeCell ref="LYZ117:LZE117"/>
    <mergeCell ref="LZG117:LZL117"/>
    <mergeCell ref="LWH117:LWM117"/>
    <mergeCell ref="LWO117:LWT117"/>
    <mergeCell ref="LWV117:LXA117"/>
    <mergeCell ref="LXC117:LXH117"/>
    <mergeCell ref="LXJ117:LXO117"/>
    <mergeCell ref="LXQ117:LXV117"/>
    <mergeCell ref="MOB117:MOG117"/>
    <mergeCell ref="MOI117:MON117"/>
    <mergeCell ref="MOP117:MOU117"/>
    <mergeCell ref="MOW117:MPB117"/>
    <mergeCell ref="MPD117:MPI117"/>
    <mergeCell ref="MPK117:MPP117"/>
    <mergeCell ref="MML117:MMQ117"/>
    <mergeCell ref="MMS117:MMX117"/>
    <mergeCell ref="MMZ117:MNE117"/>
    <mergeCell ref="MNG117:MNL117"/>
    <mergeCell ref="MNN117:MNS117"/>
    <mergeCell ref="MNU117:MNZ117"/>
    <mergeCell ref="MKV117:MLA117"/>
    <mergeCell ref="MLC117:MLH117"/>
    <mergeCell ref="MLJ117:MLO117"/>
    <mergeCell ref="MLQ117:MLV117"/>
    <mergeCell ref="MLX117:MMC117"/>
    <mergeCell ref="MME117:MMJ117"/>
    <mergeCell ref="MJF117:MJK117"/>
    <mergeCell ref="MJM117:MJR117"/>
    <mergeCell ref="MJT117:MJY117"/>
    <mergeCell ref="MKA117:MKF117"/>
    <mergeCell ref="MKH117:MKM117"/>
    <mergeCell ref="MKO117:MKT117"/>
    <mergeCell ref="MHP117:MHU117"/>
    <mergeCell ref="MHW117:MIB117"/>
    <mergeCell ref="MID117:MII117"/>
    <mergeCell ref="MIK117:MIP117"/>
    <mergeCell ref="MIR117:MIW117"/>
    <mergeCell ref="MIY117:MJD117"/>
    <mergeCell ref="MFZ117:MGE117"/>
    <mergeCell ref="MGG117:MGL117"/>
    <mergeCell ref="MGN117:MGS117"/>
    <mergeCell ref="MGU117:MGZ117"/>
    <mergeCell ref="MHB117:MHG117"/>
    <mergeCell ref="MHI117:MHN117"/>
    <mergeCell ref="MXT117:MXY117"/>
    <mergeCell ref="MYA117:MYF117"/>
    <mergeCell ref="MYH117:MYM117"/>
    <mergeCell ref="MYO117:MYT117"/>
    <mergeCell ref="MYV117:MZA117"/>
    <mergeCell ref="MZC117:MZH117"/>
    <mergeCell ref="MWD117:MWI117"/>
    <mergeCell ref="MWK117:MWP117"/>
    <mergeCell ref="MWR117:MWW117"/>
    <mergeCell ref="MWY117:MXD117"/>
    <mergeCell ref="MXF117:MXK117"/>
    <mergeCell ref="MXM117:MXR117"/>
    <mergeCell ref="MUN117:MUS117"/>
    <mergeCell ref="MUU117:MUZ117"/>
    <mergeCell ref="MVB117:MVG117"/>
    <mergeCell ref="MVI117:MVN117"/>
    <mergeCell ref="MVP117:MVU117"/>
    <mergeCell ref="MVW117:MWB117"/>
    <mergeCell ref="MSX117:MTC117"/>
    <mergeCell ref="MTE117:MTJ117"/>
    <mergeCell ref="MTL117:MTQ117"/>
    <mergeCell ref="MTS117:MTX117"/>
    <mergeCell ref="MTZ117:MUE117"/>
    <mergeCell ref="MUG117:MUL117"/>
    <mergeCell ref="MRH117:MRM117"/>
    <mergeCell ref="MRO117:MRT117"/>
    <mergeCell ref="MRV117:MSA117"/>
    <mergeCell ref="MSC117:MSH117"/>
    <mergeCell ref="MSJ117:MSO117"/>
    <mergeCell ref="MSQ117:MSV117"/>
    <mergeCell ref="MPR117:MPW117"/>
    <mergeCell ref="MPY117:MQD117"/>
    <mergeCell ref="MQF117:MQK117"/>
    <mergeCell ref="MQM117:MQR117"/>
    <mergeCell ref="MQT117:MQY117"/>
    <mergeCell ref="MRA117:MRF117"/>
    <mergeCell ref="NHL117:NHQ117"/>
    <mergeCell ref="NHS117:NHX117"/>
    <mergeCell ref="NHZ117:NIE117"/>
    <mergeCell ref="NIG117:NIL117"/>
    <mergeCell ref="NIN117:NIS117"/>
    <mergeCell ref="NIU117:NIZ117"/>
    <mergeCell ref="NFV117:NGA117"/>
    <mergeCell ref="NGC117:NGH117"/>
    <mergeCell ref="NGJ117:NGO117"/>
    <mergeCell ref="NGQ117:NGV117"/>
    <mergeCell ref="NGX117:NHC117"/>
    <mergeCell ref="NHE117:NHJ117"/>
    <mergeCell ref="NEF117:NEK117"/>
    <mergeCell ref="NEM117:NER117"/>
    <mergeCell ref="NET117:NEY117"/>
    <mergeCell ref="NFA117:NFF117"/>
    <mergeCell ref="NFH117:NFM117"/>
    <mergeCell ref="NFO117:NFT117"/>
    <mergeCell ref="NCP117:NCU117"/>
    <mergeCell ref="NCW117:NDB117"/>
    <mergeCell ref="NDD117:NDI117"/>
    <mergeCell ref="NDK117:NDP117"/>
    <mergeCell ref="NDR117:NDW117"/>
    <mergeCell ref="NDY117:NED117"/>
    <mergeCell ref="NAZ117:NBE117"/>
    <mergeCell ref="NBG117:NBL117"/>
    <mergeCell ref="NBN117:NBS117"/>
    <mergeCell ref="NBU117:NBZ117"/>
    <mergeCell ref="NCB117:NCG117"/>
    <mergeCell ref="NCI117:NCN117"/>
    <mergeCell ref="MZJ117:MZO117"/>
    <mergeCell ref="MZQ117:MZV117"/>
    <mergeCell ref="MZX117:NAC117"/>
    <mergeCell ref="NAE117:NAJ117"/>
    <mergeCell ref="NAL117:NAQ117"/>
    <mergeCell ref="NAS117:NAX117"/>
    <mergeCell ref="NRD117:NRI117"/>
    <mergeCell ref="NRK117:NRP117"/>
    <mergeCell ref="NRR117:NRW117"/>
    <mergeCell ref="NRY117:NSD117"/>
    <mergeCell ref="NSF117:NSK117"/>
    <mergeCell ref="NSM117:NSR117"/>
    <mergeCell ref="NPN117:NPS117"/>
    <mergeCell ref="NPU117:NPZ117"/>
    <mergeCell ref="NQB117:NQG117"/>
    <mergeCell ref="NQI117:NQN117"/>
    <mergeCell ref="NQP117:NQU117"/>
    <mergeCell ref="NQW117:NRB117"/>
    <mergeCell ref="NNX117:NOC117"/>
    <mergeCell ref="NOE117:NOJ117"/>
    <mergeCell ref="NOL117:NOQ117"/>
    <mergeCell ref="NOS117:NOX117"/>
    <mergeCell ref="NOZ117:NPE117"/>
    <mergeCell ref="NPG117:NPL117"/>
    <mergeCell ref="NMH117:NMM117"/>
    <mergeCell ref="NMO117:NMT117"/>
    <mergeCell ref="NMV117:NNA117"/>
    <mergeCell ref="NNC117:NNH117"/>
    <mergeCell ref="NNJ117:NNO117"/>
    <mergeCell ref="NNQ117:NNV117"/>
    <mergeCell ref="NKR117:NKW117"/>
    <mergeCell ref="NKY117:NLD117"/>
    <mergeCell ref="NLF117:NLK117"/>
    <mergeCell ref="NLM117:NLR117"/>
    <mergeCell ref="NLT117:NLY117"/>
    <mergeCell ref="NMA117:NMF117"/>
    <mergeCell ref="NJB117:NJG117"/>
    <mergeCell ref="NJI117:NJN117"/>
    <mergeCell ref="NJP117:NJU117"/>
    <mergeCell ref="NJW117:NKB117"/>
    <mergeCell ref="NKD117:NKI117"/>
    <mergeCell ref="NKK117:NKP117"/>
    <mergeCell ref="OAV117:OBA117"/>
    <mergeCell ref="OBC117:OBH117"/>
    <mergeCell ref="OBJ117:OBO117"/>
    <mergeCell ref="OBQ117:OBV117"/>
    <mergeCell ref="OBX117:OCC117"/>
    <mergeCell ref="OCE117:OCJ117"/>
    <mergeCell ref="NZF117:NZK117"/>
    <mergeCell ref="NZM117:NZR117"/>
    <mergeCell ref="NZT117:NZY117"/>
    <mergeCell ref="OAA117:OAF117"/>
    <mergeCell ref="OAH117:OAM117"/>
    <mergeCell ref="OAO117:OAT117"/>
    <mergeCell ref="NXP117:NXU117"/>
    <mergeCell ref="NXW117:NYB117"/>
    <mergeCell ref="NYD117:NYI117"/>
    <mergeCell ref="NYK117:NYP117"/>
    <mergeCell ref="NYR117:NYW117"/>
    <mergeCell ref="NYY117:NZD117"/>
    <mergeCell ref="NVZ117:NWE117"/>
    <mergeCell ref="NWG117:NWL117"/>
    <mergeCell ref="NWN117:NWS117"/>
    <mergeCell ref="NWU117:NWZ117"/>
    <mergeCell ref="NXB117:NXG117"/>
    <mergeCell ref="NXI117:NXN117"/>
    <mergeCell ref="NUJ117:NUO117"/>
    <mergeCell ref="NUQ117:NUV117"/>
    <mergeCell ref="NUX117:NVC117"/>
    <mergeCell ref="NVE117:NVJ117"/>
    <mergeCell ref="NVL117:NVQ117"/>
    <mergeCell ref="NVS117:NVX117"/>
    <mergeCell ref="NST117:NSY117"/>
    <mergeCell ref="NTA117:NTF117"/>
    <mergeCell ref="NTH117:NTM117"/>
    <mergeCell ref="NTO117:NTT117"/>
    <mergeCell ref="NTV117:NUA117"/>
    <mergeCell ref="NUC117:NUH117"/>
    <mergeCell ref="OKN117:OKS117"/>
    <mergeCell ref="OKU117:OKZ117"/>
    <mergeCell ref="OLB117:OLG117"/>
    <mergeCell ref="OLI117:OLN117"/>
    <mergeCell ref="OLP117:OLU117"/>
    <mergeCell ref="OLW117:OMB117"/>
    <mergeCell ref="OIX117:OJC117"/>
    <mergeCell ref="OJE117:OJJ117"/>
    <mergeCell ref="OJL117:OJQ117"/>
    <mergeCell ref="OJS117:OJX117"/>
    <mergeCell ref="OJZ117:OKE117"/>
    <mergeCell ref="OKG117:OKL117"/>
    <mergeCell ref="OHH117:OHM117"/>
    <mergeCell ref="OHO117:OHT117"/>
    <mergeCell ref="OHV117:OIA117"/>
    <mergeCell ref="OIC117:OIH117"/>
    <mergeCell ref="OIJ117:OIO117"/>
    <mergeCell ref="OIQ117:OIV117"/>
    <mergeCell ref="OFR117:OFW117"/>
    <mergeCell ref="OFY117:OGD117"/>
    <mergeCell ref="OGF117:OGK117"/>
    <mergeCell ref="OGM117:OGR117"/>
    <mergeCell ref="OGT117:OGY117"/>
    <mergeCell ref="OHA117:OHF117"/>
    <mergeCell ref="OEB117:OEG117"/>
    <mergeCell ref="OEI117:OEN117"/>
    <mergeCell ref="OEP117:OEU117"/>
    <mergeCell ref="OEW117:OFB117"/>
    <mergeCell ref="OFD117:OFI117"/>
    <mergeCell ref="OFK117:OFP117"/>
    <mergeCell ref="OCL117:OCQ117"/>
    <mergeCell ref="OCS117:OCX117"/>
    <mergeCell ref="OCZ117:ODE117"/>
    <mergeCell ref="ODG117:ODL117"/>
    <mergeCell ref="ODN117:ODS117"/>
    <mergeCell ref="ODU117:ODZ117"/>
    <mergeCell ref="OUF117:OUK117"/>
    <mergeCell ref="OUM117:OUR117"/>
    <mergeCell ref="OUT117:OUY117"/>
    <mergeCell ref="OVA117:OVF117"/>
    <mergeCell ref="OVH117:OVM117"/>
    <mergeCell ref="OVO117:OVT117"/>
    <mergeCell ref="OSP117:OSU117"/>
    <mergeCell ref="OSW117:OTB117"/>
    <mergeCell ref="OTD117:OTI117"/>
    <mergeCell ref="OTK117:OTP117"/>
    <mergeCell ref="OTR117:OTW117"/>
    <mergeCell ref="OTY117:OUD117"/>
    <mergeCell ref="OQZ117:ORE117"/>
    <mergeCell ref="ORG117:ORL117"/>
    <mergeCell ref="ORN117:ORS117"/>
    <mergeCell ref="ORU117:ORZ117"/>
    <mergeCell ref="OSB117:OSG117"/>
    <mergeCell ref="OSI117:OSN117"/>
    <mergeCell ref="OPJ117:OPO117"/>
    <mergeCell ref="OPQ117:OPV117"/>
    <mergeCell ref="OPX117:OQC117"/>
    <mergeCell ref="OQE117:OQJ117"/>
    <mergeCell ref="OQL117:OQQ117"/>
    <mergeCell ref="OQS117:OQX117"/>
    <mergeCell ref="ONT117:ONY117"/>
    <mergeCell ref="OOA117:OOF117"/>
    <mergeCell ref="OOH117:OOM117"/>
    <mergeCell ref="OOO117:OOT117"/>
    <mergeCell ref="OOV117:OPA117"/>
    <mergeCell ref="OPC117:OPH117"/>
    <mergeCell ref="OMD117:OMI117"/>
    <mergeCell ref="OMK117:OMP117"/>
    <mergeCell ref="OMR117:OMW117"/>
    <mergeCell ref="OMY117:OND117"/>
    <mergeCell ref="ONF117:ONK117"/>
    <mergeCell ref="ONM117:ONR117"/>
    <mergeCell ref="PDX117:PEC117"/>
    <mergeCell ref="PEE117:PEJ117"/>
    <mergeCell ref="PEL117:PEQ117"/>
    <mergeCell ref="PES117:PEX117"/>
    <mergeCell ref="PEZ117:PFE117"/>
    <mergeCell ref="PFG117:PFL117"/>
    <mergeCell ref="PCH117:PCM117"/>
    <mergeCell ref="PCO117:PCT117"/>
    <mergeCell ref="PCV117:PDA117"/>
    <mergeCell ref="PDC117:PDH117"/>
    <mergeCell ref="PDJ117:PDO117"/>
    <mergeCell ref="PDQ117:PDV117"/>
    <mergeCell ref="PAR117:PAW117"/>
    <mergeCell ref="PAY117:PBD117"/>
    <mergeCell ref="PBF117:PBK117"/>
    <mergeCell ref="PBM117:PBR117"/>
    <mergeCell ref="PBT117:PBY117"/>
    <mergeCell ref="PCA117:PCF117"/>
    <mergeCell ref="OZB117:OZG117"/>
    <mergeCell ref="OZI117:OZN117"/>
    <mergeCell ref="OZP117:OZU117"/>
    <mergeCell ref="OZW117:PAB117"/>
    <mergeCell ref="PAD117:PAI117"/>
    <mergeCell ref="PAK117:PAP117"/>
    <mergeCell ref="OXL117:OXQ117"/>
    <mergeCell ref="OXS117:OXX117"/>
    <mergeCell ref="OXZ117:OYE117"/>
    <mergeCell ref="OYG117:OYL117"/>
    <mergeCell ref="OYN117:OYS117"/>
    <mergeCell ref="OYU117:OYZ117"/>
    <mergeCell ref="OVV117:OWA117"/>
    <mergeCell ref="OWC117:OWH117"/>
    <mergeCell ref="OWJ117:OWO117"/>
    <mergeCell ref="OWQ117:OWV117"/>
    <mergeCell ref="OWX117:OXC117"/>
    <mergeCell ref="OXE117:OXJ117"/>
    <mergeCell ref="PNP117:PNU117"/>
    <mergeCell ref="PNW117:POB117"/>
    <mergeCell ref="POD117:POI117"/>
    <mergeCell ref="POK117:POP117"/>
    <mergeCell ref="POR117:POW117"/>
    <mergeCell ref="POY117:PPD117"/>
    <mergeCell ref="PLZ117:PME117"/>
    <mergeCell ref="PMG117:PML117"/>
    <mergeCell ref="PMN117:PMS117"/>
    <mergeCell ref="PMU117:PMZ117"/>
    <mergeCell ref="PNB117:PNG117"/>
    <mergeCell ref="PNI117:PNN117"/>
    <mergeCell ref="PKJ117:PKO117"/>
    <mergeCell ref="PKQ117:PKV117"/>
    <mergeCell ref="PKX117:PLC117"/>
    <mergeCell ref="PLE117:PLJ117"/>
    <mergeCell ref="PLL117:PLQ117"/>
    <mergeCell ref="PLS117:PLX117"/>
    <mergeCell ref="PIT117:PIY117"/>
    <mergeCell ref="PJA117:PJF117"/>
    <mergeCell ref="PJH117:PJM117"/>
    <mergeCell ref="PJO117:PJT117"/>
    <mergeCell ref="PJV117:PKA117"/>
    <mergeCell ref="PKC117:PKH117"/>
    <mergeCell ref="PHD117:PHI117"/>
    <mergeCell ref="PHK117:PHP117"/>
    <mergeCell ref="PHR117:PHW117"/>
    <mergeCell ref="PHY117:PID117"/>
    <mergeCell ref="PIF117:PIK117"/>
    <mergeCell ref="PIM117:PIR117"/>
    <mergeCell ref="PFN117:PFS117"/>
    <mergeCell ref="PFU117:PFZ117"/>
    <mergeCell ref="PGB117:PGG117"/>
    <mergeCell ref="PGI117:PGN117"/>
    <mergeCell ref="PGP117:PGU117"/>
    <mergeCell ref="PGW117:PHB117"/>
    <mergeCell ref="PXH117:PXM117"/>
    <mergeCell ref="PXO117:PXT117"/>
    <mergeCell ref="PXV117:PYA117"/>
    <mergeCell ref="PYC117:PYH117"/>
    <mergeCell ref="PYJ117:PYO117"/>
    <mergeCell ref="PYQ117:PYV117"/>
    <mergeCell ref="PVR117:PVW117"/>
    <mergeCell ref="PVY117:PWD117"/>
    <mergeCell ref="PWF117:PWK117"/>
    <mergeCell ref="PWM117:PWR117"/>
    <mergeCell ref="PWT117:PWY117"/>
    <mergeCell ref="PXA117:PXF117"/>
    <mergeCell ref="PUB117:PUG117"/>
    <mergeCell ref="PUI117:PUN117"/>
    <mergeCell ref="PUP117:PUU117"/>
    <mergeCell ref="PUW117:PVB117"/>
    <mergeCell ref="PVD117:PVI117"/>
    <mergeCell ref="PVK117:PVP117"/>
    <mergeCell ref="PSL117:PSQ117"/>
    <mergeCell ref="PSS117:PSX117"/>
    <mergeCell ref="PSZ117:PTE117"/>
    <mergeCell ref="PTG117:PTL117"/>
    <mergeCell ref="PTN117:PTS117"/>
    <mergeCell ref="PTU117:PTZ117"/>
    <mergeCell ref="PQV117:PRA117"/>
    <mergeCell ref="PRC117:PRH117"/>
    <mergeCell ref="PRJ117:PRO117"/>
    <mergeCell ref="PRQ117:PRV117"/>
    <mergeCell ref="PRX117:PSC117"/>
    <mergeCell ref="PSE117:PSJ117"/>
    <mergeCell ref="PPF117:PPK117"/>
    <mergeCell ref="PPM117:PPR117"/>
    <mergeCell ref="PPT117:PPY117"/>
    <mergeCell ref="PQA117:PQF117"/>
    <mergeCell ref="PQH117:PQM117"/>
    <mergeCell ref="PQO117:PQT117"/>
    <mergeCell ref="QGZ117:QHE117"/>
    <mergeCell ref="QHG117:QHL117"/>
    <mergeCell ref="QHN117:QHS117"/>
    <mergeCell ref="QHU117:QHZ117"/>
    <mergeCell ref="QIB117:QIG117"/>
    <mergeCell ref="QII117:QIN117"/>
    <mergeCell ref="QFJ117:QFO117"/>
    <mergeCell ref="QFQ117:QFV117"/>
    <mergeCell ref="QFX117:QGC117"/>
    <mergeCell ref="QGE117:QGJ117"/>
    <mergeCell ref="QGL117:QGQ117"/>
    <mergeCell ref="QGS117:QGX117"/>
    <mergeCell ref="QDT117:QDY117"/>
    <mergeCell ref="QEA117:QEF117"/>
    <mergeCell ref="QEH117:QEM117"/>
    <mergeCell ref="QEO117:QET117"/>
    <mergeCell ref="QEV117:QFA117"/>
    <mergeCell ref="QFC117:QFH117"/>
    <mergeCell ref="QCD117:QCI117"/>
    <mergeCell ref="QCK117:QCP117"/>
    <mergeCell ref="QCR117:QCW117"/>
    <mergeCell ref="QCY117:QDD117"/>
    <mergeCell ref="QDF117:QDK117"/>
    <mergeCell ref="QDM117:QDR117"/>
    <mergeCell ref="QAN117:QAS117"/>
    <mergeCell ref="QAU117:QAZ117"/>
    <mergeCell ref="QBB117:QBG117"/>
    <mergeCell ref="QBI117:QBN117"/>
    <mergeCell ref="QBP117:QBU117"/>
    <mergeCell ref="QBW117:QCB117"/>
    <mergeCell ref="PYX117:PZC117"/>
    <mergeCell ref="PZE117:PZJ117"/>
    <mergeCell ref="PZL117:PZQ117"/>
    <mergeCell ref="PZS117:PZX117"/>
    <mergeCell ref="PZZ117:QAE117"/>
    <mergeCell ref="QAG117:QAL117"/>
    <mergeCell ref="QQR117:QQW117"/>
    <mergeCell ref="QQY117:QRD117"/>
    <mergeCell ref="QRF117:QRK117"/>
    <mergeCell ref="QRM117:QRR117"/>
    <mergeCell ref="QRT117:QRY117"/>
    <mergeCell ref="QSA117:QSF117"/>
    <mergeCell ref="QPB117:QPG117"/>
    <mergeCell ref="QPI117:QPN117"/>
    <mergeCell ref="QPP117:QPU117"/>
    <mergeCell ref="QPW117:QQB117"/>
    <mergeCell ref="QQD117:QQI117"/>
    <mergeCell ref="QQK117:QQP117"/>
    <mergeCell ref="QNL117:QNQ117"/>
    <mergeCell ref="QNS117:QNX117"/>
    <mergeCell ref="QNZ117:QOE117"/>
    <mergeCell ref="QOG117:QOL117"/>
    <mergeCell ref="QON117:QOS117"/>
    <mergeCell ref="QOU117:QOZ117"/>
    <mergeCell ref="QLV117:QMA117"/>
    <mergeCell ref="QMC117:QMH117"/>
    <mergeCell ref="QMJ117:QMO117"/>
    <mergeCell ref="QMQ117:QMV117"/>
    <mergeCell ref="QMX117:QNC117"/>
    <mergeCell ref="QNE117:QNJ117"/>
    <mergeCell ref="QKF117:QKK117"/>
    <mergeCell ref="QKM117:QKR117"/>
    <mergeCell ref="QKT117:QKY117"/>
    <mergeCell ref="QLA117:QLF117"/>
    <mergeCell ref="QLH117:QLM117"/>
    <mergeCell ref="QLO117:QLT117"/>
    <mergeCell ref="QIP117:QIU117"/>
    <mergeCell ref="QIW117:QJB117"/>
    <mergeCell ref="QJD117:QJI117"/>
    <mergeCell ref="QJK117:QJP117"/>
    <mergeCell ref="QJR117:QJW117"/>
    <mergeCell ref="QJY117:QKD117"/>
    <mergeCell ref="RAJ117:RAO117"/>
    <mergeCell ref="RAQ117:RAV117"/>
    <mergeCell ref="RAX117:RBC117"/>
    <mergeCell ref="RBE117:RBJ117"/>
    <mergeCell ref="RBL117:RBQ117"/>
    <mergeCell ref="RBS117:RBX117"/>
    <mergeCell ref="QYT117:QYY117"/>
    <mergeCell ref="QZA117:QZF117"/>
    <mergeCell ref="QZH117:QZM117"/>
    <mergeCell ref="QZO117:QZT117"/>
    <mergeCell ref="QZV117:RAA117"/>
    <mergeCell ref="RAC117:RAH117"/>
    <mergeCell ref="QXD117:QXI117"/>
    <mergeCell ref="QXK117:QXP117"/>
    <mergeCell ref="QXR117:QXW117"/>
    <mergeCell ref="QXY117:QYD117"/>
    <mergeCell ref="QYF117:QYK117"/>
    <mergeCell ref="QYM117:QYR117"/>
    <mergeCell ref="QVN117:QVS117"/>
    <mergeCell ref="QVU117:QVZ117"/>
    <mergeCell ref="QWB117:QWG117"/>
    <mergeCell ref="QWI117:QWN117"/>
    <mergeCell ref="QWP117:QWU117"/>
    <mergeCell ref="QWW117:QXB117"/>
    <mergeCell ref="QTX117:QUC117"/>
    <mergeCell ref="QUE117:QUJ117"/>
    <mergeCell ref="QUL117:QUQ117"/>
    <mergeCell ref="QUS117:QUX117"/>
    <mergeCell ref="QUZ117:QVE117"/>
    <mergeCell ref="QVG117:QVL117"/>
    <mergeCell ref="QSH117:QSM117"/>
    <mergeCell ref="QSO117:QST117"/>
    <mergeCell ref="QSV117:QTA117"/>
    <mergeCell ref="QTC117:QTH117"/>
    <mergeCell ref="QTJ117:QTO117"/>
    <mergeCell ref="QTQ117:QTV117"/>
    <mergeCell ref="RKB117:RKG117"/>
    <mergeCell ref="RKI117:RKN117"/>
    <mergeCell ref="RKP117:RKU117"/>
    <mergeCell ref="RKW117:RLB117"/>
    <mergeCell ref="RLD117:RLI117"/>
    <mergeCell ref="RLK117:RLP117"/>
    <mergeCell ref="RIL117:RIQ117"/>
    <mergeCell ref="RIS117:RIX117"/>
    <mergeCell ref="RIZ117:RJE117"/>
    <mergeCell ref="RJG117:RJL117"/>
    <mergeCell ref="RJN117:RJS117"/>
    <mergeCell ref="RJU117:RJZ117"/>
    <mergeCell ref="RGV117:RHA117"/>
    <mergeCell ref="RHC117:RHH117"/>
    <mergeCell ref="RHJ117:RHO117"/>
    <mergeCell ref="RHQ117:RHV117"/>
    <mergeCell ref="RHX117:RIC117"/>
    <mergeCell ref="RIE117:RIJ117"/>
    <mergeCell ref="RFF117:RFK117"/>
    <mergeCell ref="RFM117:RFR117"/>
    <mergeCell ref="RFT117:RFY117"/>
    <mergeCell ref="RGA117:RGF117"/>
    <mergeCell ref="RGH117:RGM117"/>
    <mergeCell ref="RGO117:RGT117"/>
    <mergeCell ref="RDP117:RDU117"/>
    <mergeCell ref="RDW117:REB117"/>
    <mergeCell ref="RED117:REI117"/>
    <mergeCell ref="REK117:REP117"/>
    <mergeCell ref="RER117:REW117"/>
    <mergeCell ref="REY117:RFD117"/>
    <mergeCell ref="RBZ117:RCE117"/>
    <mergeCell ref="RCG117:RCL117"/>
    <mergeCell ref="RCN117:RCS117"/>
    <mergeCell ref="RCU117:RCZ117"/>
    <mergeCell ref="RDB117:RDG117"/>
    <mergeCell ref="RDI117:RDN117"/>
    <mergeCell ref="RTT117:RTY117"/>
    <mergeCell ref="RUA117:RUF117"/>
    <mergeCell ref="RUH117:RUM117"/>
    <mergeCell ref="RUO117:RUT117"/>
    <mergeCell ref="RUV117:RVA117"/>
    <mergeCell ref="RVC117:RVH117"/>
    <mergeCell ref="RSD117:RSI117"/>
    <mergeCell ref="RSK117:RSP117"/>
    <mergeCell ref="RSR117:RSW117"/>
    <mergeCell ref="RSY117:RTD117"/>
    <mergeCell ref="RTF117:RTK117"/>
    <mergeCell ref="RTM117:RTR117"/>
    <mergeCell ref="RQN117:RQS117"/>
    <mergeCell ref="RQU117:RQZ117"/>
    <mergeCell ref="RRB117:RRG117"/>
    <mergeCell ref="RRI117:RRN117"/>
    <mergeCell ref="RRP117:RRU117"/>
    <mergeCell ref="RRW117:RSB117"/>
    <mergeCell ref="ROX117:RPC117"/>
    <mergeCell ref="RPE117:RPJ117"/>
    <mergeCell ref="RPL117:RPQ117"/>
    <mergeCell ref="RPS117:RPX117"/>
    <mergeCell ref="RPZ117:RQE117"/>
    <mergeCell ref="RQG117:RQL117"/>
    <mergeCell ref="RNH117:RNM117"/>
    <mergeCell ref="RNO117:RNT117"/>
    <mergeCell ref="RNV117:ROA117"/>
    <mergeCell ref="ROC117:ROH117"/>
    <mergeCell ref="ROJ117:ROO117"/>
    <mergeCell ref="ROQ117:ROV117"/>
    <mergeCell ref="RLR117:RLW117"/>
    <mergeCell ref="RLY117:RMD117"/>
    <mergeCell ref="RMF117:RMK117"/>
    <mergeCell ref="RMM117:RMR117"/>
    <mergeCell ref="RMT117:RMY117"/>
    <mergeCell ref="RNA117:RNF117"/>
    <mergeCell ref="SDL117:SDQ117"/>
    <mergeCell ref="SDS117:SDX117"/>
    <mergeCell ref="SDZ117:SEE117"/>
    <mergeCell ref="SEG117:SEL117"/>
    <mergeCell ref="SEN117:SES117"/>
    <mergeCell ref="SEU117:SEZ117"/>
    <mergeCell ref="SBV117:SCA117"/>
    <mergeCell ref="SCC117:SCH117"/>
    <mergeCell ref="SCJ117:SCO117"/>
    <mergeCell ref="SCQ117:SCV117"/>
    <mergeCell ref="SCX117:SDC117"/>
    <mergeCell ref="SDE117:SDJ117"/>
    <mergeCell ref="SAF117:SAK117"/>
    <mergeCell ref="SAM117:SAR117"/>
    <mergeCell ref="SAT117:SAY117"/>
    <mergeCell ref="SBA117:SBF117"/>
    <mergeCell ref="SBH117:SBM117"/>
    <mergeCell ref="SBO117:SBT117"/>
    <mergeCell ref="RYP117:RYU117"/>
    <mergeCell ref="RYW117:RZB117"/>
    <mergeCell ref="RZD117:RZI117"/>
    <mergeCell ref="RZK117:RZP117"/>
    <mergeCell ref="RZR117:RZW117"/>
    <mergeCell ref="RZY117:SAD117"/>
    <mergeCell ref="RWZ117:RXE117"/>
    <mergeCell ref="RXG117:RXL117"/>
    <mergeCell ref="RXN117:RXS117"/>
    <mergeCell ref="RXU117:RXZ117"/>
    <mergeCell ref="RYB117:RYG117"/>
    <mergeCell ref="RYI117:RYN117"/>
    <mergeCell ref="RVJ117:RVO117"/>
    <mergeCell ref="RVQ117:RVV117"/>
    <mergeCell ref="RVX117:RWC117"/>
    <mergeCell ref="RWE117:RWJ117"/>
    <mergeCell ref="RWL117:RWQ117"/>
    <mergeCell ref="RWS117:RWX117"/>
    <mergeCell ref="SND117:SNI117"/>
    <mergeCell ref="SNK117:SNP117"/>
    <mergeCell ref="SNR117:SNW117"/>
    <mergeCell ref="SNY117:SOD117"/>
    <mergeCell ref="SOF117:SOK117"/>
    <mergeCell ref="SOM117:SOR117"/>
    <mergeCell ref="SLN117:SLS117"/>
    <mergeCell ref="SLU117:SLZ117"/>
    <mergeCell ref="SMB117:SMG117"/>
    <mergeCell ref="SMI117:SMN117"/>
    <mergeCell ref="SMP117:SMU117"/>
    <mergeCell ref="SMW117:SNB117"/>
    <mergeCell ref="SJX117:SKC117"/>
    <mergeCell ref="SKE117:SKJ117"/>
    <mergeCell ref="SKL117:SKQ117"/>
    <mergeCell ref="SKS117:SKX117"/>
    <mergeCell ref="SKZ117:SLE117"/>
    <mergeCell ref="SLG117:SLL117"/>
    <mergeCell ref="SIH117:SIM117"/>
    <mergeCell ref="SIO117:SIT117"/>
    <mergeCell ref="SIV117:SJA117"/>
    <mergeCell ref="SJC117:SJH117"/>
    <mergeCell ref="SJJ117:SJO117"/>
    <mergeCell ref="SJQ117:SJV117"/>
    <mergeCell ref="SGR117:SGW117"/>
    <mergeCell ref="SGY117:SHD117"/>
    <mergeCell ref="SHF117:SHK117"/>
    <mergeCell ref="SHM117:SHR117"/>
    <mergeCell ref="SHT117:SHY117"/>
    <mergeCell ref="SIA117:SIF117"/>
    <mergeCell ref="SFB117:SFG117"/>
    <mergeCell ref="SFI117:SFN117"/>
    <mergeCell ref="SFP117:SFU117"/>
    <mergeCell ref="SFW117:SGB117"/>
    <mergeCell ref="SGD117:SGI117"/>
    <mergeCell ref="SGK117:SGP117"/>
    <mergeCell ref="SWV117:SXA117"/>
    <mergeCell ref="SXC117:SXH117"/>
    <mergeCell ref="SXJ117:SXO117"/>
    <mergeCell ref="SXQ117:SXV117"/>
    <mergeCell ref="SXX117:SYC117"/>
    <mergeCell ref="SYE117:SYJ117"/>
    <mergeCell ref="SVF117:SVK117"/>
    <mergeCell ref="SVM117:SVR117"/>
    <mergeCell ref="SVT117:SVY117"/>
    <mergeCell ref="SWA117:SWF117"/>
    <mergeCell ref="SWH117:SWM117"/>
    <mergeCell ref="SWO117:SWT117"/>
    <mergeCell ref="STP117:STU117"/>
    <mergeCell ref="STW117:SUB117"/>
    <mergeCell ref="SUD117:SUI117"/>
    <mergeCell ref="SUK117:SUP117"/>
    <mergeCell ref="SUR117:SUW117"/>
    <mergeCell ref="SUY117:SVD117"/>
    <mergeCell ref="SRZ117:SSE117"/>
    <mergeCell ref="SSG117:SSL117"/>
    <mergeCell ref="SSN117:SSS117"/>
    <mergeCell ref="SSU117:SSZ117"/>
    <mergeCell ref="STB117:STG117"/>
    <mergeCell ref="STI117:STN117"/>
    <mergeCell ref="SQJ117:SQO117"/>
    <mergeCell ref="SQQ117:SQV117"/>
    <mergeCell ref="SQX117:SRC117"/>
    <mergeCell ref="SRE117:SRJ117"/>
    <mergeCell ref="SRL117:SRQ117"/>
    <mergeCell ref="SRS117:SRX117"/>
    <mergeCell ref="SOT117:SOY117"/>
    <mergeCell ref="SPA117:SPF117"/>
    <mergeCell ref="SPH117:SPM117"/>
    <mergeCell ref="SPO117:SPT117"/>
    <mergeCell ref="SPV117:SQA117"/>
    <mergeCell ref="SQC117:SQH117"/>
    <mergeCell ref="TGN117:TGS117"/>
    <mergeCell ref="TGU117:TGZ117"/>
    <mergeCell ref="THB117:THG117"/>
    <mergeCell ref="THI117:THN117"/>
    <mergeCell ref="THP117:THU117"/>
    <mergeCell ref="THW117:TIB117"/>
    <mergeCell ref="TEX117:TFC117"/>
    <mergeCell ref="TFE117:TFJ117"/>
    <mergeCell ref="TFL117:TFQ117"/>
    <mergeCell ref="TFS117:TFX117"/>
    <mergeCell ref="TFZ117:TGE117"/>
    <mergeCell ref="TGG117:TGL117"/>
    <mergeCell ref="TDH117:TDM117"/>
    <mergeCell ref="TDO117:TDT117"/>
    <mergeCell ref="TDV117:TEA117"/>
    <mergeCell ref="TEC117:TEH117"/>
    <mergeCell ref="TEJ117:TEO117"/>
    <mergeCell ref="TEQ117:TEV117"/>
    <mergeCell ref="TBR117:TBW117"/>
    <mergeCell ref="TBY117:TCD117"/>
    <mergeCell ref="TCF117:TCK117"/>
    <mergeCell ref="TCM117:TCR117"/>
    <mergeCell ref="TCT117:TCY117"/>
    <mergeCell ref="TDA117:TDF117"/>
    <mergeCell ref="TAB117:TAG117"/>
    <mergeCell ref="TAI117:TAN117"/>
    <mergeCell ref="TAP117:TAU117"/>
    <mergeCell ref="TAW117:TBB117"/>
    <mergeCell ref="TBD117:TBI117"/>
    <mergeCell ref="TBK117:TBP117"/>
    <mergeCell ref="SYL117:SYQ117"/>
    <mergeCell ref="SYS117:SYX117"/>
    <mergeCell ref="SYZ117:SZE117"/>
    <mergeCell ref="SZG117:SZL117"/>
    <mergeCell ref="SZN117:SZS117"/>
    <mergeCell ref="SZU117:SZZ117"/>
    <mergeCell ref="TQF117:TQK117"/>
    <mergeCell ref="TQM117:TQR117"/>
    <mergeCell ref="TQT117:TQY117"/>
    <mergeCell ref="TRA117:TRF117"/>
    <mergeCell ref="TRH117:TRM117"/>
    <mergeCell ref="TRO117:TRT117"/>
    <mergeCell ref="TOP117:TOU117"/>
    <mergeCell ref="TOW117:TPB117"/>
    <mergeCell ref="TPD117:TPI117"/>
    <mergeCell ref="TPK117:TPP117"/>
    <mergeCell ref="TPR117:TPW117"/>
    <mergeCell ref="TPY117:TQD117"/>
    <mergeCell ref="TMZ117:TNE117"/>
    <mergeCell ref="TNG117:TNL117"/>
    <mergeCell ref="TNN117:TNS117"/>
    <mergeCell ref="TNU117:TNZ117"/>
    <mergeCell ref="TOB117:TOG117"/>
    <mergeCell ref="TOI117:TON117"/>
    <mergeCell ref="TLJ117:TLO117"/>
    <mergeCell ref="TLQ117:TLV117"/>
    <mergeCell ref="TLX117:TMC117"/>
    <mergeCell ref="TME117:TMJ117"/>
    <mergeCell ref="TML117:TMQ117"/>
    <mergeCell ref="TMS117:TMX117"/>
    <mergeCell ref="TJT117:TJY117"/>
    <mergeCell ref="TKA117:TKF117"/>
    <mergeCell ref="TKH117:TKM117"/>
    <mergeCell ref="TKO117:TKT117"/>
    <mergeCell ref="TKV117:TLA117"/>
    <mergeCell ref="TLC117:TLH117"/>
    <mergeCell ref="TID117:TII117"/>
    <mergeCell ref="TIK117:TIP117"/>
    <mergeCell ref="TIR117:TIW117"/>
    <mergeCell ref="TIY117:TJD117"/>
    <mergeCell ref="TJF117:TJK117"/>
    <mergeCell ref="TJM117:TJR117"/>
    <mergeCell ref="TZX117:UAC117"/>
    <mergeCell ref="UAE117:UAJ117"/>
    <mergeCell ref="UAL117:UAQ117"/>
    <mergeCell ref="UAS117:UAX117"/>
    <mergeCell ref="UAZ117:UBE117"/>
    <mergeCell ref="UBG117:UBL117"/>
    <mergeCell ref="TYH117:TYM117"/>
    <mergeCell ref="TYO117:TYT117"/>
    <mergeCell ref="TYV117:TZA117"/>
    <mergeCell ref="TZC117:TZH117"/>
    <mergeCell ref="TZJ117:TZO117"/>
    <mergeCell ref="TZQ117:TZV117"/>
    <mergeCell ref="TWR117:TWW117"/>
    <mergeCell ref="TWY117:TXD117"/>
    <mergeCell ref="TXF117:TXK117"/>
    <mergeCell ref="TXM117:TXR117"/>
    <mergeCell ref="TXT117:TXY117"/>
    <mergeCell ref="TYA117:TYF117"/>
    <mergeCell ref="TVB117:TVG117"/>
    <mergeCell ref="TVI117:TVN117"/>
    <mergeCell ref="TVP117:TVU117"/>
    <mergeCell ref="TVW117:TWB117"/>
    <mergeCell ref="TWD117:TWI117"/>
    <mergeCell ref="TWK117:TWP117"/>
    <mergeCell ref="TTL117:TTQ117"/>
    <mergeCell ref="TTS117:TTX117"/>
    <mergeCell ref="TTZ117:TUE117"/>
    <mergeCell ref="TUG117:TUL117"/>
    <mergeCell ref="TUN117:TUS117"/>
    <mergeCell ref="TUU117:TUZ117"/>
    <mergeCell ref="TRV117:TSA117"/>
    <mergeCell ref="TSC117:TSH117"/>
    <mergeCell ref="TSJ117:TSO117"/>
    <mergeCell ref="TSQ117:TSV117"/>
    <mergeCell ref="TSX117:TTC117"/>
    <mergeCell ref="TTE117:TTJ117"/>
    <mergeCell ref="UJP117:UJU117"/>
    <mergeCell ref="UJW117:UKB117"/>
    <mergeCell ref="UKD117:UKI117"/>
    <mergeCell ref="UKK117:UKP117"/>
    <mergeCell ref="UKR117:UKW117"/>
    <mergeCell ref="UKY117:ULD117"/>
    <mergeCell ref="UHZ117:UIE117"/>
    <mergeCell ref="UIG117:UIL117"/>
    <mergeCell ref="UIN117:UIS117"/>
    <mergeCell ref="UIU117:UIZ117"/>
    <mergeCell ref="UJB117:UJG117"/>
    <mergeCell ref="UJI117:UJN117"/>
    <mergeCell ref="UGJ117:UGO117"/>
    <mergeCell ref="UGQ117:UGV117"/>
    <mergeCell ref="UGX117:UHC117"/>
    <mergeCell ref="UHE117:UHJ117"/>
    <mergeCell ref="UHL117:UHQ117"/>
    <mergeCell ref="UHS117:UHX117"/>
    <mergeCell ref="UET117:UEY117"/>
    <mergeCell ref="UFA117:UFF117"/>
    <mergeCell ref="UFH117:UFM117"/>
    <mergeCell ref="UFO117:UFT117"/>
    <mergeCell ref="UFV117:UGA117"/>
    <mergeCell ref="UGC117:UGH117"/>
    <mergeCell ref="UDD117:UDI117"/>
    <mergeCell ref="UDK117:UDP117"/>
    <mergeCell ref="UDR117:UDW117"/>
    <mergeCell ref="UDY117:UED117"/>
    <mergeCell ref="UEF117:UEK117"/>
    <mergeCell ref="UEM117:UER117"/>
    <mergeCell ref="UBN117:UBS117"/>
    <mergeCell ref="UBU117:UBZ117"/>
    <mergeCell ref="UCB117:UCG117"/>
    <mergeCell ref="UCI117:UCN117"/>
    <mergeCell ref="UCP117:UCU117"/>
    <mergeCell ref="UCW117:UDB117"/>
    <mergeCell ref="UTH117:UTM117"/>
    <mergeCell ref="UTO117:UTT117"/>
    <mergeCell ref="UTV117:UUA117"/>
    <mergeCell ref="UUC117:UUH117"/>
    <mergeCell ref="UUJ117:UUO117"/>
    <mergeCell ref="UUQ117:UUV117"/>
    <mergeCell ref="URR117:URW117"/>
    <mergeCell ref="URY117:USD117"/>
    <mergeCell ref="USF117:USK117"/>
    <mergeCell ref="USM117:USR117"/>
    <mergeCell ref="UST117:USY117"/>
    <mergeCell ref="UTA117:UTF117"/>
    <mergeCell ref="UQB117:UQG117"/>
    <mergeCell ref="UQI117:UQN117"/>
    <mergeCell ref="UQP117:UQU117"/>
    <mergeCell ref="UQW117:URB117"/>
    <mergeCell ref="URD117:URI117"/>
    <mergeCell ref="URK117:URP117"/>
    <mergeCell ref="UOL117:UOQ117"/>
    <mergeCell ref="UOS117:UOX117"/>
    <mergeCell ref="UOZ117:UPE117"/>
    <mergeCell ref="UPG117:UPL117"/>
    <mergeCell ref="UPN117:UPS117"/>
    <mergeCell ref="UPU117:UPZ117"/>
    <mergeCell ref="UMV117:UNA117"/>
    <mergeCell ref="UNC117:UNH117"/>
    <mergeCell ref="UNJ117:UNO117"/>
    <mergeCell ref="UNQ117:UNV117"/>
    <mergeCell ref="UNX117:UOC117"/>
    <mergeCell ref="UOE117:UOJ117"/>
    <mergeCell ref="ULF117:ULK117"/>
    <mergeCell ref="ULM117:ULR117"/>
    <mergeCell ref="ULT117:ULY117"/>
    <mergeCell ref="UMA117:UMF117"/>
    <mergeCell ref="UMH117:UMM117"/>
    <mergeCell ref="UMO117:UMT117"/>
    <mergeCell ref="VCZ117:VDE117"/>
    <mergeCell ref="VDG117:VDL117"/>
    <mergeCell ref="VDN117:VDS117"/>
    <mergeCell ref="VDU117:VDZ117"/>
    <mergeCell ref="VEB117:VEG117"/>
    <mergeCell ref="VEI117:VEN117"/>
    <mergeCell ref="VBJ117:VBO117"/>
    <mergeCell ref="VBQ117:VBV117"/>
    <mergeCell ref="VBX117:VCC117"/>
    <mergeCell ref="VCE117:VCJ117"/>
    <mergeCell ref="VCL117:VCQ117"/>
    <mergeCell ref="VCS117:VCX117"/>
    <mergeCell ref="UZT117:UZY117"/>
    <mergeCell ref="VAA117:VAF117"/>
    <mergeCell ref="VAH117:VAM117"/>
    <mergeCell ref="VAO117:VAT117"/>
    <mergeCell ref="VAV117:VBA117"/>
    <mergeCell ref="VBC117:VBH117"/>
    <mergeCell ref="UYD117:UYI117"/>
    <mergeCell ref="UYK117:UYP117"/>
    <mergeCell ref="UYR117:UYW117"/>
    <mergeCell ref="UYY117:UZD117"/>
    <mergeCell ref="UZF117:UZK117"/>
    <mergeCell ref="UZM117:UZR117"/>
    <mergeCell ref="UWN117:UWS117"/>
    <mergeCell ref="UWU117:UWZ117"/>
    <mergeCell ref="UXB117:UXG117"/>
    <mergeCell ref="UXI117:UXN117"/>
    <mergeCell ref="UXP117:UXU117"/>
    <mergeCell ref="UXW117:UYB117"/>
    <mergeCell ref="UUX117:UVC117"/>
    <mergeCell ref="UVE117:UVJ117"/>
    <mergeCell ref="UVL117:UVQ117"/>
    <mergeCell ref="UVS117:UVX117"/>
    <mergeCell ref="UVZ117:UWE117"/>
    <mergeCell ref="UWG117:UWL117"/>
    <mergeCell ref="VMR117:VMW117"/>
    <mergeCell ref="VMY117:VND117"/>
    <mergeCell ref="VNF117:VNK117"/>
    <mergeCell ref="VNM117:VNR117"/>
    <mergeCell ref="VNT117:VNY117"/>
    <mergeCell ref="VOA117:VOF117"/>
    <mergeCell ref="VLB117:VLG117"/>
    <mergeCell ref="VLI117:VLN117"/>
    <mergeCell ref="VLP117:VLU117"/>
    <mergeCell ref="VLW117:VMB117"/>
    <mergeCell ref="VMD117:VMI117"/>
    <mergeCell ref="VMK117:VMP117"/>
    <mergeCell ref="VJL117:VJQ117"/>
    <mergeCell ref="VJS117:VJX117"/>
    <mergeCell ref="VJZ117:VKE117"/>
    <mergeCell ref="VKG117:VKL117"/>
    <mergeCell ref="VKN117:VKS117"/>
    <mergeCell ref="VKU117:VKZ117"/>
    <mergeCell ref="VHV117:VIA117"/>
    <mergeCell ref="VIC117:VIH117"/>
    <mergeCell ref="VIJ117:VIO117"/>
    <mergeCell ref="VIQ117:VIV117"/>
    <mergeCell ref="VIX117:VJC117"/>
    <mergeCell ref="VJE117:VJJ117"/>
    <mergeCell ref="VGF117:VGK117"/>
    <mergeCell ref="VGM117:VGR117"/>
    <mergeCell ref="VGT117:VGY117"/>
    <mergeCell ref="VHA117:VHF117"/>
    <mergeCell ref="VHH117:VHM117"/>
    <mergeCell ref="VHO117:VHT117"/>
    <mergeCell ref="VEP117:VEU117"/>
    <mergeCell ref="VEW117:VFB117"/>
    <mergeCell ref="VFD117:VFI117"/>
    <mergeCell ref="VFK117:VFP117"/>
    <mergeCell ref="VFR117:VFW117"/>
    <mergeCell ref="VFY117:VGD117"/>
    <mergeCell ref="VWJ117:VWO117"/>
    <mergeCell ref="VWQ117:VWV117"/>
    <mergeCell ref="VWX117:VXC117"/>
    <mergeCell ref="VXE117:VXJ117"/>
    <mergeCell ref="VXL117:VXQ117"/>
    <mergeCell ref="VXS117:VXX117"/>
    <mergeCell ref="VUT117:VUY117"/>
    <mergeCell ref="VVA117:VVF117"/>
    <mergeCell ref="VVH117:VVM117"/>
    <mergeCell ref="VVO117:VVT117"/>
    <mergeCell ref="VVV117:VWA117"/>
    <mergeCell ref="VWC117:VWH117"/>
    <mergeCell ref="VTD117:VTI117"/>
    <mergeCell ref="VTK117:VTP117"/>
    <mergeCell ref="VTR117:VTW117"/>
    <mergeCell ref="VTY117:VUD117"/>
    <mergeCell ref="VUF117:VUK117"/>
    <mergeCell ref="VUM117:VUR117"/>
    <mergeCell ref="VRN117:VRS117"/>
    <mergeCell ref="VRU117:VRZ117"/>
    <mergeCell ref="VSB117:VSG117"/>
    <mergeCell ref="VSI117:VSN117"/>
    <mergeCell ref="VSP117:VSU117"/>
    <mergeCell ref="VSW117:VTB117"/>
    <mergeCell ref="VPX117:VQC117"/>
    <mergeCell ref="VQE117:VQJ117"/>
    <mergeCell ref="VQL117:VQQ117"/>
    <mergeCell ref="VQS117:VQX117"/>
    <mergeCell ref="VQZ117:VRE117"/>
    <mergeCell ref="VRG117:VRL117"/>
    <mergeCell ref="VOH117:VOM117"/>
    <mergeCell ref="VOO117:VOT117"/>
    <mergeCell ref="VOV117:VPA117"/>
    <mergeCell ref="VPC117:VPH117"/>
    <mergeCell ref="VPJ117:VPO117"/>
    <mergeCell ref="VPQ117:VPV117"/>
    <mergeCell ref="WGB117:WGG117"/>
    <mergeCell ref="WGI117:WGN117"/>
    <mergeCell ref="WGP117:WGU117"/>
    <mergeCell ref="WGW117:WHB117"/>
    <mergeCell ref="WHD117:WHI117"/>
    <mergeCell ref="WHK117:WHP117"/>
    <mergeCell ref="WEL117:WEQ117"/>
    <mergeCell ref="WES117:WEX117"/>
    <mergeCell ref="WEZ117:WFE117"/>
    <mergeCell ref="WFG117:WFL117"/>
    <mergeCell ref="WFN117:WFS117"/>
    <mergeCell ref="WFU117:WFZ117"/>
    <mergeCell ref="WCV117:WDA117"/>
    <mergeCell ref="WDC117:WDH117"/>
    <mergeCell ref="WDJ117:WDO117"/>
    <mergeCell ref="WDQ117:WDV117"/>
    <mergeCell ref="WDX117:WEC117"/>
    <mergeCell ref="WEE117:WEJ117"/>
    <mergeCell ref="WBF117:WBK117"/>
    <mergeCell ref="WBM117:WBR117"/>
    <mergeCell ref="WBT117:WBY117"/>
    <mergeCell ref="WCA117:WCF117"/>
    <mergeCell ref="WCH117:WCM117"/>
    <mergeCell ref="WCO117:WCT117"/>
    <mergeCell ref="VZP117:VZU117"/>
    <mergeCell ref="VZW117:WAB117"/>
    <mergeCell ref="WAD117:WAI117"/>
    <mergeCell ref="WAK117:WAP117"/>
    <mergeCell ref="WAR117:WAW117"/>
    <mergeCell ref="WAY117:WBD117"/>
    <mergeCell ref="VXZ117:VYE117"/>
    <mergeCell ref="VYG117:VYL117"/>
    <mergeCell ref="VYN117:VYS117"/>
    <mergeCell ref="VYU117:VYZ117"/>
    <mergeCell ref="VZB117:VZG117"/>
    <mergeCell ref="VZI117:VZN117"/>
    <mergeCell ref="WSS117:WSX117"/>
    <mergeCell ref="WPT117:WPY117"/>
    <mergeCell ref="WQA117:WQF117"/>
    <mergeCell ref="WQH117:WQM117"/>
    <mergeCell ref="WQO117:WQT117"/>
    <mergeCell ref="WQV117:WRA117"/>
    <mergeCell ref="WRC117:WRH117"/>
    <mergeCell ref="WOD117:WOI117"/>
    <mergeCell ref="WOK117:WOP117"/>
    <mergeCell ref="WOR117:WOW117"/>
    <mergeCell ref="WOY117:WPD117"/>
    <mergeCell ref="WPF117:WPK117"/>
    <mergeCell ref="WPM117:WPR117"/>
    <mergeCell ref="WMN117:WMS117"/>
    <mergeCell ref="WMU117:WMZ117"/>
    <mergeCell ref="WNB117:WNG117"/>
    <mergeCell ref="WNI117:WNN117"/>
    <mergeCell ref="WNP117:WNU117"/>
    <mergeCell ref="WNW117:WOB117"/>
    <mergeCell ref="WKX117:WLC117"/>
    <mergeCell ref="WLE117:WLJ117"/>
    <mergeCell ref="WLL117:WLQ117"/>
    <mergeCell ref="WLS117:WLX117"/>
    <mergeCell ref="WLZ117:WME117"/>
    <mergeCell ref="WMG117:WML117"/>
    <mergeCell ref="WJH117:WJM117"/>
    <mergeCell ref="WJO117:WJT117"/>
    <mergeCell ref="WJV117:WKA117"/>
    <mergeCell ref="WKC117:WKH117"/>
    <mergeCell ref="WKJ117:WKO117"/>
    <mergeCell ref="WKQ117:WKV117"/>
    <mergeCell ref="WHR117:WHW117"/>
    <mergeCell ref="WHY117:WID117"/>
    <mergeCell ref="WIF117:WIK117"/>
    <mergeCell ref="WIM117:WIR117"/>
    <mergeCell ref="WIT117:WIY117"/>
    <mergeCell ref="WJA117:WJF117"/>
    <mergeCell ref="B133:G133"/>
    <mergeCell ref="B134:G134"/>
    <mergeCell ref="B135:G135"/>
    <mergeCell ref="B136:G136"/>
    <mergeCell ref="B137:G137"/>
    <mergeCell ref="B138:G138"/>
    <mergeCell ref="B127:G127"/>
    <mergeCell ref="B128:G128"/>
    <mergeCell ref="B129:G129"/>
    <mergeCell ref="B130:G130"/>
    <mergeCell ref="B131:G131"/>
    <mergeCell ref="B132:G132"/>
    <mergeCell ref="XEH117:XEM117"/>
    <mergeCell ref="XEO117:XET117"/>
    <mergeCell ref="XEV117:XEX117"/>
    <mergeCell ref="B125:G125"/>
    <mergeCell ref="B126:G126"/>
    <mergeCell ref="XCR117:XCW117"/>
    <mergeCell ref="XCY117:XDD117"/>
    <mergeCell ref="XDF117:XDK117"/>
    <mergeCell ref="XDM117:XDR117"/>
    <mergeCell ref="XDT117:XDY117"/>
    <mergeCell ref="XEA117:XEF117"/>
    <mergeCell ref="XBB117:XBG117"/>
    <mergeCell ref="XBI117:XBN117"/>
    <mergeCell ref="XBP117:XBU117"/>
    <mergeCell ref="XBW117:XCB117"/>
    <mergeCell ref="XCD117:XCI117"/>
    <mergeCell ref="XCK117:XCP117"/>
    <mergeCell ref="WZL117:WZQ117"/>
    <mergeCell ref="WZS117:WZX117"/>
    <mergeCell ref="WZZ117:XAE117"/>
    <mergeCell ref="XAG117:XAL117"/>
    <mergeCell ref="XAN117:XAS117"/>
    <mergeCell ref="XAU117:XAZ117"/>
    <mergeCell ref="WXV117:WYA117"/>
    <mergeCell ref="WYC117:WYH117"/>
    <mergeCell ref="WYJ117:WYO117"/>
    <mergeCell ref="WYQ117:WYV117"/>
    <mergeCell ref="WYX117:WZC117"/>
    <mergeCell ref="WZE117:WZJ117"/>
    <mergeCell ref="WWF117:WWK117"/>
    <mergeCell ref="WWM117:WWR117"/>
    <mergeCell ref="WWT117:WWY117"/>
    <mergeCell ref="WXA117:WXF117"/>
    <mergeCell ref="WXH117:WXM117"/>
    <mergeCell ref="WXO117:WXT117"/>
    <mergeCell ref="WUP117:WUU117"/>
    <mergeCell ref="WUW117:WVB117"/>
    <mergeCell ref="WVD117:WVI117"/>
    <mergeCell ref="WVK117:WVP117"/>
    <mergeCell ref="WVR117:WVW117"/>
    <mergeCell ref="WVY117:WWD117"/>
    <mergeCell ref="WSZ117:WTE117"/>
    <mergeCell ref="WTG117:WTL117"/>
    <mergeCell ref="WTN117:WTS117"/>
    <mergeCell ref="WTU117:WTZ117"/>
    <mergeCell ref="WUB117:WUG117"/>
    <mergeCell ref="WUI117:WUN117"/>
    <mergeCell ref="WRJ117:WRO117"/>
    <mergeCell ref="WRQ117:WRV117"/>
    <mergeCell ref="WRX117:WSC117"/>
    <mergeCell ref="WSE117:WSJ117"/>
    <mergeCell ref="WSL117:WSQ117"/>
    <mergeCell ref="EL150:EQ150"/>
    <mergeCell ref="ES150:EX150"/>
    <mergeCell ref="EZ150:FE150"/>
    <mergeCell ref="FG150:FL150"/>
    <mergeCell ref="FN150:FS150"/>
    <mergeCell ref="FU150:FZ150"/>
    <mergeCell ref="CV150:DA150"/>
    <mergeCell ref="DC150:DH150"/>
    <mergeCell ref="DJ150:DO150"/>
    <mergeCell ref="DQ150:DV150"/>
    <mergeCell ref="DX150:EC150"/>
    <mergeCell ref="EE150:EJ150"/>
    <mergeCell ref="BF150:BK150"/>
    <mergeCell ref="BM150:BR150"/>
    <mergeCell ref="BT150:BY150"/>
    <mergeCell ref="CA150:CF150"/>
    <mergeCell ref="CH150:CM150"/>
    <mergeCell ref="CO150:CT150"/>
    <mergeCell ref="P150:U150"/>
    <mergeCell ref="W150:AB150"/>
    <mergeCell ref="AD150:AI150"/>
    <mergeCell ref="AK150:AP150"/>
    <mergeCell ref="AR150:AW150"/>
    <mergeCell ref="AY150:BD150"/>
    <mergeCell ref="B146:G146"/>
    <mergeCell ref="B147:G147"/>
    <mergeCell ref="B148:G148"/>
    <mergeCell ref="B149:G149"/>
    <mergeCell ref="B150:G150"/>
    <mergeCell ref="I150:N150"/>
    <mergeCell ref="B139:G139"/>
    <mergeCell ref="B140:G140"/>
    <mergeCell ref="B141:G141"/>
    <mergeCell ref="B143:G143"/>
    <mergeCell ref="B144:G144"/>
    <mergeCell ref="B145:G145"/>
    <mergeCell ref="OD150:OI150"/>
    <mergeCell ref="OK150:OP150"/>
    <mergeCell ref="OR150:OW150"/>
    <mergeCell ref="OY150:PD150"/>
    <mergeCell ref="PF150:PK150"/>
    <mergeCell ref="PM150:PR150"/>
    <mergeCell ref="MN150:MS150"/>
    <mergeCell ref="MU150:MZ150"/>
    <mergeCell ref="NB150:NG150"/>
    <mergeCell ref="NI150:NN150"/>
    <mergeCell ref="NP150:NU150"/>
    <mergeCell ref="NW150:OB150"/>
    <mergeCell ref="KX150:LC150"/>
    <mergeCell ref="LE150:LJ150"/>
    <mergeCell ref="LL150:LQ150"/>
    <mergeCell ref="LS150:LX150"/>
    <mergeCell ref="LZ150:ME150"/>
    <mergeCell ref="MG150:ML150"/>
    <mergeCell ref="JH150:JM150"/>
    <mergeCell ref="JO150:JT150"/>
    <mergeCell ref="JV150:KA150"/>
    <mergeCell ref="KC150:KH150"/>
    <mergeCell ref="KJ150:KO150"/>
    <mergeCell ref="KQ150:KV150"/>
    <mergeCell ref="HR150:HW150"/>
    <mergeCell ref="HY150:ID150"/>
    <mergeCell ref="IF150:IK150"/>
    <mergeCell ref="IM150:IR150"/>
    <mergeCell ref="IT150:IY150"/>
    <mergeCell ref="JA150:JF150"/>
    <mergeCell ref="GB150:GG150"/>
    <mergeCell ref="GI150:GN150"/>
    <mergeCell ref="GP150:GU150"/>
    <mergeCell ref="GW150:HB150"/>
    <mergeCell ref="HD150:HI150"/>
    <mergeCell ref="HK150:HP150"/>
    <mergeCell ref="XV150:YA150"/>
    <mergeCell ref="YC150:YH150"/>
    <mergeCell ref="YJ150:YO150"/>
    <mergeCell ref="YQ150:YV150"/>
    <mergeCell ref="YX150:ZC150"/>
    <mergeCell ref="ZE150:ZJ150"/>
    <mergeCell ref="WF150:WK150"/>
    <mergeCell ref="WM150:WR150"/>
    <mergeCell ref="WT150:WY150"/>
    <mergeCell ref="XA150:XF150"/>
    <mergeCell ref="XH150:XM150"/>
    <mergeCell ref="XO150:XT150"/>
    <mergeCell ref="UP150:UU150"/>
    <mergeCell ref="UW150:VB150"/>
    <mergeCell ref="VD150:VI150"/>
    <mergeCell ref="VK150:VP150"/>
    <mergeCell ref="VR150:VW150"/>
    <mergeCell ref="VY150:WD150"/>
    <mergeCell ref="SZ150:TE150"/>
    <mergeCell ref="TG150:TL150"/>
    <mergeCell ref="TN150:TS150"/>
    <mergeCell ref="TU150:TZ150"/>
    <mergeCell ref="UB150:UG150"/>
    <mergeCell ref="UI150:UN150"/>
    <mergeCell ref="RJ150:RO150"/>
    <mergeCell ref="RQ150:RV150"/>
    <mergeCell ref="RX150:SC150"/>
    <mergeCell ref="SE150:SJ150"/>
    <mergeCell ref="SL150:SQ150"/>
    <mergeCell ref="SS150:SX150"/>
    <mergeCell ref="PT150:PY150"/>
    <mergeCell ref="QA150:QF150"/>
    <mergeCell ref="QH150:QM150"/>
    <mergeCell ref="QO150:QT150"/>
    <mergeCell ref="QV150:RA150"/>
    <mergeCell ref="RC150:RH150"/>
    <mergeCell ref="AHN150:AHS150"/>
    <mergeCell ref="AHU150:AHZ150"/>
    <mergeCell ref="AIB150:AIG150"/>
    <mergeCell ref="AII150:AIN150"/>
    <mergeCell ref="AIP150:AIU150"/>
    <mergeCell ref="AIW150:AJB150"/>
    <mergeCell ref="AFX150:AGC150"/>
    <mergeCell ref="AGE150:AGJ150"/>
    <mergeCell ref="AGL150:AGQ150"/>
    <mergeCell ref="AGS150:AGX150"/>
    <mergeCell ref="AGZ150:AHE150"/>
    <mergeCell ref="AHG150:AHL150"/>
    <mergeCell ref="AEH150:AEM150"/>
    <mergeCell ref="AEO150:AET150"/>
    <mergeCell ref="AEV150:AFA150"/>
    <mergeCell ref="AFC150:AFH150"/>
    <mergeCell ref="AFJ150:AFO150"/>
    <mergeCell ref="AFQ150:AFV150"/>
    <mergeCell ref="ACR150:ACW150"/>
    <mergeCell ref="ACY150:ADD150"/>
    <mergeCell ref="ADF150:ADK150"/>
    <mergeCell ref="ADM150:ADR150"/>
    <mergeCell ref="ADT150:ADY150"/>
    <mergeCell ref="AEA150:AEF150"/>
    <mergeCell ref="ABB150:ABG150"/>
    <mergeCell ref="ABI150:ABN150"/>
    <mergeCell ref="ABP150:ABU150"/>
    <mergeCell ref="ABW150:ACB150"/>
    <mergeCell ref="ACD150:ACI150"/>
    <mergeCell ref="ACK150:ACP150"/>
    <mergeCell ref="ZL150:ZQ150"/>
    <mergeCell ref="ZS150:ZX150"/>
    <mergeCell ref="ZZ150:AAE150"/>
    <mergeCell ref="AAG150:AAL150"/>
    <mergeCell ref="AAN150:AAS150"/>
    <mergeCell ref="AAU150:AAZ150"/>
    <mergeCell ref="ARF150:ARK150"/>
    <mergeCell ref="ARM150:ARR150"/>
    <mergeCell ref="ART150:ARY150"/>
    <mergeCell ref="ASA150:ASF150"/>
    <mergeCell ref="ASH150:ASM150"/>
    <mergeCell ref="ASO150:AST150"/>
    <mergeCell ref="APP150:APU150"/>
    <mergeCell ref="APW150:AQB150"/>
    <mergeCell ref="AQD150:AQI150"/>
    <mergeCell ref="AQK150:AQP150"/>
    <mergeCell ref="AQR150:AQW150"/>
    <mergeCell ref="AQY150:ARD150"/>
    <mergeCell ref="ANZ150:AOE150"/>
    <mergeCell ref="AOG150:AOL150"/>
    <mergeCell ref="AON150:AOS150"/>
    <mergeCell ref="AOU150:AOZ150"/>
    <mergeCell ref="APB150:APG150"/>
    <mergeCell ref="API150:APN150"/>
    <mergeCell ref="AMJ150:AMO150"/>
    <mergeCell ref="AMQ150:AMV150"/>
    <mergeCell ref="AMX150:ANC150"/>
    <mergeCell ref="ANE150:ANJ150"/>
    <mergeCell ref="ANL150:ANQ150"/>
    <mergeCell ref="ANS150:ANX150"/>
    <mergeCell ref="AKT150:AKY150"/>
    <mergeCell ref="ALA150:ALF150"/>
    <mergeCell ref="ALH150:ALM150"/>
    <mergeCell ref="ALO150:ALT150"/>
    <mergeCell ref="ALV150:AMA150"/>
    <mergeCell ref="AMC150:AMH150"/>
    <mergeCell ref="AJD150:AJI150"/>
    <mergeCell ref="AJK150:AJP150"/>
    <mergeCell ref="AJR150:AJW150"/>
    <mergeCell ref="AJY150:AKD150"/>
    <mergeCell ref="AKF150:AKK150"/>
    <mergeCell ref="AKM150:AKR150"/>
    <mergeCell ref="BAX150:BBC150"/>
    <mergeCell ref="BBE150:BBJ150"/>
    <mergeCell ref="BBL150:BBQ150"/>
    <mergeCell ref="BBS150:BBX150"/>
    <mergeCell ref="BBZ150:BCE150"/>
    <mergeCell ref="BCG150:BCL150"/>
    <mergeCell ref="AZH150:AZM150"/>
    <mergeCell ref="AZO150:AZT150"/>
    <mergeCell ref="AZV150:BAA150"/>
    <mergeCell ref="BAC150:BAH150"/>
    <mergeCell ref="BAJ150:BAO150"/>
    <mergeCell ref="BAQ150:BAV150"/>
    <mergeCell ref="AXR150:AXW150"/>
    <mergeCell ref="AXY150:AYD150"/>
    <mergeCell ref="AYF150:AYK150"/>
    <mergeCell ref="AYM150:AYR150"/>
    <mergeCell ref="AYT150:AYY150"/>
    <mergeCell ref="AZA150:AZF150"/>
    <mergeCell ref="AWB150:AWG150"/>
    <mergeCell ref="AWI150:AWN150"/>
    <mergeCell ref="AWP150:AWU150"/>
    <mergeCell ref="AWW150:AXB150"/>
    <mergeCell ref="AXD150:AXI150"/>
    <mergeCell ref="AXK150:AXP150"/>
    <mergeCell ref="AUL150:AUQ150"/>
    <mergeCell ref="AUS150:AUX150"/>
    <mergeCell ref="AUZ150:AVE150"/>
    <mergeCell ref="AVG150:AVL150"/>
    <mergeCell ref="AVN150:AVS150"/>
    <mergeCell ref="AVU150:AVZ150"/>
    <mergeCell ref="ASV150:ATA150"/>
    <mergeCell ref="ATC150:ATH150"/>
    <mergeCell ref="ATJ150:ATO150"/>
    <mergeCell ref="ATQ150:ATV150"/>
    <mergeCell ref="ATX150:AUC150"/>
    <mergeCell ref="AUE150:AUJ150"/>
    <mergeCell ref="BKP150:BKU150"/>
    <mergeCell ref="BKW150:BLB150"/>
    <mergeCell ref="BLD150:BLI150"/>
    <mergeCell ref="BLK150:BLP150"/>
    <mergeCell ref="BLR150:BLW150"/>
    <mergeCell ref="BLY150:BMD150"/>
    <mergeCell ref="BIZ150:BJE150"/>
    <mergeCell ref="BJG150:BJL150"/>
    <mergeCell ref="BJN150:BJS150"/>
    <mergeCell ref="BJU150:BJZ150"/>
    <mergeCell ref="BKB150:BKG150"/>
    <mergeCell ref="BKI150:BKN150"/>
    <mergeCell ref="BHJ150:BHO150"/>
    <mergeCell ref="BHQ150:BHV150"/>
    <mergeCell ref="BHX150:BIC150"/>
    <mergeCell ref="BIE150:BIJ150"/>
    <mergeCell ref="BIL150:BIQ150"/>
    <mergeCell ref="BIS150:BIX150"/>
    <mergeCell ref="BFT150:BFY150"/>
    <mergeCell ref="BGA150:BGF150"/>
    <mergeCell ref="BGH150:BGM150"/>
    <mergeCell ref="BGO150:BGT150"/>
    <mergeCell ref="BGV150:BHA150"/>
    <mergeCell ref="BHC150:BHH150"/>
    <mergeCell ref="BED150:BEI150"/>
    <mergeCell ref="BEK150:BEP150"/>
    <mergeCell ref="BER150:BEW150"/>
    <mergeCell ref="BEY150:BFD150"/>
    <mergeCell ref="BFF150:BFK150"/>
    <mergeCell ref="BFM150:BFR150"/>
    <mergeCell ref="BCN150:BCS150"/>
    <mergeCell ref="BCU150:BCZ150"/>
    <mergeCell ref="BDB150:BDG150"/>
    <mergeCell ref="BDI150:BDN150"/>
    <mergeCell ref="BDP150:BDU150"/>
    <mergeCell ref="BDW150:BEB150"/>
    <mergeCell ref="BUH150:BUM150"/>
    <mergeCell ref="BUO150:BUT150"/>
    <mergeCell ref="BUV150:BVA150"/>
    <mergeCell ref="BVC150:BVH150"/>
    <mergeCell ref="BVJ150:BVO150"/>
    <mergeCell ref="BVQ150:BVV150"/>
    <mergeCell ref="BSR150:BSW150"/>
    <mergeCell ref="BSY150:BTD150"/>
    <mergeCell ref="BTF150:BTK150"/>
    <mergeCell ref="BTM150:BTR150"/>
    <mergeCell ref="BTT150:BTY150"/>
    <mergeCell ref="BUA150:BUF150"/>
    <mergeCell ref="BRB150:BRG150"/>
    <mergeCell ref="BRI150:BRN150"/>
    <mergeCell ref="BRP150:BRU150"/>
    <mergeCell ref="BRW150:BSB150"/>
    <mergeCell ref="BSD150:BSI150"/>
    <mergeCell ref="BSK150:BSP150"/>
    <mergeCell ref="BPL150:BPQ150"/>
    <mergeCell ref="BPS150:BPX150"/>
    <mergeCell ref="BPZ150:BQE150"/>
    <mergeCell ref="BQG150:BQL150"/>
    <mergeCell ref="BQN150:BQS150"/>
    <mergeCell ref="BQU150:BQZ150"/>
    <mergeCell ref="BNV150:BOA150"/>
    <mergeCell ref="BOC150:BOH150"/>
    <mergeCell ref="BOJ150:BOO150"/>
    <mergeCell ref="BOQ150:BOV150"/>
    <mergeCell ref="BOX150:BPC150"/>
    <mergeCell ref="BPE150:BPJ150"/>
    <mergeCell ref="BMF150:BMK150"/>
    <mergeCell ref="BMM150:BMR150"/>
    <mergeCell ref="BMT150:BMY150"/>
    <mergeCell ref="BNA150:BNF150"/>
    <mergeCell ref="BNH150:BNM150"/>
    <mergeCell ref="BNO150:BNT150"/>
    <mergeCell ref="CDZ150:CEE150"/>
    <mergeCell ref="CEG150:CEL150"/>
    <mergeCell ref="CEN150:CES150"/>
    <mergeCell ref="CEU150:CEZ150"/>
    <mergeCell ref="CFB150:CFG150"/>
    <mergeCell ref="CFI150:CFN150"/>
    <mergeCell ref="CCJ150:CCO150"/>
    <mergeCell ref="CCQ150:CCV150"/>
    <mergeCell ref="CCX150:CDC150"/>
    <mergeCell ref="CDE150:CDJ150"/>
    <mergeCell ref="CDL150:CDQ150"/>
    <mergeCell ref="CDS150:CDX150"/>
    <mergeCell ref="CAT150:CAY150"/>
    <mergeCell ref="CBA150:CBF150"/>
    <mergeCell ref="CBH150:CBM150"/>
    <mergeCell ref="CBO150:CBT150"/>
    <mergeCell ref="CBV150:CCA150"/>
    <mergeCell ref="CCC150:CCH150"/>
    <mergeCell ref="BZD150:BZI150"/>
    <mergeCell ref="BZK150:BZP150"/>
    <mergeCell ref="BZR150:BZW150"/>
    <mergeCell ref="BZY150:CAD150"/>
    <mergeCell ref="CAF150:CAK150"/>
    <mergeCell ref="CAM150:CAR150"/>
    <mergeCell ref="BXN150:BXS150"/>
    <mergeCell ref="BXU150:BXZ150"/>
    <mergeCell ref="BYB150:BYG150"/>
    <mergeCell ref="BYI150:BYN150"/>
    <mergeCell ref="BYP150:BYU150"/>
    <mergeCell ref="BYW150:BZB150"/>
    <mergeCell ref="BVX150:BWC150"/>
    <mergeCell ref="BWE150:BWJ150"/>
    <mergeCell ref="BWL150:BWQ150"/>
    <mergeCell ref="BWS150:BWX150"/>
    <mergeCell ref="BWZ150:BXE150"/>
    <mergeCell ref="BXG150:BXL150"/>
    <mergeCell ref="CNR150:CNW150"/>
    <mergeCell ref="CNY150:COD150"/>
    <mergeCell ref="COF150:COK150"/>
    <mergeCell ref="COM150:COR150"/>
    <mergeCell ref="COT150:COY150"/>
    <mergeCell ref="CPA150:CPF150"/>
    <mergeCell ref="CMB150:CMG150"/>
    <mergeCell ref="CMI150:CMN150"/>
    <mergeCell ref="CMP150:CMU150"/>
    <mergeCell ref="CMW150:CNB150"/>
    <mergeCell ref="CND150:CNI150"/>
    <mergeCell ref="CNK150:CNP150"/>
    <mergeCell ref="CKL150:CKQ150"/>
    <mergeCell ref="CKS150:CKX150"/>
    <mergeCell ref="CKZ150:CLE150"/>
    <mergeCell ref="CLG150:CLL150"/>
    <mergeCell ref="CLN150:CLS150"/>
    <mergeCell ref="CLU150:CLZ150"/>
    <mergeCell ref="CIV150:CJA150"/>
    <mergeCell ref="CJC150:CJH150"/>
    <mergeCell ref="CJJ150:CJO150"/>
    <mergeCell ref="CJQ150:CJV150"/>
    <mergeCell ref="CJX150:CKC150"/>
    <mergeCell ref="CKE150:CKJ150"/>
    <mergeCell ref="CHF150:CHK150"/>
    <mergeCell ref="CHM150:CHR150"/>
    <mergeCell ref="CHT150:CHY150"/>
    <mergeCell ref="CIA150:CIF150"/>
    <mergeCell ref="CIH150:CIM150"/>
    <mergeCell ref="CIO150:CIT150"/>
    <mergeCell ref="CFP150:CFU150"/>
    <mergeCell ref="CFW150:CGB150"/>
    <mergeCell ref="CGD150:CGI150"/>
    <mergeCell ref="CGK150:CGP150"/>
    <mergeCell ref="CGR150:CGW150"/>
    <mergeCell ref="CGY150:CHD150"/>
    <mergeCell ref="CXJ150:CXO150"/>
    <mergeCell ref="CXQ150:CXV150"/>
    <mergeCell ref="CXX150:CYC150"/>
    <mergeCell ref="CYE150:CYJ150"/>
    <mergeCell ref="CYL150:CYQ150"/>
    <mergeCell ref="CYS150:CYX150"/>
    <mergeCell ref="CVT150:CVY150"/>
    <mergeCell ref="CWA150:CWF150"/>
    <mergeCell ref="CWH150:CWM150"/>
    <mergeCell ref="CWO150:CWT150"/>
    <mergeCell ref="CWV150:CXA150"/>
    <mergeCell ref="CXC150:CXH150"/>
    <mergeCell ref="CUD150:CUI150"/>
    <mergeCell ref="CUK150:CUP150"/>
    <mergeCell ref="CUR150:CUW150"/>
    <mergeCell ref="CUY150:CVD150"/>
    <mergeCell ref="CVF150:CVK150"/>
    <mergeCell ref="CVM150:CVR150"/>
    <mergeCell ref="CSN150:CSS150"/>
    <mergeCell ref="CSU150:CSZ150"/>
    <mergeCell ref="CTB150:CTG150"/>
    <mergeCell ref="CTI150:CTN150"/>
    <mergeCell ref="CTP150:CTU150"/>
    <mergeCell ref="CTW150:CUB150"/>
    <mergeCell ref="CQX150:CRC150"/>
    <mergeCell ref="CRE150:CRJ150"/>
    <mergeCell ref="CRL150:CRQ150"/>
    <mergeCell ref="CRS150:CRX150"/>
    <mergeCell ref="CRZ150:CSE150"/>
    <mergeCell ref="CSG150:CSL150"/>
    <mergeCell ref="CPH150:CPM150"/>
    <mergeCell ref="CPO150:CPT150"/>
    <mergeCell ref="CPV150:CQA150"/>
    <mergeCell ref="CQC150:CQH150"/>
    <mergeCell ref="CQJ150:CQO150"/>
    <mergeCell ref="CQQ150:CQV150"/>
    <mergeCell ref="DHB150:DHG150"/>
    <mergeCell ref="DHI150:DHN150"/>
    <mergeCell ref="DHP150:DHU150"/>
    <mergeCell ref="DHW150:DIB150"/>
    <mergeCell ref="DID150:DII150"/>
    <mergeCell ref="DIK150:DIP150"/>
    <mergeCell ref="DFL150:DFQ150"/>
    <mergeCell ref="DFS150:DFX150"/>
    <mergeCell ref="DFZ150:DGE150"/>
    <mergeCell ref="DGG150:DGL150"/>
    <mergeCell ref="DGN150:DGS150"/>
    <mergeCell ref="DGU150:DGZ150"/>
    <mergeCell ref="DDV150:DEA150"/>
    <mergeCell ref="DEC150:DEH150"/>
    <mergeCell ref="DEJ150:DEO150"/>
    <mergeCell ref="DEQ150:DEV150"/>
    <mergeCell ref="DEX150:DFC150"/>
    <mergeCell ref="DFE150:DFJ150"/>
    <mergeCell ref="DCF150:DCK150"/>
    <mergeCell ref="DCM150:DCR150"/>
    <mergeCell ref="DCT150:DCY150"/>
    <mergeCell ref="DDA150:DDF150"/>
    <mergeCell ref="DDH150:DDM150"/>
    <mergeCell ref="DDO150:DDT150"/>
    <mergeCell ref="DAP150:DAU150"/>
    <mergeCell ref="DAW150:DBB150"/>
    <mergeCell ref="DBD150:DBI150"/>
    <mergeCell ref="DBK150:DBP150"/>
    <mergeCell ref="DBR150:DBW150"/>
    <mergeCell ref="DBY150:DCD150"/>
    <mergeCell ref="CYZ150:CZE150"/>
    <mergeCell ref="CZG150:CZL150"/>
    <mergeCell ref="CZN150:CZS150"/>
    <mergeCell ref="CZU150:CZZ150"/>
    <mergeCell ref="DAB150:DAG150"/>
    <mergeCell ref="DAI150:DAN150"/>
    <mergeCell ref="DQT150:DQY150"/>
    <mergeCell ref="DRA150:DRF150"/>
    <mergeCell ref="DRH150:DRM150"/>
    <mergeCell ref="DRO150:DRT150"/>
    <mergeCell ref="DRV150:DSA150"/>
    <mergeCell ref="DSC150:DSH150"/>
    <mergeCell ref="DPD150:DPI150"/>
    <mergeCell ref="DPK150:DPP150"/>
    <mergeCell ref="DPR150:DPW150"/>
    <mergeCell ref="DPY150:DQD150"/>
    <mergeCell ref="DQF150:DQK150"/>
    <mergeCell ref="DQM150:DQR150"/>
    <mergeCell ref="DNN150:DNS150"/>
    <mergeCell ref="DNU150:DNZ150"/>
    <mergeCell ref="DOB150:DOG150"/>
    <mergeCell ref="DOI150:DON150"/>
    <mergeCell ref="DOP150:DOU150"/>
    <mergeCell ref="DOW150:DPB150"/>
    <mergeCell ref="DLX150:DMC150"/>
    <mergeCell ref="DME150:DMJ150"/>
    <mergeCell ref="DML150:DMQ150"/>
    <mergeCell ref="DMS150:DMX150"/>
    <mergeCell ref="DMZ150:DNE150"/>
    <mergeCell ref="DNG150:DNL150"/>
    <mergeCell ref="DKH150:DKM150"/>
    <mergeCell ref="DKO150:DKT150"/>
    <mergeCell ref="DKV150:DLA150"/>
    <mergeCell ref="DLC150:DLH150"/>
    <mergeCell ref="DLJ150:DLO150"/>
    <mergeCell ref="DLQ150:DLV150"/>
    <mergeCell ref="DIR150:DIW150"/>
    <mergeCell ref="DIY150:DJD150"/>
    <mergeCell ref="DJF150:DJK150"/>
    <mergeCell ref="DJM150:DJR150"/>
    <mergeCell ref="DJT150:DJY150"/>
    <mergeCell ref="DKA150:DKF150"/>
    <mergeCell ref="EAL150:EAQ150"/>
    <mergeCell ref="EAS150:EAX150"/>
    <mergeCell ref="EAZ150:EBE150"/>
    <mergeCell ref="EBG150:EBL150"/>
    <mergeCell ref="EBN150:EBS150"/>
    <mergeCell ref="EBU150:EBZ150"/>
    <mergeCell ref="DYV150:DZA150"/>
    <mergeCell ref="DZC150:DZH150"/>
    <mergeCell ref="DZJ150:DZO150"/>
    <mergeCell ref="DZQ150:DZV150"/>
    <mergeCell ref="DZX150:EAC150"/>
    <mergeCell ref="EAE150:EAJ150"/>
    <mergeCell ref="DXF150:DXK150"/>
    <mergeCell ref="DXM150:DXR150"/>
    <mergeCell ref="DXT150:DXY150"/>
    <mergeCell ref="DYA150:DYF150"/>
    <mergeCell ref="DYH150:DYM150"/>
    <mergeCell ref="DYO150:DYT150"/>
    <mergeCell ref="DVP150:DVU150"/>
    <mergeCell ref="DVW150:DWB150"/>
    <mergeCell ref="DWD150:DWI150"/>
    <mergeCell ref="DWK150:DWP150"/>
    <mergeCell ref="DWR150:DWW150"/>
    <mergeCell ref="DWY150:DXD150"/>
    <mergeCell ref="DTZ150:DUE150"/>
    <mergeCell ref="DUG150:DUL150"/>
    <mergeCell ref="DUN150:DUS150"/>
    <mergeCell ref="DUU150:DUZ150"/>
    <mergeCell ref="DVB150:DVG150"/>
    <mergeCell ref="DVI150:DVN150"/>
    <mergeCell ref="DSJ150:DSO150"/>
    <mergeCell ref="DSQ150:DSV150"/>
    <mergeCell ref="DSX150:DTC150"/>
    <mergeCell ref="DTE150:DTJ150"/>
    <mergeCell ref="DTL150:DTQ150"/>
    <mergeCell ref="DTS150:DTX150"/>
    <mergeCell ref="EKD150:EKI150"/>
    <mergeCell ref="EKK150:EKP150"/>
    <mergeCell ref="EKR150:EKW150"/>
    <mergeCell ref="EKY150:ELD150"/>
    <mergeCell ref="ELF150:ELK150"/>
    <mergeCell ref="ELM150:ELR150"/>
    <mergeCell ref="EIN150:EIS150"/>
    <mergeCell ref="EIU150:EIZ150"/>
    <mergeCell ref="EJB150:EJG150"/>
    <mergeCell ref="EJI150:EJN150"/>
    <mergeCell ref="EJP150:EJU150"/>
    <mergeCell ref="EJW150:EKB150"/>
    <mergeCell ref="EGX150:EHC150"/>
    <mergeCell ref="EHE150:EHJ150"/>
    <mergeCell ref="EHL150:EHQ150"/>
    <mergeCell ref="EHS150:EHX150"/>
    <mergeCell ref="EHZ150:EIE150"/>
    <mergeCell ref="EIG150:EIL150"/>
    <mergeCell ref="EFH150:EFM150"/>
    <mergeCell ref="EFO150:EFT150"/>
    <mergeCell ref="EFV150:EGA150"/>
    <mergeCell ref="EGC150:EGH150"/>
    <mergeCell ref="EGJ150:EGO150"/>
    <mergeCell ref="EGQ150:EGV150"/>
    <mergeCell ref="EDR150:EDW150"/>
    <mergeCell ref="EDY150:EED150"/>
    <mergeCell ref="EEF150:EEK150"/>
    <mergeCell ref="EEM150:EER150"/>
    <mergeCell ref="EET150:EEY150"/>
    <mergeCell ref="EFA150:EFF150"/>
    <mergeCell ref="ECB150:ECG150"/>
    <mergeCell ref="ECI150:ECN150"/>
    <mergeCell ref="ECP150:ECU150"/>
    <mergeCell ref="ECW150:EDB150"/>
    <mergeCell ref="EDD150:EDI150"/>
    <mergeCell ref="EDK150:EDP150"/>
    <mergeCell ref="ETV150:EUA150"/>
    <mergeCell ref="EUC150:EUH150"/>
    <mergeCell ref="EUJ150:EUO150"/>
    <mergeCell ref="EUQ150:EUV150"/>
    <mergeCell ref="EUX150:EVC150"/>
    <mergeCell ref="EVE150:EVJ150"/>
    <mergeCell ref="ESF150:ESK150"/>
    <mergeCell ref="ESM150:ESR150"/>
    <mergeCell ref="EST150:ESY150"/>
    <mergeCell ref="ETA150:ETF150"/>
    <mergeCell ref="ETH150:ETM150"/>
    <mergeCell ref="ETO150:ETT150"/>
    <mergeCell ref="EQP150:EQU150"/>
    <mergeCell ref="EQW150:ERB150"/>
    <mergeCell ref="ERD150:ERI150"/>
    <mergeCell ref="ERK150:ERP150"/>
    <mergeCell ref="ERR150:ERW150"/>
    <mergeCell ref="ERY150:ESD150"/>
    <mergeCell ref="EOZ150:EPE150"/>
    <mergeCell ref="EPG150:EPL150"/>
    <mergeCell ref="EPN150:EPS150"/>
    <mergeCell ref="EPU150:EPZ150"/>
    <mergeCell ref="EQB150:EQG150"/>
    <mergeCell ref="EQI150:EQN150"/>
    <mergeCell ref="ENJ150:ENO150"/>
    <mergeCell ref="ENQ150:ENV150"/>
    <mergeCell ref="ENX150:EOC150"/>
    <mergeCell ref="EOE150:EOJ150"/>
    <mergeCell ref="EOL150:EOQ150"/>
    <mergeCell ref="EOS150:EOX150"/>
    <mergeCell ref="ELT150:ELY150"/>
    <mergeCell ref="EMA150:EMF150"/>
    <mergeCell ref="EMH150:EMM150"/>
    <mergeCell ref="EMO150:EMT150"/>
    <mergeCell ref="EMV150:ENA150"/>
    <mergeCell ref="ENC150:ENH150"/>
    <mergeCell ref="FDN150:FDS150"/>
    <mergeCell ref="FDU150:FDZ150"/>
    <mergeCell ref="FEB150:FEG150"/>
    <mergeCell ref="FEI150:FEN150"/>
    <mergeCell ref="FEP150:FEU150"/>
    <mergeCell ref="FEW150:FFB150"/>
    <mergeCell ref="FBX150:FCC150"/>
    <mergeCell ref="FCE150:FCJ150"/>
    <mergeCell ref="FCL150:FCQ150"/>
    <mergeCell ref="FCS150:FCX150"/>
    <mergeCell ref="FCZ150:FDE150"/>
    <mergeCell ref="FDG150:FDL150"/>
    <mergeCell ref="FAH150:FAM150"/>
    <mergeCell ref="FAO150:FAT150"/>
    <mergeCell ref="FAV150:FBA150"/>
    <mergeCell ref="FBC150:FBH150"/>
    <mergeCell ref="FBJ150:FBO150"/>
    <mergeCell ref="FBQ150:FBV150"/>
    <mergeCell ref="EYR150:EYW150"/>
    <mergeCell ref="EYY150:EZD150"/>
    <mergeCell ref="EZF150:EZK150"/>
    <mergeCell ref="EZM150:EZR150"/>
    <mergeCell ref="EZT150:EZY150"/>
    <mergeCell ref="FAA150:FAF150"/>
    <mergeCell ref="EXB150:EXG150"/>
    <mergeCell ref="EXI150:EXN150"/>
    <mergeCell ref="EXP150:EXU150"/>
    <mergeCell ref="EXW150:EYB150"/>
    <mergeCell ref="EYD150:EYI150"/>
    <mergeCell ref="EYK150:EYP150"/>
    <mergeCell ref="EVL150:EVQ150"/>
    <mergeCell ref="EVS150:EVX150"/>
    <mergeCell ref="EVZ150:EWE150"/>
    <mergeCell ref="EWG150:EWL150"/>
    <mergeCell ref="EWN150:EWS150"/>
    <mergeCell ref="EWU150:EWZ150"/>
    <mergeCell ref="FNF150:FNK150"/>
    <mergeCell ref="FNM150:FNR150"/>
    <mergeCell ref="FNT150:FNY150"/>
    <mergeCell ref="FOA150:FOF150"/>
    <mergeCell ref="FOH150:FOM150"/>
    <mergeCell ref="FOO150:FOT150"/>
    <mergeCell ref="FLP150:FLU150"/>
    <mergeCell ref="FLW150:FMB150"/>
    <mergeCell ref="FMD150:FMI150"/>
    <mergeCell ref="FMK150:FMP150"/>
    <mergeCell ref="FMR150:FMW150"/>
    <mergeCell ref="FMY150:FND150"/>
    <mergeCell ref="FJZ150:FKE150"/>
    <mergeCell ref="FKG150:FKL150"/>
    <mergeCell ref="FKN150:FKS150"/>
    <mergeCell ref="FKU150:FKZ150"/>
    <mergeCell ref="FLB150:FLG150"/>
    <mergeCell ref="FLI150:FLN150"/>
    <mergeCell ref="FIJ150:FIO150"/>
    <mergeCell ref="FIQ150:FIV150"/>
    <mergeCell ref="FIX150:FJC150"/>
    <mergeCell ref="FJE150:FJJ150"/>
    <mergeCell ref="FJL150:FJQ150"/>
    <mergeCell ref="FJS150:FJX150"/>
    <mergeCell ref="FGT150:FGY150"/>
    <mergeCell ref="FHA150:FHF150"/>
    <mergeCell ref="FHH150:FHM150"/>
    <mergeCell ref="FHO150:FHT150"/>
    <mergeCell ref="FHV150:FIA150"/>
    <mergeCell ref="FIC150:FIH150"/>
    <mergeCell ref="FFD150:FFI150"/>
    <mergeCell ref="FFK150:FFP150"/>
    <mergeCell ref="FFR150:FFW150"/>
    <mergeCell ref="FFY150:FGD150"/>
    <mergeCell ref="FGF150:FGK150"/>
    <mergeCell ref="FGM150:FGR150"/>
    <mergeCell ref="FWX150:FXC150"/>
    <mergeCell ref="FXE150:FXJ150"/>
    <mergeCell ref="FXL150:FXQ150"/>
    <mergeCell ref="FXS150:FXX150"/>
    <mergeCell ref="FXZ150:FYE150"/>
    <mergeCell ref="FYG150:FYL150"/>
    <mergeCell ref="FVH150:FVM150"/>
    <mergeCell ref="FVO150:FVT150"/>
    <mergeCell ref="FVV150:FWA150"/>
    <mergeCell ref="FWC150:FWH150"/>
    <mergeCell ref="FWJ150:FWO150"/>
    <mergeCell ref="FWQ150:FWV150"/>
    <mergeCell ref="FTR150:FTW150"/>
    <mergeCell ref="FTY150:FUD150"/>
    <mergeCell ref="FUF150:FUK150"/>
    <mergeCell ref="FUM150:FUR150"/>
    <mergeCell ref="FUT150:FUY150"/>
    <mergeCell ref="FVA150:FVF150"/>
    <mergeCell ref="FSB150:FSG150"/>
    <mergeCell ref="FSI150:FSN150"/>
    <mergeCell ref="FSP150:FSU150"/>
    <mergeCell ref="FSW150:FTB150"/>
    <mergeCell ref="FTD150:FTI150"/>
    <mergeCell ref="FTK150:FTP150"/>
    <mergeCell ref="FQL150:FQQ150"/>
    <mergeCell ref="FQS150:FQX150"/>
    <mergeCell ref="FQZ150:FRE150"/>
    <mergeCell ref="FRG150:FRL150"/>
    <mergeCell ref="FRN150:FRS150"/>
    <mergeCell ref="FRU150:FRZ150"/>
    <mergeCell ref="FOV150:FPA150"/>
    <mergeCell ref="FPC150:FPH150"/>
    <mergeCell ref="FPJ150:FPO150"/>
    <mergeCell ref="FPQ150:FPV150"/>
    <mergeCell ref="FPX150:FQC150"/>
    <mergeCell ref="FQE150:FQJ150"/>
    <mergeCell ref="GGP150:GGU150"/>
    <mergeCell ref="GGW150:GHB150"/>
    <mergeCell ref="GHD150:GHI150"/>
    <mergeCell ref="GHK150:GHP150"/>
    <mergeCell ref="GHR150:GHW150"/>
    <mergeCell ref="GHY150:GID150"/>
    <mergeCell ref="GEZ150:GFE150"/>
    <mergeCell ref="GFG150:GFL150"/>
    <mergeCell ref="GFN150:GFS150"/>
    <mergeCell ref="GFU150:GFZ150"/>
    <mergeCell ref="GGB150:GGG150"/>
    <mergeCell ref="GGI150:GGN150"/>
    <mergeCell ref="GDJ150:GDO150"/>
    <mergeCell ref="GDQ150:GDV150"/>
    <mergeCell ref="GDX150:GEC150"/>
    <mergeCell ref="GEE150:GEJ150"/>
    <mergeCell ref="GEL150:GEQ150"/>
    <mergeCell ref="GES150:GEX150"/>
    <mergeCell ref="GBT150:GBY150"/>
    <mergeCell ref="GCA150:GCF150"/>
    <mergeCell ref="GCH150:GCM150"/>
    <mergeCell ref="GCO150:GCT150"/>
    <mergeCell ref="GCV150:GDA150"/>
    <mergeCell ref="GDC150:GDH150"/>
    <mergeCell ref="GAD150:GAI150"/>
    <mergeCell ref="GAK150:GAP150"/>
    <mergeCell ref="GAR150:GAW150"/>
    <mergeCell ref="GAY150:GBD150"/>
    <mergeCell ref="GBF150:GBK150"/>
    <mergeCell ref="GBM150:GBR150"/>
    <mergeCell ref="FYN150:FYS150"/>
    <mergeCell ref="FYU150:FYZ150"/>
    <mergeCell ref="FZB150:FZG150"/>
    <mergeCell ref="FZI150:FZN150"/>
    <mergeCell ref="FZP150:FZU150"/>
    <mergeCell ref="FZW150:GAB150"/>
    <mergeCell ref="GQH150:GQM150"/>
    <mergeCell ref="GQO150:GQT150"/>
    <mergeCell ref="GQV150:GRA150"/>
    <mergeCell ref="GRC150:GRH150"/>
    <mergeCell ref="GRJ150:GRO150"/>
    <mergeCell ref="GRQ150:GRV150"/>
    <mergeCell ref="GOR150:GOW150"/>
    <mergeCell ref="GOY150:GPD150"/>
    <mergeCell ref="GPF150:GPK150"/>
    <mergeCell ref="GPM150:GPR150"/>
    <mergeCell ref="GPT150:GPY150"/>
    <mergeCell ref="GQA150:GQF150"/>
    <mergeCell ref="GNB150:GNG150"/>
    <mergeCell ref="GNI150:GNN150"/>
    <mergeCell ref="GNP150:GNU150"/>
    <mergeCell ref="GNW150:GOB150"/>
    <mergeCell ref="GOD150:GOI150"/>
    <mergeCell ref="GOK150:GOP150"/>
    <mergeCell ref="GLL150:GLQ150"/>
    <mergeCell ref="GLS150:GLX150"/>
    <mergeCell ref="GLZ150:GME150"/>
    <mergeCell ref="GMG150:GML150"/>
    <mergeCell ref="GMN150:GMS150"/>
    <mergeCell ref="GMU150:GMZ150"/>
    <mergeCell ref="GJV150:GKA150"/>
    <mergeCell ref="GKC150:GKH150"/>
    <mergeCell ref="GKJ150:GKO150"/>
    <mergeCell ref="GKQ150:GKV150"/>
    <mergeCell ref="GKX150:GLC150"/>
    <mergeCell ref="GLE150:GLJ150"/>
    <mergeCell ref="GIF150:GIK150"/>
    <mergeCell ref="GIM150:GIR150"/>
    <mergeCell ref="GIT150:GIY150"/>
    <mergeCell ref="GJA150:GJF150"/>
    <mergeCell ref="GJH150:GJM150"/>
    <mergeCell ref="GJO150:GJT150"/>
    <mergeCell ref="GZZ150:HAE150"/>
    <mergeCell ref="HAG150:HAL150"/>
    <mergeCell ref="HAN150:HAS150"/>
    <mergeCell ref="HAU150:HAZ150"/>
    <mergeCell ref="HBB150:HBG150"/>
    <mergeCell ref="HBI150:HBN150"/>
    <mergeCell ref="GYJ150:GYO150"/>
    <mergeCell ref="GYQ150:GYV150"/>
    <mergeCell ref="GYX150:GZC150"/>
    <mergeCell ref="GZE150:GZJ150"/>
    <mergeCell ref="GZL150:GZQ150"/>
    <mergeCell ref="GZS150:GZX150"/>
    <mergeCell ref="GWT150:GWY150"/>
    <mergeCell ref="GXA150:GXF150"/>
    <mergeCell ref="GXH150:GXM150"/>
    <mergeCell ref="GXO150:GXT150"/>
    <mergeCell ref="GXV150:GYA150"/>
    <mergeCell ref="GYC150:GYH150"/>
    <mergeCell ref="GVD150:GVI150"/>
    <mergeCell ref="GVK150:GVP150"/>
    <mergeCell ref="GVR150:GVW150"/>
    <mergeCell ref="GVY150:GWD150"/>
    <mergeCell ref="GWF150:GWK150"/>
    <mergeCell ref="GWM150:GWR150"/>
    <mergeCell ref="GTN150:GTS150"/>
    <mergeCell ref="GTU150:GTZ150"/>
    <mergeCell ref="GUB150:GUG150"/>
    <mergeCell ref="GUI150:GUN150"/>
    <mergeCell ref="GUP150:GUU150"/>
    <mergeCell ref="GUW150:GVB150"/>
    <mergeCell ref="GRX150:GSC150"/>
    <mergeCell ref="GSE150:GSJ150"/>
    <mergeCell ref="GSL150:GSQ150"/>
    <mergeCell ref="GSS150:GSX150"/>
    <mergeCell ref="GSZ150:GTE150"/>
    <mergeCell ref="GTG150:GTL150"/>
    <mergeCell ref="HJR150:HJW150"/>
    <mergeCell ref="HJY150:HKD150"/>
    <mergeCell ref="HKF150:HKK150"/>
    <mergeCell ref="HKM150:HKR150"/>
    <mergeCell ref="HKT150:HKY150"/>
    <mergeCell ref="HLA150:HLF150"/>
    <mergeCell ref="HIB150:HIG150"/>
    <mergeCell ref="HII150:HIN150"/>
    <mergeCell ref="HIP150:HIU150"/>
    <mergeCell ref="HIW150:HJB150"/>
    <mergeCell ref="HJD150:HJI150"/>
    <mergeCell ref="HJK150:HJP150"/>
    <mergeCell ref="HGL150:HGQ150"/>
    <mergeCell ref="HGS150:HGX150"/>
    <mergeCell ref="HGZ150:HHE150"/>
    <mergeCell ref="HHG150:HHL150"/>
    <mergeCell ref="HHN150:HHS150"/>
    <mergeCell ref="HHU150:HHZ150"/>
    <mergeCell ref="HEV150:HFA150"/>
    <mergeCell ref="HFC150:HFH150"/>
    <mergeCell ref="HFJ150:HFO150"/>
    <mergeCell ref="HFQ150:HFV150"/>
    <mergeCell ref="HFX150:HGC150"/>
    <mergeCell ref="HGE150:HGJ150"/>
    <mergeCell ref="HDF150:HDK150"/>
    <mergeCell ref="HDM150:HDR150"/>
    <mergeCell ref="HDT150:HDY150"/>
    <mergeCell ref="HEA150:HEF150"/>
    <mergeCell ref="HEH150:HEM150"/>
    <mergeCell ref="HEO150:HET150"/>
    <mergeCell ref="HBP150:HBU150"/>
    <mergeCell ref="HBW150:HCB150"/>
    <mergeCell ref="HCD150:HCI150"/>
    <mergeCell ref="HCK150:HCP150"/>
    <mergeCell ref="HCR150:HCW150"/>
    <mergeCell ref="HCY150:HDD150"/>
    <mergeCell ref="HTJ150:HTO150"/>
    <mergeCell ref="HTQ150:HTV150"/>
    <mergeCell ref="HTX150:HUC150"/>
    <mergeCell ref="HUE150:HUJ150"/>
    <mergeCell ref="HUL150:HUQ150"/>
    <mergeCell ref="HUS150:HUX150"/>
    <mergeCell ref="HRT150:HRY150"/>
    <mergeCell ref="HSA150:HSF150"/>
    <mergeCell ref="HSH150:HSM150"/>
    <mergeCell ref="HSO150:HST150"/>
    <mergeCell ref="HSV150:HTA150"/>
    <mergeCell ref="HTC150:HTH150"/>
    <mergeCell ref="HQD150:HQI150"/>
    <mergeCell ref="HQK150:HQP150"/>
    <mergeCell ref="HQR150:HQW150"/>
    <mergeCell ref="HQY150:HRD150"/>
    <mergeCell ref="HRF150:HRK150"/>
    <mergeCell ref="HRM150:HRR150"/>
    <mergeCell ref="HON150:HOS150"/>
    <mergeCell ref="HOU150:HOZ150"/>
    <mergeCell ref="HPB150:HPG150"/>
    <mergeCell ref="HPI150:HPN150"/>
    <mergeCell ref="HPP150:HPU150"/>
    <mergeCell ref="HPW150:HQB150"/>
    <mergeCell ref="HMX150:HNC150"/>
    <mergeCell ref="HNE150:HNJ150"/>
    <mergeCell ref="HNL150:HNQ150"/>
    <mergeCell ref="HNS150:HNX150"/>
    <mergeCell ref="HNZ150:HOE150"/>
    <mergeCell ref="HOG150:HOL150"/>
    <mergeCell ref="HLH150:HLM150"/>
    <mergeCell ref="HLO150:HLT150"/>
    <mergeCell ref="HLV150:HMA150"/>
    <mergeCell ref="HMC150:HMH150"/>
    <mergeCell ref="HMJ150:HMO150"/>
    <mergeCell ref="HMQ150:HMV150"/>
    <mergeCell ref="IDB150:IDG150"/>
    <mergeCell ref="IDI150:IDN150"/>
    <mergeCell ref="IDP150:IDU150"/>
    <mergeCell ref="IDW150:IEB150"/>
    <mergeCell ref="IED150:IEI150"/>
    <mergeCell ref="IEK150:IEP150"/>
    <mergeCell ref="IBL150:IBQ150"/>
    <mergeCell ref="IBS150:IBX150"/>
    <mergeCell ref="IBZ150:ICE150"/>
    <mergeCell ref="ICG150:ICL150"/>
    <mergeCell ref="ICN150:ICS150"/>
    <mergeCell ref="ICU150:ICZ150"/>
    <mergeCell ref="HZV150:IAA150"/>
    <mergeCell ref="IAC150:IAH150"/>
    <mergeCell ref="IAJ150:IAO150"/>
    <mergeCell ref="IAQ150:IAV150"/>
    <mergeCell ref="IAX150:IBC150"/>
    <mergeCell ref="IBE150:IBJ150"/>
    <mergeCell ref="HYF150:HYK150"/>
    <mergeCell ref="HYM150:HYR150"/>
    <mergeCell ref="HYT150:HYY150"/>
    <mergeCell ref="HZA150:HZF150"/>
    <mergeCell ref="HZH150:HZM150"/>
    <mergeCell ref="HZO150:HZT150"/>
    <mergeCell ref="HWP150:HWU150"/>
    <mergeCell ref="HWW150:HXB150"/>
    <mergeCell ref="HXD150:HXI150"/>
    <mergeCell ref="HXK150:HXP150"/>
    <mergeCell ref="HXR150:HXW150"/>
    <mergeCell ref="HXY150:HYD150"/>
    <mergeCell ref="HUZ150:HVE150"/>
    <mergeCell ref="HVG150:HVL150"/>
    <mergeCell ref="HVN150:HVS150"/>
    <mergeCell ref="HVU150:HVZ150"/>
    <mergeCell ref="HWB150:HWG150"/>
    <mergeCell ref="HWI150:HWN150"/>
    <mergeCell ref="IMT150:IMY150"/>
    <mergeCell ref="INA150:INF150"/>
    <mergeCell ref="INH150:INM150"/>
    <mergeCell ref="INO150:INT150"/>
    <mergeCell ref="INV150:IOA150"/>
    <mergeCell ref="IOC150:IOH150"/>
    <mergeCell ref="ILD150:ILI150"/>
    <mergeCell ref="ILK150:ILP150"/>
    <mergeCell ref="ILR150:ILW150"/>
    <mergeCell ref="ILY150:IMD150"/>
    <mergeCell ref="IMF150:IMK150"/>
    <mergeCell ref="IMM150:IMR150"/>
    <mergeCell ref="IJN150:IJS150"/>
    <mergeCell ref="IJU150:IJZ150"/>
    <mergeCell ref="IKB150:IKG150"/>
    <mergeCell ref="IKI150:IKN150"/>
    <mergeCell ref="IKP150:IKU150"/>
    <mergeCell ref="IKW150:ILB150"/>
    <mergeCell ref="IHX150:IIC150"/>
    <mergeCell ref="IIE150:IIJ150"/>
    <mergeCell ref="IIL150:IIQ150"/>
    <mergeCell ref="IIS150:IIX150"/>
    <mergeCell ref="IIZ150:IJE150"/>
    <mergeCell ref="IJG150:IJL150"/>
    <mergeCell ref="IGH150:IGM150"/>
    <mergeCell ref="IGO150:IGT150"/>
    <mergeCell ref="IGV150:IHA150"/>
    <mergeCell ref="IHC150:IHH150"/>
    <mergeCell ref="IHJ150:IHO150"/>
    <mergeCell ref="IHQ150:IHV150"/>
    <mergeCell ref="IER150:IEW150"/>
    <mergeCell ref="IEY150:IFD150"/>
    <mergeCell ref="IFF150:IFK150"/>
    <mergeCell ref="IFM150:IFR150"/>
    <mergeCell ref="IFT150:IFY150"/>
    <mergeCell ref="IGA150:IGF150"/>
    <mergeCell ref="IWL150:IWQ150"/>
    <mergeCell ref="IWS150:IWX150"/>
    <mergeCell ref="IWZ150:IXE150"/>
    <mergeCell ref="IXG150:IXL150"/>
    <mergeCell ref="IXN150:IXS150"/>
    <mergeCell ref="IXU150:IXZ150"/>
    <mergeCell ref="IUV150:IVA150"/>
    <mergeCell ref="IVC150:IVH150"/>
    <mergeCell ref="IVJ150:IVO150"/>
    <mergeCell ref="IVQ150:IVV150"/>
    <mergeCell ref="IVX150:IWC150"/>
    <mergeCell ref="IWE150:IWJ150"/>
    <mergeCell ref="ITF150:ITK150"/>
    <mergeCell ref="ITM150:ITR150"/>
    <mergeCell ref="ITT150:ITY150"/>
    <mergeCell ref="IUA150:IUF150"/>
    <mergeCell ref="IUH150:IUM150"/>
    <mergeCell ref="IUO150:IUT150"/>
    <mergeCell ref="IRP150:IRU150"/>
    <mergeCell ref="IRW150:ISB150"/>
    <mergeCell ref="ISD150:ISI150"/>
    <mergeCell ref="ISK150:ISP150"/>
    <mergeCell ref="ISR150:ISW150"/>
    <mergeCell ref="ISY150:ITD150"/>
    <mergeCell ref="IPZ150:IQE150"/>
    <mergeCell ref="IQG150:IQL150"/>
    <mergeCell ref="IQN150:IQS150"/>
    <mergeCell ref="IQU150:IQZ150"/>
    <mergeCell ref="IRB150:IRG150"/>
    <mergeCell ref="IRI150:IRN150"/>
    <mergeCell ref="IOJ150:IOO150"/>
    <mergeCell ref="IOQ150:IOV150"/>
    <mergeCell ref="IOX150:IPC150"/>
    <mergeCell ref="IPE150:IPJ150"/>
    <mergeCell ref="IPL150:IPQ150"/>
    <mergeCell ref="IPS150:IPX150"/>
    <mergeCell ref="JGD150:JGI150"/>
    <mergeCell ref="JGK150:JGP150"/>
    <mergeCell ref="JGR150:JGW150"/>
    <mergeCell ref="JGY150:JHD150"/>
    <mergeCell ref="JHF150:JHK150"/>
    <mergeCell ref="JHM150:JHR150"/>
    <mergeCell ref="JEN150:JES150"/>
    <mergeCell ref="JEU150:JEZ150"/>
    <mergeCell ref="JFB150:JFG150"/>
    <mergeCell ref="JFI150:JFN150"/>
    <mergeCell ref="JFP150:JFU150"/>
    <mergeCell ref="JFW150:JGB150"/>
    <mergeCell ref="JCX150:JDC150"/>
    <mergeCell ref="JDE150:JDJ150"/>
    <mergeCell ref="JDL150:JDQ150"/>
    <mergeCell ref="JDS150:JDX150"/>
    <mergeCell ref="JDZ150:JEE150"/>
    <mergeCell ref="JEG150:JEL150"/>
    <mergeCell ref="JBH150:JBM150"/>
    <mergeCell ref="JBO150:JBT150"/>
    <mergeCell ref="JBV150:JCA150"/>
    <mergeCell ref="JCC150:JCH150"/>
    <mergeCell ref="JCJ150:JCO150"/>
    <mergeCell ref="JCQ150:JCV150"/>
    <mergeCell ref="IZR150:IZW150"/>
    <mergeCell ref="IZY150:JAD150"/>
    <mergeCell ref="JAF150:JAK150"/>
    <mergeCell ref="JAM150:JAR150"/>
    <mergeCell ref="JAT150:JAY150"/>
    <mergeCell ref="JBA150:JBF150"/>
    <mergeCell ref="IYB150:IYG150"/>
    <mergeCell ref="IYI150:IYN150"/>
    <mergeCell ref="IYP150:IYU150"/>
    <mergeCell ref="IYW150:IZB150"/>
    <mergeCell ref="IZD150:IZI150"/>
    <mergeCell ref="IZK150:IZP150"/>
    <mergeCell ref="JPV150:JQA150"/>
    <mergeCell ref="JQC150:JQH150"/>
    <mergeCell ref="JQJ150:JQO150"/>
    <mergeCell ref="JQQ150:JQV150"/>
    <mergeCell ref="JQX150:JRC150"/>
    <mergeCell ref="JRE150:JRJ150"/>
    <mergeCell ref="JOF150:JOK150"/>
    <mergeCell ref="JOM150:JOR150"/>
    <mergeCell ref="JOT150:JOY150"/>
    <mergeCell ref="JPA150:JPF150"/>
    <mergeCell ref="JPH150:JPM150"/>
    <mergeCell ref="JPO150:JPT150"/>
    <mergeCell ref="JMP150:JMU150"/>
    <mergeCell ref="JMW150:JNB150"/>
    <mergeCell ref="JND150:JNI150"/>
    <mergeCell ref="JNK150:JNP150"/>
    <mergeCell ref="JNR150:JNW150"/>
    <mergeCell ref="JNY150:JOD150"/>
    <mergeCell ref="JKZ150:JLE150"/>
    <mergeCell ref="JLG150:JLL150"/>
    <mergeCell ref="JLN150:JLS150"/>
    <mergeCell ref="JLU150:JLZ150"/>
    <mergeCell ref="JMB150:JMG150"/>
    <mergeCell ref="JMI150:JMN150"/>
    <mergeCell ref="JJJ150:JJO150"/>
    <mergeCell ref="JJQ150:JJV150"/>
    <mergeCell ref="JJX150:JKC150"/>
    <mergeCell ref="JKE150:JKJ150"/>
    <mergeCell ref="JKL150:JKQ150"/>
    <mergeCell ref="JKS150:JKX150"/>
    <mergeCell ref="JHT150:JHY150"/>
    <mergeCell ref="JIA150:JIF150"/>
    <mergeCell ref="JIH150:JIM150"/>
    <mergeCell ref="JIO150:JIT150"/>
    <mergeCell ref="JIV150:JJA150"/>
    <mergeCell ref="JJC150:JJH150"/>
    <mergeCell ref="JZN150:JZS150"/>
    <mergeCell ref="JZU150:JZZ150"/>
    <mergeCell ref="KAB150:KAG150"/>
    <mergeCell ref="KAI150:KAN150"/>
    <mergeCell ref="KAP150:KAU150"/>
    <mergeCell ref="KAW150:KBB150"/>
    <mergeCell ref="JXX150:JYC150"/>
    <mergeCell ref="JYE150:JYJ150"/>
    <mergeCell ref="JYL150:JYQ150"/>
    <mergeCell ref="JYS150:JYX150"/>
    <mergeCell ref="JYZ150:JZE150"/>
    <mergeCell ref="JZG150:JZL150"/>
    <mergeCell ref="JWH150:JWM150"/>
    <mergeCell ref="JWO150:JWT150"/>
    <mergeCell ref="JWV150:JXA150"/>
    <mergeCell ref="JXC150:JXH150"/>
    <mergeCell ref="JXJ150:JXO150"/>
    <mergeCell ref="JXQ150:JXV150"/>
    <mergeCell ref="JUR150:JUW150"/>
    <mergeCell ref="JUY150:JVD150"/>
    <mergeCell ref="JVF150:JVK150"/>
    <mergeCell ref="JVM150:JVR150"/>
    <mergeCell ref="JVT150:JVY150"/>
    <mergeCell ref="JWA150:JWF150"/>
    <mergeCell ref="JTB150:JTG150"/>
    <mergeCell ref="JTI150:JTN150"/>
    <mergeCell ref="JTP150:JTU150"/>
    <mergeCell ref="JTW150:JUB150"/>
    <mergeCell ref="JUD150:JUI150"/>
    <mergeCell ref="JUK150:JUP150"/>
    <mergeCell ref="JRL150:JRQ150"/>
    <mergeCell ref="JRS150:JRX150"/>
    <mergeCell ref="JRZ150:JSE150"/>
    <mergeCell ref="JSG150:JSL150"/>
    <mergeCell ref="JSN150:JSS150"/>
    <mergeCell ref="JSU150:JSZ150"/>
    <mergeCell ref="KJF150:KJK150"/>
    <mergeCell ref="KJM150:KJR150"/>
    <mergeCell ref="KJT150:KJY150"/>
    <mergeCell ref="KKA150:KKF150"/>
    <mergeCell ref="KKH150:KKM150"/>
    <mergeCell ref="KKO150:KKT150"/>
    <mergeCell ref="KHP150:KHU150"/>
    <mergeCell ref="KHW150:KIB150"/>
    <mergeCell ref="KID150:KII150"/>
    <mergeCell ref="KIK150:KIP150"/>
    <mergeCell ref="KIR150:KIW150"/>
    <mergeCell ref="KIY150:KJD150"/>
    <mergeCell ref="KFZ150:KGE150"/>
    <mergeCell ref="KGG150:KGL150"/>
    <mergeCell ref="KGN150:KGS150"/>
    <mergeCell ref="KGU150:KGZ150"/>
    <mergeCell ref="KHB150:KHG150"/>
    <mergeCell ref="KHI150:KHN150"/>
    <mergeCell ref="KEJ150:KEO150"/>
    <mergeCell ref="KEQ150:KEV150"/>
    <mergeCell ref="KEX150:KFC150"/>
    <mergeCell ref="KFE150:KFJ150"/>
    <mergeCell ref="KFL150:KFQ150"/>
    <mergeCell ref="KFS150:KFX150"/>
    <mergeCell ref="KCT150:KCY150"/>
    <mergeCell ref="KDA150:KDF150"/>
    <mergeCell ref="KDH150:KDM150"/>
    <mergeCell ref="KDO150:KDT150"/>
    <mergeCell ref="KDV150:KEA150"/>
    <mergeCell ref="KEC150:KEH150"/>
    <mergeCell ref="KBD150:KBI150"/>
    <mergeCell ref="KBK150:KBP150"/>
    <mergeCell ref="KBR150:KBW150"/>
    <mergeCell ref="KBY150:KCD150"/>
    <mergeCell ref="KCF150:KCK150"/>
    <mergeCell ref="KCM150:KCR150"/>
    <mergeCell ref="KSX150:KTC150"/>
    <mergeCell ref="KTE150:KTJ150"/>
    <mergeCell ref="KTL150:KTQ150"/>
    <mergeCell ref="KTS150:KTX150"/>
    <mergeCell ref="KTZ150:KUE150"/>
    <mergeCell ref="KUG150:KUL150"/>
    <mergeCell ref="KRH150:KRM150"/>
    <mergeCell ref="KRO150:KRT150"/>
    <mergeCell ref="KRV150:KSA150"/>
    <mergeCell ref="KSC150:KSH150"/>
    <mergeCell ref="KSJ150:KSO150"/>
    <mergeCell ref="KSQ150:KSV150"/>
    <mergeCell ref="KPR150:KPW150"/>
    <mergeCell ref="KPY150:KQD150"/>
    <mergeCell ref="KQF150:KQK150"/>
    <mergeCell ref="KQM150:KQR150"/>
    <mergeCell ref="KQT150:KQY150"/>
    <mergeCell ref="KRA150:KRF150"/>
    <mergeCell ref="KOB150:KOG150"/>
    <mergeCell ref="KOI150:KON150"/>
    <mergeCell ref="KOP150:KOU150"/>
    <mergeCell ref="KOW150:KPB150"/>
    <mergeCell ref="KPD150:KPI150"/>
    <mergeCell ref="KPK150:KPP150"/>
    <mergeCell ref="KML150:KMQ150"/>
    <mergeCell ref="KMS150:KMX150"/>
    <mergeCell ref="KMZ150:KNE150"/>
    <mergeCell ref="KNG150:KNL150"/>
    <mergeCell ref="KNN150:KNS150"/>
    <mergeCell ref="KNU150:KNZ150"/>
    <mergeCell ref="KKV150:KLA150"/>
    <mergeCell ref="KLC150:KLH150"/>
    <mergeCell ref="KLJ150:KLO150"/>
    <mergeCell ref="KLQ150:KLV150"/>
    <mergeCell ref="KLX150:KMC150"/>
    <mergeCell ref="KME150:KMJ150"/>
    <mergeCell ref="LCP150:LCU150"/>
    <mergeCell ref="LCW150:LDB150"/>
    <mergeCell ref="LDD150:LDI150"/>
    <mergeCell ref="LDK150:LDP150"/>
    <mergeCell ref="LDR150:LDW150"/>
    <mergeCell ref="LDY150:LED150"/>
    <mergeCell ref="LAZ150:LBE150"/>
    <mergeCell ref="LBG150:LBL150"/>
    <mergeCell ref="LBN150:LBS150"/>
    <mergeCell ref="LBU150:LBZ150"/>
    <mergeCell ref="LCB150:LCG150"/>
    <mergeCell ref="LCI150:LCN150"/>
    <mergeCell ref="KZJ150:KZO150"/>
    <mergeCell ref="KZQ150:KZV150"/>
    <mergeCell ref="KZX150:LAC150"/>
    <mergeCell ref="LAE150:LAJ150"/>
    <mergeCell ref="LAL150:LAQ150"/>
    <mergeCell ref="LAS150:LAX150"/>
    <mergeCell ref="KXT150:KXY150"/>
    <mergeCell ref="KYA150:KYF150"/>
    <mergeCell ref="KYH150:KYM150"/>
    <mergeCell ref="KYO150:KYT150"/>
    <mergeCell ref="KYV150:KZA150"/>
    <mergeCell ref="KZC150:KZH150"/>
    <mergeCell ref="KWD150:KWI150"/>
    <mergeCell ref="KWK150:KWP150"/>
    <mergeCell ref="KWR150:KWW150"/>
    <mergeCell ref="KWY150:KXD150"/>
    <mergeCell ref="KXF150:KXK150"/>
    <mergeCell ref="KXM150:KXR150"/>
    <mergeCell ref="KUN150:KUS150"/>
    <mergeCell ref="KUU150:KUZ150"/>
    <mergeCell ref="KVB150:KVG150"/>
    <mergeCell ref="KVI150:KVN150"/>
    <mergeCell ref="KVP150:KVU150"/>
    <mergeCell ref="KVW150:KWB150"/>
    <mergeCell ref="LMH150:LMM150"/>
    <mergeCell ref="LMO150:LMT150"/>
    <mergeCell ref="LMV150:LNA150"/>
    <mergeCell ref="LNC150:LNH150"/>
    <mergeCell ref="LNJ150:LNO150"/>
    <mergeCell ref="LNQ150:LNV150"/>
    <mergeCell ref="LKR150:LKW150"/>
    <mergeCell ref="LKY150:LLD150"/>
    <mergeCell ref="LLF150:LLK150"/>
    <mergeCell ref="LLM150:LLR150"/>
    <mergeCell ref="LLT150:LLY150"/>
    <mergeCell ref="LMA150:LMF150"/>
    <mergeCell ref="LJB150:LJG150"/>
    <mergeCell ref="LJI150:LJN150"/>
    <mergeCell ref="LJP150:LJU150"/>
    <mergeCell ref="LJW150:LKB150"/>
    <mergeCell ref="LKD150:LKI150"/>
    <mergeCell ref="LKK150:LKP150"/>
    <mergeCell ref="LHL150:LHQ150"/>
    <mergeCell ref="LHS150:LHX150"/>
    <mergeCell ref="LHZ150:LIE150"/>
    <mergeCell ref="LIG150:LIL150"/>
    <mergeCell ref="LIN150:LIS150"/>
    <mergeCell ref="LIU150:LIZ150"/>
    <mergeCell ref="LFV150:LGA150"/>
    <mergeCell ref="LGC150:LGH150"/>
    <mergeCell ref="LGJ150:LGO150"/>
    <mergeCell ref="LGQ150:LGV150"/>
    <mergeCell ref="LGX150:LHC150"/>
    <mergeCell ref="LHE150:LHJ150"/>
    <mergeCell ref="LEF150:LEK150"/>
    <mergeCell ref="LEM150:LER150"/>
    <mergeCell ref="LET150:LEY150"/>
    <mergeCell ref="LFA150:LFF150"/>
    <mergeCell ref="LFH150:LFM150"/>
    <mergeCell ref="LFO150:LFT150"/>
    <mergeCell ref="LVZ150:LWE150"/>
    <mergeCell ref="LWG150:LWL150"/>
    <mergeCell ref="LWN150:LWS150"/>
    <mergeCell ref="LWU150:LWZ150"/>
    <mergeCell ref="LXB150:LXG150"/>
    <mergeCell ref="LXI150:LXN150"/>
    <mergeCell ref="LUJ150:LUO150"/>
    <mergeCell ref="LUQ150:LUV150"/>
    <mergeCell ref="LUX150:LVC150"/>
    <mergeCell ref="LVE150:LVJ150"/>
    <mergeCell ref="LVL150:LVQ150"/>
    <mergeCell ref="LVS150:LVX150"/>
    <mergeCell ref="LST150:LSY150"/>
    <mergeCell ref="LTA150:LTF150"/>
    <mergeCell ref="LTH150:LTM150"/>
    <mergeCell ref="LTO150:LTT150"/>
    <mergeCell ref="LTV150:LUA150"/>
    <mergeCell ref="LUC150:LUH150"/>
    <mergeCell ref="LRD150:LRI150"/>
    <mergeCell ref="LRK150:LRP150"/>
    <mergeCell ref="LRR150:LRW150"/>
    <mergeCell ref="LRY150:LSD150"/>
    <mergeCell ref="LSF150:LSK150"/>
    <mergeCell ref="LSM150:LSR150"/>
    <mergeCell ref="LPN150:LPS150"/>
    <mergeCell ref="LPU150:LPZ150"/>
    <mergeCell ref="LQB150:LQG150"/>
    <mergeCell ref="LQI150:LQN150"/>
    <mergeCell ref="LQP150:LQU150"/>
    <mergeCell ref="LQW150:LRB150"/>
    <mergeCell ref="LNX150:LOC150"/>
    <mergeCell ref="LOE150:LOJ150"/>
    <mergeCell ref="LOL150:LOQ150"/>
    <mergeCell ref="LOS150:LOX150"/>
    <mergeCell ref="LOZ150:LPE150"/>
    <mergeCell ref="LPG150:LPL150"/>
    <mergeCell ref="MFR150:MFW150"/>
    <mergeCell ref="MFY150:MGD150"/>
    <mergeCell ref="MGF150:MGK150"/>
    <mergeCell ref="MGM150:MGR150"/>
    <mergeCell ref="MGT150:MGY150"/>
    <mergeCell ref="MHA150:MHF150"/>
    <mergeCell ref="MEB150:MEG150"/>
    <mergeCell ref="MEI150:MEN150"/>
    <mergeCell ref="MEP150:MEU150"/>
    <mergeCell ref="MEW150:MFB150"/>
    <mergeCell ref="MFD150:MFI150"/>
    <mergeCell ref="MFK150:MFP150"/>
    <mergeCell ref="MCL150:MCQ150"/>
    <mergeCell ref="MCS150:MCX150"/>
    <mergeCell ref="MCZ150:MDE150"/>
    <mergeCell ref="MDG150:MDL150"/>
    <mergeCell ref="MDN150:MDS150"/>
    <mergeCell ref="MDU150:MDZ150"/>
    <mergeCell ref="MAV150:MBA150"/>
    <mergeCell ref="MBC150:MBH150"/>
    <mergeCell ref="MBJ150:MBO150"/>
    <mergeCell ref="MBQ150:MBV150"/>
    <mergeCell ref="MBX150:MCC150"/>
    <mergeCell ref="MCE150:MCJ150"/>
    <mergeCell ref="LZF150:LZK150"/>
    <mergeCell ref="LZM150:LZR150"/>
    <mergeCell ref="LZT150:LZY150"/>
    <mergeCell ref="MAA150:MAF150"/>
    <mergeCell ref="MAH150:MAM150"/>
    <mergeCell ref="MAO150:MAT150"/>
    <mergeCell ref="LXP150:LXU150"/>
    <mergeCell ref="LXW150:LYB150"/>
    <mergeCell ref="LYD150:LYI150"/>
    <mergeCell ref="LYK150:LYP150"/>
    <mergeCell ref="LYR150:LYW150"/>
    <mergeCell ref="LYY150:LZD150"/>
    <mergeCell ref="MPJ150:MPO150"/>
    <mergeCell ref="MPQ150:MPV150"/>
    <mergeCell ref="MPX150:MQC150"/>
    <mergeCell ref="MQE150:MQJ150"/>
    <mergeCell ref="MQL150:MQQ150"/>
    <mergeCell ref="MQS150:MQX150"/>
    <mergeCell ref="MNT150:MNY150"/>
    <mergeCell ref="MOA150:MOF150"/>
    <mergeCell ref="MOH150:MOM150"/>
    <mergeCell ref="MOO150:MOT150"/>
    <mergeCell ref="MOV150:MPA150"/>
    <mergeCell ref="MPC150:MPH150"/>
    <mergeCell ref="MMD150:MMI150"/>
    <mergeCell ref="MMK150:MMP150"/>
    <mergeCell ref="MMR150:MMW150"/>
    <mergeCell ref="MMY150:MND150"/>
    <mergeCell ref="MNF150:MNK150"/>
    <mergeCell ref="MNM150:MNR150"/>
    <mergeCell ref="MKN150:MKS150"/>
    <mergeCell ref="MKU150:MKZ150"/>
    <mergeCell ref="MLB150:MLG150"/>
    <mergeCell ref="MLI150:MLN150"/>
    <mergeCell ref="MLP150:MLU150"/>
    <mergeCell ref="MLW150:MMB150"/>
    <mergeCell ref="MIX150:MJC150"/>
    <mergeCell ref="MJE150:MJJ150"/>
    <mergeCell ref="MJL150:MJQ150"/>
    <mergeCell ref="MJS150:MJX150"/>
    <mergeCell ref="MJZ150:MKE150"/>
    <mergeCell ref="MKG150:MKL150"/>
    <mergeCell ref="MHH150:MHM150"/>
    <mergeCell ref="MHO150:MHT150"/>
    <mergeCell ref="MHV150:MIA150"/>
    <mergeCell ref="MIC150:MIH150"/>
    <mergeCell ref="MIJ150:MIO150"/>
    <mergeCell ref="MIQ150:MIV150"/>
    <mergeCell ref="MZB150:MZG150"/>
    <mergeCell ref="MZI150:MZN150"/>
    <mergeCell ref="MZP150:MZU150"/>
    <mergeCell ref="MZW150:NAB150"/>
    <mergeCell ref="NAD150:NAI150"/>
    <mergeCell ref="NAK150:NAP150"/>
    <mergeCell ref="MXL150:MXQ150"/>
    <mergeCell ref="MXS150:MXX150"/>
    <mergeCell ref="MXZ150:MYE150"/>
    <mergeCell ref="MYG150:MYL150"/>
    <mergeCell ref="MYN150:MYS150"/>
    <mergeCell ref="MYU150:MYZ150"/>
    <mergeCell ref="MVV150:MWA150"/>
    <mergeCell ref="MWC150:MWH150"/>
    <mergeCell ref="MWJ150:MWO150"/>
    <mergeCell ref="MWQ150:MWV150"/>
    <mergeCell ref="MWX150:MXC150"/>
    <mergeCell ref="MXE150:MXJ150"/>
    <mergeCell ref="MUF150:MUK150"/>
    <mergeCell ref="MUM150:MUR150"/>
    <mergeCell ref="MUT150:MUY150"/>
    <mergeCell ref="MVA150:MVF150"/>
    <mergeCell ref="MVH150:MVM150"/>
    <mergeCell ref="MVO150:MVT150"/>
    <mergeCell ref="MSP150:MSU150"/>
    <mergeCell ref="MSW150:MTB150"/>
    <mergeCell ref="MTD150:MTI150"/>
    <mergeCell ref="MTK150:MTP150"/>
    <mergeCell ref="MTR150:MTW150"/>
    <mergeCell ref="MTY150:MUD150"/>
    <mergeCell ref="MQZ150:MRE150"/>
    <mergeCell ref="MRG150:MRL150"/>
    <mergeCell ref="MRN150:MRS150"/>
    <mergeCell ref="MRU150:MRZ150"/>
    <mergeCell ref="MSB150:MSG150"/>
    <mergeCell ref="MSI150:MSN150"/>
    <mergeCell ref="NIT150:NIY150"/>
    <mergeCell ref="NJA150:NJF150"/>
    <mergeCell ref="NJH150:NJM150"/>
    <mergeCell ref="NJO150:NJT150"/>
    <mergeCell ref="NJV150:NKA150"/>
    <mergeCell ref="NKC150:NKH150"/>
    <mergeCell ref="NHD150:NHI150"/>
    <mergeCell ref="NHK150:NHP150"/>
    <mergeCell ref="NHR150:NHW150"/>
    <mergeCell ref="NHY150:NID150"/>
    <mergeCell ref="NIF150:NIK150"/>
    <mergeCell ref="NIM150:NIR150"/>
    <mergeCell ref="NFN150:NFS150"/>
    <mergeCell ref="NFU150:NFZ150"/>
    <mergeCell ref="NGB150:NGG150"/>
    <mergeCell ref="NGI150:NGN150"/>
    <mergeCell ref="NGP150:NGU150"/>
    <mergeCell ref="NGW150:NHB150"/>
    <mergeCell ref="NDX150:NEC150"/>
    <mergeCell ref="NEE150:NEJ150"/>
    <mergeCell ref="NEL150:NEQ150"/>
    <mergeCell ref="NES150:NEX150"/>
    <mergeCell ref="NEZ150:NFE150"/>
    <mergeCell ref="NFG150:NFL150"/>
    <mergeCell ref="NCH150:NCM150"/>
    <mergeCell ref="NCO150:NCT150"/>
    <mergeCell ref="NCV150:NDA150"/>
    <mergeCell ref="NDC150:NDH150"/>
    <mergeCell ref="NDJ150:NDO150"/>
    <mergeCell ref="NDQ150:NDV150"/>
    <mergeCell ref="NAR150:NAW150"/>
    <mergeCell ref="NAY150:NBD150"/>
    <mergeCell ref="NBF150:NBK150"/>
    <mergeCell ref="NBM150:NBR150"/>
    <mergeCell ref="NBT150:NBY150"/>
    <mergeCell ref="NCA150:NCF150"/>
    <mergeCell ref="NSL150:NSQ150"/>
    <mergeCell ref="NSS150:NSX150"/>
    <mergeCell ref="NSZ150:NTE150"/>
    <mergeCell ref="NTG150:NTL150"/>
    <mergeCell ref="NTN150:NTS150"/>
    <mergeCell ref="NTU150:NTZ150"/>
    <mergeCell ref="NQV150:NRA150"/>
    <mergeCell ref="NRC150:NRH150"/>
    <mergeCell ref="NRJ150:NRO150"/>
    <mergeCell ref="NRQ150:NRV150"/>
    <mergeCell ref="NRX150:NSC150"/>
    <mergeCell ref="NSE150:NSJ150"/>
    <mergeCell ref="NPF150:NPK150"/>
    <mergeCell ref="NPM150:NPR150"/>
    <mergeCell ref="NPT150:NPY150"/>
    <mergeCell ref="NQA150:NQF150"/>
    <mergeCell ref="NQH150:NQM150"/>
    <mergeCell ref="NQO150:NQT150"/>
    <mergeCell ref="NNP150:NNU150"/>
    <mergeCell ref="NNW150:NOB150"/>
    <mergeCell ref="NOD150:NOI150"/>
    <mergeCell ref="NOK150:NOP150"/>
    <mergeCell ref="NOR150:NOW150"/>
    <mergeCell ref="NOY150:NPD150"/>
    <mergeCell ref="NLZ150:NME150"/>
    <mergeCell ref="NMG150:NML150"/>
    <mergeCell ref="NMN150:NMS150"/>
    <mergeCell ref="NMU150:NMZ150"/>
    <mergeCell ref="NNB150:NNG150"/>
    <mergeCell ref="NNI150:NNN150"/>
    <mergeCell ref="NKJ150:NKO150"/>
    <mergeCell ref="NKQ150:NKV150"/>
    <mergeCell ref="NKX150:NLC150"/>
    <mergeCell ref="NLE150:NLJ150"/>
    <mergeCell ref="NLL150:NLQ150"/>
    <mergeCell ref="NLS150:NLX150"/>
    <mergeCell ref="OCD150:OCI150"/>
    <mergeCell ref="OCK150:OCP150"/>
    <mergeCell ref="OCR150:OCW150"/>
    <mergeCell ref="OCY150:ODD150"/>
    <mergeCell ref="ODF150:ODK150"/>
    <mergeCell ref="ODM150:ODR150"/>
    <mergeCell ref="OAN150:OAS150"/>
    <mergeCell ref="OAU150:OAZ150"/>
    <mergeCell ref="OBB150:OBG150"/>
    <mergeCell ref="OBI150:OBN150"/>
    <mergeCell ref="OBP150:OBU150"/>
    <mergeCell ref="OBW150:OCB150"/>
    <mergeCell ref="NYX150:NZC150"/>
    <mergeCell ref="NZE150:NZJ150"/>
    <mergeCell ref="NZL150:NZQ150"/>
    <mergeCell ref="NZS150:NZX150"/>
    <mergeCell ref="NZZ150:OAE150"/>
    <mergeCell ref="OAG150:OAL150"/>
    <mergeCell ref="NXH150:NXM150"/>
    <mergeCell ref="NXO150:NXT150"/>
    <mergeCell ref="NXV150:NYA150"/>
    <mergeCell ref="NYC150:NYH150"/>
    <mergeCell ref="NYJ150:NYO150"/>
    <mergeCell ref="NYQ150:NYV150"/>
    <mergeCell ref="NVR150:NVW150"/>
    <mergeCell ref="NVY150:NWD150"/>
    <mergeCell ref="NWF150:NWK150"/>
    <mergeCell ref="NWM150:NWR150"/>
    <mergeCell ref="NWT150:NWY150"/>
    <mergeCell ref="NXA150:NXF150"/>
    <mergeCell ref="NUB150:NUG150"/>
    <mergeCell ref="NUI150:NUN150"/>
    <mergeCell ref="NUP150:NUU150"/>
    <mergeCell ref="NUW150:NVB150"/>
    <mergeCell ref="NVD150:NVI150"/>
    <mergeCell ref="NVK150:NVP150"/>
    <mergeCell ref="OLV150:OMA150"/>
    <mergeCell ref="OMC150:OMH150"/>
    <mergeCell ref="OMJ150:OMO150"/>
    <mergeCell ref="OMQ150:OMV150"/>
    <mergeCell ref="OMX150:ONC150"/>
    <mergeCell ref="ONE150:ONJ150"/>
    <mergeCell ref="OKF150:OKK150"/>
    <mergeCell ref="OKM150:OKR150"/>
    <mergeCell ref="OKT150:OKY150"/>
    <mergeCell ref="OLA150:OLF150"/>
    <mergeCell ref="OLH150:OLM150"/>
    <mergeCell ref="OLO150:OLT150"/>
    <mergeCell ref="OIP150:OIU150"/>
    <mergeCell ref="OIW150:OJB150"/>
    <mergeCell ref="OJD150:OJI150"/>
    <mergeCell ref="OJK150:OJP150"/>
    <mergeCell ref="OJR150:OJW150"/>
    <mergeCell ref="OJY150:OKD150"/>
    <mergeCell ref="OGZ150:OHE150"/>
    <mergeCell ref="OHG150:OHL150"/>
    <mergeCell ref="OHN150:OHS150"/>
    <mergeCell ref="OHU150:OHZ150"/>
    <mergeCell ref="OIB150:OIG150"/>
    <mergeCell ref="OII150:OIN150"/>
    <mergeCell ref="OFJ150:OFO150"/>
    <mergeCell ref="OFQ150:OFV150"/>
    <mergeCell ref="OFX150:OGC150"/>
    <mergeCell ref="OGE150:OGJ150"/>
    <mergeCell ref="OGL150:OGQ150"/>
    <mergeCell ref="OGS150:OGX150"/>
    <mergeCell ref="ODT150:ODY150"/>
    <mergeCell ref="OEA150:OEF150"/>
    <mergeCell ref="OEH150:OEM150"/>
    <mergeCell ref="OEO150:OET150"/>
    <mergeCell ref="OEV150:OFA150"/>
    <mergeCell ref="OFC150:OFH150"/>
    <mergeCell ref="OVN150:OVS150"/>
    <mergeCell ref="OVU150:OVZ150"/>
    <mergeCell ref="OWB150:OWG150"/>
    <mergeCell ref="OWI150:OWN150"/>
    <mergeCell ref="OWP150:OWU150"/>
    <mergeCell ref="OWW150:OXB150"/>
    <mergeCell ref="OTX150:OUC150"/>
    <mergeCell ref="OUE150:OUJ150"/>
    <mergeCell ref="OUL150:OUQ150"/>
    <mergeCell ref="OUS150:OUX150"/>
    <mergeCell ref="OUZ150:OVE150"/>
    <mergeCell ref="OVG150:OVL150"/>
    <mergeCell ref="OSH150:OSM150"/>
    <mergeCell ref="OSO150:OST150"/>
    <mergeCell ref="OSV150:OTA150"/>
    <mergeCell ref="OTC150:OTH150"/>
    <mergeCell ref="OTJ150:OTO150"/>
    <mergeCell ref="OTQ150:OTV150"/>
    <mergeCell ref="OQR150:OQW150"/>
    <mergeCell ref="OQY150:ORD150"/>
    <mergeCell ref="ORF150:ORK150"/>
    <mergeCell ref="ORM150:ORR150"/>
    <mergeCell ref="ORT150:ORY150"/>
    <mergeCell ref="OSA150:OSF150"/>
    <mergeCell ref="OPB150:OPG150"/>
    <mergeCell ref="OPI150:OPN150"/>
    <mergeCell ref="OPP150:OPU150"/>
    <mergeCell ref="OPW150:OQB150"/>
    <mergeCell ref="OQD150:OQI150"/>
    <mergeCell ref="OQK150:OQP150"/>
    <mergeCell ref="ONL150:ONQ150"/>
    <mergeCell ref="ONS150:ONX150"/>
    <mergeCell ref="ONZ150:OOE150"/>
    <mergeCell ref="OOG150:OOL150"/>
    <mergeCell ref="OON150:OOS150"/>
    <mergeCell ref="OOU150:OOZ150"/>
    <mergeCell ref="PFF150:PFK150"/>
    <mergeCell ref="PFM150:PFR150"/>
    <mergeCell ref="PFT150:PFY150"/>
    <mergeCell ref="PGA150:PGF150"/>
    <mergeCell ref="PGH150:PGM150"/>
    <mergeCell ref="PGO150:PGT150"/>
    <mergeCell ref="PDP150:PDU150"/>
    <mergeCell ref="PDW150:PEB150"/>
    <mergeCell ref="PED150:PEI150"/>
    <mergeCell ref="PEK150:PEP150"/>
    <mergeCell ref="PER150:PEW150"/>
    <mergeCell ref="PEY150:PFD150"/>
    <mergeCell ref="PBZ150:PCE150"/>
    <mergeCell ref="PCG150:PCL150"/>
    <mergeCell ref="PCN150:PCS150"/>
    <mergeCell ref="PCU150:PCZ150"/>
    <mergeCell ref="PDB150:PDG150"/>
    <mergeCell ref="PDI150:PDN150"/>
    <mergeCell ref="PAJ150:PAO150"/>
    <mergeCell ref="PAQ150:PAV150"/>
    <mergeCell ref="PAX150:PBC150"/>
    <mergeCell ref="PBE150:PBJ150"/>
    <mergeCell ref="PBL150:PBQ150"/>
    <mergeCell ref="PBS150:PBX150"/>
    <mergeCell ref="OYT150:OYY150"/>
    <mergeCell ref="OZA150:OZF150"/>
    <mergeCell ref="OZH150:OZM150"/>
    <mergeCell ref="OZO150:OZT150"/>
    <mergeCell ref="OZV150:PAA150"/>
    <mergeCell ref="PAC150:PAH150"/>
    <mergeCell ref="OXD150:OXI150"/>
    <mergeCell ref="OXK150:OXP150"/>
    <mergeCell ref="OXR150:OXW150"/>
    <mergeCell ref="OXY150:OYD150"/>
    <mergeCell ref="OYF150:OYK150"/>
    <mergeCell ref="OYM150:OYR150"/>
    <mergeCell ref="POX150:PPC150"/>
    <mergeCell ref="PPE150:PPJ150"/>
    <mergeCell ref="PPL150:PPQ150"/>
    <mergeCell ref="PPS150:PPX150"/>
    <mergeCell ref="PPZ150:PQE150"/>
    <mergeCell ref="PQG150:PQL150"/>
    <mergeCell ref="PNH150:PNM150"/>
    <mergeCell ref="PNO150:PNT150"/>
    <mergeCell ref="PNV150:POA150"/>
    <mergeCell ref="POC150:POH150"/>
    <mergeCell ref="POJ150:POO150"/>
    <mergeCell ref="POQ150:POV150"/>
    <mergeCell ref="PLR150:PLW150"/>
    <mergeCell ref="PLY150:PMD150"/>
    <mergeCell ref="PMF150:PMK150"/>
    <mergeCell ref="PMM150:PMR150"/>
    <mergeCell ref="PMT150:PMY150"/>
    <mergeCell ref="PNA150:PNF150"/>
    <mergeCell ref="PKB150:PKG150"/>
    <mergeCell ref="PKI150:PKN150"/>
    <mergeCell ref="PKP150:PKU150"/>
    <mergeCell ref="PKW150:PLB150"/>
    <mergeCell ref="PLD150:PLI150"/>
    <mergeCell ref="PLK150:PLP150"/>
    <mergeCell ref="PIL150:PIQ150"/>
    <mergeCell ref="PIS150:PIX150"/>
    <mergeCell ref="PIZ150:PJE150"/>
    <mergeCell ref="PJG150:PJL150"/>
    <mergeCell ref="PJN150:PJS150"/>
    <mergeCell ref="PJU150:PJZ150"/>
    <mergeCell ref="PGV150:PHA150"/>
    <mergeCell ref="PHC150:PHH150"/>
    <mergeCell ref="PHJ150:PHO150"/>
    <mergeCell ref="PHQ150:PHV150"/>
    <mergeCell ref="PHX150:PIC150"/>
    <mergeCell ref="PIE150:PIJ150"/>
    <mergeCell ref="PYP150:PYU150"/>
    <mergeCell ref="PYW150:PZB150"/>
    <mergeCell ref="PZD150:PZI150"/>
    <mergeCell ref="PZK150:PZP150"/>
    <mergeCell ref="PZR150:PZW150"/>
    <mergeCell ref="PZY150:QAD150"/>
    <mergeCell ref="PWZ150:PXE150"/>
    <mergeCell ref="PXG150:PXL150"/>
    <mergeCell ref="PXN150:PXS150"/>
    <mergeCell ref="PXU150:PXZ150"/>
    <mergeCell ref="PYB150:PYG150"/>
    <mergeCell ref="PYI150:PYN150"/>
    <mergeCell ref="PVJ150:PVO150"/>
    <mergeCell ref="PVQ150:PVV150"/>
    <mergeCell ref="PVX150:PWC150"/>
    <mergeCell ref="PWE150:PWJ150"/>
    <mergeCell ref="PWL150:PWQ150"/>
    <mergeCell ref="PWS150:PWX150"/>
    <mergeCell ref="PTT150:PTY150"/>
    <mergeCell ref="PUA150:PUF150"/>
    <mergeCell ref="PUH150:PUM150"/>
    <mergeCell ref="PUO150:PUT150"/>
    <mergeCell ref="PUV150:PVA150"/>
    <mergeCell ref="PVC150:PVH150"/>
    <mergeCell ref="PSD150:PSI150"/>
    <mergeCell ref="PSK150:PSP150"/>
    <mergeCell ref="PSR150:PSW150"/>
    <mergeCell ref="PSY150:PTD150"/>
    <mergeCell ref="PTF150:PTK150"/>
    <mergeCell ref="PTM150:PTR150"/>
    <mergeCell ref="PQN150:PQS150"/>
    <mergeCell ref="PQU150:PQZ150"/>
    <mergeCell ref="PRB150:PRG150"/>
    <mergeCell ref="PRI150:PRN150"/>
    <mergeCell ref="PRP150:PRU150"/>
    <mergeCell ref="PRW150:PSB150"/>
    <mergeCell ref="QIH150:QIM150"/>
    <mergeCell ref="QIO150:QIT150"/>
    <mergeCell ref="QIV150:QJA150"/>
    <mergeCell ref="QJC150:QJH150"/>
    <mergeCell ref="QJJ150:QJO150"/>
    <mergeCell ref="QJQ150:QJV150"/>
    <mergeCell ref="QGR150:QGW150"/>
    <mergeCell ref="QGY150:QHD150"/>
    <mergeCell ref="QHF150:QHK150"/>
    <mergeCell ref="QHM150:QHR150"/>
    <mergeCell ref="QHT150:QHY150"/>
    <mergeCell ref="QIA150:QIF150"/>
    <mergeCell ref="QFB150:QFG150"/>
    <mergeCell ref="QFI150:QFN150"/>
    <mergeCell ref="QFP150:QFU150"/>
    <mergeCell ref="QFW150:QGB150"/>
    <mergeCell ref="QGD150:QGI150"/>
    <mergeCell ref="QGK150:QGP150"/>
    <mergeCell ref="QDL150:QDQ150"/>
    <mergeCell ref="QDS150:QDX150"/>
    <mergeCell ref="QDZ150:QEE150"/>
    <mergeCell ref="QEG150:QEL150"/>
    <mergeCell ref="QEN150:QES150"/>
    <mergeCell ref="QEU150:QEZ150"/>
    <mergeCell ref="QBV150:QCA150"/>
    <mergeCell ref="QCC150:QCH150"/>
    <mergeCell ref="QCJ150:QCO150"/>
    <mergeCell ref="QCQ150:QCV150"/>
    <mergeCell ref="QCX150:QDC150"/>
    <mergeCell ref="QDE150:QDJ150"/>
    <mergeCell ref="QAF150:QAK150"/>
    <mergeCell ref="QAM150:QAR150"/>
    <mergeCell ref="QAT150:QAY150"/>
    <mergeCell ref="QBA150:QBF150"/>
    <mergeCell ref="QBH150:QBM150"/>
    <mergeCell ref="QBO150:QBT150"/>
    <mergeCell ref="QRZ150:QSE150"/>
    <mergeCell ref="QSG150:QSL150"/>
    <mergeCell ref="QSN150:QSS150"/>
    <mergeCell ref="QSU150:QSZ150"/>
    <mergeCell ref="QTB150:QTG150"/>
    <mergeCell ref="QTI150:QTN150"/>
    <mergeCell ref="QQJ150:QQO150"/>
    <mergeCell ref="QQQ150:QQV150"/>
    <mergeCell ref="QQX150:QRC150"/>
    <mergeCell ref="QRE150:QRJ150"/>
    <mergeCell ref="QRL150:QRQ150"/>
    <mergeCell ref="QRS150:QRX150"/>
    <mergeCell ref="QOT150:QOY150"/>
    <mergeCell ref="QPA150:QPF150"/>
    <mergeCell ref="QPH150:QPM150"/>
    <mergeCell ref="QPO150:QPT150"/>
    <mergeCell ref="QPV150:QQA150"/>
    <mergeCell ref="QQC150:QQH150"/>
    <mergeCell ref="QND150:QNI150"/>
    <mergeCell ref="QNK150:QNP150"/>
    <mergeCell ref="QNR150:QNW150"/>
    <mergeCell ref="QNY150:QOD150"/>
    <mergeCell ref="QOF150:QOK150"/>
    <mergeCell ref="QOM150:QOR150"/>
    <mergeCell ref="QLN150:QLS150"/>
    <mergeCell ref="QLU150:QLZ150"/>
    <mergeCell ref="QMB150:QMG150"/>
    <mergeCell ref="QMI150:QMN150"/>
    <mergeCell ref="QMP150:QMU150"/>
    <mergeCell ref="QMW150:QNB150"/>
    <mergeCell ref="QJX150:QKC150"/>
    <mergeCell ref="QKE150:QKJ150"/>
    <mergeCell ref="QKL150:QKQ150"/>
    <mergeCell ref="QKS150:QKX150"/>
    <mergeCell ref="QKZ150:QLE150"/>
    <mergeCell ref="QLG150:QLL150"/>
    <mergeCell ref="RBR150:RBW150"/>
    <mergeCell ref="RBY150:RCD150"/>
    <mergeCell ref="RCF150:RCK150"/>
    <mergeCell ref="RCM150:RCR150"/>
    <mergeCell ref="RCT150:RCY150"/>
    <mergeCell ref="RDA150:RDF150"/>
    <mergeCell ref="RAB150:RAG150"/>
    <mergeCell ref="RAI150:RAN150"/>
    <mergeCell ref="RAP150:RAU150"/>
    <mergeCell ref="RAW150:RBB150"/>
    <mergeCell ref="RBD150:RBI150"/>
    <mergeCell ref="RBK150:RBP150"/>
    <mergeCell ref="QYL150:QYQ150"/>
    <mergeCell ref="QYS150:QYX150"/>
    <mergeCell ref="QYZ150:QZE150"/>
    <mergeCell ref="QZG150:QZL150"/>
    <mergeCell ref="QZN150:QZS150"/>
    <mergeCell ref="QZU150:QZZ150"/>
    <mergeCell ref="QWV150:QXA150"/>
    <mergeCell ref="QXC150:QXH150"/>
    <mergeCell ref="QXJ150:QXO150"/>
    <mergeCell ref="QXQ150:QXV150"/>
    <mergeCell ref="QXX150:QYC150"/>
    <mergeCell ref="QYE150:QYJ150"/>
    <mergeCell ref="QVF150:QVK150"/>
    <mergeCell ref="QVM150:QVR150"/>
    <mergeCell ref="QVT150:QVY150"/>
    <mergeCell ref="QWA150:QWF150"/>
    <mergeCell ref="QWH150:QWM150"/>
    <mergeCell ref="QWO150:QWT150"/>
    <mergeCell ref="QTP150:QTU150"/>
    <mergeCell ref="QTW150:QUB150"/>
    <mergeCell ref="QUD150:QUI150"/>
    <mergeCell ref="QUK150:QUP150"/>
    <mergeCell ref="QUR150:QUW150"/>
    <mergeCell ref="QUY150:QVD150"/>
    <mergeCell ref="RLJ150:RLO150"/>
    <mergeCell ref="RLQ150:RLV150"/>
    <mergeCell ref="RLX150:RMC150"/>
    <mergeCell ref="RME150:RMJ150"/>
    <mergeCell ref="RML150:RMQ150"/>
    <mergeCell ref="RMS150:RMX150"/>
    <mergeCell ref="RJT150:RJY150"/>
    <mergeCell ref="RKA150:RKF150"/>
    <mergeCell ref="RKH150:RKM150"/>
    <mergeCell ref="RKO150:RKT150"/>
    <mergeCell ref="RKV150:RLA150"/>
    <mergeCell ref="RLC150:RLH150"/>
    <mergeCell ref="RID150:RII150"/>
    <mergeCell ref="RIK150:RIP150"/>
    <mergeCell ref="RIR150:RIW150"/>
    <mergeCell ref="RIY150:RJD150"/>
    <mergeCell ref="RJF150:RJK150"/>
    <mergeCell ref="RJM150:RJR150"/>
    <mergeCell ref="RGN150:RGS150"/>
    <mergeCell ref="RGU150:RGZ150"/>
    <mergeCell ref="RHB150:RHG150"/>
    <mergeCell ref="RHI150:RHN150"/>
    <mergeCell ref="RHP150:RHU150"/>
    <mergeCell ref="RHW150:RIB150"/>
    <mergeCell ref="REX150:RFC150"/>
    <mergeCell ref="RFE150:RFJ150"/>
    <mergeCell ref="RFL150:RFQ150"/>
    <mergeCell ref="RFS150:RFX150"/>
    <mergeCell ref="RFZ150:RGE150"/>
    <mergeCell ref="RGG150:RGL150"/>
    <mergeCell ref="RDH150:RDM150"/>
    <mergeCell ref="RDO150:RDT150"/>
    <mergeCell ref="RDV150:REA150"/>
    <mergeCell ref="REC150:REH150"/>
    <mergeCell ref="REJ150:REO150"/>
    <mergeCell ref="REQ150:REV150"/>
    <mergeCell ref="RVB150:RVG150"/>
    <mergeCell ref="RVI150:RVN150"/>
    <mergeCell ref="RVP150:RVU150"/>
    <mergeCell ref="RVW150:RWB150"/>
    <mergeCell ref="RWD150:RWI150"/>
    <mergeCell ref="RWK150:RWP150"/>
    <mergeCell ref="RTL150:RTQ150"/>
    <mergeCell ref="RTS150:RTX150"/>
    <mergeCell ref="RTZ150:RUE150"/>
    <mergeCell ref="RUG150:RUL150"/>
    <mergeCell ref="RUN150:RUS150"/>
    <mergeCell ref="RUU150:RUZ150"/>
    <mergeCell ref="RRV150:RSA150"/>
    <mergeCell ref="RSC150:RSH150"/>
    <mergeCell ref="RSJ150:RSO150"/>
    <mergeCell ref="RSQ150:RSV150"/>
    <mergeCell ref="RSX150:RTC150"/>
    <mergeCell ref="RTE150:RTJ150"/>
    <mergeCell ref="RQF150:RQK150"/>
    <mergeCell ref="RQM150:RQR150"/>
    <mergeCell ref="RQT150:RQY150"/>
    <mergeCell ref="RRA150:RRF150"/>
    <mergeCell ref="RRH150:RRM150"/>
    <mergeCell ref="RRO150:RRT150"/>
    <mergeCell ref="ROP150:ROU150"/>
    <mergeCell ref="ROW150:RPB150"/>
    <mergeCell ref="RPD150:RPI150"/>
    <mergeCell ref="RPK150:RPP150"/>
    <mergeCell ref="RPR150:RPW150"/>
    <mergeCell ref="RPY150:RQD150"/>
    <mergeCell ref="RMZ150:RNE150"/>
    <mergeCell ref="RNG150:RNL150"/>
    <mergeCell ref="RNN150:RNS150"/>
    <mergeCell ref="RNU150:RNZ150"/>
    <mergeCell ref="ROB150:ROG150"/>
    <mergeCell ref="ROI150:RON150"/>
    <mergeCell ref="SET150:SEY150"/>
    <mergeCell ref="SFA150:SFF150"/>
    <mergeCell ref="SFH150:SFM150"/>
    <mergeCell ref="SFO150:SFT150"/>
    <mergeCell ref="SFV150:SGA150"/>
    <mergeCell ref="SGC150:SGH150"/>
    <mergeCell ref="SDD150:SDI150"/>
    <mergeCell ref="SDK150:SDP150"/>
    <mergeCell ref="SDR150:SDW150"/>
    <mergeCell ref="SDY150:SED150"/>
    <mergeCell ref="SEF150:SEK150"/>
    <mergeCell ref="SEM150:SER150"/>
    <mergeCell ref="SBN150:SBS150"/>
    <mergeCell ref="SBU150:SBZ150"/>
    <mergeCell ref="SCB150:SCG150"/>
    <mergeCell ref="SCI150:SCN150"/>
    <mergeCell ref="SCP150:SCU150"/>
    <mergeCell ref="SCW150:SDB150"/>
    <mergeCell ref="RZX150:SAC150"/>
    <mergeCell ref="SAE150:SAJ150"/>
    <mergeCell ref="SAL150:SAQ150"/>
    <mergeCell ref="SAS150:SAX150"/>
    <mergeCell ref="SAZ150:SBE150"/>
    <mergeCell ref="SBG150:SBL150"/>
    <mergeCell ref="RYH150:RYM150"/>
    <mergeCell ref="RYO150:RYT150"/>
    <mergeCell ref="RYV150:RZA150"/>
    <mergeCell ref="RZC150:RZH150"/>
    <mergeCell ref="RZJ150:RZO150"/>
    <mergeCell ref="RZQ150:RZV150"/>
    <mergeCell ref="RWR150:RWW150"/>
    <mergeCell ref="RWY150:RXD150"/>
    <mergeCell ref="RXF150:RXK150"/>
    <mergeCell ref="RXM150:RXR150"/>
    <mergeCell ref="RXT150:RXY150"/>
    <mergeCell ref="RYA150:RYF150"/>
    <mergeCell ref="SOL150:SOQ150"/>
    <mergeCell ref="SOS150:SOX150"/>
    <mergeCell ref="SOZ150:SPE150"/>
    <mergeCell ref="SPG150:SPL150"/>
    <mergeCell ref="SPN150:SPS150"/>
    <mergeCell ref="SPU150:SPZ150"/>
    <mergeCell ref="SMV150:SNA150"/>
    <mergeCell ref="SNC150:SNH150"/>
    <mergeCell ref="SNJ150:SNO150"/>
    <mergeCell ref="SNQ150:SNV150"/>
    <mergeCell ref="SNX150:SOC150"/>
    <mergeCell ref="SOE150:SOJ150"/>
    <mergeCell ref="SLF150:SLK150"/>
    <mergeCell ref="SLM150:SLR150"/>
    <mergeCell ref="SLT150:SLY150"/>
    <mergeCell ref="SMA150:SMF150"/>
    <mergeCell ref="SMH150:SMM150"/>
    <mergeCell ref="SMO150:SMT150"/>
    <mergeCell ref="SJP150:SJU150"/>
    <mergeCell ref="SJW150:SKB150"/>
    <mergeCell ref="SKD150:SKI150"/>
    <mergeCell ref="SKK150:SKP150"/>
    <mergeCell ref="SKR150:SKW150"/>
    <mergeCell ref="SKY150:SLD150"/>
    <mergeCell ref="SHZ150:SIE150"/>
    <mergeCell ref="SIG150:SIL150"/>
    <mergeCell ref="SIN150:SIS150"/>
    <mergeCell ref="SIU150:SIZ150"/>
    <mergeCell ref="SJB150:SJG150"/>
    <mergeCell ref="SJI150:SJN150"/>
    <mergeCell ref="SGJ150:SGO150"/>
    <mergeCell ref="SGQ150:SGV150"/>
    <mergeCell ref="SGX150:SHC150"/>
    <mergeCell ref="SHE150:SHJ150"/>
    <mergeCell ref="SHL150:SHQ150"/>
    <mergeCell ref="SHS150:SHX150"/>
    <mergeCell ref="SYD150:SYI150"/>
    <mergeCell ref="SYK150:SYP150"/>
    <mergeCell ref="SYR150:SYW150"/>
    <mergeCell ref="SYY150:SZD150"/>
    <mergeCell ref="SZF150:SZK150"/>
    <mergeCell ref="SZM150:SZR150"/>
    <mergeCell ref="SWN150:SWS150"/>
    <mergeCell ref="SWU150:SWZ150"/>
    <mergeCell ref="SXB150:SXG150"/>
    <mergeCell ref="SXI150:SXN150"/>
    <mergeCell ref="SXP150:SXU150"/>
    <mergeCell ref="SXW150:SYB150"/>
    <mergeCell ref="SUX150:SVC150"/>
    <mergeCell ref="SVE150:SVJ150"/>
    <mergeCell ref="SVL150:SVQ150"/>
    <mergeCell ref="SVS150:SVX150"/>
    <mergeCell ref="SVZ150:SWE150"/>
    <mergeCell ref="SWG150:SWL150"/>
    <mergeCell ref="STH150:STM150"/>
    <mergeCell ref="STO150:STT150"/>
    <mergeCell ref="STV150:SUA150"/>
    <mergeCell ref="SUC150:SUH150"/>
    <mergeCell ref="SUJ150:SUO150"/>
    <mergeCell ref="SUQ150:SUV150"/>
    <mergeCell ref="SRR150:SRW150"/>
    <mergeCell ref="SRY150:SSD150"/>
    <mergeCell ref="SSF150:SSK150"/>
    <mergeCell ref="SSM150:SSR150"/>
    <mergeCell ref="SST150:SSY150"/>
    <mergeCell ref="STA150:STF150"/>
    <mergeCell ref="SQB150:SQG150"/>
    <mergeCell ref="SQI150:SQN150"/>
    <mergeCell ref="SQP150:SQU150"/>
    <mergeCell ref="SQW150:SRB150"/>
    <mergeCell ref="SRD150:SRI150"/>
    <mergeCell ref="SRK150:SRP150"/>
    <mergeCell ref="THV150:TIA150"/>
    <mergeCell ref="TIC150:TIH150"/>
    <mergeCell ref="TIJ150:TIO150"/>
    <mergeCell ref="TIQ150:TIV150"/>
    <mergeCell ref="TIX150:TJC150"/>
    <mergeCell ref="TJE150:TJJ150"/>
    <mergeCell ref="TGF150:TGK150"/>
    <mergeCell ref="TGM150:TGR150"/>
    <mergeCell ref="TGT150:TGY150"/>
    <mergeCell ref="THA150:THF150"/>
    <mergeCell ref="THH150:THM150"/>
    <mergeCell ref="THO150:THT150"/>
    <mergeCell ref="TEP150:TEU150"/>
    <mergeCell ref="TEW150:TFB150"/>
    <mergeCell ref="TFD150:TFI150"/>
    <mergeCell ref="TFK150:TFP150"/>
    <mergeCell ref="TFR150:TFW150"/>
    <mergeCell ref="TFY150:TGD150"/>
    <mergeCell ref="TCZ150:TDE150"/>
    <mergeCell ref="TDG150:TDL150"/>
    <mergeCell ref="TDN150:TDS150"/>
    <mergeCell ref="TDU150:TDZ150"/>
    <mergeCell ref="TEB150:TEG150"/>
    <mergeCell ref="TEI150:TEN150"/>
    <mergeCell ref="TBJ150:TBO150"/>
    <mergeCell ref="TBQ150:TBV150"/>
    <mergeCell ref="TBX150:TCC150"/>
    <mergeCell ref="TCE150:TCJ150"/>
    <mergeCell ref="TCL150:TCQ150"/>
    <mergeCell ref="TCS150:TCX150"/>
    <mergeCell ref="SZT150:SZY150"/>
    <mergeCell ref="TAA150:TAF150"/>
    <mergeCell ref="TAH150:TAM150"/>
    <mergeCell ref="TAO150:TAT150"/>
    <mergeCell ref="TAV150:TBA150"/>
    <mergeCell ref="TBC150:TBH150"/>
    <mergeCell ref="TRN150:TRS150"/>
    <mergeCell ref="TRU150:TRZ150"/>
    <mergeCell ref="TSB150:TSG150"/>
    <mergeCell ref="TSI150:TSN150"/>
    <mergeCell ref="TSP150:TSU150"/>
    <mergeCell ref="TSW150:TTB150"/>
    <mergeCell ref="TPX150:TQC150"/>
    <mergeCell ref="TQE150:TQJ150"/>
    <mergeCell ref="TQL150:TQQ150"/>
    <mergeCell ref="TQS150:TQX150"/>
    <mergeCell ref="TQZ150:TRE150"/>
    <mergeCell ref="TRG150:TRL150"/>
    <mergeCell ref="TOH150:TOM150"/>
    <mergeCell ref="TOO150:TOT150"/>
    <mergeCell ref="TOV150:TPA150"/>
    <mergeCell ref="TPC150:TPH150"/>
    <mergeCell ref="TPJ150:TPO150"/>
    <mergeCell ref="TPQ150:TPV150"/>
    <mergeCell ref="TMR150:TMW150"/>
    <mergeCell ref="TMY150:TND150"/>
    <mergeCell ref="TNF150:TNK150"/>
    <mergeCell ref="TNM150:TNR150"/>
    <mergeCell ref="TNT150:TNY150"/>
    <mergeCell ref="TOA150:TOF150"/>
    <mergeCell ref="TLB150:TLG150"/>
    <mergeCell ref="TLI150:TLN150"/>
    <mergeCell ref="TLP150:TLU150"/>
    <mergeCell ref="TLW150:TMB150"/>
    <mergeCell ref="TMD150:TMI150"/>
    <mergeCell ref="TMK150:TMP150"/>
    <mergeCell ref="TJL150:TJQ150"/>
    <mergeCell ref="TJS150:TJX150"/>
    <mergeCell ref="TJZ150:TKE150"/>
    <mergeCell ref="TKG150:TKL150"/>
    <mergeCell ref="TKN150:TKS150"/>
    <mergeCell ref="TKU150:TKZ150"/>
    <mergeCell ref="UBF150:UBK150"/>
    <mergeCell ref="UBM150:UBR150"/>
    <mergeCell ref="UBT150:UBY150"/>
    <mergeCell ref="UCA150:UCF150"/>
    <mergeCell ref="UCH150:UCM150"/>
    <mergeCell ref="UCO150:UCT150"/>
    <mergeCell ref="TZP150:TZU150"/>
    <mergeCell ref="TZW150:UAB150"/>
    <mergeCell ref="UAD150:UAI150"/>
    <mergeCell ref="UAK150:UAP150"/>
    <mergeCell ref="UAR150:UAW150"/>
    <mergeCell ref="UAY150:UBD150"/>
    <mergeCell ref="TXZ150:TYE150"/>
    <mergeCell ref="TYG150:TYL150"/>
    <mergeCell ref="TYN150:TYS150"/>
    <mergeCell ref="TYU150:TYZ150"/>
    <mergeCell ref="TZB150:TZG150"/>
    <mergeCell ref="TZI150:TZN150"/>
    <mergeCell ref="TWJ150:TWO150"/>
    <mergeCell ref="TWQ150:TWV150"/>
    <mergeCell ref="TWX150:TXC150"/>
    <mergeCell ref="TXE150:TXJ150"/>
    <mergeCell ref="TXL150:TXQ150"/>
    <mergeCell ref="TXS150:TXX150"/>
    <mergeCell ref="TUT150:TUY150"/>
    <mergeCell ref="TVA150:TVF150"/>
    <mergeCell ref="TVH150:TVM150"/>
    <mergeCell ref="TVO150:TVT150"/>
    <mergeCell ref="TVV150:TWA150"/>
    <mergeCell ref="TWC150:TWH150"/>
    <mergeCell ref="TTD150:TTI150"/>
    <mergeCell ref="TTK150:TTP150"/>
    <mergeCell ref="TTR150:TTW150"/>
    <mergeCell ref="TTY150:TUD150"/>
    <mergeCell ref="TUF150:TUK150"/>
    <mergeCell ref="TUM150:TUR150"/>
    <mergeCell ref="UKX150:ULC150"/>
    <mergeCell ref="ULE150:ULJ150"/>
    <mergeCell ref="ULL150:ULQ150"/>
    <mergeCell ref="ULS150:ULX150"/>
    <mergeCell ref="ULZ150:UME150"/>
    <mergeCell ref="UMG150:UML150"/>
    <mergeCell ref="UJH150:UJM150"/>
    <mergeCell ref="UJO150:UJT150"/>
    <mergeCell ref="UJV150:UKA150"/>
    <mergeCell ref="UKC150:UKH150"/>
    <mergeCell ref="UKJ150:UKO150"/>
    <mergeCell ref="UKQ150:UKV150"/>
    <mergeCell ref="UHR150:UHW150"/>
    <mergeCell ref="UHY150:UID150"/>
    <mergeCell ref="UIF150:UIK150"/>
    <mergeCell ref="UIM150:UIR150"/>
    <mergeCell ref="UIT150:UIY150"/>
    <mergeCell ref="UJA150:UJF150"/>
    <mergeCell ref="UGB150:UGG150"/>
    <mergeCell ref="UGI150:UGN150"/>
    <mergeCell ref="UGP150:UGU150"/>
    <mergeCell ref="UGW150:UHB150"/>
    <mergeCell ref="UHD150:UHI150"/>
    <mergeCell ref="UHK150:UHP150"/>
    <mergeCell ref="UEL150:UEQ150"/>
    <mergeCell ref="UES150:UEX150"/>
    <mergeCell ref="UEZ150:UFE150"/>
    <mergeCell ref="UFG150:UFL150"/>
    <mergeCell ref="UFN150:UFS150"/>
    <mergeCell ref="UFU150:UFZ150"/>
    <mergeCell ref="UCV150:UDA150"/>
    <mergeCell ref="UDC150:UDH150"/>
    <mergeCell ref="UDJ150:UDO150"/>
    <mergeCell ref="UDQ150:UDV150"/>
    <mergeCell ref="UDX150:UEC150"/>
    <mergeCell ref="UEE150:UEJ150"/>
    <mergeCell ref="UUP150:UUU150"/>
    <mergeCell ref="UUW150:UVB150"/>
    <mergeCell ref="UVD150:UVI150"/>
    <mergeCell ref="UVK150:UVP150"/>
    <mergeCell ref="UVR150:UVW150"/>
    <mergeCell ref="UVY150:UWD150"/>
    <mergeCell ref="USZ150:UTE150"/>
    <mergeCell ref="UTG150:UTL150"/>
    <mergeCell ref="UTN150:UTS150"/>
    <mergeCell ref="UTU150:UTZ150"/>
    <mergeCell ref="UUB150:UUG150"/>
    <mergeCell ref="UUI150:UUN150"/>
    <mergeCell ref="URJ150:URO150"/>
    <mergeCell ref="URQ150:URV150"/>
    <mergeCell ref="URX150:USC150"/>
    <mergeCell ref="USE150:USJ150"/>
    <mergeCell ref="USL150:USQ150"/>
    <mergeCell ref="USS150:USX150"/>
    <mergeCell ref="UPT150:UPY150"/>
    <mergeCell ref="UQA150:UQF150"/>
    <mergeCell ref="UQH150:UQM150"/>
    <mergeCell ref="UQO150:UQT150"/>
    <mergeCell ref="UQV150:URA150"/>
    <mergeCell ref="URC150:URH150"/>
    <mergeCell ref="UOD150:UOI150"/>
    <mergeCell ref="UOK150:UOP150"/>
    <mergeCell ref="UOR150:UOW150"/>
    <mergeCell ref="UOY150:UPD150"/>
    <mergeCell ref="UPF150:UPK150"/>
    <mergeCell ref="UPM150:UPR150"/>
    <mergeCell ref="UMN150:UMS150"/>
    <mergeCell ref="UMU150:UMZ150"/>
    <mergeCell ref="UNB150:UNG150"/>
    <mergeCell ref="UNI150:UNN150"/>
    <mergeCell ref="UNP150:UNU150"/>
    <mergeCell ref="UNW150:UOB150"/>
    <mergeCell ref="VEH150:VEM150"/>
    <mergeCell ref="VEO150:VET150"/>
    <mergeCell ref="VEV150:VFA150"/>
    <mergeCell ref="VFC150:VFH150"/>
    <mergeCell ref="VFJ150:VFO150"/>
    <mergeCell ref="VFQ150:VFV150"/>
    <mergeCell ref="VCR150:VCW150"/>
    <mergeCell ref="VCY150:VDD150"/>
    <mergeCell ref="VDF150:VDK150"/>
    <mergeCell ref="VDM150:VDR150"/>
    <mergeCell ref="VDT150:VDY150"/>
    <mergeCell ref="VEA150:VEF150"/>
    <mergeCell ref="VBB150:VBG150"/>
    <mergeCell ref="VBI150:VBN150"/>
    <mergeCell ref="VBP150:VBU150"/>
    <mergeCell ref="VBW150:VCB150"/>
    <mergeCell ref="VCD150:VCI150"/>
    <mergeCell ref="VCK150:VCP150"/>
    <mergeCell ref="UZL150:UZQ150"/>
    <mergeCell ref="UZS150:UZX150"/>
    <mergeCell ref="UZZ150:VAE150"/>
    <mergeCell ref="VAG150:VAL150"/>
    <mergeCell ref="VAN150:VAS150"/>
    <mergeCell ref="VAU150:VAZ150"/>
    <mergeCell ref="UXV150:UYA150"/>
    <mergeCell ref="UYC150:UYH150"/>
    <mergeCell ref="UYJ150:UYO150"/>
    <mergeCell ref="UYQ150:UYV150"/>
    <mergeCell ref="UYX150:UZC150"/>
    <mergeCell ref="UZE150:UZJ150"/>
    <mergeCell ref="UWF150:UWK150"/>
    <mergeCell ref="UWM150:UWR150"/>
    <mergeCell ref="UWT150:UWY150"/>
    <mergeCell ref="UXA150:UXF150"/>
    <mergeCell ref="UXH150:UXM150"/>
    <mergeCell ref="UXO150:UXT150"/>
    <mergeCell ref="VNZ150:VOE150"/>
    <mergeCell ref="VOG150:VOL150"/>
    <mergeCell ref="VON150:VOS150"/>
    <mergeCell ref="VOU150:VOZ150"/>
    <mergeCell ref="VPB150:VPG150"/>
    <mergeCell ref="VPI150:VPN150"/>
    <mergeCell ref="VMJ150:VMO150"/>
    <mergeCell ref="VMQ150:VMV150"/>
    <mergeCell ref="VMX150:VNC150"/>
    <mergeCell ref="VNE150:VNJ150"/>
    <mergeCell ref="VNL150:VNQ150"/>
    <mergeCell ref="VNS150:VNX150"/>
    <mergeCell ref="VKT150:VKY150"/>
    <mergeCell ref="VLA150:VLF150"/>
    <mergeCell ref="VLH150:VLM150"/>
    <mergeCell ref="VLO150:VLT150"/>
    <mergeCell ref="VLV150:VMA150"/>
    <mergeCell ref="VMC150:VMH150"/>
    <mergeCell ref="VJD150:VJI150"/>
    <mergeCell ref="VJK150:VJP150"/>
    <mergeCell ref="VJR150:VJW150"/>
    <mergeCell ref="VJY150:VKD150"/>
    <mergeCell ref="VKF150:VKK150"/>
    <mergeCell ref="VKM150:VKR150"/>
    <mergeCell ref="VHN150:VHS150"/>
    <mergeCell ref="VHU150:VHZ150"/>
    <mergeCell ref="VIB150:VIG150"/>
    <mergeCell ref="VII150:VIN150"/>
    <mergeCell ref="VIP150:VIU150"/>
    <mergeCell ref="VIW150:VJB150"/>
    <mergeCell ref="VFX150:VGC150"/>
    <mergeCell ref="VGE150:VGJ150"/>
    <mergeCell ref="VGL150:VGQ150"/>
    <mergeCell ref="VGS150:VGX150"/>
    <mergeCell ref="VGZ150:VHE150"/>
    <mergeCell ref="VHG150:VHL150"/>
    <mergeCell ref="VXR150:VXW150"/>
    <mergeCell ref="VXY150:VYD150"/>
    <mergeCell ref="VYF150:VYK150"/>
    <mergeCell ref="VYM150:VYR150"/>
    <mergeCell ref="VYT150:VYY150"/>
    <mergeCell ref="VZA150:VZF150"/>
    <mergeCell ref="VWB150:VWG150"/>
    <mergeCell ref="VWI150:VWN150"/>
    <mergeCell ref="VWP150:VWU150"/>
    <mergeCell ref="VWW150:VXB150"/>
    <mergeCell ref="VXD150:VXI150"/>
    <mergeCell ref="VXK150:VXP150"/>
    <mergeCell ref="VUL150:VUQ150"/>
    <mergeCell ref="VUS150:VUX150"/>
    <mergeCell ref="VUZ150:VVE150"/>
    <mergeCell ref="VVG150:VVL150"/>
    <mergeCell ref="VVN150:VVS150"/>
    <mergeCell ref="VVU150:VVZ150"/>
    <mergeCell ref="VSV150:VTA150"/>
    <mergeCell ref="VTC150:VTH150"/>
    <mergeCell ref="VTJ150:VTO150"/>
    <mergeCell ref="VTQ150:VTV150"/>
    <mergeCell ref="VTX150:VUC150"/>
    <mergeCell ref="VUE150:VUJ150"/>
    <mergeCell ref="VRF150:VRK150"/>
    <mergeCell ref="VRM150:VRR150"/>
    <mergeCell ref="VRT150:VRY150"/>
    <mergeCell ref="VSA150:VSF150"/>
    <mergeCell ref="VSH150:VSM150"/>
    <mergeCell ref="VSO150:VST150"/>
    <mergeCell ref="VPP150:VPU150"/>
    <mergeCell ref="VPW150:VQB150"/>
    <mergeCell ref="VQD150:VQI150"/>
    <mergeCell ref="VQK150:VQP150"/>
    <mergeCell ref="VQR150:VQW150"/>
    <mergeCell ref="VQY150:VRD150"/>
    <mergeCell ref="WHJ150:WHO150"/>
    <mergeCell ref="WHQ150:WHV150"/>
    <mergeCell ref="WHX150:WIC150"/>
    <mergeCell ref="WIE150:WIJ150"/>
    <mergeCell ref="WIL150:WIQ150"/>
    <mergeCell ref="WIS150:WIX150"/>
    <mergeCell ref="WFT150:WFY150"/>
    <mergeCell ref="WGA150:WGF150"/>
    <mergeCell ref="WGH150:WGM150"/>
    <mergeCell ref="WGO150:WGT150"/>
    <mergeCell ref="WGV150:WHA150"/>
    <mergeCell ref="WHC150:WHH150"/>
    <mergeCell ref="WED150:WEI150"/>
    <mergeCell ref="WEK150:WEP150"/>
    <mergeCell ref="WER150:WEW150"/>
    <mergeCell ref="WEY150:WFD150"/>
    <mergeCell ref="WFF150:WFK150"/>
    <mergeCell ref="WFM150:WFR150"/>
    <mergeCell ref="WCN150:WCS150"/>
    <mergeCell ref="WCU150:WCZ150"/>
    <mergeCell ref="WDB150:WDG150"/>
    <mergeCell ref="WDI150:WDN150"/>
    <mergeCell ref="WDP150:WDU150"/>
    <mergeCell ref="WDW150:WEB150"/>
    <mergeCell ref="WAX150:WBC150"/>
    <mergeCell ref="WBE150:WBJ150"/>
    <mergeCell ref="WBL150:WBQ150"/>
    <mergeCell ref="WBS150:WBX150"/>
    <mergeCell ref="WBZ150:WCE150"/>
    <mergeCell ref="WCG150:WCL150"/>
    <mergeCell ref="VZH150:VZM150"/>
    <mergeCell ref="VZO150:VZT150"/>
    <mergeCell ref="VZV150:WAA150"/>
    <mergeCell ref="WAC150:WAH150"/>
    <mergeCell ref="WAJ150:WAO150"/>
    <mergeCell ref="WAQ150:WAV150"/>
    <mergeCell ref="WRW150:WSB150"/>
    <mergeCell ref="WSD150:WSI150"/>
    <mergeCell ref="WSK150:WSP150"/>
    <mergeCell ref="WPL150:WPQ150"/>
    <mergeCell ref="WPS150:WPX150"/>
    <mergeCell ref="WPZ150:WQE150"/>
    <mergeCell ref="WQG150:WQL150"/>
    <mergeCell ref="WQN150:WQS150"/>
    <mergeCell ref="WQU150:WQZ150"/>
    <mergeCell ref="WNV150:WOA150"/>
    <mergeCell ref="WOC150:WOH150"/>
    <mergeCell ref="WOJ150:WOO150"/>
    <mergeCell ref="WOQ150:WOV150"/>
    <mergeCell ref="WOX150:WPC150"/>
    <mergeCell ref="WPE150:WPJ150"/>
    <mergeCell ref="WMF150:WMK150"/>
    <mergeCell ref="WMM150:WMR150"/>
    <mergeCell ref="WMT150:WMY150"/>
    <mergeCell ref="WNA150:WNF150"/>
    <mergeCell ref="WNH150:WNM150"/>
    <mergeCell ref="WNO150:WNT150"/>
    <mergeCell ref="WKP150:WKU150"/>
    <mergeCell ref="WKW150:WLB150"/>
    <mergeCell ref="WLD150:WLI150"/>
    <mergeCell ref="WLK150:WLP150"/>
    <mergeCell ref="WLR150:WLW150"/>
    <mergeCell ref="WLY150:WMD150"/>
    <mergeCell ref="WIZ150:WJE150"/>
    <mergeCell ref="WJG150:WJL150"/>
    <mergeCell ref="WJN150:WJS150"/>
    <mergeCell ref="WJU150:WJZ150"/>
    <mergeCell ref="WKB150:WKG150"/>
    <mergeCell ref="WKI150:WKN150"/>
    <mergeCell ref="B111:G111"/>
    <mergeCell ref="B124:G124"/>
    <mergeCell ref="B119:G119"/>
    <mergeCell ref="B157:G157"/>
    <mergeCell ref="B158:G158"/>
    <mergeCell ref="B159:G159"/>
    <mergeCell ref="B51:G51"/>
    <mergeCell ref="B152:G152"/>
    <mergeCell ref="B153:G153"/>
    <mergeCell ref="B154:G154"/>
    <mergeCell ref="B155:G155"/>
    <mergeCell ref="B156:G156"/>
    <mergeCell ref="XDZ150:XEE150"/>
    <mergeCell ref="XEG150:XEL150"/>
    <mergeCell ref="XEN150:XES150"/>
    <mergeCell ref="XEU150:XEZ150"/>
    <mergeCell ref="XFB150:XFD150"/>
    <mergeCell ref="B151:G151"/>
    <mergeCell ref="XCJ150:XCO150"/>
    <mergeCell ref="XCQ150:XCV150"/>
    <mergeCell ref="XCX150:XDC150"/>
    <mergeCell ref="XDE150:XDJ150"/>
    <mergeCell ref="XDL150:XDQ150"/>
    <mergeCell ref="XDS150:XDX150"/>
    <mergeCell ref="XAT150:XAY150"/>
    <mergeCell ref="XBA150:XBF150"/>
    <mergeCell ref="XBH150:XBM150"/>
    <mergeCell ref="XBO150:XBT150"/>
    <mergeCell ref="XBV150:XCA150"/>
    <mergeCell ref="XCC150:XCH150"/>
    <mergeCell ref="WZD150:WZI150"/>
    <mergeCell ref="WZK150:WZP150"/>
    <mergeCell ref="WZR150:WZW150"/>
    <mergeCell ref="WZY150:XAD150"/>
    <mergeCell ref="XAF150:XAK150"/>
    <mergeCell ref="XAM150:XAR150"/>
    <mergeCell ref="WXN150:WXS150"/>
    <mergeCell ref="WXU150:WXZ150"/>
    <mergeCell ref="WYB150:WYG150"/>
    <mergeCell ref="WYI150:WYN150"/>
    <mergeCell ref="WYP150:WYU150"/>
    <mergeCell ref="WYW150:WZB150"/>
    <mergeCell ref="WVX150:WWC150"/>
    <mergeCell ref="WWE150:WWJ150"/>
    <mergeCell ref="WWL150:WWQ150"/>
    <mergeCell ref="WWS150:WWX150"/>
    <mergeCell ref="WWZ150:WXE150"/>
    <mergeCell ref="WXG150:WXL150"/>
    <mergeCell ref="WUH150:WUM150"/>
    <mergeCell ref="WUO150:WUT150"/>
    <mergeCell ref="WUV150:WVA150"/>
    <mergeCell ref="WVC150:WVH150"/>
    <mergeCell ref="WVJ150:WVO150"/>
    <mergeCell ref="WVQ150:WVV150"/>
    <mergeCell ref="WSR150:WSW150"/>
    <mergeCell ref="WSY150:WTD150"/>
    <mergeCell ref="WTF150:WTK150"/>
    <mergeCell ref="WTM150:WTR150"/>
    <mergeCell ref="WTT150:WTY150"/>
    <mergeCell ref="WUA150:WUF150"/>
    <mergeCell ref="WRB150:WRG150"/>
    <mergeCell ref="WRI150:WRN150"/>
    <mergeCell ref="WRP150:WRU150"/>
    <mergeCell ref="B52:G52"/>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F2A2E-182D-47E0-ABF5-E2C65A42F49D}">
  <dimension ref="A2:AA139"/>
  <sheetViews>
    <sheetView showGridLines="0" zoomScale="70" zoomScaleNormal="70" workbookViewId="0">
      <selection activeCell="E139" sqref="E139"/>
    </sheetView>
  </sheetViews>
  <sheetFormatPr baseColWidth="10" defaultColWidth="10.7109375" defaultRowHeight="14.25" x14ac:dyDescent="0.2"/>
  <cols>
    <col min="1" max="1" width="13.42578125" style="1" customWidth="1"/>
    <col min="2" max="2" width="123.85546875" style="1" customWidth="1"/>
    <col min="3" max="3" width="34.85546875" style="1" customWidth="1"/>
    <col min="4" max="4" width="29.85546875" style="1" customWidth="1"/>
    <col min="5" max="5" width="22.42578125" style="1" customWidth="1"/>
    <col min="6" max="6" width="22.7109375" style="1" bestFit="1" customWidth="1"/>
    <col min="7" max="7" width="22.7109375" style="1" customWidth="1"/>
    <col min="8" max="8" width="24.5703125" style="1" customWidth="1"/>
    <col min="9" max="11" width="19.7109375" style="1" bestFit="1" customWidth="1"/>
    <col min="12" max="12" width="20" style="1" customWidth="1"/>
    <col min="13" max="22" width="19.7109375" style="1" bestFit="1" customWidth="1"/>
    <col min="23" max="23" width="20.42578125" style="1" bestFit="1" customWidth="1"/>
    <col min="24" max="24" width="25.42578125" style="1" customWidth="1"/>
    <col min="25" max="25" width="23.140625" style="1" customWidth="1"/>
    <col min="26" max="26" width="19.140625" style="1" bestFit="1" customWidth="1"/>
    <col min="27" max="27" width="17" style="1" bestFit="1" customWidth="1"/>
    <col min="28" max="28" width="17.85546875" style="1" customWidth="1"/>
    <col min="29" max="16384" width="10.7109375" style="1"/>
  </cols>
  <sheetData>
    <row r="2" spans="1:27" ht="15" x14ac:dyDescent="0.25">
      <c r="B2" s="219" t="s">
        <v>1400</v>
      </c>
    </row>
    <row r="3" spans="1:27" s="2" customFormat="1" ht="15" x14ac:dyDescent="0.25">
      <c r="A3" s="71"/>
      <c r="B3" s="1"/>
    </row>
    <row r="4" spans="1:27" ht="21.6" customHeight="1" x14ac:dyDescent="0.25">
      <c r="A4" s="220"/>
      <c r="B4" s="221" t="str">
        <f>Portafolio_Dependencia_IE!C67</f>
        <v>5. Contribución al mejoramiento del entorno social de la cadena</v>
      </c>
      <c r="C4" s="2"/>
      <c r="D4" s="222"/>
    </row>
    <row r="5" spans="1:27" ht="26.1" customHeight="1" x14ac:dyDescent="0.2">
      <c r="C5" s="2"/>
    </row>
    <row r="6" spans="1:27" ht="15" x14ac:dyDescent="0.25">
      <c r="E6" s="121">
        <v>1</v>
      </c>
      <c r="F6" s="121">
        <v>2</v>
      </c>
      <c r="G6" s="121">
        <v>3</v>
      </c>
      <c r="H6" s="121">
        <v>4</v>
      </c>
      <c r="I6" s="121">
        <v>5</v>
      </c>
      <c r="J6" s="121">
        <v>6</v>
      </c>
      <c r="K6" s="121">
        <v>7</v>
      </c>
      <c r="L6" s="121">
        <v>8</v>
      </c>
      <c r="M6" s="121">
        <v>9</v>
      </c>
      <c r="N6" s="121">
        <v>10</v>
      </c>
      <c r="O6" s="121">
        <v>11</v>
      </c>
      <c r="P6" s="121">
        <v>12</v>
      </c>
      <c r="Q6" s="121">
        <v>13</v>
      </c>
      <c r="R6" s="121">
        <v>14</v>
      </c>
      <c r="S6" s="121">
        <v>15</v>
      </c>
      <c r="T6" s="121">
        <v>16</v>
      </c>
      <c r="U6" s="121">
        <v>17</v>
      </c>
      <c r="V6" s="121">
        <v>18</v>
      </c>
      <c r="W6" s="121">
        <v>19</v>
      </c>
      <c r="X6" s="121">
        <v>20</v>
      </c>
      <c r="Y6" s="121" t="s">
        <v>118</v>
      </c>
    </row>
    <row r="7" spans="1:27" s="22" customFormat="1" ht="15" x14ac:dyDescent="0.25">
      <c r="A7" s="1"/>
      <c r="B7" s="223" t="s">
        <v>784</v>
      </c>
      <c r="C7" s="224" t="s">
        <v>785</v>
      </c>
      <c r="D7" s="224" t="s">
        <v>786</v>
      </c>
      <c r="E7" s="225">
        <f t="shared" ref="E7:X7" si="0">SUM(E8:E11)</f>
        <v>1632752739.0799999</v>
      </c>
      <c r="F7" s="225">
        <f t="shared" si="0"/>
        <v>3918606573.7919998</v>
      </c>
      <c r="G7" s="225">
        <f t="shared" si="0"/>
        <v>3918606573.7919998</v>
      </c>
      <c r="H7" s="225">
        <f t="shared" si="0"/>
        <v>3918606573.7919998</v>
      </c>
      <c r="I7" s="225">
        <f t="shared" si="0"/>
        <v>3918606573.7919998</v>
      </c>
      <c r="J7" s="225">
        <f t="shared" si="0"/>
        <v>3918606573.7919998</v>
      </c>
      <c r="K7" s="225">
        <f t="shared" si="0"/>
        <v>3918606573.7919998</v>
      </c>
      <c r="L7" s="225">
        <f t="shared" si="0"/>
        <v>3918606573.7919998</v>
      </c>
      <c r="M7" s="225">
        <f t="shared" si="0"/>
        <v>1760836758.4000001</v>
      </c>
      <c r="N7" s="225">
        <f t="shared" si="0"/>
        <v>1760836758.4000001</v>
      </c>
      <c r="O7" s="225">
        <f t="shared" si="0"/>
        <v>3918606573.7919998</v>
      </c>
      <c r="P7" s="225">
        <f t="shared" si="0"/>
        <v>1760836758.4000001</v>
      </c>
      <c r="Q7" s="225">
        <f t="shared" si="0"/>
        <v>1760836758.4000001</v>
      </c>
      <c r="R7" s="225">
        <f t="shared" si="0"/>
        <v>3918606573.7919998</v>
      </c>
      <c r="S7" s="225">
        <f t="shared" si="0"/>
        <v>1760836758.4000001</v>
      </c>
      <c r="T7" s="225">
        <f t="shared" si="0"/>
        <v>1760836758.4000001</v>
      </c>
      <c r="U7" s="225">
        <f t="shared" si="0"/>
        <v>3918606573.7919998</v>
      </c>
      <c r="V7" s="225">
        <f t="shared" si="0"/>
        <v>1760836758.4000001</v>
      </c>
      <c r="W7" s="225">
        <f t="shared" si="0"/>
        <v>1760836758.4000001</v>
      </c>
      <c r="X7" s="225">
        <f t="shared" si="0"/>
        <v>3918606573.7919998</v>
      </c>
      <c r="Y7" s="225">
        <f>SUM(E7:X7)</f>
        <v>58824119117.992012</v>
      </c>
      <c r="Z7" s="225">
        <v>58824119117.992012</v>
      </c>
      <c r="AA7" s="563"/>
    </row>
    <row r="8" spans="1:27" s="226" customFormat="1" x14ac:dyDescent="0.2">
      <c r="B8" s="300" t="str">
        <f>Portafolio_Dependencia_IE!D67</f>
        <v>5.1. Promoción de los esquemas asociativos y de integración, en la cadena agroindustrial de la panela</v>
      </c>
      <c r="C8" s="266" t="s">
        <v>516</v>
      </c>
      <c r="D8" s="266" t="s">
        <v>411</v>
      </c>
      <c r="E8" s="228">
        <f>I48*5</f>
        <v>668978061.74666667</v>
      </c>
      <c r="F8" s="228">
        <f>+H48</f>
        <v>1605547348.1919999</v>
      </c>
      <c r="G8" s="228">
        <f>+H48</f>
        <v>1605547348.1919999</v>
      </c>
      <c r="H8" s="228">
        <f>+H48</f>
        <v>1605547348.1919999</v>
      </c>
      <c r="I8" s="228">
        <f>+H48</f>
        <v>1605547348.1919999</v>
      </c>
      <c r="J8" s="228">
        <f>+H48</f>
        <v>1605547348.1919999</v>
      </c>
      <c r="K8" s="228">
        <f>+H48</f>
        <v>1605547348.1919999</v>
      </c>
      <c r="L8" s="228">
        <f>+H48</f>
        <v>1605547348.1919999</v>
      </c>
      <c r="M8" s="228">
        <f>+H49</f>
        <v>0</v>
      </c>
      <c r="N8" s="228">
        <f>+H49</f>
        <v>0</v>
      </c>
      <c r="O8" s="228">
        <f>L8</f>
        <v>1605547348.1919999</v>
      </c>
      <c r="P8" s="228"/>
      <c r="Q8" s="228"/>
      <c r="R8" s="228">
        <f>L8</f>
        <v>1605547348.1919999</v>
      </c>
      <c r="S8" s="228"/>
      <c r="T8" s="228"/>
      <c r="U8" s="228">
        <f>R8</f>
        <v>1605547348.1919999</v>
      </c>
      <c r="V8" s="228"/>
      <c r="W8" s="228"/>
      <c r="X8" s="228">
        <f>U8</f>
        <v>1605547348.1919999</v>
      </c>
      <c r="Y8" s="228">
        <f>SUM(E8:X8)</f>
        <v>18329998891.858662</v>
      </c>
      <c r="Z8" s="228">
        <v>18329998891.858662</v>
      </c>
      <c r="AA8" s="563"/>
    </row>
    <row r="9" spans="1:27" s="226" customFormat="1" ht="21.6" customHeight="1" x14ac:dyDescent="0.2">
      <c r="B9" s="300" t="str">
        <f>Portafolio_Dependencia_IE!D71</f>
        <v>5.2. Mejora del nivel educativo y cualificación de la mano de obra de los productores de panela</v>
      </c>
      <c r="C9" s="266" t="s">
        <v>516</v>
      </c>
      <c r="D9" s="266" t="s">
        <v>579</v>
      </c>
      <c r="E9" s="228">
        <f>I79*5</f>
        <v>525631213.33333337</v>
      </c>
      <c r="F9" s="228">
        <f>+H79</f>
        <v>1261514912</v>
      </c>
      <c r="G9" s="228">
        <f>+H79</f>
        <v>1261514912</v>
      </c>
      <c r="H9" s="228">
        <f>+H79</f>
        <v>1261514912</v>
      </c>
      <c r="I9" s="228">
        <f>+H79</f>
        <v>1261514912</v>
      </c>
      <c r="J9" s="228">
        <f>+H79</f>
        <v>1261514912</v>
      </c>
      <c r="K9" s="228">
        <f>+H79</f>
        <v>1261514912</v>
      </c>
      <c r="L9" s="228">
        <f>+H79</f>
        <v>1261514912</v>
      </c>
      <c r="M9" s="228">
        <f>+H79</f>
        <v>1261514912</v>
      </c>
      <c r="N9" s="228">
        <f>+H79</f>
        <v>1261514912</v>
      </c>
      <c r="O9" s="228">
        <f>+H79</f>
        <v>1261514912</v>
      </c>
      <c r="P9" s="228">
        <f>+H79</f>
        <v>1261514912</v>
      </c>
      <c r="Q9" s="228">
        <f>+H79</f>
        <v>1261514912</v>
      </c>
      <c r="R9" s="228">
        <f>+H79</f>
        <v>1261514912</v>
      </c>
      <c r="S9" s="228">
        <f>+H79</f>
        <v>1261514912</v>
      </c>
      <c r="T9" s="228">
        <f>+H79</f>
        <v>1261514912</v>
      </c>
      <c r="U9" s="228">
        <f>+H79</f>
        <v>1261514912</v>
      </c>
      <c r="V9" s="228">
        <f>+H79</f>
        <v>1261514912</v>
      </c>
      <c r="W9" s="228">
        <f>+H79</f>
        <v>1261514912</v>
      </c>
      <c r="X9" s="228">
        <f>+H79</f>
        <v>1261514912</v>
      </c>
      <c r="Y9" s="228">
        <f>SUM(E9:X9)</f>
        <v>24494414541.333336</v>
      </c>
      <c r="Z9" s="228">
        <v>24494414541.333336</v>
      </c>
      <c r="AA9" s="563"/>
    </row>
    <row r="10" spans="1:27" s="226" customFormat="1" ht="28.5" x14ac:dyDescent="0.2">
      <c r="B10" s="300" t="str">
        <f>Portafolio_Dependencia_IE!D74</f>
        <v>5.3. Contribución en la gestión y acceso a los bienes y servicios públicos no sectoriales que tienen incidencia en el desarrollo social y productivo de la cadena</v>
      </c>
      <c r="C10" s="266" t="s">
        <v>516</v>
      </c>
      <c r="D10" s="266" t="s">
        <v>411</v>
      </c>
      <c r="E10" s="228">
        <f>+I108*5</f>
        <v>185464546.66666669</v>
      </c>
      <c r="F10" s="228">
        <f>+H108</f>
        <v>445114912</v>
      </c>
      <c r="G10" s="228">
        <f>+H108</f>
        <v>445114912</v>
      </c>
      <c r="H10" s="228">
        <f>+H108</f>
        <v>445114912</v>
      </c>
      <c r="I10" s="228">
        <f>+H108</f>
        <v>445114912</v>
      </c>
      <c r="J10" s="228">
        <f>+H108</f>
        <v>445114912</v>
      </c>
      <c r="K10" s="228">
        <f>+H108</f>
        <v>445114912</v>
      </c>
      <c r="L10" s="228">
        <f>+H108</f>
        <v>445114912</v>
      </c>
      <c r="M10" s="228">
        <f>+H109</f>
        <v>199532444.80000001</v>
      </c>
      <c r="N10" s="228">
        <f>+H109</f>
        <v>199532444.80000001</v>
      </c>
      <c r="O10" s="228">
        <f>+H108</f>
        <v>445114912</v>
      </c>
      <c r="P10" s="228">
        <f>+H109</f>
        <v>199532444.80000001</v>
      </c>
      <c r="Q10" s="228">
        <f>+H109</f>
        <v>199532444.80000001</v>
      </c>
      <c r="R10" s="228">
        <f>+H108</f>
        <v>445114912</v>
      </c>
      <c r="S10" s="228">
        <f>+H109</f>
        <v>199532444.80000001</v>
      </c>
      <c r="T10" s="228">
        <f>+H109</f>
        <v>199532444.80000001</v>
      </c>
      <c r="U10" s="228">
        <f>+H108</f>
        <v>445114912</v>
      </c>
      <c r="V10" s="228">
        <f>+H109</f>
        <v>199532444.80000001</v>
      </c>
      <c r="W10" s="228">
        <f>+H109</f>
        <v>199532444.80000001</v>
      </c>
      <c r="X10" s="228">
        <f>+H108</f>
        <v>445114912</v>
      </c>
      <c r="Y10" s="228">
        <f>SUM(E10:X10)</f>
        <v>6677988137.0666685</v>
      </c>
      <c r="Z10" s="228">
        <v>6677988137.0666685</v>
      </c>
      <c r="AA10" s="563"/>
    </row>
    <row r="11" spans="1:27" s="226" customFormat="1" x14ac:dyDescent="0.2">
      <c r="B11" s="300" t="str">
        <f>Portafolio_Dependencia_IE!D78</f>
        <v xml:space="preserve">5.4. Promoción de la formalización empresarial y laboral en la cadena agroindustrial de la panela </v>
      </c>
      <c r="C11" s="266" t="s">
        <v>516</v>
      </c>
      <c r="D11" s="266" t="s">
        <v>411</v>
      </c>
      <c r="E11" s="228">
        <f>+I137*5</f>
        <v>252678917.33333334</v>
      </c>
      <c r="F11" s="228">
        <f>+H137</f>
        <v>606429401.60000002</v>
      </c>
      <c r="G11" s="228">
        <f>+H137</f>
        <v>606429401.60000002</v>
      </c>
      <c r="H11" s="228">
        <f>+H137</f>
        <v>606429401.60000002</v>
      </c>
      <c r="I11" s="228">
        <f>+H137</f>
        <v>606429401.60000002</v>
      </c>
      <c r="J11" s="228">
        <f>+H137</f>
        <v>606429401.60000002</v>
      </c>
      <c r="K11" s="228">
        <f>+H137</f>
        <v>606429401.60000002</v>
      </c>
      <c r="L11" s="228">
        <f>+H137</f>
        <v>606429401.60000002</v>
      </c>
      <c r="M11" s="228">
        <f>+H138</f>
        <v>299789401.60000002</v>
      </c>
      <c r="N11" s="228">
        <f>+H138</f>
        <v>299789401.60000002</v>
      </c>
      <c r="O11" s="228">
        <f>+H137</f>
        <v>606429401.60000002</v>
      </c>
      <c r="P11" s="228">
        <f>+H138</f>
        <v>299789401.60000002</v>
      </c>
      <c r="Q11" s="228">
        <f>+H138</f>
        <v>299789401.60000002</v>
      </c>
      <c r="R11" s="228">
        <f>+H137</f>
        <v>606429401.60000002</v>
      </c>
      <c r="S11" s="228">
        <f>+H138</f>
        <v>299789401.60000002</v>
      </c>
      <c r="T11" s="228">
        <f>+H138</f>
        <v>299789401.60000002</v>
      </c>
      <c r="U11" s="228">
        <f>+H137</f>
        <v>606429401.60000002</v>
      </c>
      <c r="V11" s="228">
        <f>+H138</f>
        <v>299789401.60000002</v>
      </c>
      <c r="W11" s="228">
        <f>+H138</f>
        <v>299789401.60000002</v>
      </c>
      <c r="X11" s="228">
        <f>+H137</f>
        <v>606429401.60000002</v>
      </c>
      <c r="Y11" s="228">
        <f>SUM(E11:X11)</f>
        <v>9321717547.7333374</v>
      </c>
      <c r="Z11" s="228">
        <v>9321717547.7333374</v>
      </c>
      <c r="AA11" s="563"/>
    </row>
    <row r="12" spans="1:27" s="22" customFormat="1" ht="24.6" customHeight="1" x14ac:dyDescent="0.25">
      <c r="A12" s="1"/>
      <c r="B12" s="223" t="s">
        <v>118</v>
      </c>
      <c r="C12" s="223"/>
      <c r="D12" s="223"/>
      <c r="E12" s="229">
        <f t="shared" ref="E12:Y12" si="1">SUM(E8:E11)</f>
        <v>1632752739.0799999</v>
      </c>
      <c r="F12" s="229">
        <f t="shared" si="1"/>
        <v>3918606573.7919998</v>
      </c>
      <c r="G12" s="229">
        <f t="shared" si="1"/>
        <v>3918606573.7919998</v>
      </c>
      <c r="H12" s="229">
        <f t="shared" si="1"/>
        <v>3918606573.7919998</v>
      </c>
      <c r="I12" s="229">
        <f t="shared" si="1"/>
        <v>3918606573.7919998</v>
      </c>
      <c r="J12" s="229">
        <f t="shared" si="1"/>
        <v>3918606573.7919998</v>
      </c>
      <c r="K12" s="229">
        <f t="shared" si="1"/>
        <v>3918606573.7919998</v>
      </c>
      <c r="L12" s="229">
        <f t="shared" si="1"/>
        <v>3918606573.7919998</v>
      </c>
      <c r="M12" s="229">
        <f t="shared" si="1"/>
        <v>1760836758.4000001</v>
      </c>
      <c r="N12" s="229">
        <f t="shared" si="1"/>
        <v>1760836758.4000001</v>
      </c>
      <c r="O12" s="229">
        <f t="shared" si="1"/>
        <v>3918606573.7919998</v>
      </c>
      <c r="P12" s="229">
        <f t="shared" si="1"/>
        <v>1760836758.4000001</v>
      </c>
      <c r="Q12" s="229">
        <f t="shared" si="1"/>
        <v>1760836758.4000001</v>
      </c>
      <c r="R12" s="229">
        <f t="shared" si="1"/>
        <v>3918606573.7919998</v>
      </c>
      <c r="S12" s="229">
        <f t="shared" si="1"/>
        <v>1760836758.4000001</v>
      </c>
      <c r="T12" s="229">
        <f t="shared" si="1"/>
        <v>1760836758.4000001</v>
      </c>
      <c r="U12" s="229">
        <f t="shared" si="1"/>
        <v>3918606573.7919998</v>
      </c>
      <c r="V12" s="229">
        <f t="shared" si="1"/>
        <v>1760836758.4000001</v>
      </c>
      <c r="W12" s="229">
        <f t="shared" si="1"/>
        <v>1760836758.4000001</v>
      </c>
      <c r="X12" s="229">
        <f t="shared" si="1"/>
        <v>3918606573.7919998</v>
      </c>
      <c r="Y12" s="229">
        <f t="shared" si="1"/>
        <v>58824119117.992004</v>
      </c>
      <c r="Z12" s="229">
        <v>58824119117.992004</v>
      </c>
      <c r="AA12" s="563"/>
    </row>
    <row r="13" spans="1:27" s="233" customFormat="1" ht="24.6" customHeight="1" x14ac:dyDescent="0.25">
      <c r="A13" s="2"/>
      <c r="B13" s="234"/>
      <c r="C13" s="234"/>
      <c r="D13" s="234"/>
      <c r="E13" s="234"/>
      <c r="F13" s="234"/>
      <c r="G13" s="234"/>
      <c r="H13" s="234"/>
      <c r="I13" s="234"/>
      <c r="J13" s="234"/>
      <c r="K13" s="234"/>
      <c r="L13" s="234"/>
      <c r="M13" s="234"/>
      <c r="N13" s="234"/>
      <c r="O13" s="234"/>
      <c r="P13" s="234"/>
      <c r="Q13" s="234"/>
      <c r="R13" s="234"/>
      <c r="S13" s="234"/>
      <c r="T13" s="234"/>
      <c r="U13" s="234"/>
      <c r="V13" s="234"/>
      <c r="W13" s="234"/>
      <c r="X13" s="234"/>
      <c r="Y13" s="234"/>
      <c r="Z13" s="234"/>
    </row>
    <row r="14" spans="1:27" s="2" customFormat="1" ht="14.45" customHeight="1" x14ac:dyDescent="0.25">
      <c r="B14" s="234" t="str">
        <f>B8</f>
        <v>5.1. Promoción de los esquemas asociativos y de integración, en la cadena agroindustrial de la panela</v>
      </c>
      <c r="C14" s="234"/>
      <c r="D14" s="234"/>
      <c r="E14" s="234"/>
      <c r="F14" s="234"/>
      <c r="G14" s="234"/>
      <c r="H14" s="234"/>
      <c r="I14" s="234"/>
      <c r="J14" s="234"/>
      <c r="K14" s="234"/>
      <c r="L14" s="234"/>
      <c r="M14" s="234"/>
      <c r="N14" s="234"/>
      <c r="O14" s="234"/>
      <c r="P14" s="234"/>
      <c r="Q14" s="234"/>
      <c r="R14" s="234"/>
      <c r="S14" s="234"/>
      <c r="T14" s="234"/>
      <c r="U14" s="234"/>
      <c r="V14" s="234"/>
      <c r="W14" s="234"/>
      <c r="X14" s="234"/>
      <c r="Y14" s="234"/>
      <c r="Z14" s="234"/>
    </row>
    <row r="15" spans="1:27" s="2" customFormat="1" ht="14.45" customHeight="1" x14ac:dyDescent="0.25">
      <c r="B15" s="234"/>
      <c r="C15" s="234"/>
      <c r="D15" s="234"/>
      <c r="E15" s="234"/>
      <c r="F15" s="234"/>
      <c r="G15" s="234"/>
      <c r="H15" s="234"/>
      <c r="I15" s="234"/>
      <c r="J15" s="234"/>
      <c r="K15" s="234"/>
      <c r="L15" s="234"/>
      <c r="M15" s="234"/>
      <c r="N15" s="234"/>
      <c r="O15" s="234"/>
      <c r="P15" s="234"/>
      <c r="Q15" s="234"/>
      <c r="R15" s="234"/>
      <c r="S15" s="234"/>
      <c r="T15" s="234"/>
      <c r="U15" s="234"/>
      <c r="V15" s="234"/>
      <c r="W15" s="234"/>
      <c r="X15" s="234"/>
      <c r="Y15" s="234"/>
      <c r="Z15" s="234"/>
    </row>
    <row r="16" spans="1:27" s="2" customFormat="1" ht="51" customHeight="1" x14ac:dyDescent="0.25">
      <c r="B16" s="707" t="str">
        <f>Portafolio_Dependencia_IE!F67</f>
        <v xml:space="preserve">5.1.1. Socializar y difundir la oferta institucional para la asociatividad rural productiva y otros modelos asociativos de base social en la cadena agroindustrial de la panela, así como promover la participación en los diferentes espacios de articulación institucional que se desarrollen a nivel de las regiones paneleras, liderados por las entidades competentes, en concordancia con los lineamientos de política pública para la asociatividad rural (Resolución 161 del 2021 del Minagricultura), el  Plan Nacional de Fomento a la Economía Solidaria y Cooperativa Rural - PLANFES (Resolución No 2950 de 2020 de Mintrabajo) y demás instrumentos que se constituyan para tal fin. </v>
      </c>
      <c r="C16" s="708"/>
      <c r="D16" s="708"/>
      <c r="E16" s="708"/>
      <c r="F16" s="708"/>
      <c r="G16" s="708"/>
      <c r="H16" s="708"/>
      <c r="I16" s="234"/>
      <c r="X16" s="235"/>
    </row>
    <row r="17" spans="2:24" s="2" customFormat="1" ht="52.5" customHeight="1" x14ac:dyDescent="0.25">
      <c r="B17" s="707" t="str">
        <f>Portafolio_Dependencia_IE!F68</f>
        <v>5.1.2. Incentivar y acompañar técnica y financieramente a los agentes de la cadena, en el fomento, formalización, fortalecimiento y crecimiento de la asociatividad rural productiva y otros modelos asociativos de base social, con enfoque diferencial,  promoviendo la cultura asociativa (reconociendo  ventajas y responsabilidades),  la autogestión y gobernanza, contribuyendo con el aumento de capacidades organizacionales y de la competitividad territorial, en concordancia con el diseño y mejora de los instrumentos previstos en  la actividad 10.4.7 sobre asociatividad.</v>
      </c>
      <c r="C17" s="708"/>
      <c r="D17" s="708"/>
      <c r="E17" s="708"/>
      <c r="F17" s="708"/>
      <c r="G17" s="708"/>
      <c r="H17" s="708"/>
      <c r="I17" s="234"/>
      <c r="X17" s="235"/>
    </row>
    <row r="18" spans="2:24" s="2" customFormat="1" ht="57.75" customHeight="1" x14ac:dyDescent="0.25">
      <c r="B18" s="707" t="str">
        <f>Portafolio_Dependencia_IE!F69</f>
        <v>5.1.3. Fortalecer la formación y capacitación con enfoque diferencial y de género de las organizaciones de productores, procesadores y comercializadores de panela en diferentes competencias y capacidades, tales como: sistemas de integración vertical y horizontal,  modelos de asociatividad rural productiva, cultura organizacional (reglamentación interna, planeación, participación, y rendición de cuentas), cultura empresarial (procesos y procedimientos, control interno en la cadena productiva y comercial, control de calidad, registro Invima, marcas, e imagen institucional), conocimientos administrativos y financieros (obligaciones tributarias y empresariales, manejo contable con cuentas de resultado y políticas de distribución de excedentes), gestión y alianzas estratégicas para el desarrollo comercial y los negocios con enfoque territorial, integradores de crédito asociativo, esquemas de riesgo compartido, desarrollo de proveedores, entre otros, aumentando la generación de valor y la oferta permanente y de calidad del producto.</v>
      </c>
      <c r="C18" s="708"/>
      <c r="D18" s="708"/>
      <c r="E18" s="708"/>
      <c r="F18" s="708"/>
      <c r="G18" s="708"/>
      <c r="H18" s="708"/>
      <c r="I18" s="234"/>
      <c r="X18" s="235"/>
    </row>
    <row r="19" spans="2:24" s="2" customFormat="1" ht="27" customHeight="1" x14ac:dyDescent="0.25">
      <c r="B19" s="707" t="str">
        <f>Portafolio_Dependencia_IE!F70</f>
        <v>5.1.4. Socializar y replicar los modelos de esquemas asociativos y de integración, exitosos, en las diferentes regiones paneleras a lo largo de la cadena.</v>
      </c>
      <c r="C19" s="708"/>
      <c r="D19" s="708"/>
      <c r="E19" s="708"/>
      <c r="F19" s="708"/>
      <c r="G19" s="708"/>
      <c r="H19" s="708"/>
      <c r="I19" s="234"/>
      <c r="X19" s="235"/>
    </row>
    <row r="20" spans="2:24" s="2" customFormat="1" ht="9" customHeight="1" x14ac:dyDescent="0.25">
      <c r="B20" s="285"/>
      <c r="C20" s="285"/>
      <c r="D20" s="285"/>
      <c r="E20" s="285"/>
      <c r="F20" s="285"/>
      <c r="G20" s="285"/>
      <c r="H20" s="285"/>
      <c r="I20" s="234"/>
      <c r="X20" s="235"/>
    </row>
    <row r="21" spans="2:24" s="2" customFormat="1" ht="14.45" hidden="1" customHeight="1" x14ac:dyDescent="0.25">
      <c r="B21" s="285"/>
      <c r="C21" s="285"/>
      <c r="D21" s="285"/>
      <c r="E21" s="285"/>
      <c r="F21" s="285"/>
      <c r="G21" s="285"/>
      <c r="H21" s="285"/>
      <c r="I21" s="234"/>
      <c r="X21" s="235"/>
    </row>
    <row r="22" spans="2:24" s="2" customFormat="1" ht="14.45" customHeight="1" x14ac:dyDescent="0.25">
      <c r="B22" s="285"/>
      <c r="C22" s="285"/>
      <c r="D22" s="285"/>
      <c r="E22" s="285"/>
      <c r="F22" s="285"/>
      <c r="G22" s="285"/>
      <c r="H22" s="285"/>
      <c r="I22" s="234"/>
      <c r="X22" s="235"/>
    </row>
    <row r="23" spans="2:24" s="2" customFormat="1" ht="14.45" customHeight="1" x14ac:dyDescent="0.25">
      <c r="B23" s="236" t="s">
        <v>773</v>
      </c>
      <c r="C23" s="101"/>
      <c r="D23" s="101"/>
      <c r="E23" s="285"/>
      <c r="F23" s="285"/>
      <c r="G23" s="101"/>
      <c r="H23" s="101"/>
      <c r="I23" s="234"/>
      <c r="X23" s="235"/>
    </row>
    <row r="24" spans="2:24" s="2" customFormat="1" ht="14.1" customHeight="1" x14ac:dyDescent="0.25">
      <c r="B24" s="237" t="s">
        <v>774</v>
      </c>
      <c r="C24" s="237" t="s">
        <v>131</v>
      </c>
      <c r="D24" s="237" t="s">
        <v>7</v>
      </c>
      <c r="E24" s="237" t="s">
        <v>6</v>
      </c>
      <c r="F24" s="238" t="s">
        <v>775</v>
      </c>
      <c r="G24" s="237" t="s">
        <v>776</v>
      </c>
      <c r="H24" s="237" t="s">
        <v>777</v>
      </c>
      <c r="I24" s="234"/>
      <c r="X24" s="235"/>
    </row>
    <row r="25" spans="2:24" x14ac:dyDescent="0.2">
      <c r="B25" s="10" t="s">
        <v>370</v>
      </c>
      <c r="C25" s="10">
        <f>8*4</f>
        <v>32</v>
      </c>
      <c r="D25" s="10" t="s">
        <v>270</v>
      </c>
      <c r="E25" s="53">
        <v>300000</v>
      </c>
      <c r="F25" s="10"/>
      <c r="G25" s="10"/>
      <c r="H25" s="130">
        <f>C25*E25</f>
        <v>9600000</v>
      </c>
      <c r="X25" s="239"/>
    </row>
    <row r="26" spans="2:24" x14ac:dyDescent="0.2">
      <c r="B26" s="10" t="s">
        <v>371</v>
      </c>
      <c r="C26" s="10">
        <v>7</v>
      </c>
      <c r="D26" s="10" t="s">
        <v>270</v>
      </c>
      <c r="E26" s="53">
        <v>1000000</v>
      </c>
      <c r="F26" s="10"/>
      <c r="G26" s="10"/>
      <c r="H26" s="130">
        <f>C26*E26</f>
        <v>7000000</v>
      </c>
    </row>
    <row r="27" spans="2:24" x14ac:dyDescent="0.2">
      <c r="B27" s="10" t="s">
        <v>369</v>
      </c>
      <c r="C27" s="10">
        <f>3*8</f>
        <v>24</v>
      </c>
      <c r="D27" s="10" t="s">
        <v>270</v>
      </c>
      <c r="E27" s="53">
        <v>60000</v>
      </c>
      <c r="F27" s="10"/>
      <c r="G27" s="10"/>
      <c r="H27" s="130">
        <f>C27*E27</f>
        <v>1440000</v>
      </c>
    </row>
    <row r="28" spans="2:24" x14ac:dyDescent="0.2">
      <c r="B28" s="10" t="s">
        <v>830</v>
      </c>
      <c r="C28" s="31">
        <f>4*7</f>
        <v>28</v>
      </c>
      <c r="D28" s="10" t="s">
        <v>270</v>
      </c>
      <c r="E28" s="53">
        <v>2150000</v>
      </c>
      <c r="F28" s="10"/>
      <c r="G28" s="10"/>
      <c r="H28" s="130">
        <f>C28*E28</f>
        <v>60200000</v>
      </c>
      <c r="I28" s="396"/>
      <c r="J28" s="2"/>
    </row>
    <row r="29" spans="2:24" s="2" customFormat="1" ht="28.5" x14ac:dyDescent="0.2">
      <c r="B29" s="257" t="s">
        <v>1502</v>
      </c>
      <c r="C29" s="195">
        <f>13*2</f>
        <v>26</v>
      </c>
      <c r="D29" s="257" t="s">
        <v>1094</v>
      </c>
      <c r="E29" s="408">
        <f>'Categoria Costos Panela'!H672</f>
        <v>9793609.3920000009</v>
      </c>
      <c r="F29" s="257"/>
      <c r="G29" s="257"/>
      <c r="H29" s="406">
        <f>C29*E29</f>
        <v>254633844.19200003</v>
      </c>
      <c r="I29" s="409" t="s">
        <v>1095</v>
      </c>
    </row>
    <row r="30" spans="2:24" s="2" customFormat="1" x14ac:dyDescent="0.2">
      <c r="B30" s="257" t="s">
        <v>840</v>
      </c>
      <c r="C30" s="195">
        <v>8</v>
      </c>
      <c r="D30" s="257" t="s">
        <v>270</v>
      </c>
      <c r="E30" s="408">
        <v>6000000</v>
      </c>
      <c r="F30" s="257"/>
      <c r="G30" s="257">
        <v>4</v>
      </c>
      <c r="H30" s="406">
        <f>+C30*E30*G30</f>
        <v>192000000</v>
      </c>
      <c r="I30" s="409"/>
    </row>
    <row r="31" spans="2:24" s="2" customFormat="1" x14ac:dyDescent="0.2">
      <c r="B31" s="257" t="s">
        <v>1296</v>
      </c>
      <c r="C31" s="195">
        <v>1</v>
      </c>
      <c r="D31" s="257" t="s">
        <v>270</v>
      </c>
      <c r="E31" s="408">
        <v>12000000</v>
      </c>
      <c r="F31" s="257"/>
      <c r="G31" s="257">
        <v>4</v>
      </c>
      <c r="H31" s="406">
        <f t="shared" ref="H31" si="2">+C31*E31*G31</f>
        <v>48000000</v>
      </c>
      <c r="I31" s="409"/>
    </row>
    <row r="32" spans="2:24" s="2" customFormat="1" x14ac:dyDescent="0.2">
      <c r="B32" s="257" t="s">
        <v>1263</v>
      </c>
      <c r="C32" s="195">
        <v>1</v>
      </c>
      <c r="D32" s="257" t="s">
        <v>270</v>
      </c>
      <c r="E32" s="408">
        <v>5000000</v>
      </c>
      <c r="F32" s="257"/>
      <c r="G32" s="257">
        <v>4</v>
      </c>
      <c r="H32" s="406">
        <f>+C32*E32*G32</f>
        <v>20000000</v>
      </c>
      <c r="I32" s="409"/>
    </row>
    <row r="33" spans="2:9" s="2" customFormat="1" x14ac:dyDescent="0.2">
      <c r="B33" s="257" t="s">
        <v>888</v>
      </c>
      <c r="C33" s="195">
        <v>8</v>
      </c>
      <c r="D33" s="257" t="s">
        <v>270</v>
      </c>
      <c r="E33" s="408">
        <v>5000000</v>
      </c>
      <c r="F33" s="257"/>
      <c r="G33" s="257"/>
      <c r="H33" s="406">
        <f>+C33*E33</f>
        <v>40000000</v>
      </c>
      <c r="I33" s="409"/>
    </row>
    <row r="34" spans="2:9" s="2" customFormat="1" x14ac:dyDescent="0.2">
      <c r="B34" s="257" t="s">
        <v>337</v>
      </c>
      <c r="C34" s="195">
        <v>8</v>
      </c>
      <c r="D34" s="257" t="s">
        <v>270</v>
      </c>
      <c r="E34" s="408">
        <v>12000000</v>
      </c>
      <c r="F34" s="257"/>
      <c r="G34" s="257"/>
      <c r="H34" s="406">
        <f>+E34*C34</f>
        <v>96000000</v>
      </c>
      <c r="I34" s="409"/>
    </row>
    <row r="35" spans="2:9" s="2" customFormat="1" x14ac:dyDescent="0.2">
      <c r="B35" s="257" t="s">
        <v>376</v>
      </c>
      <c r="C35" s="195">
        <v>8</v>
      </c>
      <c r="D35" s="257" t="s">
        <v>270</v>
      </c>
      <c r="E35" s="408">
        <v>5000000</v>
      </c>
      <c r="F35" s="257"/>
      <c r="G35" s="257"/>
      <c r="H35" s="406">
        <f>+E35*C35</f>
        <v>40000000</v>
      </c>
      <c r="I35" s="409"/>
    </row>
    <row r="36" spans="2:9" s="2" customFormat="1" x14ac:dyDescent="0.2">
      <c r="B36" s="257" t="s">
        <v>155</v>
      </c>
      <c r="C36" s="195">
        <f t="shared" ref="C36:C41" si="3">2*8</f>
        <v>16</v>
      </c>
      <c r="D36" s="257" t="s">
        <v>1026</v>
      </c>
      <c r="E36" s="408">
        <v>5000000</v>
      </c>
      <c r="F36" s="257"/>
      <c r="G36" s="257"/>
      <c r="H36" s="406">
        <f t="shared" ref="H36:H41" si="4">+E36*C36</f>
        <v>80000000</v>
      </c>
    </row>
    <row r="37" spans="2:9" s="2" customFormat="1" x14ac:dyDescent="0.2">
      <c r="B37" s="257" t="s">
        <v>156</v>
      </c>
      <c r="C37" s="195">
        <f t="shared" si="3"/>
        <v>16</v>
      </c>
      <c r="D37" s="257" t="s">
        <v>1026</v>
      </c>
      <c r="E37" s="408">
        <v>1500000</v>
      </c>
      <c r="F37" s="257"/>
      <c r="G37" s="257"/>
      <c r="H37" s="406">
        <f t="shared" si="4"/>
        <v>24000000</v>
      </c>
    </row>
    <row r="38" spans="2:9" s="2" customFormat="1" x14ac:dyDescent="0.2">
      <c r="B38" s="257" t="s">
        <v>158</v>
      </c>
      <c r="C38" s="195">
        <f t="shared" si="3"/>
        <v>16</v>
      </c>
      <c r="D38" s="257" t="s">
        <v>248</v>
      </c>
      <c r="E38" s="408">
        <v>1000000</v>
      </c>
      <c r="F38" s="257"/>
      <c r="G38" s="257"/>
      <c r="H38" s="406">
        <f t="shared" si="4"/>
        <v>16000000</v>
      </c>
    </row>
    <row r="39" spans="2:9" s="2" customFormat="1" x14ac:dyDescent="0.2">
      <c r="B39" s="257" t="s">
        <v>160</v>
      </c>
      <c r="C39" s="195">
        <f t="shared" si="3"/>
        <v>16</v>
      </c>
      <c r="D39" s="257" t="s">
        <v>248</v>
      </c>
      <c r="E39" s="408">
        <v>300000</v>
      </c>
      <c r="F39" s="257"/>
      <c r="G39" s="257"/>
      <c r="H39" s="406">
        <f t="shared" si="4"/>
        <v>4800000</v>
      </c>
    </row>
    <row r="40" spans="2:9" s="2" customFormat="1" x14ac:dyDescent="0.2">
      <c r="B40" s="257" t="s">
        <v>162</v>
      </c>
      <c r="C40" s="195">
        <f t="shared" si="3"/>
        <v>16</v>
      </c>
      <c r="D40" s="257" t="s">
        <v>248</v>
      </c>
      <c r="E40" s="408">
        <v>3000000</v>
      </c>
      <c r="F40" s="257"/>
      <c r="G40" s="257"/>
      <c r="H40" s="406">
        <f t="shared" si="4"/>
        <v>48000000</v>
      </c>
    </row>
    <row r="41" spans="2:9" s="2" customFormat="1" x14ac:dyDescent="0.2">
      <c r="B41" s="257" t="s">
        <v>163</v>
      </c>
      <c r="C41" s="195">
        <f t="shared" si="3"/>
        <v>16</v>
      </c>
      <c r="D41" s="257" t="s">
        <v>248</v>
      </c>
      <c r="E41" s="408">
        <v>900000</v>
      </c>
      <c r="F41" s="257"/>
      <c r="G41" s="257"/>
      <c r="H41" s="406">
        <f t="shared" si="4"/>
        <v>14400000</v>
      </c>
    </row>
    <row r="42" spans="2:9" s="2" customFormat="1" x14ac:dyDescent="0.2">
      <c r="B42" s="257" t="s">
        <v>1088</v>
      </c>
      <c r="C42" s="195">
        <v>1</v>
      </c>
      <c r="D42" s="257" t="s">
        <v>248</v>
      </c>
      <c r="E42" s="408">
        <v>7595000</v>
      </c>
      <c r="F42" s="258">
        <v>0.5</v>
      </c>
      <c r="G42" s="257">
        <v>12</v>
      </c>
      <c r="H42" s="406">
        <f>C42*E42*F42*G42</f>
        <v>45570000</v>
      </c>
    </row>
    <row r="43" spans="2:9" s="2" customFormat="1" x14ac:dyDescent="0.2">
      <c r="B43" s="405" t="s">
        <v>1082</v>
      </c>
      <c r="C43" s="195">
        <v>8</v>
      </c>
      <c r="D43" s="257" t="s">
        <v>1080</v>
      </c>
      <c r="E43" s="407">
        <v>5944000</v>
      </c>
      <c r="F43" s="453">
        <v>0.5</v>
      </c>
      <c r="G43" s="257">
        <v>12</v>
      </c>
      <c r="H43" s="406">
        <f>+G43*E43*C43*F43</f>
        <v>285312000</v>
      </c>
    </row>
    <row r="44" spans="2:9" s="2" customFormat="1" x14ac:dyDescent="0.2">
      <c r="B44" s="405" t="s">
        <v>1083</v>
      </c>
      <c r="C44" s="257">
        <f>8*3</f>
        <v>24</v>
      </c>
      <c r="D44" s="257" t="s">
        <v>1080</v>
      </c>
      <c r="E44" s="407">
        <v>1395089</v>
      </c>
      <c r="F44" s="258">
        <v>0.5</v>
      </c>
      <c r="G44" s="257">
        <v>12</v>
      </c>
      <c r="H44" s="406">
        <f>+G44*E44*C44*F44</f>
        <v>200892816</v>
      </c>
    </row>
    <row r="45" spans="2:9" x14ac:dyDescent="0.2">
      <c r="B45" s="308" t="s">
        <v>1096</v>
      </c>
      <c r="C45" s="10">
        <f>2*8</f>
        <v>16</v>
      </c>
      <c r="D45" s="10" t="s">
        <v>1042</v>
      </c>
      <c r="E45" s="241">
        <v>1226028</v>
      </c>
      <c r="F45" s="244">
        <v>0.5</v>
      </c>
      <c r="G45" s="10">
        <v>12</v>
      </c>
      <c r="H45" s="447">
        <f>C45*E45*F45*G45</f>
        <v>117698688</v>
      </c>
    </row>
    <row r="46" spans="2:9" x14ac:dyDescent="0.2">
      <c r="B46" s="10" t="s">
        <v>1087</v>
      </c>
      <c r="C46" s="10"/>
      <c r="D46" s="10"/>
      <c r="E46" s="241"/>
      <c r="F46" s="10"/>
      <c r="G46" s="10"/>
      <c r="H46" s="130" t="s">
        <v>1085</v>
      </c>
    </row>
    <row r="47" spans="2:9" x14ac:dyDescent="0.2">
      <c r="B47" s="10"/>
      <c r="C47" s="10"/>
      <c r="D47" s="10"/>
      <c r="E47" s="10"/>
      <c r="F47" s="10"/>
      <c r="G47" s="10"/>
      <c r="H47" s="53"/>
    </row>
    <row r="48" spans="2:9" ht="15" x14ac:dyDescent="0.25">
      <c r="B48" s="450" t="s">
        <v>1195</v>
      </c>
      <c r="C48" s="247"/>
      <c r="D48" s="248"/>
      <c r="E48" s="248"/>
      <c r="F48" s="249"/>
      <c r="G48" s="250"/>
      <c r="H48" s="245">
        <f>SUM(H25:H47)</f>
        <v>1605547348.1919999</v>
      </c>
      <c r="I48" s="245">
        <f>+H48/12</f>
        <v>133795612.34933333</v>
      </c>
    </row>
    <row r="49" spans="1:11" x14ac:dyDescent="0.2">
      <c r="B49" s="264"/>
      <c r="C49" s="264"/>
      <c r="D49" s="264"/>
      <c r="E49" s="264"/>
      <c r="F49" s="264"/>
      <c r="G49" s="264"/>
    </row>
    <row r="50" spans="1:11" ht="266.25" customHeight="1" x14ac:dyDescent="0.2">
      <c r="B50" s="252" t="s">
        <v>1314</v>
      </c>
      <c r="C50" s="264"/>
      <c r="D50" s="264"/>
      <c r="E50" s="264"/>
      <c r="F50" s="264"/>
      <c r="G50" s="264"/>
      <c r="H50" s="264"/>
      <c r="I50" s="264"/>
    </row>
    <row r="51" spans="1:11" s="2" customFormat="1" ht="21" customHeight="1" x14ac:dyDescent="0.2">
      <c r="B51" s="299"/>
      <c r="C51" s="264"/>
      <c r="D51" s="264"/>
      <c r="E51" s="264"/>
      <c r="F51" s="264"/>
      <c r="G51" s="264"/>
      <c r="H51" s="264"/>
      <c r="I51" s="1"/>
      <c r="J51" s="1"/>
    </row>
    <row r="52" spans="1:11" s="2" customFormat="1" ht="15" x14ac:dyDescent="0.2">
      <c r="A52" s="704"/>
      <c r="B52" s="706" t="str">
        <f>+B9</f>
        <v>5.2. Mejora del nivel educativo y cualificación de la mano de obra de los productores de panela</v>
      </c>
      <c r="C52" s="706"/>
      <c r="D52" s="706"/>
      <c r="E52" s="706"/>
      <c r="F52" s="706"/>
      <c r="G52" s="706"/>
      <c r="H52" s="706"/>
      <c r="I52" s="1"/>
      <c r="J52" s="1"/>
    </row>
    <row r="53" spans="1:11" ht="12" customHeight="1" x14ac:dyDescent="0.25">
      <c r="A53" s="705"/>
      <c r="B53" s="343"/>
      <c r="C53" s="343"/>
      <c r="D53" s="343"/>
      <c r="E53" s="343"/>
      <c r="F53" s="343"/>
      <c r="G53" s="343"/>
      <c r="H53" s="343"/>
      <c r="I53" s="254"/>
    </row>
    <row r="54" spans="1:11" ht="27.6" customHeight="1" x14ac:dyDescent="0.2">
      <c r="B54" s="707" t="str">
        <f>Portafolio_Dependencia_IE!F71</f>
        <v>5.2.1. Promover convenios con las entidades competentes y establecer una red colaborativa, para fomentar el acceso a programas de educación básica primaria, secundaria y superior de los productores de panela, en articulación con las Estrategias del Plan Especial de Educación Rural (Resolución 021598 de 2021 de Mineducación).</v>
      </c>
      <c r="C54" s="707"/>
      <c r="D54" s="707"/>
      <c r="E54" s="707"/>
      <c r="F54" s="707"/>
      <c r="G54" s="707"/>
      <c r="H54" s="707"/>
    </row>
    <row r="55" spans="1:11" ht="36" customHeight="1" x14ac:dyDescent="0.2">
      <c r="B55" s="707" t="str">
        <f>Portafolio_Dependencia_IE!F72</f>
        <v>5.2.2. Promover y masificar, con enfoque regional, la participación de los productores de la panela en los programas de formación (incluidas las habilidades blandas), cursos complementarios, procesos de certificación en competencias laborales, entre otros, impartidos por el SENA y otras instituciones, contribuyendo en la transferencia efectiva del conocimiento y la cualificación de la mano de obra.</v>
      </c>
      <c r="C55" s="707"/>
      <c r="D55" s="707"/>
      <c r="E55" s="707"/>
      <c r="F55" s="707"/>
      <c r="G55" s="707"/>
      <c r="H55" s="707"/>
    </row>
    <row r="56" spans="1:11" ht="36.6" customHeight="1" x14ac:dyDescent="0.2">
      <c r="B56" s="707" t="str">
        <f>Portafolio_Dependencia_IE!F73</f>
        <v xml:space="preserve">5.2.3. Fomentar la articulación con entidades gubernamentales, del ámbito local, regional y nacional, para mejorar el acceso tanto a equipos de cómputo como a la conectividad, con el fin de impulsar y fomentar el uso de las TIC por parte de los productores de panela, estimulando la permanencia de la población joven asociada a la cadena. </v>
      </c>
      <c r="C56" s="707"/>
      <c r="D56" s="707"/>
      <c r="E56" s="707"/>
      <c r="F56" s="707"/>
      <c r="G56" s="707"/>
      <c r="H56" s="707"/>
    </row>
    <row r="57" spans="1:11" ht="15" x14ac:dyDescent="0.25">
      <c r="B57" s="451"/>
      <c r="C57" s="451"/>
      <c r="D57" s="451"/>
      <c r="E57" s="451"/>
      <c r="F57" s="451"/>
      <c r="G57" s="451"/>
      <c r="H57" s="451"/>
    </row>
    <row r="58" spans="1:11" ht="14.1" customHeight="1" x14ac:dyDescent="0.25">
      <c r="B58" s="236" t="s">
        <v>773</v>
      </c>
      <c r="C58" s="101"/>
      <c r="D58" s="101"/>
      <c r="E58" s="101"/>
      <c r="F58" s="101"/>
      <c r="G58" s="101"/>
      <c r="H58" s="101"/>
    </row>
    <row r="59" spans="1:11" ht="15" x14ac:dyDescent="0.25">
      <c r="B59" s="237" t="s">
        <v>774</v>
      </c>
      <c r="C59" s="237" t="s">
        <v>131</v>
      </c>
      <c r="D59" s="237" t="s">
        <v>7</v>
      </c>
      <c r="E59" s="237" t="s">
        <v>6</v>
      </c>
      <c r="F59" s="237" t="s">
        <v>919</v>
      </c>
      <c r="G59" s="237" t="s">
        <v>776</v>
      </c>
      <c r="H59" s="237" t="s">
        <v>777</v>
      </c>
    </row>
    <row r="60" spans="1:11" s="2" customFormat="1" x14ac:dyDescent="0.2">
      <c r="B60" s="257" t="s">
        <v>370</v>
      </c>
      <c r="C60" s="257">
        <f>2*8</f>
        <v>16</v>
      </c>
      <c r="D60" s="257" t="s">
        <v>270</v>
      </c>
      <c r="E60" s="408">
        <v>300000</v>
      </c>
      <c r="F60" s="257"/>
      <c r="G60" s="257"/>
      <c r="H60" s="406">
        <f>+E60*C60</f>
        <v>4800000</v>
      </c>
      <c r="J60" s="1"/>
      <c r="K60" s="1"/>
    </row>
    <row r="61" spans="1:11" s="2" customFormat="1" x14ac:dyDescent="0.2">
      <c r="A61" s="454"/>
      <c r="B61" s="257" t="s">
        <v>371</v>
      </c>
      <c r="C61" s="257">
        <v>7</v>
      </c>
      <c r="D61" s="257" t="s">
        <v>270</v>
      </c>
      <c r="E61" s="408">
        <v>1000000</v>
      </c>
      <c r="F61" s="257"/>
      <c r="G61" s="257"/>
      <c r="H61" s="406">
        <f>+E61*C61</f>
        <v>7000000</v>
      </c>
      <c r="I61" s="242"/>
      <c r="J61" s="1"/>
      <c r="K61" s="1"/>
    </row>
    <row r="62" spans="1:11" s="2" customFormat="1" x14ac:dyDescent="0.2">
      <c r="B62" s="257" t="s">
        <v>369</v>
      </c>
      <c r="C62" s="257">
        <f>3*8</f>
        <v>24</v>
      </c>
      <c r="D62" s="257" t="s">
        <v>270</v>
      </c>
      <c r="E62" s="408">
        <v>60000</v>
      </c>
      <c r="F62" s="257"/>
      <c r="G62" s="257"/>
      <c r="H62" s="406">
        <f>+E62*C62</f>
        <v>1440000</v>
      </c>
      <c r="I62" s="242"/>
      <c r="J62" s="1"/>
      <c r="K62" s="1"/>
    </row>
    <row r="63" spans="1:11" s="2" customFormat="1" x14ac:dyDescent="0.2">
      <c r="B63" s="257" t="s">
        <v>830</v>
      </c>
      <c r="C63" s="257">
        <v>8</v>
      </c>
      <c r="D63" s="257" t="s">
        <v>270</v>
      </c>
      <c r="E63" s="408">
        <v>2150000</v>
      </c>
      <c r="F63" s="257"/>
      <c r="G63" s="257"/>
      <c r="H63" s="406">
        <f>+E63*C63</f>
        <v>17200000</v>
      </c>
      <c r="I63" s="242"/>
    </row>
    <row r="64" spans="1:11" s="2" customFormat="1" x14ac:dyDescent="0.2">
      <c r="B64" s="257" t="s">
        <v>840</v>
      </c>
      <c r="C64" s="257">
        <v>8</v>
      </c>
      <c r="D64" s="257" t="s">
        <v>270</v>
      </c>
      <c r="E64" s="408">
        <v>6000000</v>
      </c>
      <c r="F64" s="257"/>
      <c r="G64" s="257">
        <v>3</v>
      </c>
      <c r="H64" s="406">
        <f>+G64*E64*C64</f>
        <v>144000000</v>
      </c>
      <c r="I64" s="409"/>
    </row>
    <row r="65" spans="1:12" s="2" customFormat="1" x14ac:dyDescent="0.2">
      <c r="B65" s="257" t="s">
        <v>1296</v>
      </c>
      <c r="C65" s="257">
        <v>1</v>
      </c>
      <c r="D65" s="257" t="s">
        <v>270</v>
      </c>
      <c r="E65" s="408">
        <v>12000000</v>
      </c>
      <c r="F65" s="257"/>
      <c r="G65" s="257">
        <v>3</v>
      </c>
      <c r="H65" s="406">
        <f>+E65*C65*G65</f>
        <v>36000000</v>
      </c>
      <c r="I65" s="409"/>
    </row>
    <row r="66" spans="1:12" s="2" customFormat="1" x14ac:dyDescent="0.2">
      <c r="B66" s="257" t="s">
        <v>1263</v>
      </c>
      <c r="C66" s="257">
        <v>1</v>
      </c>
      <c r="D66" s="257" t="s">
        <v>270</v>
      </c>
      <c r="E66" s="408">
        <v>5000000</v>
      </c>
      <c r="F66" s="257"/>
      <c r="G66" s="257">
        <v>3</v>
      </c>
      <c r="H66" s="406">
        <f>+G66*E66*C66</f>
        <v>15000000</v>
      </c>
      <c r="I66" s="409"/>
    </row>
    <row r="67" spans="1:12" s="2" customFormat="1" x14ac:dyDescent="0.2">
      <c r="B67" s="257" t="s">
        <v>888</v>
      </c>
      <c r="C67" s="257">
        <v>8</v>
      </c>
      <c r="D67" s="257" t="s">
        <v>270</v>
      </c>
      <c r="E67" s="408">
        <v>5000000</v>
      </c>
      <c r="F67" s="257"/>
      <c r="G67" s="257"/>
      <c r="H67" s="406">
        <f>+E67*C67</f>
        <v>40000000</v>
      </c>
      <c r="I67" s="409"/>
    </row>
    <row r="68" spans="1:12" s="2" customFormat="1" x14ac:dyDescent="0.2">
      <c r="B68" s="257" t="s">
        <v>843</v>
      </c>
      <c r="C68" s="257">
        <v>1</v>
      </c>
      <c r="D68" s="257" t="s">
        <v>270</v>
      </c>
      <c r="E68" s="408">
        <v>26000000</v>
      </c>
      <c r="F68" s="257"/>
      <c r="G68" s="257">
        <v>3</v>
      </c>
      <c r="H68" s="406">
        <f>C68*E68*G68</f>
        <v>78000000</v>
      </c>
      <c r="I68" s="409"/>
    </row>
    <row r="69" spans="1:12" s="2" customFormat="1" x14ac:dyDescent="0.2">
      <c r="B69" s="257" t="s">
        <v>1088</v>
      </c>
      <c r="C69" s="195">
        <v>1</v>
      </c>
      <c r="D69" s="257" t="s">
        <v>270</v>
      </c>
      <c r="E69" s="408">
        <v>7595000</v>
      </c>
      <c r="F69" s="258">
        <v>0.15</v>
      </c>
      <c r="G69" s="257">
        <v>12</v>
      </c>
      <c r="H69" s="406">
        <f>C69*E69*F69*G69</f>
        <v>13671000</v>
      </c>
    </row>
    <row r="70" spans="1:12" s="2" customFormat="1" x14ac:dyDescent="0.2">
      <c r="B70" s="257" t="s">
        <v>1082</v>
      </c>
      <c r="C70" s="195">
        <v>8</v>
      </c>
      <c r="D70" s="257" t="s">
        <v>1080</v>
      </c>
      <c r="E70" s="408">
        <v>5944000</v>
      </c>
      <c r="F70" s="258">
        <v>0.15</v>
      </c>
      <c r="G70" s="257">
        <v>12</v>
      </c>
      <c r="H70" s="406">
        <f>+E70*C70*G70*F70</f>
        <v>85593600</v>
      </c>
      <c r="I70" s="409"/>
    </row>
    <row r="71" spans="1:12" s="2" customFormat="1" x14ac:dyDescent="0.2">
      <c r="B71" s="405" t="s">
        <v>1096</v>
      </c>
      <c r="C71" s="257">
        <f>2*8</f>
        <v>16</v>
      </c>
      <c r="D71" s="257" t="s">
        <v>1042</v>
      </c>
      <c r="E71" s="407">
        <v>1226028</v>
      </c>
      <c r="F71" s="258">
        <v>0.15</v>
      </c>
      <c r="G71" s="257"/>
      <c r="H71" s="406">
        <f>C71*E71*F71</f>
        <v>2942467.1999999997</v>
      </c>
    </row>
    <row r="72" spans="1:12" s="2" customFormat="1" x14ac:dyDescent="0.2">
      <c r="A72" s="454"/>
      <c r="B72" s="257" t="s">
        <v>1083</v>
      </c>
      <c r="C72" s="195">
        <f>3*8</f>
        <v>24</v>
      </c>
      <c r="D72" s="257" t="s">
        <v>1080</v>
      </c>
      <c r="E72" s="408">
        <v>1395089</v>
      </c>
      <c r="F72" s="258">
        <v>0.15</v>
      </c>
      <c r="G72" s="257">
        <v>12</v>
      </c>
      <c r="H72" s="406">
        <f>+E72*C72*F72*G72</f>
        <v>60267844.799999997</v>
      </c>
      <c r="I72" s="256"/>
    </row>
    <row r="73" spans="1:12" s="2" customFormat="1" x14ac:dyDescent="0.2">
      <c r="B73" s="455" t="s">
        <v>155</v>
      </c>
      <c r="C73" s="195">
        <v>8</v>
      </c>
      <c r="D73" s="257" t="s">
        <v>861</v>
      </c>
      <c r="E73" s="407">
        <v>5000000</v>
      </c>
      <c r="F73" s="257"/>
      <c r="G73" s="257"/>
      <c r="H73" s="406">
        <f>+C73*E73</f>
        <v>40000000</v>
      </c>
      <c r="I73" s="242"/>
    </row>
    <row r="74" spans="1:12" s="2" customFormat="1" x14ac:dyDescent="0.2">
      <c r="B74" s="257" t="s">
        <v>156</v>
      </c>
      <c r="C74" s="257">
        <f>2*8</f>
        <v>16</v>
      </c>
      <c r="D74" s="257" t="s">
        <v>270</v>
      </c>
      <c r="E74" s="407">
        <f>'Categoria Costos Panela'!D538</f>
        <v>1500000</v>
      </c>
      <c r="F74" s="316"/>
      <c r="G74" s="257"/>
      <c r="H74" s="406">
        <f>+C74*E74</f>
        <v>24000000</v>
      </c>
      <c r="I74" s="242"/>
    </row>
    <row r="75" spans="1:12" s="2" customFormat="1" x14ac:dyDescent="0.2">
      <c r="B75" s="257" t="s">
        <v>1245</v>
      </c>
      <c r="C75" s="456">
        <v>532</v>
      </c>
      <c r="D75" s="257" t="s">
        <v>1103</v>
      </c>
      <c r="E75" s="407">
        <f>'Categoria Costos Panela'!C760</f>
        <v>1000000</v>
      </c>
      <c r="F75" s="316"/>
      <c r="G75" s="257"/>
      <c r="H75" s="406">
        <f>+C75*E75</f>
        <v>532000000</v>
      </c>
      <c r="I75" s="242"/>
    </row>
    <row r="76" spans="1:12" s="2" customFormat="1" x14ac:dyDescent="0.2">
      <c r="B76" s="257" t="s">
        <v>1246</v>
      </c>
      <c r="C76" s="456">
        <v>266</v>
      </c>
      <c r="D76" s="257" t="s">
        <v>1103</v>
      </c>
      <c r="E76" s="407">
        <f>'Categoria Costos Panela'!C765</f>
        <v>600000</v>
      </c>
      <c r="F76" s="316"/>
      <c r="G76" s="257"/>
      <c r="H76" s="406">
        <f>+C76*E76</f>
        <v>159600000</v>
      </c>
      <c r="I76" s="242"/>
    </row>
    <row r="77" spans="1:12" s="2" customFormat="1" x14ac:dyDescent="0.2">
      <c r="B77" s="257" t="s">
        <v>1097</v>
      </c>
      <c r="C77" s="257"/>
      <c r="D77" s="257"/>
      <c r="E77" s="407"/>
      <c r="F77" s="316"/>
      <c r="G77" s="257"/>
      <c r="H77" s="406" t="s">
        <v>781</v>
      </c>
      <c r="I77" s="242"/>
    </row>
    <row r="78" spans="1:12" s="2" customFormat="1" x14ac:dyDescent="0.2">
      <c r="B78" s="315" t="s">
        <v>1053</v>
      </c>
      <c r="C78" s="257"/>
      <c r="D78" s="257"/>
      <c r="E78" s="407"/>
      <c r="F78" s="258"/>
      <c r="G78" s="257"/>
      <c r="H78" s="406" t="s">
        <v>781</v>
      </c>
      <c r="I78" s="242"/>
    </row>
    <row r="79" spans="1:12" s="87" customFormat="1" ht="15" x14ac:dyDescent="0.25">
      <c r="B79" s="457" t="s">
        <v>1239</v>
      </c>
      <c r="C79" s="458"/>
      <c r="D79" s="459"/>
      <c r="E79" s="460"/>
      <c r="F79" s="460"/>
      <c r="G79" s="459"/>
      <c r="H79" s="461">
        <f>SUM(H60:H78)</f>
        <v>1261514912</v>
      </c>
      <c r="I79" s="462">
        <f>H79/12</f>
        <v>105126242.66666667</v>
      </c>
      <c r="J79" s="2"/>
      <c r="K79" s="2"/>
      <c r="L79" s="2"/>
    </row>
    <row r="80" spans="1:12" s="87" customFormat="1" ht="15" x14ac:dyDescent="0.25">
      <c r="B80" s="586"/>
      <c r="C80" s="458"/>
      <c r="D80" s="459"/>
      <c r="E80" s="460"/>
      <c r="F80" s="460"/>
      <c r="G80" s="459"/>
      <c r="H80" s="461"/>
      <c r="I80" s="462"/>
      <c r="J80" s="2"/>
      <c r="K80" s="2"/>
      <c r="L80" s="2"/>
    </row>
    <row r="81" spans="2:12" s="87" customFormat="1" ht="292.5" customHeight="1" x14ac:dyDescent="0.2">
      <c r="B81" s="352" t="s">
        <v>1315</v>
      </c>
      <c r="C81" s="440"/>
      <c r="D81" s="440"/>
      <c r="E81" s="508"/>
      <c r="F81" s="440"/>
      <c r="G81" s="440"/>
      <c r="H81" s="440"/>
      <c r="I81" s="440"/>
      <c r="J81" s="2"/>
      <c r="K81" s="2"/>
      <c r="L81" s="2"/>
    </row>
    <row r="82" spans="2:12" s="2" customFormat="1" ht="260.45" hidden="1" customHeight="1" x14ac:dyDescent="0.25">
      <c r="B82" s="365"/>
      <c r="C82" s="1"/>
      <c r="D82" s="1"/>
      <c r="E82" s="1"/>
      <c r="F82" s="1"/>
      <c r="G82" s="1"/>
      <c r="H82" s="262"/>
      <c r="I82" s="1"/>
      <c r="J82" s="1"/>
    </row>
    <row r="83" spans="2:12" x14ac:dyDescent="0.2">
      <c r="B83" s="299"/>
      <c r="C83" s="2"/>
      <c r="D83" s="2"/>
      <c r="E83" s="2"/>
      <c r="F83" s="235"/>
      <c r="G83" s="235"/>
    </row>
    <row r="84" spans="2:12" x14ac:dyDescent="0.2">
      <c r="B84" s="299"/>
      <c r="C84" s="2"/>
      <c r="D84" s="2"/>
      <c r="E84" s="2"/>
      <c r="F84" s="235"/>
      <c r="G84" s="235"/>
    </row>
    <row r="85" spans="2:12" ht="15" x14ac:dyDescent="0.25">
      <c r="B85" s="219" t="str">
        <f>+B10</f>
        <v>5.3. Contribución en la gestión y acceso a los bienes y servicios públicos no sectoriales que tienen incidencia en el desarrollo social y productivo de la cadena</v>
      </c>
    </row>
    <row r="87" spans="2:12" ht="27.75" customHeight="1" x14ac:dyDescent="0.2">
      <c r="B87" s="707" t="str">
        <f>Portafolio_Dependencia_IE!F74</f>
        <v xml:space="preserve">5.3.1. Contribuir con la promoción y divulgación a los productores de panela, de los programas a nivel local, regional y nacional, relacionados con la implementación de un modelo de atención integral en salud para las zonas rurales, el aumento en la cobertura del aseguramiento y la oferta de servicios de salud, en el marco de la implementación del Plan Nacional de Salud Rural. </v>
      </c>
      <c r="C87" s="707"/>
      <c r="D87" s="707"/>
      <c r="E87" s="707"/>
      <c r="F87" s="707"/>
      <c r="G87" s="707"/>
      <c r="H87" s="707"/>
    </row>
    <row r="88" spans="2:12" ht="62.25" customHeight="1" x14ac:dyDescent="0.2">
      <c r="B88" s="707" t="str">
        <f>Portafolio_Dependencia_IE!F75</f>
        <v xml:space="preserve">5.3.2. Contribuir con la promoción, divulgación, y articulación de los programas alimentarios pertinentes, la educación alimentaria y nutricional, la promoción de hábitos alimentarios saludables, la recuperación de la memoria alimentaria, la promoción de prácticas productivas agroecológicas de autoconsumo con enfoque diferencial y territorial, etc., entre los productores de panela y sus familias, para propender por el reconocimiento del derecho a la alimentación sana, nutritiva y culturalmente apropiada, en el marco de la implementación del Plan Nacional Rural del Sistema para la Garantía Progresiva del Derecho a la Alimentación (Resolución 00213 de 2022 de Minagricultura, Mincomercio y Minsalud). </v>
      </c>
      <c r="C88" s="707"/>
      <c r="D88" s="707"/>
      <c r="E88" s="707"/>
      <c r="F88" s="707"/>
      <c r="G88" s="707"/>
      <c r="H88" s="707"/>
    </row>
    <row r="89" spans="2:12" ht="39.75" customHeight="1" x14ac:dyDescent="0.2">
      <c r="B89" s="707" t="str">
        <f>Portafolio_Dependencia_IE!F76</f>
        <v>5.3.3. Contribuir con la promoción y divulgación a los productores de panela de la oferta institucional y promover la gestión para el ajuste y mejoramiento, en temas de bienestar social como: Vivienda de Interés Social Rural, Abastecimiento de Agua Potable y Saneamiento Básico Rural y Electrificación Rural, así como en conectividad rural, en el marco de la implementación de los Planes Nacionales para la Reforma Rural Integral.</v>
      </c>
      <c r="C89" s="707"/>
      <c r="D89" s="707"/>
      <c r="E89" s="707"/>
      <c r="F89" s="707"/>
      <c r="G89" s="707"/>
      <c r="H89" s="707"/>
    </row>
    <row r="90" spans="2:12" ht="40.5" customHeight="1" x14ac:dyDescent="0.2">
      <c r="B90" s="707" t="str">
        <f>Portafolio_Dependencia_IE!F77</f>
        <v xml:space="preserve">5.3.4. Promover la gestión y articulación de las necesidades de mejoramiento de infraestructura vial de la cadena, en las instancias competentes, y contribuir con la promoción y divulgación a los productores de panela, de la oferta institucional para el mejoramientos de las condiciones de conectividad vial en las regiones paneleras, favoreciendo entre otros aspectos, la disminución de costos de transporte y la comercialización de los productos, en el marco de los Planes Nacionales para la Reforma Rural Integral.  </v>
      </c>
      <c r="C90" s="707"/>
      <c r="D90" s="707"/>
      <c r="E90" s="707"/>
      <c r="F90" s="707"/>
      <c r="G90" s="707"/>
      <c r="H90" s="707"/>
    </row>
    <row r="92" spans="2:12" ht="15" x14ac:dyDescent="0.25">
      <c r="B92" s="236" t="s">
        <v>773</v>
      </c>
      <c r="C92" s="101"/>
      <c r="D92" s="101"/>
      <c r="E92" s="101"/>
      <c r="F92" s="101"/>
      <c r="G92" s="101"/>
      <c r="H92" s="101"/>
    </row>
    <row r="93" spans="2:12" ht="15" x14ac:dyDescent="0.25">
      <c r="B93" s="237" t="s">
        <v>774</v>
      </c>
      <c r="C93" s="237" t="s">
        <v>131</v>
      </c>
      <c r="D93" s="237" t="s">
        <v>7</v>
      </c>
      <c r="E93" s="237" t="s">
        <v>6</v>
      </c>
      <c r="F93" s="237" t="s">
        <v>919</v>
      </c>
      <c r="G93" s="237" t="s">
        <v>776</v>
      </c>
      <c r="H93" s="237" t="s">
        <v>777</v>
      </c>
    </row>
    <row r="94" spans="2:12" s="2" customFormat="1" x14ac:dyDescent="0.2">
      <c r="B94" s="257" t="s">
        <v>370</v>
      </c>
      <c r="C94" s="257">
        <f>2*8</f>
        <v>16</v>
      </c>
      <c r="D94" s="257" t="s">
        <v>270</v>
      </c>
      <c r="E94" s="408">
        <v>300000</v>
      </c>
      <c r="F94" s="257"/>
      <c r="G94" s="257"/>
      <c r="H94" s="406">
        <f>+E94*C94</f>
        <v>4800000</v>
      </c>
    </row>
    <row r="95" spans="2:12" s="2" customFormat="1" x14ac:dyDescent="0.2">
      <c r="B95" s="257" t="s">
        <v>371</v>
      </c>
      <c r="C95" s="257">
        <v>7</v>
      </c>
      <c r="D95" s="257" t="s">
        <v>270</v>
      </c>
      <c r="E95" s="408">
        <v>1000000</v>
      </c>
      <c r="F95" s="257"/>
      <c r="G95" s="257"/>
      <c r="H95" s="406">
        <f>+E95*C95</f>
        <v>7000000</v>
      </c>
      <c r="I95" s="242"/>
    </row>
    <row r="96" spans="2:12" s="2" customFormat="1" x14ac:dyDescent="0.2">
      <c r="B96" s="257" t="s">
        <v>369</v>
      </c>
      <c r="C96" s="257">
        <f>3*8</f>
        <v>24</v>
      </c>
      <c r="D96" s="257" t="s">
        <v>270</v>
      </c>
      <c r="E96" s="408">
        <v>60000</v>
      </c>
      <c r="F96" s="257"/>
      <c r="G96" s="257"/>
      <c r="H96" s="406">
        <f>+E96*C96</f>
        <v>1440000</v>
      </c>
      <c r="I96" s="242"/>
    </row>
    <row r="97" spans="2:9" s="2" customFormat="1" x14ac:dyDescent="0.2">
      <c r="B97" s="257" t="s">
        <v>830</v>
      </c>
      <c r="C97" s="257">
        <f>2*8</f>
        <v>16</v>
      </c>
      <c r="D97" s="257" t="s">
        <v>270</v>
      </c>
      <c r="E97" s="408">
        <v>2150000</v>
      </c>
      <c r="F97" s="257"/>
      <c r="G97" s="257"/>
      <c r="H97" s="406">
        <f>+E97*C97</f>
        <v>34400000</v>
      </c>
      <c r="I97" s="242"/>
    </row>
    <row r="98" spans="2:9" s="2" customFormat="1" x14ac:dyDescent="0.2">
      <c r="B98" s="257" t="s">
        <v>840</v>
      </c>
      <c r="C98" s="257">
        <v>8</v>
      </c>
      <c r="D98" s="257" t="s">
        <v>270</v>
      </c>
      <c r="E98" s="408">
        <v>6000000</v>
      </c>
      <c r="F98" s="257"/>
      <c r="G98" s="257">
        <v>3</v>
      </c>
      <c r="H98" s="406">
        <f>+G98*E98*C98</f>
        <v>144000000</v>
      </c>
      <c r="I98" s="409"/>
    </row>
    <row r="99" spans="2:9" s="2" customFormat="1" x14ac:dyDescent="0.2">
      <c r="B99" s="257" t="s">
        <v>1296</v>
      </c>
      <c r="C99" s="257">
        <v>1</v>
      </c>
      <c r="D99" s="257" t="s">
        <v>270</v>
      </c>
      <c r="E99" s="408">
        <v>12000000</v>
      </c>
      <c r="F99" s="257"/>
      <c r="G99" s="257">
        <v>3</v>
      </c>
      <c r="H99" s="406">
        <f>+G99*E99*C99</f>
        <v>36000000</v>
      </c>
      <c r="I99" s="409"/>
    </row>
    <row r="100" spans="2:9" s="2" customFormat="1" x14ac:dyDescent="0.2">
      <c r="B100" s="257" t="s">
        <v>1263</v>
      </c>
      <c r="C100" s="257">
        <v>1</v>
      </c>
      <c r="D100" s="257" t="s">
        <v>270</v>
      </c>
      <c r="E100" s="408">
        <v>5000000</v>
      </c>
      <c r="F100" s="257"/>
      <c r="G100" s="257">
        <v>3</v>
      </c>
      <c r="H100" s="406">
        <f>+G100*E100*C100</f>
        <v>15000000</v>
      </c>
      <c r="I100" s="409"/>
    </row>
    <row r="101" spans="2:9" s="2" customFormat="1" x14ac:dyDescent="0.2">
      <c r="B101" s="257" t="s">
        <v>888</v>
      </c>
      <c r="C101" s="257">
        <v>8</v>
      </c>
      <c r="D101" s="257" t="s">
        <v>270</v>
      </c>
      <c r="E101" s="408">
        <v>5000000</v>
      </c>
      <c r="F101" s="257"/>
      <c r="G101" s="257"/>
      <c r="H101" s="406">
        <f>+E101*C101</f>
        <v>40000000</v>
      </c>
      <c r="I101" s="409"/>
    </row>
    <row r="102" spans="2:9" s="2" customFormat="1" x14ac:dyDescent="0.2">
      <c r="B102" s="257" t="s">
        <v>1088</v>
      </c>
      <c r="C102" s="195">
        <v>1</v>
      </c>
      <c r="D102" s="257" t="s">
        <v>270</v>
      </c>
      <c r="E102" s="408">
        <v>7595000</v>
      </c>
      <c r="F102" s="258">
        <v>0.15</v>
      </c>
      <c r="G102" s="257">
        <v>12</v>
      </c>
      <c r="H102" s="406">
        <f>C102*E102*F102*G102</f>
        <v>13671000</v>
      </c>
    </row>
    <row r="103" spans="2:9" s="2" customFormat="1" x14ac:dyDescent="0.2">
      <c r="B103" s="257" t="s">
        <v>1082</v>
      </c>
      <c r="C103" s="195">
        <v>8</v>
      </c>
      <c r="D103" s="257" t="s">
        <v>1080</v>
      </c>
      <c r="E103" s="408">
        <v>5944000</v>
      </c>
      <c r="F103" s="258">
        <v>0.15</v>
      </c>
      <c r="G103" s="257">
        <v>12</v>
      </c>
      <c r="H103" s="406">
        <f>+E103*C103*G103*F103</f>
        <v>85593600</v>
      </c>
      <c r="I103" s="409"/>
    </row>
    <row r="104" spans="2:9" s="2" customFormat="1" x14ac:dyDescent="0.2">
      <c r="B104" s="405" t="s">
        <v>1096</v>
      </c>
      <c r="C104" s="257">
        <v>16</v>
      </c>
      <c r="D104" s="257" t="s">
        <v>1042</v>
      </c>
      <c r="E104" s="407">
        <v>1226028</v>
      </c>
      <c r="F104" s="258">
        <v>0.15</v>
      </c>
      <c r="G104" s="257"/>
      <c r="H104" s="406">
        <f>C104*E104*F104</f>
        <v>2942467.1999999997</v>
      </c>
    </row>
    <row r="105" spans="2:9" s="2" customFormat="1" x14ac:dyDescent="0.2">
      <c r="B105" s="257" t="s">
        <v>1083</v>
      </c>
      <c r="C105" s="195">
        <f>8*3</f>
        <v>24</v>
      </c>
      <c r="D105" s="257" t="s">
        <v>1080</v>
      </c>
      <c r="E105" s="408">
        <v>1395089</v>
      </c>
      <c r="F105" s="258">
        <v>0.15</v>
      </c>
      <c r="G105" s="257">
        <v>12</v>
      </c>
      <c r="H105" s="406">
        <f>+E105*C105*F105*G105</f>
        <v>60267844.799999997</v>
      </c>
      <c r="I105" s="256"/>
    </row>
    <row r="106" spans="2:9" s="2" customFormat="1" x14ac:dyDescent="0.2">
      <c r="B106" s="455" t="s">
        <v>1104</v>
      </c>
      <c r="C106" s="195"/>
      <c r="D106" s="257"/>
      <c r="E106" s="407"/>
      <c r="F106" s="257"/>
      <c r="G106" s="257"/>
      <c r="H106" s="406" t="s">
        <v>781</v>
      </c>
      <c r="I106" s="242"/>
    </row>
    <row r="107" spans="2:9" s="2" customFormat="1" ht="15" x14ac:dyDescent="0.25">
      <c r="B107" s="315"/>
      <c r="C107" s="257"/>
      <c r="D107" s="257"/>
      <c r="E107" s="407"/>
      <c r="F107" s="258"/>
      <c r="G107" s="257"/>
      <c r="H107" s="406"/>
      <c r="I107" s="463" t="s">
        <v>782</v>
      </c>
    </row>
    <row r="108" spans="2:9" ht="15" x14ac:dyDescent="0.25">
      <c r="B108" s="246" t="s">
        <v>1105</v>
      </c>
      <c r="C108" s="247"/>
      <c r="D108" s="248"/>
      <c r="E108" s="249"/>
      <c r="F108" s="249"/>
      <c r="G108" s="248"/>
      <c r="H108" s="262">
        <f>SUM(H93:H107)</f>
        <v>445114912</v>
      </c>
      <c r="I108" s="245">
        <f>+H108/12</f>
        <v>37092909.333333336</v>
      </c>
    </row>
    <row r="109" spans="2:9" ht="15" x14ac:dyDescent="0.25">
      <c r="B109" s="351" t="s">
        <v>1106</v>
      </c>
      <c r="C109" s="247"/>
      <c r="D109" s="248"/>
      <c r="E109" s="249"/>
      <c r="F109" s="249"/>
      <c r="G109" s="248"/>
      <c r="H109" s="262">
        <f>+H103+H105+H101+H102</f>
        <v>199532444.80000001</v>
      </c>
    </row>
    <row r="110" spans="2:9" ht="268.5" customHeight="1" x14ac:dyDescent="0.2">
      <c r="B110" s="352" t="s">
        <v>1311</v>
      </c>
      <c r="C110" s="264"/>
      <c r="D110" s="264"/>
      <c r="E110" s="264"/>
      <c r="F110" s="264"/>
      <c r="G110" s="264"/>
      <c r="H110" s="264"/>
      <c r="I110" s="264"/>
    </row>
    <row r="112" spans="2:9" ht="21.75" customHeight="1" x14ac:dyDescent="0.25">
      <c r="B112" s="219" t="str">
        <f>+B11</f>
        <v xml:space="preserve">5.4. Promoción de la formalización empresarial y laboral en la cadena agroindustrial de la panela </v>
      </c>
    </row>
    <row r="114" spans="2:9" ht="42" customHeight="1" x14ac:dyDescent="0.2">
      <c r="B114" s="707" t="str">
        <f>Portafolio_Dependencia_IE!F78</f>
        <v>5.4.1. Capacitar y brindar acompañamiento técnico a los actores vinculados a la cadena agroindustrial de la panela, en constitución empresarial, aspectos laborales, financieros, tributarios y cumplimiento de normatividad laboral, acorde con la dinámica de la Red Nacional de Formalización laboral, la oferta de programas de emprendimiento, en el marco de la Política Pública de Emprendimiento y empresarismo (CONPES 4011 de 2020),  el Plan Progresivo de Protección Social y de Garantía de Derechos de los trabajadores y trabajadoras rurales (Resolución 2951 de 2020 de Mintrabajo) y demás instrumentos que se adopten, para tal fin.</v>
      </c>
      <c r="C114" s="707"/>
      <c r="D114" s="707"/>
      <c r="E114" s="707"/>
      <c r="F114" s="707"/>
      <c r="G114" s="707"/>
      <c r="H114" s="707"/>
    </row>
    <row r="115" spans="2:9" ht="24.95" customHeight="1" x14ac:dyDescent="0.2">
      <c r="B115" s="707" t="str">
        <f>Portafolio_Dependencia_IE!F79</f>
        <v xml:space="preserve">5.4.2. Promover la ruta de empleo, de las agencia de empleo público del SENA y las diferentes cajas  de compensación familiar que presten el servicio, como mecanismos para la inserción en el mercado laboral formal de la mano de obra calificada, semicualificada o no cualificada en las regiones paneleras. </v>
      </c>
      <c r="C115" s="707"/>
      <c r="D115" s="707"/>
      <c r="E115" s="707"/>
      <c r="F115" s="707"/>
      <c r="G115" s="707"/>
      <c r="H115" s="707"/>
    </row>
    <row r="116" spans="2:9" ht="25.5" customHeight="1" x14ac:dyDescent="0.2">
      <c r="B116" s="707" t="str">
        <f>Portafolio_Dependencia_IE!F80</f>
        <v xml:space="preserve">5.4.3. Promover la participación de los productores y empresas de la cadena, en las actividades de difusión y sensibilización para trabajadores y empleadores rurales vinculados, a través de la Red Nacional de Formalización Laboral, en materia de buenas prácticas de trabajo decente, acceso a la seguridad social de los trabajadores, y la cultura de formalización laboral, teniendo en cuenta los beneficios de la seguridad social e instrumentos existentes en la normatividad laboral, y los posibles mecanismos alternativos de formalización que se ajusten a los esquemas de trabajo particulares de la actividad productiva, en articulación con el Plan Progresivo de Protección Social y de Garantía de Derechos (Resolución 2951 de 2020 de Mintrabajo), como estrategia para la protección social para el trabajador y su familia, estimulando la permanencia de la población joven y la mujer rural asociada a la cadena y la integración generacional del productor. </v>
      </c>
      <c r="C116" s="707"/>
      <c r="D116" s="707"/>
      <c r="E116" s="707"/>
      <c r="F116" s="707"/>
      <c r="G116" s="707"/>
      <c r="H116" s="707"/>
    </row>
    <row r="117" spans="2:9" ht="20.45" customHeight="1" x14ac:dyDescent="0.2">
      <c r="B117" s="707" t="str">
        <f>Portafolio_Dependencia_IE!F81</f>
        <v xml:space="preserve">5.4.6. Promover e implementar incentivos e instrumentos financieros que fomenten la formalización empresarial y laboral de la cadena agroindustrial de la panela, en concordancia con el diseño y mejora de dichos instrumentos, según lo previsto en  la actividad 10.4.8. </v>
      </c>
      <c r="C117" s="707"/>
      <c r="D117" s="707"/>
      <c r="E117" s="707"/>
      <c r="F117" s="707"/>
      <c r="G117" s="707"/>
      <c r="H117" s="707"/>
    </row>
    <row r="118" spans="2:9" x14ac:dyDescent="0.2">
      <c r="B118" s="343"/>
      <c r="C118" s="343"/>
      <c r="D118" s="343"/>
      <c r="E118" s="343"/>
      <c r="F118" s="343"/>
      <c r="G118" s="343"/>
      <c r="H118" s="343"/>
    </row>
    <row r="119" spans="2:9" ht="15" x14ac:dyDescent="0.25">
      <c r="B119" s="236" t="s">
        <v>773</v>
      </c>
      <c r="C119" s="101"/>
      <c r="D119" s="101"/>
      <c r="E119" s="101"/>
      <c r="F119" s="101"/>
      <c r="G119" s="101"/>
      <c r="H119" s="101"/>
    </row>
    <row r="120" spans="2:9" ht="15" x14ac:dyDescent="0.25">
      <c r="B120" s="237" t="s">
        <v>774</v>
      </c>
      <c r="C120" s="237" t="s">
        <v>131</v>
      </c>
      <c r="D120" s="237" t="s">
        <v>7</v>
      </c>
      <c r="E120" s="237" t="s">
        <v>6</v>
      </c>
      <c r="F120" s="237" t="s">
        <v>919</v>
      </c>
      <c r="G120" s="237" t="s">
        <v>776</v>
      </c>
      <c r="H120" s="237" t="s">
        <v>777</v>
      </c>
    </row>
    <row r="121" spans="2:9" s="2" customFormat="1" x14ac:dyDescent="0.2">
      <c r="B121" s="257" t="s">
        <v>370</v>
      </c>
      <c r="C121" s="257">
        <f>2*8</f>
        <v>16</v>
      </c>
      <c r="D121" s="257" t="s">
        <v>270</v>
      </c>
      <c r="E121" s="408">
        <v>300000</v>
      </c>
      <c r="F121" s="257"/>
      <c r="G121" s="257"/>
      <c r="H121" s="406">
        <f t="shared" ref="H121:H126" si="5">+C121*E121</f>
        <v>4800000</v>
      </c>
    </row>
    <row r="122" spans="2:9" s="2" customFormat="1" x14ac:dyDescent="0.2">
      <c r="B122" s="257" t="s">
        <v>371</v>
      </c>
      <c r="C122" s="257">
        <v>7</v>
      </c>
      <c r="D122" s="257" t="s">
        <v>270</v>
      </c>
      <c r="E122" s="408">
        <v>1000000</v>
      </c>
      <c r="F122" s="257"/>
      <c r="G122" s="257"/>
      <c r="H122" s="406">
        <f t="shared" si="5"/>
        <v>7000000</v>
      </c>
      <c r="I122" s="242"/>
    </row>
    <row r="123" spans="2:9" s="2" customFormat="1" x14ac:dyDescent="0.2">
      <c r="B123" s="257" t="s">
        <v>369</v>
      </c>
      <c r="C123" s="257">
        <f>3*8</f>
        <v>24</v>
      </c>
      <c r="D123" s="257" t="s">
        <v>270</v>
      </c>
      <c r="E123" s="408">
        <v>60000</v>
      </c>
      <c r="F123" s="257"/>
      <c r="G123" s="257"/>
      <c r="H123" s="406">
        <f t="shared" si="5"/>
        <v>1440000</v>
      </c>
      <c r="I123" s="242"/>
    </row>
    <row r="124" spans="2:9" s="2" customFormat="1" x14ac:dyDescent="0.2">
      <c r="B124" s="257" t="s">
        <v>830</v>
      </c>
      <c r="C124" s="257">
        <f>8*2</f>
        <v>16</v>
      </c>
      <c r="D124" s="257" t="s">
        <v>270</v>
      </c>
      <c r="E124" s="408">
        <v>2150000</v>
      </c>
      <c r="F124" s="257"/>
      <c r="G124" s="257"/>
      <c r="H124" s="406">
        <f t="shared" si="5"/>
        <v>34400000</v>
      </c>
      <c r="I124" s="409"/>
    </row>
    <row r="125" spans="2:9" s="2" customFormat="1" x14ac:dyDescent="0.2">
      <c r="B125" s="257" t="s">
        <v>155</v>
      </c>
      <c r="C125" s="257">
        <v>8</v>
      </c>
      <c r="D125" s="257" t="s">
        <v>270</v>
      </c>
      <c r="E125" s="408">
        <v>5000000</v>
      </c>
      <c r="F125" s="257"/>
      <c r="G125" s="257"/>
      <c r="H125" s="406">
        <f t="shared" si="5"/>
        <v>40000000</v>
      </c>
      <c r="I125" s="409"/>
    </row>
    <row r="126" spans="2:9" s="2" customFormat="1" x14ac:dyDescent="0.2">
      <c r="B126" s="257" t="s">
        <v>156</v>
      </c>
      <c r="C126" s="257">
        <f>2*8</f>
        <v>16</v>
      </c>
      <c r="D126" s="257" t="s">
        <v>270</v>
      </c>
      <c r="E126" s="408">
        <v>1500000</v>
      </c>
      <c r="F126" s="257"/>
      <c r="G126" s="257"/>
      <c r="H126" s="406">
        <f t="shared" si="5"/>
        <v>24000000</v>
      </c>
      <c r="I126" s="409"/>
    </row>
    <row r="127" spans="2:9" s="2" customFormat="1" x14ac:dyDescent="0.2">
      <c r="B127" s="257" t="s">
        <v>840</v>
      </c>
      <c r="C127" s="257">
        <v>8</v>
      </c>
      <c r="D127" s="257" t="s">
        <v>270</v>
      </c>
      <c r="E127" s="408">
        <v>6000000</v>
      </c>
      <c r="F127" s="257"/>
      <c r="G127" s="257">
        <v>3</v>
      </c>
      <c r="H127" s="406">
        <f>+C127*E127*G127</f>
        <v>144000000</v>
      </c>
      <c r="I127" s="409"/>
    </row>
    <row r="128" spans="2:9" s="2" customFormat="1" x14ac:dyDescent="0.2">
      <c r="B128" s="257" t="s">
        <v>1262</v>
      </c>
      <c r="C128" s="195">
        <v>1</v>
      </c>
      <c r="D128" s="257" t="s">
        <v>270</v>
      </c>
      <c r="E128" s="408">
        <v>12000000</v>
      </c>
      <c r="F128" s="258"/>
      <c r="G128" s="257">
        <v>3</v>
      </c>
      <c r="H128" s="406">
        <f t="shared" ref="H128:H129" si="6">+C128*E128*G128</f>
        <v>36000000</v>
      </c>
      <c r="I128" s="409"/>
    </row>
    <row r="129" spans="2:9" s="2" customFormat="1" x14ac:dyDescent="0.2">
      <c r="B129" s="257" t="s">
        <v>1263</v>
      </c>
      <c r="C129" s="195">
        <v>1</v>
      </c>
      <c r="D129" s="257" t="s">
        <v>270</v>
      </c>
      <c r="E129" s="408">
        <v>5000000</v>
      </c>
      <c r="F129" s="258"/>
      <c r="G129" s="257">
        <v>3</v>
      </c>
      <c r="H129" s="406">
        <f t="shared" si="6"/>
        <v>15000000</v>
      </c>
      <c r="I129" s="256"/>
    </row>
    <row r="130" spans="2:9" s="2" customFormat="1" x14ac:dyDescent="0.2">
      <c r="B130" s="455" t="s">
        <v>888</v>
      </c>
      <c r="C130" s="195">
        <v>8</v>
      </c>
      <c r="D130" s="257" t="s">
        <v>270</v>
      </c>
      <c r="E130" s="407">
        <v>5000000</v>
      </c>
      <c r="F130" s="257"/>
      <c r="G130" s="257"/>
      <c r="H130" s="406">
        <f>+C130*E130</f>
        <v>40000000</v>
      </c>
      <c r="I130" s="242"/>
    </row>
    <row r="131" spans="2:9" s="2" customFormat="1" x14ac:dyDescent="0.2">
      <c r="B131" s="257" t="s">
        <v>1088</v>
      </c>
      <c r="C131" s="195">
        <v>1</v>
      </c>
      <c r="D131" s="257" t="s">
        <v>1080</v>
      </c>
      <c r="E131" s="407">
        <v>7595000</v>
      </c>
      <c r="F131" s="258">
        <v>0.2</v>
      </c>
      <c r="G131" s="257">
        <v>12</v>
      </c>
      <c r="H131" s="406">
        <f>+C131*E131*F131*G131</f>
        <v>18228000</v>
      </c>
      <c r="I131" s="242"/>
    </row>
    <row r="132" spans="2:9" s="2" customFormat="1" x14ac:dyDescent="0.2">
      <c r="B132" s="405" t="s">
        <v>1096</v>
      </c>
      <c r="C132" s="195">
        <f>2*8</f>
        <v>16</v>
      </c>
      <c r="D132" s="257" t="s">
        <v>1080</v>
      </c>
      <c r="E132" s="407">
        <v>1226028</v>
      </c>
      <c r="F132" s="258">
        <v>0.2</v>
      </c>
      <c r="G132" s="257">
        <v>12</v>
      </c>
      <c r="H132" s="406">
        <f>+C132*E132*F132*G132</f>
        <v>47079475.200000003</v>
      </c>
      <c r="I132" s="242"/>
    </row>
    <row r="133" spans="2:9" s="2" customFormat="1" x14ac:dyDescent="0.2">
      <c r="B133" s="257" t="s">
        <v>1082</v>
      </c>
      <c r="C133" s="195">
        <v>8</v>
      </c>
      <c r="D133" s="257" t="s">
        <v>1080</v>
      </c>
      <c r="E133" s="407">
        <v>5944000</v>
      </c>
      <c r="F133" s="258">
        <v>0.2</v>
      </c>
      <c r="G133" s="257">
        <v>12</v>
      </c>
      <c r="H133" s="406">
        <f>+C133*E133*F133*G133</f>
        <v>114124800</v>
      </c>
      <c r="I133" s="242"/>
    </row>
    <row r="134" spans="2:9" s="2" customFormat="1" x14ac:dyDescent="0.2">
      <c r="B134" s="257" t="s">
        <v>1083</v>
      </c>
      <c r="C134" s="257">
        <f>3*8</f>
        <v>24</v>
      </c>
      <c r="D134" s="257" t="s">
        <v>1080</v>
      </c>
      <c r="E134" s="407">
        <v>1395089</v>
      </c>
      <c r="F134" s="316">
        <v>0.2</v>
      </c>
      <c r="G134" s="257">
        <v>12</v>
      </c>
      <c r="H134" s="406">
        <f>+C134*E134*F134*G134</f>
        <v>80357126.400000006</v>
      </c>
      <c r="I134" s="242"/>
    </row>
    <row r="135" spans="2:9" s="2" customFormat="1" ht="15" x14ac:dyDescent="0.25">
      <c r="B135" s="315" t="s">
        <v>1312</v>
      </c>
      <c r="C135" s="257"/>
      <c r="D135" s="257"/>
      <c r="E135" s="407"/>
      <c r="F135" s="258"/>
      <c r="G135" s="257"/>
      <c r="H135" s="406" t="s">
        <v>781</v>
      </c>
      <c r="I135" s="463" t="s">
        <v>782</v>
      </c>
    </row>
    <row r="136" spans="2:9" s="2" customFormat="1" ht="15" x14ac:dyDescent="0.25">
      <c r="B136" s="315" t="s">
        <v>907</v>
      </c>
      <c r="C136" s="464"/>
      <c r="D136" s="257"/>
      <c r="E136" s="407"/>
      <c r="F136" s="258"/>
      <c r="G136" s="257"/>
      <c r="H136" s="406"/>
      <c r="I136" s="463"/>
    </row>
    <row r="137" spans="2:9" s="87" customFormat="1" ht="15" x14ac:dyDescent="0.25">
      <c r="B137" s="457" t="s">
        <v>1107</v>
      </c>
      <c r="C137" s="458"/>
      <c r="D137" s="459"/>
      <c r="E137" s="460"/>
      <c r="F137" s="460"/>
      <c r="G137" s="459"/>
      <c r="H137" s="461">
        <f>SUM(H120:H135)</f>
        <v>606429401.60000002</v>
      </c>
      <c r="I137" s="462">
        <f>+H137/12</f>
        <v>50535783.466666669</v>
      </c>
    </row>
    <row r="138" spans="2:9" s="87" customFormat="1" ht="15" x14ac:dyDescent="0.25">
      <c r="B138" s="586" t="s">
        <v>1108</v>
      </c>
      <c r="C138" s="458"/>
      <c r="D138" s="459"/>
      <c r="E138" s="460"/>
      <c r="F138" s="460"/>
      <c r="G138" s="459"/>
      <c r="H138" s="461">
        <f>+H133+H134+H130+H131+H132</f>
        <v>299789401.60000002</v>
      </c>
      <c r="I138" s="462"/>
    </row>
    <row r="139" spans="2:9" s="87" customFormat="1" ht="294.75" customHeight="1" x14ac:dyDescent="0.2">
      <c r="B139" s="352" t="s">
        <v>1313</v>
      </c>
      <c r="C139" s="440"/>
      <c r="D139" s="440"/>
      <c r="E139" s="440"/>
      <c r="F139" s="440"/>
      <c r="G139" s="440"/>
      <c r="H139" s="440"/>
      <c r="I139" s="440"/>
    </row>
  </sheetData>
  <sheetProtection algorithmName="SHA-512" hashValue="7DPV3MI3M4a0xelNyZrQnNuw+MujrUZq+l5DshPmmWG9OleDJ6o+NUaniwuWuAcHordVcIes1fzfSRvQ+e7Row==" saltValue="p5DUOvAMIfJXSogpDjatfw==" spinCount="100000" sheet="1" objects="1" scenarios="1"/>
  <mergeCells count="17">
    <mergeCell ref="B90:H90"/>
    <mergeCell ref="B114:H114"/>
    <mergeCell ref="B115:H115"/>
    <mergeCell ref="B116:H116"/>
    <mergeCell ref="B117:H117"/>
    <mergeCell ref="A52:A53"/>
    <mergeCell ref="B52:H52"/>
    <mergeCell ref="B89:H89"/>
    <mergeCell ref="B16:H16"/>
    <mergeCell ref="B17:H17"/>
    <mergeCell ref="B18:H18"/>
    <mergeCell ref="B19:H19"/>
    <mergeCell ref="B54:H54"/>
    <mergeCell ref="B55:H55"/>
    <mergeCell ref="B56:H56"/>
    <mergeCell ref="B87:H87"/>
    <mergeCell ref="B88:H88"/>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390DE-461F-474B-AF7F-B79594BD6FA7}">
  <dimension ref="A2:Z90"/>
  <sheetViews>
    <sheetView showGridLines="0" topLeftCell="B1" zoomScale="70" zoomScaleNormal="70" workbookViewId="0">
      <selection activeCell="B55" sqref="B55:H57"/>
    </sheetView>
  </sheetViews>
  <sheetFormatPr baseColWidth="10" defaultColWidth="10.7109375" defaultRowHeight="14.25" x14ac:dyDescent="0.2"/>
  <cols>
    <col min="1" max="1" width="13.42578125" style="1" customWidth="1"/>
    <col min="2" max="2" width="108.5703125" style="1" customWidth="1"/>
    <col min="3" max="3" width="34.85546875" style="1" customWidth="1"/>
    <col min="4" max="4" width="29.85546875" style="1" customWidth="1"/>
    <col min="5" max="5" width="22.42578125" style="1" customWidth="1"/>
    <col min="6" max="7" width="22.7109375" style="1" customWidth="1"/>
    <col min="8" max="8" width="24.5703125" style="1" customWidth="1"/>
    <col min="9" max="11" width="19.7109375" style="1" bestFit="1" customWidth="1"/>
    <col min="12" max="12" width="19.140625" style="1" bestFit="1" customWidth="1"/>
    <col min="13" max="22" width="19.7109375" style="1" bestFit="1" customWidth="1"/>
    <col min="23" max="23" width="20.42578125" style="1" bestFit="1" customWidth="1"/>
    <col min="24" max="24" width="25.42578125" style="1" customWidth="1"/>
    <col min="25" max="25" width="23.140625" style="1" customWidth="1"/>
    <col min="26" max="26" width="19.140625" style="1" bestFit="1" customWidth="1"/>
    <col min="27" max="27" width="17" style="1" bestFit="1" customWidth="1"/>
    <col min="28" max="28" width="17.85546875" style="1" customWidth="1"/>
    <col min="29" max="16384" width="10.7109375" style="1"/>
  </cols>
  <sheetData>
    <row r="2" spans="1:26" ht="15" x14ac:dyDescent="0.25">
      <c r="B2" s="219" t="s">
        <v>1400</v>
      </c>
    </row>
    <row r="3" spans="1:26" s="2" customFormat="1" ht="15" x14ac:dyDescent="0.25">
      <c r="A3" s="71"/>
      <c r="B3" s="1"/>
    </row>
    <row r="4" spans="1:26" ht="21.6" customHeight="1" x14ac:dyDescent="0.25">
      <c r="A4" s="220"/>
      <c r="B4" s="221" t="str">
        <f>Portafolio_Dependencia_IE!C82</f>
        <v>6. Mejora de la gestión integral y aprovechamiento de los recursos agua, suelo y flora, a lo largo de la cadena</v>
      </c>
      <c r="C4" s="2"/>
      <c r="D4" s="222"/>
    </row>
    <row r="5" spans="1:26" ht="26.1" customHeight="1" x14ac:dyDescent="0.2"/>
    <row r="6" spans="1:26" ht="15" x14ac:dyDescent="0.25">
      <c r="E6" s="121">
        <v>1</v>
      </c>
      <c r="F6" s="121">
        <v>2</v>
      </c>
      <c r="G6" s="121">
        <v>3</v>
      </c>
      <c r="H6" s="121">
        <v>4</v>
      </c>
      <c r="I6" s="121">
        <v>5</v>
      </c>
      <c r="J6" s="121">
        <v>6</v>
      </c>
      <c r="K6" s="121">
        <v>7</v>
      </c>
      <c r="L6" s="121">
        <v>8</v>
      </c>
      <c r="M6" s="121">
        <v>9</v>
      </c>
      <c r="N6" s="121">
        <v>10</v>
      </c>
      <c r="O6" s="121">
        <v>11</v>
      </c>
      <c r="P6" s="121">
        <v>12</v>
      </c>
      <c r="Q6" s="121">
        <v>13</v>
      </c>
      <c r="R6" s="121">
        <v>14</v>
      </c>
      <c r="S6" s="121">
        <v>15</v>
      </c>
      <c r="T6" s="121">
        <v>16</v>
      </c>
      <c r="U6" s="121">
        <v>17</v>
      </c>
      <c r="V6" s="121">
        <v>18</v>
      </c>
      <c r="W6" s="121">
        <v>19</v>
      </c>
      <c r="X6" s="121">
        <v>20</v>
      </c>
      <c r="Y6" s="121" t="s">
        <v>118</v>
      </c>
    </row>
    <row r="7" spans="1:26" s="22" customFormat="1" ht="15" x14ac:dyDescent="0.25">
      <c r="A7" s="1"/>
      <c r="B7" s="223" t="s">
        <v>784</v>
      </c>
      <c r="C7" s="224" t="s">
        <v>785</v>
      </c>
      <c r="D7" s="224" t="s">
        <v>786</v>
      </c>
      <c r="E7" s="225">
        <f t="shared" ref="E7:Y7" si="0">SUM(E8:E9)</f>
        <v>1293934443.3333335</v>
      </c>
      <c r="F7" s="225">
        <f t="shared" si="0"/>
        <v>10021463497.333332</v>
      </c>
      <c r="G7" s="225">
        <f t="shared" si="0"/>
        <v>9981463497.3333321</v>
      </c>
      <c r="H7" s="225">
        <f t="shared" si="0"/>
        <v>9981463497.3333321</v>
      </c>
      <c r="I7" s="225">
        <f t="shared" si="0"/>
        <v>9981463497.3333321</v>
      </c>
      <c r="J7" s="225">
        <f t="shared" si="0"/>
        <v>9861463497.3333321</v>
      </c>
      <c r="K7" s="225">
        <f t="shared" si="0"/>
        <v>9861463497.3333321</v>
      </c>
      <c r="L7" s="225">
        <f t="shared" si="0"/>
        <v>9861463497.3333321</v>
      </c>
      <c r="M7" s="225">
        <f t="shared" si="0"/>
        <v>7578644993.333333</v>
      </c>
      <c r="N7" s="225">
        <f t="shared" si="0"/>
        <v>7578644993.333333</v>
      </c>
      <c r="O7" s="225">
        <f t="shared" si="0"/>
        <v>9861463497.3333321</v>
      </c>
      <c r="P7" s="225">
        <f t="shared" si="0"/>
        <v>7578644993.333333</v>
      </c>
      <c r="Q7" s="225">
        <f t="shared" si="0"/>
        <v>7578644993.333333</v>
      </c>
      <c r="R7" s="225">
        <f t="shared" si="0"/>
        <v>9861463497.3333321</v>
      </c>
      <c r="S7" s="225">
        <f t="shared" si="0"/>
        <v>7578644993.333333</v>
      </c>
      <c r="T7" s="225">
        <f t="shared" si="0"/>
        <v>7196444993.333333</v>
      </c>
      <c r="U7" s="225">
        <f t="shared" si="0"/>
        <v>9671263497.3333321</v>
      </c>
      <c r="V7" s="225">
        <f t="shared" si="0"/>
        <v>7196444993.333333</v>
      </c>
      <c r="W7" s="225">
        <f t="shared" si="0"/>
        <v>7196444993.333333</v>
      </c>
      <c r="X7" s="225">
        <f t="shared" si="0"/>
        <v>9671263497.3333321</v>
      </c>
      <c r="Y7" s="225">
        <f t="shared" si="0"/>
        <v>169392192860.66663</v>
      </c>
    </row>
    <row r="8" spans="1:26" s="226" customFormat="1" ht="16.5" customHeight="1" x14ac:dyDescent="0.25">
      <c r="B8" s="227" t="str">
        <f>Portafolio_Dependencia_IE!D82</f>
        <v xml:space="preserve">6.1. Optimización del uso del recurso hídrico a lo largo de la cadena agroindustrial de la panela </v>
      </c>
      <c r="C8" s="266" t="s">
        <v>516</v>
      </c>
      <c r="D8" s="266" t="s">
        <v>411</v>
      </c>
      <c r="E8" s="228">
        <f>+I45*5</f>
        <v>562660066.66666663</v>
      </c>
      <c r="F8" s="228">
        <f>H46</f>
        <v>8106404993.333333</v>
      </c>
      <c r="G8" s="228">
        <f>F8</f>
        <v>8106404993.333333</v>
      </c>
      <c r="H8" s="228">
        <f>+F8</f>
        <v>8106404993.333333</v>
      </c>
      <c r="I8" s="228">
        <f>+F8</f>
        <v>8106404993.333333</v>
      </c>
      <c r="J8" s="228">
        <f>+F8</f>
        <v>8106404993.333333</v>
      </c>
      <c r="K8" s="228">
        <f>+F8</f>
        <v>8106404993.333333</v>
      </c>
      <c r="L8" s="228">
        <f>+F8</f>
        <v>8106404993.333333</v>
      </c>
      <c r="M8" s="228">
        <f>N8</f>
        <v>7578644993.333333</v>
      </c>
      <c r="N8" s="228">
        <f>H47</f>
        <v>7578644993.333333</v>
      </c>
      <c r="O8" s="228">
        <f>L8</f>
        <v>8106404993.333333</v>
      </c>
      <c r="P8" s="228">
        <f>N8</f>
        <v>7578644993.333333</v>
      </c>
      <c r="Q8" s="228">
        <f>P8</f>
        <v>7578644993.333333</v>
      </c>
      <c r="R8" s="228">
        <f>O8</f>
        <v>8106404993.333333</v>
      </c>
      <c r="S8" s="228">
        <f>Q8</f>
        <v>7578644993.333333</v>
      </c>
      <c r="T8" s="228">
        <f>+H49</f>
        <v>7196444993.333333</v>
      </c>
      <c r="U8" s="228">
        <f>+H48</f>
        <v>7916204993.333333</v>
      </c>
      <c r="V8" s="228">
        <f>+H49</f>
        <v>7196444993.333333</v>
      </c>
      <c r="W8" s="228">
        <f>+H49</f>
        <v>7196444993.333333</v>
      </c>
      <c r="X8" s="228">
        <f>+H48</f>
        <v>7916204993.333333</v>
      </c>
      <c r="Y8" s="228">
        <f>SUM(E8:X8)</f>
        <v>148835274939.99997</v>
      </c>
    </row>
    <row r="9" spans="1:26" s="226" customFormat="1" ht="33.75" customHeight="1" x14ac:dyDescent="0.25">
      <c r="B9" s="387" t="str">
        <f>Portafolio_Dependencia_IE!D86</f>
        <v xml:space="preserve">6.2. Promoción e implementación de alternativas sostenibles para el manejo del suelo y de especies vegetales de importancia económica para la producción de panela </v>
      </c>
      <c r="C9" s="266" t="s">
        <v>516</v>
      </c>
      <c r="D9" s="266" t="s">
        <v>411</v>
      </c>
      <c r="E9" s="228">
        <f>+I86*5</f>
        <v>731274376.66666675</v>
      </c>
      <c r="F9" s="228">
        <f>+H84</f>
        <v>1915058504</v>
      </c>
      <c r="G9" s="228">
        <f>+H85</f>
        <v>1875058504</v>
      </c>
      <c r="H9" s="228">
        <f>+H85</f>
        <v>1875058504</v>
      </c>
      <c r="I9" s="228">
        <f>+H85</f>
        <v>1875058504</v>
      </c>
      <c r="J9" s="228">
        <f>+H86</f>
        <v>1755058504</v>
      </c>
      <c r="K9" s="228">
        <f>+H86</f>
        <v>1755058504</v>
      </c>
      <c r="L9" s="228">
        <f>+H86</f>
        <v>1755058504</v>
      </c>
      <c r="M9" s="228"/>
      <c r="N9" s="228"/>
      <c r="O9" s="228">
        <f>+H86</f>
        <v>1755058504</v>
      </c>
      <c r="P9" s="228"/>
      <c r="Q9" s="228"/>
      <c r="R9" s="228">
        <f>+H86</f>
        <v>1755058504</v>
      </c>
      <c r="S9" s="228"/>
      <c r="T9" s="228"/>
      <c r="U9" s="228">
        <f>+H86</f>
        <v>1755058504</v>
      </c>
      <c r="V9" s="228"/>
      <c r="W9" s="228"/>
      <c r="X9" s="228">
        <f>+H86</f>
        <v>1755058504</v>
      </c>
      <c r="Y9" s="228">
        <f>SUM(E9:X9)</f>
        <v>20556917920.666668</v>
      </c>
    </row>
    <row r="10" spans="1:26" s="22" customFormat="1" ht="24.6" customHeight="1" x14ac:dyDescent="0.25">
      <c r="A10" s="1"/>
      <c r="B10" s="223" t="s">
        <v>118</v>
      </c>
      <c r="C10" s="223"/>
      <c r="D10" s="223"/>
      <c r="E10" s="229">
        <f t="shared" ref="E10:Y10" si="1">SUM(E8:E9)</f>
        <v>1293934443.3333335</v>
      </c>
      <c r="F10" s="229">
        <f t="shared" si="1"/>
        <v>10021463497.333332</v>
      </c>
      <c r="G10" s="229">
        <f t="shared" si="1"/>
        <v>9981463497.3333321</v>
      </c>
      <c r="H10" s="229">
        <f t="shared" si="1"/>
        <v>9981463497.3333321</v>
      </c>
      <c r="I10" s="229">
        <f t="shared" si="1"/>
        <v>9981463497.3333321</v>
      </c>
      <c r="J10" s="229">
        <f t="shared" si="1"/>
        <v>9861463497.3333321</v>
      </c>
      <c r="K10" s="229">
        <f t="shared" si="1"/>
        <v>9861463497.3333321</v>
      </c>
      <c r="L10" s="229">
        <f t="shared" si="1"/>
        <v>9861463497.3333321</v>
      </c>
      <c r="M10" s="229">
        <f t="shared" si="1"/>
        <v>7578644993.333333</v>
      </c>
      <c r="N10" s="229">
        <f t="shared" si="1"/>
        <v>7578644993.333333</v>
      </c>
      <c r="O10" s="229">
        <f t="shared" si="1"/>
        <v>9861463497.3333321</v>
      </c>
      <c r="P10" s="229">
        <f t="shared" si="1"/>
        <v>7578644993.333333</v>
      </c>
      <c r="Q10" s="229">
        <f t="shared" si="1"/>
        <v>7578644993.333333</v>
      </c>
      <c r="R10" s="229">
        <f t="shared" si="1"/>
        <v>9861463497.3333321</v>
      </c>
      <c r="S10" s="229">
        <f t="shared" si="1"/>
        <v>7578644993.333333</v>
      </c>
      <c r="T10" s="229">
        <f t="shared" si="1"/>
        <v>7196444993.333333</v>
      </c>
      <c r="U10" s="229">
        <f t="shared" si="1"/>
        <v>9671263497.3333321</v>
      </c>
      <c r="V10" s="229">
        <f t="shared" si="1"/>
        <v>7196444993.333333</v>
      </c>
      <c r="W10" s="229">
        <f t="shared" si="1"/>
        <v>7196444993.333333</v>
      </c>
      <c r="X10" s="229">
        <f t="shared" si="1"/>
        <v>9671263497.3333321</v>
      </c>
      <c r="Y10" s="229">
        <f t="shared" si="1"/>
        <v>169392192860.66663</v>
      </c>
    </row>
    <row r="11" spans="1:26" s="233" customFormat="1" ht="24.6" customHeight="1" x14ac:dyDescent="0.25">
      <c r="A11" s="2"/>
      <c r="B11" s="230"/>
      <c r="C11" s="230"/>
      <c r="D11" s="230"/>
      <c r="E11" s="230"/>
      <c r="F11" s="231"/>
      <c r="G11" s="232"/>
      <c r="H11" s="231"/>
      <c r="I11" s="231"/>
      <c r="J11" s="231"/>
      <c r="K11" s="231"/>
      <c r="L11" s="231"/>
      <c r="M11" s="231"/>
      <c r="N11" s="231"/>
      <c r="O11" s="231"/>
      <c r="P11" s="231"/>
      <c r="Q11" s="231"/>
      <c r="R11" s="231"/>
      <c r="S11" s="231"/>
      <c r="T11" s="231"/>
      <c r="U11" s="231"/>
      <c r="V11" s="231"/>
      <c r="W11" s="231"/>
      <c r="X11" s="231"/>
      <c r="Y11" s="231"/>
      <c r="Z11" s="231"/>
    </row>
    <row r="12" spans="1:26" s="2" customFormat="1" ht="14.45" customHeight="1" x14ac:dyDescent="0.25">
      <c r="B12" s="700" t="str">
        <f>B8</f>
        <v xml:space="preserve">6.1. Optimización del uso del recurso hídrico a lo largo de la cadena agroindustrial de la panela </v>
      </c>
      <c r="C12" s="701"/>
      <c r="D12" s="701"/>
      <c r="E12" s="701"/>
      <c r="F12" s="701"/>
      <c r="G12" s="701"/>
      <c r="H12" s="701"/>
      <c r="I12" s="234"/>
      <c r="X12" s="235"/>
    </row>
    <row r="13" spans="1:26" s="2" customFormat="1" ht="14.45" customHeight="1" x14ac:dyDescent="0.25">
      <c r="B13" s="701"/>
      <c r="C13" s="701"/>
      <c r="D13" s="701"/>
      <c r="E13" s="701"/>
      <c r="F13" s="701"/>
      <c r="G13" s="701"/>
      <c r="H13" s="701"/>
      <c r="I13" s="234"/>
      <c r="X13" s="235"/>
    </row>
    <row r="14" spans="1:26" s="2" customFormat="1" ht="44.25" customHeight="1" x14ac:dyDescent="0.25">
      <c r="B14" s="699" t="str">
        <f>Portafolio_Dependencia_IE!F82</f>
        <v>6.1.1. Promover la implementación de los programas para el Uso eficiente y Ahorro del Agua (PUEAA) en el eslabón primario y de transformación de la cadena agroindustrial de la panela, aplicando prácticas de reúso, la recirculación, el uso de aguas lluvias, el control de pérdidas, la reconversión de tecnologías, entre otras, en el marco de la Política Nacional para la Gestión Integral del Recurso Hídrico y la normatividad vigente frente al tema (Decreto 1090 de 2018 "Programa para el Uso Eficiente y Ahorro de Agua (...)", las Resoluciones 1257 de 2018 y 1256 de 2021  de Minambiente, etc.), así como la Guía Ambiental del Subsector Panelero y sus actualizaciones.</v>
      </c>
      <c r="C14" s="703"/>
      <c r="D14" s="703"/>
      <c r="E14" s="703"/>
      <c r="F14" s="703"/>
      <c r="G14" s="703"/>
      <c r="H14" s="703"/>
      <c r="I14" s="234"/>
      <c r="X14" s="235"/>
    </row>
    <row r="15" spans="1:26" s="2" customFormat="1" ht="43.5" customHeight="1" x14ac:dyDescent="0.25">
      <c r="B15" s="699" t="str">
        <f>Portafolio_Dependencia_IE!F83</f>
        <v>6.1.2. Fomentar la financiación y cofinanciación, alianzas público privadas, inversión privada, entre otros, para el aumento de la capacidad de captación, almacenamiento y aprovechamiento del agua en soluciones individuales o colectivas, tanto para el eslabón primario como para el eslabón transformador, incluyendo acciones para la rehabilitación, conservación y mantenimiento de los distritos de pequeña escala existentes, considerando el potencial de irrigación de las regiones paneleras.</v>
      </c>
      <c r="C15" s="703"/>
      <c r="D15" s="703"/>
      <c r="E15" s="703"/>
      <c r="F15" s="703"/>
      <c r="G15" s="703"/>
      <c r="H15" s="703"/>
      <c r="I15" s="234"/>
      <c r="X15" s="235"/>
    </row>
    <row r="16" spans="1:26" s="2" customFormat="1" ht="45.75" customHeight="1" x14ac:dyDescent="0.25">
      <c r="B16" s="699" t="str">
        <f>Portafolio_Dependencia_IE!F84</f>
        <v>6.1.3. Realizar acompañamiento técnico y financiero para adecuar y construir sistemas de manejo de aguas residuales resultantes del proceso de producción de panela en el trapiche, permitiendo el reúso del recurso hídrico en otras actividades del eslabón primario, conforme a la  Resolución 1256 de 2021  de Minambiente (uso de aguas residuales) y demás normas vigentes aplicables.</v>
      </c>
      <c r="C16" s="703"/>
      <c r="D16" s="703"/>
      <c r="E16" s="703"/>
      <c r="F16" s="703"/>
      <c r="G16" s="703"/>
      <c r="H16" s="703"/>
      <c r="I16" s="234"/>
      <c r="X16" s="235"/>
    </row>
    <row r="17" spans="2:24" s="2" customFormat="1" ht="34.5" customHeight="1" x14ac:dyDescent="0.25">
      <c r="B17" s="699" t="str">
        <f>Portafolio_Dependencia_IE!F85</f>
        <v xml:space="preserve">6.1.4. Fortalecer las acciones de formación dirigidas a productores y procesadores de panela, con criterios de educación ambiental, para la gestión colectiva e individual del agua y el cumplimiento normativo relacionado, contribuyendo con una mejor interacción  de la actividad productiva con el entorno natural.  </v>
      </c>
      <c r="C17" s="703"/>
      <c r="D17" s="703"/>
      <c r="E17" s="703"/>
      <c r="F17" s="703"/>
      <c r="G17" s="703"/>
      <c r="H17" s="703"/>
      <c r="I17" s="234"/>
      <c r="X17" s="235"/>
    </row>
    <row r="18" spans="2:24" s="2" customFormat="1" ht="14.45" customHeight="1" x14ac:dyDescent="0.25">
      <c r="B18" s="285"/>
      <c r="C18" s="285"/>
      <c r="D18" s="285"/>
      <c r="E18" s="285"/>
      <c r="F18" s="285"/>
      <c r="G18" s="285"/>
      <c r="H18" s="285"/>
      <c r="I18" s="234"/>
      <c r="X18" s="235"/>
    </row>
    <row r="19" spans="2:24" s="2" customFormat="1" ht="14.45" customHeight="1" x14ac:dyDescent="0.25">
      <c r="B19" s="285"/>
      <c r="C19" s="285"/>
      <c r="D19" s="285"/>
      <c r="E19" s="285"/>
      <c r="F19" s="285"/>
      <c r="G19" s="285"/>
      <c r="H19" s="285"/>
      <c r="I19" s="234"/>
      <c r="X19" s="235"/>
    </row>
    <row r="20" spans="2:24" s="2" customFormat="1" ht="14.1" customHeight="1" x14ac:dyDescent="0.25">
      <c r="B20" s="236" t="s">
        <v>773</v>
      </c>
      <c r="C20" s="101"/>
      <c r="D20" s="101"/>
      <c r="E20" s="101"/>
      <c r="F20" s="101"/>
      <c r="G20" s="101"/>
      <c r="H20" s="101"/>
      <c r="I20" s="234"/>
      <c r="X20" s="235"/>
    </row>
    <row r="21" spans="2:24" ht="15" x14ac:dyDescent="0.25">
      <c r="B21" s="237" t="s">
        <v>774</v>
      </c>
      <c r="C21" s="237" t="s">
        <v>131</v>
      </c>
      <c r="D21" s="237" t="s">
        <v>7</v>
      </c>
      <c r="E21" s="237" t="s">
        <v>6</v>
      </c>
      <c r="F21" s="238" t="s">
        <v>775</v>
      </c>
      <c r="G21" s="237" t="s">
        <v>776</v>
      </c>
      <c r="H21" s="237" t="s">
        <v>777</v>
      </c>
      <c r="X21" s="239"/>
    </row>
    <row r="22" spans="2:24" x14ac:dyDescent="0.2">
      <c r="B22" s="10" t="s">
        <v>370</v>
      </c>
      <c r="C22" s="10">
        <f>8*2</f>
        <v>16</v>
      </c>
      <c r="D22" s="10" t="s">
        <v>270</v>
      </c>
      <c r="E22" s="53">
        <v>300000</v>
      </c>
      <c r="F22" s="10"/>
      <c r="G22" s="10"/>
      <c r="H22" s="130">
        <f>C22*E22</f>
        <v>4800000</v>
      </c>
    </row>
    <row r="23" spans="2:24" x14ac:dyDescent="0.2">
      <c r="B23" s="10" t="s">
        <v>371</v>
      </c>
      <c r="C23" s="10">
        <v>8</v>
      </c>
      <c r="D23" s="10" t="s">
        <v>270</v>
      </c>
      <c r="E23" s="53">
        <v>1000000</v>
      </c>
      <c r="F23" s="10"/>
      <c r="G23" s="10"/>
      <c r="H23" s="130">
        <f t="shared" ref="H23" si="2">C23*E23</f>
        <v>8000000</v>
      </c>
    </row>
    <row r="24" spans="2:24" x14ac:dyDescent="0.2">
      <c r="B24" s="10" t="s">
        <v>369</v>
      </c>
      <c r="C24" s="10">
        <f>2*8</f>
        <v>16</v>
      </c>
      <c r="D24" s="10" t="s">
        <v>270</v>
      </c>
      <c r="E24" s="53">
        <v>60000</v>
      </c>
      <c r="F24" s="10"/>
      <c r="G24" s="10"/>
      <c r="H24" s="130">
        <f>C24*E24</f>
        <v>960000</v>
      </c>
      <c r="I24" s="396"/>
      <c r="J24" s="2"/>
    </row>
    <row r="25" spans="2:24" x14ac:dyDescent="0.2">
      <c r="B25" s="10" t="s">
        <v>830</v>
      </c>
      <c r="C25" s="31">
        <f>3*8</f>
        <v>24</v>
      </c>
      <c r="D25" s="10" t="s">
        <v>270</v>
      </c>
      <c r="E25" s="53">
        <v>2150000</v>
      </c>
      <c r="F25" s="10"/>
      <c r="G25" s="10"/>
      <c r="H25" s="130">
        <f>C25*E25</f>
        <v>51600000</v>
      </c>
    </row>
    <row r="26" spans="2:24" x14ac:dyDescent="0.2">
      <c r="B26" s="10" t="s">
        <v>831</v>
      </c>
      <c r="C26" s="31">
        <f>2*8</f>
        <v>16</v>
      </c>
      <c r="D26" s="10" t="s">
        <v>270</v>
      </c>
      <c r="E26" s="53">
        <v>6000000</v>
      </c>
      <c r="F26" s="10"/>
      <c r="G26" s="10"/>
      <c r="H26" s="130">
        <f>C26*E26</f>
        <v>96000000</v>
      </c>
    </row>
    <row r="27" spans="2:24" x14ac:dyDescent="0.2">
      <c r="B27" s="10" t="s">
        <v>832</v>
      </c>
      <c r="C27" s="31">
        <f>2*8</f>
        <v>16</v>
      </c>
      <c r="D27" s="10" t="s">
        <v>270</v>
      </c>
      <c r="E27" s="53">
        <v>9000000</v>
      </c>
      <c r="F27" s="10"/>
      <c r="G27" s="10"/>
      <c r="H27" s="130">
        <f>C27*E27</f>
        <v>144000000</v>
      </c>
    </row>
    <row r="28" spans="2:24" x14ac:dyDescent="0.2">
      <c r="B28" s="10" t="s">
        <v>155</v>
      </c>
      <c r="C28" s="31">
        <f>2*8</f>
        <v>16</v>
      </c>
      <c r="D28" s="10" t="s">
        <v>1026</v>
      </c>
      <c r="E28" s="53">
        <v>5000000</v>
      </c>
      <c r="F28" s="10"/>
      <c r="G28" s="10"/>
      <c r="H28" s="130">
        <f t="shared" ref="H28:H29" si="3">C28*E28</f>
        <v>80000000</v>
      </c>
    </row>
    <row r="29" spans="2:24" x14ac:dyDescent="0.2">
      <c r="B29" s="10" t="s">
        <v>156</v>
      </c>
      <c r="C29" s="31">
        <f>3*8</f>
        <v>24</v>
      </c>
      <c r="D29" s="10" t="s">
        <v>248</v>
      </c>
      <c r="E29" s="53">
        <v>1500000</v>
      </c>
      <c r="F29" s="10"/>
      <c r="G29" s="10"/>
      <c r="H29" s="130">
        <f t="shared" si="3"/>
        <v>36000000</v>
      </c>
    </row>
    <row r="30" spans="2:24" x14ac:dyDescent="0.2">
      <c r="B30" s="10" t="s">
        <v>162</v>
      </c>
      <c r="C30" s="31">
        <f>1*8</f>
        <v>8</v>
      </c>
      <c r="D30" s="10" t="s">
        <v>248</v>
      </c>
      <c r="E30" s="53">
        <v>3000000</v>
      </c>
      <c r="F30" s="10"/>
      <c r="G30" s="10"/>
      <c r="H30" s="130">
        <f>C30*E30</f>
        <v>24000000</v>
      </c>
    </row>
    <row r="31" spans="2:24" x14ac:dyDescent="0.2">
      <c r="B31" s="10" t="s">
        <v>163</v>
      </c>
      <c r="C31" s="31">
        <f>2*8</f>
        <v>16</v>
      </c>
      <c r="D31" s="10" t="s">
        <v>248</v>
      </c>
      <c r="E31" s="53">
        <v>900000</v>
      </c>
      <c r="F31" s="10"/>
      <c r="G31" s="10"/>
      <c r="H31" s="130">
        <f>C31*E31</f>
        <v>14400000</v>
      </c>
    </row>
    <row r="32" spans="2:24" x14ac:dyDescent="0.2">
      <c r="B32" s="10" t="s">
        <v>888</v>
      </c>
      <c r="C32" s="10">
        <v>8</v>
      </c>
      <c r="D32" s="10" t="s">
        <v>270</v>
      </c>
      <c r="E32" s="53">
        <v>5000000</v>
      </c>
      <c r="F32" s="10"/>
      <c r="G32" s="10"/>
      <c r="H32" s="130">
        <f>+C32*E32</f>
        <v>40000000</v>
      </c>
      <c r="I32" s="396"/>
      <c r="J32" s="2"/>
    </row>
    <row r="33" spans="2:10" x14ac:dyDescent="0.2">
      <c r="B33" s="10" t="s">
        <v>840</v>
      </c>
      <c r="C33" s="10">
        <v>8</v>
      </c>
      <c r="D33" s="10" t="s">
        <v>270</v>
      </c>
      <c r="E33" s="53">
        <v>6000000</v>
      </c>
      <c r="F33" s="10"/>
      <c r="G33" s="10">
        <v>4</v>
      </c>
      <c r="H33" s="130">
        <f>+C33*E33*G33</f>
        <v>192000000</v>
      </c>
      <c r="I33" s="396"/>
      <c r="J33" s="2"/>
    </row>
    <row r="34" spans="2:10" x14ac:dyDescent="0.2">
      <c r="B34" s="10" t="s">
        <v>1296</v>
      </c>
      <c r="C34" s="10">
        <v>1</v>
      </c>
      <c r="D34" s="10" t="s">
        <v>270</v>
      </c>
      <c r="E34" s="53">
        <v>12000000</v>
      </c>
      <c r="F34" s="10"/>
      <c r="G34" s="10">
        <v>4</v>
      </c>
      <c r="H34" s="130">
        <f>+C34*E34*G34</f>
        <v>48000000</v>
      </c>
      <c r="I34" s="396"/>
      <c r="J34" s="2"/>
    </row>
    <row r="35" spans="2:10" x14ac:dyDescent="0.2">
      <c r="B35" s="10" t="s">
        <v>1265</v>
      </c>
      <c r="C35" s="10">
        <v>1</v>
      </c>
      <c r="D35" s="10" t="s">
        <v>270</v>
      </c>
      <c r="E35" s="53">
        <v>5000000</v>
      </c>
      <c r="F35" s="10"/>
      <c r="G35" s="10">
        <v>4</v>
      </c>
      <c r="H35" s="130">
        <f>+C35*E35*G35</f>
        <v>20000000</v>
      </c>
      <c r="I35" s="396"/>
      <c r="J35" s="2"/>
    </row>
    <row r="36" spans="2:10" x14ac:dyDescent="0.2">
      <c r="B36" s="308" t="s">
        <v>1088</v>
      </c>
      <c r="C36" s="10">
        <v>1</v>
      </c>
      <c r="D36" s="10" t="s">
        <v>1080</v>
      </c>
      <c r="E36" s="53">
        <v>7595000</v>
      </c>
      <c r="F36" s="244">
        <v>0.5</v>
      </c>
      <c r="G36" s="10">
        <v>12</v>
      </c>
      <c r="H36" s="130">
        <f>+C36*F36*E36*G36</f>
        <v>45570000</v>
      </c>
      <c r="I36" s="396"/>
      <c r="J36" s="2"/>
    </row>
    <row r="37" spans="2:10" x14ac:dyDescent="0.2">
      <c r="B37" s="308" t="s">
        <v>1082</v>
      </c>
      <c r="C37" s="31">
        <v>8</v>
      </c>
      <c r="D37" s="10" t="s">
        <v>1080</v>
      </c>
      <c r="E37" s="241">
        <v>5944000</v>
      </c>
      <c r="F37" s="244">
        <v>0.5</v>
      </c>
      <c r="G37" s="10">
        <v>12</v>
      </c>
      <c r="H37" s="130">
        <f>+C37*F37*E37*G37</f>
        <v>285312000</v>
      </c>
    </row>
    <row r="38" spans="2:10" x14ac:dyDescent="0.2">
      <c r="B38" s="308" t="s">
        <v>1096</v>
      </c>
      <c r="C38" s="31">
        <f>8</f>
        <v>8</v>
      </c>
      <c r="D38" s="10" t="s">
        <v>1080</v>
      </c>
      <c r="E38" s="241">
        <v>1226028</v>
      </c>
      <c r="F38" s="244">
        <v>0.5</v>
      </c>
      <c r="G38" s="10">
        <v>12</v>
      </c>
      <c r="H38" s="130">
        <f>+C38*F38*E38*G38</f>
        <v>58849344</v>
      </c>
    </row>
    <row r="39" spans="2:10" x14ac:dyDescent="0.2">
      <c r="B39" s="308" t="s">
        <v>1083</v>
      </c>
      <c r="C39" s="31">
        <f>3*8</f>
        <v>24</v>
      </c>
      <c r="D39" s="10" t="s">
        <v>1080</v>
      </c>
      <c r="E39" s="241">
        <v>1395089</v>
      </c>
      <c r="F39" s="284">
        <v>0.5</v>
      </c>
      <c r="G39" s="10">
        <v>12</v>
      </c>
      <c r="H39" s="130">
        <f>+G39*E39*C39*F39</f>
        <v>200892816</v>
      </c>
    </row>
    <row r="40" spans="2:10" s="2" customFormat="1" x14ac:dyDescent="0.2">
      <c r="B40" s="405" t="s">
        <v>1381</v>
      </c>
      <c r="C40" s="485">
        <f>'Categoria Costos Panela'!C773</f>
        <v>1115.8333333333333</v>
      </c>
      <c r="D40" s="486" t="s">
        <v>1266</v>
      </c>
      <c r="E40" s="487">
        <f>'Categoria Costos Panela'!C774</f>
        <v>15575000</v>
      </c>
      <c r="F40" s="488">
        <v>0.2</v>
      </c>
      <c r="G40" s="257"/>
      <c r="H40" s="406">
        <f>C40*E40*F40</f>
        <v>3475820833.333333</v>
      </c>
    </row>
    <row r="41" spans="2:10" s="2" customFormat="1" x14ac:dyDescent="0.2">
      <c r="B41" s="405" t="s">
        <v>1383</v>
      </c>
      <c r="C41" s="485">
        <f>'Categoria Costos Panela'!C786</f>
        <v>515</v>
      </c>
      <c r="D41" s="486" t="s">
        <v>1266</v>
      </c>
      <c r="E41" s="487">
        <f>'Categoria Costos Panela'!C787</f>
        <v>6000000</v>
      </c>
      <c r="F41" s="489">
        <v>7.4999999999999997E-2</v>
      </c>
      <c r="G41" s="257"/>
      <c r="H41" s="406">
        <f>+E41*C41</f>
        <v>3090000000</v>
      </c>
    </row>
    <row r="42" spans="2:10" s="2" customFormat="1" x14ac:dyDescent="0.2">
      <c r="B42" s="257" t="s">
        <v>1267</v>
      </c>
      <c r="C42" s="485">
        <f>'Categoria Costos Panela'!H792</f>
        <v>206</v>
      </c>
      <c r="D42" s="257" t="s">
        <v>1268</v>
      </c>
      <c r="E42" s="487">
        <f>'Categoria Costos Panela'!C796</f>
        <v>8000000</v>
      </c>
      <c r="F42" s="493">
        <v>7.4999999999999997E-2</v>
      </c>
      <c r="G42" s="257"/>
      <c r="H42" s="406">
        <f>+C42*E42*F42</f>
        <v>123600000</v>
      </c>
      <c r="I42" s="2" t="s">
        <v>1024</v>
      </c>
    </row>
    <row r="43" spans="2:10" s="2" customFormat="1" x14ac:dyDescent="0.2">
      <c r="B43" s="257" t="s">
        <v>1269</v>
      </c>
      <c r="C43" s="485">
        <f>'Categoria Costos Panela'!H793</f>
        <v>111</v>
      </c>
      <c r="D43" s="486" t="s">
        <v>1270</v>
      </c>
      <c r="E43" s="487">
        <f>'Categoria Costos Panela'!C797</f>
        <v>15000000</v>
      </c>
      <c r="F43" s="490">
        <v>0.04</v>
      </c>
      <c r="G43" s="257"/>
      <c r="H43" s="406">
        <f>+C43*E43*F43</f>
        <v>66600000</v>
      </c>
      <c r="I43" s="2" t="s">
        <v>1024</v>
      </c>
    </row>
    <row r="44" spans="2:10" s="2" customFormat="1" x14ac:dyDescent="0.2">
      <c r="B44" s="405" t="s">
        <v>1271</v>
      </c>
      <c r="C44" s="485"/>
      <c r="D44" s="486"/>
      <c r="E44" s="487"/>
      <c r="F44" s="489"/>
      <c r="G44" s="257"/>
      <c r="H44" s="406" t="s">
        <v>781</v>
      </c>
    </row>
    <row r="45" spans="2:10" ht="15" x14ac:dyDescent="0.25">
      <c r="B45" s="246" t="s">
        <v>1272</v>
      </c>
      <c r="C45" s="247"/>
      <c r="D45" s="248"/>
      <c r="E45" s="248"/>
      <c r="F45" s="249"/>
      <c r="G45" s="250"/>
      <c r="H45" s="245">
        <f>+H22+H23+H24+H25+H26+H27+H28+H29+H30+H31+H32+H33+H34+H35+H36+H37+H38+H39</f>
        <v>1350384160</v>
      </c>
      <c r="I45" s="245">
        <f>H45/12</f>
        <v>112532013.33333333</v>
      </c>
    </row>
    <row r="46" spans="2:10" ht="15" x14ac:dyDescent="0.25">
      <c r="B46" s="246" t="s">
        <v>1273</v>
      </c>
      <c r="C46" s="247"/>
      <c r="D46" s="248"/>
      <c r="E46" s="248"/>
      <c r="F46" s="249"/>
      <c r="G46" s="250"/>
      <c r="H46" s="245">
        <f>SUM(H22:H43)</f>
        <v>8106404993.333333</v>
      </c>
    </row>
    <row r="47" spans="2:10" ht="15" x14ac:dyDescent="0.25">
      <c r="B47" s="246" t="s">
        <v>1274</v>
      </c>
      <c r="C47" s="247"/>
      <c r="D47" s="248"/>
      <c r="E47" s="248"/>
      <c r="F47" s="249"/>
      <c r="G47" s="250"/>
      <c r="H47" s="245">
        <f>SUM(H36+H37+H38+H39+H40+H41+H32+H33+H42+H43)</f>
        <v>7578644993.333333</v>
      </c>
    </row>
    <row r="48" spans="2:10" ht="15" x14ac:dyDescent="0.25">
      <c r="B48" s="246" t="s">
        <v>1275</v>
      </c>
      <c r="C48" s="248"/>
      <c r="D48" s="248"/>
      <c r="E48" s="248"/>
      <c r="F48" s="249"/>
      <c r="G48" s="249"/>
      <c r="H48" s="245">
        <f>SUM(H22:H41)</f>
        <v>7916204993.333333</v>
      </c>
    </row>
    <row r="49" spans="1:10" ht="15" x14ac:dyDescent="0.25">
      <c r="B49" s="246" t="s">
        <v>1276</v>
      </c>
      <c r="C49" s="248"/>
      <c r="D49" s="248"/>
      <c r="E49" s="248"/>
      <c r="F49" s="249"/>
      <c r="G49" s="249"/>
      <c r="H49" s="245">
        <f>+H32+H36+H37+H38+H39+H40+H41</f>
        <v>7196444993.333333</v>
      </c>
    </row>
    <row r="50" spans="1:10" s="2" customFormat="1" ht="409.6" customHeight="1" x14ac:dyDescent="0.2">
      <c r="B50" s="252" t="s">
        <v>1295</v>
      </c>
      <c r="C50" s="491"/>
      <c r="D50" s="264"/>
      <c r="E50" s="264"/>
      <c r="F50" s="264"/>
      <c r="G50" s="264"/>
      <c r="H50" s="264"/>
      <c r="I50" s="1"/>
      <c r="J50" s="1"/>
    </row>
    <row r="51" spans="1:10" s="2" customFormat="1" x14ac:dyDescent="0.2">
      <c r="B51" s="299"/>
      <c r="C51" s="264"/>
      <c r="D51" s="264"/>
      <c r="E51" s="264"/>
      <c r="F51" s="264"/>
      <c r="G51" s="264"/>
      <c r="H51" s="264"/>
      <c r="I51" s="1"/>
      <c r="J51" s="1"/>
    </row>
    <row r="52" spans="1:10" ht="15" x14ac:dyDescent="0.25">
      <c r="B52" s="700" t="str">
        <f>+B9</f>
        <v xml:space="preserve">6.2. Promoción e implementación de alternativas sostenibles para el manejo del suelo y de especies vegetales de importancia económica para la producción de panela </v>
      </c>
      <c r="C52" s="701"/>
      <c r="D52" s="701"/>
      <c r="E52" s="701"/>
      <c r="F52" s="701"/>
      <c r="G52" s="701"/>
      <c r="H52" s="701"/>
      <c r="I52" s="254"/>
    </row>
    <row r="53" spans="1:10" x14ac:dyDescent="0.2">
      <c r="B53" s="701"/>
      <c r="C53" s="701"/>
      <c r="D53" s="701"/>
      <c r="E53" s="701"/>
      <c r="F53" s="701"/>
      <c r="G53" s="701"/>
      <c r="H53" s="701"/>
    </row>
    <row r="54" spans="1:10" x14ac:dyDescent="0.2">
      <c r="B54" s="101"/>
      <c r="C54" s="101"/>
      <c r="D54" s="101"/>
      <c r="E54" s="101"/>
      <c r="F54" s="101"/>
      <c r="G54" s="101"/>
      <c r="H54" s="101"/>
    </row>
    <row r="55" spans="1:10" ht="48" customHeight="1" x14ac:dyDescent="0.2">
      <c r="B55" s="707" t="str">
        <f>Portafolio_Dependencia_IE!F86</f>
        <v>6.2.1. Realizar el acompañamiento técnico a los productores de panela, para la implementación de prácticas de manejo y conservación de suelo en el cultivo, tales como: mayor densificación de siembra, uso eficiente de fertilizantes derivados de síntesis química, acondicionamiento y uso eficiente de la biomasa residual del cultivo y proceso, labranza de conservación cuando se realice renovación de cultivo, uso de bioinsumos, entre otras, que contribuyan a disminuir los procesos de degradación del suelo en la actividad productiva, teniendo en cuenta  la Guía Ambiental del Subsector Panelero y sus actualizaciones.</v>
      </c>
      <c r="C55" s="707"/>
      <c r="D55" s="707"/>
      <c r="E55" s="707"/>
      <c r="F55" s="707"/>
      <c r="G55" s="707"/>
      <c r="H55" s="707"/>
    </row>
    <row r="56" spans="1:10" ht="46.5" customHeight="1" x14ac:dyDescent="0.2">
      <c r="B56" s="707" t="str">
        <f>Portafolio_Dependencia_IE!F87</f>
        <v>6.2.2. Realizar capacitaciones y brindar asistencia técnica para proyectos de siembra de bancos dendroenergéticos y huertos de especies nativas aglutinantes, tanto al interior de los predios cultivados con caña de azúcar para la obtención de panela, como en las áreas aledañas a la producción, que permitan contribuir con la mitigación de efectos climáticos y productivos adversos, de acuerdo con la normatividad aplicable para tal fin.</v>
      </c>
      <c r="C56" s="707"/>
      <c r="D56" s="707"/>
      <c r="E56" s="707"/>
      <c r="F56" s="707"/>
      <c r="G56" s="707"/>
      <c r="H56" s="707"/>
    </row>
    <row r="57" spans="1:10" ht="44.25" customHeight="1" x14ac:dyDescent="0.2">
      <c r="B57" s="707" t="str">
        <f>Portafolio_Dependencia_IE!F88</f>
        <v xml:space="preserve">6.2.3. Divulgar y promover el uso de mecanismos financieros y no financieros tales como: Pago por Servicios Ambientales (PSA), LEC Sostenibilidad Agropecuaria, Negocios verdes y otros incentivos y/o instrumentos, dirigidos a la conservación de ecosistemas estratégicos y áreas de importancia ambiental, programas de reforestación productiva, aprovechamiento y valorización de biomasa residual del cultivo, entre otros, para la implementación de prácticas de manejo de suelo y de especies vegetales de importancia económica requeridas en la producción de panela, tanto en las áreas aledañas a la producción, como al interior de los predios cultivados con caña de azúcar para la obtención de panela. </v>
      </c>
      <c r="C57" s="707"/>
      <c r="D57" s="707"/>
      <c r="E57" s="707"/>
      <c r="F57" s="707"/>
      <c r="G57" s="707"/>
      <c r="H57" s="707"/>
    </row>
    <row r="58" spans="1:10" ht="34.5" customHeight="1" x14ac:dyDescent="0.2">
      <c r="B58" s="699"/>
      <c r="C58" s="703"/>
      <c r="D58" s="703"/>
      <c r="E58" s="703"/>
      <c r="F58" s="703"/>
      <c r="G58" s="703"/>
      <c r="H58" s="703"/>
    </row>
    <row r="59" spans="1:10" ht="14.1" customHeight="1" x14ac:dyDescent="0.2">
      <c r="B59" s="395"/>
      <c r="C59" s="395"/>
      <c r="D59" s="395"/>
      <c r="E59" s="395"/>
      <c r="F59" s="395"/>
      <c r="G59" s="395"/>
      <c r="H59" s="395"/>
    </row>
    <row r="60" spans="1:10" ht="15" x14ac:dyDescent="0.25">
      <c r="B60" s="236" t="s">
        <v>773</v>
      </c>
      <c r="C60" s="101"/>
      <c r="D60" s="101"/>
      <c r="E60" s="101"/>
      <c r="F60" s="101"/>
      <c r="G60" s="101"/>
      <c r="H60" s="101"/>
    </row>
    <row r="61" spans="1:10" ht="15" x14ac:dyDescent="0.25">
      <c r="B61" s="237" t="s">
        <v>774</v>
      </c>
      <c r="C61" s="237" t="s">
        <v>131</v>
      </c>
      <c r="D61" s="237" t="s">
        <v>7</v>
      </c>
      <c r="E61" s="237" t="s">
        <v>6</v>
      </c>
      <c r="F61" s="237" t="s">
        <v>919</v>
      </c>
      <c r="G61" s="237" t="s">
        <v>776</v>
      </c>
      <c r="H61" s="237" t="s">
        <v>777</v>
      </c>
    </row>
    <row r="62" spans="1:10" s="2" customFormat="1" x14ac:dyDescent="0.2">
      <c r="A62" s="255"/>
      <c r="B62" s="35" t="s">
        <v>370</v>
      </c>
      <c r="C62" s="10">
        <f>2*8</f>
        <v>16</v>
      </c>
      <c r="D62" s="10" t="s">
        <v>270</v>
      </c>
      <c r="E62" s="53">
        <v>300000</v>
      </c>
      <c r="F62" s="10"/>
      <c r="G62" s="10"/>
      <c r="H62" s="130">
        <f>+E62*C62</f>
        <v>4800000</v>
      </c>
      <c r="I62" s="52"/>
    </row>
    <row r="63" spans="1:10" s="2" customFormat="1" x14ac:dyDescent="0.2">
      <c r="B63" s="35" t="s">
        <v>371</v>
      </c>
      <c r="C63" s="10">
        <f>2*8</f>
        <v>16</v>
      </c>
      <c r="D63" s="10" t="s">
        <v>270</v>
      </c>
      <c r="E63" s="53">
        <v>1000000</v>
      </c>
      <c r="F63" s="10"/>
      <c r="G63" s="10"/>
      <c r="H63" s="130">
        <f t="shared" ref="H63:H64" si="4">+E63*C63</f>
        <v>16000000</v>
      </c>
      <c r="I63" s="52"/>
    </row>
    <row r="64" spans="1:10" s="2" customFormat="1" x14ac:dyDescent="0.2">
      <c r="B64" s="35" t="s">
        <v>369</v>
      </c>
      <c r="C64" s="10">
        <f>2*8</f>
        <v>16</v>
      </c>
      <c r="D64" s="10" t="s">
        <v>270</v>
      </c>
      <c r="E64" s="53">
        <v>60000</v>
      </c>
      <c r="F64" s="10"/>
      <c r="G64" s="10"/>
      <c r="H64" s="130">
        <f t="shared" si="4"/>
        <v>960000</v>
      </c>
      <c r="I64" s="52"/>
    </row>
    <row r="65" spans="1:10" x14ac:dyDescent="0.2">
      <c r="B65" s="35" t="s">
        <v>830</v>
      </c>
      <c r="C65" s="10">
        <f>3*8</f>
        <v>24</v>
      </c>
      <c r="D65" s="10" t="s">
        <v>270</v>
      </c>
      <c r="E65" s="53">
        <v>2150000</v>
      </c>
      <c r="F65" s="10"/>
      <c r="G65" s="10"/>
      <c r="H65" s="130">
        <f>+E65*C65</f>
        <v>51600000</v>
      </c>
      <c r="I65" s="396"/>
      <c r="J65" s="2"/>
    </row>
    <row r="66" spans="1:10" x14ac:dyDescent="0.2">
      <c r="B66" s="35" t="s">
        <v>831</v>
      </c>
      <c r="C66" s="10">
        <f>2*8</f>
        <v>16</v>
      </c>
      <c r="D66" s="10" t="s">
        <v>270</v>
      </c>
      <c r="E66" s="53">
        <v>6000000</v>
      </c>
      <c r="F66" s="10"/>
      <c r="G66" s="10">
        <v>3</v>
      </c>
      <c r="H66" s="130">
        <f>+C66*E66*G66</f>
        <v>288000000</v>
      </c>
      <c r="I66" s="396"/>
      <c r="J66" s="2"/>
    </row>
    <row r="67" spans="1:10" x14ac:dyDescent="0.2">
      <c r="B67" s="35" t="s">
        <v>832</v>
      </c>
      <c r="C67" s="10">
        <f>2*8</f>
        <v>16</v>
      </c>
      <c r="D67" s="10" t="s">
        <v>270</v>
      </c>
      <c r="E67" s="53">
        <v>9000000</v>
      </c>
      <c r="F67" s="10"/>
      <c r="G67" s="10"/>
      <c r="H67" s="130">
        <f>+E67*C67</f>
        <v>144000000</v>
      </c>
      <c r="I67" s="396"/>
      <c r="J67" s="2"/>
    </row>
    <row r="68" spans="1:10" x14ac:dyDescent="0.2">
      <c r="B68" s="35" t="s">
        <v>155</v>
      </c>
      <c r="C68" s="10">
        <f>3*8</f>
        <v>24</v>
      </c>
      <c r="D68" s="10" t="s">
        <v>861</v>
      </c>
      <c r="E68" s="53">
        <v>5000000</v>
      </c>
      <c r="F68" s="10"/>
      <c r="G68" s="10"/>
      <c r="H68" s="130">
        <f>+E68*C68</f>
        <v>120000000</v>
      </c>
      <c r="I68" s="396"/>
      <c r="J68" s="2"/>
    </row>
    <row r="69" spans="1:10" x14ac:dyDescent="0.2">
      <c r="B69" s="35" t="s">
        <v>156</v>
      </c>
      <c r="C69" s="10">
        <f>6*8</f>
        <v>48</v>
      </c>
      <c r="D69" s="10" t="s">
        <v>1316</v>
      </c>
      <c r="E69" s="53">
        <v>1500000</v>
      </c>
      <c r="F69" s="10"/>
      <c r="G69" s="10"/>
      <c r="H69" s="130">
        <f t="shared" ref="H69:H71" si="5">+E69*C69</f>
        <v>72000000</v>
      </c>
      <c r="I69" s="396"/>
      <c r="J69" s="2"/>
    </row>
    <row r="70" spans="1:10" s="2" customFormat="1" x14ac:dyDescent="0.2">
      <c r="B70" s="315" t="s">
        <v>162</v>
      </c>
      <c r="C70" s="257">
        <f>2*8</f>
        <v>16</v>
      </c>
      <c r="D70" s="257" t="s">
        <v>1316</v>
      </c>
      <c r="E70" s="408">
        <v>3000000</v>
      </c>
      <c r="F70" s="257"/>
      <c r="G70" s="257"/>
      <c r="H70" s="406">
        <f t="shared" si="5"/>
        <v>48000000</v>
      </c>
      <c r="I70" s="409"/>
    </row>
    <row r="71" spans="1:10" s="2" customFormat="1" x14ac:dyDescent="0.2">
      <c r="B71" s="315" t="s">
        <v>163</v>
      </c>
      <c r="C71" s="257">
        <f>3*8</f>
        <v>24</v>
      </c>
      <c r="D71" s="257" t="s">
        <v>1316</v>
      </c>
      <c r="E71" s="408">
        <v>900000</v>
      </c>
      <c r="F71" s="257"/>
      <c r="G71" s="257"/>
      <c r="H71" s="406">
        <f t="shared" si="5"/>
        <v>21600000</v>
      </c>
      <c r="I71" s="409"/>
    </row>
    <row r="72" spans="1:10" x14ac:dyDescent="0.2">
      <c r="B72" s="35" t="s">
        <v>840</v>
      </c>
      <c r="C72" s="10">
        <v>8</v>
      </c>
      <c r="D72" s="10" t="s">
        <v>270</v>
      </c>
      <c r="E72" s="53">
        <v>6000000</v>
      </c>
      <c r="F72" s="10"/>
      <c r="G72" s="10">
        <v>4</v>
      </c>
      <c r="H72" s="130">
        <f>+E72*C72*G72</f>
        <v>192000000</v>
      </c>
      <c r="I72" s="396"/>
      <c r="J72" s="2"/>
    </row>
    <row r="73" spans="1:10" x14ac:dyDescent="0.2">
      <c r="B73" s="35" t="s">
        <v>1296</v>
      </c>
      <c r="C73" s="10">
        <v>1</v>
      </c>
      <c r="D73" s="10" t="s">
        <v>270</v>
      </c>
      <c r="E73" s="53">
        <v>12000000</v>
      </c>
      <c r="F73" s="10"/>
      <c r="G73" s="10">
        <v>4</v>
      </c>
      <c r="H73" s="130">
        <f t="shared" ref="H73:H74" si="6">+E73*C73*G73</f>
        <v>48000000</v>
      </c>
      <c r="I73" s="396"/>
      <c r="J73" s="2"/>
    </row>
    <row r="74" spans="1:10" x14ac:dyDescent="0.2">
      <c r="B74" s="35" t="s">
        <v>1265</v>
      </c>
      <c r="C74" s="10">
        <v>1</v>
      </c>
      <c r="D74" s="10" t="s">
        <v>270</v>
      </c>
      <c r="E74" s="53">
        <v>5000000</v>
      </c>
      <c r="F74" s="10"/>
      <c r="G74" s="10">
        <v>4</v>
      </c>
      <c r="H74" s="130">
        <f t="shared" si="6"/>
        <v>20000000</v>
      </c>
      <c r="I74" s="396"/>
      <c r="J74" s="2"/>
    </row>
    <row r="75" spans="1:10" x14ac:dyDescent="0.2">
      <c r="B75" s="35" t="s">
        <v>888</v>
      </c>
      <c r="C75" s="10">
        <v>8</v>
      </c>
      <c r="D75" s="10" t="s">
        <v>270</v>
      </c>
      <c r="E75" s="53">
        <v>5000000</v>
      </c>
      <c r="F75" s="10"/>
      <c r="G75" s="10"/>
      <c r="H75" s="130">
        <f>+E75*C75</f>
        <v>40000000</v>
      </c>
      <c r="I75" s="396"/>
      <c r="J75" s="2"/>
    </row>
    <row r="76" spans="1:10" s="2" customFormat="1" x14ac:dyDescent="0.2">
      <c r="A76" s="255"/>
      <c r="B76" s="311" t="s">
        <v>1088</v>
      </c>
      <c r="C76" s="10">
        <v>1</v>
      </c>
      <c r="D76" s="10" t="s">
        <v>1080</v>
      </c>
      <c r="E76" s="53">
        <v>7595000</v>
      </c>
      <c r="F76" s="244">
        <v>0.5</v>
      </c>
      <c r="G76" s="10">
        <v>12</v>
      </c>
      <c r="H76" s="130">
        <f>+C76*F76*E76*G76</f>
        <v>45570000</v>
      </c>
      <c r="I76" s="256"/>
    </row>
    <row r="77" spans="1:10" s="2" customFormat="1" x14ac:dyDescent="0.2">
      <c r="B77" s="311" t="s">
        <v>1082</v>
      </c>
      <c r="C77" s="31">
        <v>8</v>
      </c>
      <c r="D77" s="10" t="s">
        <v>1080</v>
      </c>
      <c r="E77" s="241">
        <v>5944000</v>
      </c>
      <c r="F77" s="244">
        <v>0.5</v>
      </c>
      <c r="G77" s="10">
        <v>12</v>
      </c>
      <c r="H77" s="130">
        <f>+C77*F77*E77*G77</f>
        <v>285312000</v>
      </c>
      <c r="I77" s="242"/>
    </row>
    <row r="78" spans="1:10" x14ac:dyDescent="0.2">
      <c r="B78" s="311" t="s">
        <v>1096</v>
      </c>
      <c r="C78" s="31">
        <f>2*8</f>
        <v>16</v>
      </c>
      <c r="D78" s="10" t="s">
        <v>1080</v>
      </c>
      <c r="E78" s="241">
        <v>1226028</v>
      </c>
      <c r="F78" s="244">
        <v>0.5</v>
      </c>
      <c r="G78" s="10">
        <v>12</v>
      </c>
      <c r="H78" s="130">
        <f>+C78*F78*E78*G78</f>
        <v>117698688</v>
      </c>
      <c r="I78" s="52"/>
    </row>
    <row r="79" spans="1:10" x14ac:dyDescent="0.2">
      <c r="B79" s="311" t="s">
        <v>1083</v>
      </c>
      <c r="C79" s="31">
        <f>3*8</f>
        <v>24</v>
      </c>
      <c r="D79" s="10" t="s">
        <v>1080</v>
      </c>
      <c r="E79" s="241">
        <v>1395089</v>
      </c>
      <c r="F79" s="284">
        <v>0.5</v>
      </c>
      <c r="G79" s="10">
        <v>12</v>
      </c>
      <c r="H79" s="130">
        <f>+G79*E79*C79*F79</f>
        <v>200892816</v>
      </c>
      <c r="I79" s="52"/>
    </row>
    <row r="80" spans="1:10" s="88" customFormat="1" x14ac:dyDescent="0.2">
      <c r="B80" s="582" t="s">
        <v>1384</v>
      </c>
      <c r="C80" s="492">
        <f>'Categoria Costos Panela'!C805</f>
        <v>171.66666666666666</v>
      </c>
      <c r="D80" s="195" t="s">
        <v>1277</v>
      </c>
      <c r="E80" s="494">
        <f>'Categoria Costos Panela'!C806</f>
        <v>3000000</v>
      </c>
      <c r="F80" s="495">
        <v>7.4999999999999997E-2</v>
      </c>
      <c r="G80" s="195"/>
      <c r="H80" s="406">
        <f>C80*E80*F80</f>
        <v>38625000</v>
      </c>
      <c r="I80" s="356"/>
    </row>
    <row r="81" spans="2:10" s="87" customFormat="1" ht="28.5" x14ac:dyDescent="0.2">
      <c r="B81" s="38" t="s">
        <v>1500</v>
      </c>
      <c r="C81" s="31">
        <v>3</v>
      </c>
      <c r="D81" s="31" t="s">
        <v>270</v>
      </c>
      <c r="E81" s="243">
        <v>80000000</v>
      </c>
      <c r="F81" s="144">
        <v>0.5</v>
      </c>
      <c r="G81" s="31"/>
      <c r="H81" s="130">
        <f>C81*E81*F81</f>
        <v>120000000</v>
      </c>
    </row>
    <row r="82" spans="2:10" x14ac:dyDescent="0.2">
      <c r="B82" s="311"/>
      <c r="C82" s="31"/>
      <c r="D82" s="10"/>
      <c r="E82" s="241"/>
      <c r="F82" s="284"/>
      <c r="G82" s="10"/>
      <c r="H82" s="130"/>
      <c r="I82" s="52"/>
    </row>
    <row r="83" spans="2:10" x14ac:dyDescent="0.2">
      <c r="B83" s="315"/>
      <c r="C83" s="10"/>
      <c r="D83" s="10"/>
      <c r="E83" s="241"/>
      <c r="F83" s="258"/>
      <c r="G83" s="10"/>
      <c r="H83" s="130"/>
    </row>
    <row r="84" spans="2:10" ht="15" x14ac:dyDescent="0.25">
      <c r="B84" s="246" t="s">
        <v>1278</v>
      </c>
      <c r="C84" s="247"/>
      <c r="D84" s="248"/>
      <c r="E84" s="249"/>
      <c r="F84" s="249"/>
      <c r="G84" s="248"/>
      <c r="H84" s="262">
        <f>SUM(H62:H80)+(E81*F81*4)</f>
        <v>1915058504</v>
      </c>
    </row>
    <row r="85" spans="2:10" s="2" customFormat="1" ht="21" customHeight="1" x14ac:dyDescent="0.25">
      <c r="B85" s="246" t="s">
        <v>1279</v>
      </c>
      <c r="C85" s="264"/>
      <c r="D85" s="264"/>
      <c r="E85" s="264"/>
      <c r="F85" s="264"/>
      <c r="G85" s="264"/>
      <c r="H85" s="262">
        <f>SUM(H62:H81)</f>
        <v>1875058504</v>
      </c>
      <c r="I85" s="245" t="s">
        <v>782</v>
      </c>
      <c r="J85" s="1"/>
    </row>
    <row r="86" spans="2:10" ht="15" x14ac:dyDescent="0.25">
      <c r="B86" s="246" t="s">
        <v>1280</v>
      </c>
      <c r="H86" s="262">
        <f>SUM(H62:H80)</f>
        <v>1755058504</v>
      </c>
      <c r="I86" s="262">
        <f>+H86/12</f>
        <v>146254875.33333334</v>
      </c>
    </row>
    <row r="87" spans="2:10" ht="408.95" customHeight="1" x14ac:dyDescent="0.2">
      <c r="B87" s="299" t="s">
        <v>1297</v>
      </c>
      <c r="C87" s="2"/>
      <c r="D87" s="2"/>
      <c r="E87" s="2"/>
      <c r="F87" s="235"/>
      <c r="G87" s="235"/>
    </row>
    <row r="88" spans="2:10" x14ac:dyDescent="0.2">
      <c r="B88" s="299"/>
      <c r="C88" s="2"/>
      <c r="D88" s="2"/>
      <c r="E88" s="2"/>
      <c r="F88" s="235"/>
      <c r="G88" s="235"/>
    </row>
    <row r="89" spans="2:10" x14ac:dyDescent="0.2">
      <c r="C89" s="2"/>
    </row>
    <row r="90" spans="2:10" x14ac:dyDescent="0.2">
      <c r="C90" s="2"/>
    </row>
  </sheetData>
  <sheetProtection algorithmName="SHA-512" hashValue="+TRcsMTSwmDrdiTV7LA8CbFW87RRWyYPXQEy8sS+0sGWVLxrscV48bS2zJRTB+HfNC6hxI/KTSJCeuInBMsZ7w==" saltValue="9+ILu+S9lAWCqWTqTKBCAw==" spinCount="100000" sheet="1" objects="1" scenarios="1"/>
  <mergeCells count="10">
    <mergeCell ref="B55:H55"/>
    <mergeCell ref="B56:H56"/>
    <mergeCell ref="B57:H57"/>
    <mergeCell ref="B58:H58"/>
    <mergeCell ref="B12:H13"/>
    <mergeCell ref="B14:H14"/>
    <mergeCell ref="B15:H15"/>
    <mergeCell ref="B16:H16"/>
    <mergeCell ref="B17:H17"/>
    <mergeCell ref="B52:H53"/>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0403D-3BC4-41EA-89EC-1E03C7AEA97C}">
  <dimension ref="A1:AGI52"/>
  <sheetViews>
    <sheetView showGridLines="0" topLeftCell="C1" zoomScale="70" zoomScaleNormal="70" workbookViewId="0">
      <pane ySplit="5" topLeftCell="A6" activePane="bottomLeft" state="frozen"/>
      <selection pane="bottomLeft" activeCell="M15" sqref="M15"/>
    </sheetView>
  </sheetViews>
  <sheetFormatPr baseColWidth="10" defaultColWidth="10.85546875" defaultRowHeight="14.25" x14ac:dyDescent="0.2"/>
  <cols>
    <col min="1" max="1" width="100.42578125" style="433" customWidth="1"/>
    <col min="2" max="2" width="24.5703125" style="60" bestFit="1" customWidth="1"/>
    <col min="3" max="4" width="10.85546875" style="504"/>
    <col min="5" max="5" width="13.85546875" style="504" customWidth="1"/>
    <col min="6" max="6" width="24.5703125" style="327" bestFit="1" customWidth="1"/>
    <col min="7" max="8" width="21.42578125" style="327" bestFit="1" customWidth="1"/>
    <col min="9" max="9" width="13.140625" style="504" customWidth="1"/>
    <col min="10" max="10" width="14.5703125" style="504" customWidth="1"/>
    <col min="11" max="11" width="13" style="504" customWidth="1"/>
    <col min="12" max="12" width="10.85546875" style="504"/>
    <col min="13" max="13" width="24.28515625" style="327" bestFit="1" customWidth="1"/>
    <col min="14" max="15" width="21.42578125" style="327" bestFit="1" customWidth="1"/>
    <col min="16" max="16" width="20.5703125" style="327" bestFit="1" customWidth="1"/>
    <col min="17" max="22" width="10.85546875" style="327"/>
    <col min="23" max="23" width="6.140625" style="327" customWidth="1"/>
    <col min="24" max="27" width="10.85546875" style="327" hidden="1" customWidth="1"/>
    <col min="28" max="867" width="10.85546875" style="327"/>
    <col min="868" max="16384" width="10.85546875" style="60"/>
  </cols>
  <sheetData>
    <row r="1" spans="1:867" ht="15" x14ac:dyDescent="0.25">
      <c r="A1" s="694" t="s">
        <v>1684</v>
      </c>
      <c r="B1" s="695"/>
      <c r="C1" s="652"/>
      <c r="D1" s="652"/>
      <c r="E1" s="652"/>
      <c r="F1" s="652"/>
      <c r="G1" s="652"/>
      <c r="H1" s="652"/>
      <c r="I1" s="652"/>
      <c r="J1" s="652"/>
      <c r="K1" s="652"/>
      <c r="L1" s="652"/>
      <c r="M1" s="652"/>
      <c r="N1" s="652"/>
      <c r="O1" s="652"/>
      <c r="P1" s="652"/>
    </row>
    <row r="2" spans="1:867" ht="15" customHeight="1" x14ac:dyDescent="0.25">
      <c r="A2" s="694" t="s">
        <v>1682</v>
      </c>
      <c r="B2" s="695"/>
      <c r="C2" s="652"/>
      <c r="D2" s="652"/>
      <c r="E2" s="652"/>
      <c r="F2" s="652"/>
      <c r="G2" s="652"/>
      <c r="H2" s="652"/>
      <c r="I2" s="652"/>
      <c r="J2" s="652"/>
      <c r="K2" s="652"/>
      <c r="L2" s="652"/>
      <c r="M2" s="652"/>
      <c r="N2" s="652"/>
      <c r="O2" s="652"/>
      <c r="P2" s="652"/>
    </row>
    <row r="3" spans="1:867" ht="18.75" x14ac:dyDescent="0.3">
      <c r="A3" s="427"/>
      <c r="B3" s="420"/>
    </row>
    <row r="5" spans="1:867" ht="90" x14ac:dyDescent="0.2">
      <c r="A5" s="428" t="s">
        <v>1397</v>
      </c>
      <c r="B5" s="518" t="s">
        <v>318</v>
      </c>
      <c r="C5" s="515" t="s">
        <v>1247</v>
      </c>
      <c r="D5" s="520" t="s">
        <v>1248</v>
      </c>
      <c r="E5" s="516" t="s">
        <v>1249</v>
      </c>
      <c r="F5" s="525" t="s">
        <v>1250</v>
      </c>
      <c r="G5" s="521" t="s">
        <v>1251</v>
      </c>
      <c r="H5" s="522" t="s">
        <v>1252</v>
      </c>
      <c r="I5" s="515" t="s">
        <v>1253</v>
      </c>
      <c r="J5" s="515" t="s">
        <v>1254</v>
      </c>
      <c r="K5" s="515" t="s">
        <v>1255</v>
      </c>
      <c r="L5" s="515" t="s">
        <v>1256</v>
      </c>
      <c r="M5" s="472" t="s">
        <v>1257</v>
      </c>
      <c r="N5" s="472" t="s">
        <v>1258</v>
      </c>
      <c r="O5" s="472" t="s">
        <v>1259</v>
      </c>
      <c r="P5" s="472" t="s">
        <v>1260</v>
      </c>
    </row>
    <row r="6" spans="1:867" s="445" customFormat="1" ht="15" x14ac:dyDescent="0.2">
      <c r="A6" s="443" t="str">
        <f>'Estimación por período'!A6</f>
        <v>1. Aumento de la productividad en el cultivo de caña de azúcar para la producción de panela</v>
      </c>
      <c r="B6" s="443">
        <f>'Estimación anualizada '!V6</f>
        <v>1008653509651.0818</v>
      </c>
      <c r="C6" s="505">
        <f>F6/B6</f>
        <v>0.9464127661346331</v>
      </c>
      <c r="D6" s="505">
        <f>G6/B6</f>
        <v>3.2349069919647436E-2</v>
      </c>
      <c r="E6" s="505">
        <f>H6/B6</f>
        <v>2.1238163945719455E-2</v>
      </c>
      <c r="F6" s="443">
        <f>SUM(F7:F9)</f>
        <v>954602558140.28613</v>
      </c>
      <c r="G6" s="443">
        <f t="shared" ref="G6:H6" si="0">SUM(G7:G9)</f>
        <v>32629002908.400627</v>
      </c>
      <c r="H6" s="443">
        <f t="shared" si="0"/>
        <v>21421948602.394997</v>
      </c>
      <c r="I6" s="505">
        <f>M6/F6</f>
        <v>0.8967782040831771</v>
      </c>
      <c r="J6" s="505">
        <f>N6/F6</f>
        <v>0</v>
      </c>
      <c r="K6" s="505">
        <f>O6/F6</f>
        <v>7.4188334691870098E-2</v>
      </c>
      <c r="L6" s="505">
        <f>P6/F6</f>
        <v>2.903346122495306E-2</v>
      </c>
      <c r="M6" s="443">
        <f>SUM(M7:M9)</f>
        <v>856066767702.25244</v>
      </c>
      <c r="N6" s="443">
        <f t="shared" ref="N6:O6" si="1">SUM(N7:N9)</f>
        <v>0</v>
      </c>
      <c r="O6" s="443">
        <f t="shared" si="1"/>
        <v>70820374081.026932</v>
      </c>
      <c r="P6" s="443">
        <f>SUM(P7:P9)</f>
        <v>27715416357.006996</v>
      </c>
      <c r="Q6" s="471"/>
      <c r="R6" s="471"/>
      <c r="S6" s="471"/>
      <c r="T6" s="471"/>
      <c r="U6" s="471"/>
      <c r="V6" s="471"/>
      <c r="W6" s="471"/>
      <c r="X6" s="471"/>
      <c r="Y6" s="471"/>
      <c r="Z6" s="471"/>
      <c r="AA6" s="471"/>
      <c r="AB6" s="471"/>
      <c r="AC6" s="471"/>
      <c r="AD6" s="471"/>
      <c r="AE6" s="471"/>
      <c r="AF6" s="471"/>
      <c r="AG6" s="471"/>
      <c r="AH6" s="471"/>
      <c r="AI6" s="471"/>
      <c r="AJ6" s="471"/>
      <c r="AK6" s="471"/>
      <c r="AL6" s="471"/>
      <c r="AM6" s="471"/>
      <c r="AN6" s="471"/>
      <c r="AO6" s="471"/>
      <c r="AP6" s="471"/>
      <c r="AQ6" s="471"/>
      <c r="AR6" s="471"/>
      <c r="AS6" s="471"/>
      <c r="AT6" s="471"/>
      <c r="AU6" s="471"/>
      <c r="AV6" s="471"/>
      <c r="AW6" s="471"/>
      <c r="AX6" s="471"/>
      <c r="AY6" s="471"/>
      <c r="AZ6" s="471"/>
      <c r="BA6" s="471"/>
      <c r="BB6" s="471"/>
      <c r="BC6" s="471"/>
      <c r="BD6" s="471"/>
      <c r="BE6" s="471"/>
      <c r="BF6" s="471"/>
      <c r="BG6" s="471"/>
      <c r="BH6" s="471"/>
      <c r="BI6" s="471"/>
      <c r="BJ6" s="471"/>
      <c r="BK6" s="471"/>
      <c r="BL6" s="471"/>
      <c r="BM6" s="471"/>
      <c r="BN6" s="471"/>
      <c r="BO6" s="471"/>
      <c r="BP6" s="471"/>
      <c r="BQ6" s="471"/>
      <c r="BR6" s="471"/>
      <c r="BS6" s="471"/>
      <c r="BT6" s="471"/>
      <c r="BU6" s="471"/>
      <c r="BV6" s="471"/>
      <c r="BW6" s="471"/>
      <c r="BX6" s="471"/>
      <c r="BY6" s="471"/>
      <c r="BZ6" s="471"/>
      <c r="CA6" s="471"/>
      <c r="CB6" s="471"/>
      <c r="CC6" s="471"/>
      <c r="CD6" s="471"/>
      <c r="CE6" s="471"/>
      <c r="CF6" s="471"/>
      <c r="CG6" s="471"/>
      <c r="CH6" s="471"/>
      <c r="CI6" s="471"/>
      <c r="CJ6" s="471"/>
      <c r="CK6" s="471"/>
      <c r="CL6" s="471"/>
      <c r="CM6" s="471"/>
      <c r="CN6" s="471"/>
      <c r="CO6" s="471"/>
      <c r="CP6" s="471"/>
      <c r="CQ6" s="471"/>
      <c r="CR6" s="471"/>
      <c r="CS6" s="471"/>
      <c r="CT6" s="471"/>
      <c r="CU6" s="471"/>
      <c r="CV6" s="471"/>
      <c r="CW6" s="471"/>
      <c r="CX6" s="471"/>
      <c r="CY6" s="471"/>
      <c r="CZ6" s="471"/>
      <c r="DA6" s="471"/>
      <c r="DB6" s="471"/>
      <c r="DC6" s="471"/>
      <c r="DD6" s="471"/>
      <c r="DE6" s="471"/>
      <c r="DF6" s="471"/>
      <c r="DG6" s="471"/>
      <c r="DH6" s="471"/>
      <c r="DI6" s="471"/>
      <c r="DJ6" s="471"/>
      <c r="DK6" s="471"/>
      <c r="DL6" s="471"/>
      <c r="DM6" s="471"/>
      <c r="DN6" s="471"/>
      <c r="DO6" s="471"/>
      <c r="DP6" s="471"/>
      <c r="DQ6" s="471"/>
      <c r="DR6" s="471"/>
      <c r="DS6" s="471"/>
      <c r="DT6" s="471"/>
      <c r="DU6" s="471"/>
      <c r="DV6" s="471"/>
      <c r="DW6" s="471"/>
      <c r="DX6" s="471"/>
      <c r="DY6" s="471"/>
      <c r="DZ6" s="471"/>
      <c r="EA6" s="471"/>
      <c r="EB6" s="471"/>
      <c r="EC6" s="471"/>
      <c r="ED6" s="471"/>
      <c r="EE6" s="471"/>
      <c r="EF6" s="471"/>
      <c r="EG6" s="471"/>
      <c r="EH6" s="471"/>
      <c r="EI6" s="471"/>
      <c r="EJ6" s="471"/>
      <c r="EK6" s="471"/>
      <c r="EL6" s="471"/>
      <c r="EM6" s="471"/>
      <c r="EN6" s="471"/>
      <c r="EO6" s="471"/>
      <c r="EP6" s="471"/>
      <c r="EQ6" s="471"/>
      <c r="ER6" s="471"/>
      <c r="ES6" s="471"/>
      <c r="ET6" s="471"/>
      <c r="EU6" s="471"/>
      <c r="EV6" s="471"/>
      <c r="EW6" s="471"/>
      <c r="EX6" s="471"/>
      <c r="EY6" s="471"/>
      <c r="EZ6" s="471"/>
      <c r="FA6" s="471"/>
      <c r="FB6" s="471"/>
      <c r="FC6" s="471"/>
      <c r="FD6" s="471"/>
      <c r="FE6" s="471"/>
      <c r="FF6" s="471"/>
      <c r="FG6" s="471"/>
      <c r="FH6" s="471"/>
      <c r="FI6" s="471"/>
      <c r="FJ6" s="471"/>
      <c r="FK6" s="471"/>
      <c r="FL6" s="471"/>
      <c r="FM6" s="471"/>
      <c r="FN6" s="471"/>
      <c r="FO6" s="471"/>
      <c r="FP6" s="471"/>
      <c r="FQ6" s="471"/>
      <c r="FR6" s="471"/>
      <c r="FS6" s="471"/>
      <c r="FT6" s="471"/>
      <c r="FU6" s="471"/>
      <c r="FV6" s="471"/>
      <c r="FW6" s="471"/>
      <c r="FX6" s="471"/>
      <c r="FY6" s="471"/>
      <c r="FZ6" s="471"/>
      <c r="GA6" s="471"/>
      <c r="GB6" s="471"/>
      <c r="GC6" s="471"/>
      <c r="GD6" s="471"/>
      <c r="GE6" s="471"/>
      <c r="GF6" s="471"/>
      <c r="GG6" s="471"/>
      <c r="GH6" s="471"/>
      <c r="GI6" s="471"/>
      <c r="GJ6" s="471"/>
      <c r="GK6" s="471"/>
      <c r="GL6" s="471"/>
      <c r="GM6" s="471"/>
      <c r="GN6" s="471"/>
      <c r="GO6" s="471"/>
      <c r="GP6" s="471"/>
      <c r="GQ6" s="471"/>
      <c r="GR6" s="471"/>
      <c r="GS6" s="471"/>
      <c r="GT6" s="471"/>
      <c r="GU6" s="471"/>
      <c r="GV6" s="471"/>
      <c r="GW6" s="471"/>
      <c r="GX6" s="471"/>
      <c r="GY6" s="471"/>
      <c r="GZ6" s="471"/>
      <c r="HA6" s="471"/>
      <c r="HB6" s="471"/>
      <c r="HC6" s="471"/>
      <c r="HD6" s="471"/>
      <c r="HE6" s="471"/>
      <c r="HF6" s="471"/>
      <c r="HG6" s="471"/>
      <c r="HH6" s="471"/>
      <c r="HI6" s="471"/>
      <c r="HJ6" s="471"/>
      <c r="HK6" s="471"/>
      <c r="HL6" s="471"/>
      <c r="HM6" s="471"/>
      <c r="HN6" s="471"/>
      <c r="HO6" s="471"/>
      <c r="HP6" s="471"/>
      <c r="HQ6" s="471"/>
      <c r="HR6" s="471"/>
      <c r="HS6" s="471"/>
      <c r="HT6" s="471"/>
      <c r="HU6" s="471"/>
      <c r="HV6" s="471"/>
      <c r="HW6" s="471"/>
      <c r="HX6" s="471"/>
      <c r="HY6" s="471"/>
      <c r="HZ6" s="471"/>
      <c r="IA6" s="471"/>
      <c r="IB6" s="471"/>
      <c r="IC6" s="471"/>
      <c r="ID6" s="471"/>
      <c r="IE6" s="471"/>
      <c r="IF6" s="471"/>
      <c r="IG6" s="471"/>
      <c r="IH6" s="471"/>
      <c r="II6" s="471"/>
      <c r="IJ6" s="471"/>
      <c r="IK6" s="471"/>
      <c r="IL6" s="471"/>
      <c r="IM6" s="471"/>
      <c r="IN6" s="471"/>
      <c r="IO6" s="471"/>
      <c r="IP6" s="471"/>
      <c r="IQ6" s="471"/>
      <c r="IR6" s="471"/>
      <c r="IS6" s="471"/>
      <c r="IT6" s="471"/>
      <c r="IU6" s="471"/>
      <c r="IV6" s="471"/>
      <c r="IW6" s="471"/>
      <c r="IX6" s="471"/>
      <c r="IY6" s="471"/>
      <c r="IZ6" s="471"/>
      <c r="JA6" s="471"/>
      <c r="JB6" s="471"/>
      <c r="JC6" s="471"/>
      <c r="JD6" s="471"/>
      <c r="JE6" s="471"/>
      <c r="JF6" s="471"/>
      <c r="JG6" s="471"/>
      <c r="JH6" s="471"/>
      <c r="JI6" s="471"/>
      <c r="JJ6" s="471"/>
      <c r="JK6" s="471"/>
      <c r="JL6" s="471"/>
      <c r="JM6" s="471"/>
      <c r="JN6" s="471"/>
      <c r="JO6" s="471"/>
      <c r="JP6" s="471"/>
      <c r="JQ6" s="471"/>
      <c r="JR6" s="471"/>
      <c r="JS6" s="471"/>
      <c r="JT6" s="471"/>
      <c r="JU6" s="471"/>
      <c r="JV6" s="471"/>
      <c r="JW6" s="471"/>
      <c r="JX6" s="471"/>
      <c r="JY6" s="471"/>
      <c r="JZ6" s="471"/>
      <c r="KA6" s="471"/>
      <c r="KB6" s="471"/>
      <c r="KC6" s="471"/>
      <c r="KD6" s="471"/>
      <c r="KE6" s="471"/>
      <c r="KF6" s="471"/>
      <c r="KG6" s="471"/>
      <c r="KH6" s="471"/>
      <c r="KI6" s="471"/>
      <c r="KJ6" s="471"/>
      <c r="KK6" s="471"/>
      <c r="KL6" s="471"/>
      <c r="KM6" s="471"/>
      <c r="KN6" s="471"/>
      <c r="KO6" s="471"/>
      <c r="KP6" s="471"/>
      <c r="KQ6" s="471"/>
      <c r="KR6" s="471"/>
      <c r="KS6" s="471"/>
      <c r="KT6" s="471"/>
      <c r="KU6" s="471"/>
      <c r="KV6" s="471"/>
      <c r="KW6" s="471"/>
      <c r="KX6" s="471"/>
      <c r="KY6" s="471"/>
      <c r="KZ6" s="471"/>
      <c r="LA6" s="471"/>
      <c r="LB6" s="471"/>
      <c r="LC6" s="471"/>
      <c r="LD6" s="471"/>
      <c r="LE6" s="471"/>
      <c r="LF6" s="471"/>
      <c r="LG6" s="471"/>
      <c r="LH6" s="471"/>
      <c r="LI6" s="471"/>
      <c r="LJ6" s="471"/>
      <c r="LK6" s="471"/>
      <c r="LL6" s="471"/>
      <c r="LM6" s="471"/>
      <c r="LN6" s="471"/>
      <c r="LO6" s="471"/>
      <c r="LP6" s="471"/>
      <c r="LQ6" s="471"/>
      <c r="LR6" s="471"/>
      <c r="LS6" s="471"/>
      <c r="LT6" s="471"/>
      <c r="LU6" s="471"/>
      <c r="LV6" s="471"/>
      <c r="LW6" s="471"/>
      <c r="LX6" s="471"/>
      <c r="LY6" s="471"/>
      <c r="LZ6" s="471"/>
      <c r="MA6" s="471"/>
      <c r="MB6" s="471"/>
      <c r="MC6" s="471"/>
      <c r="MD6" s="471"/>
      <c r="ME6" s="471"/>
      <c r="MF6" s="471"/>
      <c r="MG6" s="471"/>
      <c r="MH6" s="471"/>
      <c r="MI6" s="471"/>
      <c r="MJ6" s="471"/>
      <c r="MK6" s="471"/>
      <c r="ML6" s="471"/>
      <c r="MM6" s="471"/>
      <c r="MN6" s="471"/>
      <c r="MO6" s="471"/>
      <c r="MP6" s="471"/>
      <c r="MQ6" s="471"/>
      <c r="MR6" s="471"/>
      <c r="MS6" s="471"/>
      <c r="MT6" s="471"/>
      <c r="MU6" s="471"/>
      <c r="MV6" s="471"/>
      <c r="MW6" s="471"/>
      <c r="MX6" s="471"/>
      <c r="MY6" s="471"/>
      <c r="MZ6" s="471"/>
      <c r="NA6" s="471"/>
      <c r="NB6" s="471"/>
      <c r="NC6" s="471"/>
      <c r="ND6" s="471"/>
      <c r="NE6" s="471"/>
      <c r="NF6" s="471"/>
      <c r="NG6" s="471"/>
      <c r="NH6" s="471"/>
      <c r="NI6" s="471"/>
      <c r="NJ6" s="471"/>
      <c r="NK6" s="471"/>
      <c r="NL6" s="471"/>
      <c r="NM6" s="471"/>
      <c r="NN6" s="471"/>
      <c r="NO6" s="471"/>
      <c r="NP6" s="471"/>
      <c r="NQ6" s="471"/>
      <c r="NR6" s="471"/>
      <c r="NS6" s="471"/>
      <c r="NT6" s="471"/>
      <c r="NU6" s="471"/>
      <c r="NV6" s="471"/>
      <c r="NW6" s="471"/>
      <c r="NX6" s="471"/>
      <c r="NY6" s="471"/>
      <c r="NZ6" s="471"/>
      <c r="OA6" s="471"/>
      <c r="OB6" s="471"/>
      <c r="OC6" s="471"/>
      <c r="OD6" s="471"/>
      <c r="OE6" s="471"/>
      <c r="OF6" s="471"/>
      <c r="OG6" s="471"/>
      <c r="OH6" s="471"/>
      <c r="OI6" s="471"/>
      <c r="OJ6" s="471"/>
      <c r="OK6" s="471"/>
      <c r="OL6" s="471"/>
      <c r="OM6" s="471"/>
      <c r="ON6" s="471"/>
      <c r="OO6" s="471"/>
      <c r="OP6" s="471"/>
      <c r="OQ6" s="471"/>
      <c r="OR6" s="471"/>
      <c r="OS6" s="471"/>
      <c r="OT6" s="471"/>
      <c r="OU6" s="471"/>
      <c r="OV6" s="471"/>
      <c r="OW6" s="471"/>
      <c r="OX6" s="471"/>
      <c r="OY6" s="471"/>
      <c r="OZ6" s="471"/>
      <c r="PA6" s="471"/>
      <c r="PB6" s="471"/>
      <c r="PC6" s="471"/>
      <c r="PD6" s="471"/>
      <c r="PE6" s="471"/>
      <c r="PF6" s="471"/>
      <c r="PG6" s="471"/>
      <c r="PH6" s="471"/>
      <c r="PI6" s="471"/>
      <c r="PJ6" s="471"/>
      <c r="PK6" s="471"/>
      <c r="PL6" s="471"/>
      <c r="PM6" s="471"/>
      <c r="PN6" s="471"/>
      <c r="PO6" s="471"/>
      <c r="PP6" s="471"/>
      <c r="PQ6" s="471"/>
      <c r="PR6" s="471"/>
      <c r="PS6" s="471"/>
      <c r="PT6" s="471"/>
      <c r="PU6" s="471"/>
      <c r="PV6" s="471"/>
      <c r="PW6" s="471"/>
      <c r="PX6" s="471"/>
      <c r="PY6" s="471"/>
      <c r="PZ6" s="471"/>
      <c r="QA6" s="471"/>
      <c r="QB6" s="471"/>
      <c r="QC6" s="471"/>
      <c r="QD6" s="471"/>
      <c r="QE6" s="471"/>
      <c r="QF6" s="471"/>
      <c r="QG6" s="471"/>
      <c r="QH6" s="471"/>
      <c r="QI6" s="471"/>
      <c r="QJ6" s="471"/>
      <c r="QK6" s="471"/>
      <c r="QL6" s="471"/>
      <c r="QM6" s="471"/>
      <c r="QN6" s="471"/>
      <c r="QO6" s="471"/>
      <c r="QP6" s="471"/>
      <c r="QQ6" s="471"/>
      <c r="QR6" s="471"/>
      <c r="QS6" s="471"/>
      <c r="QT6" s="471"/>
      <c r="QU6" s="471"/>
      <c r="QV6" s="471"/>
      <c r="QW6" s="471"/>
      <c r="QX6" s="471"/>
      <c r="QY6" s="471"/>
      <c r="QZ6" s="471"/>
      <c r="RA6" s="471"/>
      <c r="RB6" s="471"/>
      <c r="RC6" s="471"/>
      <c r="RD6" s="471"/>
      <c r="RE6" s="471"/>
      <c r="RF6" s="471"/>
      <c r="RG6" s="471"/>
      <c r="RH6" s="471"/>
      <c r="RI6" s="471"/>
      <c r="RJ6" s="471"/>
      <c r="RK6" s="471"/>
      <c r="RL6" s="471"/>
      <c r="RM6" s="471"/>
      <c r="RN6" s="471"/>
      <c r="RO6" s="471"/>
      <c r="RP6" s="471"/>
      <c r="RQ6" s="471"/>
      <c r="RR6" s="471"/>
      <c r="RS6" s="471"/>
      <c r="RT6" s="471"/>
      <c r="RU6" s="471"/>
      <c r="RV6" s="471"/>
      <c r="RW6" s="471"/>
      <c r="RX6" s="471"/>
      <c r="RY6" s="471"/>
      <c r="RZ6" s="471"/>
      <c r="SA6" s="471"/>
      <c r="SB6" s="471"/>
      <c r="SC6" s="471"/>
      <c r="SD6" s="471"/>
      <c r="SE6" s="471"/>
      <c r="SF6" s="471"/>
      <c r="SG6" s="471"/>
      <c r="SH6" s="471"/>
      <c r="SI6" s="471"/>
      <c r="SJ6" s="471"/>
      <c r="SK6" s="471"/>
      <c r="SL6" s="471"/>
      <c r="SM6" s="471"/>
      <c r="SN6" s="471"/>
      <c r="SO6" s="471"/>
      <c r="SP6" s="471"/>
      <c r="SQ6" s="471"/>
      <c r="SR6" s="471"/>
      <c r="SS6" s="471"/>
      <c r="ST6" s="471"/>
      <c r="SU6" s="471"/>
      <c r="SV6" s="471"/>
      <c r="SW6" s="471"/>
      <c r="SX6" s="471"/>
      <c r="SY6" s="471"/>
      <c r="SZ6" s="471"/>
      <c r="TA6" s="471"/>
      <c r="TB6" s="471"/>
      <c r="TC6" s="471"/>
      <c r="TD6" s="471"/>
      <c r="TE6" s="471"/>
      <c r="TF6" s="471"/>
      <c r="TG6" s="471"/>
      <c r="TH6" s="471"/>
      <c r="TI6" s="471"/>
      <c r="TJ6" s="471"/>
      <c r="TK6" s="471"/>
      <c r="TL6" s="471"/>
      <c r="TM6" s="471"/>
      <c r="TN6" s="471"/>
      <c r="TO6" s="471"/>
      <c r="TP6" s="471"/>
      <c r="TQ6" s="471"/>
      <c r="TR6" s="471"/>
      <c r="TS6" s="471"/>
      <c r="TT6" s="471"/>
      <c r="TU6" s="471"/>
      <c r="TV6" s="471"/>
      <c r="TW6" s="471"/>
      <c r="TX6" s="471"/>
      <c r="TY6" s="471"/>
      <c r="TZ6" s="471"/>
      <c r="UA6" s="471"/>
      <c r="UB6" s="471"/>
      <c r="UC6" s="471"/>
      <c r="UD6" s="471"/>
      <c r="UE6" s="471"/>
      <c r="UF6" s="471"/>
      <c r="UG6" s="471"/>
      <c r="UH6" s="471"/>
      <c r="UI6" s="471"/>
      <c r="UJ6" s="471"/>
      <c r="UK6" s="471"/>
      <c r="UL6" s="471"/>
      <c r="UM6" s="471"/>
      <c r="UN6" s="471"/>
      <c r="UO6" s="471"/>
      <c r="UP6" s="471"/>
      <c r="UQ6" s="471"/>
      <c r="UR6" s="471"/>
      <c r="US6" s="471"/>
      <c r="UT6" s="471"/>
      <c r="UU6" s="471"/>
      <c r="UV6" s="471"/>
      <c r="UW6" s="471"/>
      <c r="UX6" s="471"/>
      <c r="UY6" s="471"/>
      <c r="UZ6" s="471"/>
      <c r="VA6" s="471"/>
      <c r="VB6" s="471"/>
      <c r="VC6" s="471"/>
      <c r="VD6" s="471"/>
      <c r="VE6" s="471"/>
      <c r="VF6" s="471"/>
      <c r="VG6" s="471"/>
      <c r="VH6" s="471"/>
      <c r="VI6" s="471"/>
      <c r="VJ6" s="471"/>
      <c r="VK6" s="471"/>
      <c r="VL6" s="471"/>
      <c r="VM6" s="471"/>
      <c r="VN6" s="471"/>
      <c r="VO6" s="471"/>
      <c r="VP6" s="471"/>
      <c r="VQ6" s="471"/>
      <c r="VR6" s="471"/>
      <c r="VS6" s="471"/>
      <c r="VT6" s="471"/>
      <c r="VU6" s="471"/>
      <c r="VV6" s="471"/>
      <c r="VW6" s="471"/>
      <c r="VX6" s="471"/>
      <c r="VY6" s="471"/>
      <c r="VZ6" s="471"/>
      <c r="WA6" s="471"/>
      <c r="WB6" s="471"/>
      <c r="WC6" s="471"/>
      <c r="WD6" s="471"/>
      <c r="WE6" s="471"/>
      <c r="WF6" s="471"/>
      <c r="WG6" s="471"/>
      <c r="WH6" s="471"/>
      <c r="WI6" s="471"/>
      <c r="WJ6" s="471"/>
      <c r="WK6" s="471"/>
      <c r="WL6" s="471"/>
      <c r="WM6" s="471"/>
      <c r="WN6" s="471"/>
      <c r="WO6" s="471"/>
      <c r="WP6" s="471"/>
      <c r="WQ6" s="471"/>
      <c r="WR6" s="471"/>
      <c r="WS6" s="471"/>
      <c r="WT6" s="471"/>
      <c r="WU6" s="471"/>
      <c r="WV6" s="471"/>
      <c r="WW6" s="471"/>
      <c r="WX6" s="471"/>
      <c r="WY6" s="471"/>
      <c r="WZ6" s="471"/>
      <c r="XA6" s="471"/>
      <c r="XB6" s="471"/>
      <c r="XC6" s="471"/>
      <c r="XD6" s="471"/>
      <c r="XE6" s="471"/>
      <c r="XF6" s="471"/>
      <c r="XG6" s="471"/>
      <c r="XH6" s="471"/>
      <c r="XI6" s="471"/>
      <c r="XJ6" s="471"/>
      <c r="XK6" s="471"/>
      <c r="XL6" s="471"/>
      <c r="XM6" s="471"/>
      <c r="XN6" s="471"/>
      <c r="XO6" s="471"/>
      <c r="XP6" s="471"/>
      <c r="XQ6" s="471"/>
      <c r="XR6" s="471"/>
      <c r="XS6" s="471"/>
      <c r="XT6" s="471"/>
      <c r="XU6" s="471"/>
      <c r="XV6" s="471"/>
      <c r="XW6" s="471"/>
      <c r="XX6" s="471"/>
      <c r="XY6" s="471"/>
      <c r="XZ6" s="471"/>
      <c r="YA6" s="471"/>
      <c r="YB6" s="471"/>
      <c r="YC6" s="471"/>
      <c r="YD6" s="471"/>
      <c r="YE6" s="471"/>
      <c r="YF6" s="471"/>
      <c r="YG6" s="471"/>
      <c r="YH6" s="471"/>
      <c r="YI6" s="471"/>
      <c r="YJ6" s="471"/>
      <c r="YK6" s="471"/>
      <c r="YL6" s="471"/>
      <c r="YM6" s="471"/>
      <c r="YN6" s="471"/>
      <c r="YO6" s="471"/>
      <c r="YP6" s="471"/>
      <c r="YQ6" s="471"/>
      <c r="YR6" s="471"/>
      <c r="YS6" s="471"/>
      <c r="YT6" s="471"/>
      <c r="YU6" s="471"/>
      <c r="YV6" s="471"/>
      <c r="YW6" s="471"/>
      <c r="YX6" s="471"/>
      <c r="YY6" s="471"/>
      <c r="YZ6" s="471"/>
      <c r="ZA6" s="471"/>
      <c r="ZB6" s="471"/>
      <c r="ZC6" s="471"/>
      <c r="ZD6" s="471"/>
      <c r="ZE6" s="471"/>
      <c r="ZF6" s="471"/>
      <c r="ZG6" s="471"/>
      <c r="ZH6" s="471"/>
      <c r="ZI6" s="471"/>
      <c r="ZJ6" s="471"/>
      <c r="ZK6" s="471"/>
      <c r="ZL6" s="471"/>
      <c r="ZM6" s="471"/>
      <c r="ZN6" s="471"/>
      <c r="ZO6" s="471"/>
      <c r="ZP6" s="471"/>
      <c r="ZQ6" s="471"/>
      <c r="ZR6" s="471"/>
      <c r="ZS6" s="471"/>
      <c r="ZT6" s="471"/>
      <c r="ZU6" s="471"/>
      <c r="ZV6" s="471"/>
      <c r="ZW6" s="471"/>
      <c r="ZX6" s="471"/>
      <c r="ZY6" s="471"/>
      <c r="ZZ6" s="471"/>
      <c r="AAA6" s="471"/>
      <c r="AAB6" s="471"/>
      <c r="AAC6" s="471"/>
      <c r="AAD6" s="471"/>
      <c r="AAE6" s="471"/>
      <c r="AAF6" s="471"/>
      <c r="AAG6" s="471"/>
      <c r="AAH6" s="471"/>
      <c r="AAI6" s="471"/>
      <c r="AAJ6" s="471"/>
      <c r="AAK6" s="471"/>
      <c r="AAL6" s="471"/>
      <c r="AAM6" s="471"/>
      <c r="AAN6" s="471"/>
      <c r="AAO6" s="471"/>
      <c r="AAP6" s="471"/>
      <c r="AAQ6" s="471"/>
      <c r="AAR6" s="471"/>
      <c r="AAS6" s="471"/>
      <c r="AAT6" s="471"/>
      <c r="AAU6" s="471"/>
      <c r="AAV6" s="471"/>
      <c r="AAW6" s="471"/>
      <c r="AAX6" s="471"/>
      <c r="AAY6" s="471"/>
      <c r="AAZ6" s="471"/>
      <c r="ABA6" s="471"/>
      <c r="ABB6" s="471"/>
      <c r="ABC6" s="471"/>
      <c r="ABD6" s="471"/>
      <c r="ABE6" s="471"/>
      <c r="ABF6" s="471"/>
      <c r="ABG6" s="471"/>
      <c r="ABH6" s="471"/>
      <c r="ABI6" s="471"/>
      <c r="ABJ6" s="471"/>
      <c r="ABK6" s="471"/>
      <c r="ABL6" s="471"/>
      <c r="ABM6" s="471"/>
      <c r="ABN6" s="471"/>
      <c r="ABO6" s="471"/>
      <c r="ABP6" s="471"/>
      <c r="ABQ6" s="471"/>
      <c r="ABR6" s="471"/>
      <c r="ABS6" s="471"/>
      <c r="ABT6" s="471"/>
      <c r="ABU6" s="471"/>
      <c r="ABV6" s="471"/>
      <c r="ABW6" s="471"/>
      <c r="ABX6" s="471"/>
      <c r="ABY6" s="471"/>
      <c r="ABZ6" s="471"/>
      <c r="ACA6" s="471"/>
      <c r="ACB6" s="471"/>
      <c r="ACC6" s="471"/>
      <c r="ACD6" s="471"/>
      <c r="ACE6" s="471"/>
      <c r="ACF6" s="471"/>
      <c r="ACG6" s="471"/>
      <c r="ACH6" s="471"/>
      <c r="ACI6" s="471"/>
      <c r="ACJ6" s="471"/>
      <c r="ACK6" s="471"/>
      <c r="ACL6" s="471"/>
      <c r="ACM6" s="471"/>
      <c r="ACN6" s="471"/>
      <c r="ACO6" s="471"/>
      <c r="ACP6" s="471"/>
      <c r="ACQ6" s="471"/>
      <c r="ACR6" s="471"/>
      <c r="ACS6" s="471"/>
      <c r="ACT6" s="471"/>
      <c r="ACU6" s="471"/>
      <c r="ACV6" s="471"/>
      <c r="ACW6" s="471"/>
      <c r="ACX6" s="471"/>
      <c r="ACY6" s="471"/>
      <c r="ACZ6" s="471"/>
      <c r="ADA6" s="471"/>
      <c r="ADB6" s="471"/>
      <c r="ADC6" s="471"/>
      <c r="ADD6" s="471"/>
      <c r="ADE6" s="471"/>
      <c r="ADF6" s="471"/>
      <c r="ADG6" s="471"/>
      <c r="ADH6" s="471"/>
      <c r="ADI6" s="471"/>
      <c r="ADJ6" s="471"/>
      <c r="ADK6" s="471"/>
      <c r="ADL6" s="471"/>
      <c r="ADM6" s="471"/>
      <c r="ADN6" s="471"/>
      <c r="ADO6" s="471"/>
      <c r="ADP6" s="471"/>
      <c r="ADQ6" s="471"/>
      <c r="ADR6" s="471"/>
      <c r="ADS6" s="471"/>
      <c r="ADT6" s="471"/>
      <c r="ADU6" s="471"/>
      <c r="ADV6" s="471"/>
      <c r="ADW6" s="471"/>
      <c r="ADX6" s="471"/>
      <c r="ADY6" s="471"/>
      <c r="ADZ6" s="471"/>
      <c r="AEA6" s="471"/>
      <c r="AEB6" s="471"/>
      <c r="AEC6" s="471"/>
      <c r="AED6" s="471"/>
      <c r="AEE6" s="471"/>
      <c r="AEF6" s="471"/>
      <c r="AEG6" s="471"/>
      <c r="AEH6" s="471"/>
      <c r="AEI6" s="471"/>
      <c r="AEJ6" s="471"/>
      <c r="AEK6" s="471"/>
      <c r="AEL6" s="471"/>
      <c r="AEM6" s="471"/>
      <c r="AEN6" s="471"/>
      <c r="AEO6" s="471"/>
      <c r="AEP6" s="471"/>
      <c r="AEQ6" s="471"/>
      <c r="AER6" s="471"/>
      <c r="AES6" s="471"/>
      <c r="AET6" s="471"/>
      <c r="AEU6" s="471"/>
      <c r="AEV6" s="471"/>
      <c r="AEW6" s="471"/>
      <c r="AEX6" s="471"/>
      <c r="AEY6" s="471"/>
      <c r="AEZ6" s="471"/>
      <c r="AFA6" s="471"/>
      <c r="AFB6" s="471"/>
      <c r="AFC6" s="471"/>
      <c r="AFD6" s="471"/>
      <c r="AFE6" s="471"/>
      <c r="AFF6" s="471"/>
      <c r="AFG6" s="471"/>
      <c r="AFH6" s="471"/>
      <c r="AFI6" s="471"/>
      <c r="AFJ6" s="471"/>
      <c r="AFK6" s="471"/>
      <c r="AFL6" s="471"/>
      <c r="AFM6" s="471"/>
      <c r="AFN6" s="471"/>
      <c r="AFO6" s="471"/>
      <c r="AFP6" s="471"/>
      <c r="AFQ6" s="471"/>
      <c r="AFR6" s="471"/>
      <c r="AFS6" s="471"/>
      <c r="AFT6" s="471"/>
      <c r="AFU6" s="471"/>
      <c r="AFV6" s="471"/>
      <c r="AFW6" s="471"/>
      <c r="AFX6" s="471"/>
      <c r="AFY6" s="471"/>
      <c r="AFZ6" s="471"/>
      <c r="AGA6" s="471"/>
      <c r="AGB6" s="471"/>
      <c r="AGC6" s="471"/>
      <c r="AGD6" s="471"/>
      <c r="AGE6" s="471"/>
      <c r="AGF6" s="471"/>
      <c r="AGG6" s="471"/>
      <c r="AGH6" s="471"/>
      <c r="AGI6" s="471"/>
    </row>
    <row r="7" spans="1:867" s="421" customFormat="1" x14ac:dyDescent="0.2">
      <c r="A7" s="48" t="str">
        <f>'Estimación por período'!A7</f>
        <v>1.1. Incremento de la productividad en el cultivo del sistema tradicional</v>
      </c>
      <c r="B7" s="48">
        <f>'Estimación anualizada '!V7</f>
        <v>394506723004.33331</v>
      </c>
      <c r="C7" s="284">
        <v>0.95</v>
      </c>
      <c r="D7" s="284">
        <v>2.5000000000000001E-2</v>
      </c>
      <c r="E7" s="284">
        <v>2.5000000000000001E-2</v>
      </c>
      <c r="F7" s="48">
        <f>C7*B7</f>
        <v>374781386854.11664</v>
      </c>
      <c r="G7" s="48">
        <f>B7*D7</f>
        <v>9862668075.1083336</v>
      </c>
      <c r="H7" s="48">
        <f>B7*E7</f>
        <v>9862668075.1083336</v>
      </c>
      <c r="I7" s="284">
        <v>0.9</v>
      </c>
      <c r="J7" s="284"/>
      <c r="K7" s="284">
        <v>7.0000000000000007E-2</v>
      </c>
      <c r="L7" s="284">
        <v>0.03</v>
      </c>
      <c r="M7" s="48">
        <f>F7*I7</f>
        <v>337303248168.70496</v>
      </c>
      <c r="N7" s="48">
        <f>F7*J7</f>
        <v>0</v>
      </c>
      <c r="O7" s="48">
        <f>F7*K7</f>
        <v>26234697079.788166</v>
      </c>
      <c r="P7" s="48">
        <f>F7*L7</f>
        <v>11243441605.623499</v>
      </c>
      <c r="Q7" s="471"/>
      <c r="R7" s="471"/>
      <c r="S7" s="471"/>
      <c r="T7" s="471"/>
      <c r="U7" s="471"/>
      <c r="V7" s="471"/>
      <c r="W7" s="471"/>
      <c r="X7" s="471"/>
      <c r="Y7" s="471"/>
      <c r="Z7" s="471"/>
      <c r="AA7" s="471"/>
      <c r="AB7" s="471"/>
      <c r="AC7" s="471"/>
      <c r="AD7" s="471"/>
      <c r="AE7" s="471"/>
      <c r="AF7" s="471"/>
      <c r="AG7" s="471"/>
      <c r="AH7" s="471"/>
      <c r="AI7" s="471"/>
      <c r="AJ7" s="471"/>
      <c r="AK7" s="471"/>
      <c r="AL7" s="471"/>
      <c r="AM7" s="471"/>
      <c r="AN7" s="471"/>
      <c r="AO7" s="471"/>
      <c r="AP7" s="471"/>
      <c r="AQ7" s="471"/>
      <c r="AR7" s="471"/>
      <c r="AS7" s="471"/>
      <c r="AT7" s="471"/>
      <c r="AU7" s="471"/>
      <c r="AV7" s="471"/>
      <c r="AW7" s="471"/>
      <c r="AX7" s="471"/>
      <c r="AY7" s="471"/>
      <c r="AZ7" s="471"/>
      <c r="BA7" s="471"/>
      <c r="BB7" s="471"/>
      <c r="BC7" s="471"/>
      <c r="BD7" s="471"/>
      <c r="BE7" s="471"/>
      <c r="BF7" s="471"/>
      <c r="BG7" s="471"/>
      <c r="BH7" s="471"/>
      <c r="BI7" s="471"/>
      <c r="BJ7" s="471"/>
      <c r="BK7" s="471"/>
      <c r="BL7" s="471"/>
      <c r="BM7" s="471"/>
      <c r="BN7" s="471"/>
      <c r="BO7" s="471"/>
      <c r="BP7" s="471"/>
      <c r="BQ7" s="471"/>
      <c r="BR7" s="471"/>
      <c r="BS7" s="471"/>
      <c r="BT7" s="471"/>
      <c r="BU7" s="471"/>
      <c r="BV7" s="471"/>
      <c r="BW7" s="471"/>
      <c r="BX7" s="471"/>
      <c r="BY7" s="471"/>
      <c r="BZ7" s="471"/>
      <c r="CA7" s="471"/>
      <c r="CB7" s="471"/>
      <c r="CC7" s="471"/>
      <c r="CD7" s="471"/>
      <c r="CE7" s="471"/>
      <c r="CF7" s="471"/>
      <c r="CG7" s="471"/>
      <c r="CH7" s="471"/>
      <c r="CI7" s="471"/>
      <c r="CJ7" s="471"/>
      <c r="CK7" s="471"/>
      <c r="CL7" s="471"/>
      <c r="CM7" s="471"/>
      <c r="CN7" s="471"/>
      <c r="CO7" s="471"/>
      <c r="CP7" s="471"/>
      <c r="CQ7" s="471"/>
      <c r="CR7" s="471"/>
      <c r="CS7" s="471"/>
      <c r="CT7" s="471"/>
      <c r="CU7" s="471"/>
      <c r="CV7" s="471"/>
      <c r="CW7" s="471"/>
      <c r="CX7" s="471"/>
      <c r="CY7" s="471"/>
      <c r="CZ7" s="471"/>
      <c r="DA7" s="471"/>
      <c r="DB7" s="471"/>
      <c r="DC7" s="471"/>
      <c r="DD7" s="471"/>
      <c r="DE7" s="471"/>
      <c r="DF7" s="471"/>
      <c r="DG7" s="471"/>
      <c r="DH7" s="471"/>
      <c r="DI7" s="471"/>
      <c r="DJ7" s="471"/>
      <c r="DK7" s="471"/>
      <c r="DL7" s="471"/>
      <c r="DM7" s="471"/>
      <c r="DN7" s="471"/>
      <c r="DO7" s="471"/>
      <c r="DP7" s="471"/>
      <c r="DQ7" s="471"/>
      <c r="DR7" s="471"/>
      <c r="DS7" s="471"/>
      <c r="DT7" s="471"/>
      <c r="DU7" s="471"/>
      <c r="DV7" s="471"/>
      <c r="DW7" s="471"/>
      <c r="DX7" s="471"/>
      <c r="DY7" s="471"/>
      <c r="DZ7" s="471"/>
      <c r="EA7" s="471"/>
      <c r="EB7" s="471"/>
      <c r="EC7" s="471"/>
      <c r="ED7" s="471"/>
      <c r="EE7" s="471"/>
      <c r="EF7" s="471"/>
      <c r="EG7" s="471"/>
      <c r="EH7" s="471"/>
      <c r="EI7" s="471"/>
      <c r="EJ7" s="471"/>
      <c r="EK7" s="471"/>
      <c r="EL7" s="471"/>
      <c r="EM7" s="471"/>
      <c r="EN7" s="471"/>
      <c r="EO7" s="471"/>
      <c r="EP7" s="471"/>
      <c r="EQ7" s="471"/>
      <c r="ER7" s="471"/>
      <c r="ES7" s="471"/>
      <c r="ET7" s="471"/>
      <c r="EU7" s="471"/>
      <c r="EV7" s="471"/>
      <c r="EW7" s="471"/>
      <c r="EX7" s="471"/>
      <c r="EY7" s="471"/>
      <c r="EZ7" s="471"/>
      <c r="FA7" s="471"/>
      <c r="FB7" s="471"/>
      <c r="FC7" s="471"/>
      <c r="FD7" s="471"/>
      <c r="FE7" s="471"/>
      <c r="FF7" s="471"/>
      <c r="FG7" s="471"/>
      <c r="FH7" s="471"/>
      <c r="FI7" s="471"/>
      <c r="FJ7" s="471"/>
      <c r="FK7" s="471"/>
      <c r="FL7" s="471"/>
      <c r="FM7" s="471"/>
      <c r="FN7" s="471"/>
      <c r="FO7" s="471"/>
      <c r="FP7" s="471"/>
      <c r="FQ7" s="471"/>
      <c r="FR7" s="471"/>
      <c r="FS7" s="471"/>
      <c r="FT7" s="471"/>
      <c r="FU7" s="471"/>
      <c r="FV7" s="471"/>
      <c r="FW7" s="471"/>
      <c r="FX7" s="471"/>
      <c r="FY7" s="471"/>
      <c r="FZ7" s="471"/>
      <c r="GA7" s="471"/>
      <c r="GB7" s="471"/>
      <c r="GC7" s="471"/>
      <c r="GD7" s="471"/>
      <c r="GE7" s="471"/>
      <c r="GF7" s="471"/>
      <c r="GG7" s="471"/>
      <c r="GH7" s="471"/>
      <c r="GI7" s="471"/>
      <c r="GJ7" s="471"/>
      <c r="GK7" s="471"/>
      <c r="GL7" s="471"/>
      <c r="GM7" s="471"/>
      <c r="GN7" s="471"/>
      <c r="GO7" s="471"/>
      <c r="GP7" s="471"/>
      <c r="GQ7" s="471"/>
      <c r="GR7" s="471"/>
      <c r="GS7" s="471"/>
      <c r="GT7" s="471"/>
      <c r="GU7" s="471"/>
      <c r="GV7" s="471"/>
      <c r="GW7" s="471"/>
      <c r="GX7" s="471"/>
      <c r="GY7" s="471"/>
      <c r="GZ7" s="471"/>
      <c r="HA7" s="471"/>
      <c r="HB7" s="471"/>
      <c r="HC7" s="471"/>
      <c r="HD7" s="471"/>
      <c r="HE7" s="471"/>
      <c r="HF7" s="471"/>
      <c r="HG7" s="471"/>
      <c r="HH7" s="471"/>
      <c r="HI7" s="471"/>
      <c r="HJ7" s="471"/>
      <c r="HK7" s="471"/>
      <c r="HL7" s="471"/>
      <c r="HM7" s="471"/>
      <c r="HN7" s="471"/>
      <c r="HO7" s="471"/>
      <c r="HP7" s="471"/>
      <c r="HQ7" s="471"/>
      <c r="HR7" s="471"/>
      <c r="HS7" s="471"/>
      <c r="HT7" s="471"/>
      <c r="HU7" s="471"/>
      <c r="HV7" s="471"/>
      <c r="HW7" s="471"/>
      <c r="HX7" s="471"/>
      <c r="HY7" s="471"/>
      <c r="HZ7" s="471"/>
      <c r="IA7" s="471"/>
      <c r="IB7" s="471"/>
      <c r="IC7" s="471"/>
      <c r="ID7" s="471"/>
      <c r="IE7" s="471"/>
      <c r="IF7" s="471"/>
      <c r="IG7" s="471"/>
      <c r="IH7" s="471"/>
      <c r="II7" s="471"/>
      <c r="IJ7" s="471"/>
      <c r="IK7" s="471"/>
      <c r="IL7" s="471"/>
      <c r="IM7" s="471"/>
      <c r="IN7" s="471"/>
      <c r="IO7" s="471"/>
      <c r="IP7" s="471"/>
      <c r="IQ7" s="471"/>
      <c r="IR7" s="471"/>
      <c r="IS7" s="471"/>
      <c r="IT7" s="471"/>
      <c r="IU7" s="471"/>
      <c r="IV7" s="471"/>
      <c r="IW7" s="471"/>
      <c r="IX7" s="471"/>
      <c r="IY7" s="471"/>
      <c r="IZ7" s="471"/>
      <c r="JA7" s="471"/>
      <c r="JB7" s="471"/>
      <c r="JC7" s="471"/>
      <c r="JD7" s="471"/>
      <c r="JE7" s="471"/>
      <c r="JF7" s="471"/>
      <c r="JG7" s="471"/>
      <c r="JH7" s="471"/>
      <c r="JI7" s="471"/>
      <c r="JJ7" s="471"/>
      <c r="JK7" s="471"/>
      <c r="JL7" s="471"/>
      <c r="JM7" s="471"/>
      <c r="JN7" s="471"/>
      <c r="JO7" s="471"/>
      <c r="JP7" s="471"/>
      <c r="JQ7" s="471"/>
      <c r="JR7" s="471"/>
      <c r="JS7" s="471"/>
      <c r="JT7" s="471"/>
      <c r="JU7" s="471"/>
      <c r="JV7" s="471"/>
      <c r="JW7" s="471"/>
      <c r="JX7" s="471"/>
      <c r="JY7" s="471"/>
      <c r="JZ7" s="471"/>
      <c r="KA7" s="471"/>
      <c r="KB7" s="471"/>
      <c r="KC7" s="471"/>
      <c r="KD7" s="471"/>
      <c r="KE7" s="471"/>
      <c r="KF7" s="471"/>
      <c r="KG7" s="471"/>
      <c r="KH7" s="471"/>
      <c r="KI7" s="471"/>
      <c r="KJ7" s="471"/>
      <c r="KK7" s="471"/>
      <c r="KL7" s="471"/>
      <c r="KM7" s="471"/>
      <c r="KN7" s="471"/>
      <c r="KO7" s="471"/>
      <c r="KP7" s="471"/>
      <c r="KQ7" s="471"/>
      <c r="KR7" s="471"/>
      <c r="KS7" s="471"/>
      <c r="KT7" s="471"/>
      <c r="KU7" s="471"/>
      <c r="KV7" s="471"/>
      <c r="KW7" s="471"/>
      <c r="KX7" s="471"/>
      <c r="KY7" s="471"/>
      <c r="KZ7" s="471"/>
      <c r="LA7" s="471"/>
      <c r="LB7" s="471"/>
      <c r="LC7" s="471"/>
      <c r="LD7" s="471"/>
      <c r="LE7" s="471"/>
      <c r="LF7" s="471"/>
      <c r="LG7" s="471"/>
      <c r="LH7" s="471"/>
      <c r="LI7" s="471"/>
      <c r="LJ7" s="471"/>
      <c r="LK7" s="471"/>
      <c r="LL7" s="471"/>
      <c r="LM7" s="471"/>
      <c r="LN7" s="471"/>
      <c r="LO7" s="471"/>
      <c r="LP7" s="471"/>
      <c r="LQ7" s="471"/>
      <c r="LR7" s="471"/>
      <c r="LS7" s="471"/>
      <c r="LT7" s="471"/>
      <c r="LU7" s="471"/>
      <c r="LV7" s="471"/>
      <c r="LW7" s="471"/>
      <c r="LX7" s="471"/>
      <c r="LY7" s="471"/>
      <c r="LZ7" s="471"/>
      <c r="MA7" s="471"/>
      <c r="MB7" s="471"/>
      <c r="MC7" s="471"/>
      <c r="MD7" s="471"/>
      <c r="ME7" s="471"/>
      <c r="MF7" s="471"/>
      <c r="MG7" s="471"/>
      <c r="MH7" s="471"/>
      <c r="MI7" s="471"/>
      <c r="MJ7" s="471"/>
      <c r="MK7" s="471"/>
      <c r="ML7" s="471"/>
      <c r="MM7" s="471"/>
      <c r="MN7" s="471"/>
      <c r="MO7" s="471"/>
      <c r="MP7" s="471"/>
      <c r="MQ7" s="471"/>
      <c r="MR7" s="471"/>
      <c r="MS7" s="471"/>
      <c r="MT7" s="471"/>
      <c r="MU7" s="471"/>
      <c r="MV7" s="471"/>
      <c r="MW7" s="471"/>
      <c r="MX7" s="471"/>
      <c r="MY7" s="471"/>
      <c r="MZ7" s="471"/>
      <c r="NA7" s="471"/>
      <c r="NB7" s="471"/>
      <c r="NC7" s="471"/>
      <c r="ND7" s="471"/>
      <c r="NE7" s="471"/>
      <c r="NF7" s="471"/>
      <c r="NG7" s="471"/>
      <c r="NH7" s="471"/>
      <c r="NI7" s="471"/>
      <c r="NJ7" s="471"/>
      <c r="NK7" s="471"/>
      <c r="NL7" s="471"/>
      <c r="NM7" s="471"/>
      <c r="NN7" s="471"/>
      <c r="NO7" s="471"/>
      <c r="NP7" s="471"/>
      <c r="NQ7" s="471"/>
      <c r="NR7" s="471"/>
      <c r="NS7" s="471"/>
      <c r="NT7" s="471"/>
      <c r="NU7" s="471"/>
      <c r="NV7" s="471"/>
      <c r="NW7" s="471"/>
      <c r="NX7" s="471"/>
      <c r="NY7" s="471"/>
      <c r="NZ7" s="471"/>
      <c r="OA7" s="471"/>
      <c r="OB7" s="471"/>
      <c r="OC7" s="471"/>
      <c r="OD7" s="471"/>
      <c r="OE7" s="471"/>
      <c r="OF7" s="471"/>
      <c r="OG7" s="471"/>
      <c r="OH7" s="471"/>
      <c r="OI7" s="471"/>
      <c r="OJ7" s="471"/>
      <c r="OK7" s="471"/>
      <c r="OL7" s="471"/>
      <c r="OM7" s="471"/>
      <c r="ON7" s="471"/>
      <c r="OO7" s="471"/>
      <c r="OP7" s="471"/>
      <c r="OQ7" s="471"/>
      <c r="OR7" s="471"/>
      <c r="OS7" s="471"/>
      <c r="OT7" s="471"/>
      <c r="OU7" s="471"/>
      <c r="OV7" s="471"/>
      <c r="OW7" s="471"/>
      <c r="OX7" s="471"/>
      <c r="OY7" s="471"/>
      <c r="OZ7" s="471"/>
      <c r="PA7" s="471"/>
      <c r="PB7" s="471"/>
      <c r="PC7" s="471"/>
      <c r="PD7" s="471"/>
      <c r="PE7" s="471"/>
      <c r="PF7" s="471"/>
      <c r="PG7" s="471"/>
      <c r="PH7" s="471"/>
      <c r="PI7" s="471"/>
      <c r="PJ7" s="471"/>
      <c r="PK7" s="471"/>
      <c r="PL7" s="471"/>
      <c r="PM7" s="471"/>
      <c r="PN7" s="471"/>
      <c r="PO7" s="471"/>
      <c r="PP7" s="471"/>
      <c r="PQ7" s="471"/>
      <c r="PR7" s="471"/>
      <c r="PS7" s="471"/>
      <c r="PT7" s="471"/>
      <c r="PU7" s="471"/>
      <c r="PV7" s="471"/>
      <c r="PW7" s="471"/>
      <c r="PX7" s="471"/>
      <c r="PY7" s="471"/>
      <c r="PZ7" s="471"/>
      <c r="QA7" s="471"/>
      <c r="QB7" s="471"/>
      <c r="QC7" s="471"/>
      <c r="QD7" s="471"/>
      <c r="QE7" s="471"/>
      <c r="QF7" s="471"/>
      <c r="QG7" s="471"/>
      <c r="QH7" s="471"/>
      <c r="QI7" s="471"/>
      <c r="QJ7" s="471"/>
      <c r="QK7" s="471"/>
      <c r="QL7" s="471"/>
      <c r="QM7" s="471"/>
      <c r="QN7" s="471"/>
      <c r="QO7" s="471"/>
      <c r="QP7" s="471"/>
      <c r="QQ7" s="471"/>
      <c r="QR7" s="471"/>
      <c r="QS7" s="471"/>
      <c r="QT7" s="471"/>
      <c r="QU7" s="471"/>
      <c r="QV7" s="471"/>
      <c r="QW7" s="471"/>
      <c r="QX7" s="471"/>
      <c r="QY7" s="471"/>
      <c r="QZ7" s="471"/>
      <c r="RA7" s="471"/>
      <c r="RB7" s="471"/>
      <c r="RC7" s="471"/>
      <c r="RD7" s="471"/>
      <c r="RE7" s="471"/>
      <c r="RF7" s="471"/>
      <c r="RG7" s="471"/>
      <c r="RH7" s="471"/>
      <c r="RI7" s="471"/>
      <c r="RJ7" s="471"/>
      <c r="RK7" s="471"/>
      <c r="RL7" s="471"/>
      <c r="RM7" s="471"/>
      <c r="RN7" s="471"/>
      <c r="RO7" s="471"/>
      <c r="RP7" s="471"/>
      <c r="RQ7" s="471"/>
      <c r="RR7" s="471"/>
      <c r="RS7" s="471"/>
      <c r="RT7" s="471"/>
      <c r="RU7" s="471"/>
      <c r="RV7" s="471"/>
      <c r="RW7" s="471"/>
      <c r="RX7" s="471"/>
      <c r="RY7" s="471"/>
      <c r="RZ7" s="471"/>
      <c r="SA7" s="471"/>
      <c r="SB7" s="471"/>
      <c r="SC7" s="471"/>
      <c r="SD7" s="471"/>
      <c r="SE7" s="471"/>
      <c r="SF7" s="471"/>
      <c r="SG7" s="471"/>
      <c r="SH7" s="471"/>
      <c r="SI7" s="471"/>
      <c r="SJ7" s="471"/>
      <c r="SK7" s="471"/>
      <c r="SL7" s="471"/>
      <c r="SM7" s="471"/>
      <c r="SN7" s="471"/>
      <c r="SO7" s="471"/>
      <c r="SP7" s="471"/>
      <c r="SQ7" s="471"/>
      <c r="SR7" s="471"/>
      <c r="SS7" s="471"/>
      <c r="ST7" s="471"/>
      <c r="SU7" s="471"/>
      <c r="SV7" s="471"/>
      <c r="SW7" s="471"/>
      <c r="SX7" s="471"/>
      <c r="SY7" s="471"/>
      <c r="SZ7" s="471"/>
      <c r="TA7" s="471"/>
      <c r="TB7" s="471"/>
      <c r="TC7" s="471"/>
      <c r="TD7" s="471"/>
      <c r="TE7" s="471"/>
      <c r="TF7" s="471"/>
      <c r="TG7" s="471"/>
      <c r="TH7" s="471"/>
      <c r="TI7" s="471"/>
      <c r="TJ7" s="471"/>
      <c r="TK7" s="471"/>
      <c r="TL7" s="471"/>
      <c r="TM7" s="471"/>
      <c r="TN7" s="471"/>
      <c r="TO7" s="471"/>
      <c r="TP7" s="471"/>
      <c r="TQ7" s="471"/>
      <c r="TR7" s="471"/>
      <c r="TS7" s="471"/>
      <c r="TT7" s="471"/>
      <c r="TU7" s="471"/>
      <c r="TV7" s="471"/>
      <c r="TW7" s="471"/>
      <c r="TX7" s="471"/>
      <c r="TY7" s="471"/>
      <c r="TZ7" s="471"/>
      <c r="UA7" s="471"/>
      <c r="UB7" s="471"/>
      <c r="UC7" s="471"/>
      <c r="UD7" s="471"/>
      <c r="UE7" s="471"/>
      <c r="UF7" s="471"/>
      <c r="UG7" s="471"/>
      <c r="UH7" s="471"/>
      <c r="UI7" s="471"/>
      <c r="UJ7" s="471"/>
      <c r="UK7" s="471"/>
      <c r="UL7" s="471"/>
      <c r="UM7" s="471"/>
      <c r="UN7" s="471"/>
      <c r="UO7" s="471"/>
      <c r="UP7" s="471"/>
      <c r="UQ7" s="471"/>
      <c r="UR7" s="471"/>
      <c r="US7" s="471"/>
      <c r="UT7" s="471"/>
      <c r="UU7" s="471"/>
      <c r="UV7" s="471"/>
      <c r="UW7" s="471"/>
      <c r="UX7" s="471"/>
      <c r="UY7" s="471"/>
      <c r="UZ7" s="471"/>
      <c r="VA7" s="471"/>
      <c r="VB7" s="471"/>
      <c r="VC7" s="471"/>
      <c r="VD7" s="471"/>
      <c r="VE7" s="471"/>
      <c r="VF7" s="471"/>
      <c r="VG7" s="471"/>
      <c r="VH7" s="471"/>
      <c r="VI7" s="471"/>
      <c r="VJ7" s="471"/>
      <c r="VK7" s="471"/>
      <c r="VL7" s="471"/>
      <c r="VM7" s="471"/>
      <c r="VN7" s="471"/>
      <c r="VO7" s="471"/>
      <c r="VP7" s="471"/>
      <c r="VQ7" s="471"/>
      <c r="VR7" s="471"/>
      <c r="VS7" s="471"/>
      <c r="VT7" s="471"/>
      <c r="VU7" s="471"/>
      <c r="VV7" s="471"/>
      <c r="VW7" s="471"/>
      <c r="VX7" s="471"/>
      <c r="VY7" s="471"/>
      <c r="VZ7" s="471"/>
      <c r="WA7" s="471"/>
      <c r="WB7" s="471"/>
      <c r="WC7" s="471"/>
      <c r="WD7" s="471"/>
      <c r="WE7" s="471"/>
      <c r="WF7" s="471"/>
      <c r="WG7" s="471"/>
      <c r="WH7" s="471"/>
      <c r="WI7" s="471"/>
      <c r="WJ7" s="471"/>
      <c r="WK7" s="471"/>
      <c r="WL7" s="471"/>
      <c r="WM7" s="471"/>
      <c r="WN7" s="471"/>
      <c r="WO7" s="471"/>
      <c r="WP7" s="471"/>
      <c r="WQ7" s="471"/>
      <c r="WR7" s="471"/>
      <c r="WS7" s="471"/>
      <c r="WT7" s="471"/>
      <c r="WU7" s="471"/>
      <c r="WV7" s="471"/>
      <c r="WW7" s="471"/>
      <c r="WX7" s="471"/>
      <c r="WY7" s="471"/>
      <c r="WZ7" s="471"/>
      <c r="XA7" s="471"/>
      <c r="XB7" s="471"/>
      <c r="XC7" s="471"/>
      <c r="XD7" s="471"/>
      <c r="XE7" s="471"/>
      <c r="XF7" s="471"/>
      <c r="XG7" s="471"/>
      <c r="XH7" s="471"/>
      <c r="XI7" s="471"/>
      <c r="XJ7" s="471"/>
      <c r="XK7" s="471"/>
      <c r="XL7" s="471"/>
      <c r="XM7" s="471"/>
      <c r="XN7" s="471"/>
      <c r="XO7" s="471"/>
      <c r="XP7" s="471"/>
      <c r="XQ7" s="471"/>
      <c r="XR7" s="471"/>
      <c r="XS7" s="471"/>
      <c r="XT7" s="471"/>
      <c r="XU7" s="471"/>
      <c r="XV7" s="471"/>
      <c r="XW7" s="471"/>
      <c r="XX7" s="471"/>
      <c r="XY7" s="471"/>
      <c r="XZ7" s="471"/>
      <c r="YA7" s="471"/>
      <c r="YB7" s="471"/>
      <c r="YC7" s="471"/>
      <c r="YD7" s="471"/>
      <c r="YE7" s="471"/>
      <c r="YF7" s="471"/>
      <c r="YG7" s="471"/>
      <c r="YH7" s="471"/>
      <c r="YI7" s="471"/>
      <c r="YJ7" s="471"/>
      <c r="YK7" s="471"/>
      <c r="YL7" s="471"/>
      <c r="YM7" s="471"/>
      <c r="YN7" s="471"/>
      <c r="YO7" s="471"/>
      <c r="YP7" s="471"/>
      <c r="YQ7" s="471"/>
      <c r="YR7" s="471"/>
      <c r="YS7" s="471"/>
      <c r="YT7" s="471"/>
      <c r="YU7" s="471"/>
      <c r="YV7" s="471"/>
      <c r="YW7" s="471"/>
      <c r="YX7" s="471"/>
      <c r="YY7" s="471"/>
      <c r="YZ7" s="471"/>
      <c r="ZA7" s="471"/>
      <c r="ZB7" s="471"/>
      <c r="ZC7" s="471"/>
      <c r="ZD7" s="471"/>
      <c r="ZE7" s="471"/>
      <c r="ZF7" s="471"/>
      <c r="ZG7" s="471"/>
      <c r="ZH7" s="471"/>
      <c r="ZI7" s="471"/>
      <c r="ZJ7" s="471"/>
      <c r="ZK7" s="471"/>
      <c r="ZL7" s="471"/>
      <c r="ZM7" s="471"/>
      <c r="ZN7" s="471"/>
      <c r="ZO7" s="471"/>
      <c r="ZP7" s="471"/>
      <c r="ZQ7" s="471"/>
      <c r="ZR7" s="471"/>
      <c r="ZS7" s="471"/>
      <c r="ZT7" s="471"/>
      <c r="ZU7" s="471"/>
      <c r="ZV7" s="471"/>
      <c r="ZW7" s="471"/>
      <c r="ZX7" s="471"/>
      <c r="ZY7" s="471"/>
      <c r="ZZ7" s="471"/>
      <c r="AAA7" s="471"/>
      <c r="AAB7" s="471"/>
      <c r="AAC7" s="471"/>
      <c r="AAD7" s="471"/>
      <c r="AAE7" s="471"/>
      <c r="AAF7" s="471"/>
      <c r="AAG7" s="471"/>
      <c r="AAH7" s="471"/>
      <c r="AAI7" s="471"/>
      <c r="AAJ7" s="471"/>
      <c r="AAK7" s="471"/>
      <c r="AAL7" s="471"/>
      <c r="AAM7" s="471"/>
      <c r="AAN7" s="471"/>
      <c r="AAO7" s="471"/>
      <c r="AAP7" s="471"/>
      <c r="AAQ7" s="471"/>
      <c r="AAR7" s="471"/>
      <c r="AAS7" s="471"/>
      <c r="AAT7" s="471"/>
      <c r="AAU7" s="471"/>
      <c r="AAV7" s="471"/>
      <c r="AAW7" s="471"/>
      <c r="AAX7" s="471"/>
      <c r="AAY7" s="471"/>
      <c r="AAZ7" s="471"/>
      <c r="ABA7" s="471"/>
      <c r="ABB7" s="471"/>
      <c r="ABC7" s="471"/>
      <c r="ABD7" s="471"/>
      <c r="ABE7" s="471"/>
      <c r="ABF7" s="471"/>
      <c r="ABG7" s="471"/>
      <c r="ABH7" s="471"/>
      <c r="ABI7" s="471"/>
      <c r="ABJ7" s="471"/>
      <c r="ABK7" s="471"/>
      <c r="ABL7" s="471"/>
      <c r="ABM7" s="471"/>
      <c r="ABN7" s="471"/>
      <c r="ABO7" s="471"/>
      <c r="ABP7" s="471"/>
      <c r="ABQ7" s="471"/>
      <c r="ABR7" s="471"/>
      <c r="ABS7" s="471"/>
      <c r="ABT7" s="471"/>
      <c r="ABU7" s="471"/>
      <c r="ABV7" s="471"/>
      <c r="ABW7" s="471"/>
      <c r="ABX7" s="471"/>
      <c r="ABY7" s="471"/>
      <c r="ABZ7" s="471"/>
      <c r="ACA7" s="471"/>
      <c r="ACB7" s="471"/>
      <c r="ACC7" s="471"/>
      <c r="ACD7" s="471"/>
      <c r="ACE7" s="471"/>
      <c r="ACF7" s="471"/>
      <c r="ACG7" s="471"/>
      <c r="ACH7" s="471"/>
      <c r="ACI7" s="471"/>
      <c r="ACJ7" s="471"/>
      <c r="ACK7" s="471"/>
      <c r="ACL7" s="471"/>
      <c r="ACM7" s="471"/>
      <c r="ACN7" s="471"/>
      <c r="ACO7" s="471"/>
      <c r="ACP7" s="471"/>
      <c r="ACQ7" s="471"/>
      <c r="ACR7" s="471"/>
      <c r="ACS7" s="471"/>
      <c r="ACT7" s="471"/>
      <c r="ACU7" s="471"/>
      <c r="ACV7" s="471"/>
      <c r="ACW7" s="471"/>
      <c r="ACX7" s="471"/>
      <c r="ACY7" s="471"/>
      <c r="ACZ7" s="471"/>
      <c r="ADA7" s="471"/>
      <c r="ADB7" s="471"/>
      <c r="ADC7" s="471"/>
      <c r="ADD7" s="471"/>
      <c r="ADE7" s="471"/>
      <c r="ADF7" s="471"/>
      <c r="ADG7" s="471"/>
      <c r="ADH7" s="471"/>
      <c r="ADI7" s="471"/>
      <c r="ADJ7" s="471"/>
      <c r="ADK7" s="471"/>
      <c r="ADL7" s="471"/>
      <c r="ADM7" s="471"/>
      <c r="ADN7" s="471"/>
      <c r="ADO7" s="471"/>
      <c r="ADP7" s="471"/>
      <c r="ADQ7" s="471"/>
      <c r="ADR7" s="471"/>
      <c r="ADS7" s="471"/>
      <c r="ADT7" s="471"/>
      <c r="ADU7" s="471"/>
      <c r="ADV7" s="471"/>
      <c r="ADW7" s="471"/>
      <c r="ADX7" s="471"/>
      <c r="ADY7" s="471"/>
      <c r="ADZ7" s="471"/>
      <c r="AEA7" s="471"/>
      <c r="AEB7" s="471"/>
      <c r="AEC7" s="471"/>
      <c r="AED7" s="471"/>
      <c r="AEE7" s="471"/>
      <c r="AEF7" s="471"/>
      <c r="AEG7" s="471"/>
      <c r="AEH7" s="471"/>
      <c r="AEI7" s="471"/>
      <c r="AEJ7" s="471"/>
      <c r="AEK7" s="471"/>
      <c r="AEL7" s="471"/>
      <c r="AEM7" s="471"/>
      <c r="AEN7" s="471"/>
      <c r="AEO7" s="471"/>
      <c r="AEP7" s="471"/>
      <c r="AEQ7" s="471"/>
      <c r="AER7" s="471"/>
      <c r="AES7" s="471"/>
      <c r="AET7" s="471"/>
      <c r="AEU7" s="471"/>
      <c r="AEV7" s="471"/>
      <c r="AEW7" s="471"/>
      <c r="AEX7" s="471"/>
      <c r="AEY7" s="471"/>
      <c r="AEZ7" s="471"/>
      <c r="AFA7" s="471"/>
      <c r="AFB7" s="471"/>
      <c r="AFC7" s="471"/>
      <c r="AFD7" s="471"/>
      <c r="AFE7" s="471"/>
      <c r="AFF7" s="471"/>
      <c r="AFG7" s="471"/>
      <c r="AFH7" s="471"/>
      <c r="AFI7" s="471"/>
      <c r="AFJ7" s="471"/>
      <c r="AFK7" s="471"/>
      <c r="AFL7" s="471"/>
      <c r="AFM7" s="471"/>
      <c r="AFN7" s="471"/>
      <c r="AFO7" s="471"/>
      <c r="AFP7" s="471"/>
      <c r="AFQ7" s="471"/>
      <c r="AFR7" s="471"/>
      <c r="AFS7" s="471"/>
      <c r="AFT7" s="471"/>
      <c r="AFU7" s="471"/>
      <c r="AFV7" s="471"/>
      <c r="AFW7" s="471"/>
      <c r="AFX7" s="471"/>
      <c r="AFY7" s="471"/>
      <c r="AFZ7" s="471"/>
      <c r="AGA7" s="471"/>
      <c r="AGB7" s="471"/>
      <c r="AGC7" s="471"/>
      <c r="AGD7" s="471"/>
      <c r="AGE7" s="471"/>
      <c r="AGF7" s="471"/>
      <c r="AGG7" s="471"/>
      <c r="AGH7" s="471"/>
      <c r="AGI7" s="471"/>
    </row>
    <row r="8" spans="1:867" s="421" customFormat="1" ht="13.5" customHeight="1" x14ac:dyDescent="0.2">
      <c r="A8" s="48" t="str">
        <f>'Estimación por período'!A8</f>
        <v>1.2. Incremento de la productividad del cultivo del sistema tecnificado</v>
      </c>
      <c r="B8" s="48">
        <f>'Estimación anualizada '!V8</f>
        <v>577964026364.33325</v>
      </c>
      <c r="C8" s="284">
        <v>0.95</v>
      </c>
      <c r="D8" s="284">
        <v>0.03</v>
      </c>
      <c r="E8" s="284">
        <v>0.02</v>
      </c>
      <c r="F8" s="48">
        <f t="shared" ref="F8:F9" si="2">C8*B8</f>
        <v>549065825046.11658</v>
      </c>
      <c r="G8" s="48">
        <f t="shared" ref="G8:G9" si="3">B8*D8</f>
        <v>17338920790.929996</v>
      </c>
      <c r="H8" s="48">
        <f t="shared" ref="H8:H9" si="4">B8*E8</f>
        <v>11559280527.286665</v>
      </c>
      <c r="I8" s="284">
        <v>0.9</v>
      </c>
      <c r="J8" s="284"/>
      <c r="K8" s="284">
        <v>7.0000000000000007E-2</v>
      </c>
      <c r="L8" s="284">
        <v>0.03</v>
      </c>
      <c r="M8" s="48">
        <f t="shared" ref="M8:M9" si="5">F8*I8</f>
        <v>494159242541.50494</v>
      </c>
      <c r="N8" s="48">
        <f t="shared" ref="N8:N9" si="6">F8*J8</f>
        <v>0</v>
      </c>
      <c r="O8" s="48">
        <f t="shared" ref="O8:O9" si="7">F8*K8</f>
        <v>38434607753.228165</v>
      </c>
      <c r="P8" s="48">
        <f t="shared" ref="P8:P9" si="8">F8*L8</f>
        <v>16471974751.383497</v>
      </c>
      <c r="Q8" s="471"/>
      <c r="R8" s="471"/>
      <c r="S8" s="471"/>
      <c r="T8" s="471"/>
      <c r="U8" s="471"/>
      <c r="V8" s="471"/>
      <c r="W8" s="471"/>
      <c r="X8" s="471"/>
      <c r="Y8" s="471"/>
      <c r="Z8" s="471"/>
      <c r="AA8" s="471"/>
      <c r="AB8" s="471"/>
      <c r="AC8" s="471"/>
      <c r="AD8" s="471"/>
      <c r="AE8" s="471"/>
      <c r="AF8" s="471"/>
      <c r="AG8" s="471"/>
      <c r="AH8" s="471"/>
      <c r="AI8" s="471"/>
      <c r="AJ8" s="471"/>
      <c r="AK8" s="471"/>
      <c r="AL8" s="471"/>
      <c r="AM8" s="471"/>
      <c r="AN8" s="471"/>
      <c r="AO8" s="471"/>
      <c r="AP8" s="471"/>
      <c r="AQ8" s="471"/>
      <c r="AR8" s="471"/>
      <c r="AS8" s="471"/>
      <c r="AT8" s="471"/>
      <c r="AU8" s="471"/>
      <c r="AV8" s="471"/>
      <c r="AW8" s="471"/>
      <c r="AX8" s="471"/>
      <c r="AY8" s="471"/>
      <c r="AZ8" s="471"/>
      <c r="BA8" s="471"/>
      <c r="BB8" s="471"/>
      <c r="BC8" s="471"/>
      <c r="BD8" s="471"/>
      <c r="BE8" s="471"/>
      <c r="BF8" s="471"/>
      <c r="BG8" s="471"/>
      <c r="BH8" s="471"/>
      <c r="BI8" s="471"/>
      <c r="BJ8" s="471"/>
      <c r="BK8" s="471"/>
      <c r="BL8" s="471"/>
      <c r="BM8" s="471"/>
      <c r="BN8" s="471"/>
      <c r="BO8" s="471"/>
      <c r="BP8" s="471"/>
      <c r="BQ8" s="471"/>
      <c r="BR8" s="471"/>
      <c r="BS8" s="471"/>
      <c r="BT8" s="471"/>
      <c r="BU8" s="471"/>
      <c r="BV8" s="471"/>
      <c r="BW8" s="471"/>
      <c r="BX8" s="471"/>
      <c r="BY8" s="471"/>
      <c r="BZ8" s="471"/>
      <c r="CA8" s="471"/>
      <c r="CB8" s="471"/>
      <c r="CC8" s="471"/>
      <c r="CD8" s="471"/>
      <c r="CE8" s="471"/>
      <c r="CF8" s="471"/>
      <c r="CG8" s="471"/>
      <c r="CH8" s="471"/>
      <c r="CI8" s="471"/>
      <c r="CJ8" s="471"/>
      <c r="CK8" s="471"/>
      <c r="CL8" s="471"/>
      <c r="CM8" s="471"/>
      <c r="CN8" s="471"/>
      <c r="CO8" s="471"/>
      <c r="CP8" s="471"/>
      <c r="CQ8" s="471"/>
      <c r="CR8" s="471"/>
      <c r="CS8" s="471"/>
      <c r="CT8" s="471"/>
      <c r="CU8" s="471"/>
      <c r="CV8" s="471"/>
      <c r="CW8" s="471"/>
      <c r="CX8" s="471"/>
      <c r="CY8" s="471"/>
      <c r="CZ8" s="471"/>
      <c r="DA8" s="471"/>
      <c r="DB8" s="471"/>
      <c r="DC8" s="471"/>
      <c r="DD8" s="471"/>
      <c r="DE8" s="471"/>
      <c r="DF8" s="471"/>
      <c r="DG8" s="471"/>
      <c r="DH8" s="471"/>
      <c r="DI8" s="471"/>
      <c r="DJ8" s="471"/>
      <c r="DK8" s="471"/>
      <c r="DL8" s="471"/>
      <c r="DM8" s="471"/>
      <c r="DN8" s="471"/>
      <c r="DO8" s="471"/>
      <c r="DP8" s="471"/>
      <c r="DQ8" s="471"/>
      <c r="DR8" s="471"/>
      <c r="DS8" s="471"/>
      <c r="DT8" s="471"/>
      <c r="DU8" s="471"/>
      <c r="DV8" s="471"/>
      <c r="DW8" s="471"/>
      <c r="DX8" s="471"/>
      <c r="DY8" s="471"/>
      <c r="DZ8" s="471"/>
      <c r="EA8" s="471"/>
      <c r="EB8" s="471"/>
      <c r="EC8" s="471"/>
      <c r="ED8" s="471"/>
      <c r="EE8" s="471"/>
      <c r="EF8" s="471"/>
      <c r="EG8" s="471"/>
      <c r="EH8" s="471"/>
      <c r="EI8" s="471"/>
      <c r="EJ8" s="471"/>
      <c r="EK8" s="471"/>
      <c r="EL8" s="471"/>
      <c r="EM8" s="471"/>
      <c r="EN8" s="471"/>
      <c r="EO8" s="471"/>
      <c r="EP8" s="471"/>
      <c r="EQ8" s="471"/>
      <c r="ER8" s="471"/>
      <c r="ES8" s="471"/>
      <c r="ET8" s="471"/>
      <c r="EU8" s="471"/>
      <c r="EV8" s="471"/>
      <c r="EW8" s="471"/>
      <c r="EX8" s="471"/>
      <c r="EY8" s="471"/>
      <c r="EZ8" s="471"/>
      <c r="FA8" s="471"/>
      <c r="FB8" s="471"/>
      <c r="FC8" s="471"/>
      <c r="FD8" s="471"/>
      <c r="FE8" s="471"/>
      <c r="FF8" s="471"/>
      <c r="FG8" s="471"/>
      <c r="FH8" s="471"/>
      <c r="FI8" s="471"/>
      <c r="FJ8" s="471"/>
      <c r="FK8" s="471"/>
      <c r="FL8" s="471"/>
      <c r="FM8" s="471"/>
      <c r="FN8" s="471"/>
      <c r="FO8" s="471"/>
      <c r="FP8" s="471"/>
      <c r="FQ8" s="471"/>
      <c r="FR8" s="471"/>
      <c r="FS8" s="471"/>
      <c r="FT8" s="471"/>
      <c r="FU8" s="471"/>
      <c r="FV8" s="471"/>
      <c r="FW8" s="471"/>
      <c r="FX8" s="471"/>
      <c r="FY8" s="471"/>
      <c r="FZ8" s="471"/>
      <c r="GA8" s="471"/>
      <c r="GB8" s="471"/>
      <c r="GC8" s="471"/>
      <c r="GD8" s="471"/>
      <c r="GE8" s="471"/>
      <c r="GF8" s="471"/>
      <c r="GG8" s="471"/>
      <c r="GH8" s="471"/>
      <c r="GI8" s="471"/>
      <c r="GJ8" s="471"/>
      <c r="GK8" s="471"/>
      <c r="GL8" s="471"/>
      <c r="GM8" s="471"/>
      <c r="GN8" s="471"/>
      <c r="GO8" s="471"/>
      <c r="GP8" s="471"/>
      <c r="GQ8" s="471"/>
      <c r="GR8" s="471"/>
      <c r="GS8" s="471"/>
      <c r="GT8" s="471"/>
      <c r="GU8" s="471"/>
      <c r="GV8" s="471"/>
      <c r="GW8" s="471"/>
      <c r="GX8" s="471"/>
      <c r="GY8" s="471"/>
      <c r="GZ8" s="471"/>
      <c r="HA8" s="471"/>
      <c r="HB8" s="471"/>
      <c r="HC8" s="471"/>
      <c r="HD8" s="471"/>
      <c r="HE8" s="471"/>
      <c r="HF8" s="471"/>
      <c r="HG8" s="471"/>
      <c r="HH8" s="471"/>
      <c r="HI8" s="471"/>
      <c r="HJ8" s="471"/>
      <c r="HK8" s="471"/>
      <c r="HL8" s="471"/>
      <c r="HM8" s="471"/>
      <c r="HN8" s="471"/>
      <c r="HO8" s="471"/>
      <c r="HP8" s="471"/>
      <c r="HQ8" s="471"/>
      <c r="HR8" s="471"/>
      <c r="HS8" s="471"/>
      <c r="HT8" s="471"/>
      <c r="HU8" s="471"/>
      <c r="HV8" s="471"/>
      <c r="HW8" s="471"/>
      <c r="HX8" s="471"/>
      <c r="HY8" s="471"/>
      <c r="HZ8" s="471"/>
      <c r="IA8" s="471"/>
      <c r="IB8" s="471"/>
      <c r="IC8" s="471"/>
      <c r="ID8" s="471"/>
      <c r="IE8" s="471"/>
      <c r="IF8" s="471"/>
      <c r="IG8" s="471"/>
      <c r="IH8" s="471"/>
      <c r="II8" s="471"/>
      <c r="IJ8" s="471"/>
      <c r="IK8" s="471"/>
      <c r="IL8" s="471"/>
      <c r="IM8" s="471"/>
      <c r="IN8" s="471"/>
      <c r="IO8" s="471"/>
      <c r="IP8" s="471"/>
      <c r="IQ8" s="471"/>
      <c r="IR8" s="471"/>
      <c r="IS8" s="471"/>
      <c r="IT8" s="471"/>
      <c r="IU8" s="471"/>
      <c r="IV8" s="471"/>
      <c r="IW8" s="471"/>
      <c r="IX8" s="471"/>
      <c r="IY8" s="471"/>
      <c r="IZ8" s="471"/>
      <c r="JA8" s="471"/>
      <c r="JB8" s="471"/>
      <c r="JC8" s="471"/>
      <c r="JD8" s="471"/>
      <c r="JE8" s="471"/>
      <c r="JF8" s="471"/>
      <c r="JG8" s="471"/>
      <c r="JH8" s="471"/>
      <c r="JI8" s="471"/>
      <c r="JJ8" s="471"/>
      <c r="JK8" s="471"/>
      <c r="JL8" s="471"/>
      <c r="JM8" s="471"/>
      <c r="JN8" s="471"/>
      <c r="JO8" s="471"/>
      <c r="JP8" s="471"/>
      <c r="JQ8" s="471"/>
      <c r="JR8" s="471"/>
      <c r="JS8" s="471"/>
      <c r="JT8" s="471"/>
      <c r="JU8" s="471"/>
      <c r="JV8" s="471"/>
      <c r="JW8" s="471"/>
      <c r="JX8" s="471"/>
      <c r="JY8" s="471"/>
      <c r="JZ8" s="471"/>
      <c r="KA8" s="471"/>
      <c r="KB8" s="471"/>
      <c r="KC8" s="471"/>
      <c r="KD8" s="471"/>
      <c r="KE8" s="471"/>
      <c r="KF8" s="471"/>
      <c r="KG8" s="471"/>
      <c r="KH8" s="471"/>
      <c r="KI8" s="471"/>
      <c r="KJ8" s="471"/>
      <c r="KK8" s="471"/>
      <c r="KL8" s="471"/>
      <c r="KM8" s="471"/>
      <c r="KN8" s="471"/>
      <c r="KO8" s="471"/>
      <c r="KP8" s="471"/>
      <c r="KQ8" s="471"/>
      <c r="KR8" s="471"/>
      <c r="KS8" s="471"/>
      <c r="KT8" s="471"/>
      <c r="KU8" s="471"/>
      <c r="KV8" s="471"/>
      <c r="KW8" s="471"/>
      <c r="KX8" s="471"/>
      <c r="KY8" s="471"/>
      <c r="KZ8" s="471"/>
      <c r="LA8" s="471"/>
      <c r="LB8" s="471"/>
      <c r="LC8" s="471"/>
      <c r="LD8" s="471"/>
      <c r="LE8" s="471"/>
      <c r="LF8" s="471"/>
      <c r="LG8" s="471"/>
      <c r="LH8" s="471"/>
      <c r="LI8" s="471"/>
      <c r="LJ8" s="471"/>
      <c r="LK8" s="471"/>
      <c r="LL8" s="471"/>
      <c r="LM8" s="471"/>
      <c r="LN8" s="471"/>
      <c r="LO8" s="471"/>
      <c r="LP8" s="471"/>
      <c r="LQ8" s="471"/>
      <c r="LR8" s="471"/>
      <c r="LS8" s="471"/>
      <c r="LT8" s="471"/>
      <c r="LU8" s="471"/>
      <c r="LV8" s="471"/>
      <c r="LW8" s="471"/>
      <c r="LX8" s="471"/>
      <c r="LY8" s="471"/>
      <c r="LZ8" s="471"/>
      <c r="MA8" s="471"/>
      <c r="MB8" s="471"/>
      <c r="MC8" s="471"/>
      <c r="MD8" s="471"/>
      <c r="ME8" s="471"/>
      <c r="MF8" s="471"/>
      <c r="MG8" s="471"/>
      <c r="MH8" s="471"/>
      <c r="MI8" s="471"/>
      <c r="MJ8" s="471"/>
      <c r="MK8" s="471"/>
      <c r="ML8" s="471"/>
      <c r="MM8" s="471"/>
      <c r="MN8" s="471"/>
      <c r="MO8" s="471"/>
      <c r="MP8" s="471"/>
      <c r="MQ8" s="471"/>
      <c r="MR8" s="471"/>
      <c r="MS8" s="471"/>
      <c r="MT8" s="471"/>
      <c r="MU8" s="471"/>
      <c r="MV8" s="471"/>
      <c r="MW8" s="471"/>
      <c r="MX8" s="471"/>
      <c r="MY8" s="471"/>
      <c r="MZ8" s="471"/>
      <c r="NA8" s="471"/>
      <c r="NB8" s="471"/>
      <c r="NC8" s="471"/>
      <c r="ND8" s="471"/>
      <c r="NE8" s="471"/>
      <c r="NF8" s="471"/>
      <c r="NG8" s="471"/>
      <c r="NH8" s="471"/>
      <c r="NI8" s="471"/>
      <c r="NJ8" s="471"/>
      <c r="NK8" s="471"/>
      <c r="NL8" s="471"/>
      <c r="NM8" s="471"/>
      <c r="NN8" s="471"/>
      <c r="NO8" s="471"/>
      <c r="NP8" s="471"/>
      <c r="NQ8" s="471"/>
      <c r="NR8" s="471"/>
      <c r="NS8" s="471"/>
      <c r="NT8" s="471"/>
      <c r="NU8" s="471"/>
      <c r="NV8" s="471"/>
      <c r="NW8" s="471"/>
      <c r="NX8" s="471"/>
      <c r="NY8" s="471"/>
      <c r="NZ8" s="471"/>
      <c r="OA8" s="471"/>
      <c r="OB8" s="471"/>
      <c r="OC8" s="471"/>
      <c r="OD8" s="471"/>
      <c r="OE8" s="471"/>
      <c r="OF8" s="471"/>
      <c r="OG8" s="471"/>
      <c r="OH8" s="471"/>
      <c r="OI8" s="471"/>
      <c r="OJ8" s="471"/>
      <c r="OK8" s="471"/>
      <c r="OL8" s="471"/>
      <c r="OM8" s="471"/>
      <c r="ON8" s="471"/>
      <c r="OO8" s="471"/>
      <c r="OP8" s="471"/>
      <c r="OQ8" s="471"/>
      <c r="OR8" s="471"/>
      <c r="OS8" s="471"/>
      <c r="OT8" s="471"/>
      <c r="OU8" s="471"/>
      <c r="OV8" s="471"/>
      <c r="OW8" s="471"/>
      <c r="OX8" s="471"/>
      <c r="OY8" s="471"/>
      <c r="OZ8" s="471"/>
      <c r="PA8" s="471"/>
      <c r="PB8" s="471"/>
      <c r="PC8" s="471"/>
      <c r="PD8" s="471"/>
      <c r="PE8" s="471"/>
      <c r="PF8" s="471"/>
      <c r="PG8" s="471"/>
      <c r="PH8" s="471"/>
      <c r="PI8" s="471"/>
      <c r="PJ8" s="471"/>
      <c r="PK8" s="471"/>
      <c r="PL8" s="471"/>
      <c r="PM8" s="471"/>
      <c r="PN8" s="471"/>
      <c r="PO8" s="471"/>
      <c r="PP8" s="471"/>
      <c r="PQ8" s="471"/>
      <c r="PR8" s="471"/>
      <c r="PS8" s="471"/>
      <c r="PT8" s="471"/>
      <c r="PU8" s="471"/>
      <c r="PV8" s="471"/>
      <c r="PW8" s="471"/>
      <c r="PX8" s="471"/>
      <c r="PY8" s="471"/>
      <c r="PZ8" s="471"/>
      <c r="QA8" s="471"/>
      <c r="QB8" s="471"/>
      <c r="QC8" s="471"/>
      <c r="QD8" s="471"/>
      <c r="QE8" s="471"/>
      <c r="QF8" s="471"/>
      <c r="QG8" s="471"/>
      <c r="QH8" s="471"/>
      <c r="QI8" s="471"/>
      <c r="QJ8" s="471"/>
      <c r="QK8" s="471"/>
      <c r="QL8" s="471"/>
      <c r="QM8" s="471"/>
      <c r="QN8" s="471"/>
      <c r="QO8" s="471"/>
      <c r="QP8" s="471"/>
      <c r="QQ8" s="471"/>
      <c r="QR8" s="471"/>
      <c r="QS8" s="471"/>
      <c r="QT8" s="471"/>
      <c r="QU8" s="471"/>
      <c r="QV8" s="471"/>
      <c r="QW8" s="471"/>
      <c r="QX8" s="471"/>
      <c r="QY8" s="471"/>
      <c r="QZ8" s="471"/>
      <c r="RA8" s="471"/>
      <c r="RB8" s="471"/>
      <c r="RC8" s="471"/>
      <c r="RD8" s="471"/>
      <c r="RE8" s="471"/>
      <c r="RF8" s="471"/>
      <c r="RG8" s="471"/>
      <c r="RH8" s="471"/>
      <c r="RI8" s="471"/>
      <c r="RJ8" s="471"/>
      <c r="RK8" s="471"/>
      <c r="RL8" s="471"/>
      <c r="RM8" s="471"/>
      <c r="RN8" s="471"/>
      <c r="RO8" s="471"/>
      <c r="RP8" s="471"/>
      <c r="RQ8" s="471"/>
      <c r="RR8" s="471"/>
      <c r="RS8" s="471"/>
      <c r="RT8" s="471"/>
      <c r="RU8" s="471"/>
      <c r="RV8" s="471"/>
      <c r="RW8" s="471"/>
      <c r="RX8" s="471"/>
      <c r="RY8" s="471"/>
      <c r="RZ8" s="471"/>
      <c r="SA8" s="471"/>
      <c r="SB8" s="471"/>
      <c r="SC8" s="471"/>
      <c r="SD8" s="471"/>
      <c r="SE8" s="471"/>
      <c r="SF8" s="471"/>
      <c r="SG8" s="471"/>
      <c r="SH8" s="471"/>
      <c r="SI8" s="471"/>
      <c r="SJ8" s="471"/>
      <c r="SK8" s="471"/>
      <c r="SL8" s="471"/>
      <c r="SM8" s="471"/>
      <c r="SN8" s="471"/>
      <c r="SO8" s="471"/>
      <c r="SP8" s="471"/>
      <c r="SQ8" s="471"/>
      <c r="SR8" s="471"/>
      <c r="SS8" s="471"/>
      <c r="ST8" s="471"/>
      <c r="SU8" s="471"/>
      <c r="SV8" s="471"/>
      <c r="SW8" s="471"/>
      <c r="SX8" s="471"/>
      <c r="SY8" s="471"/>
      <c r="SZ8" s="471"/>
      <c r="TA8" s="471"/>
      <c r="TB8" s="471"/>
      <c r="TC8" s="471"/>
      <c r="TD8" s="471"/>
      <c r="TE8" s="471"/>
      <c r="TF8" s="471"/>
      <c r="TG8" s="471"/>
      <c r="TH8" s="471"/>
      <c r="TI8" s="471"/>
      <c r="TJ8" s="471"/>
      <c r="TK8" s="471"/>
      <c r="TL8" s="471"/>
      <c r="TM8" s="471"/>
      <c r="TN8" s="471"/>
      <c r="TO8" s="471"/>
      <c r="TP8" s="471"/>
      <c r="TQ8" s="471"/>
      <c r="TR8" s="471"/>
      <c r="TS8" s="471"/>
      <c r="TT8" s="471"/>
      <c r="TU8" s="471"/>
      <c r="TV8" s="471"/>
      <c r="TW8" s="471"/>
      <c r="TX8" s="471"/>
      <c r="TY8" s="471"/>
      <c r="TZ8" s="471"/>
      <c r="UA8" s="471"/>
      <c r="UB8" s="471"/>
      <c r="UC8" s="471"/>
      <c r="UD8" s="471"/>
      <c r="UE8" s="471"/>
      <c r="UF8" s="471"/>
      <c r="UG8" s="471"/>
      <c r="UH8" s="471"/>
      <c r="UI8" s="471"/>
      <c r="UJ8" s="471"/>
      <c r="UK8" s="471"/>
      <c r="UL8" s="471"/>
      <c r="UM8" s="471"/>
      <c r="UN8" s="471"/>
      <c r="UO8" s="471"/>
      <c r="UP8" s="471"/>
      <c r="UQ8" s="471"/>
      <c r="UR8" s="471"/>
      <c r="US8" s="471"/>
      <c r="UT8" s="471"/>
      <c r="UU8" s="471"/>
      <c r="UV8" s="471"/>
      <c r="UW8" s="471"/>
      <c r="UX8" s="471"/>
      <c r="UY8" s="471"/>
      <c r="UZ8" s="471"/>
      <c r="VA8" s="471"/>
      <c r="VB8" s="471"/>
      <c r="VC8" s="471"/>
      <c r="VD8" s="471"/>
      <c r="VE8" s="471"/>
      <c r="VF8" s="471"/>
      <c r="VG8" s="471"/>
      <c r="VH8" s="471"/>
      <c r="VI8" s="471"/>
      <c r="VJ8" s="471"/>
      <c r="VK8" s="471"/>
      <c r="VL8" s="471"/>
      <c r="VM8" s="471"/>
      <c r="VN8" s="471"/>
      <c r="VO8" s="471"/>
      <c r="VP8" s="471"/>
      <c r="VQ8" s="471"/>
      <c r="VR8" s="471"/>
      <c r="VS8" s="471"/>
      <c r="VT8" s="471"/>
      <c r="VU8" s="471"/>
      <c r="VV8" s="471"/>
      <c r="VW8" s="471"/>
      <c r="VX8" s="471"/>
      <c r="VY8" s="471"/>
      <c r="VZ8" s="471"/>
      <c r="WA8" s="471"/>
      <c r="WB8" s="471"/>
      <c r="WC8" s="471"/>
      <c r="WD8" s="471"/>
      <c r="WE8" s="471"/>
      <c r="WF8" s="471"/>
      <c r="WG8" s="471"/>
      <c r="WH8" s="471"/>
      <c r="WI8" s="471"/>
      <c r="WJ8" s="471"/>
      <c r="WK8" s="471"/>
      <c r="WL8" s="471"/>
      <c r="WM8" s="471"/>
      <c r="WN8" s="471"/>
      <c r="WO8" s="471"/>
      <c r="WP8" s="471"/>
      <c r="WQ8" s="471"/>
      <c r="WR8" s="471"/>
      <c r="WS8" s="471"/>
      <c r="WT8" s="471"/>
      <c r="WU8" s="471"/>
      <c r="WV8" s="471"/>
      <c r="WW8" s="471"/>
      <c r="WX8" s="471"/>
      <c r="WY8" s="471"/>
      <c r="WZ8" s="471"/>
      <c r="XA8" s="471"/>
      <c r="XB8" s="471"/>
      <c r="XC8" s="471"/>
      <c r="XD8" s="471"/>
      <c r="XE8" s="471"/>
      <c r="XF8" s="471"/>
      <c r="XG8" s="471"/>
      <c r="XH8" s="471"/>
      <c r="XI8" s="471"/>
      <c r="XJ8" s="471"/>
      <c r="XK8" s="471"/>
      <c r="XL8" s="471"/>
      <c r="XM8" s="471"/>
      <c r="XN8" s="471"/>
      <c r="XO8" s="471"/>
      <c r="XP8" s="471"/>
      <c r="XQ8" s="471"/>
      <c r="XR8" s="471"/>
      <c r="XS8" s="471"/>
      <c r="XT8" s="471"/>
      <c r="XU8" s="471"/>
      <c r="XV8" s="471"/>
      <c r="XW8" s="471"/>
      <c r="XX8" s="471"/>
      <c r="XY8" s="471"/>
      <c r="XZ8" s="471"/>
      <c r="YA8" s="471"/>
      <c r="YB8" s="471"/>
      <c r="YC8" s="471"/>
      <c r="YD8" s="471"/>
      <c r="YE8" s="471"/>
      <c r="YF8" s="471"/>
      <c r="YG8" s="471"/>
      <c r="YH8" s="471"/>
      <c r="YI8" s="471"/>
      <c r="YJ8" s="471"/>
      <c r="YK8" s="471"/>
      <c r="YL8" s="471"/>
      <c r="YM8" s="471"/>
      <c r="YN8" s="471"/>
      <c r="YO8" s="471"/>
      <c r="YP8" s="471"/>
      <c r="YQ8" s="471"/>
      <c r="YR8" s="471"/>
      <c r="YS8" s="471"/>
      <c r="YT8" s="471"/>
      <c r="YU8" s="471"/>
      <c r="YV8" s="471"/>
      <c r="YW8" s="471"/>
      <c r="YX8" s="471"/>
      <c r="YY8" s="471"/>
      <c r="YZ8" s="471"/>
      <c r="ZA8" s="471"/>
      <c r="ZB8" s="471"/>
      <c r="ZC8" s="471"/>
      <c r="ZD8" s="471"/>
      <c r="ZE8" s="471"/>
      <c r="ZF8" s="471"/>
      <c r="ZG8" s="471"/>
      <c r="ZH8" s="471"/>
      <c r="ZI8" s="471"/>
      <c r="ZJ8" s="471"/>
      <c r="ZK8" s="471"/>
      <c r="ZL8" s="471"/>
      <c r="ZM8" s="471"/>
      <c r="ZN8" s="471"/>
      <c r="ZO8" s="471"/>
      <c r="ZP8" s="471"/>
      <c r="ZQ8" s="471"/>
      <c r="ZR8" s="471"/>
      <c r="ZS8" s="471"/>
      <c r="ZT8" s="471"/>
      <c r="ZU8" s="471"/>
      <c r="ZV8" s="471"/>
      <c r="ZW8" s="471"/>
      <c r="ZX8" s="471"/>
      <c r="ZY8" s="471"/>
      <c r="ZZ8" s="471"/>
      <c r="AAA8" s="471"/>
      <c r="AAB8" s="471"/>
      <c r="AAC8" s="471"/>
      <c r="AAD8" s="471"/>
      <c r="AAE8" s="471"/>
      <c r="AAF8" s="471"/>
      <c r="AAG8" s="471"/>
      <c r="AAH8" s="471"/>
      <c r="AAI8" s="471"/>
      <c r="AAJ8" s="471"/>
      <c r="AAK8" s="471"/>
      <c r="AAL8" s="471"/>
      <c r="AAM8" s="471"/>
      <c r="AAN8" s="471"/>
      <c r="AAO8" s="471"/>
      <c r="AAP8" s="471"/>
      <c r="AAQ8" s="471"/>
      <c r="AAR8" s="471"/>
      <c r="AAS8" s="471"/>
      <c r="AAT8" s="471"/>
      <c r="AAU8" s="471"/>
      <c r="AAV8" s="471"/>
      <c r="AAW8" s="471"/>
      <c r="AAX8" s="471"/>
      <c r="AAY8" s="471"/>
      <c r="AAZ8" s="471"/>
      <c r="ABA8" s="471"/>
      <c r="ABB8" s="471"/>
      <c r="ABC8" s="471"/>
      <c r="ABD8" s="471"/>
      <c r="ABE8" s="471"/>
      <c r="ABF8" s="471"/>
      <c r="ABG8" s="471"/>
      <c r="ABH8" s="471"/>
      <c r="ABI8" s="471"/>
      <c r="ABJ8" s="471"/>
      <c r="ABK8" s="471"/>
      <c r="ABL8" s="471"/>
      <c r="ABM8" s="471"/>
      <c r="ABN8" s="471"/>
      <c r="ABO8" s="471"/>
      <c r="ABP8" s="471"/>
      <c r="ABQ8" s="471"/>
      <c r="ABR8" s="471"/>
      <c r="ABS8" s="471"/>
      <c r="ABT8" s="471"/>
      <c r="ABU8" s="471"/>
      <c r="ABV8" s="471"/>
      <c r="ABW8" s="471"/>
      <c r="ABX8" s="471"/>
      <c r="ABY8" s="471"/>
      <c r="ABZ8" s="471"/>
      <c r="ACA8" s="471"/>
      <c r="ACB8" s="471"/>
      <c r="ACC8" s="471"/>
      <c r="ACD8" s="471"/>
      <c r="ACE8" s="471"/>
      <c r="ACF8" s="471"/>
      <c r="ACG8" s="471"/>
      <c r="ACH8" s="471"/>
      <c r="ACI8" s="471"/>
      <c r="ACJ8" s="471"/>
      <c r="ACK8" s="471"/>
      <c r="ACL8" s="471"/>
      <c r="ACM8" s="471"/>
      <c r="ACN8" s="471"/>
      <c r="ACO8" s="471"/>
      <c r="ACP8" s="471"/>
      <c r="ACQ8" s="471"/>
      <c r="ACR8" s="471"/>
      <c r="ACS8" s="471"/>
      <c r="ACT8" s="471"/>
      <c r="ACU8" s="471"/>
      <c r="ACV8" s="471"/>
      <c r="ACW8" s="471"/>
      <c r="ACX8" s="471"/>
      <c r="ACY8" s="471"/>
      <c r="ACZ8" s="471"/>
      <c r="ADA8" s="471"/>
      <c r="ADB8" s="471"/>
      <c r="ADC8" s="471"/>
      <c r="ADD8" s="471"/>
      <c r="ADE8" s="471"/>
      <c r="ADF8" s="471"/>
      <c r="ADG8" s="471"/>
      <c r="ADH8" s="471"/>
      <c r="ADI8" s="471"/>
      <c r="ADJ8" s="471"/>
      <c r="ADK8" s="471"/>
      <c r="ADL8" s="471"/>
      <c r="ADM8" s="471"/>
      <c r="ADN8" s="471"/>
      <c r="ADO8" s="471"/>
      <c r="ADP8" s="471"/>
      <c r="ADQ8" s="471"/>
      <c r="ADR8" s="471"/>
      <c r="ADS8" s="471"/>
      <c r="ADT8" s="471"/>
      <c r="ADU8" s="471"/>
      <c r="ADV8" s="471"/>
      <c r="ADW8" s="471"/>
      <c r="ADX8" s="471"/>
      <c r="ADY8" s="471"/>
      <c r="ADZ8" s="471"/>
      <c r="AEA8" s="471"/>
      <c r="AEB8" s="471"/>
      <c r="AEC8" s="471"/>
      <c r="AED8" s="471"/>
      <c r="AEE8" s="471"/>
      <c r="AEF8" s="471"/>
      <c r="AEG8" s="471"/>
      <c r="AEH8" s="471"/>
      <c r="AEI8" s="471"/>
      <c r="AEJ8" s="471"/>
      <c r="AEK8" s="471"/>
      <c r="AEL8" s="471"/>
      <c r="AEM8" s="471"/>
      <c r="AEN8" s="471"/>
      <c r="AEO8" s="471"/>
      <c r="AEP8" s="471"/>
      <c r="AEQ8" s="471"/>
      <c r="AER8" s="471"/>
      <c r="AES8" s="471"/>
      <c r="AET8" s="471"/>
      <c r="AEU8" s="471"/>
      <c r="AEV8" s="471"/>
      <c r="AEW8" s="471"/>
      <c r="AEX8" s="471"/>
      <c r="AEY8" s="471"/>
      <c r="AEZ8" s="471"/>
      <c r="AFA8" s="471"/>
      <c r="AFB8" s="471"/>
      <c r="AFC8" s="471"/>
      <c r="AFD8" s="471"/>
      <c r="AFE8" s="471"/>
      <c r="AFF8" s="471"/>
      <c r="AFG8" s="471"/>
      <c r="AFH8" s="471"/>
      <c r="AFI8" s="471"/>
      <c r="AFJ8" s="471"/>
      <c r="AFK8" s="471"/>
      <c r="AFL8" s="471"/>
      <c r="AFM8" s="471"/>
      <c r="AFN8" s="471"/>
      <c r="AFO8" s="471"/>
      <c r="AFP8" s="471"/>
      <c r="AFQ8" s="471"/>
      <c r="AFR8" s="471"/>
      <c r="AFS8" s="471"/>
      <c r="AFT8" s="471"/>
      <c r="AFU8" s="471"/>
      <c r="AFV8" s="471"/>
      <c r="AFW8" s="471"/>
      <c r="AFX8" s="471"/>
      <c r="AFY8" s="471"/>
      <c r="AFZ8" s="471"/>
      <c r="AGA8" s="471"/>
      <c r="AGB8" s="471"/>
      <c r="AGC8" s="471"/>
      <c r="AGD8" s="471"/>
      <c r="AGE8" s="471"/>
      <c r="AGF8" s="471"/>
      <c r="AGG8" s="471"/>
      <c r="AGH8" s="471"/>
      <c r="AGI8" s="471"/>
    </row>
    <row r="9" spans="1:867" s="421" customFormat="1" x14ac:dyDescent="0.2">
      <c r="A9" s="48" t="str">
        <f>'Estimación por período'!A9</f>
        <v>1.3. Fortalecimiento de la oferta de insumos y servicios asociados al cultivo de caña de azúcar para la obtención de panela</v>
      </c>
      <c r="B9" s="48">
        <f>'Estimación anualizada '!V9</f>
        <v>36182760282.415329</v>
      </c>
      <c r="C9" s="284">
        <v>0.85</v>
      </c>
      <c r="D9" s="284">
        <v>0.15</v>
      </c>
      <c r="E9" s="284"/>
      <c r="F9" s="48">
        <f t="shared" si="2"/>
        <v>30755346240.053028</v>
      </c>
      <c r="G9" s="48">
        <f t="shared" si="3"/>
        <v>5427414042.362299</v>
      </c>
      <c r="H9" s="48">
        <f t="shared" si="4"/>
        <v>0</v>
      </c>
      <c r="I9" s="284">
        <v>0.8</v>
      </c>
      <c r="J9" s="284"/>
      <c r="K9" s="284">
        <v>0.2</v>
      </c>
      <c r="L9" s="284"/>
      <c r="M9" s="48">
        <f t="shared" si="5"/>
        <v>24604276992.042423</v>
      </c>
      <c r="N9" s="48">
        <f t="shared" si="6"/>
        <v>0</v>
      </c>
      <c r="O9" s="48">
        <f t="shared" si="7"/>
        <v>6151069248.0106058</v>
      </c>
      <c r="P9" s="48">
        <f t="shared" si="8"/>
        <v>0</v>
      </c>
      <c r="Q9" s="471"/>
      <c r="R9" s="471"/>
      <c r="S9" s="471"/>
      <c r="T9" s="471"/>
      <c r="U9" s="471"/>
      <c r="V9" s="471"/>
      <c r="W9" s="471"/>
      <c r="X9" s="471"/>
      <c r="Y9" s="471"/>
      <c r="Z9" s="471"/>
      <c r="AA9" s="471"/>
      <c r="AB9" s="471"/>
      <c r="AC9" s="471"/>
      <c r="AD9" s="471"/>
      <c r="AE9" s="471"/>
      <c r="AF9" s="471"/>
      <c r="AG9" s="471"/>
      <c r="AH9" s="471"/>
      <c r="AI9" s="471"/>
      <c r="AJ9" s="471"/>
      <c r="AK9" s="471"/>
      <c r="AL9" s="471"/>
      <c r="AM9" s="471"/>
      <c r="AN9" s="471"/>
      <c r="AO9" s="471"/>
      <c r="AP9" s="471"/>
      <c r="AQ9" s="471"/>
      <c r="AR9" s="471"/>
      <c r="AS9" s="471"/>
      <c r="AT9" s="471"/>
      <c r="AU9" s="471"/>
      <c r="AV9" s="471"/>
      <c r="AW9" s="471"/>
      <c r="AX9" s="471"/>
      <c r="AY9" s="471"/>
      <c r="AZ9" s="471"/>
      <c r="BA9" s="471"/>
      <c r="BB9" s="471"/>
      <c r="BC9" s="471"/>
      <c r="BD9" s="471"/>
      <c r="BE9" s="471"/>
      <c r="BF9" s="471"/>
      <c r="BG9" s="471"/>
      <c r="BH9" s="471"/>
      <c r="BI9" s="471"/>
      <c r="BJ9" s="471"/>
      <c r="BK9" s="471"/>
      <c r="BL9" s="471"/>
      <c r="BM9" s="471"/>
      <c r="BN9" s="471"/>
      <c r="BO9" s="471"/>
      <c r="BP9" s="471"/>
      <c r="BQ9" s="471"/>
      <c r="BR9" s="471"/>
      <c r="BS9" s="471"/>
      <c r="BT9" s="471"/>
      <c r="BU9" s="471"/>
      <c r="BV9" s="471"/>
      <c r="BW9" s="471"/>
      <c r="BX9" s="471"/>
      <c r="BY9" s="471"/>
      <c r="BZ9" s="471"/>
      <c r="CA9" s="471"/>
      <c r="CB9" s="471"/>
      <c r="CC9" s="471"/>
      <c r="CD9" s="471"/>
      <c r="CE9" s="471"/>
      <c r="CF9" s="471"/>
      <c r="CG9" s="471"/>
      <c r="CH9" s="471"/>
      <c r="CI9" s="471"/>
      <c r="CJ9" s="471"/>
      <c r="CK9" s="471"/>
      <c r="CL9" s="471"/>
      <c r="CM9" s="471"/>
      <c r="CN9" s="471"/>
      <c r="CO9" s="471"/>
      <c r="CP9" s="471"/>
      <c r="CQ9" s="471"/>
      <c r="CR9" s="471"/>
      <c r="CS9" s="471"/>
      <c r="CT9" s="471"/>
      <c r="CU9" s="471"/>
      <c r="CV9" s="471"/>
      <c r="CW9" s="471"/>
      <c r="CX9" s="471"/>
      <c r="CY9" s="471"/>
      <c r="CZ9" s="471"/>
      <c r="DA9" s="471"/>
      <c r="DB9" s="471"/>
      <c r="DC9" s="471"/>
      <c r="DD9" s="471"/>
      <c r="DE9" s="471"/>
      <c r="DF9" s="471"/>
      <c r="DG9" s="471"/>
      <c r="DH9" s="471"/>
      <c r="DI9" s="471"/>
      <c r="DJ9" s="471"/>
      <c r="DK9" s="471"/>
      <c r="DL9" s="471"/>
      <c r="DM9" s="471"/>
      <c r="DN9" s="471"/>
      <c r="DO9" s="471"/>
      <c r="DP9" s="471"/>
      <c r="DQ9" s="471"/>
      <c r="DR9" s="471"/>
      <c r="DS9" s="471"/>
      <c r="DT9" s="471"/>
      <c r="DU9" s="471"/>
      <c r="DV9" s="471"/>
      <c r="DW9" s="471"/>
      <c r="DX9" s="471"/>
      <c r="DY9" s="471"/>
      <c r="DZ9" s="471"/>
      <c r="EA9" s="471"/>
      <c r="EB9" s="471"/>
      <c r="EC9" s="471"/>
      <c r="ED9" s="471"/>
      <c r="EE9" s="471"/>
      <c r="EF9" s="471"/>
      <c r="EG9" s="471"/>
      <c r="EH9" s="471"/>
      <c r="EI9" s="471"/>
      <c r="EJ9" s="471"/>
      <c r="EK9" s="471"/>
      <c r="EL9" s="471"/>
      <c r="EM9" s="471"/>
      <c r="EN9" s="471"/>
      <c r="EO9" s="471"/>
      <c r="EP9" s="471"/>
      <c r="EQ9" s="471"/>
      <c r="ER9" s="471"/>
      <c r="ES9" s="471"/>
      <c r="ET9" s="471"/>
      <c r="EU9" s="471"/>
      <c r="EV9" s="471"/>
      <c r="EW9" s="471"/>
      <c r="EX9" s="471"/>
      <c r="EY9" s="471"/>
      <c r="EZ9" s="471"/>
      <c r="FA9" s="471"/>
      <c r="FB9" s="471"/>
      <c r="FC9" s="471"/>
      <c r="FD9" s="471"/>
      <c r="FE9" s="471"/>
      <c r="FF9" s="471"/>
      <c r="FG9" s="471"/>
      <c r="FH9" s="471"/>
      <c r="FI9" s="471"/>
      <c r="FJ9" s="471"/>
      <c r="FK9" s="471"/>
      <c r="FL9" s="471"/>
      <c r="FM9" s="471"/>
      <c r="FN9" s="471"/>
      <c r="FO9" s="471"/>
      <c r="FP9" s="471"/>
      <c r="FQ9" s="471"/>
      <c r="FR9" s="471"/>
      <c r="FS9" s="471"/>
      <c r="FT9" s="471"/>
      <c r="FU9" s="471"/>
      <c r="FV9" s="471"/>
      <c r="FW9" s="471"/>
      <c r="FX9" s="471"/>
      <c r="FY9" s="471"/>
      <c r="FZ9" s="471"/>
      <c r="GA9" s="471"/>
      <c r="GB9" s="471"/>
      <c r="GC9" s="471"/>
      <c r="GD9" s="471"/>
      <c r="GE9" s="471"/>
      <c r="GF9" s="471"/>
      <c r="GG9" s="471"/>
      <c r="GH9" s="471"/>
      <c r="GI9" s="471"/>
      <c r="GJ9" s="471"/>
      <c r="GK9" s="471"/>
      <c r="GL9" s="471"/>
      <c r="GM9" s="471"/>
      <c r="GN9" s="471"/>
      <c r="GO9" s="471"/>
      <c r="GP9" s="471"/>
      <c r="GQ9" s="471"/>
      <c r="GR9" s="471"/>
      <c r="GS9" s="471"/>
      <c r="GT9" s="471"/>
      <c r="GU9" s="471"/>
      <c r="GV9" s="471"/>
      <c r="GW9" s="471"/>
      <c r="GX9" s="471"/>
      <c r="GY9" s="471"/>
      <c r="GZ9" s="471"/>
      <c r="HA9" s="471"/>
      <c r="HB9" s="471"/>
      <c r="HC9" s="471"/>
      <c r="HD9" s="471"/>
      <c r="HE9" s="471"/>
      <c r="HF9" s="471"/>
      <c r="HG9" s="471"/>
      <c r="HH9" s="471"/>
      <c r="HI9" s="471"/>
      <c r="HJ9" s="471"/>
      <c r="HK9" s="471"/>
      <c r="HL9" s="471"/>
      <c r="HM9" s="471"/>
      <c r="HN9" s="471"/>
      <c r="HO9" s="471"/>
      <c r="HP9" s="471"/>
      <c r="HQ9" s="471"/>
      <c r="HR9" s="471"/>
      <c r="HS9" s="471"/>
      <c r="HT9" s="471"/>
      <c r="HU9" s="471"/>
      <c r="HV9" s="471"/>
      <c r="HW9" s="471"/>
      <c r="HX9" s="471"/>
      <c r="HY9" s="471"/>
      <c r="HZ9" s="471"/>
      <c r="IA9" s="471"/>
      <c r="IB9" s="471"/>
      <c r="IC9" s="471"/>
      <c r="ID9" s="471"/>
      <c r="IE9" s="471"/>
      <c r="IF9" s="471"/>
      <c r="IG9" s="471"/>
      <c r="IH9" s="471"/>
      <c r="II9" s="471"/>
      <c r="IJ9" s="471"/>
      <c r="IK9" s="471"/>
      <c r="IL9" s="471"/>
      <c r="IM9" s="471"/>
      <c r="IN9" s="471"/>
      <c r="IO9" s="471"/>
      <c r="IP9" s="471"/>
      <c r="IQ9" s="471"/>
      <c r="IR9" s="471"/>
      <c r="IS9" s="471"/>
      <c r="IT9" s="471"/>
      <c r="IU9" s="471"/>
      <c r="IV9" s="471"/>
      <c r="IW9" s="471"/>
      <c r="IX9" s="471"/>
      <c r="IY9" s="471"/>
      <c r="IZ9" s="471"/>
      <c r="JA9" s="471"/>
      <c r="JB9" s="471"/>
      <c r="JC9" s="471"/>
      <c r="JD9" s="471"/>
      <c r="JE9" s="471"/>
      <c r="JF9" s="471"/>
      <c r="JG9" s="471"/>
      <c r="JH9" s="471"/>
      <c r="JI9" s="471"/>
      <c r="JJ9" s="471"/>
      <c r="JK9" s="471"/>
      <c r="JL9" s="471"/>
      <c r="JM9" s="471"/>
      <c r="JN9" s="471"/>
      <c r="JO9" s="471"/>
      <c r="JP9" s="471"/>
      <c r="JQ9" s="471"/>
      <c r="JR9" s="471"/>
      <c r="JS9" s="471"/>
      <c r="JT9" s="471"/>
      <c r="JU9" s="471"/>
      <c r="JV9" s="471"/>
      <c r="JW9" s="471"/>
      <c r="JX9" s="471"/>
      <c r="JY9" s="471"/>
      <c r="JZ9" s="471"/>
      <c r="KA9" s="471"/>
      <c r="KB9" s="471"/>
      <c r="KC9" s="471"/>
      <c r="KD9" s="471"/>
      <c r="KE9" s="471"/>
      <c r="KF9" s="471"/>
      <c r="KG9" s="471"/>
      <c r="KH9" s="471"/>
      <c r="KI9" s="471"/>
      <c r="KJ9" s="471"/>
      <c r="KK9" s="471"/>
      <c r="KL9" s="471"/>
      <c r="KM9" s="471"/>
      <c r="KN9" s="471"/>
      <c r="KO9" s="471"/>
      <c r="KP9" s="471"/>
      <c r="KQ9" s="471"/>
      <c r="KR9" s="471"/>
      <c r="KS9" s="471"/>
      <c r="KT9" s="471"/>
      <c r="KU9" s="471"/>
      <c r="KV9" s="471"/>
      <c r="KW9" s="471"/>
      <c r="KX9" s="471"/>
      <c r="KY9" s="471"/>
      <c r="KZ9" s="471"/>
      <c r="LA9" s="471"/>
      <c r="LB9" s="471"/>
      <c r="LC9" s="471"/>
      <c r="LD9" s="471"/>
      <c r="LE9" s="471"/>
      <c r="LF9" s="471"/>
      <c r="LG9" s="471"/>
      <c r="LH9" s="471"/>
      <c r="LI9" s="471"/>
      <c r="LJ9" s="471"/>
      <c r="LK9" s="471"/>
      <c r="LL9" s="471"/>
      <c r="LM9" s="471"/>
      <c r="LN9" s="471"/>
      <c r="LO9" s="471"/>
      <c r="LP9" s="471"/>
      <c r="LQ9" s="471"/>
      <c r="LR9" s="471"/>
      <c r="LS9" s="471"/>
      <c r="LT9" s="471"/>
      <c r="LU9" s="471"/>
      <c r="LV9" s="471"/>
      <c r="LW9" s="471"/>
      <c r="LX9" s="471"/>
      <c r="LY9" s="471"/>
      <c r="LZ9" s="471"/>
      <c r="MA9" s="471"/>
      <c r="MB9" s="471"/>
      <c r="MC9" s="471"/>
      <c r="MD9" s="471"/>
      <c r="ME9" s="471"/>
      <c r="MF9" s="471"/>
      <c r="MG9" s="471"/>
      <c r="MH9" s="471"/>
      <c r="MI9" s="471"/>
      <c r="MJ9" s="471"/>
      <c r="MK9" s="471"/>
      <c r="ML9" s="471"/>
      <c r="MM9" s="471"/>
      <c r="MN9" s="471"/>
      <c r="MO9" s="471"/>
      <c r="MP9" s="471"/>
      <c r="MQ9" s="471"/>
      <c r="MR9" s="471"/>
      <c r="MS9" s="471"/>
      <c r="MT9" s="471"/>
      <c r="MU9" s="471"/>
      <c r="MV9" s="471"/>
      <c r="MW9" s="471"/>
      <c r="MX9" s="471"/>
      <c r="MY9" s="471"/>
      <c r="MZ9" s="471"/>
      <c r="NA9" s="471"/>
      <c r="NB9" s="471"/>
      <c r="NC9" s="471"/>
      <c r="ND9" s="471"/>
      <c r="NE9" s="471"/>
      <c r="NF9" s="471"/>
      <c r="NG9" s="471"/>
      <c r="NH9" s="471"/>
      <c r="NI9" s="471"/>
      <c r="NJ9" s="471"/>
      <c r="NK9" s="471"/>
      <c r="NL9" s="471"/>
      <c r="NM9" s="471"/>
      <c r="NN9" s="471"/>
      <c r="NO9" s="471"/>
      <c r="NP9" s="471"/>
      <c r="NQ9" s="471"/>
      <c r="NR9" s="471"/>
      <c r="NS9" s="471"/>
      <c r="NT9" s="471"/>
      <c r="NU9" s="471"/>
      <c r="NV9" s="471"/>
      <c r="NW9" s="471"/>
      <c r="NX9" s="471"/>
      <c r="NY9" s="471"/>
      <c r="NZ9" s="471"/>
      <c r="OA9" s="471"/>
      <c r="OB9" s="471"/>
      <c r="OC9" s="471"/>
      <c r="OD9" s="471"/>
      <c r="OE9" s="471"/>
      <c r="OF9" s="471"/>
      <c r="OG9" s="471"/>
      <c r="OH9" s="471"/>
      <c r="OI9" s="471"/>
      <c r="OJ9" s="471"/>
      <c r="OK9" s="471"/>
      <c r="OL9" s="471"/>
      <c r="OM9" s="471"/>
      <c r="ON9" s="471"/>
      <c r="OO9" s="471"/>
      <c r="OP9" s="471"/>
      <c r="OQ9" s="471"/>
      <c r="OR9" s="471"/>
      <c r="OS9" s="471"/>
      <c r="OT9" s="471"/>
      <c r="OU9" s="471"/>
      <c r="OV9" s="471"/>
      <c r="OW9" s="471"/>
      <c r="OX9" s="471"/>
      <c r="OY9" s="471"/>
      <c r="OZ9" s="471"/>
      <c r="PA9" s="471"/>
      <c r="PB9" s="471"/>
      <c r="PC9" s="471"/>
      <c r="PD9" s="471"/>
      <c r="PE9" s="471"/>
      <c r="PF9" s="471"/>
      <c r="PG9" s="471"/>
      <c r="PH9" s="471"/>
      <c r="PI9" s="471"/>
      <c r="PJ9" s="471"/>
      <c r="PK9" s="471"/>
      <c r="PL9" s="471"/>
      <c r="PM9" s="471"/>
      <c r="PN9" s="471"/>
      <c r="PO9" s="471"/>
      <c r="PP9" s="471"/>
      <c r="PQ9" s="471"/>
      <c r="PR9" s="471"/>
      <c r="PS9" s="471"/>
      <c r="PT9" s="471"/>
      <c r="PU9" s="471"/>
      <c r="PV9" s="471"/>
      <c r="PW9" s="471"/>
      <c r="PX9" s="471"/>
      <c r="PY9" s="471"/>
      <c r="PZ9" s="471"/>
      <c r="QA9" s="471"/>
      <c r="QB9" s="471"/>
      <c r="QC9" s="471"/>
      <c r="QD9" s="471"/>
      <c r="QE9" s="471"/>
      <c r="QF9" s="471"/>
      <c r="QG9" s="471"/>
      <c r="QH9" s="471"/>
      <c r="QI9" s="471"/>
      <c r="QJ9" s="471"/>
      <c r="QK9" s="471"/>
      <c r="QL9" s="471"/>
      <c r="QM9" s="471"/>
      <c r="QN9" s="471"/>
      <c r="QO9" s="471"/>
      <c r="QP9" s="471"/>
      <c r="QQ9" s="471"/>
      <c r="QR9" s="471"/>
      <c r="QS9" s="471"/>
      <c r="QT9" s="471"/>
      <c r="QU9" s="471"/>
      <c r="QV9" s="471"/>
      <c r="QW9" s="471"/>
      <c r="QX9" s="471"/>
      <c r="QY9" s="471"/>
      <c r="QZ9" s="471"/>
      <c r="RA9" s="471"/>
      <c r="RB9" s="471"/>
      <c r="RC9" s="471"/>
      <c r="RD9" s="471"/>
      <c r="RE9" s="471"/>
      <c r="RF9" s="471"/>
      <c r="RG9" s="471"/>
      <c r="RH9" s="471"/>
      <c r="RI9" s="471"/>
      <c r="RJ9" s="471"/>
      <c r="RK9" s="471"/>
      <c r="RL9" s="471"/>
      <c r="RM9" s="471"/>
      <c r="RN9" s="471"/>
      <c r="RO9" s="471"/>
      <c r="RP9" s="471"/>
      <c r="RQ9" s="471"/>
      <c r="RR9" s="471"/>
      <c r="RS9" s="471"/>
      <c r="RT9" s="471"/>
      <c r="RU9" s="471"/>
      <c r="RV9" s="471"/>
      <c r="RW9" s="471"/>
      <c r="RX9" s="471"/>
      <c r="RY9" s="471"/>
      <c r="RZ9" s="471"/>
      <c r="SA9" s="471"/>
      <c r="SB9" s="471"/>
      <c r="SC9" s="471"/>
      <c r="SD9" s="471"/>
      <c r="SE9" s="471"/>
      <c r="SF9" s="471"/>
      <c r="SG9" s="471"/>
      <c r="SH9" s="471"/>
      <c r="SI9" s="471"/>
      <c r="SJ9" s="471"/>
      <c r="SK9" s="471"/>
      <c r="SL9" s="471"/>
      <c r="SM9" s="471"/>
      <c r="SN9" s="471"/>
      <c r="SO9" s="471"/>
      <c r="SP9" s="471"/>
      <c r="SQ9" s="471"/>
      <c r="SR9" s="471"/>
      <c r="SS9" s="471"/>
      <c r="ST9" s="471"/>
      <c r="SU9" s="471"/>
      <c r="SV9" s="471"/>
      <c r="SW9" s="471"/>
      <c r="SX9" s="471"/>
      <c r="SY9" s="471"/>
      <c r="SZ9" s="471"/>
      <c r="TA9" s="471"/>
      <c r="TB9" s="471"/>
      <c r="TC9" s="471"/>
      <c r="TD9" s="471"/>
      <c r="TE9" s="471"/>
      <c r="TF9" s="471"/>
      <c r="TG9" s="471"/>
      <c r="TH9" s="471"/>
      <c r="TI9" s="471"/>
      <c r="TJ9" s="471"/>
      <c r="TK9" s="471"/>
      <c r="TL9" s="471"/>
      <c r="TM9" s="471"/>
      <c r="TN9" s="471"/>
      <c r="TO9" s="471"/>
      <c r="TP9" s="471"/>
      <c r="TQ9" s="471"/>
      <c r="TR9" s="471"/>
      <c r="TS9" s="471"/>
      <c r="TT9" s="471"/>
      <c r="TU9" s="471"/>
      <c r="TV9" s="471"/>
      <c r="TW9" s="471"/>
      <c r="TX9" s="471"/>
      <c r="TY9" s="471"/>
      <c r="TZ9" s="471"/>
      <c r="UA9" s="471"/>
      <c r="UB9" s="471"/>
      <c r="UC9" s="471"/>
      <c r="UD9" s="471"/>
      <c r="UE9" s="471"/>
      <c r="UF9" s="471"/>
      <c r="UG9" s="471"/>
      <c r="UH9" s="471"/>
      <c r="UI9" s="471"/>
      <c r="UJ9" s="471"/>
      <c r="UK9" s="471"/>
      <c r="UL9" s="471"/>
      <c r="UM9" s="471"/>
      <c r="UN9" s="471"/>
      <c r="UO9" s="471"/>
      <c r="UP9" s="471"/>
      <c r="UQ9" s="471"/>
      <c r="UR9" s="471"/>
      <c r="US9" s="471"/>
      <c r="UT9" s="471"/>
      <c r="UU9" s="471"/>
      <c r="UV9" s="471"/>
      <c r="UW9" s="471"/>
      <c r="UX9" s="471"/>
      <c r="UY9" s="471"/>
      <c r="UZ9" s="471"/>
      <c r="VA9" s="471"/>
      <c r="VB9" s="471"/>
      <c r="VC9" s="471"/>
      <c r="VD9" s="471"/>
      <c r="VE9" s="471"/>
      <c r="VF9" s="471"/>
      <c r="VG9" s="471"/>
      <c r="VH9" s="471"/>
      <c r="VI9" s="471"/>
      <c r="VJ9" s="471"/>
      <c r="VK9" s="471"/>
      <c r="VL9" s="471"/>
      <c r="VM9" s="471"/>
      <c r="VN9" s="471"/>
      <c r="VO9" s="471"/>
      <c r="VP9" s="471"/>
      <c r="VQ9" s="471"/>
      <c r="VR9" s="471"/>
      <c r="VS9" s="471"/>
      <c r="VT9" s="471"/>
      <c r="VU9" s="471"/>
      <c r="VV9" s="471"/>
      <c r="VW9" s="471"/>
      <c r="VX9" s="471"/>
      <c r="VY9" s="471"/>
      <c r="VZ9" s="471"/>
      <c r="WA9" s="471"/>
      <c r="WB9" s="471"/>
      <c r="WC9" s="471"/>
      <c r="WD9" s="471"/>
      <c r="WE9" s="471"/>
      <c r="WF9" s="471"/>
      <c r="WG9" s="471"/>
      <c r="WH9" s="471"/>
      <c r="WI9" s="471"/>
      <c r="WJ9" s="471"/>
      <c r="WK9" s="471"/>
      <c r="WL9" s="471"/>
      <c r="WM9" s="471"/>
      <c r="WN9" s="471"/>
      <c r="WO9" s="471"/>
      <c r="WP9" s="471"/>
      <c r="WQ9" s="471"/>
      <c r="WR9" s="471"/>
      <c r="WS9" s="471"/>
      <c r="WT9" s="471"/>
      <c r="WU9" s="471"/>
      <c r="WV9" s="471"/>
      <c r="WW9" s="471"/>
      <c r="WX9" s="471"/>
      <c r="WY9" s="471"/>
      <c r="WZ9" s="471"/>
      <c r="XA9" s="471"/>
      <c r="XB9" s="471"/>
      <c r="XC9" s="471"/>
      <c r="XD9" s="471"/>
      <c r="XE9" s="471"/>
      <c r="XF9" s="471"/>
      <c r="XG9" s="471"/>
      <c r="XH9" s="471"/>
      <c r="XI9" s="471"/>
      <c r="XJ9" s="471"/>
      <c r="XK9" s="471"/>
      <c r="XL9" s="471"/>
      <c r="XM9" s="471"/>
      <c r="XN9" s="471"/>
      <c r="XO9" s="471"/>
      <c r="XP9" s="471"/>
      <c r="XQ9" s="471"/>
      <c r="XR9" s="471"/>
      <c r="XS9" s="471"/>
      <c r="XT9" s="471"/>
      <c r="XU9" s="471"/>
      <c r="XV9" s="471"/>
      <c r="XW9" s="471"/>
      <c r="XX9" s="471"/>
      <c r="XY9" s="471"/>
      <c r="XZ9" s="471"/>
      <c r="YA9" s="471"/>
      <c r="YB9" s="471"/>
      <c r="YC9" s="471"/>
      <c r="YD9" s="471"/>
      <c r="YE9" s="471"/>
      <c r="YF9" s="471"/>
      <c r="YG9" s="471"/>
      <c r="YH9" s="471"/>
      <c r="YI9" s="471"/>
      <c r="YJ9" s="471"/>
      <c r="YK9" s="471"/>
      <c r="YL9" s="471"/>
      <c r="YM9" s="471"/>
      <c r="YN9" s="471"/>
      <c r="YO9" s="471"/>
      <c r="YP9" s="471"/>
      <c r="YQ9" s="471"/>
      <c r="YR9" s="471"/>
      <c r="YS9" s="471"/>
      <c r="YT9" s="471"/>
      <c r="YU9" s="471"/>
      <c r="YV9" s="471"/>
      <c r="YW9" s="471"/>
      <c r="YX9" s="471"/>
      <c r="YY9" s="471"/>
      <c r="YZ9" s="471"/>
      <c r="ZA9" s="471"/>
      <c r="ZB9" s="471"/>
      <c r="ZC9" s="471"/>
      <c r="ZD9" s="471"/>
      <c r="ZE9" s="471"/>
      <c r="ZF9" s="471"/>
      <c r="ZG9" s="471"/>
      <c r="ZH9" s="471"/>
      <c r="ZI9" s="471"/>
      <c r="ZJ9" s="471"/>
      <c r="ZK9" s="471"/>
      <c r="ZL9" s="471"/>
      <c r="ZM9" s="471"/>
      <c r="ZN9" s="471"/>
      <c r="ZO9" s="471"/>
      <c r="ZP9" s="471"/>
      <c r="ZQ9" s="471"/>
      <c r="ZR9" s="471"/>
      <c r="ZS9" s="471"/>
      <c r="ZT9" s="471"/>
      <c r="ZU9" s="471"/>
      <c r="ZV9" s="471"/>
      <c r="ZW9" s="471"/>
      <c r="ZX9" s="471"/>
      <c r="ZY9" s="471"/>
      <c r="ZZ9" s="471"/>
      <c r="AAA9" s="471"/>
      <c r="AAB9" s="471"/>
      <c r="AAC9" s="471"/>
      <c r="AAD9" s="471"/>
      <c r="AAE9" s="471"/>
      <c r="AAF9" s="471"/>
      <c r="AAG9" s="471"/>
      <c r="AAH9" s="471"/>
      <c r="AAI9" s="471"/>
      <c r="AAJ9" s="471"/>
      <c r="AAK9" s="471"/>
      <c r="AAL9" s="471"/>
      <c r="AAM9" s="471"/>
      <c r="AAN9" s="471"/>
      <c r="AAO9" s="471"/>
      <c r="AAP9" s="471"/>
      <c r="AAQ9" s="471"/>
      <c r="AAR9" s="471"/>
      <c r="AAS9" s="471"/>
      <c r="AAT9" s="471"/>
      <c r="AAU9" s="471"/>
      <c r="AAV9" s="471"/>
      <c r="AAW9" s="471"/>
      <c r="AAX9" s="471"/>
      <c r="AAY9" s="471"/>
      <c r="AAZ9" s="471"/>
      <c r="ABA9" s="471"/>
      <c r="ABB9" s="471"/>
      <c r="ABC9" s="471"/>
      <c r="ABD9" s="471"/>
      <c r="ABE9" s="471"/>
      <c r="ABF9" s="471"/>
      <c r="ABG9" s="471"/>
      <c r="ABH9" s="471"/>
      <c r="ABI9" s="471"/>
      <c r="ABJ9" s="471"/>
      <c r="ABK9" s="471"/>
      <c r="ABL9" s="471"/>
      <c r="ABM9" s="471"/>
      <c r="ABN9" s="471"/>
      <c r="ABO9" s="471"/>
      <c r="ABP9" s="471"/>
      <c r="ABQ9" s="471"/>
      <c r="ABR9" s="471"/>
      <c r="ABS9" s="471"/>
      <c r="ABT9" s="471"/>
      <c r="ABU9" s="471"/>
      <c r="ABV9" s="471"/>
      <c r="ABW9" s="471"/>
      <c r="ABX9" s="471"/>
      <c r="ABY9" s="471"/>
      <c r="ABZ9" s="471"/>
      <c r="ACA9" s="471"/>
      <c r="ACB9" s="471"/>
      <c r="ACC9" s="471"/>
      <c r="ACD9" s="471"/>
      <c r="ACE9" s="471"/>
      <c r="ACF9" s="471"/>
      <c r="ACG9" s="471"/>
      <c r="ACH9" s="471"/>
      <c r="ACI9" s="471"/>
      <c r="ACJ9" s="471"/>
      <c r="ACK9" s="471"/>
      <c r="ACL9" s="471"/>
      <c r="ACM9" s="471"/>
      <c r="ACN9" s="471"/>
      <c r="ACO9" s="471"/>
      <c r="ACP9" s="471"/>
      <c r="ACQ9" s="471"/>
      <c r="ACR9" s="471"/>
      <c r="ACS9" s="471"/>
      <c r="ACT9" s="471"/>
      <c r="ACU9" s="471"/>
      <c r="ACV9" s="471"/>
      <c r="ACW9" s="471"/>
      <c r="ACX9" s="471"/>
      <c r="ACY9" s="471"/>
      <c r="ACZ9" s="471"/>
      <c r="ADA9" s="471"/>
      <c r="ADB9" s="471"/>
      <c r="ADC9" s="471"/>
      <c r="ADD9" s="471"/>
      <c r="ADE9" s="471"/>
      <c r="ADF9" s="471"/>
      <c r="ADG9" s="471"/>
      <c r="ADH9" s="471"/>
      <c r="ADI9" s="471"/>
      <c r="ADJ9" s="471"/>
      <c r="ADK9" s="471"/>
      <c r="ADL9" s="471"/>
      <c r="ADM9" s="471"/>
      <c r="ADN9" s="471"/>
      <c r="ADO9" s="471"/>
      <c r="ADP9" s="471"/>
      <c r="ADQ9" s="471"/>
      <c r="ADR9" s="471"/>
      <c r="ADS9" s="471"/>
      <c r="ADT9" s="471"/>
      <c r="ADU9" s="471"/>
      <c r="ADV9" s="471"/>
      <c r="ADW9" s="471"/>
      <c r="ADX9" s="471"/>
      <c r="ADY9" s="471"/>
      <c r="ADZ9" s="471"/>
      <c r="AEA9" s="471"/>
      <c r="AEB9" s="471"/>
      <c r="AEC9" s="471"/>
      <c r="AED9" s="471"/>
      <c r="AEE9" s="471"/>
      <c r="AEF9" s="471"/>
      <c r="AEG9" s="471"/>
      <c r="AEH9" s="471"/>
      <c r="AEI9" s="471"/>
      <c r="AEJ9" s="471"/>
      <c r="AEK9" s="471"/>
      <c r="AEL9" s="471"/>
      <c r="AEM9" s="471"/>
      <c r="AEN9" s="471"/>
      <c r="AEO9" s="471"/>
      <c r="AEP9" s="471"/>
      <c r="AEQ9" s="471"/>
      <c r="AER9" s="471"/>
      <c r="AES9" s="471"/>
      <c r="AET9" s="471"/>
      <c r="AEU9" s="471"/>
      <c r="AEV9" s="471"/>
      <c r="AEW9" s="471"/>
      <c r="AEX9" s="471"/>
      <c r="AEY9" s="471"/>
      <c r="AEZ9" s="471"/>
      <c r="AFA9" s="471"/>
      <c r="AFB9" s="471"/>
      <c r="AFC9" s="471"/>
      <c r="AFD9" s="471"/>
      <c r="AFE9" s="471"/>
      <c r="AFF9" s="471"/>
      <c r="AFG9" s="471"/>
      <c r="AFH9" s="471"/>
      <c r="AFI9" s="471"/>
      <c r="AFJ9" s="471"/>
      <c r="AFK9" s="471"/>
      <c r="AFL9" s="471"/>
      <c r="AFM9" s="471"/>
      <c r="AFN9" s="471"/>
      <c r="AFO9" s="471"/>
      <c r="AFP9" s="471"/>
      <c r="AFQ9" s="471"/>
      <c r="AFR9" s="471"/>
      <c r="AFS9" s="471"/>
      <c r="AFT9" s="471"/>
      <c r="AFU9" s="471"/>
      <c r="AFV9" s="471"/>
      <c r="AFW9" s="471"/>
      <c r="AFX9" s="471"/>
      <c r="AFY9" s="471"/>
      <c r="AFZ9" s="471"/>
      <c r="AGA9" s="471"/>
      <c r="AGB9" s="471"/>
      <c r="AGC9" s="471"/>
      <c r="AGD9" s="471"/>
      <c r="AGE9" s="471"/>
      <c r="AGF9" s="471"/>
      <c r="AGG9" s="471"/>
      <c r="AGH9" s="471"/>
      <c r="AGI9" s="471"/>
    </row>
    <row r="10" spans="1:867" s="445" customFormat="1" ht="15" x14ac:dyDescent="0.2">
      <c r="A10" s="443" t="str">
        <f>'Estimación por período'!A10</f>
        <v>2. Mejora de la oferta de panela y sus derivados, con valor agregado</v>
      </c>
      <c r="B10" s="443">
        <f>'Estimación anualizada '!V10</f>
        <v>1642543740991.7886</v>
      </c>
      <c r="C10" s="505">
        <f>F10/B10</f>
        <v>0.95589227199253191</v>
      </c>
      <c r="D10" s="505">
        <f>G10/B10</f>
        <v>2.2587521056464881E-2</v>
      </c>
      <c r="E10" s="505">
        <f>H10/B10</f>
        <v>2.1520206951003148E-2</v>
      </c>
      <c r="F10" s="443">
        <f>SUM(F11:F13)</f>
        <v>1570094868423.7537</v>
      </c>
      <c r="G10" s="443">
        <f t="shared" ref="G10:H10" si="9">SUM(G11:G13)</f>
        <v>37100991335.81662</v>
      </c>
      <c r="H10" s="443">
        <f t="shared" si="9"/>
        <v>35347881232.218201</v>
      </c>
      <c r="I10" s="505">
        <f>M10/F10</f>
        <v>0.94491201441367623</v>
      </c>
      <c r="J10" s="505">
        <f>N10/F10</f>
        <v>0</v>
      </c>
      <c r="K10" s="505">
        <f>O10/F10</f>
        <v>4.1272882013880199E-2</v>
      </c>
      <c r="L10" s="505">
        <f>P10/F10</f>
        <v>1.3815103572443484E-2</v>
      </c>
      <c r="M10" s="443">
        <f>SUM(M11:M13)</f>
        <v>1483601504942.865</v>
      </c>
      <c r="N10" s="443">
        <f t="shared" ref="N10:P10" si="10">SUM(N11:N13)</f>
        <v>0</v>
      </c>
      <c r="O10" s="443">
        <f t="shared" si="10"/>
        <v>64802340255.052345</v>
      </c>
      <c r="P10" s="443">
        <f t="shared" si="10"/>
        <v>21691023225.836182</v>
      </c>
      <c r="Q10" s="471"/>
      <c r="R10" s="471"/>
      <c r="S10" s="471"/>
      <c r="T10" s="471"/>
      <c r="U10" s="471"/>
      <c r="V10" s="471"/>
      <c r="W10" s="471"/>
      <c r="X10" s="471"/>
      <c r="Y10" s="471"/>
      <c r="Z10" s="471"/>
      <c r="AA10" s="471"/>
      <c r="AB10" s="471"/>
      <c r="AC10" s="471"/>
      <c r="AD10" s="471"/>
      <c r="AE10" s="471"/>
      <c r="AF10" s="471"/>
      <c r="AG10" s="471"/>
      <c r="AH10" s="471"/>
      <c r="AI10" s="471"/>
      <c r="AJ10" s="471"/>
      <c r="AK10" s="471"/>
      <c r="AL10" s="471"/>
      <c r="AM10" s="471"/>
      <c r="AN10" s="471"/>
      <c r="AO10" s="471"/>
      <c r="AP10" s="471"/>
      <c r="AQ10" s="471"/>
      <c r="AR10" s="471"/>
      <c r="AS10" s="471"/>
      <c r="AT10" s="471"/>
      <c r="AU10" s="471"/>
      <c r="AV10" s="471"/>
      <c r="AW10" s="471"/>
      <c r="AX10" s="471"/>
      <c r="AY10" s="471"/>
      <c r="AZ10" s="471"/>
      <c r="BA10" s="471"/>
      <c r="BB10" s="471"/>
      <c r="BC10" s="471"/>
      <c r="BD10" s="471"/>
      <c r="BE10" s="471"/>
      <c r="BF10" s="471"/>
      <c r="BG10" s="471"/>
      <c r="BH10" s="471"/>
      <c r="BI10" s="471"/>
      <c r="BJ10" s="471"/>
      <c r="BK10" s="471"/>
      <c r="BL10" s="471"/>
      <c r="BM10" s="471"/>
      <c r="BN10" s="471"/>
      <c r="BO10" s="471"/>
      <c r="BP10" s="471"/>
      <c r="BQ10" s="471"/>
      <c r="BR10" s="471"/>
      <c r="BS10" s="471"/>
      <c r="BT10" s="471"/>
      <c r="BU10" s="471"/>
      <c r="BV10" s="471"/>
      <c r="BW10" s="471"/>
      <c r="BX10" s="471"/>
      <c r="BY10" s="471"/>
      <c r="BZ10" s="471"/>
      <c r="CA10" s="471"/>
      <c r="CB10" s="471"/>
      <c r="CC10" s="471"/>
      <c r="CD10" s="471"/>
      <c r="CE10" s="471"/>
      <c r="CF10" s="471"/>
      <c r="CG10" s="471"/>
      <c r="CH10" s="471"/>
      <c r="CI10" s="471"/>
      <c r="CJ10" s="471"/>
      <c r="CK10" s="471"/>
      <c r="CL10" s="471"/>
      <c r="CM10" s="471"/>
      <c r="CN10" s="471"/>
      <c r="CO10" s="471"/>
      <c r="CP10" s="471"/>
      <c r="CQ10" s="471"/>
      <c r="CR10" s="471"/>
      <c r="CS10" s="471"/>
      <c r="CT10" s="471"/>
      <c r="CU10" s="471"/>
      <c r="CV10" s="471"/>
      <c r="CW10" s="471"/>
      <c r="CX10" s="471"/>
      <c r="CY10" s="471"/>
      <c r="CZ10" s="471"/>
      <c r="DA10" s="471"/>
      <c r="DB10" s="471"/>
      <c r="DC10" s="471"/>
      <c r="DD10" s="471"/>
      <c r="DE10" s="471"/>
      <c r="DF10" s="471"/>
      <c r="DG10" s="471"/>
      <c r="DH10" s="471"/>
      <c r="DI10" s="471"/>
      <c r="DJ10" s="471"/>
      <c r="DK10" s="471"/>
      <c r="DL10" s="471"/>
      <c r="DM10" s="471"/>
      <c r="DN10" s="471"/>
      <c r="DO10" s="471"/>
      <c r="DP10" s="471"/>
      <c r="DQ10" s="471"/>
      <c r="DR10" s="471"/>
      <c r="DS10" s="471"/>
      <c r="DT10" s="471"/>
      <c r="DU10" s="471"/>
      <c r="DV10" s="471"/>
      <c r="DW10" s="471"/>
      <c r="DX10" s="471"/>
      <c r="DY10" s="471"/>
      <c r="DZ10" s="471"/>
      <c r="EA10" s="471"/>
      <c r="EB10" s="471"/>
      <c r="EC10" s="471"/>
      <c r="ED10" s="471"/>
      <c r="EE10" s="471"/>
      <c r="EF10" s="471"/>
      <c r="EG10" s="471"/>
      <c r="EH10" s="471"/>
      <c r="EI10" s="471"/>
      <c r="EJ10" s="471"/>
      <c r="EK10" s="471"/>
      <c r="EL10" s="471"/>
      <c r="EM10" s="471"/>
      <c r="EN10" s="471"/>
      <c r="EO10" s="471"/>
      <c r="EP10" s="471"/>
      <c r="EQ10" s="471"/>
      <c r="ER10" s="471"/>
      <c r="ES10" s="471"/>
      <c r="ET10" s="471"/>
      <c r="EU10" s="471"/>
      <c r="EV10" s="471"/>
      <c r="EW10" s="471"/>
      <c r="EX10" s="471"/>
      <c r="EY10" s="471"/>
      <c r="EZ10" s="471"/>
      <c r="FA10" s="471"/>
      <c r="FB10" s="471"/>
      <c r="FC10" s="471"/>
      <c r="FD10" s="471"/>
      <c r="FE10" s="471"/>
      <c r="FF10" s="471"/>
      <c r="FG10" s="471"/>
      <c r="FH10" s="471"/>
      <c r="FI10" s="471"/>
      <c r="FJ10" s="471"/>
      <c r="FK10" s="471"/>
      <c r="FL10" s="471"/>
      <c r="FM10" s="471"/>
      <c r="FN10" s="471"/>
      <c r="FO10" s="471"/>
      <c r="FP10" s="471"/>
      <c r="FQ10" s="471"/>
      <c r="FR10" s="471"/>
      <c r="FS10" s="471"/>
      <c r="FT10" s="471"/>
      <c r="FU10" s="471"/>
      <c r="FV10" s="471"/>
      <c r="FW10" s="471"/>
      <c r="FX10" s="471"/>
      <c r="FY10" s="471"/>
      <c r="FZ10" s="471"/>
      <c r="GA10" s="471"/>
      <c r="GB10" s="471"/>
      <c r="GC10" s="471"/>
      <c r="GD10" s="471"/>
      <c r="GE10" s="471"/>
      <c r="GF10" s="471"/>
      <c r="GG10" s="471"/>
      <c r="GH10" s="471"/>
      <c r="GI10" s="471"/>
      <c r="GJ10" s="471"/>
      <c r="GK10" s="471"/>
      <c r="GL10" s="471"/>
      <c r="GM10" s="471"/>
      <c r="GN10" s="471"/>
      <c r="GO10" s="471"/>
      <c r="GP10" s="471"/>
      <c r="GQ10" s="471"/>
      <c r="GR10" s="471"/>
      <c r="GS10" s="471"/>
      <c r="GT10" s="471"/>
      <c r="GU10" s="471"/>
      <c r="GV10" s="471"/>
      <c r="GW10" s="471"/>
      <c r="GX10" s="471"/>
      <c r="GY10" s="471"/>
      <c r="GZ10" s="471"/>
      <c r="HA10" s="471"/>
      <c r="HB10" s="471"/>
      <c r="HC10" s="471"/>
      <c r="HD10" s="471"/>
      <c r="HE10" s="471"/>
      <c r="HF10" s="471"/>
      <c r="HG10" s="471"/>
      <c r="HH10" s="471"/>
      <c r="HI10" s="471"/>
      <c r="HJ10" s="471"/>
      <c r="HK10" s="471"/>
      <c r="HL10" s="471"/>
      <c r="HM10" s="471"/>
      <c r="HN10" s="471"/>
      <c r="HO10" s="471"/>
      <c r="HP10" s="471"/>
      <c r="HQ10" s="471"/>
      <c r="HR10" s="471"/>
      <c r="HS10" s="471"/>
      <c r="HT10" s="471"/>
      <c r="HU10" s="471"/>
      <c r="HV10" s="471"/>
      <c r="HW10" s="471"/>
      <c r="HX10" s="471"/>
      <c r="HY10" s="471"/>
      <c r="HZ10" s="471"/>
      <c r="IA10" s="471"/>
      <c r="IB10" s="471"/>
      <c r="IC10" s="471"/>
      <c r="ID10" s="471"/>
      <c r="IE10" s="471"/>
      <c r="IF10" s="471"/>
      <c r="IG10" s="471"/>
      <c r="IH10" s="471"/>
      <c r="II10" s="471"/>
      <c r="IJ10" s="471"/>
      <c r="IK10" s="471"/>
      <c r="IL10" s="471"/>
      <c r="IM10" s="471"/>
      <c r="IN10" s="471"/>
      <c r="IO10" s="471"/>
      <c r="IP10" s="471"/>
      <c r="IQ10" s="471"/>
      <c r="IR10" s="471"/>
      <c r="IS10" s="471"/>
      <c r="IT10" s="471"/>
      <c r="IU10" s="471"/>
      <c r="IV10" s="471"/>
      <c r="IW10" s="471"/>
      <c r="IX10" s="471"/>
      <c r="IY10" s="471"/>
      <c r="IZ10" s="471"/>
      <c r="JA10" s="471"/>
      <c r="JB10" s="471"/>
      <c r="JC10" s="471"/>
      <c r="JD10" s="471"/>
      <c r="JE10" s="471"/>
      <c r="JF10" s="471"/>
      <c r="JG10" s="471"/>
      <c r="JH10" s="471"/>
      <c r="JI10" s="471"/>
      <c r="JJ10" s="471"/>
      <c r="JK10" s="471"/>
      <c r="JL10" s="471"/>
      <c r="JM10" s="471"/>
      <c r="JN10" s="471"/>
      <c r="JO10" s="471"/>
      <c r="JP10" s="471"/>
      <c r="JQ10" s="471"/>
      <c r="JR10" s="471"/>
      <c r="JS10" s="471"/>
      <c r="JT10" s="471"/>
      <c r="JU10" s="471"/>
      <c r="JV10" s="471"/>
      <c r="JW10" s="471"/>
      <c r="JX10" s="471"/>
      <c r="JY10" s="471"/>
      <c r="JZ10" s="471"/>
      <c r="KA10" s="471"/>
      <c r="KB10" s="471"/>
      <c r="KC10" s="471"/>
      <c r="KD10" s="471"/>
      <c r="KE10" s="471"/>
      <c r="KF10" s="471"/>
      <c r="KG10" s="471"/>
      <c r="KH10" s="471"/>
      <c r="KI10" s="471"/>
      <c r="KJ10" s="471"/>
      <c r="KK10" s="471"/>
      <c r="KL10" s="471"/>
      <c r="KM10" s="471"/>
      <c r="KN10" s="471"/>
      <c r="KO10" s="471"/>
      <c r="KP10" s="471"/>
      <c r="KQ10" s="471"/>
      <c r="KR10" s="471"/>
      <c r="KS10" s="471"/>
      <c r="KT10" s="471"/>
      <c r="KU10" s="471"/>
      <c r="KV10" s="471"/>
      <c r="KW10" s="471"/>
      <c r="KX10" s="471"/>
      <c r="KY10" s="471"/>
      <c r="KZ10" s="471"/>
      <c r="LA10" s="471"/>
      <c r="LB10" s="471"/>
      <c r="LC10" s="471"/>
      <c r="LD10" s="471"/>
      <c r="LE10" s="471"/>
      <c r="LF10" s="471"/>
      <c r="LG10" s="471"/>
      <c r="LH10" s="471"/>
      <c r="LI10" s="471"/>
      <c r="LJ10" s="471"/>
      <c r="LK10" s="471"/>
      <c r="LL10" s="471"/>
      <c r="LM10" s="471"/>
      <c r="LN10" s="471"/>
      <c r="LO10" s="471"/>
      <c r="LP10" s="471"/>
      <c r="LQ10" s="471"/>
      <c r="LR10" s="471"/>
      <c r="LS10" s="471"/>
      <c r="LT10" s="471"/>
      <c r="LU10" s="471"/>
      <c r="LV10" s="471"/>
      <c r="LW10" s="471"/>
      <c r="LX10" s="471"/>
      <c r="LY10" s="471"/>
      <c r="LZ10" s="471"/>
      <c r="MA10" s="471"/>
      <c r="MB10" s="471"/>
      <c r="MC10" s="471"/>
      <c r="MD10" s="471"/>
      <c r="ME10" s="471"/>
      <c r="MF10" s="471"/>
      <c r="MG10" s="471"/>
      <c r="MH10" s="471"/>
      <c r="MI10" s="471"/>
      <c r="MJ10" s="471"/>
      <c r="MK10" s="471"/>
      <c r="ML10" s="471"/>
      <c r="MM10" s="471"/>
      <c r="MN10" s="471"/>
      <c r="MO10" s="471"/>
      <c r="MP10" s="471"/>
      <c r="MQ10" s="471"/>
      <c r="MR10" s="471"/>
      <c r="MS10" s="471"/>
      <c r="MT10" s="471"/>
      <c r="MU10" s="471"/>
      <c r="MV10" s="471"/>
      <c r="MW10" s="471"/>
      <c r="MX10" s="471"/>
      <c r="MY10" s="471"/>
      <c r="MZ10" s="471"/>
      <c r="NA10" s="471"/>
      <c r="NB10" s="471"/>
      <c r="NC10" s="471"/>
      <c r="ND10" s="471"/>
      <c r="NE10" s="471"/>
      <c r="NF10" s="471"/>
      <c r="NG10" s="471"/>
      <c r="NH10" s="471"/>
      <c r="NI10" s="471"/>
      <c r="NJ10" s="471"/>
      <c r="NK10" s="471"/>
      <c r="NL10" s="471"/>
      <c r="NM10" s="471"/>
      <c r="NN10" s="471"/>
      <c r="NO10" s="471"/>
      <c r="NP10" s="471"/>
      <c r="NQ10" s="471"/>
      <c r="NR10" s="471"/>
      <c r="NS10" s="471"/>
      <c r="NT10" s="471"/>
      <c r="NU10" s="471"/>
      <c r="NV10" s="471"/>
      <c r="NW10" s="471"/>
      <c r="NX10" s="471"/>
      <c r="NY10" s="471"/>
      <c r="NZ10" s="471"/>
      <c r="OA10" s="471"/>
      <c r="OB10" s="471"/>
      <c r="OC10" s="471"/>
      <c r="OD10" s="471"/>
      <c r="OE10" s="471"/>
      <c r="OF10" s="471"/>
      <c r="OG10" s="471"/>
      <c r="OH10" s="471"/>
      <c r="OI10" s="471"/>
      <c r="OJ10" s="471"/>
      <c r="OK10" s="471"/>
      <c r="OL10" s="471"/>
      <c r="OM10" s="471"/>
      <c r="ON10" s="471"/>
      <c r="OO10" s="471"/>
      <c r="OP10" s="471"/>
      <c r="OQ10" s="471"/>
      <c r="OR10" s="471"/>
      <c r="OS10" s="471"/>
      <c r="OT10" s="471"/>
      <c r="OU10" s="471"/>
      <c r="OV10" s="471"/>
      <c r="OW10" s="471"/>
      <c r="OX10" s="471"/>
      <c r="OY10" s="471"/>
      <c r="OZ10" s="471"/>
      <c r="PA10" s="471"/>
      <c r="PB10" s="471"/>
      <c r="PC10" s="471"/>
      <c r="PD10" s="471"/>
      <c r="PE10" s="471"/>
      <c r="PF10" s="471"/>
      <c r="PG10" s="471"/>
      <c r="PH10" s="471"/>
      <c r="PI10" s="471"/>
      <c r="PJ10" s="471"/>
      <c r="PK10" s="471"/>
      <c r="PL10" s="471"/>
      <c r="PM10" s="471"/>
      <c r="PN10" s="471"/>
      <c r="PO10" s="471"/>
      <c r="PP10" s="471"/>
      <c r="PQ10" s="471"/>
      <c r="PR10" s="471"/>
      <c r="PS10" s="471"/>
      <c r="PT10" s="471"/>
      <c r="PU10" s="471"/>
      <c r="PV10" s="471"/>
      <c r="PW10" s="471"/>
      <c r="PX10" s="471"/>
      <c r="PY10" s="471"/>
      <c r="PZ10" s="471"/>
      <c r="QA10" s="471"/>
      <c r="QB10" s="471"/>
      <c r="QC10" s="471"/>
      <c r="QD10" s="471"/>
      <c r="QE10" s="471"/>
      <c r="QF10" s="471"/>
      <c r="QG10" s="471"/>
      <c r="QH10" s="471"/>
      <c r="QI10" s="471"/>
      <c r="QJ10" s="471"/>
      <c r="QK10" s="471"/>
      <c r="QL10" s="471"/>
      <c r="QM10" s="471"/>
      <c r="QN10" s="471"/>
      <c r="QO10" s="471"/>
      <c r="QP10" s="471"/>
      <c r="QQ10" s="471"/>
      <c r="QR10" s="471"/>
      <c r="QS10" s="471"/>
      <c r="QT10" s="471"/>
      <c r="QU10" s="471"/>
      <c r="QV10" s="471"/>
      <c r="QW10" s="471"/>
      <c r="QX10" s="471"/>
      <c r="QY10" s="471"/>
      <c r="QZ10" s="471"/>
      <c r="RA10" s="471"/>
      <c r="RB10" s="471"/>
      <c r="RC10" s="471"/>
      <c r="RD10" s="471"/>
      <c r="RE10" s="471"/>
      <c r="RF10" s="471"/>
      <c r="RG10" s="471"/>
      <c r="RH10" s="471"/>
      <c r="RI10" s="471"/>
      <c r="RJ10" s="471"/>
      <c r="RK10" s="471"/>
      <c r="RL10" s="471"/>
      <c r="RM10" s="471"/>
      <c r="RN10" s="471"/>
      <c r="RO10" s="471"/>
      <c r="RP10" s="471"/>
      <c r="RQ10" s="471"/>
      <c r="RR10" s="471"/>
      <c r="RS10" s="471"/>
      <c r="RT10" s="471"/>
      <c r="RU10" s="471"/>
      <c r="RV10" s="471"/>
      <c r="RW10" s="471"/>
      <c r="RX10" s="471"/>
      <c r="RY10" s="471"/>
      <c r="RZ10" s="471"/>
      <c r="SA10" s="471"/>
      <c r="SB10" s="471"/>
      <c r="SC10" s="471"/>
      <c r="SD10" s="471"/>
      <c r="SE10" s="471"/>
      <c r="SF10" s="471"/>
      <c r="SG10" s="471"/>
      <c r="SH10" s="471"/>
      <c r="SI10" s="471"/>
      <c r="SJ10" s="471"/>
      <c r="SK10" s="471"/>
      <c r="SL10" s="471"/>
      <c r="SM10" s="471"/>
      <c r="SN10" s="471"/>
      <c r="SO10" s="471"/>
      <c r="SP10" s="471"/>
      <c r="SQ10" s="471"/>
      <c r="SR10" s="471"/>
      <c r="SS10" s="471"/>
      <c r="ST10" s="471"/>
      <c r="SU10" s="471"/>
      <c r="SV10" s="471"/>
      <c r="SW10" s="471"/>
      <c r="SX10" s="471"/>
      <c r="SY10" s="471"/>
      <c r="SZ10" s="471"/>
      <c r="TA10" s="471"/>
      <c r="TB10" s="471"/>
      <c r="TC10" s="471"/>
      <c r="TD10" s="471"/>
      <c r="TE10" s="471"/>
      <c r="TF10" s="471"/>
      <c r="TG10" s="471"/>
      <c r="TH10" s="471"/>
      <c r="TI10" s="471"/>
      <c r="TJ10" s="471"/>
      <c r="TK10" s="471"/>
      <c r="TL10" s="471"/>
      <c r="TM10" s="471"/>
      <c r="TN10" s="471"/>
      <c r="TO10" s="471"/>
      <c r="TP10" s="471"/>
      <c r="TQ10" s="471"/>
      <c r="TR10" s="471"/>
      <c r="TS10" s="471"/>
      <c r="TT10" s="471"/>
      <c r="TU10" s="471"/>
      <c r="TV10" s="471"/>
      <c r="TW10" s="471"/>
      <c r="TX10" s="471"/>
      <c r="TY10" s="471"/>
      <c r="TZ10" s="471"/>
      <c r="UA10" s="471"/>
      <c r="UB10" s="471"/>
      <c r="UC10" s="471"/>
      <c r="UD10" s="471"/>
      <c r="UE10" s="471"/>
      <c r="UF10" s="471"/>
      <c r="UG10" s="471"/>
      <c r="UH10" s="471"/>
      <c r="UI10" s="471"/>
      <c r="UJ10" s="471"/>
      <c r="UK10" s="471"/>
      <c r="UL10" s="471"/>
      <c r="UM10" s="471"/>
      <c r="UN10" s="471"/>
      <c r="UO10" s="471"/>
      <c r="UP10" s="471"/>
      <c r="UQ10" s="471"/>
      <c r="UR10" s="471"/>
      <c r="US10" s="471"/>
      <c r="UT10" s="471"/>
      <c r="UU10" s="471"/>
      <c r="UV10" s="471"/>
      <c r="UW10" s="471"/>
      <c r="UX10" s="471"/>
      <c r="UY10" s="471"/>
      <c r="UZ10" s="471"/>
      <c r="VA10" s="471"/>
      <c r="VB10" s="471"/>
      <c r="VC10" s="471"/>
      <c r="VD10" s="471"/>
      <c r="VE10" s="471"/>
      <c r="VF10" s="471"/>
      <c r="VG10" s="471"/>
      <c r="VH10" s="471"/>
      <c r="VI10" s="471"/>
      <c r="VJ10" s="471"/>
      <c r="VK10" s="471"/>
      <c r="VL10" s="471"/>
      <c r="VM10" s="471"/>
      <c r="VN10" s="471"/>
      <c r="VO10" s="471"/>
      <c r="VP10" s="471"/>
      <c r="VQ10" s="471"/>
      <c r="VR10" s="471"/>
      <c r="VS10" s="471"/>
      <c r="VT10" s="471"/>
      <c r="VU10" s="471"/>
      <c r="VV10" s="471"/>
      <c r="VW10" s="471"/>
      <c r="VX10" s="471"/>
      <c r="VY10" s="471"/>
      <c r="VZ10" s="471"/>
      <c r="WA10" s="471"/>
      <c r="WB10" s="471"/>
      <c r="WC10" s="471"/>
      <c r="WD10" s="471"/>
      <c r="WE10" s="471"/>
      <c r="WF10" s="471"/>
      <c r="WG10" s="471"/>
      <c r="WH10" s="471"/>
      <c r="WI10" s="471"/>
      <c r="WJ10" s="471"/>
      <c r="WK10" s="471"/>
      <c r="WL10" s="471"/>
      <c r="WM10" s="471"/>
      <c r="WN10" s="471"/>
      <c r="WO10" s="471"/>
      <c r="WP10" s="471"/>
      <c r="WQ10" s="471"/>
      <c r="WR10" s="471"/>
      <c r="WS10" s="471"/>
      <c r="WT10" s="471"/>
      <c r="WU10" s="471"/>
      <c r="WV10" s="471"/>
      <c r="WW10" s="471"/>
      <c r="WX10" s="471"/>
      <c r="WY10" s="471"/>
      <c r="WZ10" s="471"/>
      <c r="XA10" s="471"/>
      <c r="XB10" s="471"/>
      <c r="XC10" s="471"/>
      <c r="XD10" s="471"/>
      <c r="XE10" s="471"/>
      <c r="XF10" s="471"/>
      <c r="XG10" s="471"/>
      <c r="XH10" s="471"/>
      <c r="XI10" s="471"/>
      <c r="XJ10" s="471"/>
      <c r="XK10" s="471"/>
      <c r="XL10" s="471"/>
      <c r="XM10" s="471"/>
      <c r="XN10" s="471"/>
      <c r="XO10" s="471"/>
      <c r="XP10" s="471"/>
      <c r="XQ10" s="471"/>
      <c r="XR10" s="471"/>
      <c r="XS10" s="471"/>
      <c r="XT10" s="471"/>
      <c r="XU10" s="471"/>
      <c r="XV10" s="471"/>
      <c r="XW10" s="471"/>
      <c r="XX10" s="471"/>
      <c r="XY10" s="471"/>
      <c r="XZ10" s="471"/>
      <c r="YA10" s="471"/>
      <c r="YB10" s="471"/>
      <c r="YC10" s="471"/>
      <c r="YD10" s="471"/>
      <c r="YE10" s="471"/>
      <c r="YF10" s="471"/>
      <c r="YG10" s="471"/>
      <c r="YH10" s="471"/>
      <c r="YI10" s="471"/>
      <c r="YJ10" s="471"/>
      <c r="YK10" s="471"/>
      <c r="YL10" s="471"/>
      <c r="YM10" s="471"/>
      <c r="YN10" s="471"/>
      <c r="YO10" s="471"/>
      <c r="YP10" s="471"/>
      <c r="YQ10" s="471"/>
      <c r="YR10" s="471"/>
      <c r="YS10" s="471"/>
      <c r="YT10" s="471"/>
      <c r="YU10" s="471"/>
      <c r="YV10" s="471"/>
      <c r="YW10" s="471"/>
      <c r="YX10" s="471"/>
      <c r="YY10" s="471"/>
      <c r="YZ10" s="471"/>
      <c r="ZA10" s="471"/>
      <c r="ZB10" s="471"/>
      <c r="ZC10" s="471"/>
      <c r="ZD10" s="471"/>
      <c r="ZE10" s="471"/>
      <c r="ZF10" s="471"/>
      <c r="ZG10" s="471"/>
      <c r="ZH10" s="471"/>
      <c r="ZI10" s="471"/>
      <c r="ZJ10" s="471"/>
      <c r="ZK10" s="471"/>
      <c r="ZL10" s="471"/>
      <c r="ZM10" s="471"/>
      <c r="ZN10" s="471"/>
      <c r="ZO10" s="471"/>
      <c r="ZP10" s="471"/>
      <c r="ZQ10" s="471"/>
      <c r="ZR10" s="471"/>
      <c r="ZS10" s="471"/>
      <c r="ZT10" s="471"/>
      <c r="ZU10" s="471"/>
      <c r="ZV10" s="471"/>
      <c r="ZW10" s="471"/>
      <c r="ZX10" s="471"/>
      <c r="ZY10" s="471"/>
      <c r="ZZ10" s="471"/>
      <c r="AAA10" s="471"/>
      <c r="AAB10" s="471"/>
      <c r="AAC10" s="471"/>
      <c r="AAD10" s="471"/>
      <c r="AAE10" s="471"/>
      <c r="AAF10" s="471"/>
      <c r="AAG10" s="471"/>
      <c r="AAH10" s="471"/>
      <c r="AAI10" s="471"/>
      <c r="AAJ10" s="471"/>
      <c r="AAK10" s="471"/>
      <c r="AAL10" s="471"/>
      <c r="AAM10" s="471"/>
      <c r="AAN10" s="471"/>
      <c r="AAO10" s="471"/>
      <c r="AAP10" s="471"/>
      <c r="AAQ10" s="471"/>
      <c r="AAR10" s="471"/>
      <c r="AAS10" s="471"/>
      <c r="AAT10" s="471"/>
      <c r="AAU10" s="471"/>
      <c r="AAV10" s="471"/>
      <c r="AAW10" s="471"/>
      <c r="AAX10" s="471"/>
      <c r="AAY10" s="471"/>
      <c r="AAZ10" s="471"/>
      <c r="ABA10" s="471"/>
      <c r="ABB10" s="471"/>
      <c r="ABC10" s="471"/>
      <c r="ABD10" s="471"/>
      <c r="ABE10" s="471"/>
      <c r="ABF10" s="471"/>
      <c r="ABG10" s="471"/>
      <c r="ABH10" s="471"/>
      <c r="ABI10" s="471"/>
      <c r="ABJ10" s="471"/>
      <c r="ABK10" s="471"/>
      <c r="ABL10" s="471"/>
      <c r="ABM10" s="471"/>
      <c r="ABN10" s="471"/>
      <c r="ABO10" s="471"/>
      <c r="ABP10" s="471"/>
      <c r="ABQ10" s="471"/>
      <c r="ABR10" s="471"/>
      <c r="ABS10" s="471"/>
      <c r="ABT10" s="471"/>
      <c r="ABU10" s="471"/>
      <c r="ABV10" s="471"/>
      <c r="ABW10" s="471"/>
      <c r="ABX10" s="471"/>
      <c r="ABY10" s="471"/>
      <c r="ABZ10" s="471"/>
      <c r="ACA10" s="471"/>
      <c r="ACB10" s="471"/>
      <c r="ACC10" s="471"/>
      <c r="ACD10" s="471"/>
      <c r="ACE10" s="471"/>
      <c r="ACF10" s="471"/>
      <c r="ACG10" s="471"/>
      <c r="ACH10" s="471"/>
      <c r="ACI10" s="471"/>
      <c r="ACJ10" s="471"/>
      <c r="ACK10" s="471"/>
      <c r="ACL10" s="471"/>
      <c r="ACM10" s="471"/>
      <c r="ACN10" s="471"/>
      <c r="ACO10" s="471"/>
      <c r="ACP10" s="471"/>
      <c r="ACQ10" s="471"/>
      <c r="ACR10" s="471"/>
      <c r="ACS10" s="471"/>
      <c r="ACT10" s="471"/>
      <c r="ACU10" s="471"/>
      <c r="ACV10" s="471"/>
      <c r="ACW10" s="471"/>
      <c r="ACX10" s="471"/>
      <c r="ACY10" s="471"/>
      <c r="ACZ10" s="471"/>
      <c r="ADA10" s="471"/>
      <c r="ADB10" s="471"/>
      <c r="ADC10" s="471"/>
      <c r="ADD10" s="471"/>
      <c r="ADE10" s="471"/>
      <c r="ADF10" s="471"/>
      <c r="ADG10" s="471"/>
      <c r="ADH10" s="471"/>
      <c r="ADI10" s="471"/>
      <c r="ADJ10" s="471"/>
      <c r="ADK10" s="471"/>
      <c r="ADL10" s="471"/>
      <c r="ADM10" s="471"/>
      <c r="ADN10" s="471"/>
      <c r="ADO10" s="471"/>
      <c r="ADP10" s="471"/>
      <c r="ADQ10" s="471"/>
      <c r="ADR10" s="471"/>
      <c r="ADS10" s="471"/>
      <c r="ADT10" s="471"/>
      <c r="ADU10" s="471"/>
      <c r="ADV10" s="471"/>
      <c r="ADW10" s="471"/>
      <c r="ADX10" s="471"/>
      <c r="ADY10" s="471"/>
      <c r="ADZ10" s="471"/>
      <c r="AEA10" s="471"/>
      <c r="AEB10" s="471"/>
      <c r="AEC10" s="471"/>
      <c r="AED10" s="471"/>
      <c r="AEE10" s="471"/>
      <c r="AEF10" s="471"/>
      <c r="AEG10" s="471"/>
      <c r="AEH10" s="471"/>
      <c r="AEI10" s="471"/>
      <c r="AEJ10" s="471"/>
      <c r="AEK10" s="471"/>
      <c r="AEL10" s="471"/>
      <c r="AEM10" s="471"/>
      <c r="AEN10" s="471"/>
      <c r="AEO10" s="471"/>
      <c r="AEP10" s="471"/>
      <c r="AEQ10" s="471"/>
      <c r="AER10" s="471"/>
      <c r="AES10" s="471"/>
      <c r="AET10" s="471"/>
      <c r="AEU10" s="471"/>
      <c r="AEV10" s="471"/>
      <c r="AEW10" s="471"/>
      <c r="AEX10" s="471"/>
      <c r="AEY10" s="471"/>
      <c r="AEZ10" s="471"/>
      <c r="AFA10" s="471"/>
      <c r="AFB10" s="471"/>
      <c r="AFC10" s="471"/>
      <c r="AFD10" s="471"/>
      <c r="AFE10" s="471"/>
      <c r="AFF10" s="471"/>
      <c r="AFG10" s="471"/>
      <c r="AFH10" s="471"/>
      <c r="AFI10" s="471"/>
      <c r="AFJ10" s="471"/>
      <c r="AFK10" s="471"/>
      <c r="AFL10" s="471"/>
      <c r="AFM10" s="471"/>
      <c r="AFN10" s="471"/>
      <c r="AFO10" s="471"/>
      <c r="AFP10" s="471"/>
      <c r="AFQ10" s="471"/>
      <c r="AFR10" s="471"/>
      <c r="AFS10" s="471"/>
      <c r="AFT10" s="471"/>
      <c r="AFU10" s="471"/>
      <c r="AFV10" s="471"/>
      <c r="AFW10" s="471"/>
      <c r="AFX10" s="471"/>
      <c r="AFY10" s="471"/>
      <c r="AFZ10" s="471"/>
      <c r="AGA10" s="471"/>
      <c r="AGB10" s="471"/>
      <c r="AGC10" s="471"/>
      <c r="AGD10" s="471"/>
      <c r="AGE10" s="471"/>
      <c r="AGF10" s="471"/>
      <c r="AGG10" s="471"/>
      <c r="AGH10" s="471"/>
      <c r="AGI10" s="471"/>
    </row>
    <row r="11" spans="1:867" s="421" customFormat="1" x14ac:dyDescent="0.2">
      <c r="A11" s="48" t="str">
        <f>'Estimación por período'!A11</f>
        <v>2.1.  Mejora y optimización de la capacidad instalada en el  procesamiento agro industrial para la obtención de panela</v>
      </c>
      <c r="B11" s="48">
        <f>'Estimación anualizada '!V11</f>
        <v>1284871056201.3333</v>
      </c>
      <c r="C11" s="284">
        <v>0.95</v>
      </c>
      <c r="D11" s="284">
        <v>2.5000000000000001E-2</v>
      </c>
      <c r="E11" s="284">
        <v>2.5000000000000001E-2</v>
      </c>
      <c r="F11" s="48">
        <f>B11*C11</f>
        <v>1220627503391.2666</v>
      </c>
      <c r="G11" s="48">
        <f>B11*D11</f>
        <v>32121776405.033333</v>
      </c>
      <c r="H11" s="48">
        <f>B11*E11</f>
        <v>32121776405.033333</v>
      </c>
      <c r="I11" s="284">
        <v>0.95</v>
      </c>
      <c r="J11" s="284"/>
      <c r="K11" s="284">
        <v>0.04</v>
      </c>
      <c r="L11" s="284">
        <v>0.01</v>
      </c>
      <c r="M11" s="48">
        <f>F11*I11</f>
        <v>1159596128221.7031</v>
      </c>
      <c r="N11" s="48">
        <f>F11*J11</f>
        <v>0</v>
      </c>
      <c r="O11" s="48">
        <f>F11*K11</f>
        <v>48825100135.650665</v>
      </c>
      <c r="P11" s="48">
        <f>F11*L11</f>
        <v>12206275033.912666</v>
      </c>
      <c r="Q11" s="471"/>
      <c r="R11" s="471"/>
      <c r="S11" s="471"/>
      <c r="T11" s="471"/>
      <c r="U11" s="471"/>
      <c r="V11" s="471"/>
      <c r="W11" s="471"/>
      <c r="X11" s="471"/>
      <c r="Y11" s="471"/>
      <c r="Z11" s="471"/>
      <c r="AA11" s="471"/>
      <c r="AB11" s="471"/>
      <c r="AC11" s="471"/>
      <c r="AD11" s="471"/>
      <c r="AE11" s="471"/>
      <c r="AF11" s="471"/>
      <c r="AG11" s="471"/>
      <c r="AH11" s="471"/>
      <c r="AI11" s="471"/>
      <c r="AJ11" s="471"/>
      <c r="AK11" s="471"/>
      <c r="AL11" s="471"/>
      <c r="AM11" s="471"/>
      <c r="AN11" s="471"/>
      <c r="AO11" s="471"/>
      <c r="AP11" s="471"/>
      <c r="AQ11" s="471"/>
      <c r="AR11" s="471"/>
      <c r="AS11" s="471"/>
      <c r="AT11" s="471"/>
      <c r="AU11" s="471"/>
      <c r="AV11" s="471"/>
      <c r="AW11" s="471"/>
      <c r="AX11" s="471"/>
      <c r="AY11" s="471"/>
      <c r="AZ11" s="471"/>
      <c r="BA11" s="471"/>
      <c r="BB11" s="471"/>
      <c r="BC11" s="471"/>
      <c r="BD11" s="471"/>
      <c r="BE11" s="471"/>
      <c r="BF11" s="471"/>
      <c r="BG11" s="471"/>
      <c r="BH11" s="471"/>
      <c r="BI11" s="471"/>
      <c r="BJ11" s="471"/>
      <c r="BK11" s="471"/>
      <c r="BL11" s="471"/>
      <c r="BM11" s="471"/>
      <c r="BN11" s="471"/>
      <c r="BO11" s="471"/>
      <c r="BP11" s="471"/>
      <c r="BQ11" s="471"/>
      <c r="BR11" s="471"/>
      <c r="BS11" s="471"/>
      <c r="BT11" s="471"/>
      <c r="BU11" s="471"/>
      <c r="BV11" s="471"/>
      <c r="BW11" s="471"/>
      <c r="BX11" s="471"/>
      <c r="BY11" s="471"/>
      <c r="BZ11" s="471"/>
      <c r="CA11" s="471"/>
      <c r="CB11" s="471"/>
      <c r="CC11" s="471"/>
      <c r="CD11" s="471"/>
      <c r="CE11" s="471"/>
      <c r="CF11" s="471"/>
      <c r="CG11" s="471"/>
      <c r="CH11" s="471"/>
      <c r="CI11" s="471"/>
      <c r="CJ11" s="471"/>
      <c r="CK11" s="471"/>
      <c r="CL11" s="471"/>
      <c r="CM11" s="471"/>
      <c r="CN11" s="471"/>
      <c r="CO11" s="471"/>
      <c r="CP11" s="471"/>
      <c r="CQ11" s="471"/>
      <c r="CR11" s="471"/>
      <c r="CS11" s="471"/>
      <c r="CT11" s="471"/>
      <c r="CU11" s="471"/>
      <c r="CV11" s="471"/>
      <c r="CW11" s="471"/>
      <c r="CX11" s="471"/>
      <c r="CY11" s="471"/>
      <c r="CZ11" s="471"/>
      <c r="DA11" s="471"/>
      <c r="DB11" s="471"/>
      <c r="DC11" s="471"/>
      <c r="DD11" s="471"/>
      <c r="DE11" s="471"/>
      <c r="DF11" s="471"/>
      <c r="DG11" s="471"/>
      <c r="DH11" s="471"/>
      <c r="DI11" s="471"/>
      <c r="DJ11" s="471"/>
      <c r="DK11" s="471"/>
      <c r="DL11" s="471"/>
      <c r="DM11" s="471"/>
      <c r="DN11" s="471"/>
      <c r="DO11" s="471"/>
      <c r="DP11" s="471"/>
      <c r="DQ11" s="471"/>
      <c r="DR11" s="471"/>
      <c r="DS11" s="471"/>
      <c r="DT11" s="471"/>
      <c r="DU11" s="471"/>
      <c r="DV11" s="471"/>
      <c r="DW11" s="471"/>
      <c r="DX11" s="471"/>
      <c r="DY11" s="471"/>
      <c r="DZ11" s="471"/>
      <c r="EA11" s="471"/>
      <c r="EB11" s="471"/>
      <c r="EC11" s="471"/>
      <c r="ED11" s="471"/>
      <c r="EE11" s="471"/>
      <c r="EF11" s="471"/>
      <c r="EG11" s="471"/>
      <c r="EH11" s="471"/>
      <c r="EI11" s="471"/>
      <c r="EJ11" s="471"/>
      <c r="EK11" s="471"/>
      <c r="EL11" s="471"/>
      <c r="EM11" s="471"/>
      <c r="EN11" s="471"/>
      <c r="EO11" s="471"/>
      <c r="EP11" s="471"/>
      <c r="EQ11" s="471"/>
      <c r="ER11" s="471"/>
      <c r="ES11" s="471"/>
      <c r="ET11" s="471"/>
      <c r="EU11" s="471"/>
      <c r="EV11" s="471"/>
      <c r="EW11" s="471"/>
      <c r="EX11" s="471"/>
      <c r="EY11" s="471"/>
      <c r="EZ11" s="471"/>
      <c r="FA11" s="471"/>
      <c r="FB11" s="471"/>
      <c r="FC11" s="471"/>
      <c r="FD11" s="471"/>
      <c r="FE11" s="471"/>
      <c r="FF11" s="471"/>
      <c r="FG11" s="471"/>
      <c r="FH11" s="471"/>
      <c r="FI11" s="471"/>
      <c r="FJ11" s="471"/>
      <c r="FK11" s="471"/>
      <c r="FL11" s="471"/>
      <c r="FM11" s="471"/>
      <c r="FN11" s="471"/>
      <c r="FO11" s="471"/>
      <c r="FP11" s="471"/>
      <c r="FQ11" s="471"/>
      <c r="FR11" s="471"/>
      <c r="FS11" s="471"/>
      <c r="FT11" s="471"/>
      <c r="FU11" s="471"/>
      <c r="FV11" s="471"/>
      <c r="FW11" s="471"/>
      <c r="FX11" s="471"/>
      <c r="FY11" s="471"/>
      <c r="FZ11" s="471"/>
      <c r="GA11" s="471"/>
      <c r="GB11" s="471"/>
      <c r="GC11" s="471"/>
      <c r="GD11" s="471"/>
      <c r="GE11" s="471"/>
      <c r="GF11" s="471"/>
      <c r="GG11" s="471"/>
      <c r="GH11" s="471"/>
      <c r="GI11" s="471"/>
      <c r="GJ11" s="471"/>
      <c r="GK11" s="471"/>
      <c r="GL11" s="471"/>
      <c r="GM11" s="471"/>
      <c r="GN11" s="471"/>
      <c r="GO11" s="471"/>
      <c r="GP11" s="471"/>
      <c r="GQ11" s="471"/>
      <c r="GR11" s="471"/>
      <c r="GS11" s="471"/>
      <c r="GT11" s="471"/>
      <c r="GU11" s="471"/>
      <c r="GV11" s="471"/>
      <c r="GW11" s="471"/>
      <c r="GX11" s="471"/>
      <c r="GY11" s="471"/>
      <c r="GZ11" s="471"/>
      <c r="HA11" s="471"/>
      <c r="HB11" s="471"/>
      <c r="HC11" s="471"/>
      <c r="HD11" s="471"/>
      <c r="HE11" s="471"/>
      <c r="HF11" s="471"/>
      <c r="HG11" s="471"/>
      <c r="HH11" s="471"/>
      <c r="HI11" s="471"/>
      <c r="HJ11" s="471"/>
      <c r="HK11" s="471"/>
      <c r="HL11" s="471"/>
      <c r="HM11" s="471"/>
      <c r="HN11" s="471"/>
      <c r="HO11" s="471"/>
      <c r="HP11" s="471"/>
      <c r="HQ11" s="471"/>
      <c r="HR11" s="471"/>
      <c r="HS11" s="471"/>
      <c r="HT11" s="471"/>
      <c r="HU11" s="471"/>
      <c r="HV11" s="471"/>
      <c r="HW11" s="471"/>
      <c r="HX11" s="471"/>
      <c r="HY11" s="471"/>
      <c r="HZ11" s="471"/>
      <c r="IA11" s="471"/>
      <c r="IB11" s="471"/>
      <c r="IC11" s="471"/>
      <c r="ID11" s="471"/>
      <c r="IE11" s="471"/>
      <c r="IF11" s="471"/>
      <c r="IG11" s="471"/>
      <c r="IH11" s="471"/>
      <c r="II11" s="471"/>
      <c r="IJ11" s="471"/>
      <c r="IK11" s="471"/>
      <c r="IL11" s="471"/>
      <c r="IM11" s="471"/>
      <c r="IN11" s="471"/>
      <c r="IO11" s="471"/>
      <c r="IP11" s="471"/>
      <c r="IQ11" s="471"/>
      <c r="IR11" s="471"/>
      <c r="IS11" s="471"/>
      <c r="IT11" s="471"/>
      <c r="IU11" s="471"/>
      <c r="IV11" s="471"/>
      <c r="IW11" s="471"/>
      <c r="IX11" s="471"/>
      <c r="IY11" s="471"/>
      <c r="IZ11" s="471"/>
      <c r="JA11" s="471"/>
      <c r="JB11" s="471"/>
      <c r="JC11" s="471"/>
      <c r="JD11" s="471"/>
      <c r="JE11" s="471"/>
      <c r="JF11" s="471"/>
      <c r="JG11" s="471"/>
      <c r="JH11" s="471"/>
      <c r="JI11" s="471"/>
      <c r="JJ11" s="471"/>
      <c r="JK11" s="471"/>
      <c r="JL11" s="471"/>
      <c r="JM11" s="471"/>
      <c r="JN11" s="471"/>
      <c r="JO11" s="471"/>
      <c r="JP11" s="471"/>
      <c r="JQ11" s="471"/>
      <c r="JR11" s="471"/>
      <c r="JS11" s="471"/>
      <c r="JT11" s="471"/>
      <c r="JU11" s="471"/>
      <c r="JV11" s="471"/>
      <c r="JW11" s="471"/>
      <c r="JX11" s="471"/>
      <c r="JY11" s="471"/>
      <c r="JZ11" s="471"/>
      <c r="KA11" s="471"/>
      <c r="KB11" s="471"/>
      <c r="KC11" s="471"/>
      <c r="KD11" s="471"/>
      <c r="KE11" s="471"/>
      <c r="KF11" s="471"/>
      <c r="KG11" s="471"/>
      <c r="KH11" s="471"/>
      <c r="KI11" s="471"/>
      <c r="KJ11" s="471"/>
      <c r="KK11" s="471"/>
      <c r="KL11" s="471"/>
      <c r="KM11" s="471"/>
      <c r="KN11" s="471"/>
      <c r="KO11" s="471"/>
      <c r="KP11" s="471"/>
      <c r="KQ11" s="471"/>
      <c r="KR11" s="471"/>
      <c r="KS11" s="471"/>
      <c r="KT11" s="471"/>
      <c r="KU11" s="471"/>
      <c r="KV11" s="471"/>
      <c r="KW11" s="471"/>
      <c r="KX11" s="471"/>
      <c r="KY11" s="471"/>
      <c r="KZ11" s="471"/>
      <c r="LA11" s="471"/>
      <c r="LB11" s="471"/>
      <c r="LC11" s="471"/>
      <c r="LD11" s="471"/>
      <c r="LE11" s="471"/>
      <c r="LF11" s="471"/>
      <c r="LG11" s="471"/>
      <c r="LH11" s="471"/>
      <c r="LI11" s="471"/>
      <c r="LJ11" s="471"/>
      <c r="LK11" s="471"/>
      <c r="LL11" s="471"/>
      <c r="LM11" s="471"/>
      <c r="LN11" s="471"/>
      <c r="LO11" s="471"/>
      <c r="LP11" s="471"/>
      <c r="LQ11" s="471"/>
      <c r="LR11" s="471"/>
      <c r="LS11" s="471"/>
      <c r="LT11" s="471"/>
      <c r="LU11" s="471"/>
      <c r="LV11" s="471"/>
      <c r="LW11" s="471"/>
      <c r="LX11" s="471"/>
      <c r="LY11" s="471"/>
      <c r="LZ11" s="471"/>
      <c r="MA11" s="471"/>
      <c r="MB11" s="471"/>
      <c r="MC11" s="471"/>
      <c r="MD11" s="471"/>
      <c r="ME11" s="471"/>
      <c r="MF11" s="471"/>
      <c r="MG11" s="471"/>
      <c r="MH11" s="471"/>
      <c r="MI11" s="471"/>
      <c r="MJ11" s="471"/>
      <c r="MK11" s="471"/>
      <c r="ML11" s="471"/>
      <c r="MM11" s="471"/>
      <c r="MN11" s="471"/>
      <c r="MO11" s="471"/>
      <c r="MP11" s="471"/>
      <c r="MQ11" s="471"/>
      <c r="MR11" s="471"/>
      <c r="MS11" s="471"/>
      <c r="MT11" s="471"/>
      <c r="MU11" s="471"/>
      <c r="MV11" s="471"/>
      <c r="MW11" s="471"/>
      <c r="MX11" s="471"/>
      <c r="MY11" s="471"/>
      <c r="MZ11" s="471"/>
      <c r="NA11" s="471"/>
      <c r="NB11" s="471"/>
      <c r="NC11" s="471"/>
      <c r="ND11" s="471"/>
      <c r="NE11" s="471"/>
      <c r="NF11" s="471"/>
      <c r="NG11" s="471"/>
      <c r="NH11" s="471"/>
      <c r="NI11" s="471"/>
      <c r="NJ11" s="471"/>
      <c r="NK11" s="471"/>
      <c r="NL11" s="471"/>
      <c r="NM11" s="471"/>
      <c r="NN11" s="471"/>
      <c r="NO11" s="471"/>
      <c r="NP11" s="471"/>
      <c r="NQ11" s="471"/>
      <c r="NR11" s="471"/>
      <c r="NS11" s="471"/>
      <c r="NT11" s="471"/>
      <c r="NU11" s="471"/>
      <c r="NV11" s="471"/>
      <c r="NW11" s="471"/>
      <c r="NX11" s="471"/>
      <c r="NY11" s="471"/>
      <c r="NZ11" s="471"/>
      <c r="OA11" s="471"/>
      <c r="OB11" s="471"/>
      <c r="OC11" s="471"/>
      <c r="OD11" s="471"/>
      <c r="OE11" s="471"/>
      <c r="OF11" s="471"/>
      <c r="OG11" s="471"/>
      <c r="OH11" s="471"/>
      <c r="OI11" s="471"/>
      <c r="OJ11" s="471"/>
      <c r="OK11" s="471"/>
      <c r="OL11" s="471"/>
      <c r="OM11" s="471"/>
      <c r="ON11" s="471"/>
      <c r="OO11" s="471"/>
      <c r="OP11" s="471"/>
      <c r="OQ11" s="471"/>
      <c r="OR11" s="471"/>
      <c r="OS11" s="471"/>
      <c r="OT11" s="471"/>
      <c r="OU11" s="471"/>
      <c r="OV11" s="471"/>
      <c r="OW11" s="471"/>
      <c r="OX11" s="471"/>
      <c r="OY11" s="471"/>
      <c r="OZ11" s="471"/>
      <c r="PA11" s="471"/>
      <c r="PB11" s="471"/>
      <c r="PC11" s="471"/>
      <c r="PD11" s="471"/>
      <c r="PE11" s="471"/>
      <c r="PF11" s="471"/>
      <c r="PG11" s="471"/>
      <c r="PH11" s="471"/>
      <c r="PI11" s="471"/>
      <c r="PJ11" s="471"/>
      <c r="PK11" s="471"/>
      <c r="PL11" s="471"/>
      <c r="PM11" s="471"/>
      <c r="PN11" s="471"/>
      <c r="PO11" s="471"/>
      <c r="PP11" s="471"/>
      <c r="PQ11" s="471"/>
      <c r="PR11" s="471"/>
      <c r="PS11" s="471"/>
      <c r="PT11" s="471"/>
      <c r="PU11" s="471"/>
      <c r="PV11" s="471"/>
      <c r="PW11" s="471"/>
      <c r="PX11" s="471"/>
      <c r="PY11" s="471"/>
      <c r="PZ11" s="471"/>
      <c r="QA11" s="471"/>
      <c r="QB11" s="471"/>
      <c r="QC11" s="471"/>
      <c r="QD11" s="471"/>
      <c r="QE11" s="471"/>
      <c r="QF11" s="471"/>
      <c r="QG11" s="471"/>
      <c r="QH11" s="471"/>
      <c r="QI11" s="471"/>
      <c r="QJ11" s="471"/>
      <c r="QK11" s="471"/>
      <c r="QL11" s="471"/>
      <c r="QM11" s="471"/>
      <c r="QN11" s="471"/>
      <c r="QO11" s="471"/>
      <c r="QP11" s="471"/>
      <c r="QQ11" s="471"/>
      <c r="QR11" s="471"/>
      <c r="QS11" s="471"/>
      <c r="QT11" s="471"/>
      <c r="QU11" s="471"/>
      <c r="QV11" s="471"/>
      <c r="QW11" s="471"/>
      <c r="QX11" s="471"/>
      <c r="QY11" s="471"/>
      <c r="QZ11" s="471"/>
      <c r="RA11" s="471"/>
      <c r="RB11" s="471"/>
      <c r="RC11" s="471"/>
      <c r="RD11" s="471"/>
      <c r="RE11" s="471"/>
      <c r="RF11" s="471"/>
      <c r="RG11" s="471"/>
      <c r="RH11" s="471"/>
      <c r="RI11" s="471"/>
      <c r="RJ11" s="471"/>
      <c r="RK11" s="471"/>
      <c r="RL11" s="471"/>
      <c r="RM11" s="471"/>
      <c r="RN11" s="471"/>
      <c r="RO11" s="471"/>
      <c r="RP11" s="471"/>
      <c r="RQ11" s="471"/>
      <c r="RR11" s="471"/>
      <c r="RS11" s="471"/>
      <c r="RT11" s="471"/>
      <c r="RU11" s="471"/>
      <c r="RV11" s="471"/>
      <c r="RW11" s="471"/>
      <c r="RX11" s="471"/>
      <c r="RY11" s="471"/>
      <c r="RZ11" s="471"/>
      <c r="SA11" s="471"/>
      <c r="SB11" s="471"/>
      <c r="SC11" s="471"/>
      <c r="SD11" s="471"/>
      <c r="SE11" s="471"/>
      <c r="SF11" s="471"/>
      <c r="SG11" s="471"/>
      <c r="SH11" s="471"/>
      <c r="SI11" s="471"/>
      <c r="SJ11" s="471"/>
      <c r="SK11" s="471"/>
      <c r="SL11" s="471"/>
      <c r="SM11" s="471"/>
      <c r="SN11" s="471"/>
      <c r="SO11" s="471"/>
      <c r="SP11" s="471"/>
      <c r="SQ11" s="471"/>
      <c r="SR11" s="471"/>
      <c r="SS11" s="471"/>
      <c r="ST11" s="471"/>
      <c r="SU11" s="471"/>
      <c r="SV11" s="471"/>
      <c r="SW11" s="471"/>
      <c r="SX11" s="471"/>
      <c r="SY11" s="471"/>
      <c r="SZ11" s="471"/>
      <c r="TA11" s="471"/>
      <c r="TB11" s="471"/>
      <c r="TC11" s="471"/>
      <c r="TD11" s="471"/>
      <c r="TE11" s="471"/>
      <c r="TF11" s="471"/>
      <c r="TG11" s="471"/>
      <c r="TH11" s="471"/>
      <c r="TI11" s="471"/>
      <c r="TJ11" s="471"/>
      <c r="TK11" s="471"/>
      <c r="TL11" s="471"/>
      <c r="TM11" s="471"/>
      <c r="TN11" s="471"/>
      <c r="TO11" s="471"/>
      <c r="TP11" s="471"/>
      <c r="TQ11" s="471"/>
      <c r="TR11" s="471"/>
      <c r="TS11" s="471"/>
      <c r="TT11" s="471"/>
      <c r="TU11" s="471"/>
      <c r="TV11" s="471"/>
      <c r="TW11" s="471"/>
      <c r="TX11" s="471"/>
      <c r="TY11" s="471"/>
      <c r="TZ11" s="471"/>
      <c r="UA11" s="471"/>
      <c r="UB11" s="471"/>
      <c r="UC11" s="471"/>
      <c r="UD11" s="471"/>
      <c r="UE11" s="471"/>
      <c r="UF11" s="471"/>
      <c r="UG11" s="471"/>
      <c r="UH11" s="471"/>
      <c r="UI11" s="471"/>
      <c r="UJ11" s="471"/>
      <c r="UK11" s="471"/>
      <c r="UL11" s="471"/>
      <c r="UM11" s="471"/>
      <c r="UN11" s="471"/>
      <c r="UO11" s="471"/>
      <c r="UP11" s="471"/>
      <c r="UQ11" s="471"/>
      <c r="UR11" s="471"/>
      <c r="US11" s="471"/>
      <c r="UT11" s="471"/>
      <c r="UU11" s="471"/>
      <c r="UV11" s="471"/>
      <c r="UW11" s="471"/>
      <c r="UX11" s="471"/>
      <c r="UY11" s="471"/>
      <c r="UZ11" s="471"/>
      <c r="VA11" s="471"/>
      <c r="VB11" s="471"/>
      <c r="VC11" s="471"/>
      <c r="VD11" s="471"/>
      <c r="VE11" s="471"/>
      <c r="VF11" s="471"/>
      <c r="VG11" s="471"/>
      <c r="VH11" s="471"/>
      <c r="VI11" s="471"/>
      <c r="VJ11" s="471"/>
      <c r="VK11" s="471"/>
      <c r="VL11" s="471"/>
      <c r="VM11" s="471"/>
      <c r="VN11" s="471"/>
      <c r="VO11" s="471"/>
      <c r="VP11" s="471"/>
      <c r="VQ11" s="471"/>
      <c r="VR11" s="471"/>
      <c r="VS11" s="471"/>
      <c r="VT11" s="471"/>
      <c r="VU11" s="471"/>
      <c r="VV11" s="471"/>
      <c r="VW11" s="471"/>
      <c r="VX11" s="471"/>
      <c r="VY11" s="471"/>
      <c r="VZ11" s="471"/>
      <c r="WA11" s="471"/>
      <c r="WB11" s="471"/>
      <c r="WC11" s="471"/>
      <c r="WD11" s="471"/>
      <c r="WE11" s="471"/>
      <c r="WF11" s="471"/>
      <c r="WG11" s="471"/>
      <c r="WH11" s="471"/>
      <c r="WI11" s="471"/>
      <c r="WJ11" s="471"/>
      <c r="WK11" s="471"/>
      <c r="WL11" s="471"/>
      <c r="WM11" s="471"/>
      <c r="WN11" s="471"/>
      <c r="WO11" s="471"/>
      <c r="WP11" s="471"/>
      <c r="WQ11" s="471"/>
      <c r="WR11" s="471"/>
      <c r="WS11" s="471"/>
      <c r="WT11" s="471"/>
      <c r="WU11" s="471"/>
      <c r="WV11" s="471"/>
      <c r="WW11" s="471"/>
      <c r="WX11" s="471"/>
      <c r="WY11" s="471"/>
      <c r="WZ11" s="471"/>
      <c r="XA11" s="471"/>
      <c r="XB11" s="471"/>
      <c r="XC11" s="471"/>
      <c r="XD11" s="471"/>
      <c r="XE11" s="471"/>
      <c r="XF11" s="471"/>
      <c r="XG11" s="471"/>
      <c r="XH11" s="471"/>
      <c r="XI11" s="471"/>
      <c r="XJ11" s="471"/>
      <c r="XK11" s="471"/>
      <c r="XL11" s="471"/>
      <c r="XM11" s="471"/>
      <c r="XN11" s="471"/>
      <c r="XO11" s="471"/>
      <c r="XP11" s="471"/>
      <c r="XQ11" s="471"/>
      <c r="XR11" s="471"/>
      <c r="XS11" s="471"/>
      <c r="XT11" s="471"/>
      <c r="XU11" s="471"/>
      <c r="XV11" s="471"/>
      <c r="XW11" s="471"/>
      <c r="XX11" s="471"/>
      <c r="XY11" s="471"/>
      <c r="XZ11" s="471"/>
      <c r="YA11" s="471"/>
      <c r="YB11" s="471"/>
      <c r="YC11" s="471"/>
      <c r="YD11" s="471"/>
      <c r="YE11" s="471"/>
      <c r="YF11" s="471"/>
      <c r="YG11" s="471"/>
      <c r="YH11" s="471"/>
      <c r="YI11" s="471"/>
      <c r="YJ11" s="471"/>
      <c r="YK11" s="471"/>
      <c r="YL11" s="471"/>
      <c r="YM11" s="471"/>
      <c r="YN11" s="471"/>
      <c r="YO11" s="471"/>
      <c r="YP11" s="471"/>
      <c r="YQ11" s="471"/>
      <c r="YR11" s="471"/>
      <c r="YS11" s="471"/>
      <c r="YT11" s="471"/>
      <c r="YU11" s="471"/>
      <c r="YV11" s="471"/>
      <c r="YW11" s="471"/>
      <c r="YX11" s="471"/>
      <c r="YY11" s="471"/>
      <c r="YZ11" s="471"/>
      <c r="ZA11" s="471"/>
      <c r="ZB11" s="471"/>
      <c r="ZC11" s="471"/>
      <c r="ZD11" s="471"/>
      <c r="ZE11" s="471"/>
      <c r="ZF11" s="471"/>
      <c r="ZG11" s="471"/>
      <c r="ZH11" s="471"/>
      <c r="ZI11" s="471"/>
      <c r="ZJ11" s="471"/>
      <c r="ZK11" s="471"/>
      <c r="ZL11" s="471"/>
      <c r="ZM11" s="471"/>
      <c r="ZN11" s="471"/>
      <c r="ZO11" s="471"/>
      <c r="ZP11" s="471"/>
      <c r="ZQ11" s="471"/>
      <c r="ZR11" s="471"/>
      <c r="ZS11" s="471"/>
      <c r="ZT11" s="471"/>
      <c r="ZU11" s="471"/>
      <c r="ZV11" s="471"/>
      <c r="ZW11" s="471"/>
      <c r="ZX11" s="471"/>
      <c r="ZY11" s="471"/>
      <c r="ZZ11" s="471"/>
      <c r="AAA11" s="471"/>
      <c r="AAB11" s="471"/>
      <c r="AAC11" s="471"/>
      <c r="AAD11" s="471"/>
      <c r="AAE11" s="471"/>
      <c r="AAF11" s="471"/>
      <c r="AAG11" s="471"/>
      <c r="AAH11" s="471"/>
      <c r="AAI11" s="471"/>
      <c r="AAJ11" s="471"/>
      <c r="AAK11" s="471"/>
      <c r="AAL11" s="471"/>
      <c r="AAM11" s="471"/>
      <c r="AAN11" s="471"/>
      <c r="AAO11" s="471"/>
      <c r="AAP11" s="471"/>
      <c r="AAQ11" s="471"/>
      <c r="AAR11" s="471"/>
      <c r="AAS11" s="471"/>
      <c r="AAT11" s="471"/>
      <c r="AAU11" s="471"/>
      <c r="AAV11" s="471"/>
      <c r="AAW11" s="471"/>
      <c r="AAX11" s="471"/>
      <c r="AAY11" s="471"/>
      <c r="AAZ11" s="471"/>
      <c r="ABA11" s="471"/>
      <c r="ABB11" s="471"/>
      <c r="ABC11" s="471"/>
      <c r="ABD11" s="471"/>
      <c r="ABE11" s="471"/>
      <c r="ABF11" s="471"/>
      <c r="ABG11" s="471"/>
      <c r="ABH11" s="471"/>
      <c r="ABI11" s="471"/>
      <c r="ABJ11" s="471"/>
      <c r="ABK11" s="471"/>
      <c r="ABL11" s="471"/>
      <c r="ABM11" s="471"/>
      <c r="ABN11" s="471"/>
      <c r="ABO11" s="471"/>
      <c r="ABP11" s="471"/>
      <c r="ABQ11" s="471"/>
      <c r="ABR11" s="471"/>
      <c r="ABS11" s="471"/>
      <c r="ABT11" s="471"/>
      <c r="ABU11" s="471"/>
      <c r="ABV11" s="471"/>
      <c r="ABW11" s="471"/>
      <c r="ABX11" s="471"/>
      <c r="ABY11" s="471"/>
      <c r="ABZ11" s="471"/>
      <c r="ACA11" s="471"/>
      <c r="ACB11" s="471"/>
      <c r="ACC11" s="471"/>
      <c r="ACD11" s="471"/>
      <c r="ACE11" s="471"/>
      <c r="ACF11" s="471"/>
      <c r="ACG11" s="471"/>
      <c r="ACH11" s="471"/>
      <c r="ACI11" s="471"/>
      <c r="ACJ11" s="471"/>
      <c r="ACK11" s="471"/>
      <c r="ACL11" s="471"/>
      <c r="ACM11" s="471"/>
      <c r="ACN11" s="471"/>
      <c r="ACO11" s="471"/>
      <c r="ACP11" s="471"/>
      <c r="ACQ11" s="471"/>
      <c r="ACR11" s="471"/>
      <c r="ACS11" s="471"/>
      <c r="ACT11" s="471"/>
      <c r="ACU11" s="471"/>
      <c r="ACV11" s="471"/>
      <c r="ACW11" s="471"/>
      <c r="ACX11" s="471"/>
      <c r="ACY11" s="471"/>
      <c r="ACZ11" s="471"/>
      <c r="ADA11" s="471"/>
      <c r="ADB11" s="471"/>
      <c r="ADC11" s="471"/>
      <c r="ADD11" s="471"/>
      <c r="ADE11" s="471"/>
      <c r="ADF11" s="471"/>
      <c r="ADG11" s="471"/>
      <c r="ADH11" s="471"/>
      <c r="ADI11" s="471"/>
      <c r="ADJ11" s="471"/>
      <c r="ADK11" s="471"/>
      <c r="ADL11" s="471"/>
      <c r="ADM11" s="471"/>
      <c r="ADN11" s="471"/>
      <c r="ADO11" s="471"/>
      <c r="ADP11" s="471"/>
      <c r="ADQ11" s="471"/>
      <c r="ADR11" s="471"/>
      <c r="ADS11" s="471"/>
      <c r="ADT11" s="471"/>
      <c r="ADU11" s="471"/>
      <c r="ADV11" s="471"/>
      <c r="ADW11" s="471"/>
      <c r="ADX11" s="471"/>
      <c r="ADY11" s="471"/>
      <c r="ADZ11" s="471"/>
      <c r="AEA11" s="471"/>
      <c r="AEB11" s="471"/>
      <c r="AEC11" s="471"/>
      <c r="AED11" s="471"/>
      <c r="AEE11" s="471"/>
      <c r="AEF11" s="471"/>
      <c r="AEG11" s="471"/>
      <c r="AEH11" s="471"/>
      <c r="AEI11" s="471"/>
      <c r="AEJ11" s="471"/>
      <c r="AEK11" s="471"/>
      <c r="AEL11" s="471"/>
      <c r="AEM11" s="471"/>
      <c r="AEN11" s="471"/>
      <c r="AEO11" s="471"/>
      <c r="AEP11" s="471"/>
      <c r="AEQ11" s="471"/>
      <c r="AER11" s="471"/>
      <c r="AES11" s="471"/>
      <c r="AET11" s="471"/>
      <c r="AEU11" s="471"/>
      <c r="AEV11" s="471"/>
      <c r="AEW11" s="471"/>
      <c r="AEX11" s="471"/>
      <c r="AEY11" s="471"/>
      <c r="AEZ11" s="471"/>
      <c r="AFA11" s="471"/>
      <c r="AFB11" s="471"/>
      <c r="AFC11" s="471"/>
      <c r="AFD11" s="471"/>
      <c r="AFE11" s="471"/>
      <c r="AFF11" s="471"/>
      <c r="AFG11" s="471"/>
      <c r="AFH11" s="471"/>
      <c r="AFI11" s="471"/>
      <c r="AFJ11" s="471"/>
      <c r="AFK11" s="471"/>
      <c r="AFL11" s="471"/>
      <c r="AFM11" s="471"/>
      <c r="AFN11" s="471"/>
      <c r="AFO11" s="471"/>
      <c r="AFP11" s="471"/>
      <c r="AFQ11" s="471"/>
      <c r="AFR11" s="471"/>
      <c r="AFS11" s="471"/>
      <c r="AFT11" s="471"/>
      <c r="AFU11" s="471"/>
      <c r="AFV11" s="471"/>
      <c r="AFW11" s="471"/>
      <c r="AFX11" s="471"/>
      <c r="AFY11" s="471"/>
      <c r="AFZ11" s="471"/>
      <c r="AGA11" s="471"/>
      <c r="AGB11" s="471"/>
      <c r="AGC11" s="471"/>
      <c r="AGD11" s="471"/>
      <c r="AGE11" s="471"/>
      <c r="AGF11" s="471"/>
      <c r="AGG11" s="471"/>
      <c r="AGH11" s="471"/>
      <c r="AGI11" s="471"/>
    </row>
    <row r="12" spans="1:867" s="421" customFormat="1" x14ac:dyDescent="0.2">
      <c r="A12" s="48" t="str">
        <f>'Estimación por período'!A12</f>
        <v>2.2. Promoción del desarrollo y la innovación de la cadena, en diversidad y diferenciales de producto, presentaciones y usos industriales</v>
      </c>
      <c r="B12" s="48">
        <f>'Estimación anualizada '!V12</f>
        <v>322610482718.48694</v>
      </c>
      <c r="C12" s="284">
        <v>0.98</v>
      </c>
      <c r="D12" s="284">
        <v>0.01</v>
      </c>
      <c r="E12" s="284">
        <v>0.01</v>
      </c>
      <c r="F12" s="48">
        <f t="shared" ref="F12:F13" si="11">B12*C12</f>
        <v>316158273064.11719</v>
      </c>
      <c r="G12" s="48">
        <f t="shared" ref="G12:G13" si="12">B12*D12</f>
        <v>3226104827.1848693</v>
      </c>
      <c r="H12" s="48">
        <f t="shared" ref="H12:H13" si="13">B12*E12</f>
        <v>3226104827.1848693</v>
      </c>
      <c r="I12" s="284">
        <v>0.93</v>
      </c>
      <c r="J12" s="284"/>
      <c r="K12" s="284">
        <v>0.04</v>
      </c>
      <c r="L12" s="284">
        <v>0.03</v>
      </c>
      <c r="M12" s="48">
        <f t="shared" ref="M12:M13" si="14">F12*I12</f>
        <v>294027193949.62903</v>
      </c>
      <c r="N12" s="48">
        <f t="shared" ref="N12:N13" si="15">F12*J12</f>
        <v>0</v>
      </c>
      <c r="O12" s="48">
        <f t="shared" ref="O12:O13" si="16">F12*K12</f>
        <v>12646330922.564688</v>
      </c>
      <c r="P12" s="48">
        <f t="shared" ref="P12:P13" si="17">F12*L12</f>
        <v>9484748191.9235153</v>
      </c>
      <c r="Q12" s="471"/>
      <c r="R12" s="471"/>
      <c r="S12" s="471"/>
      <c r="T12" s="471"/>
      <c r="U12" s="471"/>
      <c r="V12" s="471"/>
      <c r="W12" s="471"/>
      <c r="X12" s="471"/>
      <c r="Y12" s="471"/>
      <c r="Z12" s="471"/>
      <c r="AA12" s="471"/>
      <c r="AB12" s="471"/>
      <c r="AC12" s="471"/>
      <c r="AD12" s="471"/>
      <c r="AE12" s="471"/>
      <c r="AF12" s="471"/>
      <c r="AG12" s="471"/>
      <c r="AH12" s="471"/>
      <c r="AI12" s="471"/>
      <c r="AJ12" s="471"/>
      <c r="AK12" s="471"/>
      <c r="AL12" s="471"/>
      <c r="AM12" s="471"/>
      <c r="AN12" s="471"/>
      <c r="AO12" s="471"/>
      <c r="AP12" s="471"/>
      <c r="AQ12" s="471"/>
      <c r="AR12" s="471"/>
      <c r="AS12" s="471"/>
      <c r="AT12" s="471"/>
      <c r="AU12" s="471"/>
      <c r="AV12" s="471"/>
      <c r="AW12" s="471"/>
      <c r="AX12" s="471"/>
      <c r="AY12" s="471"/>
      <c r="AZ12" s="471"/>
      <c r="BA12" s="471"/>
      <c r="BB12" s="471"/>
      <c r="BC12" s="471"/>
      <c r="BD12" s="471"/>
      <c r="BE12" s="471"/>
      <c r="BF12" s="471"/>
      <c r="BG12" s="471"/>
      <c r="BH12" s="471"/>
      <c r="BI12" s="471"/>
      <c r="BJ12" s="471"/>
      <c r="BK12" s="471"/>
      <c r="BL12" s="471"/>
      <c r="BM12" s="471"/>
      <c r="BN12" s="471"/>
      <c r="BO12" s="471"/>
      <c r="BP12" s="471"/>
      <c r="BQ12" s="471"/>
      <c r="BR12" s="471"/>
      <c r="BS12" s="471"/>
      <c r="BT12" s="471"/>
      <c r="BU12" s="471"/>
      <c r="BV12" s="471"/>
      <c r="BW12" s="471"/>
      <c r="BX12" s="471"/>
      <c r="BY12" s="471"/>
      <c r="BZ12" s="471"/>
      <c r="CA12" s="471"/>
      <c r="CB12" s="471"/>
      <c r="CC12" s="471"/>
      <c r="CD12" s="471"/>
      <c r="CE12" s="471"/>
      <c r="CF12" s="471"/>
      <c r="CG12" s="471"/>
      <c r="CH12" s="471"/>
      <c r="CI12" s="471"/>
      <c r="CJ12" s="471"/>
      <c r="CK12" s="471"/>
      <c r="CL12" s="471"/>
      <c r="CM12" s="471"/>
      <c r="CN12" s="471"/>
      <c r="CO12" s="471"/>
      <c r="CP12" s="471"/>
      <c r="CQ12" s="471"/>
      <c r="CR12" s="471"/>
      <c r="CS12" s="471"/>
      <c r="CT12" s="471"/>
      <c r="CU12" s="471"/>
      <c r="CV12" s="471"/>
      <c r="CW12" s="471"/>
      <c r="CX12" s="471"/>
      <c r="CY12" s="471"/>
      <c r="CZ12" s="471"/>
      <c r="DA12" s="471"/>
      <c r="DB12" s="471"/>
      <c r="DC12" s="471"/>
      <c r="DD12" s="471"/>
      <c r="DE12" s="471"/>
      <c r="DF12" s="471"/>
      <c r="DG12" s="471"/>
      <c r="DH12" s="471"/>
      <c r="DI12" s="471"/>
      <c r="DJ12" s="471"/>
      <c r="DK12" s="471"/>
      <c r="DL12" s="471"/>
      <c r="DM12" s="471"/>
      <c r="DN12" s="471"/>
      <c r="DO12" s="471"/>
      <c r="DP12" s="471"/>
      <c r="DQ12" s="471"/>
      <c r="DR12" s="471"/>
      <c r="DS12" s="471"/>
      <c r="DT12" s="471"/>
      <c r="DU12" s="471"/>
      <c r="DV12" s="471"/>
      <c r="DW12" s="471"/>
      <c r="DX12" s="471"/>
      <c r="DY12" s="471"/>
      <c r="DZ12" s="471"/>
      <c r="EA12" s="471"/>
      <c r="EB12" s="471"/>
      <c r="EC12" s="471"/>
      <c r="ED12" s="471"/>
      <c r="EE12" s="471"/>
      <c r="EF12" s="471"/>
      <c r="EG12" s="471"/>
      <c r="EH12" s="471"/>
      <c r="EI12" s="471"/>
      <c r="EJ12" s="471"/>
      <c r="EK12" s="471"/>
      <c r="EL12" s="471"/>
      <c r="EM12" s="471"/>
      <c r="EN12" s="471"/>
      <c r="EO12" s="471"/>
      <c r="EP12" s="471"/>
      <c r="EQ12" s="471"/>
      <c r="ER12" s="471"/>
      <c r="ES12" s="471"/>
      <c r="ET12" s="471"/>
      <c r="EU12" s="471"/>
      <c r="EV12" s="471"/>
      <c r="EW12" s="471"/>
      <c r="EX12" s="471"/>
      <c r="EY12" s="471"/>
      <c r="EZ12" s="471"/>
      <c r="FA12" s="471"/>
      <c r="FB12" s="471"/>
      <c r="FC12" s="471"/>
      <c r="FD12" s="471"/>
      <c r="FE12" s="471"/>
      <c r="FF12" s="471"/>
      <c r="FG12" s="471"/>
      <c r="FH12" s="471"/>
      <c r="FI12" s="471"/>
      <c r="FJ12" s="471"/>
      <c r="FK12" s="471"/>
      <c r="FL12" s="471"/>
      <c r="FM12" s="471"/>
      <c r="FN12" s="471"/>
      <c r="FO12" s="471"/>
      <c r="FP12" s="471"/>
      <c r="FQ12" s="471"/>
      <c r="FR12" s="471"/>
      <c r="FS12" s="471"/>
      <c r="FT12" s="471"/>
      <c r="FU12" s="471"/>
      <c r="FV12" s="471"/>
      <c r="FW12" s="471"/>
      <c r="FX12" s="471"/>
      <c r="FY12" s="471"/>
      <c r="FZ12" s="471"/>
      <c r="GA12" s="471"/>
      <c r="GB12" s="471"/>
      <c r="GC12" s="471"/>
      <c r="GD12" s="471"/>
      <c r="GE12" s="471"/>
      <c r="GF12" s="471"/>
      <c r="GG12" s="471"/>
      <c r="GH12" s="471"/>
      <c r="GI12" s="471"/>
      <c r="GJ12" s="471"/>
      <c r="GK12" s="471"/>
      <c r="GL12" s="471"/>
      <c r="GM12" s="471"/>
      <c r="GN12" s="471"/>
      <c r="GO12" s="471"/>
      <c r="GP12" s="471"/>
      <c r="GQ12" s="471"/>
      <c r="GR12" s="471"/>
      <c r="GS12" s="471"/>
      <c r="GT12" s="471"/>
      <c r="GU12" s="471"/>
      <c r="GV12" s="471"/>
      <c r="GW12" s="471"/>
      <c r="GX12" s="471"/>
      <c r="GY12" s="471"/>
      <c r="GZ12" s="471"/>
      <c r="HA12" s="471"/>
      <c r="HB12" s="471"/>
      <c r="HC12" s="471"/>
      <c r="HD12" s="471"/>
      <c r="HE12" s="471"/>
      <c r="HF12" s="471"/>
      <c r="HG12" s="471"/>
      <c r="HH12" s="471"/>
      <c r="HI12" s="471"/>
      <c r="HJ12" s="471"/>
      <c r="HK12" s="471"/>
      <c r="HL12" s="471"/>
      <c r="HM12" s="471"/>
      <c r="HN12" s="471"/>
      <c r="HO12" s="471"/>
      <c r="HP12" s="471"/>
      <c r="HQ12" s="471"/>
      <c r="HR12" s="471"/>
      <c r="HS12" s="471"/>
      <c r="HT12" s="471"/>
      <c r="HU12" s="471"/>
      <c r="HV12" s="471"/>
      <c r="HW12" s="471"/>
      <c r="HX12" s="471"/>
      <c r="HY12" s="471"/>
      <c r="HZ12" s="471"/>
      <c r="IA12" s="471"/>
      <c r="IB12" s="471"/>
      <c r="IC12" s="471"/>
      <c r="ID12" s="471"/>
      <c r="IE12" s="471"/>
      <c r="IF12" s="471"/>
      <c r="IG12" s="471"/>
      <c r="IH12" s="471"/>
      <c r="II12" s="471"/>
      <c r="IJ12" s="471"/>
      <c r="IK12" s="471"/>
      <c r="IL12" s="471"/>
      <c r="IM12" s="471"/>
      <c r="IN12" s="471"/>
      <c r="IO12" s="471"/>
      <c r="IP12" s="471"/>
      <c r="IQ12" s="471"/>
      <c r="IR12" s="471"/>
      <c r="IS12" s="471"/>
      <c r="IT12" s="471"/>
      <c r="IU12" s="471"/>
      <c r="IV12" s="471"/>
      <c r="IW12" s="471"/>
      <c r="IX12" s="471"/>
      <c r="IY12" s="471"/>
      <c r="IZ12" s="471"/>
      <c r="JA12" s="471"/>
      <c r="JB12" s="471"/>
      <c r="JC12" s="471"/>
      <c r="JD12" s="471"/>
      <c r="JE12" s="471"/>
      <c r="JF12" s="471"/>
      <c r="JG12" s="471"/>
      <c r="JH12" s="471"/>
      <c r="JI12" s="471"/>
      <c r="JJ12" s="471"/>
      <c r="JK12" s="471"/>
      <c r="JL12" s="471"/>
      <c r="JM12" s="471"/>
      <c r="JN12" s="471"/>
      <c r="JO12" s="471"/>
      <c r="JP12" s="471"/>
      <c r="JQ12" s="471"/>
      <c r="JR12" s="471"/>
      <c r="JS12" s="471"/>
      <c r="JT12" s="471"/>
      <c r="JU12" s="471"/>
      <c r="JV12" s="471"/>
      <c r="JW12" s="471"/>
      <c r="JX12" s="471"/>
      <c r="JY12" s="471"/>
      <c r="JZ12" s="471"/>
      <c r="KA12" s="471"/>
      <c r="KB12" s="471"/>
      <c r="KC12" s="471"/>
      <c r="KD12" s="471"/>
      <c r="KE12" s="471"/>
      <c r="KF12" s="471"/>
      <c r="KG12" s="471"/>
      <c r="KH12" s="471"/>
      <c r="KI12" s="471"/>
      <c r="KJ12" s="471"/>
      <c r="KK12" s="471"/>
      <c r="KL12" s="471"/>
      <c r="KM12" s="471"/>
      <c r="KN12" s="471"/>
      <c r="KO12" s="471"/>
      <c r="KP12" s="471"/>
      <c r="KQ12" s="471"/>
      <c r="KR12" s="471"/>
      <c r="KS12" s="471"/>
      <c r="KT12" s="471"/>
      <c r="KU12" s="471"/>
      <c r="KV12" s="471"/>
      <c r="KW12" s="471"/>
      <c r="KX12" s="471"/>
      <c r="KY12" s="471"/>
      <c r="KZ12" s="471"/>
      <c r="LA12" s="471"/>
      <c r="LB12" s="471"/>
      <c r="LC12" s="471"/>
      <c r="LD12" s="471"/>
      <c r="LE12" s="471"/>
      <c r="LF12" s="471"/>
      <c r="LG12" s="471"/>
      <c r="LH12" s="471"/>
      <c r="LI12" s="471"/>
      <c r="LJ12" s="471"/>
      <c r="LK12" s="471"/>
      <c r="LL12" s="471"/>
      <c r="LM12" s="471"/>
      <c r="LN12" s="471"/>
      <c r="LO12" s="471"/>
      <c r="LP12" s="471"/>
      <c r="LQ12" s="471"/>
      <c r="LR12" s="471"/>
      <c r="LS12" s="471"/>
      <c r="LT12" s="471"/>
      <c r="LU12" s="471"/>
      <c r="LV12" s="471"/>
      <c r="LW12" s="471"/>
      <c r="LX12" s="471"/>
      <c r="LY12" s="471"/>
      <c r="LZ12" s="471"/>
      <c r="MA12" s="471"/>
      <c r="MB12" s="471"/>
      <c r="MC12" s="471"/>
      <c r="MD12" s="471"/>
      <c r="ME12" s="471"/>
      <c r="MF12" s="471"/>
      <c r="MG12" s="471"/>
      <c r="MH12" s="471"/>
      <c r="MI12" s="471"/>
      <c r="MJ12" s="471"/>
      <c r="MK12" s="471"/>
      <c r="ML12" s="471"/>
      <c r="MM12" s="471"/>
      <c r="MN12" s="471"/>
      <c r="MO12" s="471"/>
      <c r="MP12" s="471"/>
      <c r="MQ12" s="471"/>
      <c r="MR12" s="471"/>
      <c r="MS12" s="471"/>
      <c r="MT12" s="471"/>
      <c r="MU12" s="471"/>
      <c r="MV12" s="471"/>
      <c r="MW12" s="471"/>
      <c r="MX12" s="471"/>
      <c r="MY12" s="471"/>
      <c r="MZ12" s="471"/>
      <c r="NA12" s="471"/>
      <c r="NB12" s="471"/>
      <c r="NC12" s="471"/>
      <c r="ND12" s="471"/>
      <c r="NE12" s="471"/>
      <c r="NF12" s="471"/>
      <c r="NG12" s="471"/>
      <c r="NH12" s="471"/>
      <c r="NI12" s="471"/>
      <c r="NJ12" s="471"/>
      <c r="NK12" s="471"/>
      <c r="NL12" s="471"/>
      <c r="NM12" s="471"/>
      <c r="NN12" s="471"/>
      <c r="NO12" s="471"/>
      <c r="NP12" s="471"/>
      <c r="NQ12" s="471"/>
      <c r="NR12" s="471"/>
      <c r="NS12" s="471"/>
      <c r="NT12" s="471"/>
      <c r="NU12" s="471"/>
      <c r="NV12" s="471"/>
      <c r="NW12" s="471"/>
      <c r="NX12" s="471"/>
      <c r="NY12" s="471"/>
      <c r="NZ12" s="471"/>
      <c r="OA12" s="471"/>
      <c r="OB12" s="471"/>
      <c r="OC12" s="471"/>
      <c r="OD12" s="471"/>
      <c r="OE12" s="471"/>
      <c r="OF12" s="471"/>
      <c r="OG12" s="471"/>
      <c r="OH12" s="471"/>
      <c r="OI12" s="471"/>
      <c r="OJ12" s="471"/>
      <c r="OK12" s="471"/>
      <c r="OL12" s="471"/>
      <c r="OM12" s="471"/>
      <c r="ON12" s="471"/>
      <c r="OO12" s="471"/>
      <c r="OP12" s="471"/>
      <c r="OQ12" s="471"/>
      <c r="OR12" s="471"/>
      <c r="OS12" s="471"/>
      <c r="OT12" s="471"/>
      <c r="OU12" s="471"/>
      <c r="OV12" s="471"/>
      <c r="OW12" s="471"/>
      <c r="OX12" s="471"/>
      <c r="OY12" s="471"/>
      <c r="OZ12" s="471"/>
      <c r="PA12" s="471"/>
      <c r="PB12" s="471"/>
      <c r="PC12" s="471"/>
      <c r="PD12" s="471"/>
      <c r="PE12" s="471"/>
      <c r="PF12" s="471"/>
      <c r="PG12" s="471"/>
      <c r="PH12" s="471"/>
      <c r="PI12" s="471"/>
      <c r="PJ12" s="471"/>
      <c r="PK12" s="471"/>
      <c r="PL12" s="471"/>
      <c r="PM12" s="471"/>
      <c r="PN12" s="471"/>
      <c r="PO12" s="471"/>
      <c r="PP12" s="471"/>
      <c r="PQ12" s="471"/>
      <c r="PR12" s="471"/>
      <c r="PS12" s="471"/>
      <c r="PT12" s="471"/>
      <c r="PU12" s="471"/>
      <c r="PV12" s="471"/>
      <c r="PW12" s="471"/>
      <c r="PX12" s="471"/>
      <c r="PY12" s="471"/>
      <c r="PZ12" s="471"/>
      <c r="QA12" s="471"/>
      <c r="QB12" s="471"/>
      <c r="QC12" s="471"/>
      <c r="QD12" s="471"/>
      <c r="QE12" s="471"/>
      <c r="QF12" s="471"/>
      <c r="QG12" s="471"/>
      <c r="QH12" s="471"/>
      <c r="QI12" s="471"/>
      <c r="QJ12" s="471"/>
      <c r="QK12" s="471"/>
      <c r="QL12" s="471"/>
      <c r="QM12" s="471"/>
      <c r="QN12" s="471"/>
      <c r="QO12" s="471"/>
      <c r="QP12" s="471"/>
      <c r="QQ12" s="471"/>
      <c r="QR12" s="471"/>
      <c r="QS12" s="471"/>
      <c r="QT12" s="471"/>
      <c r="QU12" s="471"/>
      <c r="QV12" s="471"/>
      <c r="QW12" s="471"/>
      <c r="QX12" s="471"/>
      <c r="QY12" s="471"/>
      <c r="QZ12" s="471"/>
      <c r="RA12" s="471"/>
      <c r="RB12" s="471"/>
      <c r="RC12" s="471"/>
      <c r="RD12" s="471"/>
      <c r="RE12" s="471"/>
      <c r="RF12" s="471"/>
      <c r="RG12" s="471"/>
      <c r="RH12" s="471"/>
      <c r="RI12" s="471"/>
      <c r="RJ12" s="471"/>
      <c r="RK12" s="471"/>
      <c r="RL12" s="471"/>
      <c r="RM12" s="471"/>
      <c r="RN12" s="471"/>
      <c r="RO12" s="471"/>
      <c r="RP12" s="471"/>
      <c r="RQ12" s="471"/>
      <c r="RR12" s="471"/>
      <c r="RS12" s="471"/>
      <c r="RT12" s="471"/>
      <c r="RU12" s="471"/>
      <c r="RV12" s="471"/>
      <c r="RW12" s="471"/>
      <c r="RX12" s="471"/>
      <c r="RY12" s="471"/>
      <c r="RZ12" s="471"/>
      <c r="SA12" s="471"/>
      <c r="SB12" s="471"/>
      <c r="SC12" s="471"/>
      <c r="SD12" s="471"/>
      <c r="SE12" s="471"/>
      <c r="SF12" s="471"/>
      <c r="SG12" s="471"/>
      <c r="SH12" s="471"/>
      <c r="SI12" s="471"/>
      <c r="SJ12" s="471"/>
      <c r="SK12" s="471"/>
      <c r="SL12" s="471"/>
      <c r="SM12" s="471"/>
      <c r="SN12" s="471"/>
      <c r="SO12" s="471"/>
      <c r="SP12" s="471"/>
      <c r="SQ12" s="471"/>
      <c r="SR12" s="471"/>
      <c r="SS12" s="471"/>
      <c r="ST12" s="471"/>
      <c r="SU12" s="471"/>
      <c r="SV12" s="471"/>
      <c r="SW12" s="471"/>
      <c r="SX12" s="471"/>
      <c r="SY12" s="471"/>
      <c r="SZ12" s="471"/>
      <c r="TA12" s="471"/>
      <c r="TB12" s="471"/>
      <c r="TC12" s="471"/>
      <c r="TD12" s="471"/>
      <c r="TE12" s="471"/>
      <c r="TF12" s="471"/>
      <c r="TG12" s="471"/>
      <c r="TH12" s="471"/>
      <c r="TI12" s="471"/>
      <c r="TJ12" s="471"/>
      <c r="TK12" s="471"/>
      <c r="TL12" s="471"/>
      <c r="TM12" s="471"/>
      <c r="TN12" s="471"/>
      <c r="TO12" s="471"/>
      <c r="TP12" s="471"/>
      <c r="TQ12" s="471"/>
      <c r="TR12" s="471"/>
      <c r="TS12" s="471"/>
      <c r="TT12" s="471"/>
      <c r="TU12" s="471"/>
      <c r="TV12" s="471"/>
      <c r="TW12" s="471"/>
      <c r="TX12" s="471"/>
      <c r="TY12" s="471"/>
      <c r="TZ12" s="471"/>
      <c r="UA12" s="471"/>
      <c r="UB12" s="471"/>
      <c r="UC12" s="471"/>
      <c r="UD12" s="471"/>
      <c r="UE12" s="471"/>
      <c r="UF12" s="471"/>
      <c r="UG12" s="471"/>
      <c r="UH12" s="471"/>
      <c r="UI12" s="471"/>
      <c r="UJ12" s="471"/>
      <c r="UK12" s="471"/>
      <c r="UL12" s="471"/>
      <c r="UM12" s="471"/>
      <c r="UN12" s="471"/>
      <c r="UO12" s="471"/>
      <c r="UP12" s="471"/>
      <c r="UQ12" s="471"/>
      <c r="UR12" s="471"/>
      <c r="US12" s="471"/>
      <c r="UT12" s="471"/>
      <c r="UU12" s="471"/>
      <c r="UV12" s="471"/>
      <c r="UW12" s="471"/>
      <c r="UX12" s="471"/>
      <c r="UY12" s="471"/>
      <c r="UZ12" s="471"/>
      <c r="VA12" s="471"/>
      <c r="VB12" s="471"/>
      <c r="VC12" s="471"/>
      <c r="VD12" s="471"/>
      <c r="VE12" s="471"/>
      <c r="VF12" s="471"/>
      <c r="VG12" s="471"/>
      <c r="VH12" s="471"/>
      <c r="VI12" s="471"/>
      <c r="VJ12" s="471"/>
      <c r="VK12" s="471"/>
      <c r="VL12" s="471"/>
      <c r="VM12" s="471"/>
      <c r="VN12" s="471"/>
      <c r="VO12" s="471"/>
      <c r="VP12" s="471"/>
      <c r="VQ12" s="471"/>
      <c r="VR12" s="471"/>
      <c r="VS12" s="471"/>
      <c r="VT12" s="471"/>
      <c r="VU12" s="471"/>
      <c r="VV12" s="471"/>
      <c r="VW12" s="471"/>
      <c r="VX12" s="471"/>
      <c r="VY12" s="471"/>
      <c r="VZ12" s="471"/>
      <c r="WA12" s="471"/>
      <c r="WB12" s="471"/>
      <c r="WC12" s="471"/>
      <c r="WD12" s="471"/>
      <c r="WE12" s="471"/>
      <c r="WF12" s="471"/>
      <c r="WG12" s="471"/>
      <c r="WH12" s="471"/>
      <c r="WI12" s="471"/>
      <c r="WJ12" s="471"/>
      <c r="WK12" s="471"/>
      <c r="WL12" s="471"/>
      <c r="WM12" s="471"/>
      <c r="WN12" s="471"/>
      <c r="WO12" s="471"/>
      <c r="WP12" s="471"/>
      <c r="WQ12" s="471"/>
      <c r="WR12" s="471"/>
      <c r="WS12" s="471"/>
      <c r="WT12" s="471"/>
      <c r="WU12" s="471"/>
      <c r="WV12" s="471"/>
      <c r="WW12" s="471"/>
      <c r="WX12" s="471"/>
      <c r="WY12" s="471"/>
      <c r="WZ12" s="471"/>
      <c r="XA12" s="471"/>
      <c r="XB12" s="471"/>
      <c r="XC12" s="471"/>
      <c r="XD12" s="471"/>
      <c r="XE12" s="471"/>
      <c r="XF12" s="471"/>
      <c r="XG12" s="471"/>
      <c r="XH12" s="471"/>
      <c r="XI12" s="471"/>
      <c r="XJ12" s="471"/>
      <c r="XK12" s="471"/>
      <c r="XL12" s="471"/>
      <c r="XM12" s="471"/>
      <c r="XN12" s="471"/>
      <c r="XO12" s="471"/>
      <c r="XP12" s="471"/>
      <c r="XQ12" s="471"/>
      <c r="XR12" s="471"/>
      <c r="XS12" s="471"/>
      <c r="XT12" s="471"/>
      <c r="XU12" s="471"/>
      <c r="XV12" s="471"/>
      <c r="XW12" s="471"/>
      <c r="XX12" s="471"/>
      <c r="XY12" s="471"/>
      <c r="XZ12" s="471"/>
      <c r="YA12" s="471"/>
      <c r="YB12" s="471"/>
      <c r="YC12" s="471"/>
      <c r="YD12" s="471"/>
      <c r="YE12" s="471"/>
      <c r="YF12" s="471"/>
      <c r="YG12" s="471"/>
      <c r="YH12" s="471"/>
      <c r="YI12" s="471"/>
      <c r="YJ12" s="471"/>
      <c r="YK12" s="471"/>
      <c r="YL12" s="471"/>
      <c r="YM12" s="471"/>
      <c r="YN12" s="471"/>
      <c r="YO12" s="471"/>
      <c r="YP12" s="471"/>
      <c r="YQ12" s="471"/>
      <c r="YR12" s="471"/>
      <c r="YS12" s="471"/>
      <c r="YT12" s="471"/>
      <c r="YU12" s="471"/>
      <c r="YV12" s="471"/>
      <c r="YW12" s="471"/>
      <c r="YX12" s="471"/>
      <c r="YY12" s="471"/>
      <c r="YZ12" s="471"/>
      <c r="ZA12" s="471"/>
      <c r="ZB12" s="471"/>
      <c r="ZC12" s="471"/>
      <c r="ZD12" s="471"/>
      <c r="ZE12" s="471"/>
      <c r="ZF12" s="471"/>
      <c r="ZG12" s="471"/>
      <c r="ZH12" s="471"/>
      <c r="ZI12" s="471"/>
      <c r="ZJ12" s="471"/>
      <c r="ZK12" s="471"/>
      <c r="ZL12" s="471"/>
      <c r="ZM12" s="471"/>
      <c r="ZN12" s="471"/>
      <c r="ZO12" s="471"/>
      <c r="ZP12" s="471"/>
      <c r="ZQ12" s="471"/>
      <c r="ZR12" s="471"/>
      <c r="ZS12" s="471"/>
      <c r="ZT12" s="471"/>
      <c r="ZU12" s="471"/>
      <c r="ZV12" s="471"/>
      <c r="ZW12" s="471"/>
      <c r="ZX12" s="471"/>
      <c r="ZY12" s="471"/>
      <c r="ZZ12" s="471"/>
      <c r="AAA12" s="471"/>
      <c r="AAB12" s="471"/>
      <c r="AAC12" s="471"/>
      <c r="AAD12" s="471"/>
      <c r="AAE12" s="471"/>
      <c r="AAF12" s="471"/>
      <c r="AAG12" s="471"/>
      <c r="AAH12" s="471"/>
      <c r="AAI12" s="471"/>
      <c r="AAJ12" s="471"/>
      <c r="AAK12" s="471"/>
      <c r="AAL12" s="471"/>
      <c r="AAM12" s="471"/>
      <c r="AAN12" s="471"/>
      <c r="AAO12" s="471"/>
      <c r="AAP12" s="471"/>
      <c r="AAQ12" s="471"/>
      <c r="AAR12" s="471"/>
      <c r="AAS12" s="471"/>
      <c r="AAT12" s="471"/>
      <c r="AAU12" s="471"/>
      <c r="AAV12" s="471"/>
      <c r="AAW12" s="471"/>
      <c r="AAX12" s="471"/>
      <c r="AAY12" s="471"/>
      <c r="AAZ12" s="471"/>
      <c r="ABA12" s="471"/>
      <c r="ABB12" s="471"/>
      <c r="ABC12" s="471"/>
      <c r="ABD12" s="471"/>
      <c r="ABE12" s="471"/>
      <c r="ABF12" s="471"/>
      <c r="ABG12" s="471"/>
      <c r="ABH12" s="471"/>
      <c r="ABI12" s="471"/>
      <c r="ABJ12" s="471"/>
      <c r="ABK12" s="471"/>
      <c r="ABL12" s="471"/>
      <c r="ABM12" s="471"/>
      <c r="ABN12" s="471"/>
      <c r="ABO12" s="471"/>
      <c r="ABP12" s="471"/>
      <c r="ABQ12" s="471"/>
      <c r="ABR12" s="471"/>
      <c r="ABS12" s="471"/>
      <c r="ABT12" s="471"/>
      <c r="ABU12" s="471"/>
      <c r="ABV12" s="471"/>
      <c r="ABW12" s="471"/>
      <c r="ABX12" s="471"/>
      <c r="ABY12" s="471"/>
      <c r="ABZ12" s="471"/>
      <c r="ACA12" s="471"/>
      <c r="ACB12" s="471"/>
      <c r="ACC12" s="471"/>
      <c r="ACD12" s="471"/>
      <c r="ACE12" s="471"/>
      <c r="ACF12" s="471"/>
      <c r="ACG12" s="471"/>
      <c r="ACH12" s="471"/>
      <c r="ACI12" s="471"/>
      <c r="ACJ12" s="471"/>
      <c r="ACK12" s="471"/>
      <c r="ACL12" s="471"/>
      <c r="ACM12" s="471"/>
      <c r="ACN12" s="471"/>
      <c r="ACO12" s="471"/>
      <c r="ACP12" s="471"/>
      <c r="ACQ12" s="471"/>
      <c r="ACR12" s="471"/>
      <c r="ACS12" s="471"/>
      <c r="ACT12" s="471"/>
      <c r="ACU12" s="471"/>
      <c r="ACV12" s="471"/>
      <c r="ACW12" s="471"/>
      <c r="ACX12" s="471"/>
      <c r="ACY12" s="471"/>
      <c r="ACZ12" s="471"/>
      <c r="ADA12" s="471"/>
      <c r="ADB12" s="471"/>
      <c r="ADC12" s="471"/>
      <c r="ADD12" s="471"/>
      <c r="ADE12" s="471"/>
      <c r="ADF12" s="471"/>
      <c r="ADG12" s="471"/>
      <c r="ADH12" s="471"/>
      <c r="ADI12" s="471"/>
      <c r="ADJ12" s="471"/>
      <c r="ADK12" s="471"/>
      <c r="ADL12" s="471"/>
      <c r="ADM12" s="471"/>
      <c r="ADN12" s="471"/>
      <c r="ADO12" s="471"/>
      <c r="ADP12" s="471"/>
      <c r="ADQ12" s="471"/>
      <c r="ADR12" s="471"/>
      <c r="ADS12" s="471"/>
      <c r="ADT12" s="471"/>
      <c r="ADU12" s="471"/>
      <c r="ADV12" s="471"/>
      <c r="ADW12" s="471"/>
      <c r="ADX12" s="471"/>
      <c r="ADY12" s="471"/>
      <c r="ADZ12" s="471"/>
      <c r="AEA12" s="471"/>
      <c r="AEB12" s="471"/>
      <c r="AEC12" s="471"/>
      <c r="AED12" s="471"/>
      <c r="AEE12" s="471"/>
      <c r="AEF12" s="471"/>
      <c r="AEG12" s="471"/>
      <c r="AEH12" s="471"/>
      <c r="AEI12" s="471"/>
      <c r="AEJ12" s="471"/>
      <c r="AEK12" s="471"/>
      <c r="AEL12" s="471"/>
      <c r="AEM12" s="471"/>
      <c r="AEN12" s="471"/>
      <c r="AEO12" s="471"/>
      <c r="AEP12" s="471"/>
      <c r="AEQ12" s="471"/>
      <c r="AER12" s="471"/>
      <c r="AES12" s="471"/>
      <c r="AET12" s="471"/>
      <c r="AEU12" s="471"/>
      <c r="AEV12" s="471"/>
      <c r="AEW12" s="471"/>
      <c r="AEX12" s="471"/>
      <c r="AEY12" s="471"/>
      <c r="AEZ12" s="471"/>
      <c r="AFA12" s="471"/>
      <c r="AFB12" s="471"/>
      <c r="AFC12" s="471"/>
      <c r="AFD12" s="471"/>
      <c r="AFE12" s="471"/>
      <c r="AFF12" s="471"/>
      <c r="AFG12" s="471"/>
      <c r="AFH12" s="471"/>
      <c r="AFI12" s="471"/>
      <c r="AFJ12" s="471"/>
      <c r="AFK12" s="471"/>
      <c r="AFL12" s="471"/>
      <c r="AFM12" s="471"/>
      <c r="AFN12" s="471"/>
      <c r="AFO12" s="471"/>
      <c r="AFP12" s="471"/>
      <c r="AFQ12" s="471"/>
      <c r="AFR12" s="471"/>
      <c r="AFS12" s="471"/>
      <c r="AFT12" s="471"/>
      <c r="AFU12" s="471"/>
      <c r="AFV12" s="471"/>
      <c r="AFW12" s="471"/>
      <c r="AFX12" s="471"/>
      <c r="AFY12" s="471"/>
      <c r="AFZ12" s="471"/>
      <c r="AGA12" s="471"/>
      <c r="AGB12" s="471"/>
      <c r="AGC12" s="471"/>
      <c r="AGD12" s="471"/>
      <c r="AGE12" s="471"/>
      <c r="AGF12" s="471"/>
      <c r="AGG12" s="471"/>
      <c r="AGH12" s="471"/>
      <c r="AGI12" s="471"/>
    </row>
    <row r="13" spans="1:867" s="421" customFormat="1" x14ac:dyDescent="0.2">
      <c r="A13" s="48" t="str">
        <f>'Estimación por período'!A13</f>
        <v>2.3. Fortalecimiento de la oferta de insumos y servicios asociados al proceso de transformación agroindustrial de la panela</v>
      </c>
      <c r="B13" s="48">
        <f>'Estimación anualizada '!V13</f>
        <v>35062202071.968338</v>
      </c>
      <c r="C13" s="284">
        <v>0.95</v>
      </c>
      <c r="D13" s="284">
        <v>0.05</v>
      </c>
      <c r="E13" s="284"/>
      <c r="F13" s="48">
        <f t="shared" si="11"/>
        <v>33309091968.369919</v>
      </c>
      <c r="G13" s="48">
        <f t="shared" si="12"/>
        <v>1753110103.598417</v>
      </c>
      <c r="H13" s="48">
        <f t="shared" si="13"/>
        <v>0</v>
      </c>
      <c r="I13" s="284">
        <v>0.9</v>
      </c>
      <c r="J13" s="284"/>
      <c r="K13" s="284">
        <v>0.1</v>
      </c>
      <c r="L13" s="284"/>
      <c r="M13" s="48">
        <f t="shared" si="14"/>
        <v>29978182771.532928</v>
      </c>
      <c r="N13" s="48">
        <f t="shared" si="15"/>
        <v>0</v>
      </c>
      <c r="O13" s="48">
        <f t="shared" si="16"/>
        <v>3330909196.8369923</v>
      </c>
      <c r="P13" s="48">
        <f t="shared" si="17"/>
        <v>0</v>
      </c>
      <c r="Q13" s="471"/>
      <c r="R13" s="471"/>
      <c r="S13" s="471"/>
      <c r="T13" s="471"/>
      <c r="U13" s="471"/>
      <c r="V13" s="471"/>
      <c r="W13" s="471"/>
      <c r="X13" s="471"/>
      <c r="Y13" s="471"/>
      <c r="Z13" s="471"/>
      <c r="AA13" s="471"/>
      <c r="AB13" s="471"/>
      <c r="AC13" s="471"/>
      <c r="AD13" s="471"/>
      <c r="AE13" s="471"/>
      <c r="AF13" s="471"/>
      <c r="AG13" s="471"/>
      <c r="AH13" s="471"/>
      <c r="AI13" s="471"/>
      <c r="AJ13" s="471"/>
      <c r="AK13" s="471"/>
      <c r="AL13" s="471"/>
      <c r="AM13" s="471"/>
      <c r="AN13" s="471"/>
      <c r="AO13" s="471"/>
      <c r="AP13" s="471"/>
      <c r="AQ13" s="471"/>
      <c r="AR13" s="471"/>
      <c r="AS13" s="471"/>
      <c r="AT13" s="471"/>
      <c r="AU13" s="471"/>
      <c r="AV13" s="471"/>
      <c r="AW13" s="471"/>
      <c r="AX13" s="471"/>
      <c r="AY13" s="471"/>
      <c r="AZ13" s="471"/>
      <c r="BA13" s="471"/>
      <c r="BB13" s="471"/>
      <c r="BC13" s="471"/>
      <c r="BD13" s="471"/>
      <c r="BE13" s="471"/>
      <c r="BF13" s="471"/>
      <c r="BG13" s="471"/>
      <c r="BH13" s="471"/>
      <c r="BI13" s="471"/>
      <c r="BJ13" s="471"/>
      <c r="BK13" s="471"/>
      <c r="BL13" s="471"/>
      <c r="BM13" s="471"/>
      <c r="BN13" s="471"/>
      <c r="BO13" s="471"/>
      <c r="BP13" s="471"/>
      <c r="BQ13" s="471"/>
      <c r="BR13" s="471"/>
      <c r="BS13" s="471"/>
      <c r="BT13" s="471"/>
      <c r="BU13" s="471"/>
      <c r="BV13" s="471"/>
      <c r="BW13" s="471"/>
      <c r="BX13" s="471"/>
      <c r="BY13" s="471"/>
      <c r="BZ13" s="471"/>
      <c r="CA13" s="471"/>
      <c r="CB13" s="471"/>
      <c r="CC13" s="471"/>
      <c r="CD13" s="471"/>
      <c r="CE13" s="471"/>
      <c r="CF13" s="471"/>
      <c r="CG13" s="471"/>
      <c r="CH13" s="471"/>
      <c r="CI13" s="471"/>
      <c r="CJ13" s="471"/>
      <c r="CK13" s="471"/>
      <c r="CL13" s="471"/>
      <c r="CM13" s="471"/>
      <c r="CN13" s="471"/>
      <c r="CO13" s="471"/>
      <c r="CP13" s="471"/>
      <c r="CQ13" s="471"/>
      <c r="CR13" s="471"/>
      <c r="CS13" s="471"/>
      <c r="CT13" s="471"/>
      <c r="CU13" s="471"/>
      <c r="CV13" s="471"/>
      <c r="CW13" s="471"/>
      <c r="CX13" s="471"/>
      <c r="CY13" s="471"/>
      <c r="CZ13" s="471"/>
      <c r="DA13" s="471"/>
      <c r="DB13" s="471"/>
      <c r="DC13" s="471"/>
      <c r="DD13" s="471"/>
      <c r="DE13" s="471"/>
      <c r="DF13" s="471"/>
      <c r="DG13" s="471"/>
      <c r="DH13" s="471"/>
      <c r="DI13" s="471"/>
      <c r="DJ13" s="471"/>
      <c r="DK13" s="471"/>
      <c r="DL13" s="471"/>
      <c r="DM13" s="471"/>
      <c r="DN13" s="471"/>
      <c r="DO13" s="471"/>
      <c r="DP13" s="471"/>
      <c r="DQ13" s="471"/>
      <c r="DR13" s="471"/>
      <c r="DS13" s="471"/>
      <c r="DT13" s="471"/>
      <c r="DU13" s="471"/>
      <c r="DV13" s="471"/>
      <c r="DW13" s="471"/>
      <c r="DX13" s="471"/>
      <c r="DY13" s="471"/>
      <c r="DZ13" s="471"/>
      <c r="EA13" s="471"/>
      <c r="EB13" s="471"/>
      <c r="EC13" s="471"/>
      <c r="ED13" s="471"/>
      <c r="EE13" s="471"/>
      <c r="EF13" s="471"/>
      <c r="EG13" s="471"/>
      <c r="EH13" s="471"/>
      <c r="EI13" s="471"/>
      <c r="EJ13" s="471"/>
      <c r="EK13" s="471"/>
      <c r="EL13" s="471"/>
      <c r="EM13" s="471"/>
      <c r="EN13" s="471"/>
      <c r="EO13" s="471"/>
      <c r="EP13" s="471"/>
      <c r="EQ13" s="471"/>
      <c r="ER13" s="471"/>
      <c r="ES13" s="471"/>
      <c r="ET13" s="471"/>
      <c r="EU13" s="471"/>
      <c r="EV13" s="471"/>
      <c r="EW13" s="471"/>
      <c r="EX13" s="471"/>
      <c r="EY13" s="471"/>
      <c r="EZ13" s="471"/>
      <c r="FA13" s="471"/>
      <c r="FB13" s="471"/>
      <c r="FC13" s="471"/>
      <c r="FD13" s="471"/>
      <c r="FE13" s="471"/>
      <c r="FF13" s="471"/>
      <c r="FG13" s="471"/>
      <c r="FH13" s="471"/>
      <c r="FI13" s="471"/>
      <c r="FJ13" s="471"/>
      <c r="FK13" s="471"/>
      <c r="FL13" s="471"/>
      <c r="FM13" s="471"/>
      <c r="FN13" s="471"/>
      <c r="FO13" s="471"/>
      <c r="FP13" s="471"/>
      <c r="FQ13" s="471"/>
      <c r="FR13" s="471"/>
      <c r="FS13" s="471"/>
      <c r="FT13" s="471"/>
      <c r="FU13" s="471"/>
      <c r="FV13" s="471"/>
      <c r="FW13" s="471"/>
      <c r="FX13" s="471"/>
      <c r="FY13" s="471"/>
      <c r="FZ13" s="471"/>
      <c r="GA13" s="471"/>
      <c r="GB13" s="471"/>
      <c r="GC13" s="471"/>
      <c r="GD13" s="471"/>
      <c r="GE13" s="471"/>
      <c r="GF13" s="471"/>
      <c r="GG13" s="471"/>
      <c r="GH13" s="471"/>
      <c r="GI13" s="471"/>
      <c r="GJ13" s="471"/>
      <c r="GK13" s="471"/>
      <c r="GL13" s="471"/>
      <c r="GM13" s="471"/>
      <c r="GN13" s="471"/>
      <c r="GO13" s="471"/>
      <c r="GP13" s="471"/>
      <c r="GQ13" s="471"/>
      <c r="GR13" s="471"/>
      <c r="GS13" s="471"/>
      <c r="GT13" s="471"/>
      <c r="GU13" s="471"/>
      <c r="GV13" s="471"/>
      <c r="GW13" s="471"/>
      <c r="GX13" s="471"/>
      <c r="GY13" s="471"/>
      <c r="GZ13" s="471"/>
      <c r="HA13" s="471"/>
      <c r="HB13" s="471"/>
      <c r="HC13" s="471"/>
      <c r="HD13" s="471"/>
      <c r="HE13" s="471"/>
      <c r="HF13" s="471"/>
      <c r="HG13" s="471"/>
      <c r="HH13" s="471"/>
      <c r="HI13" s="471"/>
      <c r="HJ13" s="471"/>
      <c r="HK13" s="471"/>
      <c r="HL13" s="471"/>
      <c r="HM13" s="471"/>
      <c r="HN13" s="471"/>
      <c r="HO13" s="471"/>
      <c r="HP13" s="471"/>
      <c r="HQ13" s="471"/>
      <c r="HR13" s="471"/>
      <c r="HS13" s="471"/>
      <c r="HT13" s="471"/>
      <c r="HU13" s="471"/>
      <c r="HV13" s="471"/>
      <c r="HW13" s="471"/>
      <c r="HX13" s="471"/>
      <c r="HY13" s="471"/>
      <c r="HZ13" s="471"/>
      <c r="IA13" s="471"/>
      <c r="IB13" s="471"/>
      <c r="IC13" s="471"/>
      <c r="ID13" s="471"/>
      <c r="IE13" s="471"/>
      <c r="IF13" s="471"/>
      <c r="IG13" s="471"/>
      <c r="IH13" s="471"/>
      <c r="II13" s="471"/>
      <c r="IJ13" s="471"/>
      <c r="IK13" s="471"/>
      <c r="IL13" s="471"/>
      <c r="IM13" s="471"/>
      <c r="IN13" s="471"/>
      <c r="IO13" s="471"/>
      <c r="IP13" s="471"/>
      <c r="IQ13" s="471"/>
      <c r="IR13" s="471"/>
      <c r="IS13" s="471"/>
      <c r="IT13" s="471"/>
      <c r="IU13" s="471"/>
      <c r="IV13" s="471"/>
      <c r="IW13" s="471"/>
      <c r="IX13" s="471"/>
      <c r="IY13" s="471"/>
      <c r="IZ13" s="471"/>
      <c r="JA13" s="471"/>
      <c r="JB13" s="471"/>
      <c r="JC13" s="471"/>
      <c r="JD13" s="471"/>
      <c r="JE13" s="471"/>
      <c r="JF13" s="471"/>
      <c r="JG13" s="471"/>
      <c r="JH13" s="471"/>
      <c r="JI13" s="471"/>
      <c r="JJ13" s="471"/>
      <c r="JK13" s="471"/>
      <c r="JL13" s="471"/>
      <c r="JM13" s="471"/>
      <c r="JN13" s="471"/>
      <c r="JO13" s="471"/>
      <c r="JP13" s="471"/>
      <c r="JQ13" s="471"/>
      <c r="JR13" s="471"/>
      <c r="JS13" s="471"/>
      <c r="JT13" s="471"/>
      <c r="JU13" s="471"/>
      <c r="JV13" s="471"/>
      <c r="JW13" s="471"/>
      <c r="JX13" s="471"/>
      <c r="JY13" s="471"/>
      <c r="JZ13" s="471"/>
      <c r="KA13" s="471"/>
      <c r="KB13" s="471"/>
      <c r="KC13" s="471"/>
      <c r="KD13" s="471"/>
      <c r="KE13" s="471"/>
      <c r="KF13" s="471"/>
      <c r="KG13" s="471"/>
      <c r="KH13" s="471"/>
      <c r="KI13" s="471"/>
      <c r="KJ13" s="471"/>
      <c r="KK13" s="471"/>
      <c r="KL13" s="471"/>
      <c r="KM13" s="471"/>
      <c r="KN13" s="471"/>
      <c r="KO13" s="471"/>
      <c r="KP13" s="471"/>
      <c r="KQ13" s="471"/>
      <c r="KR13" s="471"/>
      <c r="KS13" s="471"/>
      <c r="KT13" s="471"/>
      <c r="KU13" s="471"/>
      <c r="KV13" s="471"/>
      <c r="KW13" s="471"/>
      <c r="KX13" s="471"/>
      <c r="KY13" s="471"/>
      <c r="KZ13" s="471"/>
      <c r="LA13" s="471"/>
      <c r="LB13" s="471"/>
      <c r="LC13" s="471"/>
      <c r="LD13" s="471"/>
      <c r="LE13" s="471"/>
      <c r="LF13" s="471"/>
      <c r="LG13" s="471"/>
      <c r="LH13" s="471"/>
      <c r="LI13" s="471"/>
      <c r="LJ13" s="471"/>
      <c r="LK13" s="471"/>
      <c r="LL13" s="471"/>
      <c r="LM13" s="471"/>
      <c r="LN13" s="471"/>
      <c r="LO13" s="471"/>
      <c r="LP13" s="471"/>
      <c r="LQ13" s="471"/>
      <c r="LR13" s="471"/>
      <c r="LS13" s="471"/>
      <c r="LT13" s="471"/>
      <c r="LU13" s="471"/>
      <c r="LV13" s="471"/>
      <c r="LW13" s="471"/>
      <c r="LX13" s="471"/>
      <c r="LY13" s="471"/>
      <c r="LZ13" s="471"/>
      <c r="MA13" s="471"/>
      <c r="MB13" s="471"/>
      <c r="MC13" s="471"/>
      <c r="MD13" s="471"/>
      <c r="ME13" s="471"/>
      <c r="MF13" s="471"/>
      <c r="MG13" s="471"/>
      <c r="MH13" s="471"/>
      <c r="MI13" s="471"/>
      <c r="MJ13" s="471"/>
      <c r="MK13" s="471"/>
      <c r="ML13" s="471"/>
      <c r="MM13" s="471"/>
      <c r="MN13" s="471"/>
      <c r="MO13" s="471"/>
      <c r="MP13" s="471"/>
      <c r="MQ13" s="471"/>
      <c r="MR13" s="471"/>
      <c r="MS13" s="471"/>
      <c r="MT13" s="471"/>
      <c r="MU13" s="471"/>
      <c r="MV13" s="471"/>
      <c r="MW13" s="471"/>
      <c r="MX13" s="471"/>
      <c r="MY13" s="471"/>
      <c r="MZ13" s="471"/>
      <c r="NA13" s="471"/>
      <c r="NB13" s="471"/>
      <c r="NC13" s="471"/>
      <c r="ND13" s="471"/>
      <c r="NE13" s="471"/>
      <c r="NF13" s="471"/>
      <c r="NG13" s="471"/>
      <c r="NH13" s="471"/>
      <c r="NI13" s="471"/>
      <c r="NJ13" s="471"/>
      <c r="NK13" s="471"/>
      <c r="NL13" s="471"/>
      <c r="NM13" s="471"/>
      <c r="NN13" s="471"/>
      <c r="NO13" s="471"/>
      <c r="NP13" s="471"/>
      <c r="NQ13" s="471"/>
      <c r="NR13" s="471"/>
      <c r="NS13" s="471"/>
      <c r="NT13" s="471"/>
      <c r="NU13" s="471"/>
      <c r="NV13" s="471"/>
      <c r="NW13" s="471"/>
      <c r="NX13" s="471"/>
      <c r="NY13" s="471"/>
      <c r="NZ13" s="471"/>
      <c r="OA13" s="471"/>
      <c r="OB13" s="471"/>
      <c r="OC13" s="471"/>
      <c r="OD13" s="471"/>
      <c r="OE13" s="471"/>
      <c r="OF13" s="471"/>
      <c r="OG13" s="471"/>
      <c r="OH13" s="471"/>
      <c r="OI13" s="471"/>
      <c r="OJ13" s="471"/>
      <c r="OK13" s="471"/>
      <c r="OL13" s="471"/>
      <c r="OM13" s="471"/>
      <c r="ON13" s="471"/>
      <c r="OO13" s="471"/>
      <c r="OP13" s="471"/>
      <c r="OQ13" s="471"/>
      <c r="OR13" s="471"/>
      <c r="OS13" s="471"/>
      <c r="OT13" s="471"/>
      <c r="OU13" s="471"/>
      <c r="OV13" s="471"/>
      <c r="OW13" s="471"/>
      <c r="OX13" s="471"/>
      <c r="OY13" s="471"/>
      <c r="OZ13" s="471"/>
      <c r="PA13" s="471"/>
      <c r="PB13" s="471"/>
      <c r="PC13" s="471"/>
      <c r="PD13" s="471"/>
      <c r="PE13" s="471"/>
      <c r="PF13" s="471"/>
      <c r="PG13" s="471"/>
      <c r="PH13" s="471"/>
      <c r="PI13" s="471"/>
      <c r="PJ13" s="471"/>
      <c r="PK13" s="471"/>
      <c r="PL13" s="471"/>
      <c r="PM13" s="471"/>
      <c r="PN13" s="471"/>
      <c r="PO13" s="471"/>
      <c r="PP13" s="471"/>
      <c r="PQ13" s="471"/>
      <c r="PR13" s="471"/>
      <c r="PS13" s="471"/>
      <c r="PT13" s="471"/>
      <c r="PU13" s="471"/>
      <c r="PV13" s="471"/>
      <c r="PW13" s="471"/>
      <c r="PX13" s="471"/>
      <c r="PY13" s="471"/>
      <c r="PZ13" s="471"/>
      <c r="QA13" s="471"/>
      <c r="QB13" s="471"/>
      <c r="QC13" s="471"/>
      <c r="QD13" s="471"/>
      <c r="QE13" s="471"/>
      <c r="QF13" s="471"/>
      <c r="QG13" s="471"/>
      <c r="QH13" s="471"/>
      <c r="QI13" s="471"/>
      <c r="QJ13" s="471"/>
      <c r="QK13" s="471"/>
      <c r="QL13" s="471"/>
      <c r="QM13" s="471"/>
      <c r="QN13" s="471"/>
      <c r="QO13" s="471"/>
      <c r="QP13" s="471"/>
      <c r="QQ13" s="471"/>
      <c r="QR13" s="471"/>
      <c r="QS13" s="471"/>
      <c r="QT13" s="471"/>
      <c r="QU13" s="471"/>
      <c r="QV13" s="471"/>
      <c r="QW13" s="471"/>
      <c r="QX13" s="471"/>
      <c r="QY13" s="471"/>
      <c r="QZ13" s="471"/>
      <c r="RA13" s="471"/>
      <c r="RB13" s="471"/>
      <c r="RC13" s="471"/>
      <c r="RD13" s="471"/>
      <c r="RE13" s="471"/>
      <c r="RF13" s="471"/>
      <c r="RG13" s="471"/>
      <c r="RH13" s="471"/>
      <c r="RI13" s="471"/>
      <c r="RJ13" s="471"/>
      <c r="RK13" s="471"/>
      <c r="RL13" s="471"/>
      <c r="RM13" s="471"/>
      <c r="RN13" s="471"/>
      <c r="RO13" s="471"/>
      <c r="RP13" s="471"/>
      <c r="RQ13" s="471"/>
      <c r="RR13" s="471"/>
      <c r="RS13" s="471"/>
      <c r="RT13" s="471"/>
      <c r="RU13" s="471"/>
      <c r="RV13" s="471"/>
      <c r="RW13" s="471"/>
      <c r="RX13" s="471"/>
      <c r="RY13" s="471"/>
      <c r="RZ13" s="471"/>
      <c r="SA13" s="471"/>
      <c r="SB13" s="471"/>
      <c r="SC13" s="471"/>
      <c r="SD13" s="471"/>
      <c r="SE13" s="471"/>
      <c r="SF13" s="471"/>
      <c r="SG13" s="471"/>
      <c r="SH13" s="471"/>
      <c r="SI13" s="471"/>
      <c r="SJ13" s="471"/>
      <c r="SK13" s="471"/>
      <c r="SL13" s="471"/>
      <c r="SM13" s="471"/>
      <c r="SN13" s="471"/>
      <c r="SO13" s="471"/>
      <c r="SP13" s="471"/>
      <c r="SQ13" s="471"/>
      <c r="SR13" s="471"/>
      <c r="SS13" s="471"/>
      <c r="ST13" s="471"/>
      <c r="SU13" s="471"/>
      <c r="SV13" s="471"/>
      <c r="SW13" s="471"/>
      <c r="SX13" s="471"/>
      <c r="SY13" s="471"/>
      <c r="SZ13" s="471"/>
      <c r="TA13" s="471"/>
      <c r="TB13" s="471"/>
      <c r="TC13" s="471"/>
      <c r="TD13" s="471"/>
      <c r="TE13" s="471"/>
      <c r="TF13" s="471"/>
      <c r="TG13" s="471"/>
      <c r="TH13" s="471"/>
      <c r="TI13" s="471"/>
      <c r="TJ13" s="471"/>
      <c r="TK13" s="471"/>
      <c r="TL13" s="471"/>
      <c r="TM13" s="471"/>
      <c r="TN13" s="471"/>
      <c r="TO13" s="471"/>
      <c r="TP13" s="471"/>
      <c r="TQ13" s="471"/>
      <c r="TR13" s="471"/>
      <c r="TS13" s="471"/>
      <c r="TT13" s="471"/>
      <c r="TU13" s="471"/>
      <c r="TV13" s="471"/>
      <c r="TW13" s="471"/>
      <c r="TX13" s="471"/>
      <c r="TY13" s="471"/>
      <c r="TZ13" s="471"/>
      <c r="UA13" s="471"/>
      <c r="UB13" s="471"/>
      <c r="UC13" s="471"/>
      <c r="UD13" s="471"/>
      <c r="UE13" s="471"/>
      <c r="UF13" s="471"/>
      <c r="UG13" s="471"/>
      <c r="UH13" s="471"/>
      <c r="UI13" s="471"/>
      <c r="UJ13" s="471"/>
      <c r="UK13" s="471"/>
      <c r="UL13" s="471"/>
      <c r="UM13" s="471"/>
      <c r="UN13" s="471"/>
      <c r="UO13" s="471"/>
      <c r="UP13" s="471"/>
      <c r="UQ13" s="471"/>
      <c r="UR13" s="471"/>
      <c r="US13" s="471"/>
      <c r="UT13" s="471"/>
      <c r="UU13" s="471"/>
      <c r="UV13" s="471"/>
      <c r="UW13" s="471"/>
      <c r="UX13" s="471"/>
      <c r="UY13" s="471"/>
      <c r="UZ13" s="471"/>
      <c r="VA13" s="471"/>
      <c r="VB13" s="471"/>
      <c r="VC13" s="471"/>
      <c r="VD13" s="471"/>
      <c r="VE13" s="471"/>
      <c r="VF13" s="471"/>
      <c r="VG13" s="471"/>
      <c r="VH13" s="471"/>
      <c r="VI13" s="471"/>
      <c r="VJ13" s="471"/>
      <c r="VK13" s="471"/>
      <c r="VL13" s="471"/>
      <c r="VM13" s="471"/>
      <c r="VN13" s="471"/>
      <c r="VO13" s="471"/>
      <c r="VP13" s="471"/>
      <c r="VQ13" s="471"/>
      <c r="VR13" s="471"/>
      <c r="VS13" s="471"/>
      <c r="VT13" s="471"/>
      <c r="VU13" s="471"/>
      <c r="VV13" s="471"/>
      <c r="VW13" s="471"/>
      <c r="VX13" s="471"/>
      <c r="VY13" s="471"/>
      <c r="VZ13" s="471"/>
      <c r="WA13" s="471"/>
      <c r="WB13" s="471"/>
      <c r="WC13" s="471"/>
      <c r="WD13" s="471"/>
      <c r="WE13" s="471"/>
      <c r="WF13" s="471"/>
      <c r="WG13" s="471"/>
      <c r="WH13" s="471"/>
      <c r="WI13" s="471"/>
      <c r="WJ13" s="471"/>
      <c r="WK13" s="471"/>
      <c r="WL13" s="471"/>
      <c r="WM13" s="471"/>
      <c r="WN13" s="471"/>
      <c r="WO13" s="471"/>
      <c r="WP13" s="471"/>
      <c r="WQ13" s="471"/>
      <c r="WR13" s="471"/>
      <c r="WS13" s="471"/>
      <c r="WT13" s="471"/>
      <c r="WU13" s="471"/>
      <c r="WV13" s="471"/>
      <c r="WW13" s="471"/>
      <c r="WX13" s="471"/>
      <c r="WY13" s="471"/>
      <c r="WZ13" s="471"/>
      <c r="XA13" s="471"/>
      <c r="XB13" s="471"/>
      <c r="XC13" s="471"/>
      <c r="XD13" s="471"/>
      <c r="XE13" s="471"/>
      <c r="XF13" s="471"/>
      <c r="XG13" s="471"/>
      <c r="XH13" s="471"/>
      <c r="XI13" s="471"/>
      <c r="XJ13" s="471"/>
      <c r="XK13" s="471"/>
      <c r="XL13" s="471"/>
      <c r="XM13" s="471"/>
      <c r="XN13" s="471"/>
      <c r="XO13" s="471"/>
      <c r="XP13" s="471"/>
      <c r="XQ13" s="471"/>
      <c r="XR13" s="471"/>
      <c r="XS13" s="471"/>
      <c r="XT13" s="471"/>
      <c r="XU13" s="471"/>
      <c r="XV13" s="471"/>
      <c r="XW13" s="471"/>
      <c r="XX13" s="471"/>
      <c r="XY13" s="471"/>
      <c r="XZ13" s="471"/>
      <c r="YA13" s="471"/>
      <c r="YB13" s="471"/>
      <c r="YC13" s="471"/>
      <c r="YD13" s="471"/>
      <c r="YE13" s="471"/>
      <c r="YF13" s="471"/>
      <c r="YG13" s="471"/>
      <c r="YH13" s="471"/>
      <c r="YI13" s="471"/>
      <c r="YJ13" s="471"/>
      <c r="YK13" s="471"/>
      <c r="YL13" s="471"/>
      <c r="YM13" s="471"/>
      <c r="YN13" s="471"/>
      <c r="YO13" s="471"/>
      <c r="YP13" s="471"/>
      <c r="YQ13" s="471"/>
      <c r="YR13" s="471"/>
      <c r="YS13" s="471"/>
      <c r="YT13" s="471"/>
      <c r="YU13" s="471"/>
      <c r="YV13" s="471"/>
      <c r="YW13" s="471"/>
      <c r="YX13" s="471"/>
      <c r="YY13" s="471"/>
      <c r="YZ13" s="471"/>
      <c r="ZA13" s="471"/>
      <c r="ZB13" s="471"/>
      <c r="ZC13" s="471"/>
      <c r="ZD13" s="471"/>
      <c r="ZE13" s="471"/>
      <c r="ZF13" s="471"/>
      <c r="ZG13" s="471"/>
      <c r="ZH13" s="471"/>
      <c r="ZI13" s="471"/>
      <c r="ZJ13" s="471"/>
      <c r="ZK13" s="471"/>
      <c r="ZL13" s="471"/>
      <c r="ZM13" s="471"/>
      <c r="ZN13" s="471"/>
      <c r="ZO13" s="471"/>
      <c r="ZP13" s="471"/>
      <c r="ZQ13" s="471"/>
      <c r="ZR13" s="471"/>
      <c r="ZS13" s="471"/>
      <c r="ZT13" s="471"/>
      <c r="ZU13" s="471"/>
      <c r="ZV13" s="471"/>
      <c r="ZW13" s="471"/>
      <c r="ZX13" s="471"/>
      <c r="ZY13" s="471"/>
      <c r="ZZ13" s="471"/>
      <c r="AAA13" s="471"/>
      <c r="AAB13" s="471"/>
      <c r="AAC13" s="471"/>
      <c r="AAD13" s="471"/>
      <c r="AAE13" s="471"/>
      <c r="AAF13" s="471"/>
      <c r="AAG13" s="471"/>
      <c r="AAH13" s="471"/>
      <c r="AAI13" s="471"/>
      <c r="AAJ13" s="471"/>
      <c r="AAK13" s="471"/>
      <c r="AAL13" s="471"/>
      <c r="AAM13" s="471"/>
      <c r="AAN13" s="471"/>
      <c r="AAO13" s="471"/>
      <c r="AAP13" s="471"/>
      <c r="AAQ13" s="471"/>
      <c r="AAR13" s="471"/>
      <c r="AAS13" s="471"/>
      <c r="AAT13" s="471"/>
      <c r="AAU13" s="471"/>
      <c r="AAV13" s="471"/>
      <c r="AAW13" s="471"/>
      <c r="AAX13" s="471"/>
      <c r="AAY13" s="471"/>
      <c r="AAZ13" s="471"/>
      <c r="ABA13" s="471"/>
      <c r="ABB13" s="471"/>
      <c r="ABC13" s="471"/>
      <c r="ABD13" s="471"/>
      <c r="ABE13" s="471"/>
      <c r="ABF13" s="471"/>
      <c r="ABG13" s="471"/>
      <c r="ABH13" s="471"/>
      <c r="ABI13" s="471"/>
      <c r="ABJ13" s="471"/>
      <c r="ABK13" s="471"/>
      <c r="ABL13" s="471"/>
      <c r="ABM13" s="471"/>
      <c r="ABN13" s="471"/>
      <c r="ABO13" s="471"/>
      <c r="ABP13" s="471"/>
      <c r="ABQ13" s="471"/>
      <c r="ABR13" s="471"/>
      <c r="ABS13" s="471"/>
      <c r="ABT13" s="471"/>
      <c r="ABU13" s="471"/>
      <c r="ABV13" s="471"/>
      <c r="ABW13" s="471"/>
      <c r="ABX13" s="471"/>
      <c r="ABY13" s="471"/>
      <c r="ABZ13" s="471"/>
      <c r="ACA13" s="471"/>
      <c r="ACB13" s="471"/>
      <c r="ACC13" s="471"/>
      <c r="ACD13" s="471"/>
      <c r="ACE13" s="471"/>
      <c r="ACF13" s="471"/>
      <c r="ACG13" s="471"/>
      <c r="ACH13" s="471"/>
      <c r="ACI13" s="471"/>
      <c r="ACJ13" s="471"/>
      <c r="ACK13" s="471"/>
      <c r="ACL13" s="471"/>
      <c r="ACM13" s="471"/>
      <c r="ACN13" s="471"/>
      <c r="ACO13" s="471"/>
      <c r="ACP13" s="471"/>
      <c r="ACQ13" s="471"/>
      <c r="ACR13" s="471"/>
      <c r="ACS13" s="471"/>
      <c r="ACT13" s="471"/>
      <c r="ACU13" s="471"/>
      <c r="ACV13" s="471"/>
      <c r="ACW13" s="471"/>
      <c r="ACX13" s="471"/>
      <c r="ACY13" s="471"/>
      <c r="ACZ13" s="471"/>
      <c r="ADA13" s="471"/>
      <c r="ADB13" s="471"/>
      <c r="ADC13" s="471"/>
      <c r="ADD13" s="471"/>
      <c r="ADE13" s="471"/>
      <c r="ADF13" s="471"/>
      <c r="ADG13" s="471"/>
      <c r="ADH13" s="471"/>
      <c r="ADI13" s="471"/>
      <c r="ADJ13" s="471"/>
      <c r="ADK13" s="471"/>
      <c r="ADL13" s="471"/>
      <c r="ADM13" s="471"/>
      <c r="ADN13" s="471"/>
      <c r="ADO13" s="471"/>
      <c r="ADP13" s="471"/>
      <c r="ADQ13" s="471"/>
      <c r="ADR13" s="471"/>
      <c r="ADS13" s="471"/>
      <c r="ADT13" s="471"/>
      <c r="ADU13" s="471"/>
      <c r="ADV13" s="471"/>
      <c r="ADW13" s="471"/>
      <c r="ADX13" s="471"/>
      <c r="ADY13" s="471"/>
      <c r="ADZ13" s="471"/>
      <c r="AEA13" s="471"/>
      <c r="AEB13" s="471"/>
      <c r="AEC13" s="471"/>
      <c r="AED13" s="471"/>
      <c r="AEE13" s="471"/>
      <c r="AEF13" s="471"/>
      <c r="AEG13" s="471"/>
      <c r="AEH13" s="471"/>
      <c r="AEI13" s="471"/>
      <c r="AEJ13" s="471"/>
      <c r="AEK13" s="471"/>
      <c r="AEL13" s="471"/>
      <c r="AEM13" s="471"/>
      <c r="AEN13" s="471"/>
      <c r="AEO13" s="471"/>
      <c r="AEP13" s="471"/>
      <c r="AEQ13" s="471"/>
      <c r="AER13" s="471"/>
      <c r="AES13" s="471"/>
      <c r="AET13" s="471"/>
      <c r="AEU13" s="471"/>
      <c r="AEV13" s="471"/>
      <c r="AEW13" s="471"/>
      <c r="AEX13" s="471"/>
      <c r="AEY13" s="471"/>
      <c r="AEZ13" s="471"/>
      <c r="AFA13" s="471"/>
      <c r="AFB13" s="471"/>
      <c r="AFC13" s="471"/>
      <c r="AFD13" s="471"/>
      <c r="AFE13" s="471"/>
      <c r="AFF13" s="471"/>
      <c r="AFG13" s="471"/>
      <c r="AFH13" s="471"/>
      <c r="AFI13" s="471"/>
      <c r="AFJ13" s="471"/>
      <c r="AFK13" s="471"/>
      <c r="AFL13" s="471"/>
      <c r="AFM13" s="471"/>
      <c r="AFN13" s="471"/>
      <c r="AFO13" s="471"/>
      <c r="AFP13" s="471"/>
      <c r="AFQ13" s="471"/>
      <c r="AFR13" s="471"/>
      <c r="AFS13" s="471"/>
      <c r="AFT13" s="471"/>
      <c r="AFU13" s="471"/>
      <c r="AFV13" s="471"/>
      <c r="AFW13" s="471"/>
      <c r="AFX13" s="471"/>
      <c r="AFY13" s="471"/>
      <c r="AFZ13" s="471"/>
      <c r="AGA13" s="471"/>
      <c r="AGB13" s="471"/>
      <c r="AGC13" s="471"/>
      <c r="AGD13" s="471"/>
      <c r="AGE13" s="471"/>
      <c r="AGF13" s="471"/>
      <c r="AGG13" s="471"/>
      <c r="AGH13" s="471"/>
      <c r="AGI13" s="471"/>
    </row>
    <row r="14" spans="1:867" s="445" customFormat="1" ht="15" x14ac:dyDescent="0.2">
      <c r="A14" s="443" t="str">
        <f>'Estimación por período'!A14</f>
        <v>3. Aumento del consumo de panela y sus derivados en el mercado nacional e internacional</v>
      </c>
      <c r="B14" s="443">
        <f>'Estimación anualizada '!V14</f>
        <v>265666872178.08417</v>
      </c>
      <c r="C14" s="505">
        <f>F14/B14</f>
        <v>0.84368980462079968</v>
      </c>
      <c r="D14" s="505">
        <f>G14/B14</f>
        <v>0.15631019537920027</v>
      </c>
      <c r="E14" s="505">
        <f>H14/B14</f>
        <v>0</v>
      </c>
      <c r="F14" s="443">
        <f>SUM(F15:F18)</f>
        <v>224140431482.14679</v>
      </c>
      <c r="G14" s="443">
        <f>SUM(G15:G18)</f>
        <v>41526440695.937363</v>
      </c>
      <c r="H14" s="443">
        <f>SUM(H15:H18)</f>
        <v>0</v>
      </c>
      <c r="I14" s="505">
        <f>M14/F14</f>
        <v>0.83841759003082084</v>
      </c>
      <c r="J14" s="505">
        <f>N14/F14</f>
        <v>0</v>
      </c>
      <c r="K14" s="505">
        <f>O14/F14</f>
        <v>0.12316481993835855</v>
      </c>
      <c r="L14" s="505">
        <f>P14/F14</f>
        <v>3.8417590030820736E-2</v>
      </c>
      <c r="M14" s="443">
        <f>SUM(M15:M18)</f>
        <v>187923280391.72983</v>
      </c>
      <c r="N14" s="443">
        <f t="shared" ref="N14:P14" si="18">SUM(N15:N18)</f>
        <v>0</v>
      </c>
      <c r="O14" s="443">
        <f t="shared" si="18"/>
        <v>27606215884.404602</v>
      </c>
      <c r="P14" s="443">
        <f t="shared" si="18"/>
        <v>8610935206.0123806</v>
      </c>
      <c r="Q14" s="471"/>
      <c r="R14" s="471"/>
      <c r="S14" s="471"/>
      <c r="T14" s="471"/>
      <c r="U14" s="471"/>
      <c r="V14" s="471"/>
      <c r="W14" s="471"/>
      <c r="X14" s="471"/>
      <c r="Y14" s="471"/>
      <c r="Z14" s="471"/>
      <c r="AA14" s="471"/>
      <c r="AB14" s="471"/>
      <c r="AC14" s="471"/>
      <c r="AD14" s="471"/>
      <c r="AE14" s="471"/>
      <c r="AF14" s="471"/>
      <c r="AG14" s="471"/>
      <c r="AH14" s="471"/>
      <c r="AI14" s="471"/>
      <c r="AJ14" s="471"/>
      <c r="AK14" s="471"/>
      <c r="AL14" s="471"/>
      <c r="AM14" s="471"/>
      <c r="AN14" s="471"/>
      <c r="AO14" s="471"/>
      <c r="AP14" s="471"/>
      <c r="AQ14" s="471"/>
      <c r="AR14" s="471"/>
      <c r="AS14" s="471"/>
      <c r="AT14" s="471"/>
      <c r="AU14" s="471"/>
      <c r="AV14" s="471"/>
      <c r="AW14" s="471"/>
      <c r="AX14" s="471"/>
      <c r="AY14" s="471"/>
      <c r="AZ14" s="471"/>
      <c r="BA14" s="471"/>
      <c r="BB14" s="471"/>
      <c r="BC14" s="471"/>
      <c r="BD14" s="471"/>
      <c r="BE14" s="471"/>
      <c r="BF14" s="471"/>
      <c r="BG14" s="471"/>
      <c r="BH14" s="471"/>
      <c r="BI14" s="471"/>
      <c r="BJ14" s="471"/>
      <c r="BK14" s="471"/>
      <c r="BL14" s="471"/>
      <c r="BM14" s="471"/>
      <c r="BN14" s="471"/>
      <c r="BO14" s="471"/>
      <c r="BP14" s="471"/>
      <c r="BQ14" s="471"/>
      <c r="BR14" s="471"/>
      <c r="BS14" s="471"/>
      <c r="BT14" s="471"/>
      <c r="BU14" s="471"/>
      <c r="BV14" s="471"/>
      <c r="BW14" s="471"/>
      <c r="BX14" s="471"/>
      <c r="BY14" s="471"/>
      <c r="BZ14" s="471"/>
      <c r="CA14" s="471"/>
      <c r="CB14" s="471"/>
      <c r="CC14" s="471"/>
      <c r="CD14" s="471"/>
      <c r="CE14" s="471"/>
      <c r="CF14" s="471"/>
      <c r="CG14" s="471"/>
      <c r="CH14" s="471"/>
      <c r="CI14" s="471"/>
      <c r="CJ14" s="471"/>
      <c r="CK14" s="471"/>
      <c r="CL14" s="471"/>
      <c r="CM14" s="471"/>
      <c r="CN14" s="471"/>
      <c r="CO14" s="471"/>
      <c r="CP14" s="471"/>
      <c r="CQ14" s="471"/>
      <c r="CR14" s="471"/>
      <c r="CS14" s="471"/>
      <c r="CT14" s="471"/>
      <c r="CU14" s="471"/>
      <c r="CV14" s="471"/>
      <c r="CW14" s="471"/>
      <c r="CX14" s="471"/>
      <c r="CY14" s="471"/>
      <c r="CZ14" s="471"/>
      <c r="DA14" s="471"/>
      <c r="DB14" s="471"/>
      <c r="DC14" s="471"/>
      <c r="DD14" s="471"/>
      <c r="DE14" s="471"/>
      <c r="DF14" s="471"/>
      <c r="DG14" s="471"/>
      <c r="DH14" s="471"/>
      <c r="DI14" s="471"/>
      <c r="DJ14" s="471"/>
      <c r="DK14" s="471"/>
      <c r="DL14" s="471"/>
      <c r="DM14" s="471"/>
      <c r="DN14" s="471"/>
      <c r="DO14" s="471"/>
      <c r="DP14" s="471"/>
      <c r="DQ14" s="471"/>
      <c r="DR14" s="471"/>
      <c r="DS14" s="471"/>
      <c r="DT14" s="471"/>
      <c r="DU14" s="471"/>
      <c r="DV14" s="471"/>
      <c r="DW14" s="471"/>
      <c r="DX14" s="471"/>
      <c r="DY14" s="471"/>
      <c r="DZ14" s="471"/>
      <c r="EA14" s="471"/>
      <c r="EB14" s="471"/>
      <c r="EC14" s="471"/>
      <c r="ED14" s="471"/>
      <c r="EE14" s="471"/>
      <c r="EF14" s="471"/>
      <c r="EG14" s="471"/>
      <c r="EH14" s="471"/>
      <c r="EI14" s="471"/>
      <c r="EJ14" s="471"/>
      <c r="EK14" s="471"/>
      <c r="EL14" s="471"/>
      <c r="EM14" s="471"/>
      <c r="EN14" s="471"/>
      <c r="EO14" s="471"/>
      <c r="EP14" s="471"/>
      <c r="EQ14" s="471"/>
      <c r="ER14" s="471"/>
      <c r="ES14" s="471"/>
      <c r="ET14" s="471"/>
      <c r="EU14" s="471"/>
      <c r="EV14" s="471"/>
      <c r="EW14" s="471"/>
      <c r="EX14" s="471"/>
      <c r="EY14" s="471"/>
      <c r="EZ14" s="471"/>
      <c r="FA14" s="471"/>
      <c r="FB14" s="471"/>
      <c r="FC14" s="471"/>
      <c r="FD14" s="471"/>
      <c r="FE14" s="471"/>
      <c r="FF14" s="471"/>
      <c r="FG14" s="471"/>
      <c r="FH14" s="471"/>
      <c r="FI14" s="471"/>
      <c r="FJ14" s="471"/>
      <c r="FK14" s="471"/>
      <c r="FL14" s="471"/>
      <c r="FM14" s="471"/>
      <c r="FN14" s="471"/>
      <c r="FO14" s="471"/>
      <c r="FP14" s="471"/>
      <c r="FQ14" s="471"/>
      <c r="FR14" s="471"/>
      <c r="FS14" s="471"/>
      <c r="FT14" s="471"/>
      <c r="FU14" s="471"/>
      <c r="FV14" s="471"/>
      <c r="FW14" s="471"/>
      <c r="FX14" s="471"/>
      <c r="FY14" s="471"/>
      <c r="FZ14" s="471"/>
      <c r="GA14" s="471"/>
      <c r="GB14" s="471"/>
      <c r="GC14" s="471"/>
      <c r="GD14" s="471"/>
      <c r="GE14" s="471"/>
      <c r="GF14" s="471"/>
      <c r="GG14" s="471"/>
      <c r="GH14" s="471"/>
      <c r="GI14" s="471"/>
      <c r="GJ14" s="471"/>
      <c r="GK14" s="471"/>
      <c r="GL14" s="471"/>
      <c r="GM14" s="471"/>
      <c r="GN14" s="471"/>
      <c r="GO14" s="471"/>
      <c r="GP14" s="471"/>
      <c r="GQ14" s="471"/>
      <c r="GR14" s="471"/>
      <c r="GS14" s="471"/>
      <c r="GT14" s="471"/>
      <c r="GU14" s="471"/>
      <c r="GV14" s="471"/>
      <c r="GW14" s="471"/>
      <c r="GX14" s="471"/>
      <c r="GY14" s="471"/>
      <c r="GZ14" s="471"/>
      <c r="HA14" s="471"/>
      <c r="HB14" s="471"/>
      <c r="HC14" s="471"/>
      <c r="HD14" s="471"/>
      <c r="HE14" s="471"/>
      <c r="HF14" s="471"/>
      <c r="HG14" s="471"/>
      <c r="HH14" s="471"/>
      <c r="HI14" s="471"/>
      <c r="HJ14" s="471"/>
      <c r="HK14" s="471"/>
      <c r="HL14" s="471"/>
      <c r="HM14" s="471"/>
      <c r="HN14" s="471"/>
      <c r="HO14" s="471"/>
      <c r="HP14" s="471"/>
      <c r="HQ14" s="471"/>
      <c r="HR14" s="471"/>
      <c r="HS14" s="471"/>
      <c r="HT14" s="471"/>
      <c r="HU14" s="471"/>
      <c r="HV14" s="471"/>
      <c r="HW14" s="471"/>
      <c r="HX14" s="471"/>
      <c r="HY14" s="471"/>
      <c r="HZ14" s="471"/>
      <c r="IA14" s="471"/>
      <c r="IB14" s="471"/>
      <c r="IC14" s="471"/>
      <c r="ID14" s="471"/>
      <c r="IE14" s="471"/>
      <c r="IF14" s="471"/>
      <c r="IG14" s="471"/>
      <c r="IH14" s="471"/>
      <c r="II14" s="471"/>
      <c r="IJ14" s="471"/>
      <c r="IK14" s="471"/>
      <c r="IL14" s="471"/>
      <c r="IM14" s="471"/>
      <c r="IN14" s="471"/>
      <c r="IO14" s="471"/>
      <c r="IP14" s="471"/>
      <c r="IQ14" s="471"/>
      <c r="IR14" s="471"/>
      <c r="IS14" s="471"/>
      <c r="IT14" s="471"/>
      <c r="IU14" s="471"/>
      <c r="IV14" s="471"/>
      <c r="IW14" s="471"/>
      <c r="IX14" s="471"/>
      <c r="IY14" s="471"/>
      <c r="IZ14" s="471"/>
      <c r="JA14" s="471"/>
      <c r="JB14" s="471"/>
      <c r="JC14" s="471"/>
      <c r="JD14" s="471"/>
      <c r="JE14" s="471"/>
      <c r="JF14" s="471"/>
      <c r="JG14" s="471"/>
      <c r="JH14" s="471"/>
      <c r="JI14" s="471"/>
      <c r="JJ14" s="471"/>
      <c r="JK14" s="471"/>
      <c r="JL14" s="471"/>
      <c r="JM14" s="471"/>
      <c r="JN14" s="471"/>
      <c r="JO14" s="471"/>
      <c r="JP14" s="471"/>
      <c r="JQ14" s="471"/>
      <c r="JR14" s="471"/>
      <c r="JS14" s="471"/>
      <c r="JT14" s="471"/>
      <c r="JU14" s="471"/>
      <c r="JV14" s="471"/>
      <c r="JW14" s="471"/>
      <c r="JX14" s="471"/>
      <c r="JY14" s="471"/>
      <c r="JZ14" s="471"/>
      <c r="KA14" s="471"/>
      <c r="KB14" s="471"/>
      <c r="KC14" s="471"/>
      <c r="KD14" s="471"/>
      <c r="KE14" s="471"/>
      <c r="KF14" s="471"/>
      <c r="KG14" s="471"/>
      <c r="KH14" s="471"/>
      <c r="KI14" s="471"/>
      <c r="KJ14" s="471"/>
      <c r="KK14" s="471"/>
      <c r="KL14" s="471"/>
      <c r="KM14" s="471"/>
      <c r="KN14" s="471"/>
      <c r="KO14" s="471"/>
      <c r="KP14" s="471"/>
      <c r="KQ14" s="471"/>
      <c r="KR14" s="471"/>
      <c r="KS14" s="471"/>
      <c r="KT14" s="471"/>
      <c r="KU14" s="471"/>
      <c r="KV14" s="471"/>
      <c r="KW14" s="471"/>
      <c r="KX14" s="471"/>
      <c r="KY14" s="471"/>
      <c r="KZ14" s="471"/>
      <c r="LA14" s="471"/>
      <c r="LB14" s="471"/>
      <c r="LC14" s="471"/>
      <c r="LD14" s="471"/>
      <c r="LE14" s="471"/>
      <c r="LF14" s="471"/>
      <c r="LG14" s="471"/>
      <c r="LH14" s="471"/>
      <c r="LI14" s="471"/>
      <c r="LJ14" s="471"/>
      <c r="LK14" s="471"/>
      <c r="LL14" s="471"/>
      <c r="LM14" s="471"/>
      <c r="LN14" s="471"/>
      <c r="LO14" s="471"/>
      <c r="LP14" s="471"/>
      <c r="LQ14" s="471"/>
      <c r="LR14" s="471"/>
      <c r="LS14" s="471"/>
      <c r="LT14" s="471"/>
      <c r="LU14" s="471"/>
      <c r="LV14" s="471"/>
      <c r="LW14" s="471"/>
      <c r="LX14" s="471"/>
      <c r="LY14" s="471"/>
      <c r="LZ14" s="471"/>
      <c r="MA14" s="471"/>
      <c r="MB14" s="471"/>
      <c r="MC14" s="471"/>
      <c r="MD14" s="471"/>
      <c r="ME14" s="471"/>
      <c r="MF14" s="471"/>
      <c r="MG14" s="471"/>
      <c r="MH14" s="471"/>
      <c r="MI14" s="471"/>
      <c r="MJ14" s="471"/>
      <c r="MK14" s="471"/>
      <c r="ML14" s="471"/>
      <c r="MM14" s="471"/>
      <c r="MN14" s="471"/>
      <c r="MO14" s="471"/>
      <c r="MP14" s="471"/>
      <c r="MQ14" s="471"/>
      <c r="MR14" s="471"/>
      <c r="MS14" s="471"/>
      <c r="MT14" s="471"/>
      <c r="MU14" s="471"/>
      <c r="MV14" s="471"/>
      <c r="MW14" s="471"/>
      <c r="MX14" s="471"/>
      <c r="MY14" s="471"/>
      <c r="MZ14" s="471"/>
      <c r="NA14" s="471"/>
      <c r="NB14" s="471"/>
      <c r="NC14" s="471"/>
      <c r="ND14" s="471"/>
      <c r="NE14" s="471"/>
      <c r="NF14" s="471"/>
      <c r="NG14" s="471"/>
      <c r="NH14" s="471"/>
      <c r="NI14" s="471"/>
      <c r="NJ14" s="471"/>
      <c r="NK14" s="471"/>
      <c r="NL14" s="471"/>
      <c r="NM14" s="471"/>
      <c r="NN14" s="471"/>
      <c r="NO14" s="471"/>
      <c r="NP14" s="471"/>
      <c r="NQ14" s="471"/>
      <c r="NR14" s="471"/>
      <c r="NS14" s="471"/>
      <c r="NT14" s="471"/>
      <c r="NU14" s="471"/>
      <c r="NV14" s="471"/>
      <c r="NW14" s="471"/>
      <c r="NX14" s="471"/>
      <c r="NY14" s="471"/>
      <c r="NZ14" s="471"/>
      <c r="OA14" s="471"/>
      <c r="OB14" s="471"/>
      <c r="OC14" s="471"/>
      <c r="OD14" s="471"/>
      <c r="OE14" s="471"/>
      <c r="OF14" s="471"/>
      <c r="OG14" s="471"/>
      <c r="OH14" s="471"/>
      <c r="OI14" s="471"/>
      <c r="OJ14" s="471"/>
      <c r="OK14" s="471"/>
      <c r="OL14" s="471"/>
      <c r="OM14" s="471"/>
      <c r="ON14" s="471"/>
      <c r="OO14" s="471"/>
      <c r="OP14" s="471"/>
      <c r="OQ14" s="471"/>
      <c r="OR14" s="471"/>
      <c r="OS14" s="471"/>
      <c r="OT14" s="471"/>
      <c r="OU14" s="471"/>
      <c r="OV14" s="471"/>
      <c r="OW14" s="471"/>
      <c r="OX14" s="471"/>
      <c r="OY14" s="471"/>
      <c r="OZ14" s="471"/>
      <c r="PA14" s="471"/>
      <c r="PB14" s="471"/>
      <c r="PC14" s="471"/>
      <c r="PD14" s="471"/>
      <c r="PE14" s="471"/>
      <c r="PF14" s="471"/>
      <c r="PG14" s="471"/>
      <c r="PH14" s="471"/>
      <c r="PI14" s="471"/>
      <c r="PJ14" s="471"/>
      <c r="PK14" s="471"/>
      <c r="PL14" s="471"/>
      <c r="PM14" s="471"/>
      <c r="PN14" s="471"/>
      <c r="PO14" s="471"/>
      <c r="PP14" s="471"/>
      <c r="PQ14" s="471"/>
      <c r="PR14" s="471"/>
      <c r="PS14" s="471"/>
      <c r="PT14" s="471"/>
      <c r="PU14" s="471"/>
      <c r="PV14" s="471"/>
      <c r="PW14" s="471"/>
      <c r="PX14" s="471"/>
      <c r="PY14" s="471"/>
      <c r="PZ14" s="471"/>
      <c r="QA14" s="471"/>
      <c r="QB14" s="471"/>
      <c r="QC14" s="471"/>
      <c r="QD14" s="471"/>
      <c r="QE14" s="471"/>
      <c r="QF14" s="471"/>
      <c r="QG14" s="471"/>
      <c r="QH14" s="471"/>
      <c r="QI14" s="471"/>
      <c r="QJ14" s="471"/>
      <c r="QK14" s="471"/>
      <c r="QL14" s="471"/>
      <c r="QM14" s="471"/>
      <c r="QN14" s="471"/>
      <c r="QO14" s="471"/>
      <c r="QP14" s="471"/>
      <c r="QQ14" s="471"/>
      <c r="QR14" s="471"/>
      <c r="QS14" s="471"/>
      <c r="QT14" s="471"/>
      <c r="QU14" s="471"/>
      <c r="QV14" s="471"/>
      <c r="QW14" s="471"/>
      <c r="QX14" s="471"/>
      <c r="QY14" s="471"/>
      <c r="QZ14" s="471"/>
      <c r="RA14" s="471"/>
      <c r="RB14" s="471"/>
      <c r="RC14" s="471"/>
      <c r="RD14" s="471"/>
      <c r="RE14" s="471"/>
      <c r="RF14" s="471"/>
      <c r="RG14" s="471"/>
      <c r="RH14" s="471"/>
      <c r="RI14" s="471"/>
      <c r="RJ14" s="471"/>
      <c r="RK14" s="471"/>
      <c r="RL14" s="471"/>
      <c r="RM14" s="471"/>
      <c r="RN14" s="471"/>
      <c r="RO14" s="471"/>
      <c r="RP14" s="471"/>
      <c r="RQ14" s="471"/>
      <c r="RR14" s="471"/>
      <c r="RS14" s="471"/>
      <c r="RT14" s="471"/>
      <c r="RU14" s="471"/>
      <c r="RV14" s="471"/>
      <c r="RW14" s="471"/>
      <c r="RX14" s="471"/>
      <c r="RY14" s="471"/>
      <c r="RZ14" s="471"/>
      <c r="SA14" s="471"/>
      <c r="SB14" s="471"/>
      <c r="SC14" s="471"/>
      <c r="SD14" s="471"/>
      <c r="SE14" s="471"/>
      <c r="SF14" s="471"/>
      <c r="SG14" s="471"/>
      <c r="SH14" s="471"/>
      <c r="SI14" s="471"/>
      <c r="SJ14" s="471"/>
      <c r="SK14" s="471"/>
      <c r="SL14" s="471"/>
      <c r="SM14" s="471"/>
      <c r="SN14" s="471"/>
      <c r="SO14" s="471"/>
      <c r="SP14" s="471"/>
      <c r="SQ14" s="471"/>
      <c r="SR14" s="471"/>
      <c r="SS14" s="471"/>
      <c r="ST14" s="471"/>
      <c r="SU14" s="471"/>
      <c r="SV14" s="471"/>
      <c r="SW14" s="471"/>
      <c r="SX14" s="471"/>
      <c r="SY14" s="471"/>
      <c r="SZ14" s="471"/>
      <c r="TA14" s="471"/>
      <c r="TB14" s="471"/>
      <c r="TC14" s="471"/>
      <c r="TD14" s="471"/>
      <c r="TE14" s="471"/>
      <c r="TF14" s="471"/>
      <c r="TG14" s="471"/>
      <c r="TH14" s="471"/>
      <c r="TI14" s="471"/>
      <c r="TJ14" s="471"/>
      <c r="TK14" s="471"/>
      <c r="TL14" s="471"/>
      <c r="TM14" s="471"/>
      <c r="TN14" s="471"/>
      <c r="TO14" s="471"/>
      <c r="TP14" s="471"/>
      <c r="TQ14" s="471"/>
      <c r="TR14" s="471"/>
      <c r="TS14" s="471"/>
      <c r="TT14" s="471"/>
      <c r="TU14" s="471"/>
      <c r="TV14" s="471"/>
      <c r="TW14" s="471"/>
      <c r="TX14" s="471"/>
      <c r="TY14" s="471"/>
      <c r="TZ14" s="471"/>
      <c r="UA14" s="471"/>
      <c r="UB14" s="471"/>
      <c r="UC14" s="471"/>
      <c r="UD14" s="471"/>
      <c r="UE14" s="471"/>
      <c r="UF14" s="471"/>
      <c r="UG14" s="471"/>
      <c r="UH14" s="471"/>
      <c r="UI14" s="471"/>
      <c r="UJ14" s="471"/>
      <c r="UK14" s="471"/>
      <c r="UL14" s="471"/>
      <c r="UM14" s="471"/>
      <c r="UN14" s="471"/>
      <c r="UO14" s="471"/>
      <c r="UP14" s="471"/>
      <c r="UQ14" s="471"/>
      <c r="UR14" s="471"/>
      <c r="US14" s="471"/>
      <c r="UT14" s="471"/>
      <c r="UU14" s="471"/>
      <c r="UV14" s="471"/>
      <c r="UW14" s="471"/>
      <c r="UX14" s="471"/>
      <c r="UY14" s="471"/>
      <c r="UZ14" s="471"/>
      <c r="VA14" s="471"/>
      <c r="VB14" s="471"/>
      <c r="VC14" s="471"/>
      <c r="VD14" s="471"/>
      <c r="VE14" s="471"/>
      <c r="VF14" s="471"/>
      <c r="VG14" s="471"/>
      <c r="VH14" s="471"/>
      <c r="VI14" s="471"/>
      <c r="VJ14" s="471"/>
      <c r="VK14" s="471"/>
      <c r="VL14" s="471"/>
      <c r="VM14" s="471"/>
      <c r="VN14" s="471"/>
      <c r="VO14" s="471"/>
      <c r="VP14" s="471"/>
      <c r="VQ14" s="471"/>
      <c r="VR14" s="471"/>
      <c r="VS14" s="471"/>
      <c r="VT14" s="471"/>
      <c r="VU14" s="471"/>
      <c r="VV14" s="471"/>
      <c r="VW14" s="471"/>
      <c r="VX14" s="471"/>
      <c r="VY14" s="471"/>
      <c r="VZ14" s="471"/>
      <c r="WA14" s="471"/>
      <c r="WB14" s="471"/>
      <c r="WC14" s="471"/>
      <c r="WD14" s="471"/>
      <c r="WE14" s="471"/>
      <c r="WF14" s="471"/>
      <c r="WG14" s="471"/>
      <c r="WH14" s="471"/>
      <c r="WI14" s="471"/>
      <c r="WJ14" s="471"/>
      <c r="WK14" s="471"/>
      <c r="WL14" s="471"/>
      <c r="WM14" s="471"/>
      <c r="WN14" s="471"/>
      <c r="WO14" s="471"/>
      <c r="WP14" s="471"/>
      <c r="WQ14" s="471"/>
      <c r="WR14" s="471"/>
      <c r="WS14" s="471"/>
      <c r="WT14" s="471"/>
      <c r="WU14" s="471"/>
      <c r="WV14" s="471"/>
      <c r="WW14" s="471"/>
      <c r="WX14" s="471"/>
      <c r="WY14" s="471"/>
      <c r="WZ14" s="471"/>
      <c r="XA14" s="471"/>
      <c r="XB14" s="471"/>
      <c r="XC14" s="471"/>
      <c r="XD14" s="471"/>
      <c r="XE14" s="471"/>
      <c r="XF14" s="471"/>
      <c r="XG14" s="471"/>
      <c r="XH14" s="471"/>
      <c r="XI14" s="471"/>
      <c r="XJ14" s="471"/>
      <c r="XK14" s="471"/>
      <c r="XL14" s="471"/>
      <c r="XM14" s="471"/>
      <c r="XN14" s="471"/>
      <c r="XO14" s="471"/>
      <c r="XP14" s="471"/>
      <c r="XQ14" s="471"/>
      <c r="XR14" s="471"/>
      <c r="XS14" s="471"/>
      <c r="XT14" s="471"/>
      <c r="XU14" s="471"/>
      <c r="XV14" s="471"/>
      <c r="XW14" s="471"/>
      <c r="XX14" s="471"/>
      <c r="XY14" s="471"/>
      <c r="XZ14" s="471"/>
      <c r="YA14" s="471"/>
      <c r="YB14" s="471"/>
      <c r="YC14" s="471"/>
      <c r="YD14" s="471"/>
      <c r="YE14" s="471"/>
      <c r="YF14" s="471"/>
      <c r="YG14" s="471"/>
      <c r="YH14" s="471"/>
      <c r="YI14" s="471"/>
      <c r="YJ14" s="471"/>
      <c r="YK14" s="471"/>
      <c r="YL14" s="471"/>
      <c r="YM14" s="471"/>
      <c r="YN14" s="471"/>
      <c r="YO14" s="471"/>
      <c r="YP14" s="471"/>
      <c r="YQ14" s="471"/>
      <c r="YR14" s="471"/>
      <c r="YS14" s="471"/>
      <c r="YT14" s="471"/>
      <c r="YU14" s="471"/>
      <c r="YV14" s="471"/>
      <c r="YW14" s="471"/>
      <c r="YX14" s="471"/>
      <c r="YY14" s="471"/>
      <c r="YZ14" s="471"/>
      <c r="ZA14" s="471"/>
      <c r="ZB14" s="471"/>
      <c r="ZC14" s="471"/>
      <c r="ZD14" s="471"/>
      <c r="ZE14" s="471"/>
      <c r="ZF14" s="471"/>
      <c r="ZG14" s="471"/>
      <c r="ZH14" s="471"/>
      <c r="ZI14" s="471"/>
      <c r="ZJ14" s="471"/>
      <c r="ZK14" s="471"/>
      <c r="ZL14" s="471"/>
      <c r="ZM14" s="471"/>
      <c r="ZN14" s="471"/>
      <c r="ZO14" s="471"/>
      <c r="ZP14" s="471"/>
      <c r="ZQ14" s="471"/>
      <c r="ZR14" s="471"/>
      <c r="ZS14" s="471"/>
      <c r="ZT14" s="471"/>
      <c r="ZU14" s="471"/>
      <c r="ZV14" s="471"/>
      <c r="ZW14" s="471"/>
      <c r="ZX14" s="471"/>
      <c r="ZY14" s="471"/>
      <c r="ZZ14" s="471"/>
      <c r="AAA14" s="471"/>
      <c r="AAB14" s="471"/>
      <c r="AAC14" s="471"/>
      <c r="AAD14" s="471"/>
      <c r="AAE14" s="471"/>
      <c r="AAF14" s="471"/>
      <c r="AAG14" s="471"/>
      <c r="AAH14" s="471"/>
      <c r="AAI14" s="471"/>
      <c r="AAJ14" s="471"/>
      <c r="AAK14" s="471"/>
      <c r="AAL14" s="471"/>
      <c r="AAM14" s="471"/>
      <c r="AAN14" s="471"/>
      <c r="AAO14" s="471"/>
      <c r="AAP14" s="471"/>
      <c r="AAQ14" s="471"/>
      <c r="AAR14" s="471"/>
      <c r="AAS14" s="471"/>
      <c r="AAT14" s="471"/>
      <c r="AAU14" s="471"/>
      <c r="AAV14" s="471"/>
      <c r="AAW14" s="471"/>
      <c r="AAX14" s="471"/>
      <c r="AAY14" s="471"/>
      <c r="AAZ14" s="471"/>
      <c r="ABA14" s="471"/>
      <c r="ABB14" s="471"/>
      <c r="ABC14" s="471"/>
      <c r="ABD14" s="471"/>
      <c r="ABE14" s="471"/>
      <c r="ABF14" s="471"/>
      <c r="ABG14" s="471"/>
      <c r="ABH14" s="471"/>
      <c r="ABI14" s="471"/>
      <c r="ABJ14" s="471"/>
      <c r="ABK14" s="471"/>
      <c r="ABL14" s="471"/>
      <c r="ABM14" s="471"/>
      <c r="ABN14" s="471"/>
      <c r="ABO14" s="471"/>
      <c r="ABP14" s="471"/>
      <c r="ABQ14" s="471"/>
      <c r="ABR14" s="471"/>
      <c r="ABS14" s="471"/>
      <c r="ABT14" s="471"/>
      <c r="ABU14" s="471"/>
      <c r="ABV14" s="471"/>
      <c r="ABW14" s="471"/>
      <c r="ABX14" s="471"/>
      <c r="ABY14" s="471"/>
      <c r="ABZ14" s="471"/>
      <c r="ACA14" s="471"/>
      <c r="ACB14" s="471"/>
      <c r="ACC14" s="471"/>
      <c r="ACD14" s="471"/>
      <c r="ACE14" s="471"/>
      <c r="ACF14" s="471"/>
      <c r="ACG14" s="471"/>
      <c r="ACH14" s="471"/>
      <c r="ACI14" s="471"/>
      <c r="ACJ14" s="471"/>
      <c r="ACK14" s="471"/>
      <c r="ACL14" s="471"/>
      <c r="ACM14" s="471"/>
      <c r="ACN14" s="471"/>
      <c r="ACO14" s="471"/>
      <c r="ACP14" s="471"/>
      <c r="ACQ14" s="471"/>
      <c r="ACR14" s="471"/>
      <c r="ACS14" s="471"/>
      <c r="ACT14" s="471"/>
      <c r="ACU14" s="471"/>
      <c r="ACV14" s="471"/>
      <c r="ACW14" s="471"/>
      <c r="ACX14" s="471"/>
      <c r="ACY14" s="471"/>
      <c r="ACZ14" s="471"/>
      <c r="ADA14" s="471"/>
      <c r="ADB14" s="471"/>
      <c r="ADC14" s="471"/>
      <c r="ADD14" s="471"/>
      <c r="ADE14" s="471"/>
      <c r="ADF14" s="471"/>
      <c r="ADG14" s="471"/>
      <c r="ADH14" s="471"/>
      <c r="ADI14" s="471"/>
      <c r="ADJ14" s="471"/>
      <c r="ADK14" s="471"/>
      <c r="ADL14" s="471"/>
      <c r="ADM14" s="471"/>
      <c r="ADN14" s="471"/>
      <c r="ADO14" s="471"/>
      <c r="ADP14" s="471"/>
      <c r="ADQ14" s="471"/>
      <c r="ADR14" s="471"/>
      <c r="ADS14" s="471"/>
      <c r="ADT14" s="471"/>
      <c r="ADU14" s="471"/>
      <c r="ADV14" s="471"/>
      <c r="ADW14" s="471"/>
      <c r="ADX14" s="471"/>
      <c r="ADY14" s="471"/>
      <c r="ADZ14" s="471"/>
      <c r="AEA14" s="471"/>
      <c r="AEB14" s="471"/>
      <c r="AEC14" s="471"/>
      <c r="AED14" s="471"/>
      <c r="AEE14" s="471"/>
      <c r="AEF14" s="471"/>
      <c r="AEG14" s="471"/>
      <c r="AEH14" s="471"/>
      <c r="AEI14" s="471"/>
      <c r="AEJ14" s="471"/>
      <c r="AEK14" s="471"/>
      <c r="AEL14" s="471"/>
      <c r="AEM14" s="471"/>
      <c r="AEN14" s="471"/>
      <c r="AEO14" s="471"/>
      <c r="AEP14" s="471"/>
      <c r="AEQ14" s="471"/>
      <c r="AER14" s="471"/>
      <c r="AES14" s="471"/>
      <c r="AET14" s="471"/>
      <c r="AEU14" s="471"/>
      <c r="AEV14" s="471"/>
      <c r="AEW14" s="471"/>
      <c r="AEX14" s="471"/>
      <c r="AEY14" s="471"/>
      <c r="AEZ14" s="471"/>
      <c r="AFA14" s="471"/>
      <c r="AFB14" s="471"/>
      <c r="AFC14" s="471"/>
      <c r="AFD14" s="471"/>
      <c r="AFE14" s="471"/>
      <c r="AFF14" s="471"/>
      <c r="AFG14" s="471"/>
      <c r="AFH14" s="471"/>
      <c r="AFI14" s="471"/>
      <c r="AFJ14" s="471"/>
      <c r="AFK14" s="471"/>
      <c r="AFL14" s="471"/>
      <c r="AFM14" s="471"/>
      <c r="AFN14" s="471"/>
      <c r="AFO14" s="471"/>
      <c r="AFP14" s="471"/>
      <c r="AFQ14" s="471"/>
      <c r="AFR14" s="471"/>
      <c r="AFS14" s="471"/>
      <c r="AFT14" s="471"/>
      <c r="AFU14" s="471"/>
      <c r="AFV14" s="471"/>
      <c r="AFW14" s="471"/>
      <c r="AFX14" s="471"/>
      <c r="AFY14" s="471"/>
      <c r="AFZ14" s="471"/>
      <c r="AGA14" s="471"/>
      <c r="AGB14" s="471"/>
      <c r="AGC14" s="471"/>
      <c r="AGD14" s="471"/>
      <c r="AGE14" s="471"/>
      <c r="AGF14" s="471"/>
      <c r="AGG14" s="471"/>
      <c r="AGH14" s="471"/>
      <c r="AGI14" s="471"/>
    </row>
    <row r="15" spans="1:867" s="421" customFormat="1" x14ac:dyDescent="0.2">
      <c r="A15" s="48" t="str">
        <f>'Estimación por período'!A15</f>
        <v>3.1. Desarrollo de estrategias para fomentar el consumo interno de panela y sus derivados</v>
      </c>
      <c r="B15" s="48">
        <f>'Estimación anualizada '!V15</f>
        <v>70493353889.333328</v>
      </c>
      <c r="C15" s="284">
        <v>0.8</v>
      </c>
      <c r="D15" s="284">
        <v>0.2</v>
      </c>
      <c r="E15" s="284"/>
      <c r="F15" s="48">
        <f>B15*C15</f>
        <v>56394683111.466667</v>
      </c>
      <c r="G15" s="48">
        <f>B15*D15</f>
        <v>14098670777.866667</v>
      </c>
      <c r="H15" s="48">
        <f>B15*E15</f>
        <v>0</v>
      </c>
      <c r="I15" s="284">
        <v>0.85</v>
      </c>
      <c r="J15" s="284"/>
      <c r="K15" s="284">
        <v>0.1</v>
      </c>
      <c r="L15" s="284">
        <v>0.05</v>
      </c>
      <c r="M15" s="48">
        <f>F15*I15</f>
        <v>47935480644.746666</v>
      </c>
      <c r="N15" s="48"/>
      <c r="O15" s="48">
        <f>F15*K15</f>
        <v>5639468311.1466675</v>
      </c>
      <c r="P15" s="48">
        <f>F15*L15</f>
        <v>2819734155.5733337</v>
      </c>
      <c r="Q15" s="471"/>
      <c r="R15" s="471"/>
      <c r="S15" s="471"/>
      <c r="T15" s="471"/>
      <c r="U15" s="471"/>
      <c r="V15" s="471"/>
      <c r="W15" s="471"/>
      <c r="X15" s="471"/>
      <c r="Y15" s="471"/>
      <c r="Z15" s="471"/>
      <c r="AA15" s="471"/>
      <c r="AB15" s="471"/>
      <c r="AC15" s="471"/>
      <c r="AD15" s="471"/>
      <c r="AE15" s="471"/>
      <c r="AF15" s="471"/>
      <c r="AG15" s="471"/>
      <c r="AH15" s="471"/>
      <c r="AI15" s="471"/>
      <c r="AJ15" s="471"/>
      <c r="AK15" s="471"/>
      <c r="AL15" s="471"/>
      <c r="AM15" s="471"/>
      <c r="AN15" s="471"/>
      <c r="AO15" s="471"/>
      <c r="AP15" s="471"/>
      <c r="AQ15" s="471"/>
      <c r="AR15" s="471"/>
      <c r="AS15" s="471"/>
      <c r="AT15" s="471"/>
      <c r="AU15" s="471"/>
      <c r="AV15" s="471"/>
      <c r="AW15" s="471"/>
      <c r="AX15" s="471"/>
      <c r="AY15" s="471"/>
      <c r="AZ15" s="471"/>
      <c r="BA15" s="471"/>
      <c r="BB15" s="471"/>
      <c r="BC15" s="471"/>
      <c r="BD15" s="471"/>
      <c r="BE15" s="471"/>
      <c r="BF15" s="471"/>
      <c r="BG15" s="471"/>
      <c r="BH15" s="471"/>
      <c r="BI15" s="471"/>
      <c r="BJ15" s="471"/>
      <c r="BK15" s="471"/>
      <c r="BL15" s="471"/>
      <c r="BM15" s="471"/>
      <c r="BN15" s="471"/>
      <c r="BO15" s="471"/>
      <c r="BP15" s="471"/>
      <c r="BQ15" s="471"/>
      <c r="BR15" s="471"/>
      <c r="BS15" s="471"/>
      <c r="BT15" s="471"/>
      <c r="BU15" s="471"/>
      <c r="BV15" s="471"/>
      <c r="BW15" s="471"/>
      <c r="BX15" s="471"/>
      <c r="BY15" s="471"/>
      <c r="BZ15" s="471"/>
      <c r="CA15" s="471"/>
      <c r="CB15" s="471"/>
      <c r="CC15" s="471"/>
      <c r="CD15" s="471"/>
      <c r="CE15" s="471"/>
      <c r="CF15" s="471"/>
      <c r="CG15" s="471"/>
      <c r="CH15" s="471"/>
      <c r="CI15" s="471"/>
      <c r="CJ15" s="471"/>
      <c r="CK15" s="471"/>
      <c r="CL15" s="471"/>
      <c r="CM15" s="471"/>
      <c r="CN15" s="471"/>
      <c r="CO15" s="471"/>
      <c r="CP15" s="471"/>
      <c r="CQ15" s="471"/>
      <c r="CR15" s="471"/>
      <c r="CS15" s="471"/>
      <c r="CT15" s="471"/>
      <c r="CU15" s="471"/>
      <c r="CV15" s="471"/>
      <c r="CW15" s="471"/>
      <c r="CX15" s="471"/>
      <c r="CY15" s="471"/>
      <c r="CZ15" s="471"/>
      <c r="DA15" s="471"/>
      <c r="DB15" s="471"/>
      <c r="DC15" s="471"/>
      <c r="DD15" s="471"/>
      <c r="DE15" s="471"/>
      <c r="DF15" s="471"/>
      <c r="DG15" s="471"/>
      <c r="DH15" s="471"/>
      <c r="DI15" s="471"/>
      <c r="DJ15" s="471"/>
      <c r="DK15" s="471"/>
      <c r="DL15" s="471"/>
      <c r="DM15" s="471"/>
      <c r="DN15" s="471"/>
      <c r="DO15" s="471"/>
      <c r="DP15" s="471"/>
      <c r="DQ15" s="471"/>
      <c r="DR15" s="471"/>
      <c r="DS15" s="471"/>
      <c r="DT15" s="471"/>
      <c r="DU15" s="471"/>
      <c r="DV15" s="471"/>
      <c r="DW15" s="471"/>
      <c r="DX15" s="471"/>
      <c r="DY15" s="471"/>
      <c r="DZ15" s="471"/>
      <c r="EA15" s="471"/>
      <c r="EB15" s="471"/>
      <c r="EC15" s="471"/>
      <c r="ED15" s="471"/>
      <c r="EE15" s="471"/>
      <c r="EF15" s="471"/>
      <c r="EG15" s="471"/>
      <c r="EH15" s="471"/>
      <c r="EI15" s="471"/>
      <c r="EJ15" s="471"/>
      <c r="EK15" s="471"/>
      <c r="EL15" s="471"/>
      <c r="EM15" s="471"/>
      <c r="EN15" s="471"/>
      <c r="EO15" s="471"/>
      <c r="EP15" s="471"/>
      <c r="EQ15" s="471"/>
      <c r="ER15" s="471"/>
      <c r="ES15" s="471"/>
      <c r="ET15" s="471"/>
      <c r="EU15" s="471"/>
      <c r="EV15" s="471"/>
      <c r="EW15" s="471"/>
      <c r="EX15" s="471"/>
      <c r="EY15" s="471"/>
      <c r="EZ15" s="471"/>
      <c r="FA15" s="471"/>
      <c r="FB15" s="471"/>
      <c r="FC15" s="471"/>
      <c r="FD15" s="471"/>
      <c r="FE15" s="471"/>
      <c r="FF15" s="471"/>
      <c r="FG15" s="471"/>
      <c r="FH15" s="471"/>
      <c r="FI15" s="471"/>
      <c r="FJ15" s="471"/>
      <c r="FK15" s="471"/>
      <c r="FL15" s="471"/>
      <c r="FM15" s="471"/>
      <c r="FN15" s="471"/>
      <c r="FO15" s="471"/>
      <c r="FP15" s="471"/>
      <c r="FQ15" s="471"/>
      <c r="FR15" s="471"/>
      <c r="FS15" s="471"/>
      <c r="FT15" s="471"/>
      <c r="FU15" s="471"/>
      <c r="FV15" s="471"/>
      <c r="FW15" s="471"/>
      <c r="FX15" s="471"/>
      <c r="FY15" s="471"/>
      <c r="FZ15" s="471"/>
      <c r="GA15" s="471"/>
      <c r="GB15" s="471"/>
      <c r="GC15" s="471"/>
      <c r="GD15" s="471"/>
      <c r="GE15" s="471"/>
      <c r="GF15" s="471"/>
      <c r="GG15" s="471"/>
      <c r="GH15" s="471"/>
      <c r="GI15" s="471"/>
      <c r="GJ15" s="471"/>
      <c r="GK15" s="471"/>
      <c r="GL15" s="471"/>
      <c r="GM15" s="471"/>
      <c r="GN15" s="471"/>
      <c r="GO15" s="471"/>
      <c r="GP15" s="471"/>
      <c r="GQ15" s="471"/>
      <c r="GR15" s="471"/>
      <c r="GS15" s="471"/>
      <c r="GT15" s="471"/>
      <c r="GU15" s="471"/>
      <c r="GV15" s="471"/>
      <c r="GW15" s="471"/>
      <c r="GX15" s="471"/>
      <c r="GY15" s="471"/>
      <c r="GZ15" s="471"/>
      <c r="HA15" s="471"/>
      <c r="HB15" s="471"/>
      <c r="HC15" s="471"/>
      <c r="HD15" s="471"/>
      <c r="HE15" s="471"/>
      <c r="HF15" s="471"/>
      <c r="HG15" s="471"/>
      <c r="HH15" s="471"/>
      <c r="HI15" s="471"/>
      <c r="HJ15" s="471"/>
      <c r="HK15" s="471"/>
      <c r="HL15" s="471"/>
      <c r="HM15" s="471"/>
      <c r="HN15" s="471"/>
      <c r="HO15" s="471"/>
      <c r="HP15" s="471"/>
      <c r="HQ15" s="471"/>
      <c r="HR15" s="471"/>
      <c r="HS15" s="471"/>
      <c r="HT15" s="471"/>
      <c r="HU15" s="471"/>
      <c r="HV15" s="471"/>
      <c r="HW15" s="471"/>
      <c r="HX15" s="471"/>
      <c r="HY15" s="471"/>
      <c r="HZ15" s="471"/>
      <c r="IA15" s="471"/>
      <c r="IB15" s="471"/>
      <c r="IC15" s="471"/>
      <c r="ID15" s="471"/>
      <c r="IE15" s="471"/>
      <c r="IF15" s="471"/>
      <c r="IG15" s="471"/>
      <c r="IH15" s="471"/>
      <c r="II15" s="471"/>
      <c r="IJ15" s="471"/>
      <c r="IK15" s="471"/>
      <c r="IL15" s="471"/>
      <c r="IM15" s="471"/>
      <c r="IN15" s="471"/>
      <c r="IO15" s="471"/>
      <c r="IP15" s="471"/>
      <c r="IQ15" s="471"/>
      <c r="IR15" s="471"/>
      <c r="IS15" s="471"/>
      <c r="IT15" s="471"/>
      <c r="IU15" s="471"/>
      <c r="IV15" s="471"/>
      <c r="IW15" s="471"/>
      <c r="IX15" s="471"/>
      <c r="IY15" s="471"/>
      <c r="IZ15" s="471"/>
      <c r="JA15" s="471"/>
      <c r="JB15" s="471"/>
      <c r="JC15" s="471"/>
      <c r="JD15" s="471"/>
      <c r="JE15" s="471"/>
      <c r="JF15" s="471"/>
      <c r="JG15" s="471"/>
      <c r="JH15" s="471"/>
      <c r="JI15" s="471"/>
      <c r="JJ15" s="471"/>
      <c r="JK15" s="471"/>
      <c r="JL15" s="471"/>
      <c r="JM15" s="471"/>
      <c r="JN15" s="471"/>
      <c r="JO15" s="471"/>
      <c r="JP15" s="471"/>
      <c r="JQ15" s="471"/>
      <c r="JR15" s="471"/>
      <c r="JS15" s="471"/>
      <c r="JT15" s="471"/>
      <c r="JU15" s="471"/>
      <c r="JV15" s="471"/>
      <c r="JW15" s="471"/>
      <c r="JX15" s="471"/>
      <c r="JY15" s="471"/>
      <c r="JZ15" s="471"/>
      <c r="KA15" s="471"/>
      <c r="KB15" s="471"/>
      <c r="KC15" s="471"/>
      <c r="KD15" s="471"/>
      <c r="KE15" s="471"/>
      <c r="KF15" s="471"/>
      <c r="KG15" s="471"/>
      <c r="KH15" s="471"/>
      <c r="KI15" s="471"/>
      <c r="KJ15" s="471"/>
      <c r="KK15" s="471"/>
      <c r="KL15" s="471"/>
      <c r="KM15" s="471"/>
      <c r="KN15" s="471"/>
      <c r="KO15" s="471"/>
      <c r="KP15" s="471"/>
      <c r="KQ15" s="471"/>
      <c r="KR15" s="471"/>
      <c r="KS15" s="471"/>
      <c r="KT15" s="471"/>
      <c r="KU15" s="471"/>
      <c r="KV15" s="471"/>
      <c r="KW15" s="471"/>
      <c r="KX15" s="471"/>
      <c r="KY15" s="471"/>
      <c r="KZ15" s="471"/>
      <c r="LA15" s="471"/>
      <c r="LB15" s="471"/>
      <c r="LC15" s="471"/>
      <c r="LD15" s="471"/>
      <c r="LE15" s="471"/>
      <c r="LF15" s="471"/>
      <c r="LG15" s="471"/>
      <c r="LH15" s="471"/>
      <c r="LI15" s="471"/>
      <c r="LJ15" s="471"/>
      <c r="LK15" s="471"/>
      <c r="LL15" s="471"/>
      <c r="LM15" s="471"/>
      <c r="LN15" s="471"/>
      <c r="LO15" s="471"/>
      <c r="LP15" s="471"/>
      <c r="LQ15" s="471"/>
      <c r="LR15" s="471"/>
      <c r="LS15" s="471"/>
      <c r="LT15" s="471"/>
      <c r="LU15" s="471"/>
      <c r="LV15" s="471"/>
      <c r="LW15" s="471"/>
      <c r="LX15" s="471"/>
      <c r="LY15" s="471"/>
      <c r="LZ15" s="471"/>
      <c r="MA15" s="471"/>
      <c r="MB15" s="471"/>
      <c r="MC15" s="471"/>
      <c r="MD15" s="471"/>
      <c r="ME15" s="471"/>
      <c r="MF15" s="471"/>
      <c r="MG15" s="471"/>
      <c r="MH15" s="471"/>
      <c r="MI15" s="471"/>
      <c r="MJ15" s="471"/>
      <c r="MK15" s="471"/>
      <c r="ML15" s="471"/>
      <c r="MM15" s="471"/>
      <c r="MN15" s="471"/>
      <c r="MO15" s="471"/>
      <c r="MP15" s="471"/>
      <c r="MQ15" s="471"/>
      <c r="MR15" s="471"/>
      <c r="MS15" s="471"/>
      <c r="MT15" s="471"/>
      <c r="MU15" s="471"/>
      <c r="MV15" s="471"/>
      <c r="MW15" s="471"/>
      <c r="MX15" s="471"/>
      <c r="MY15" s="471"/>
      <c r="MZ15" s="471"/>
      <c r="NA15" s="471"/>
      <c r="NB15" s="471"/>
      <c r="NC15" s="471"/>
      <c r="ND15" s="471"/>
      <c r="NE15" s="471"/>
      <c r="NF15" s="471"/>
      <c r="NG15" s="471"/>
      <c r="NH15" s="471"/>
      <c r="NI15" s="471"/>
      <c r="NJ15" s="471"/>
      <c r="NK15" s="471"/>
      <c r="NL15" s="471"/>
      <c r="NM15" s="471"/>
      <c r="NN15" s="471"/>
      <c r="NO15" s="471"/>
      <c r="NP15" s="471"/>
      <c r="NQ15" s="471"/>
      <c r="NR15" s="471"/>
      <c r="NS15" s="471"/>
      <c r="NT15" s="471"/>
      <c r="NU15" s="471"/>
      <c r="NV15" s="471"/>
      <c r="NW15" s="471"/>
      <c r="NX15" s="471"/>
      <c r="NY15" s="471"/>
      <c r="NZ15" s="471"/>
      <c r="OA15" s="471"/>
      <c r="OB15" s="471"/>
      <c r="OC15" s="471"/>
      <c r="OD15" s="471"/>
      <c r="OE15" s="471"/>
      <c r="OF15" s="471"/>
      <c r="OG15" s="471"/>
      <c r="OH15" s="471"/>
      <c r="OI15" s="471"/>
      <c r="OJ15" s="471"/>
      <c r="OK15" s="471"/>
      <c r="OL15" s="471"/>
      <c r="OM15" s="471"/>
      <c r="ON15" s="471"/>
      <c r="OO15" s="471"/>
      <c r="OP15" s="471"/>
      <c r="OQ15" s="471"/>
      <c r="OR15" s="471"/>
      <c r="OS15" s="471"/>
      <c r="OT15" s="471"/>
      <c r="OU15" s="471"/>
      <c r="OV15" s="471"/>
      <c r="OW15" s="471"/>
      <c r="OX15" s="471"/>
      <c r="OY15" s="471"/>
      <c r="OZ15" s="471"/>
      <c r="PA15" s="471"/>
      <c r="PB15" s="471"/>
      <c r="PC15" s="471"/>
      <c r="PD15" s="471"/>
      <c r="PE15" s="471"/>
      <c r="PF15" s="471"/>
      <c r="PG15" s="471"/>
      <c r="PH15" s="471"/>
      <c r="PI15" s="471"/>
      <c r="PJ15" s="471"/>
      <c r="PK15" s="471"/>
      <c r="PL15" s="471"/>
      <c r="PM15" s="471"/>
      <c r="PN15" s="471"/>
      <c r="PO15" s="471"/>
      <c r="PP15" s="471"/>
      <c r="PQ15" s="471"/>
      <c r="PR15" s="471"/>
      <c r="PS15" s="471"/>
      <c r="PT15" s="471"/>
      <c r="PU15" s="471"/>
      <c r="PV15" s="471"/>
      <c r="PW15" s="471"/>
      <c r="PX15" s="471"/>
      <c r="PY15" s="471"/>
      <c r="PZ15" s="471"/>
      <c r="QA15" s="471"/>
      <c r="QB15" s="471"/>
      <c r="QC15" s="471"/>
      <c r="QD15" s="471"/>
      <c r="QE15" s="471"/>
      <c r="QF15" s="471"/>
      <c r="QG15" s="471"/>
      <c r="QH15" s="471"/>
      <c r="QI15" s="471"/>
      <c r="QJ15" s="471"/>
      <c r="QK15" s="471"/>
      <c r="QL15" s="471"/>
      <c r="QM15" s="471"/>
      <c r="QN15" s="471"/>
      <c r="QO15" s="471"/>
      <c r="QP15" s="471"/>
      <c r="QQ15" s="471"/>
      <c r="QR15" s="471"/>
      <c r="QS15" s="471"/>
      <c r="QT15" s="471"/>
      <c r="QU15" s="471"/>
      <c r="QV15" s="471"/>
      <c r="QW15" s="471"/>
      <c r="QX15" s="471"/>
      <c r="QY15" s="471"/>
      <c r="QZ15" s="471"/>
      <c r="RA15" s="471"/>
      <c r="RB15" s="471"/>
      <c r="RC15" s="471"/>
      <c r="RD15" s="471"/>
      <c r="RE15" s="471"/>
      <c r="RF15" s="471"/>
      <c r="RG15" s="471"/>
      <c r="RH15" s="471"/>
      <c r="RI15" s="471"/>
      <c r="RJ15" s="471"/>
      <c r="RK15" s="471"/>
      <c r="RL15" s="471"/>
      <c r="RM15" s="471"/>
      <c r="RN15" s="471"/>
      <c r="RO15" s="471"/>
      <c r="RP15" s="471"/>
      <c r="RQ15" s="471"/>
      <c r="RR15" s="471"/>
      <c r="RS15" s="471"/>
      <c r="RT15" s="471"/>
      <c r="RU15" s="471"/>
      <c r="RV15" s="471"/>
      <c r="RW15" s="471"/>
      <c r="RX15" s="471"/>
      <c r="RY15" s="471"/>
      <c r="RZ15" s="471"/>
      <c r="SA15" s="471"/>
      <c r="SB15" s="471"/>
      <c r="SC15" s="471"/>
      <c r="SD15" s="471"/>
      <c r="SE15" s="471"/>
      <c r="SF15" s="471"/>
      <c r="SG15" s="471"/>
      <c r="SH15" s="471"/>
      <c r="SI15" s="471"/>
      <c r="SJ15" s="471"/>
      <c r="SK15" s="471"/>
      <c r="SL15" s="471"/>
      <c r="SM15" s="471"/>
      <c r="SN15" s="471"/>
      <c r="SO15" s="471"/>
      <c r="SP15" s="471"/>
      <c r="SQ15" s="471"/>
      <c r="SR15" s="471"/>
      <c r="SS15" s="471"/>
      <c r="ST15" s="471"/>
      <c r="SU15" s="471"/>
      <c r="SV15" s="471"/>
      <c r="SW15" s="471"/>
      <c r="SX15" s="471"/>
      <c r="SY15" s="471"/>
      <c r="SZ15" s="471"/>
      <c r="TA15" s="471"/>
      <c r="TB15" s="471"/>
      <c r="TC15" s="471"/>
      <c r="TD15" s="471"/>
      <c r="TE15" s="471"/>
      <c r="TF15" s="471"/>
      <c r="TG15" s="471"/>
      <c r="TH15" s="471"/>
      <c r="TI15" s="471"/>
      <c r="TJ15" s="471"/>
      <c r="TK15" s="471"/>
      <c r="TL15" s="471"/>
      <c r="TM15" s="471"/>
      <c r="TN15" s="471"/>
      <c r="TO15" s="471"/>
      <c r="TP15" s="471"/>
      <c r="TQ15" s="471"/>
      <c r="TR15" s="471"/>
      <c r="TS15" s="471"/>
      <c r="TT15" s="471"/>
      <c r="TU15" s="471"/>
      <c r="TV15" s="471"/>
      <c r="TW15" s="471"/>
      <c r="TX15" s="471"/>
      <c r="TY15" s="471"/>
      <c r="TZ15" s="471"/>
      <c r="UA15" s="471"/>
      <c r="UB15" s="471"/>
      <c r="UC15" s="471"/>
      <c r="UD15" s="471"/>
      <c r="UE15" s="471"/>
      <c r="UF15" s="471"/>
      <c r="UG15" s="471"/>
      <c r="UH15" s="471"/>
      <c r="UI15" s="471"/>
      <c r="UJ15" s="471"/>
      <c r="UK15" s="471"/>
      <c r="UL15" s="471"/>
      <c r="UM15" s="471"/>
      <c r="UN15" s="471"/>
      <c r="UO15" s="471"/>
      <c r="UP15" s="471"/>
      <c r="UQ15" s="471"/>
      <c r="UR15" s="471"/>
      <c r="US15" s="471"/>
      <c r="UT15" s="471"/>
      <c r="UU15" s="471"/>
      <c r="UV15" s="471"/>
      <c r="UW15" s="471"/>
      <c r="UX15" s="471"/>
      <c r="UY15" s="471"/>
      <c r="UZ15" s="471"/>
      <c r="VA15" s="471"/>
      <c r="VB15" s="471"/>
      <c r="VC15" s="471"/>
      <c r="VD15" s="471"/>
      <c r="VE15" s="471"/>
      <c r="VF15" s="471"/>
      <c r="VG15" s="471"/>
      <c r="VH15" s="471"/>
      <c r="VI15" s="471"/>
      <c r="VJ15" s="471"/>
      <c r="VK15" s="471"/>
      <c r="VL15" s="471"/>
      <c r="VM15" s="471"/>
      <c r="VN15" s="471"/>
      <c r="VO15" s="471"/>
      <c r="VP15" s="471"/>
      <c r="VQ15" s="471"/>
      <c r="VR15" s="471"/>
      <c r="VS15" s="471"/>
      <c r="VT15" s="471"/>
      <c r="VU15" s="471"/>
      <c r="VV15" s="471"/>
      <c r="VW15" s="471"/>
      <c r="VX15" s="471"/>
      <c r="VY15" s="471"/>
      <c r="VZ15" s="471"/>
      <c r="WA15" s="471"/>
      <c r="WB15" s="471"/>
      <c r="WC15" s="471"/>
      <c r="WD15" s="471"/>
      <c r="WE15" s="471"/>
      <c r="WF15" s="471"/>
      <c r="WG15" s="471"/>
      <c r="WH15" s="471"/>
      <c r="WI15" s="471"/>
      <c r="WJ15" s="471"/>
      <c r="WK15" s="471"/>
      <c r="WL15" s="471"/>
      <c r="WM15" s="471"/>
      <c r="WN15" s="471"/>
      <c r="WO15" s="471"/>
      <c r="WP15" s="471"/>
      <c r="WQ15" s="471"/>
      <c r="WR15" s="471"/>
      <c r="WS15" s="471"/>
      <c r="WT15" s="471"/>
      <c r="WU15" s="471"/>
      <c r="WV15" s="471"/>
      <c r="WW15" s="471"/>
      <c r="WX15" s="471"/>
      <c r="WY15" s="471"/>
      <c r="WZ15" s="471"/>
      <c r="XA15" s="471"/>
      <c r="XB15" s="471"/>
      <c r="XC15" s="471"/>
      <c r="XD15" s="471"/>
      <c r="XE15" s="471"/>
      <c r="XF15" s="471"/>
      <c r="XG15" s="471"/>
      <c r="XH15" s="471"/>
      <c r="XI15" s="471"/>
      <c r="XJ15" s="471"/>
      <c r="XK15" s="471"/>
      <c r="XL15" s="471"/>
      <c r="XM15" s="471"/>
      <c r="XN15" s="471"/>
      <c r="XO15" s="471"/>
      <c r="XP15" s="471"/>
      <c r="XQ15" s="471"/>
      <c r="XR15" s="471"/>
      <c r="XS15" s="471"/>
      <c r="XT15" s="471"/>
      <c r="XU15" s="471"/>
      <c r="XV15" s="471"/>
      <c r="XW15" s="471"/>
      <c r="XX15" s="471"/>
      <c r="XY15" s="471"/>
      <c r="XZ15" s="471"/>
      <c r="YA15" s="471"/>
      <c r="YB15" s="471"/>
      <c r="YC15" s="471"/>
      <c r="YD15" s="471"/>
      <c r="YE15" s="471"/>
      <c r="YF15" s="471"/>
      <c r="YG15" s="471"/>
      <c r="YH15" s="471"/>
      <c r="YI15" s="471"/>
      <c r="YJ15" s="471"/>
      <c r="YK15" s="471"/>
      <c r="YL15" s="471"/>
      <c r="YM15" s="471"/>
      <c r="YN15" s="471"/>
      <c r="YO15" s="471"/>
      <c r="YP15" s="471"/>
      <c r="YQ15" s="471"/>
      <c r="YR15" s="471"/>
      <c r="YS15" s="471"/>
      <c r="YT15" s="471"/>
      <c r="YU15" s="471"/>
      <c r="YV15" s="471"/>
      <c r="YW15" s="471"/>
      <c r="YX15" s="471"/>
      <c r="YY15" s="471"/>
      <c r="YZ15" s="471"/>
      <c r="ZA15" s="471"/>
      <c r="ZB15" s="471"/>
      <c r="ZC15" s="471"/>
      <c r="ZD15" s="471"/>
      <c r="ZE15" s="471"/>
      <c r="ZF15" s="471"/>
      <c r="ZG15" s="471"/>
      <c r="ZH15" s="471"/>
      <c r="ZI15" s="471"/>
      <c r="ZJ15" s="471"/>
      <c r="ZK15" s="471"/>
      <c r="ZL15" s="471"/>
      <c r="ZM15" s="471"/>
      <c r="ZN15" s="471"/>
      <c r="ZO15" s="471"/>
      <c r="ZP15" s="471"/>
      <c r="ZQ15" s="471"/>
      <c r="ZR15" s="471"/>
      <c r="ZS15" s="471"/>
      <c r="ZT15" s="471"/>
      <c r="ZU15" s="471"/>
      <c r="ZV15" s="471"/>
      <c r="ZW15" s="471"/>
      <c r="ZX15" s="471"/>
      <c r="ZY15" s="471"/>
      <c r="ZZ15" s="471"/>
      <c r="AAA15" s="471"/>
      <c r="AAB15" s="471"/>
      <c r="AAC15" s="471"/>
      <c r="AAD15" s="471"/>
      <c r="AAE15" s="471"/>
      <c r="AAF15" s="471"/>
      <c r="AAG15" s="471"/>
      <c r="AAH15" s="471"/>
      <c r="AAI15" s="471"/>
      <c r="AAJ15" s="471"/>
      <c r="AAK15" s="471"/>
      <c r="AAL15" s="471"/>
      <c r="AAM15" s="471"/>
      <c r="AAN15" s="471"/>
      <c r="AAO15" s="471"/>
      <c r="AAP15" s="471"/>
      <c r="AAQ15" s="471"/>
      <c r="AAR15" s="471"/>
      <c r="AAS15" s="471"/>
      <c r="AAT15" s="471"/>
      <c r="AAU15" s="471"/>
      <c r="AAV15" s="471"/>
      <c r="AAW15" s="471"/>
      <c r="AAX15" s="471"/>
      <c r="AAY15" s="471"/>
      <c r="AAZ15" s="471"/>
      <c r="ABA15" s="471"/>
      <c r="ABB15" s="471"/>
      <c r="ABC15" s="471"/>
      <c r="ABD15" s="471"/>
      <c r="ABE15" s="471"/>
      <c r="ABF15" s="471"/>
      <c r="ABG15" s="471"/>
      <c r="ABH15" s="471"/>
      <c r="ABI15" s="471"/>
      <c r="ABJ15" s="471"/>
      <c r="ABK15" s="471"/>
      <c r="ABL15" s="471"/>
      <c r="ABM15" s="471"/>
      <c r="ABN15" s="471"/>
      <c r="ABO15" s="471"/>
      <c r="ABP15" s="471"/>
      <c r="ABQ15" s="471"/>
      <c r="ABR15" s="471"/>
      <c r="ABS15" s="471"/>
      <c r="ABT15" s="471"/>
      <c r="ABU15" s="471"/>
      <c r="ABV15" s="471"/>
      <c r="ABW15" s="471"/>
      <c r="ABX15" s="471"/>
      <c r="ABY15" s="471"/>
      <c r="ABZ15" s="471"/>
      <c r="ACA15" s="471"/>
      <c r="ACB15" s="471"/>
      <c r="ACC15" s="471"/>
      <c r="ACD15" s="471"/>
      <c r="ACE15" s="471"/>
      <c r="ACF15" s="471"/>
      <c r="ACG15" s="471"/>
      <c r="ACH15" s="471"/>
      <c r="ACI15" s="471"/>
      <c r="ACJ15" s="471"/>
      <c r="ACK15" s="471"/>
      <c r="ACL15" s="471"/>
      <c r="ACM15" s="471"/>
      <c r="ACN15" s="471"/>
      <c r="ACO15" s="471"/>
      <c r="ACP15" s="471"/>
      <c r="ACQ15" s="471"/>
      <c r="ACR15" s="471"/>
      <c r="ACS15" s="471"/>
      <c r="ACT15" s="471"/>
      <c r="ACU15" s="471"/>
      <c r="ACV15" s="471"/>
      <c r="ACW15" s="471"/>
      <c r="ACX15" s="471"/>
      <c r="ACY15" s="471"/>
      <c r="ACZ15" s="471"/>
      <c r="ADA15" s="471"/>
      <c r="ADB15" s="471"/>
      <c r="ADC15" s="471"/>
      <c r="ADD15" s="471"/>
      <c r="ADE15" s="471"/>
      <c r="ADF15" s="471"/>
      <c r="ADG15" s="471"/>
      <c r="ADH15" s="471"/>
      <c r="ADI15" s="471"/>
      <c r="ADJ15" s="471"/>
      <c r="ADK15" s="471"/>
      <c r="ADL15" s="471"/>
      <c r="ADM15" s="471"/>
      <c r="ADN15" s="471"/>
      <c r="ADO15" s="471"/>
      <c r="ADP15" s="471"/>
      <c r="ADQ15" s="471"/>
      <c r="ADR15" s="471"/>
      <c r="ADS15" s="471"/>
      <c r="ADT15" s="471"/>
      <c r="ADU15" s="471"/>
      <c r="ADV15" s="471"/>
      <c r="ADW15" s="471"/>
      <c r="ADX15" s="471"/>
      <c r="ADY15" s="471"/>
      <c r="ADZ15" s="471"/>
      <c r="AEA15" s="471"/>
      <c r="AEB15" s="471"/>
      <c r="AEC15" s="471"/>
      <c r="AED15" s="471"/>
      <c r="AEE15" s="471"/>
      <c r="AEF15" s="471"/>
      <c r="AEG15" s="471"/>
      <c r="AEH15" s="471"/>
      <c r="AEI15" s="471"/>
      <c r="AEJ15" s="471"/>
      <c r="AEK15" s="471"/>
      <c r="AEL15" s="471"/>
      <c r="AEM15" s="471"/>
      <c r="AEN15" s="471"/>
      <c r="AEO15" s="471"/>
      <c r="AEP15" s="471"/>
      <c r="AEQ15" s="471"/>
      <c r="AER15" s="471"/>
      <c r="AES15" s="471"/>
      <c r="AET15" s="471"/>
      <c r="AEU15" s="471"/>
      <c r="AEV15" s="471"/>
      <c r="AEW15" s="471"/>
      <c r="AEX15" s="471"/>
      <c r="AEY15" s="471"/>
      <c r="AEZ15" s="471"/>
      <c r="AFA15" s="471"/>
      <c r="AFB15" s="471"/>
      <c r="AFC15" s="471"/>
      <c r="AFD15" s="471"/>
      <c r="AFE15" s="471"/>
      <c r="AFF15" s="471"/>
      <c r="AFG15" s="471"/>
      <c r="AFH15" s="471"/>
      <c r="AFI15" s="471"/>
      <c r="AFJ15" s="471"/>
      <c r="AFK15" s="471"/>
      <c r="AFL15" s="471"/>
      <c r="AFM15" s="471"/>
      <c r="AFN15" s="471"/>
      <c r="AFO15" s="471"/>
      <c r="AFP15" s="471"/>
      <c r="AFQ15" s="471"/>
      <c r="AFR15" s="471"/>
      <c r="AFS15" s="471"/>
      <c r="AFT15" s="471"/>
      <c r="AFU15" s="471"/>
      <c r="AFV15" s="471"/>
      <c r="AFW15" s="471"/>
      <c r="AFX15" s="471"/>
      <c r="AFY15" s="471"/>
      <c r="AFZ15" s="471"/>
      <c r="AGA15" s="471"/>
      <c r="AGB15" s="471"/>
      <c r="AGC15" s="471"/>
      <c r="AGD15" s="471"/>
      <c r="AGE15" s="471"/>
      <c r="AGF15" s="471"/>
      <c r="AGG15" s="471"/>
      <c r="AGH15" s="471"/>
      <c r="AGI15" s="471"/>
    </row>
    <row r="16" spans="1:867" s="421" customFormat="1" x14ac:dyDescent="0.2">
      <c r="A16" s="48" t="str">
        <f>'Estimación por período'!A16</f>
        <v>3.2. Fortalecimiento de los mecanismos y canales de comercialización de la panela y sus derivados, en el mercado interno</v>
      </c>
      <c r="B16" s="48">
        <f>'Estimación anualizada '!V16</f>
        <v>79104180891.956146</v>
      </c>
      <c r="C16" s="284">
        <v>0.8</v>
      </c>
      <c r="D16" s="284">
        <v>0.2</v>
      </c>
      <c r="E16" s="284"/>
      <c r="F16" s="48">
        <f t="shared" ref="F16:F18" si="19">B16*C16</f>
        <v>63283344713.564919</v>
      </c>
      <c r="G16" s="48">
        <f t="shared" ref="G16:G18" si="20">B16*D16</f>
        <v>15820836178.39123</v>
      </c>
      <c r="H16" s="48">
        <f t="shared" ref="H16:H18" si="21">B16*E16</f>
        <v>0</v>
      </c>
      <c r="I16" s="284">
        <v>0.85</v>
      </c>
      <c r="J16" s="284"/>
      <c r="K16" s="284">
        <v>0.1</v>
      </c>
      <c r="L16" s="284">
        <v>0.05</v>
      </c>
      <c r="M16" s="48">
        <f>F16*I16</f>
        <v>53790843006.530182</v>
      </c>
      <c r="N16" s="48"/>
      <c r="O16" s="48">
        <f>F16*K16</f>
        <v>6328334471.356492</v>
      </c>
      <c r="P16" s="48">
        <f>F16*L16</f>
        <v>3164167235.678246</v>
      </c>
      <c r="Q16" s="471"/>
      <c r="R16" s="471"/>
      <c r="S16" s="471"/>
      <c r="T16" s="471"/>
      <c r="U16" s="471"/>
      <c r="V16" s="471"/>
      <c r="W16" s="471"/>
      <c r="X16" s="471"/>
      <c r="Y16" s="471"/>
      <c r="Z16" s="471"/>
      <c r="AA16" s="471"/>
      <c r="AB16" s="471"/>
      <c r="AC16" s="471"/>
      <c r="AD16" s="471"/>
      <c r="AE16" s="471"/>
      <c r="AF16" s="471"/>
      <c r="AG16" s="471"/>
      <c r="AH16" s="471"/>
      <c r="AI16" s="471"/>
      <c r="AJ16" s="471"/>
      <c r="AK16" s="471"/>
      <c r="AL16" s="471"/>
      <c r="AM16" s="471"/>
      <c r="AN16" s="471"/>
      <c r="AO16" s="471"/>
      <c r="AP16" s="471"/>
      <c r="AQ16" s="471"/>
      <c r="AR16" s="471"/>
      <c r="AS16" s="471"/>
      <c r="AT16" s="471"/>
      <c r="AU16" s="471"/>
      <c r="AV16" s="471"/>
      <c r="AW16" s="471"/>
      <c r="AX16" s="471"/>
      <c r="AY16" s="471"/>
      <c r="AZ16" s="471"/>
      <c r="BA16" s="471"/>
      <c r="BB16" s="471"/>
      <c r="BC16" s="471"/>
      <c r="BD16" s="471"/>
      <c r="BE16" s="471"/>
      <c r="BF16" s="471"/>
      <c r="BG16" s="471"/>
      <c r="BH16" s="471"/>
      <c r="BI16" s="471"/>
      <c r="BJ16" s="471"/>
      <c r="BK16" s="471"/>
      <c r="BL16" s="471"/>
      <c r="BM16" s="471"/>
      <c r="BN16" s="471"/>
      <c r="BO16" s="471"/>
      <c r="BP16" s="471"/>
      <c r="BQ16" s="471"/>
      <c r="BR16" s="471"/>
      <c r="BS16" s="471"/>
      <c r="BT16" s="471"/>
      <c r="BU16" s="471"/>
      <c r="BV16" s="471"/>
      <c r="BW16" s="471"/>
      <c r="BX16" s="471"/>
      <c r="BY16" s="471"/>
      <c r="BZ16" s="471"/>
      <c r="CA16" s="471"/>
      <c r="CB16" s="471"/>
      <c r="CC16" s="471"/>
      <c r="CD16" s="471"/>
      <c r="CE16" s="471"/>
      <c r="CF16" s="471"/>
      <c r="CG16" s="471"/>
      <c r="CH16" s="471"/>
      <c r="CI16" s="471"/>
      <c r="CJ16" s="471"/>
      <c r="CK16" s="471"/>
      <c r="CL16" s="471"/>
      <c r="CM16" s="471"/>
      <c r="CN16" s="471"/>
      <c r="CO16" s="471"/>
      <c r="CP16" s="471"/>
      <c r="CQ16" s="471"/>
      <c r="CR16" s="471"/>
      <c r="CS16" s="471"/>
      <c r="CT16" s="471"/>
      <c r="CU16" s="471"/>
      <c r="CV16" s="471"/>
      <c r="CW16" s="471"/>
      <c r="CX16" s="471"/>
      <c r="CY16" s="471"/>
      <c r="CZ16" s="471"/>
      <c r="DA16" s="471"/>
      <c r="DB16" s="471"/>
      <c r="DC16" s="471"/>
      <c r="DD16" s="471"/>
      <c r="DE16" s="471"/>
      <c r="DF16" s="471"/>
      <c r="DG16" s="471"/>
      <c r="DH16" s="471"/>
      <c r="DI16" s="471"/>
      <c r="DJ16" s="471"/>
      <c r="DK16" s="471"/>
      <c r="DL16" s="471"/>
      <c r="DM16" s="471"/>
      <c r="DN16" s="471"/>
      <c r="DO16" s="471"/>
      <c r="DP16" s="471"/>
      <c r="DQ16" s="471"/>
      <c r="DR16" s="471"/>
      <c r="DS16" s="471"/>
      <c r="DT16" s="471"/>
      <c r="DU16" s="471"/>
      <c r="DV16" s="471"/>
      <c r="DW16" s="471"/>
      <c r="DX16" s="471"/>
      <c r="DY16" s="471"/>
      <c r="DZ16" s="471"/>
      <c r="EA16" s="471"/>
      <c r="EB16" s="471"/>
      <c r="EC16" s="471"/>
      <c r="ED16" s="471"/>
      <c r="EE16" s="471"/>
      <c r="EF16" s="471"/>
      <c r="EG16" s="471"/>
      <c r="EH16" s="471"/>
      <c r="EI16" s="471"/>
      <c r="EJ16" s="471"/>
      <c r="EK16" s="471"/>
      <c r="EL16" s="471"/>
      <c r="EM16" s="471"/>
      <c r="EN16" s="471"/>
      <c r="EO16" s="471"/>
      <c r="EP16" s="471"/>
      <c r="EQ16" s="471"/>
      <c r="ER16" s="471"/>
      <c r="ES16" s="471"/>
      <c r="ET16" s="471"/>
      <c r="EU16" s="471"/>
      <c r="EV16" s="471"/>
      <c r="EW16" s="471"/>
      <c r="EX16" s="471"/>
      <c r="EY16" s="471"/>
      <c r="EZ16" s="471"/>
      <c r="FA16" s="471"/>
      <c r="FB16" s="471"/>
      <c r="FC16" s="471"/>
      <c r="FD16" s="471"/>
      <c r="FE16" s="471"/>
      <c r="FF16" s="471"/>
      <c r="FG16" s="471"/>
      <c r="FH16" s="471"/>
      <c r="FI16" s="471"/>
      <c r="FJ16" s="471"/>
      <c r="FK16" s="471"/>
      <c r="FL16" s="471"/>
      <c r="FM16" s="471"/>
      <c r="FN16" s="471"/>
      <c r="FO16" s="471"/>
      <c r="FP16" s="471"/>
      <c r="FQ16" s="471"/>
      <c r="FR16" s="471"/>
      <c r="FS16" s="471"/>
      <c r="FT16" s="471"/>
      <c r="FU16" s="471"/>
      <c r="FV16" s="471"/>
      <c r="FW16" s="471"/>
      <c r="FX16" s="471"/>
      <c r="FY16" s="471"/>
      <c r="FZ16" s="471"/>
      <c r="GA16" s="471"/>
      <c r="GB16" s="471"/>
      <c r="GC16" s="471"/>
      <c r="GD16" s="471"/>
      <c r="GE16" s="471"/>
      <c r="GF16" s="471"/>
      <c r="GG16" s="471"/>
      <c r="GH16" s="471"/>
      <c r="GI16" s="471"/>
      <c r="GJ16" s="471"/>
      <c r="GK16" s="471"/>
      <c r="GL16" s="471"/>
      <c r="GM16" s="471"/>
      <c r="GN16" s="471"/>
      <c r="GO16" s="471"/>
      <c r="GP16" s="471"/>
      <c r="GQ16" s="471"/>
      <c r="GR16" s="471"/>
      <c r="GS16" s="471"/>
      <c r="GT16" s="471"/>
      <c r="GU16" s="471"/>
      <c r="GV16" s="471"/>
      <c r="GW16" s="471"/>
      <c r="GX16" s="471"/>
      <c r="GY16" s="471"/>
      <c r="GZ16" s="471"/>
      <c r="HA16" s="471"/>
      <c r="HB16" s="471"/>
      <c r="HC16" s="471"/>
      <c r="HD16" s="471"/>
      <c r="HE16" s="471"/>
      <c r="HF16" s="471"/>
      <c r="HG16" s="471"/>
      <c r="HH16" s="471"/>
      <c r="HI16" s="471"/>
      <c r="HJ16" s="471"/>
      <c r="HK16" s="471"/>
      <c r="HL16" s="471"/>
      <c r="HM16" s="471"/>
      <c r="HN16" s="471"/>
      <c r="HO16" s="471"/>
      <c r="HP16" s="471"/>
      <c r="HQ16" s="471"/>
      <c r="HR16" s="471"/>
      <c r="HS16" s="471"/>
      <c r="HT16" s="471"/>
      <c r="HU16" s="471"/>
      <c r="HV16" s="471"/>
      <c r="HW16" s="471"/>
      <c r="HX16" s="471"/>
      <c r="HY16" s="471"/>
      <c r="HZ16" s="471"/>
      <c r="IA16" s="471"/>
      <c r="IB16" s="471"/>
      <c r="IC16" s="471"/>
      <c r="ID16" s="471"/>
      <c r="IE16" s="471"/>
      <c r="IF16" s="471"/>
      <c r="IG16" s="471"/>
      <c r="IH16" s="471"/>
      <c r="II16" s="471"/>
      <c r="IJ16" s="471"/>
      <c r="IK16" s="471"/>
      <c r="IL16" s="471"/>
      <c r="IM16" s="471"/>
      <c r="IN16" s="471"/>
      <c r="IO16" s="471"/>
      <c r="IP16" s="471"/>
      <c r="IQ16" s="471"/>
      <c r="IR16" s="471"/>
      <c r="IS16" s="471"/>
      <c r="IT16" s="471"/>
      <c r="IU16" s="471"/>
      <c r="IV16" s="471"/>
      <c r="IW16" s="471"/>
      <c r="IX16" s="471"/>
      <c r="IY16" s="471"/>
      <c r="IZ16" s="471"/>
      <c r="JA16" s="471"/>
      <c r="JB16" s="471"/>
      <c r="JC16" s="471"/>
      <c r="JD16" s="471"/>
      <c r="JE16" s="471"/>
      <c r="JF16" s="471"/>
      <c r="JG16" s="471"/>
      <c r="JH16" s="471"/>
      <c r="JI16" s="471"/>
      <c r="JJ16" s="471"/>
      <c r="JK16" s="471"/>
      <c r="JL16" s="471"/>
      <c r="JM16" s="471"/>
      <c r="JN16" s="471"/>
      <c r="JO16" s="471"/>
      <c r="JP16" s="471"/>
      <c r="JQ16" s="471"/>
      <c r="JR16" s="471"/>
      <c r="JS16" s="471"/>
      <c r="JT16" s="471"/>
      <c r="JU16" s="471"/>
      <c r="JV16" s="471"/>
      <c r="JW16" s="471"/>
      <c r="JX16" s="471"/>
      <c r="JY16" s="471"/>
      <c r="JZ16" s="471"/>
      <c r="KA16" s="471"/>
      <c r="KB16" s="471"/>
      <c r="KC16" s="471"/>
      <c r="KD16" s="471"/>
      <c r="KE16" s="471"/>
      <c r="KF16" s="471"/>
      <c r="KG16" s="471"/>
      <c r="KH16" s="471"/>
      <c r="KI16" s="471"/>
      <c r="KJ16" s="471"/>
      <c r="KK16" s="471"/>
      <c r="KL16" s="471"/>
      <c r="KM16" s="471"/>
      <c r="KN16" s="471"/>
      <c r="KO16" s="471"/>
      <c r="KP16" s="471"/>
      <c r="KQ16" s="471"/>
      <c r="KR16" s="471"/>
      <c r="KS16" s="471"/>
      <c r="KT16" s="471"/>
      <c r="KU16" s="471"/>
      <c r="KV16" s="471"/>
      <c r="KW16" s="471"/>
      <c r="KX16" s="471"/>
      <c r="KY16" s="471"/>
      <c r="KZ16" s="471"/>
      <c r="LA16" s="471"/>
      <c r="LB16" s="471"/>
      <c r="LC16" s="471"/>
      <c r="LD16" s="471"/>
      <c r="LE16" s="471"/>
      <c r="LF16" s="471"/>
      <c r="LG16" s="471"/>
      <c r="LH16" s="471"/>
      <c r="LI16" s="471"/>
      <c r="LJ16" s="471"/>
      <c r="LK16" s="471"/>
      <c r="LL16" s="471"/>
      <c r="LM16" s="471"/>
      <c r="LN16" s="471"/>
      <c r="LO16" s="471"/>
      <c r="LP16" s="471"/>
      <c r="LQ16" s="471"/>
      <c r="LR16" s="471"/>
      <c r="LS16" s="471"/>
      <c r="LT16" s="471"/>
      <c r="LU16" s="471"/>
      <c r="LV16" s="471"/>
      <c r="LW16" s="471"/>
      <c r="LX16" s="471"/>
      <c r="LY16" s="471"/>
      <c r="LZ16" s="471"/>
      <c r="MA16" s="471"/>
      <c r="MB16" s="471"/>
      <c r="MC16" s="471"/>
      <c r="MD16" s="471"/>
      <c r="ME16" s="471"/>
      <c r="MF16" s="471"/>
      <c r="MG16" s="471"/>
      <c r="MH16" s="471"/>
      <c r="MI16" s="471"/>
      <c r="MJ16" s="471"/>
      <c r="MK16" s="471"/>
      <c r="ML16" s="471"/>
      <c r="MM16" s="471"/>
      <c r="MN16" s="471"/>
      <c r="MO16" s="471"/>
      <c r="MP16" s="471"/>
      <c r="MQ16" s="471"/>
      <c r="MR16" s="471"/>
      <c r="MS16" s="471"/>
      <c r="MT16" s="471"/>
      <c r="MU16" s="471"/>
      <c r="MV16" s="471"/>
      <c r="MW16" s="471"/>
      <c r="MX16" s="471"/>
      <c r="MY16" s="471"/>
      <c r="MZ16" s="471"/>
      <c r="NA16" s="471"/>
      <c r="NB16" s="471"/>
      <c r="NC16" s="471"/>
      <c r="ND16" s="471"/>
      <c r="NE16" s="471"/>
      <c r="NF16" s="471"/>
      <c r="NG16" s="471"/>
      <c r="NH16" s="471"/>
      <c r="NI16" s="471"/>
      <c r="NJ16" s="471"/>
      <c r="NK16" s="471"/>
      <c r="NL16" s="471"/>
      <c r="NM16" s="471"/>
      <c r="NN16" s="471"/>
      <c r="NO16" s="471"/>
      <c r="NP16" s="471"/>
      <c r="NQ16" s="471"/>
      <c r="NR16" s="471"/>
      <c r="NS16" s="471"/>
      <c r="NT16" s="471"/>
      <c r="NU16" s="471"/>
      <c r="NV16" s="471"/>
      <c r="NW16" s="471"/>
      <c r="NX16" s="471"/>
      <c r="NY16" s="471"/>
      <c r="NZ16" s="471"/>
      <c r="OA16" s="471"/>
      <c r="OB16" s="471"/>
      <c r="OC16" s="471"/>
      <c r="OD16" s="471"/>
      <c r="OE16" s="471"/>
      <c r="OF16" s="471"/>
      <c r="OG16" s="471"/>
      <c r="OH16" s="471"/>
      <c r="OI16" s="471"/>
      <c r="OJ16" s="471"/>
      <c r="OK16" s="471"/>
      <c r="OL16" s="471"/>
      <c r="OM16" s="471"/>
      <c r="ON16" s="471"/>
      <c r="OO16" s="471"/>
      <c r="OP16" s="471"/>
      <c r="OQ16" s="471"/>
      <c r="OR16" s="471"/>
      <c r="OS16" s="471"/>
      <c r="OT16" s="471"/>
      <c r="OU16" s="471"/>
      <c r="OV16" s="471"/>
      <c r="OW16" s="471"/>
      <c r="OX16" s="471"/>
      <c r="OY16" s="471"/>
      <c r="OZ16" s="471"/>
      <c r="PA16" s="471"/>
      <c r="PB16" s="471"/>
      <c r="PC16" s="471"/>
      <c r="PD16" s="471"/>
      <c r="PE16" s="471"/>
      <c r="PF16" s="471"/>
      <c r="PG16" s="471"/>
      <c r="PH16" s="471"/>
      <c r="PI16" s="471"/>
      <c r="PJ16" s="471"/>
      <c r="PK16" s="471"/>
      <c r="PL16" s="471"/>
      <c r="PM16" s="471"/>
      <c r="PN16" s="471"/>
      <c r="PO16" s="471"/>
      <c r="PP16" s="471"/>
      <c r="PQ16" s="471"/>
      <c r="PR16" s="471"/>
      <c r="PS16" s="471"/>
      <c r="PT16" s="471"/>
      <c r="PU16" s="471"/>
      <c r="PV16" s="471"/>
      <c r="PW16" s="471"/>
      <c r="PX16" s="471"/>
      <c r="PY16" s="471"/>
      <c r="PZ16" s="471"/>
      <c r="QA16" s="471"/>
      <c r="QB16" s="471"/>
      <c r="QC16" s="471"/>
      <c r="QD16" s="471"/>
      <c r="QE16" s="471"/>
      <c r="QF16" s="471"/>
      <c r="QG16" s="471"/>
      <c r="QH16" s="471"/>
      <c r="QI16" s="471"/>
      <c r="QJ16" s="471"/>
      <c r="QK16" s="471"/>
      <c r="QL16" s="471"/>
      <c r="QM16" s="471"/>
      <c r="QN16" s="471"/>
      <c r="QO16" s="471"/>
      <c r="QP16" s="471"/>
      <c r="QQ16" s="471"/>
      <c r="QR16" s="471"/>
      <c r="QS16" s="471"/>
      <c r="QT16" s="471"/>
      <c r="QU16" s="471"/>
      <c r="QV16" s="471"/>
      <c r="QW16" s="471"/>
      <c r="QX16" s="471"/>
      <c r="QY16" s="471"/>
      <c r="QZ16" s="471"/>
      <c r="RA16" s="471"/>
      <c r="RB16" s="471"/>
      <c r="RC16" s="471"/>
      <c r="RD16" s="471"/>
      <c r="RE16" s="471"/>
      <c r="RF16" s="471"/>
      <c r="RG16" s="471"/>
      <c r="RH16" s="471"/>
      <c r="RI16" s="471"/>
      <c r="RJ16" s="471"/>
      <c r="RK16" s="471"/>
      <c r="RL16" s="471"/>
      <c r="RM16" s="471"/>
      <c r="RN16" s="471"/>
      <c r="RO16" s="471"/>
      <c r="RP16" s="471"/>
      <c r="RQ16" s="471"/>
      <c r="RR16" s="471"/>
      <c r="RS16" s="471"/>
      <c r="RT16" s="471"/>
      <c r="RU16" s="471"/>
      <c r="RV16" s="471"/>
      <c r="RW16" s="471"/>
      <c r="RX16" s="471"/>
      <c r="RY16" s="471"/>
      <c r="RZ16" s="471"/>
      <c r="SA16" s="471"/>
      <c r="SB16" s="471"/>
      <c r="SC16" s="471"/>
      <c r="SD16" s="471"/>
      <c r="SE16" s="471"/>
      <c r="SF16" s="471"/>
      <c r="SG16" s="471"/>
      <c r="SH16" s="471"/>
      <c r="SI16" s="471"/>
      <c r="SJ16" s="471"/>
      <c r="SK16" s="471"/>
      <c r="SL16" s="471"/>
      <c r="SM16" s="471"/>
      <c r="SN16" s="471"/>
      <c r="SO16" s="471"/>
      <c r="SP16" s="471"/>
      <c r="SQ16" s="471"/>
      <c r="SR16" s="471"/>
      <c r="SS16" s="471"/>
      <c r="ST16" s="471"/>
      <c r="SU16" s="471"/>
      <c r="SV16" s="471"/>
      <c r="SW16" s="471"/>
      <c r="SX16" s="471"/>
      <c r="SY16" s="471"/>
      <c r="SZ16" s="471"/>
      <c r="TA16" s="471"/>
      <c r="TB16" s="471"/>
      <c r="TC16" s="471"/>
      <c r="TD16" s="471"/>
      <c r="TE16" s="471"/>
      <c r="TF16" s="471"/>
      <c r="TG16" s="471"/>
      <c r="TH16" s="471"/>
      <c r="TI16" s="471"/>
      <c r="TJ16" s="471"/>
      <c r="TK16" s="471"/>
      <c r="TL16" s="471"/>
      <c r="TM16" s="471"/>
      <c r="TN16" s="471"/>
      <c r="TO16" s="471"/>
      <c r="TP16" s="471"/>
      <c r="TQ16" s="471"/>
      <c r="TR16" s="471"/>
      <c r="TS16" s="471"/>
      <c r="TT16" s="471"/>
      <c r="TU16" s="471"/>
      <c r="TV16" s="471"/>
      <c r="TW16" s="471"/>
      <c r="TX16" s="471"/>
      <c r="TY16" s="471"/>
      <c r="TZ16" s="471"/>
      <c r="UA16" s="471"/>
      <c r="UB16" s="471"/>
      <c r="UC16" s="471"/>
      <c r="UD16" s="471"/>
      <c r="UE16" s="471"/>
      <c r="UF16" s="471"/>
      <c r="UG16" s="471"/>
      <c r="UH16" s="471"/>
      <c r="UI16" s="471"/>
      <c r="UJ16" s="471"/>
      <c r="UK16" s="471"/>
      <c r="UL16" s="471"/>
      <c r="UM16" s="471"/>
      <c r="UN16" s="471"/>
      <c r="UO16" s="471"/>
      <c r="UP16" s="471"/>
      <c r="UQ16" s="471"/>
      <c r="UR16" s="471"/>
      <c r="US16" s="471"/>
      <c r="UT16" s="471"/>
      <c r="UU16" s="471"/>
      <c r="UV16" s="471"/>
      <c r="UW16" s="471"/>
      <c r="UX16" s="471"/>
      <c r="UY16" s="471"/>
      <c r="UZ16" s="471"/>
      <c r="VA16" s="471"/>
      <c r="VB16" s="471"/>
      <c r="VC16" s="471"/>
      <c r="VD16" s="471"/>
      <c r="VE16" s="471"/>
      <c r="VF16" s="471"/>
      <c r="VG16" s="471"/>
      <c r="VH16" s="471"/>
      <c r="VI16" s="471"/>
      <c r="VJ16" s="471"/>
      <c r="VK16" s="471"/>
      <c r="VL16" s="471"/>
      <c r="VM16" s="471"/>
      <c r="VN16" s="471"/>
      <c r="VO16" s="471"/>
      <c r="VP16" s="471"/>
      <c r="VQ16" s="471"/>
      <c r="VR16" s="471"/>
      <c r="VS16" s="471"/>
      <c r="VT16" s="471"/>
      <c r="VU16" s="471"/>
      <c r="VV16" s="471"/>
      <c r="VW16" s="471"/>
      <c r="VX16" s="471"/>
      <c r="VY16" s="471"/>
      <c r="VZ16" s="471"/>
      <c r="WA16" s="471"/>
      <c r="WB16" s="471"/>
      <c r="WC16" s="471"/>
      <c r="WD16" s="471"/>
      <c r="WE16" s="471"/>
      <c r="WF16" s="471"/>
      <c r="WG16" s="471"/>
      <c r="WH16" s="471"/>
      <c r="WI16" s="471"/>
      <c r="WJ16" s="471"/>
      <c r="WK16" s="471"/>
      <c r="WL16" s="471"/>
      <c r="WM16" s="471"/>
      <c r="WN16" s="471"/>
      <c r="WO16" s="471"/>
      <c r="WP16" s="471"/>
      <c r="WQ16" s="471"/>
      <c r="WR16" s="471"/>
      <c r="WS16" s="471"/>
      <c r="WT16" s="471"/>
      <c r="WU16" s="471"/>
      <c r="WV16" s="471"/>
      <c r="WW16" s="471"/>
      <c r="WX16" s="471"/>
      <c r="WY16" s="471"/>
      <c r="WZ16" s="471"/>
      <c r="XA16" s="471"/>
      <c r="XB16" s="471"/>
      <c r="XC16" s="471"/>
      <c r="XD16" s="471"/>
      <c r="XE16" s="471"/>
      <c r="XF16" s="471"/>
      <c r="XG16" s="471"/>
      <c r="XH16" s="471"/>
      <c r="XI16" s="471"/>
      <c r="XJ16" s="471"/>
      <c r="XK16" s="471"/>
      <c r="XL16" s="471"/>
      <c r="XM16" s="471"/>
      <c r="XN16" s="471"/>
      <c r="XO16" s="471"/>
      <c r="XP16" s="471"/>
      <c r="XQ16" s="471"/>
      <c r="XR16" s="471"/>
      <c r="XS16" s="471"/>
      <c r="XT16" s="471"/>
      <c r="XU16" s="471"/>
      <c r="XV16" s="471"/>
      <c r="XW16" s="471"/>
      <c r="XX16" s="471"/>
      <c r="XY16" s="471"/>
      <c r="XZ16" s="471"/>
      <c r="YA16" s="471"/>
      <c r="YB16" s="471"/>
      <c r="YC16" s="471"/>
      <c r="YD16" s="471"/>
      <c r="YE16" s="471"/>
      <c r="YF16" s="471"/>
      <c r="YG16" s="471"/>
      <c r="YH16" s="471"/>
      <c r="YI16" s="471"/>
      <c r="YJ16" s="471"/>
      <c r="YK16" s="471"/>
      <c r="YL16" s="471"/>
      <c r="YM16" s="471"/>
      <c r="YN16" s="471"/>
      <c r="YO16" s="471"/>
      <c r="YP16" s="471"/>
      <c r="YQ16" s="471"/>
      <c r="YR16" s="471"/>
      <c r="YS16" s="471"/>
      <c r="YT16" s="471"/>
      <c r="YU16" s="471"/>
      <c r="YV16" s="471"/>
      <c r="YW16" s="471"/>
      <c r="YX16" s="471"/>
      <c r="YY16" s="471"/>
      <c r="YZ16" s="471"/>
      <c r="ZA16" s="471"/>
      <c r="ZB16" s="471"/>
      <c r="ZC16" s="471"/>
      <c r="ZD16" s="471"/>
      <c r="ZE16" s="471"/>
      <c r="ZF16" s="471"/>
      <c r="ZG16" s="471"/>
      <c r="ZH16" s="471"/>
      <c r="ZI16" s="471"/>
      <c r="ZJ16" s="471"/>
      <c r="ZK16" s="471"/>
      <c r="ZL16" s="471"/>
      <c r="ZM16" s="471"/>
      <c r="ZN16" s="471"/>
      <c r="ZO16" s="471"/>
      <c r="ZP16" s="471"/>
      <c r="ZQ16" s="471"/>
      <c r="ZR16" s="471"/>
      <c r="ZS16" s="471"/>
      <c r="ZT16" s="471"/>
      <c r="ZU16" s="471"/>
      <c r="ZV16" s="471"/>
      <c r="ZW16" s="471"/>
      <c r="ZX16" s="471"/>
      <c r="ZY16" s="471"/>
      <c r="ZZ16" s="471"/>
      <c r="AAA16" s="471"/>
      <c r="AAB16" s="471"/>
      <c r="AAC16" s="471"/>
      <c r="AAD16" s="471"/>
      <c r="AAE16" s="471"/>
      <c r="AAF16" s="471"/>
      <c r="AAG16" s="471"/>
      <c r="AAH16" s="471"/>
      <c r="AAI16" s="471"/>
      <c r="AAJ16" s="471"/>
      <c r="AAK16" s="471"/>
      <c r="AAL16" s="471"/>
      <c r="AAM16" s="471"/>
      <c r="AAN16" s="471"/>
      <c r="AAO16" s="471"/>
      <c r="AAP16" s="471"/>
      <c r="AAQ16" s="471"/>
      <c r="AAR16" s="471"/>
      <c r="AAS16" s="471"/>
      <c r="AAT16" s="471"/>
      <c r="AAU16" s="471"/>
      <c r="AAV16" s="471"/>
      <c r="AAW16" s="471"/>
      <c r="AAX16" s="471"/>
      <c r="AAY16" s="471"/>
      <c r="AAZ16" s="471"/>
      <c r="ABA16" s="471"/>
      <c r="ABB16" s="471"/>
      <c r="ABC16" s="471"/>
      <c r="ABD16" s="471"/>
      <c r="ABE16" s="471"/>
      <c r="ABF16" s="471"/>
      <c r="ABG16" s="471"/>
      <c r="ABH16" s="471"/>
      <c r="ABI16" s="471"/>
      <c r="ABJ16" s="471"/>
      <c r="ABK16" s="471"/>
      <c r="ABL16" s="471"/>
      <c r="ABM16" s="471"/>
      <c r="ABN16" s="471"/>
      <c r="ABO16" s="471"/>
      <c r="ABP16" s="471"/>
      <c r="ABQ16" s="471"/>
      <c r="ABR16" s="471"/>
      <c r="ABS16" s="471"/>
      <c r="ABT16" s="471"/>
      <c r="ABU16" s="471"/>
      <c r="ABV16" s="471"/>
      <c r="ABW16" s="471"/>
      <c r="ABX16" s="471"/>
      <c r="ABY16" s="471"/>
      <c r="ABZ16" s="471"/>
      <c r="ACA16" s="471"/>
      <c r="ACB16" s="471"/>
      <c r="ACC16" s="471"/>
      <c r="ACD16" s="471"/>
      <c r="ACE16" s="471"/>
      <c r="ACF16" s="471"/>
      <c r="ACG16" s="471"/>
      <c r="ACH16" s="471"/>
      <c r="ACI16" s="471"/>
      <c r="ACJ16" s="471"/>
      <c r="ACK16" s="471"/>
      <c r="ACL16" s="471"/>
      <c r="ACM16" s="471"/>
      <c r="ACN16" s="471"/>
      <c r="ACO16" s="471"/>
      <c r="ACP16" s="471"/>
      <c r="ACQ16" s="471"/>
      <c r="ACR16" s="471"/>
      <c r="ACS16" s="471"/>
      <c r="ACT16" s="471"/>
      <c r="ACU16" s="471"/>
      <c r="ACV16" s="471"/>
      <c r="ACW16" s="471"/>
      <c r="ACX16" s="471"/>
      <c r="ACY16" s="471"/>
      <c r="ACZ16" s="471"/>
      <c r="ADA16" s="471"/>
      <c r="ADB16" s="471"/>
      <c r="ADC16" s="471"/>
      <c r="ADD16" s="471"/>
      <c r="ADE16" s="471"/>
      <c r="ADF16" s="471"/>
      <c r="ADG16" s="471"/>
      <c r="ADH16" s="471"/>
      <c r="ADI16" s="471"/>
      <c r="ADJ16" s="471"/>
      <c r="ADK16" s="471"/>
      <c r="ADL16" s="471"/>
      <c r="ADM16" s="471"/>
      <c r="ADN16" s="471"/>
      <c r="ADO16" s="471"/>
      <c r="ADP16" s="471"/>
      <c r="ADQ16" s="471"/>
      <c r="ADR16" s="471"/>
      <c r="ADS16" s="471"/>
      <c r="ADT16" s="471"/>
      <c r="ADU16" s="471"/>
      <c r="ADV16" s="471"/>
      <c r="ADW16" s="471"/>
      <c r="ADX16" s="471"/>
      <c r="ADY16" s="471"/>
      <c r="ADZ16" s="471"/>
      <c r="AEA16" s="471"/>
      <c r="AEB16" s="471"/>
      <c r="AEC16" s="471"/>
      <c r="AED16" s="471"/>
      <c r="AEE16" s="471"/>
      <c r="AEF16" s="471"/>
      <c r="AEG16" s="471"/>
      <c r="AEH16" s="471"/>
      <c r="AEI16" s="471"/>
      <c r="AEJ16" s="471"/>
      <c r="AEK16" s="471"/>
      <c r="AEL16" s="471"/>
      <c r="AEM16" s="471"/>
      <c r="AEN16" s="471"/>
      <c r="AEO16" s="471"/>
      <c r="AEP16" s="471"/>
      <c r="AEQ16" s="471"/>
      <c r="AER16" s="471"/>
      <c r="AES16" s="471"/>
      <c r="AET16" s="471"/>
      <c r="AEU16" s="471"/>
      <c r="AEV16" s="471"/>
      <c r="AEW16" s="471"/>
      <c r="AEX16" s="471"/>
      <c r="AEY16" s="471"/>
      <c r="AEZ16" s="471"/>
      <c r="AFA16" s="471"/>
      <c r="AFB16" s="471"/>
      <c r="AFC16" s="471"/>
      <c r="AFD16" s="471"/>
      <c r="AFE16" s="471"/>
      <c r="AFF16" s="471"/>
      <c r="AFG16" s="471"/>
      <c r="AFH16" s="471"/>
      <c r="AFI16" s="471"/>
      <c r="AFJ16" s="471"/>
      <c r="AFK16" s="471"/>
      <c r="AFL16" s="471"/>
      <c r="AFM16" s="471"/>
      <c r="AFN16" s="471"/>
      <c r="AFO16" s="471"/>
      <c r="AFP16" s="471"/>
      <c r="AFQ16" s="471"/>
      <c r="AFR16" s="471"/>
      <c r="AFS16" s="471"/>
      <c r="AFT16" s="471"/>
      <c r="AFU16" s="471"/>
      <c r="AFV16" s="471"/>
      <c r="AFW16" s="471"/>
      <c r="AFX16" s="471"/>
      <c r="AFY16" s="471"/>
      <c r="AFZ16" s="471"/>
      <c r="AGA16" s="471"/>
      <c r="AGB16" s="471"/>
      <c r="AGC16" s="471"/>
      <c r="AGD16" s="471"/>
      <c r="AGE16" s="471"/>
      <c r="AGF16" s="471"/>
      <c r="AGG16" s="471"/>
      <c r="AGH16" s="471"/>
      <c r="AGI16" s="471"/>
    </row>
    <row r="17" spans="1:867" s="421" customFormat="1" x14ac:dyDescent="0.2">
      <c r="A17" s="48" t="str">
        <f>'Estimación por período'!A17</f>
        <v>3.3. Promoción de encadenamientos productivos, en la comercialización nacional e internacional de panela y sus derivados</v>
      </c>
      <c r="B17" s="48">
        <f>'Estimación anualizada '!V17</f>
        <v>57690808179.888</v>
      </c>
      <c r="C17" s="284">
        <v>0.9</v>
      </c>
      <c r="D17" s="284">
        <v>0.1</v>
      </c>
      <c r="E17" s="284"/>
      <c r="F17" s="48">
        <f t="shared" si="19"/>
        <v>51921727361.8992</v>
      </c>
      <c r="G17" s="48">
        <f t="shared" si="20"/>
        <v>5769080817.9888</v>
      </c>
      <c r="H17" s="48">
        <f t="shared" si="21"/>
        <v>0</v>
      </c>
      <c r="I17" s="284">
        <v>0.8</v>
      </c>
      <c r="J17" s="284"/>
      <c r="K17" s="284">
        <v>0.2</v>
      </c>
      <c r="L17" s="284"/>
      <c r="M17" s="48">
        <f>F17*I17</f>
        <v>41537381889.519363</v>
      </c>
      <c r="N17" s="48"/>
      <c r="O17" s="48">
        <f>F17*K17</f>
        <v>10384345472.379841</v>
      </c>
      <c r="P17" s="48">
        <f>F17*L17</f>
        <v>0</v>
      </c>
      <c r="Q17" s="471"/>
      <c r="R17" s="471"/>
      <c r="S17" s="471"/>
      <c r="T17" s="471"/>
      <c r="U17" s="471"/>
      <c r="V17" s="471"/>
      <c r="W17" s="471"/>
      <c r="X17" s="471"/>
      <c r="Y17" s="471"/>
      <c r="Z17" s="471"/>
      <c r="AA17" s="471"/>
      <c r="AB17" s="471"/>
      <c r="AC17" s="471"/>
      <c r="AD17" s="471"/>
      <c r="AE17" s="471"/>
      <c r="AF17" s="471"/>
      <c r="AG17" s="471"/>
      <c r="AH17" s="471"/>
      <c r="AI17" s="471"/>
      <c r="AJ17" s="471"/>
      <c r="AK17" s="471"/>
      <c r="AL17" s="471"/>
      <c r="AM17" s="471"/>
      <c r="AN17" s="471"/>
      <c r="AO17" s="471"/>
      <c r="AP17" s="471"/>
      <c r="AQ17" s="471"/>
      <c r="AR17" s="471"/>
      <c r="AS17" s="471"/>
      <c r="AT17" s="471"/>
      <c r="AU17" s="471"/>
      <c r="AV17" s="471"/>
      <c r="AW17" s="471"/>
      <c r="AX17" s="471"/>
      <c r="AY17" s="471"/>
      <c r="AZ17" s="471"/>
      <c r="BA17" s="471"/>
      <c r="BB17" s="471"/>
      <c r="BC17" s="471"/>
      <c r="BD17" s="471"/>
      <c r="BE17" s="471"/>
      <c r="BF17" s="471"/>
      <c r="BG17" s="471"/>
      <c r="BH17" s="471"/>
      <c r="BI17" s="471"/>
      <c r="BJ17" s="471"/>
      <c r="BK17" s="471"/>
      <c r="BL17" s="471"/>
      <c r="BM17" s="471"/>
      <c r="BN17" s="471"/>
      <c r="BO17" s="471"/>
      <c r="BP17" s="471"/>
      <c r="BQ17" s="471"/>
      <c r="BR17" s="471"/>
      <c r="BS17" s="471"/>
      <c r="BT17" s="471"/>
      <c r="BU17" s="471"/>
      <c r="BV17" s="471"/>
      <c r="BW17" s="471"/>
      <c r="BX17" s="471"/>
      <c r="BY17" s="471"/>
      <c r="BZ17" s="471"/>
      <c r="CA17" s="471"/>
      <c r="CB17" s="471"/>
      <c r="CC17" s="471"/>
      <c r="CD17" s="471"/>
      <c r="CE17" s="471"/>
      <c r="CF17" s="471"/>
      <c r="CG17" s="471"/>
      <c r="CH17" s="471"/>
      <c r="CI17" s="471"/>
      <c r="CJ17" s="471"/>
      <c r="CK17" s="471"/>
      <c r="CL17" s="471"/>
      <c r="CM17" s="471"/>
      <c r="CN17" s="471"/>
      <c r="CO17" s="471"/>
      <c r="CP17" s="471"/>
      <c r="CQ17" s="471"/>
      <c r="CR17" s="471"/>
      <c r="CS17" s="471"/>
      <c r="CT17" s="471"/>
      <c r="CU17" s="471"/>
      <c r="CV17" s="471"/>
      <c r="CW17" s="471"/>
      <c r="CX17" s="471"/>
      <c r="CY17" s="471"/>
      <c r="CZ17" s="471"/>
      <c r="DA17" s="471"/>
      <c r="DB17" s="471"/>
      <c r="DC17" s="471"/>
      <c r="DD17" s="471"/>
      <c r="DE17" s="471"/>
      <c r="DF17" s="471"/>
      <c r="DG17" s="471"/>
      <c r="DH17" s="471"/>
      <c r="DI17" s="471"/>
      <c r="DJ17" s="471"/>
      <c r="DK17" s="471"/>
      <c r="DL17" s="471"/>
      <c r="DM17" s="471"/>
      <c r="DN17" s="471"/>
      <c r="DO17" s="471"/>
      <c r="DP17" s="471"/>
      <c r="DQ17" s="471"/>
      <c r="DR17" s="471"/>
      <c r="DS17" s="471"/>
      <c r="DT17" s="471"/>
      <c r="DU17" s="471"/>
      <c r="DV17" s="471"/>
      <c r="DW17" s="471"/>
      <c r="DX17" s="471"/>
      <c r="DY17" s="471"/>
      <c r="DZ17" s="471"/>
      <c r="EA17" s="471"/>
      <c r="EB17" s="471"/>
      <c r="EC17" s="471"/>
      <c r="ED17" s="471"/>
      <c r="EE17" s="471"/>
      <c r="EF17" s="471"/>
      <c r="EG17" s="471"/>
      <c r="EH17" s="471"/>
      <c r="EI17" s="471"/>
      <c r="EJ17" s="471"/>
      <c r="EK17" s="471"/>
      <c r="EL17" s="471"/>
      <c r="EM17" s="471"/>
      <c r="EN17" s="471"/>
      <c r="EO17" s="471"/>
      <c r="EP17" s="471"/>
      <c r="EQ17" s="471"/>
      <c r="ER17" s="471"/>
      <c r="ES17" s="471"/>
      <c r="ET17" s="471"/>
      <c r="EU17" s="471"/>
      <c r="EV17" s="471"/>
      <c r="EW17" s="471"/>
      <c r="EX17" s="471"/>
      <c r="EY17" s="471"/>
      <c r="EZ17" s="471"/>
      <c r="FA17" s="471"/>
      <c r="FB17" s="471"/>
      <c r="FC17" s="471"/>
      <c r="FD17" s="471"/>
      <c r="FE17" s="471"/>
      <c r="FF17" s="471"/>
      <c r="FG17" s="471"/>
      <c r="FH17" s="471"/>
      <c r="FI17" s="471"/>
      <c r="FJ17" s="471"/>
      <c r="FK17" s="471"/>
      <c r="FL17" s="471"/>
      <c r="FM17" s="471"/>
      <c r="FN17" s="471"/>
      <c r="FO17" s="471"/>
      <c r="FP17" s="471"/>
      <c r="FQ17" s="471"/>
      <c r="FR17" s="471"/>
      <c r="FS17" s="471"/>
      <c r="FT17" s="471"/>
      <c r="FU17" s="471"/>
      <c r="FV17" s="471"/>
      <c r="FW17" s="471"/>
      <c r="FX17" s="471"/>
      <c r="FY17" s="471"/>
      <c r="FZ17" s="471"/>
      <c r="GA17" s="471"/>
      <c r="GB17" s="471"/>
      <c r="GC17" s="471"/>
      <c r="GD17" s="471"/>
      <c r="GE17" s="471"/>
      <c r="GF17" s="471"/>
      <c r="GG17" s="471"/>
      <c r="GH17" s="471"/>
      <c r="GI17" s="471"/>
      <c r="GJ17" s="471"/>
      <c r="GK17" s="471"/>
      <c r="GL17" s="471"/>
      <c r="GM17" s="471"/>
      <c r="GN17" s="471"/>
      <c r="GO17" s="471"/>
      <c r="GP17" s="471"/>
      <c r="GQ17" s="471"/>
      <c r="GR17" s="471"/>
      <c r="GS17" s="471"/>
      <c r="GT17" s="471"/>
      <c r="GU17" s="471"/>
      <c r="GV17" s="471"/>
      <c r="GW17" s="471"/>
      <c r="GX17" s="471"/>
      <c r="GY17" s="471"/>
      <c r="GZ17" s="471"/>
      <c r="HA17" s="471"/>
      <c r="HB17" s="471"/>
      <c r="HC17" s="471"/>
      <c r="HD17" s="471"/>
      <c r="HE17" s="471"/>
      <c r="HF17" s="471"/>
      <c r="HG17" s="471"/>
      <c r="HH17" s="471"/>
      <c r="HI17" s="471"/>
      <c r="HJ17" s="471"/>
      <c r="HK17" s="471"/>
      <c r="HL17" s="471"/>
      <c r="HM17" s="471"/>
      <c r="HN17" s="471"/>
      <c r="HO17" s="471"/>
      <c r="HP17" s="471"/>
      <c r="HQ17" s="471"/>
      <c r="HR17" s="471"/>
      <c r="HS17" s="471"/>
      <c r="HT17" s="471"/>
      <c r="HU17" s="471"/>
      <c r="HV17" s="471"/>
      <c r="HW17" s="471"/>
      <c r="HX17" s="471"/>
      <c r="HY17" s="471"/>
      <c r="HZ17" s="471"/>
      <c r="IA17" s="471"/>
      <c r="IB17" s="471"/>
      <c r="IC17" s="471"/>
      <c r="ID17" s="471"/>
      <c r="IE17" s="471"/>
      <c r="IF17" s="471"/>
      <c r="IG17" s="471"/>
      <c r="IH17" s="471"/>
      <c r="II17" s="471"/>
      <c r="IJ17" s="471"/>
      <c r="IK17" s="471"/>
      <c r="IL17" s="471"/>
      <c r="IM17" s="471"/>
      <c r="IN17" s="471"/>
      <c r="IO17" s="471"/>
      <c r="IP17" s="471"/>
      <c r="IQ17" s="471"/>
      <c r="IR17" s="471"/>
      <c r="IS17" s="471"/>
      <c r="IT17" s="471"/>
      <c r="IU17" s="471"/>
      <c r="IV17" s="471"/>
      <c r="IW17" s="471"/>
      <c r="IX17" s="471"/>
      <c r="IY17" s="471"/>
      <c r="IZ17" s="471"/>
      <c r="JA17" s="471"/>
      <c r="JB17" s="471"/>
      <c r="JC17" s="471"/>
      <c r="JD17" s="471"/>
      <c r="JE17" s="471"/>
      <c r="JF17" s="471"/>
      <c r="JG17" s="471"/>
      <c r="JH17" s="471"/>
      <c r="JI17" s="471"/>
      <c r="JJ17" s="471"/>
      <c r="JK17" s="471"/>
      <c r="JL17" s="471"/>
      <c r="JM17" s="471"/>
      <c r="JN17" s="471"/>
      <c r="JO17" s="471"/>
      <c r="JP17" s="471"/>
      <c r="JQ17" s="471"/>
      <c r="JR17" s="471"/>
      <c r="JS17" s="471"/>
      <c r="JT17" s="471"/>
      <c r="JU17" s="471"/>
      <c r="JV17" s="471"/>
      <c r="JW17" s="471"/>
      <c r="JX17" s="471"/>
      <c r="JY17" s="471"/>
      <c r="JZ17" s="471"/>
      <c r="KA17" s="471"/>
      <c r="KB17" s="471"/>
      <c r="KC17" s="471"/>
      <c r="KD17" s="471"/>
      <c r="KE17" s="471"/>
      <c r="KF17" s="471"/>
      <c r="KG17" s="471"/>
      <c r="KH17" s="471"/>
      <c r="KI17" s="471"/>
      <c r="KJ17" s="471"/>
      <c r="KK17" s="471"/>
      <c r="KL17" s="471"/>
      <c r="KM17" s="471"/>
      <c r="KN17" s="471"/>
      <c r="KO17" s="471"/>
      <c r="KP17" s="471"/>
      <c r="KQ17" s="471"/>
      <c r="KR17" s="471"/>
      <c r="KS17" s="471"/>
      <c r="KT17" s="471"/>
      <c r="KU17" s="471"/>
      <c r="KV17" s="471"/>
      <c r="KW17" s="471"/>
      <c r="KX17" s="471"/>
      <c r="KY17" s="471"/>
      <c r="KZ17" s="471"/>
      <c r="LA17" s="471"/>
      <c r="LB17" s="471"/>
      <c r="LC17" s="471"/>
      <c r="LD17" s="471"/>
      <c r="LE17" s="471"/>
      <c r="LF17" s="471"/>
      <c r="LG17" s="471"/>
      <c r="LH17" s="471"/>
      <c r="LI17" s="471"/>
      <c r="LJ17" s="471"/>
      <c r="LK17" s="471"/>
      <c r="LL17" s="471"/>
      <c r="LM17" s="471"/>
      <c r="LN17" s="471"/>
      <c r="LO17" s="471"/>
      <c r="LP17" s="471"/>
      <c r="LQ17" s="471"/>
      <c r="LR17" s="471"/>
      <c r="LS17" s="471"/>
      <c r="LT17" s="471"/>
      <c r="LU17" s="471"/>
      <c r="LV17" s="471"/>
      <c r="LW17" s="471"/>
      <c r="LX17" s="471"/>
      <c r="LY17" s="471"/>
      <c r="LZ17" s="471"/>
      <c r="MA17" s="471"/>
      <c r="MB17" s="471"/>
      <c r="MC17" s="471"/>
      <c r="MD17" s="471"/>
      <c r="ME17" s="471"/>
      <c r="MF17" s="471"/>
      <c r="MG17" s="471"/>
      <c r="MH17" s="471"/>
      <c r="MI17" s="471"/>
      <c r="MJ17" s="471"/>
      <c r="MK17" s="471"/>
      <c r="ML17" s="471"/>
      <c r="MM17" s="471"/>
      <c r="MN17" s="471"/>
      <c r="MO17" s="471"/>
      <c r="MP17" s="471"/>
      <c r="MQ17" s="471"/>
      <c r="MR17" s="471"/>
      <c r="MS17" s="471"/>
      <c r="MT17" s="471"/>
      <c r="MU17" s="471"/>
      <c r="MV17" s="471"/>
      <c r="MW17" s="471"/>
      <c r="MX17" s="471"/>
      <c r="MY17" s="471"/>
      <c r="MZ17" s="471"/>
      <c r="NA17" s="471"/>
      <c r="NB17" s="471"/>
      <c r="NC17" s="471"/>
      <c r="ND17" s="471"/>
      <c r="NE17" s="471"/>
      <c r="NF17" s="471"/>
      <c r="NG17" s="471"/>
      <c r="NH17" s="471"/>
      <c r="NI17" s="471"/>
      <c r="NJ17" s="471"/>
      <c r="NK17" s="471"/>
      <c r="NL17" s="471"/>
      <c r="NM17" s="471"/>
      <c r="NN17" s="471"/>
      <c r="NO17" s="471"/>
      <c r="NP17" s="471"/>
      <c r="NQ17" s="471"/>
      <c r="NR17" s="471"/>
      <c r="NS17" s="471"/>
      <c r="NT17" s="471"/>
      <c r="NU17" s="471"/>
      <c r="NV17" s="471"/>
      <c r="NW17" s="471"/>
      <c r="NX17" s="471"/>
      <c r="NY17" s="471"/>
      <c r="NZ17" s="471"/>
      <c r="OA17" s="471"/>
      <c r="OB17" s="471"/>
      <c r="OC17" s="471"/>
      <c r="OD17" s="471"/>
      <c r="OE17" s="471"/>
      <c r="OF17" s="471"/>
      <c r="OG17" s="471"/>
      <c r="OH17" s="471"/>
      <c r="OI17" s="471"/>
      <c r="OJ17" s="471"/>
      <c r="OK17" s="471"/>
      <c r="OL17" s="471"/>
      <c r="OM17" s="471"/>
      <c r="ON17" s="471"/>
      <c r="OO17" s="471"/>
      <c r="OP17" s="471"/>
      <c r="OQ17" s="471"/>
      <c r="OR17" s="471"/>
      <c r="OS17" s="471"/>
      <c r="OT17" s="471"/>
      <c r="OU17" s="471"/>
      <c r="OV17" s="471"/>
      <c r="OW17" s="471"/>
      <c r="OX17" s="471"/>
      <c r="OY17" s="471"/>
      <c r="OZ17" s="471"/>
      <c r="PA17" s="471"/>
      <c r="PB17" s="471"/>
      <c r="PC17" s="471"/>
      <c r="PD17" s="471"/>
      <c r="PE17" s="471"/>
      <c r="PF17" s="471"/>
      <c r="PG17" s="471"/>
      <c r="PH17" s="471"/>
      <c r="PI17" s="471"/>
      <c r="PJ17" s="471"/>
      <c r="PK17" s="471"/>
      <c r="PL17" s="471"/>
      <c r="PM17" s="471"/>
      <c r="PN17" s="471"/>
      <c r="PO17" s="471"/>
      <c r="PP17" s="471"/>
      <c r="PQ17" s="471"/>
      <c r="PR17" s="471"/>
      <c r="PS17" s="471"/>
      <c r="PT17" s="471"/>
      <c r="PU17" s="471"/>
      <c r="PV17" s="471"/>
      <c r="PW17" s="471"/>
      <c r="PX17" s="471"/>
      <c r="PY17" s="471"/>
      <c r="PZ17" s="471"/>
      <c r="QA17" s="471"/>
      <c r="QB17" s="471"/>
      <c r="QC17" s="471"/>
      <c r="QD17" s="471"/>
      <c r="QE17" s="471"/>
      <c r="QF17" s="471"/>
      <c r="QG17" s="471"/>
      <c r="QH17" s="471"/>
      <c r="QI17" s="471"/>
      <c r="QJ17" s="471"/>
      <c r="QK17" s="471"/>
      <c r="QL17" s="471"/>
      <c r="QM17" s="471"/>
      <c r="QN17" s="471"/>
      <c r="QO17" s="471"/>
      <c r="QP17" s="471"/>
      <c r="QQ17" s="471"/>
      <c r="QR17" s="471"/>
      <c r="QS17" s="471"/>
      <c r="QT17" s="471"/>
      <c r="QU17" s="471"/>
      <c r="QV17" s="471"/>
      <c r="QW17" s="471"/>
      <c r="QX17" s="471"/>
      <c r="QY17" s="471"/>
      <c r="QZ17" s="471"/>
      <c r="RA17" s="471"/>
      <c r="RB17" s="471"/>
      <c r="RC17" s="471"/>
      <c r="RD17" s="471"/>
      <c r="RE17" s="471"/>
      <c r="RF17" s="471"/>
      <c r="RG17" s="471"/>
      <c r="RH17" s="471"/>
      <c r="RI17" s="471"/>
      <c r="RJ17" s="471"/>
      <c r="RK17" s="471"/>
      <c r="RL17" s="471"/>
      <c r="RM17" s="471"/>
      <c r="RN17" s="471"/>
      <c r="RO17" s="471"/>
      <c r="RP17" s="471"/>
      <c r="RQ17" s="471"/>
      <c r="RR17" s="471"/>
      <c r="RS17" s="471"/>
      <c r="RT17" s="471"/>
      <c r="RU17" s="471"/>
      <c r="RV17" s="471"/>
      <c r="RW17" s="471"/>
      <c r="RX17" s="471"/>
      <c r="RY17" s="471"/>
      <c r="RZ17" s="471"/>
      <c r="SA17" s="471"/>
      <c r="SB17" s="471"/>
      <c r="SC17" s="471"/>
      <c r="SD17" s="471"/>
      <c r="SE17" s="471"/>
      <c r="SF17" s="471"/>
      <c r="SG17" s="471"/>
      <c r="SH17" s="471"/>
      <c r="SI17" s="471"/>
      <c r="SJ17" s="471"/>
      <c r="SK17" s="471"/>
      <c r="SL17" s="471"/>
      <c r="SM17" s="471"/>
      <c r="SN17" s="471"/>
      <c r="SO17" s="471"/>
      <c r="SP17" s="471"/>
      <c r="SQ17" s="471"/>
      <c r="SR17" s="471"/>
      <c r="SS17" s="471"/>
      <c r="ST17" s="471"/>
      <c r="SU17" s="471"/>
      <c r="SV17" s="471"/>
      <c r="SW17" s="471"/>
      <c r="SX17" s="471"/>
      <c r="SY17" s="471"/>
      <c r="SZ17" s="471"/>
      <c r="TA17" s="471"/>
      <c r="TB17" s="471"/>
      <c r="TC17" s="471"/>
      <c r="TD17" s="471"/>
      <c r="TE17" s="471"/>
      <c r="TF17" s="471"/>
      <c r="TG17" s="471"/>
      <c r="TH17" s="471"/>
      <c r="TI17" s="471"/>
      <c r="TJ17" s="471"/>
      <c r="TK17" s="471"/>
      <c r="TL17" s="471"/>
      <c r="TM17" s="471"/>
      <c r="TN17" s="471"/>
      <c r="TO17" s="471"/>
      <c r="TP17" s="471"/>
      <c r="TQ17" s="471"/>
      <c r="TR17" s="471"/>
      <c r="TS17" s="471"/>
      <c r="TT17" s="471"/>
      <c r="TU17" s="471"/>
      <c r="TV17" s="471"/>
      <c r="TW17" s="471"/>
      <c r="TX17" s="471"/>
      <c r="TY17" s="471"/>
      <c r="TZ17" s="471"/>
      <c r="UA17" s="471"/>
      <c r="UB17" s="471"/>
      <c r="UC17" s="471"/>
      <c r="UD17" s="471"/>
      <c r="UE17" s="471"/>
      <c r="UF17" s="471"/>
      <c r="UG17" s="471"/>
      <c r="UH17" s="471"/>
      <c r="UI17" s="471"/>
      <c r="UJ17" s="471"/>
      <c r="UK17" s="471"/>
      <c r="UL17" s="471"/>
      <c r="UM17" s="471"/>
      <c r="UN17" s="471"/>
      <c r="UO17" s="471"/>
      <c r="UP17" s="471"/>
      <c r="UQ17" s="471"/>
      <c r="UR17" s="471"/>
      <c r="US17" s="471"/>
      <c r="UT17" s="471"/>
      <c r="UU17" s="471"/>
      <c r="UV17" s="471"/>
      <c r="UW17" s="471"/>
      <c r="UX17" s="471"/>
      <c r="UY17" s="471"/>
      <c r="UZ17" s="471"/>
      <c r="VA17" s="471"/>
      <c r="VB17" s="471"/>
      <c r="VC17" s="471"/>
      <c r="VD17" s="471"/>
      <c r="VE17" s="471"/>
      <c r="VF17" s="471"/>
      <c r="VG17" s="471"/>
      <c r="VH17" s="471"/>
      <c r="VI17" s="471"/>
      <c r="VJ17" s="471"/>
      <c r="VK17" s="471"/>
      <c r="VL17" s="471"/>
      <c r="VM17" s="471"/>
      <c r="VN17" s="471"/>
      <c r="VO17" s="471"/>
      <c r="VP17" s="471"/>
      <c r="VQ17" s="471"/>
      <c r="VR17" s="471"/>
      <c r="VS17" s="471"/>
      <c r="VT17" s="471"/>
      <c r="VU17" s="471"/>
      <c r="VV17" s="471"/>
      <c r="VW17" s="471"/>
      <c r="VX17" s="471"/>
      <c r="VY17" s="471"/>
      <c r="VZ17" s="471"/>
      <c r="WA17" s="471"/>
      <c r="WB17" s="471"/>
      <c r="WC17" s="471"/>
      <c r="WD17" s="471"/>
      <c r="WE17" s="471"/>
      <c r="WF17" s="471"/>
      <c r="WG17" s="471"/>
      <c r="WH17" s="471"/>
      <c r="WI17" s="471"/>
      <c r="WJ17" s="471"/>
      <c r="WK17" s="471"/>
      <c r="WL17" s="471"/>
      <c r="WM17" s="471"/>
      <c r="WN17" s="471"/>
      <c r="WO17" s="471"/>
      <c r="WP17" s="471"/>
      <c r="WQ17" s="471"/>
      <c r="WR17" s="471"/>
      <c r="WS17" s="471"/>
      <c r="WT17" s="471"/>
      <c r="WU17" s="471"/>
      <c r="WV17" s="471"/>
      <c r="WW17" s="471"/>
      <c r="WX17" s="471"/>
      <c r="WY17" s="471"/>
      <c r="WZ17" s="471"/>
      <c r="XA17" s="471"/>
      <c r="XB17" s="471"/>
      <c r="XC17" s="471"/>
      <c r="XD17" s="471"/>
      <c r="XE17" s="471"/>
      <c r="XF17" s="471"/>
      <c r="XG17" s="471"/>
      <c r="XH17" s="471"/>
      <c r="XI17" s="471"/>
      <c r="XJ17" s="471"/>
      <c r="XK17" s="471"/>
      <c r="XL17" s="471"/>
      <c r="XM17" s="471"/>
      <c r="XN17" s="471"/>
      <c r="XO17" s="471"/>
      <c r="XP17" s="471"/>
      <c r="XQ17" s="471"/>
      <c r="XR17" s="471"/>
      <c r="XS17" s="471"/>
      <c r="XT17" s="471"/>
      <c r="XU17" s="471"/>
      <c r="XV17" s="471"/>
      <c r="XW17" s="471"/>
      <c r="XX17" s="471"/>
      <c r="XY17" s="471"/>
      <c r="XZ17" s="471"/>
      <c r="YA17" s="471"/>
      <c r="YB17" s="471"/>
      <c r="YC17" s="471"/>
      <c r="YD17" s="471"/>
      <c r="YE17" s="471"/>
      <c r="YF17" s="471"/>
      <c r="YG17" s="471"/>
      <c r="YH17" s="471"/>
      <c r="YI17" s="471"/>
      <c r="YJ17" s="471"/>
      <c r="YK17" s="471"/>
      <c r="YL17" s="471"/>
      <c r="YM17" s="471"/>
      <c r="YN17" s="471"/>
      <c r="YO17" s="471"/>
      <c r="YP17" s="471"/>
      <c r="YQ17" s="471"/>
      <c r="YR17" s="471"/>
      <c r="YS17" s="471"/>
      <c r="YT17" s="471"/>
      <c r="YU17" s="471"/>
      <c r="YV17" s="471"/>
      <c r="YW17" s="471"/>
      <c r="YX17" s="471"/>
      <c r="YY17" s="471"/>
      <c r="YZ17" s="471"/>
      <c r="ZA17" s="471"/>
      <c r="ZB17" s="471"/>
      <c r="ZC17" s="471"/>
      <c r="ZD17" s="471"/>
      <c r="ZE17" s="471"/>
      <c r="ZF17" s="471"/>
      <c r="ZG17" s="471"/>
      <c r="ZH17" s="471"/>
      <c r="ZI17" s="471"/>
      <c r="ZJ17" s="471"/>
      <c r="ZK17" s="471"/>
      <c r="ZL17" s="471"/>
      <c r="ZM17" s="471"/>
      <c r="ZN17" s="471"/>
      <c r="ZO17" s="471"/>
      <c r="ZP17" s="471"/>
      <c r="ZQ17" s="471"/>
      <c r="ZR17" s="471"/>
      <c r="ZS17" s="471"/>
      <c r="ZT17" s="471"/>
      <c r="ZU17" s="471"/>
      <c r="ZV17" s="471"/>
      <c r="ZW17" s="471"/>
      <c r="ZX17" s="471"/>
      <c r="ZY17" s="471"/>
      <c r="ZZ17" s="471"/>
      <c r="AAA17" s="471"/>
      <c r="AAB17" s="471"/>
      <c r="AAC17" s="471"/>
      <c r="AAD17" s="471"/>
      <c r="AAE17" s="471"/>
      <c r="AAF17" s="471"/>
      <c r="AAG17" s="471"/>
      <c r="AAH17" s="471"/>
      <c r="AAI17" s="471"/>
      <c r="AAJ17" s="471"/>
      <c r="AAK17" s="471"/>
      <c r="AAL17" s="471"/>
      <c r="AAM17" s="471"/>
      <c r="AAN17" s="471"/>
      <c r="AAO17" s="471"/>
      <c r="AAP17" s="471"/>
      <c r="AAQ17" s="471"/>
      <c r="AAR17" s="471"/>
      <c r="AAS17" s="471"/>
      <c r="AAT17" s="471"/>
      <c r="AAU17" s="471"/>
      <c r="AAV17" s="471"/>
      <c r="AAW17" s="471"/>
      <c r="AAX17" s="471"/>
      <c r="AAY17" s="471"/>
      <c r="AAZ17" s="471"/>
      <c r="ABA17" s="471"/>
      <c r="ABB17" s="471"/>
      <c r="ABC17" s="471"/>
      <c r="ABD17" s="471"/>
      <c r="ABE17" s="471"/>
      <c r="ABF17" s="471"/>
      <c r="ABG17" s="471"/>
      <c r="ABH17" s="471"/>
      <c r="ABI17" s="471"/>
      <c r="ABJ17" s="471"/>
      <c r="ABK17" s="471"/>
      <c r="ABL17" s="471"/>
      <c r="ABM17" s="471"/>
      <c r="ABN17" s="471"/>
      <c r="ABO17" s="471"/>
      <c r="ABP17" s="471"/>
      <c r="ABQ17" s="471"/>
      <c r="ABR17" s="471"/>
      <c r="ABS17" s="471"/>
      <c r="ABT17" s="471"/>
      <c r="ABU17" s="471"/>
      <c r="ABV17" s="471"/>
      <c r="ABW17" s="471"/>
      <c r="ABX17" s="471"/>
      <c r="ABY17" s="471"/>
      <c r="ABZ17" s="471"/>
      <c r="ACA17" s="471"/>
      <c r="ACB17" s="471"/>
      <c r="ACC17" s="471"/>
      <c r="ACD17" s="471"/>
      <c r="ACE17" s="471"/>
      <c r="ACF17" s="471"/>
      <c r="ACG17" s="471"/>
      <c r="ACH17" s="471"/>
      <c r="ACI17" s="471"/>
      <c r="ACJ17" s="471"/>
      <c r="ACK17" s="471"/>
      <c r="ACL17" s="471"/>
      <c r="ACM17" s="471"/>
      <c r="ACN17" s="471"/>
      <c r="ACO17" s="471"/>
      <c r="ACP17" s="471"/>
      <c r="ACQ17" s="471"/>
      <c r="ACR17" s="471"/>
      <c r="ACS17" s="471"/>
      <c r="ACT17" s="471"/>
      <c r="ACU17" s="471"/>
      <c r="ACV17" s="471"/>
      <c r="ACW17" s="471"/>
      <c r="ACX17" s="471"/>
      <c r="ACY17" s="471"/>
      <c r="ACZ17" s="471"/>
      <c r="ADA17" s="471"/>
      <c r="ADB17" s="471"/>
      <c r="ADC17" s="471"/>
      <c r="ADD17" s="471"/>
      <c r="ADE17" s="471"/>
      <c r="ADF17" s="471"/>
      <c r="ADG17" s="471"/>
      <c r="ADH17" s="471"/>
      <c r="ADI17" s="471"/>
      <c r="ADJ17" s="471"/>
      <c r="ADK17" s="471"/>
      <c r="ADL17" s="471"/>
      <c r="ADM17" s="471"/>
      <c r="ADN17" s="471"/>
      <c r="ADO17" s="471"/>
      <c r="ADP17" s="471"/>
      <c r="ADQ17" s="471"/>
      <c r="ADR17" s="471"/>
      <c r="ADS17" s="471"/>
      <c r="ADT17" s="471"/>
      <c r="ADU17" s="471"/>
      <c r="ADV17" s="471"/>
      <c r="ADW17" s="471"/>
      <c r="ADX17" s="471"/>
      <c r="ADY17" s="471"/>
      <c r="ADZ17" s="471"/>
      <c r="AEA17" s="471"/>
      <c r="AEB17" s="471"/>
      <c r="AEC17" s="471"/>
      <c r="AED17" s="471"/>
      <c r="AEE17" s="471"/>
      <c r="AEF17" s="471"/>
      <c r="AEG17" s="471"/>
      <c r="AEH17" s="471"/>
      <c r="AEI17" s="471"/>
      <c r="AEJ17" s="471"/>
      <c r="AEK17" s="471"/>
      <c r="AEL17" s="471"/>
      <c r="AEM17" s="471"/>
      <c r="AEN17" s="471"/>
      <c r="AEO17" s="471"/>
      <c r="AEP17" s="471"/>
      <c r="AEQ17" s="471"/>
      <c r="AER17" s="471"/>
      <c r="AES17" s="471"/>
      <c r="AET17" s="471"/>
      <c r="AEU17" s="471"/>
      <c r="AEV17" s="471"/>
      <c r="AEW17" s="471"/>
      <c r="AEX17" s="471"/>
      <c r="AEY17" s="471"/>
      <c r="AEZ17" s="471"/>
      <c r="AFA17" s="471"/>
      <c r="AFB17" s="471"/>
      <c r="AFC17" s="471"/>
      <c r="AFD17" s="471"/>
      <c r="AFE17" s="471"/>
      <c r="AFF17" s="471"/>
      <c r="AFG17" s="471"/>
      <c r="AFH17" s="471"/>
      <c r="AFI17" s="471"/>
      <c r="AFJ17" s="471"/>
      <c r="AFK17" s="471"/>
      <c r="AFL17" s="471"/>
      <c r="AFM17" s="471"/>
      <c r="AFN17" s="471"/>
      <c r="AFO17" s="471"/>
      <c r="AFP17" s="471"/>
      <c r="AFQ17" s="471"/>
      <c r="AFR17" s="471"/>
      <c r="AFS17" s="471"/>
      <c r="AFT17" s="471"/>
      <c r="AFU17" s="471"/>
      <c r="AFV17" s="471"/>
      <c r="AFW17" s="471"/>
      <c r="AFX17" s="471"/>
      <c r="AFY17" s="471"/>
      <c r="AFZ17" s="471"/>
      <c r="AGA17" s="471"/>
      <c r="AGB17" s="471"/>
      <c r="AGC17" s="471"/>
      <c r="AGD17" s="471"/>
      <c r="AGE17" s="471"/>
      <c r="AGF17" s="471"/>
      <c r="AGG17" s="471"/>
      <c r="AGH17" s="471"/>
      <c r="AGI17" s="471"/>
    </row>
    <row r="18" spans="1:867" s="421" customFormat="1" x14ac:dyDescent="0.2">
      <c r="A18" s="48" t="str">
        <f>'Estimación por período'!A18</f>
        <v>3.4. Incursión y posicionamiento de la panela y sus derivados en el mercado internacional</v>
      </c>
      <c r="B18" s="48">
        <f>'Estimación anualizada '!V18</f>
        <v>58378529216.906685</v>
      </c>
      <c r="C18" s="284">
        <v>0.9</v>
      </c>
      <c r="D18" s="284">
        <v>0.1</v>
      </c>
      <c r="E18" s="284"/>
      <c r="F18" s="48">
        <f t="shared" si="19"/>
        <v>52540676295.216019</v>
      </c>
      <c r="G18" s="48">
        <f t="shared" si="20"/>
        <v>5837852921.6906691</v>
      </c>
      <c r="H18" s="48">
        <f t="shared" si="21"/>
        <v>0</v>
      </c>
      <c r="I18" s="284">
        <v>0.85</v>
      </c>
      <c r="J18" s="284"/>
      <c r="K18" s="284">
        <v>0.1</v>
      </c>
      <c r="L18" s="284">
        <v>0.05</v>
      </c>
      <c r="M18" s="48">
        <f>F18*I18</f>
        <v>44659574850.933617</v>
      </c>
      <c r="N18" s="48"/>
      <c r="O18" s="48">
        <f>F18*K18</f>
        <v>5254067629.5216026</v>
      </c>
      <c r="P18" s="48">
        <f>F18*L18</f>
        <v>2627033814.7608013</v>
      </c>
      <c r="Q18" s="471"/>
      <c r="R18" s="471"/>
      <c r="S18" s="471"/>
      <c r="T18" s="471"/>
      <c r="U18" s="471"/>
      <c r="V18" s="471"/>
      <c r="W18" s="471"/>
      <c r="X18" s="471"/>
      <c r="Y18" s="471"/>
      <c r="Z18" s="471"/>
      <c r="AA18" s="471"/>
      <c r="AB18" s="471"/>
      <c r="AC18" s="471"/>
      <c r="AD18" s="471"/>
      <c r="AE18" s="471"/>
      <c r="AF18" s="471"/>
      <c r="AG18" s="471"/>
      <c r="AH18" s="471"/>
      <c r="AI18" s="471"/>
      <c r="AJ18" s="471"/>
      <c r="AK18" s="471"/>
      <c r="AL18" s="471"/>
      <c r="AM18" s="471"/>
      <c r="AN18" s="471"/>
      <c r="AO18" s="471"/>
      <c r="AP18" s="471"/>
      <c r="AQ18" s="471"/>
      <c r="AR18" s="471"/>
      <c r="AS18" s="471"/>
      <c r="AT18" s="471"/>
      <c r="AU18" s="471"/>
      <c r="AV18" s="471"/>
      <c r="AW18" s="471"/>
      <c r="AX18" s="471"/>
      <c r="AY18" s="471"/>
      <c r="AZ18" s="471"/>
      <c r="BA18" s="471"/>
      <c r="BB18" s="471"/>
      <c r="BC18" s="471"/>
      <c r="BD18" s="471"/>
      <c r="BE18" s="471"/>
      <c r="BF18" s="471"/>
      <c r="BG18" s="471"/>
      <c r="BH18" s="471"/>
      <c r="BI18" s="471"/>
      <c r="BJ18" s="471"/>
      <c r="BK18" s="471"/>
      <c r="BL18" s="471"/>
      <c r="BM18" s="471"/>
      <c r="BN18" s="471"/>
      <c r="BO18" s="471"/>
      <c r="BP18" s="471"/>
      <c r="BQ18" s="471"/>
      <c r="BR18" s="471"/>
      <c r="BS18" s="471"/>
      <c r="BT18" s="471"/>
      <c r="BU18" s="471"/>
      <c r="BV18" s="471"/>
      <c r="BW18" s="471"/>
      <c r="BX18" s="471"/>
      <c r="BY18" s="471"/>
      <c r="BZ18" s="471"/>
      <c r="CA18" s="471"/>
      <c r="CB18" s="471"/>
      <c r="CC18" s="471"/>
      <c r="CD18" s="471"/>
      <c r="CE18" s="471"/>
      <c r="CF18" s="471"/>
      <c r="CG18" s="471"/>
      <c r="CH18" s="471"/>
      <c r="CI18" s="471"/>
      <c r="CJ18" s="471"/>
      <c r="CK18" s="471"/>
      <c r="CL18" s="471"/>
      <c r="CM18" s="471"/>
      <c r="CN18" s="471"/>
      <c r="CO18" s="471"/>
      <c r="CP18" s="471"/>
      <c r="CQ18" s="471"/>
      <c r="CR18" s="471"/>
      <c r="CS18" s="471"/>
      <c r="CT18" s="471"/>
      <c r="CU18" s="471"/>
      <c r="CV18" s="471"/>
      <c r="CW18" s="471"/>
      <c r="CX18" s="471"/>
      <c r="CY18" s="471"/>
      <c r="CZ18" s="471"/>
      <c r="DA18" s="471"/>
      <c r="DB18" s="471"/>
      <c r="DC18" s="471"/>
      <c r="DD18" s="471"/>
      <c r="DE18" s="471"/>
      <c r="DF18" s="471"/>
      <c r="DG18" s="471"/>
      <c r="DH18" s="471"/>
      <c r="DI18" s="471"/>
      <c r="DJ18" s="471"/>
      <c r="DK18" s="471"/>
      <c r="DL18" s="471"/>
      <c r="DM18" s="471"/>
      <c r="DN18" s="471"/>
      <c r="DO18" s="471"/>
      <c r="DP18" s="471"/>
      <c r="DQ18" s="471"/>
      <c r="DR18" s="471"/>
      <c r="DS18" s="471"/>
      <c r="DT18" s="471"/>
      <c r="DU18" s="471"/>
      <c r="DV18" s="471"/>
      <c r="DW18" s="471"/>
      <c r="DX18" s="471"/>
      <c r="DY18" s="471"/>
      <c r="DZ18" s="471"/>
      <c r="EA18" s="471"/>
      <c r="EB18" s="471"/>
      <c r="EC18" s="471"/>
      <c r="ED18" s="471"/>
      <c r="EE18" s="471"/>
      <c r="EF18" s="471"/>
      <c r="EG18" s="471"/>
      <c r="EH18" s="471"/>
      <c r="EI18" s="471"/>
      <c r="EJ18" s="471"/>
      <c r="EK18" s="471"/>
      <c r="EL18" s="471"/>
      <c r="EM18" s="471"/>
      <c r="EN18" s="471"/>
      <c r="EO18" s="471"/>
      <c r="EP18" s="471"/>
      <c r="EQ18" s="471"/>
      <c r="ER18" s="471"/>
      <c r="ES18" s="471"/>
      <c r="ET18" s="471"/>
      <c r="EU18" s="471"/>
      <c r="EV18" s="471"/>
      <c r="EW18" s="471"/>
      <c r="EX18" s="471"/>
      <c r="EY18" s="471"/>
      <c r="EZ18" s="471"/>
      <c r="FA18" s="471"/>
      <c r="FB18" s="471"/>
      <c r="FC18" s="471"/>
      <c r="FD18" s="471"/>
      <c r="FE18" s="471"/>
      <c r="FF18" s="471"/>
      <c r="FG18" s="471"/>
      <c r="FH18" s="471"/>
      <c r="FI18" s="471"/>
      <c r="FJ18" s="471"/>
      <c r="FK18" s="471"/>
      <c r="FL18" s="471"/>
      <c r="FM18" s="471"/>
      <c r="FN18" s="471"/>
      <c r="FO18" s="471"/>
      <c r="FP18" s="471"/>
      <c r="FQ18" s="471"/>
      <c r="FR18" s="471"/>
      <c r="FS18" s="471"/>
      <c r="FT18" s="471"/>
      <c r="FU18" s="471"/>
      <c r="FV18" s="471"/>
      <c r="FW18" s="471"/>
      <c r="FX18" s="471"/>
      <c r="FY18" s="471"/>
      <c r="FZ18" s="471"/>
      <c r="GA18" s="471"/>
      <c r="GB18" s="471"/>
      <c r="GC18" s="471"/>
      <c r="GD18" s="471"/>
      <c r="GE18" s="471"/>
      <c r="GF18" s="471"/>
      <c r="GG18" s="471"/>
      <c r="GH18" s="471"/>
      <c r="GI18" s="471"/>
      <c r="GJ18" s="471"/>
      <c r="GK18" s="471"/>
      <c r="GL18" s="471"/>
      <c r="GM18" s="471"/>
      <c r="GN18" s="471"/>
      <c r="GO18" s="471"/>
      <c r="GP18" s="471"/>
      <c r="GQ18" s="471"/>
      <c r="GR18" s="471"/>
      <c r="GS18" s="471"/>
      <c r="GT18" s="471"/>
      <c r="GU18" s="471"/>
      <c r="GV18" s="471"/>
      <c r="GW18" s="471"/>
      <c r="GX18" s="471"/>
      <c r="GY18" s="471"/>
      <c r="GZ18" s="471"/>
      <c r="HA18" s="471"/>
      <c r="HB18" s="471"/>
      <c r="HC18" s="471"/>
      <c r="HD18" s="471"/>
      <c r="HE18" s="471"/>
      <c r="HF18" s="471"/>
      <c r="HG18" s="471"/>
      <c r="HH18" s="471"/>
      <c r="HI18" s="471"/>
      <c r="HJ18" s="471"/>
      <c r="HK18" s="471"/>
      <c r="HL18" s="471"/>
      <c r="HM18" s="471"/>
      <c r="HN18" s="471"/>
      <c r="HO18" s="471"/>
      <c r="HP18" s="471"/>
      <c r="HQ18" s="471"/>
      <c r="HR18" s="471"/>
      <c r="HS18" s="471"/>
      <c r="HT18" s="471"/>
      <c r="HU18" s="471"/>
      <c r="HV18" s="471"/>
      <c r="HW18" s="471"/>
      <c r="HX18" s="471"/>
      <c r="HY18" s="471"/>
      <c r="HZ18" s="471"/>
      <c r="IA18" s="471"/>
      <c r="IB18" s="471"/>
      <c r="IC18" s="471"/>
      <c r="ID18" s="471"/>
      <c r="IE18" s="471"/>
      <c r="IF18" s="471"/>
      <c r="IG18" s="471"/>
      <c r="IH18" s="471"/>
      <c r="II18" s="471"/>
      <c r="IJ18" s="471"/>
      <c r="IK18" s="471"/>
      <c r="IL18" s="471"/>
      <c r="IM18" s="471"/>
      <c r="IN18" s="471"/>
      <c r="IO18" s="471"/>
      <c r="IP18" s="471"/>
      <c r="IQ18" s="471"/>
      <c r="IR18" s="471"/>
      <c r="IS18" s="471"/>
      <c r="IT18" s="471"/>
      <c r="IU18" s="471"/>
      <c r="IV18" s="471"/>
      <c r="IW18" s="471"/>
      <c r="IX18" s="471"/>
      <c r="IY18" s="471"/>
      <c r="IZ18" s="471"/>
      <c r="JA18" s="471"/>
      <c r="JB18" s="471"/>
      <c r="JC18" s="471"/>
      <c r="JD18" s="471"/>
      <c r="JE18" s="471"/>
      <c r="JF18" s="471"/>
      <c r="JG18" s="471"/>
      <c r="JH18" s="471"/>
      <c r="JI18" s="471"/>
      <c r="JJ18" s="471"/>
      <c r="JK18" s="471"/>
      <c r="JL18" s="471"/>
      <c r="JM18" s="471"/>
      <c r="JN18" s="471"/>
      <c r="JO18" s="471"/>
      <c r="JP18" s="471"/>
      <c r="JQ18" s="471"/>
      <c r="JR18" s="471"/>
      <c r="JS18" s="471"/>
      <c r="JT18" s="471"/>
      <c r="JU18" s="471"/>
      <c r="JV18" s="471"/>
      <c r="JW18" s="471"/>
      <c r="JX18" s="471"/>
      <c r="JY18" s="471"/>
      <c r="JZ18" s="471"/>
      <c r="KA18" s="471"/>
      <c r="KB18" s="471"/>
      <c r="KC18" s="471"/>
      <c r="KD18" s="471"/>
      <c r="KE18" s="471"/>
      <c r="KF18" s="471"/>
      <c r="KG18" s="471"/>
      <c r="KH18" s="471"/>
      <c r="KI18" s="471"/>
      <c r="KJ18" s="471"/>
      <c r="KK18" s="471"/>
      <c r="KL18" s="471"/>
      <c r="KM18" s="471"/>
      <c r="KN18" s="471"/>
      <c r="KO18" s="471"/>
      <c r="KP18" s="471"/>
      <c r="KQ18" s="471"/>
      <c r="KR18" s="471"/>
      <c r="KS18" s="471"/>
      <c r="KT18" s="471"/>
      <c r="KU18" s="471"/>
      <c r="KV18" s="471"/>
      <c r="KW18" s="471"/>
      <c r="KX18" s="471"/>
      <c r="KY18" s="471"/>
      <c r="KZ18" s="471"/>
      <c r="LA18" s="471"/>
      <c r="LB18" s="471"/>
      <c r="LC18" s="471"/>
      <c r="LD18" s="471"/>
      <c r="LE18" s="471"/>
      <c r="LF18" s="471"/>
      <c r="LG18" s="471"/>
      <c r="LH18" s="471"/>
      <c r="LI18" s="471"/>
      <c r="LJ18" s="471"/>
      <c r="LK18" s="471"/>
      <c r="LL18" s="471"/>
      <c r="LM18" s="471"/>
      <c r="LN18" s="471"/>
      <c r="LO18" s="471"/>
      <c r="LP18" s="471"/>
      <c r="LQ18" s="471"/>
      <c r="LR18" s="471"/>
      <c r="LS18" s="471"/>
      <c r="LT18" s="471"/>
      <c r="LU18" s="471"/>
      <c r="LV18" s="471"/>
      <c r="LW18" s="471"/>
      <c r="LX18" s="471"/>
      <c r="LY18" s="471"/>
      <c r="LZ18" s="471"/>
      <c r="MA18" s="471"/>
      <c r="MB18" s="471"/>
      <c r="MC18" s="471"/>
      <c r="MD18" s="471"/>
      <c r="ME18" s="471"/>
      <c r="MF18" s="471"/>
      <c r="MG18" s="471"/>
      <c r="MH18" s="471"/>
      <c r="MI18" s="471"/>
      <c r="MJ18" s="471"/>
      <c r="MK18" s="471"/>
      <c r="ML18" s="471"/>
      <c r="MM18" s="471"/>
      <c r="MN18" s="471"/>
      <c r="MO18" s="471"/>
      <c r="MP18" s="471"/>
      <c r="MQ18" s="471"/>
      <c r="MR18" s="471"/>
      <c r="MS18" s="471"/>
      <c r="MT18" s="471"/>
      <c r="MU18" s="471"/>
      <c r="MV18" s="471"/>
      <c r="MW18" s="471"/>
      <c r="MX18" s="471"/>
      <c r="MY18" s="471"/>
      <c r="MZ18" s="471"/>
      <c r="NA18" s="471"/>
      <c r="NB18" s="471"/>
      <c r="NC18" s="471"/>
      <c r="ND18" s="471"/>
      <c r="NE18" s="471"/>
      <c r="NF18" s="471"/>
      <c r="NG18" s="471"/>
      <c r="NH18" s="471"/>
      <c r="NI18" s="471"/>
      <c r="NJ18" s="471"/>
      <c r="NK18" s="471"/>
      <c r="NL18" s="471"/>
      <c r="NM18" s="471"/>
      <c r="NN18" s="471"/>
      <c r="NO18" s="471"/>
      <c r="NP18" s="471"/>
      <c r="NQ18" s="471"/>
      <c r="NR18" s="471"/>
      <c r="NS18" s="471"/>
      <c r="NT18" s="471"/>
      <c r="NU18" s="471"/>
      <c r="NV18" s="471"/>
      <c r="NW18" s="471"/>
      <c r="NX18" s="471"/>
      <c r="NY18" s="471"/>
      <c r="NZ18" s="471"/>
      <c r="OA18" s="471"/>
      <c r="OB18" s="471"/>
      <c r="OC18" s="471"/>
      <c r="OD18" s="471"/>
      <c r="OE18" s="471"/>
      <c r="OF18" s="471"/>
      <c r="OG18" s="471"/>
      <c r="OH18" s="471"/>
      <c r="OI18" s="471"/>
      <c r="OJ18" s="471"/>
      <c r="OK18" s="471"/>
      <c r="OL18" s="471"/>
      <c r="OM18" s="471"/>
      <c r="ON18" s="471"/>
      <c r="OO18" s="471"/>
      <c r="OP18" s="471"/>
      <c r="OQ18" s="471"/>
      <c r="OR18" s="471"/>
      <c r="OS18" s="471"/>
      <c r="OT18" s="471"/>
      <c r="OU18" s="471"/>
      <c r="OV18" s="471"/>
      <c r="OW18" s="471"/>
      <c r="OX18" s="471"/>
      <c r="OY18" s="471"/>
      <c r="OZ18" s="471"/>
      <c r="PA18" s="471"/>
      <c r="PB18" s="471"/>
      <c r="PC18" s="471"/>
      <c r="PD18" s="471"/>
      <c r="PE18" s="471"/>
      <c r="PF18" s="471"/>
      <c r="PG18" s="471"/>
      <c r="PH18" s="471"/>
      <c r="PI18" s="471"/>
      <c r="PJ18" s="471"/>
      <c r="PK18" s="471"/>
      <c r="PL18" s="471"/>
      <c r="PM18" s="471"/>
      <c r="PN18" s="471"/>
      <c r="PO18" s="471"/>
      <c r="PP18" s="471"/>
      <c r="PQ18" s="471"/>
      <c r="PR18" s="471"/>
      <c r="PS18" s="471"/>
      <c r="PT18" s="471"/>
      <c r="PU18" s="471"/>
      <c r="PV18" s="471"/>
      <c r="PW18" s="471"/>
      <c r="PX18" s="471"/>
      <c r="PY18" s="471"/>
      <c r="PZ18" s="471"/>
      <c r="QA18" s="471"/>
      <c r="QB18" s="471"/>
      <c r="QC18" s="471"/>
      <c r="QD18" s="471"/>
      <c r="QE18" s="471"/>
      <c r="QF18" s="471"/>
      <c r="QG18" s="471"/>
      <c r="QH18" s="471"/>
      <c r="QI18" s="471"/>
      <c r="QJ18" s="471"/>
      <c r="QK18" s="471"/>
      <c r="QL18" s="471"/>
      <c r="QM18" s="471"/>
      <c r="QN18" s="471"/>
      <c r="QO18" s="471"/>
      <c r="QP18" s="471"/>
      <c r="QQ18" s="471"/>
      <c r="QR18" s="471"/>
      <c r="QS18" s="471"/>
      <c r="QT18" s="471"/>
      <c r="QU18" s="471"/>
      <c r="QV18" s="471"/>
      <c r="QW18" s="471"/>
      <c r="QX18" s="471"/>
      <c r="QY18" s="471"/>
      <c r="QZ18" s="471"/>
      <c r="RA18" s="471"/>
      <c r="RB18" s="471"/>
      <c r="RC18" s="471"/>
      <c r="RD18" s="471"/>
      <c r="RE18" s="471"/>
      <c r="RF18" s="471"/>
      <c r="RG18" s="471"/>
      <c r="RH18" s="471"/>
      <c r="RI18" s="471"/>
      <c r="RJ18" s="471"/>
      <c r="RK18" s="471"/>
      <c r="RL18" s="471"/>
      <c r="RM18" s="471"/>
      <c r="RN18" s="471"/>
      <c r="RO18" s="471"/>
      <c r="RP18" s="471"/>
      <c r="RQ18" s="471"/>
      <c r="RR18" s="471"/>
      <c r="RS18" s="471"/>
      <c r="RT18" s="471"/>
      <c r="RU18" s="471"/>
      <c r="RV18" s="471"/>
      <c r="RW18" s="471"/>
      <c r="RX18" s="471"/>
      <c r="RY18" s="471"/>
      <c r="RZ18" s="471"/>
      <c r="SA18" s="471"/>
      <c r="SB18" s="471"/>
      <c r="SC18" s="471"/>
      <c r="SD18" s="471"/>
      <c r="SE18" s="471"/>
      <c r="SF18" s="471"/>
      <c r="SG18" s="471"/>
      <c r="SH18" s="471"/>
      <c r="SI18" s="471"/>
      <c r="SJ18" s="471"/>
      <c r="SK18" s="471"/>
      <c r="SL18" s="471"/>
      <c r="SM18" s="471"/>
      <c r="SN18" s="471"/>
      <c r="SO18" s="471"/>
      <c r="SP18" s="471"/>
      <c r="SQ18" s="471"/>
      <c r="SR18" s="471"/>
      <c r="SS18" s="471"/>
      <c r="ST18" s="471"/>
      <c r="SU18" s="471"/>
      <c r="SV18" s="471"/>
      <c r="SW18" s="471"/>
      <c r="SX18" s="471"/>
      <c r="SY18" s="471"/>
      <c r="SZ18" s="471"/>
      <c r="TA18" s="471"/>
      <c r="TB18" s="471"/>
      <c r="TC18" s="471"/>
      <c r="TD18" s="471"/>
      <c r="TE18" s="471"/>
      <c r="TF18" s="471"/>
      <c r="TG18" s="471"/>
      <c r="TH18" s="471"/>
      <c r="TI18" s="471"/>
      <c r="TJ18" s="471"/>
      <c r="TK18" s="471"/>
      <c r="TL18" s="471"/>
      <c r="TM18" s="471"/>
      <c r="TN18" s="471"/>
      <c r="TO18" s="471"/>
      <c r="TP18" s="471"/>
      <c r="TQ18" s="471"/>
      <c r="TR18" s="471"/>
      <c r="TS18" s="471"/>
      <c r="TT18" s="471"/>
      <c r="TU18" s="471"/>
      <c r="TV18" s="471"/>
      <c r="TW18" s="471"/>
      <c r="TX18" s="471"/>
      <c r="TY18" s="471"/>
      <c r="TZ18" s="471"/>
      <c r="UA18" s="471"/>
      <c r="UB18" s="471"/>
      <c r="UC18" s="471"/>
      <c r="UD18" s="471"/>
      <c r="UE18" s="471"/>
      <c r="UF18" s="471"/>
      <c r="UG18" s="471"/>
      <c r="UH18" s="471"/>
      <c r="UI18" s="471"/>
      <c r="UJ18" s="471"/>
      <c r="UK18" s="471"/>
      <c r="UL18" s="471"/>
      <c r="UM18" s="471"/>
      <c r="UN18" s="471"/>
      <c r="UO18" s="471"/>
      <c r="UP18" s="471"/>
      <c r="UQ18" s="471"/>
      <c r="UR18" s="471"/>
      <c r="US18" s="471"/>
      <c r="UT18" s="471"/>
      <c r="UU18" s="471"/>
      <c r="UV18" s="471"/>
      <c r="UW18" s="471"/>
      <c r="UX18" s="471"/>
      <c r="UY18" s="471"/>
      <c r="UZ18" s="471"/>
      <c r="VA18" s="471"/>
      <c r="VB18" s="471"/>
      <c r="VC18" s="471"/>
      <c r="VD18" s="471"/>
      <c r="VE18" s="471"/>
      <c r="VF18" s="471"/>
      <c r="VG18" s="471"/>
      <c r="VH18" s="471"/>
      <c r="VI18" s="471"/>
      <c r="VJ18" s="471"/>
      <c r="VK18" s="471"/>
      <c r="VL18" s="471"/>
      <c r="VM18" s="471"/>
      <c r="VN18" s="471"/>
      <c r="VO18" s="471"/>
      <c r="VP18" s="471"/>
      <c r="VQ18" s="471"/>
      <c r="VR18" s="471"/>
      <c r="VS18" s="471"/>
      <c r="VT18" s="471"/>
      <c r="VU18" s="471"/>
      <c r="VV18" s="471"/>
      <c r="VW18" s="471"/>
      <c r="VX18" s="471"/>
      <c r="VY18" s="471"/>
      <c r="VZ18" s="471"/>
      <c r="WA18" s="471"/>
      <c r="WB18" s="471"/>
      <c r="WC18" s="471"/>
      <c r="WD18" s="471"/>
      <c r="WE18" s="471"/>
      <c r="WF18" s="471"/>
      <c r="WG18" s="471"/>
      <c r="WH18" s="471"/>
      <c r="WI18" s="471"/>
      <c r="WJ18" s="471"/>
      <c r="WK18" s="471"/>
      <c r="WL18" s="471"/>
      <c r="WM18" s="471"/>
      <c r="WN18" s="471"/>
      <c r="WO18" s="471"/>
      <c r="WP18" s="471"/>
      <c r="WQ18" s="471"/>
      <c r="WR18" s="471"/>
      <c r="WS18" s="471"/>
      <c r="WT18" s="471"/>
      <c r="WU18" s="471"/>
      <c r="WV18" s="471"/>
      <c r="WW18" s="471"/>
      <c r="WX18" s="471"/>
      <c r="WY18" s="471"/>
      <c r="WZ18" s="471"/>
      <c r="XA18" s="471"/>
      <c r="XB18" s="471"/>
      <c r="XC18" s="471"/>
      <c r="XD18" s="471"/>
      <c r="XE18" s="471"/>
      <c r="XF18" s="471"/>
      <c r="XG18" s="471"/>
      <c r="XH18" s="471"/>
      <c r="XI18" s="471"/>
      <c r="XJ18" s="471"/>
      <c r="XK18" s="471"/>
      <c r="XL18" s="471"/>
      <c r="XM18" s="471"/>
      <c r="XN18" s="471"/>
      <c r="XO18" s="471"/>
      <c r="XP18" s="471"/>
      <c r="XQ18" s="471"/>
      <c r="XR18" s="471"/>
      <c r="XS18" s="471"/>
      <c r="XT18" s="471"/>
      <c r="XU18" s="471"/>
      <c r="XV18" s="471"/>
      <c r="XW18" s="471"/>
      <c r="XX18" s="471"/>
      <c r="XY18" s="471"/>
      <c r="XZ18" s="471"/>
      <c r="YA18" s="471"/>
      <c r="YB18" s="471"/>
      <c r="YC18" s="471"/>
      <c r="YD18" s="471"/>
      <c r="YE18" s="471"/>
      <c r="YF18" s="471"/>
      <c r="YG18" s="471"/>
      <c r="YH18" s="471"/>
      <c r="YI18" s="471"/>
      <c r="YJ18" s="471"/>
      <c r="YK18" s="471"/>
      <c r="YL18" s="471"/>
      <c r="YM18" s="471"/>
      <c r="YN18" s="471"/>
      <c r="YO18" s="471"/>
      <c r="YP18" s="471"/>
      <c r="YQ18" s="471"/>
      <c r="YR18" s="471"/>
      <c r="YS18" s="471"/>
      <c r="YT18" s="471"/>
      <c r="YU18" s="471"/>
      <c r="YV18" s="471"/>
      <c r="YW18" s="471"/>
      <c r="YX18" s="471"/>
      <c r="YY18" s="471"/>
      <c r="YZ18" s="471"/>
      <c r="ZA18" s="471"/>
      <c r="ZB18" s="471"/>
      <c r="ZC18" s="471"/>
      <c r="ZD18" s="471"/>
      <c r="ZE18" s="471"/>
      <c r="ZF18" s="471"/>
      <c r="ZG18" s="471"/>
      <c r="ZH18" s="471"/>
      <c r="ZI18" s="471"/>
      <c r="ZJ18" s="471"/>
      <c r="ZK18" s="471"/>
      <c r="ZL18" s="471"/>
      <c r="ZM18" s="471"/>
      <c r="ZN18" s="471"/>
      <c r="ZO18" s="471"/>
      <c r="ZP18" s="471"/>
      <c r="ZQ18" s="471"/>
      <c r="ZR18" s="471"/>
      <c r="ZS18" s="471"/>
      <c r="ZT18" s="471"/>
      <c r="ZU18" s="471"/>
      <c r="ZV18" s="471"/>
      <c r="ZW18" s="471"/>
      <c r="ZX18" s="471"/>
      <c r="ZY18" s="471"/>
      <c r="ZZ18" s="471"/>
      <c r="AAA18" s="471"/>
      <c r="AAB18" s="471"/>
      <c r="AAC18" s="471"/>
      <c r="AAD18" s="471"/>
      <c r="AAE18" s="471"/>
      <c r="AAF18" s="471"/>
      <c r="AAG18" s="471"/>
      <c r="AAH18" s="471"/>
      <c r="AAI18" s="471"/>
      <c r="AAJ18" s="471"/>
      <c r="AAK18" s="471"/>
      <c r="AAL18" s="471"/>
      <c r="AAM18" s="471"/>
      <c r="AAN18" s="471"/>
      <c r="AAO18" s="471"/>
      <c r="AAP18" s="471"/>
      <c r="AAQ18" s="471"/>
      <c r="AAR18" s="471"/>
      <c r="AAS18" s="471"/>
      <c r="AAT18" s="471"/>
      <c r="AAU18" s="471"/>
      <c r="AAV18" s="471"/>
      <c r="AAW18" s="471"/>
      <c r="AAX18" s="471"/>
      <c r="AAY18" s="471"/>
      <c r="AAZ18" s="471"/>
      <c r="ABA18" s="471"/>
      <c r="ABB18" s="471"/>
      <c r="ABC18" s="471"/>
      <c r="ABD18" s="471"/>
      <c r="ABE18" s="471"/>
      <c r="ABF18" s="471"/>
      <c r="ABG18" s="471"/>
      <c r="ABH18" s="471"/>
      <c r="ABI18" s="471"/>
      <c r="ABJ18" s="471"/>
      <c r="ABK18" s="471"/>
      <c r="ABL18" s="471"/>
      <c r="ABM18" s="471"/>
      <c r="ABN18" s="471"/>
      <c r="ABO18" s="471"/>
      <c r="ABP18" s="471"/>
      <c r="ABQ18" s="471"/>
      <c r="ABR18" s="471"/>
      <c r="ABS18" s="471"/>
      <c r="ABT18" s="471"/>
      <c r="ABU18" s="471"/>
      <c r="ABV18" s="471"/>
      <c r="ABW18" s="471"/>
      <c r="ABX18" s="471"/>
      <c r="ABY18" s="471"/>
      <c r="ABZ18" s="471"/>
      <c r="ACA18" s="471"/>
      <c r="ACB18" s="471"/>
      <c r="ACC18" s="471"/>
      <c r="ACD18" s="471"/>
      <c r="ACE18" s="471"/>
      <c r="ACF18" s="471"/>
      <c r="ACG18" s="471"/>
      <c r="ACH18" s="471"/>
      <c r="ACI18" s="471"/>
      <c r="ACJ18" s="471"/>
      <c r="ACK18" s="471"/>
      <c r="ACL18" s="471"/>
      <c r="ACM18" s="471"/>
      <c r="ACN18" s="471"/>
      <c r="ACO18" s="471"/>
      <c r="ACP18" s="471"/>
      <c r="ACQ18" s="471"/>
      <c r="ACR18" s="471"/>
      <c r="ACS18" s="471"/>
      <c r="ACT18" s="471"/>
      <c r="ACU18" s="471"/>
      <c r="ACV18" s="471"/>
      <c r="ACW18" s="471"/>
      <c r="ACX18" s="471"/>
      <c r="ACY18" s="471"/>
      <c r="ACZ18" s="471"/>
      <c r="ADA18" s="471"/>
      <c r="ADB18" s="471"/>
      <c r="ADC18" s="471"/>
      <c r="ADD18" s="471"/>
      <c r="ADE18" s="471"/>
      <c r="ADF18" s="471"/>
      <c r="ADG18" s="471"/>
      <c r="ADH18" s="471"/>
      <c r="ADI18" s="471"/>
      <c r="ADJ18" s="471"/>
      <c r="ADK18" s="471"/>
      <c r="ADL18" s="471"/>
      <c r="ADM18" s="471"/>
      <c r="ADN18" s="471"/>
      <c r="ADO18" s="471"/>
      <c r="ADP18" s="471"/>
      <c r="ADQ18" s="471"/>
      <c r="ADR18" s="471"/>
      <c r="ADS18" s="471"/>
      <c r="ADT18" s="471"/>
      <c r="ADU18" s="471"/>
      <c r="ADV18" s="471"/>
      <c r="ADW18" s="471"/>
      <c r="ADX18" s="471"/>
      <c r="ADY18" s="471"/>
      <c r="ADZ18" s="471"/>
      <c r="AEA18" s="471"/>
      <c r="AEB18" s="471"/>
      <c r="AEC18" s="471"/>
      <c r="AED18" s="471"/>
      <c r="AEE18" s="471"/>
      <c r="AEF18" s="471"/>
      <c r="AEG18" s="471"/>
      <c r="AEH18" s="471"/>
      <c r="AEI18" s="471"/>
      <c r="AEJ18" s="471"/>
      <c r="AEK18" s="471"/>
      <c r="AEL18" s="471"/>
      <c r="AEM18" s="471"/>
      <c r="AEN18" s="471"/>
      <c r="AEO18" s="471"/>
      <c r="AEP18" s="471"/>
      <c r="AEQ18" s="471"/>
      <c r="AER18" s="471"/>
      <c r="AES18" s="471"/>
      <c r="AET18" s="471"/>
      <c r="AEU18" s="471"/>
      <c r="AEV18" s="471"/>
      <c r="AEW18" s="471"/>
      <c r="AEX18" s="471"/>
      <c r="AEY18" s="471"/>
      <c r="AEZ18" s="471"/>
      <c r="AFA18" s="471"/>
      <c r="AFB18" s="471"/>
      <c r="AFC18" s="471"/>
      <c r="AFD18" s="471"/>
      <c r="AFE18" s="471"/>
      <c r="AFF18" s="471"/>
      <c r="AFG18" s="471"/>
      <c r="AFH18" s="471"/>
      <c r="AFI18" s="471"/>
      <c r="AFJ18" s="471"/>
      <c r="AFK18" s="471"/>
      <c r="AFL18" s="471"/>
      <c r="AFM18" s="471"/>
      <c r="AFN18" s="471"/>
      <c r="AFO18" s="471"/>
      <c r="AFP18" s="471"/>
      <c r="AFQ18" s="471"/>
      <c r="AFR18" s="471"/>
      <c r="AFS18" s="471"/>
      <c r="AFT18" s="471"/>
      <c r="AFU18" s="471"/>
      <c r="AFV18" s="471"/>
      <c r="AFW18" s="471"/>
      <c r="AFX18" s="471"/>
      <c r="AFY18" s="471"/>
      <c r="AFZ18" s="471"/>
      <c r="AGA18" s="471"/>
      <c r="AGB18" s="471"/>
      <c r="AGC18" s="471"/>
      <c r="AGD18" s="471"/>
      <c r="AGE18" s="471"/>
      <c r="AGF18" s="471"/>
      <c r="AGG18" s="471"/>
      <c r="AGH18" s="471"/>
      <c r="AGI18" s="471"/>
    </row>
    <row r="19" spans="1:867" s="445" customFormat="1" ht="27" customHeight="1" x14ac:dyDescent="0.2">
      <c r="A19" s="443" t="str">
        <f>'Estimación por período'!A19</f>
        <v>4. Contribución al ordenamiento productivo y social de los predios vinculados al cultivo de caña de azúcar para la producción de panela</v>
      </c>
      <c r="B19" s="443">
        <f>'Estimación anualizada '!V19</f>
        <v>26441136394.199997</v>
      </c>
      <c r="C19" s="505">
        <f>F19/B19</f>
        <v>0.80000000000000016</v>
      </c>
      <c r="D19" s="505">
        <f>G19/B19</f>
        <v>0.10000000000000002</v>
      </c>
      <c r="E19" s="505">
        <f>H19/B19</f>
        <v>0.10000000000000002</v>
      </c>
      <c r="F19" s="443">
        <f>SUM(F20:F21)</f>
        <v>21152909115.360001</v>
      </c>
      <c r="G19" s="443">
        <f t="shared" ref="G19:H19" si="22">SUM(G20:G21)</f>
        <v>2644113639.4200001</v>
      </c>
      <c r="H19" s="443">
        <f t="shared" si="22"/>
        <v>2644113639.4200001</v>
      </c>
      <c r="I19" s="505">
        <f>M19/F19</f>
        <v>0.6</v>
      </c>
      <c r="J19" s="505"/>
      <c r="K19" s="505">
        <f>O19/F19</f>
        <v>0.39999999999999997</v>
      </c>
      <c r="L19" s="505"/>
      <c r="M19" s="443">
        <f>SUM(M20:M21)</f>
        <v>12691745469.216</v>
      </c>
      <c r="N19" s="443">
        <f t="shared" ref="N19:P19" si="23">SUM(N20:N21)</f>
        <v>0</v>
      </c>
      <c r="O19" s="443">
        <f t="shared" si="23"/>
        <v>8461163646.1440001</v>
      </c>
      <c r="P19" s="443">
        <f t="shared" si="23"/>
        <v>0</v>
      </c>
      <c r="Q19" s="471"/>
      <c r="R19" s="471"/>
      <c r="S19" s="471"/>
      <c r="T19" s="471"/>
      <c r="U19" s="471"/>
      <c r="V19" s="471"/>
      <c r="W19" s="471"/>
      <c r="X19" s="471"/>
      <c r="Y19" s="471"/>
      <c r="Z19" s="471"/>
      <c r="AA19" s="471"/>
      <c r="AB19" s="471"/>
      <c r="AC19" s="471"/>
      <c r="AD19" s="471"/>
      <c r="AE19" s="471"/>
      <c r="AF19" s="471"/>
      <c r="AG19" s="471"/>
      <c r="AH19" s="471"/>
      <c r="AI19" s="471"/>
      <c r="AJ19" s="471"/>
      <c r="AK19" s="471"/>
      <c r="AL19" s="471"/>
      <c r="AM19" s="471"/>
      <c r="AN19" s="471"/>
      <c r="AO19" s="471"/>
      <c r="AP19" s="471"/>
      <c r="AQ19" s="471"/>
      <c r="AR19" s="471"/>
      <c r="AS19" s="471"/>
      <c r="AT19" s="471"/>
      <c r="AU19" s="471"/>
      <c r="AV19" s="471"/>
      <c r="AW19" s="471"/>
      <c r="AX19" s="471"/>
      <c r="AY19" s="471"/>
      <c r="AZ19" s="471"/>
      <c r="BA19" s="471"/>
      <c r="BB19" s="471"/>
      <c r="BC19" s="471"/>
      <c r="BD19" s="471"/>
      <c r="BE19" s="471"/>
      <c r="BF19" s="471"/>
      <c r="BG19" s="471"/>
      <c r="BH19" s="471"/>
      <c r="BI19" s="471"/>
      <c r="BJ19" s="471"/>
      <c r="BK19" s="471"/>
      <c r="BL19" s="471"/>
      <c r="BM19" s="471"/>
      <c r="BN19" s="471"/>
      <c r="BO19" s="471"/>
      <c r="BP19" s="471"/>
      <c r="BQ19" s="471"/>
      <c r="BR19" s="471"/>
      <c r="BS19" s="471"/>
      <c r="BT19" s="471"/>
      <c r="BU19" s="471"/>
      <c r="BV19" s="471"/>
      <c r="BW19" s="471"/>
      <c r="BX19" s="471"/>
      <c r="BY19" s="471"/>
      <c r="BZ19" s="471"/>
      <c r="CA19" s="471"/>
      <c r="CB19" s="471"/>
      <c r="CC19" s="471"/>
      <c r="CD19" s="471"/>
      <c r="CE19" s="471"/>
      <c r="CF19" s="471"/>
      <c r="CG19" s="471"/>
      <c r="CH19" s="471"/>
      <c r="CI19" s="471"/>
      <c r="CJ19" s="471"/>
      <c r="CK19" s="471"/>
      <c r="CL19" s="471"/>
      <c r="CM19" s="471"/>
      <c r="CN19" s="471"/>
      <c r="CO19" s="471"/>
      <c r="CP19" s="471"/>
      <c r="CQ19" s="471"/>
      <c r="CR19" s="471"/>
      <c r="CS19" s="471"/>
      <c r="CT19" s="471"/>
      <c r="CU19" s="471"/>
      <c r="CV19" s="471"/>
      <c r="CW19" s="471"/>
      <c r="CX19" s="471"/>
      <c r="CY19" s="471"/>
      <c r="CZ19" s="471"/>
      <c r="DA19" s="471"/>
      <c r="DB19" s="471"/>
      <c r="DC19" s="471"/>
      <c r="DD19" s="471"/>
      <c r="DE19" s="471"/>
      <c r="DF19" s="471"/>
      <c r="DG19" s="471"/>
      <c r="DH19" s="471"/>
      <c r="DI19" s="471"/>
      <c r="DJ19" s="471"/>
      <c r="DK19" s="471"/>
      <c r="DL19" s="471"/>
      <c r="DM19" s="471"/>
      <c r="DN19" s="471"/>
      <c r="DO19" s="471"/>
      <c r="DP19" s="471"/>
      <c r="DQ19" s="471"/>
      <c r="DR19" s="471"/>
      <c r="DS19" s="471"/>
      <c r="DT19" s="471"/>
      <c r="DU19" s="471"/>
      <c r="DV19" s="471"/>
      <c r="DW19" s="471"/>
      <c r="DX19" s="471"/>
      <c r="DY19" s="471"/>
      <c r="DZ19" s="471"/>
      <c r="EA19" s="471"/>
      <c r="EB19" s="471"/>
      <c r="EC19" s="471"/>
      <c r="ED19" s="471"/>
      <c r="EE19" s="471"/>
      <c r="EF19" s="471"/>
      <c r="EG19" s="471"/>
      <c r="EH19" s="471"/>
      <c r="EI19" s="471"/>
      <c r="EJ19" s="471"/>
      <c r="EK19" s="471"/>
      <c r="EL19" s="471"/>
      <c r="EM19" s="471"/>
      <c r="EN19" s="471"/>
      <c r="EO19" s="471"/>
      <c r="EP19" s="471"/>
      <c r="EQ19" s="471"/>
      <c r="ER19" s="471"/>
      <c r="ES19" s="471"/>
      <c r="ET19" s="471"/>
      <c r="EU19" s="471"/>
      <c r="EV19" s="471"/>
      <c r="EW19" s="471"/>
      <c r="EX19" s="471"/>
      <c r="EY19" s="471"/>
      <c r="EZ19" s="471"/>
      <c r="FA19" s="471"/>
      <c r="FB19" s="471"/>
      <c r="FC19" s="471"/>
      <c r="FD19" s="471"/>
      <c r="FE19" s="471"/>
      <c r="FF19" s="471"/>
      <c r="FG19" s="471"/>
      <c r="FH19" s="471"/>
      <c r="FI19" s="471"/>
      <c r="FJ19" s="471"/>
      <c r="FK19" s="471"/>
      <c r="FL19" s="471"/>
      <c r="FM19" s="471"/>
      <c r="FN19" s="471"/>
      <c r="FO19" s="471"/>
      <c r="FP19" s="471"/>
      <c r="FQ19" s="471"/>
      <c r="FR19" s="471"/>
      <c r="FS19" s="471"/>
      <c r="FT19" s="471"/>
      <c r="FU19" s="471"/>
      <c r="FV19" s="471"/>
      <c r="FW19" s="471"/>
      <c r="FX19" s="471"/>
      <c r="FY19" s="471"/>
      <c r="FZ19" s="471"/>
      <c r="GA19" s="471"/>
      <c r="GB19" s="471"/>
      <c r="GC19" s="471"/>
      <c r="GD19" s="471"/>
      <c r="GE19" s="471"/>
      <c r="GF19" s="471"/>
      <c r="GG19" s="471"/>
      <c r="GH19" s="471"/>
      <c r="GI19" s="471"/>
      <c r="GJ19" s="471"/>
      <c r="GK19" s="471"/>
      <c r="GL19" s="471"/>
      <c r="GM19" s="471"/>
      <c r="GN19" s="471"/>
      <c r="GO19" s="471"/>
      <c r="GP19" s="471"/>
      <c r="GQ19" s="471"/>
      <c r="GR19" s="471"/>
      <c r="GS19" s="471"/>
      <c r="GT19" s="471"/>
      <c r="GU19" s="471"/>
      <c r="GV19" s="471"/>
      <c r="GW19" s="471"/>
      <c r="GX19" s="471"/>
      <c r="GY19" s="471"/>
      <c r="GZ19" s="471"/>
      <c r="HA19" s="471"/>
      <c r="HB19" s="471"/>
      <c r="HC19" s="471"/>
      <c r="HD19" s="471"/>
      <c r="HE19" s="471"/>
      <c r="HF19" s="471"/>
      <c r="HG19" s="471"/>
      <c r="HH19" s="471"/>
      <c r="HI19" s="471"/>
      <c r="HJ19" s="471"/>
      <c r="HK19" s="471"/>
      <c r="HL19" s="471"/>
      <c r="HM19" s="471"/>
      <c r="HN19" s="471"/>
      <c r="HO19" s="471"/>
      <c r="HP19" s="471"/>
      <c r="HQ19" s="471"/>
      <c r="HR19" s="471"/>
      <c r="HS19" s="471"/>
      <c r="HT19" s="471"/>
      <c r="HU19" s="471"/>
      <c r="HV19" s="471"/>
      <c r="HW19" s="471"/>
      <c r="HX19" s="471"/>
      <c r="HY19" s="471"/>
      <c r="HZ19" s="471"/>
      <c r="IA19" s="471"/>
      <c r="IB19" s="471"/>
      <c r="IC19" s="471"/>
      <c r="ID19" s="471"/>
      <c r="IE19" s="471"/>
      <c r="IF19" s="471"/>
      <c r="IG19" s="471"/>
      <c r="IH19" s="471"/>
      <c r="II19" s="471"/>
      <c r="IJ19" s="471"/>
      <c r="IK19" s="471"/>
      <c r="IL19" s="471"/>
      <c r="IM19" s="471"/>
      <c r="IN19" s="471"/>
      <c r="IO19" s="471"/>
      <c r="IP19" s="471"/>
      <c r="IQ19" s="471"/>
      <c r="IR19" s="471"/>
      <c r="IS19" s="471"/>
      <c r="IT19" s="471"/>
      <c r="IU19" s="471"/>
      <c r="IV19" s="471"/>
      <c r="IW19" s="471"/>
      <c r="IX19" s="471"/>
      <c r="IY19" s="471"/>
      <c r="IZ19" s="471"/>
      <c r="JA19" s="471"/>
      <c r="JB19" s="471"/>
      <c r="JC19" s="471"/>
      <c r="JD19" s="471"/>
      <c r="JE19" s="471"/>
      <c r="JF19" s="471"/>
      <c r="JG19" s="471"/>
      <c r="JH19" s="471"/>
      <c r="JI19" s="471"/>
      <c r="JJ19" s="471"/>
      <c r="JK19" s="471"/>
      <c r="JL19" s="471"/>
      <c r="JM19" s="471"/>
      <c r="JN19" s="471"/>
      <c r="JO19" s="471"/>
      <c r="JP19" s="471"/>
      <c r="JQ19" s="471"/>
      <c r="JR19" s="471"/>
      <c r="JS19" s="471"/>
      <c r="JT19" s="471"/>
      <c r="JU19" s="471"/>
      <c r="JV19" s="471"/>
      <c r="JW19" s="471"/>
      <c r="JX19" s="471"/>
      <c r="JY19" s="471"/>
      <c r="JZ19" s="471"/>
      <c r="KA19" s="471"/>
      <c r="KB19" s="471"/>
      <c r="KC19" s="471"/>
      <c r="KD19" s="471"/>
      <c r="KE19" s="471"/>
      <c r="KF19" s="471"/>
      <c r="KG19" s="471"/>
      <c r="KH19" s="471"/>
      <c r="KI19" s="471"/>
      <c r="KJ19" s="471"/>
      <c r="KK19" s="471"/>
      <c r="KL19" s="471"/>
      <c r="KM19" s="471"/>
      <c r="KN19" s="471"/>
      <c r="KO19" s="471"/>
      <c r="KP19" s="471"/>
      <c r="KQ19" s="471"/>
      <c r="KR19" s="471"/>
      <c r="KS19" s="471"/>
      <c r="KT19" s="471"/>
      <c r="KU19" s="471"/>
      <c r="KV19" s="471"/>
      <c r="KW19" s="471"/>
      <c r="KX19" s="471"/>
      <c r="KY19" s="471"/>
      <c r="KZ19" s="471"/>
      <c r="LA19" s="471"/>
      <c r="LB19" s="471"/>
      <c r="LC19" s="471"/>
      <c r="LD19" s="471"/>
      <c r="LE19" s="471"/>
      <c r="LF19" s="471"/>
      <c r="LG19" s="471"/>
      <c r="LH19" s="471"/>
      <c r="LI19" s="471"/>
      <c r="LJ19" s="471"/>
      <c r="LK19" s="471"/>
      <c r="LL19" s="471"/>
      <c r="LM19" s="471"/>
      <c r="LN19" s="471"/>
      <c r="LO19" s="471"/>
      <c r="LP19" s="471"/>
      <c r="LQ19" s="471"/>
      <c r="LR19" s="471"/>
      <c r="LS19" s="471"/>
      <c r="LT19" s="471"/>
      <c r="LU19" s="471"/>
      <c r="LV19" s="471"/>
      <c r="LW19" s="471"/>
      <c r="LX19" s="471"/>
      <c r="LY19" s="471"/>
      <c r="LZ19" s="471"/>
      <c r="MA19" s="471"/>
      <c r="MB19" s="471"/>
      <c r="MC19" s="471"/>
      <c r="MD19" s="471"/>
      <c r="ME19" s="471"/>
      <c r="MF19" s="471"/>
      <c r="MG19" s="471"/>
      <c r="MH19" s="471"/>
      <c r="MI19" s="471"/>
      <c r="MJ19" s="471"/>
      <c r="MK19" s="471"/>
      <c r="ML19" s="471"/>
      <c r="MM19" s="471"/>
      <c r="MN19" s="471"/>
      <c r="MO19" s="471"/>
      <c r="MP19" s="471"/>
      <c r="MQ19" s="471"/>
      <c r="MR19" s="471"/>
      <c r="MS19" s="471"/>
      <c r="MT19" s="471"/>
      <c r="MU19" s="471"/>
      <c r="MV19" s="471"/>
      <c r="MW19" s="471"/>
      <c r="MX19" s="471"/>
      <c r="MY19" s="471"/>
      <c r="MZ19" s="471"/>
      <c r="NA19" s="471"/>
      <c r="NB19" s="471"/>
      <c r="NC19" s="471"/>
      <c r="ND19" s="471"/>
      <c r="NE19" s="471"/>
      <c r="NF19" s="471"/>
      <c r="NG19" s="471"/>
      <c r="NH19" s="471"/>
      <c r="NI19" s="471"/>
      <c r="NJ19" s="471"/>
      <c r="NK19" s="471"/>
      <c r="NL19" s="471"/>
      <c r="NM19" s="471"/>
      <c r="NN19" s="471"/>
      <c r="NO19" s="471"/>
      <c r="NP19" s="471"/>
      <c r="NQ19" s="471"/>
      <c r="NR19" s="471"/>
      <c r="NS19" s="471"/>
      <c r="NT19" s="471"/>
      <c r="NU19" s="471"/>
      <c r="NV19" s="471"/>
      <c r="NW19" s="471"/>
      <c r="NX19" s="471"/>
      <c r="NY19" s="471"/>
      <c r="NZ19" s="471"/>
      <c r="OA19" s="471"/>
      <c r="OB19" s="471"/>
      <c r="OC19" s="471"/>
      <c r="OD19" s="471"/>
      <c r="OE19" s="471"/>
      <c r="OF19" s="471"/>
      <c r="OG19" s="471"/>
      <c r="OH19" s="471"/>
      <c r="OI19" s="471"/>
      <c r="OJ19" s="471"/>
      <c r="OK19" s="471"/>
      <c r="OL19" s="471"/>
      <c r="OM19" s="471"/>
      <c r="ON19" s="471"/>
      <c r="OO19" s="471"/>
      <c r="OP19" s="471"/>
      <c r="OQ19" s="471"/>
      <c r="OR19" s="471"/>
      <c r="OS19" s="471"/>
      <c r="OT19" s="471"/>
      <c r="OU19" s="471"/>
      <c r="OV19" s="471"/>
      <c r="OW19" s="471"/>
      <c r="OX19" s="471"/>
      <c r="OY19" s="471"/>
      <c r="OZ19" s="471"/>
      <c r="PA19" s="471"/>
      <c r="PB19" s="471"/>
      <c r="PC19" s="471"/>
      <c r="PD19" s="471"/>
      <c r="PE19" s="471"/>
      <c r="PF19" s="471"/>
      <c r="PG19" s="471"/>
      <c r="PH19" s="471"/>
      <c r="PI19" s="471"/>
      <c r="PJ19" s="471"/>
      <c r="PK19" s="471"/>
      <c r="PL19" s="471"/>
      <c r="PM19" s="471"/>
      <c r="PN19" s="471"/>
      <c r="PO19" s="471"/>
      <c r="PP19" s="471"/>
      <c r="PQ19" s="471"/>
      <c r="PR19" s="471"/>
      <c r="PS19" s="471"/>
      <c r="PT19" s="471"/>
      <c r="PU19" s="471"/>
      <c r="PV19" s="471"/>
      <c r="PW19" s="471"/>
      <c r="PX19" s="471"/>
      <c r="PY19" s="471"/>
      <c r="PZ19" s="471"/>
      <c r="QA19" s="471"/>
      <c r="QB19" s="471"/>
      <c r="QC19" s="471"/>
      <c r="QD19" s="471"/>
      <c r="QE19" s="471"/>
      <c r="QF19" s="471"/>
      <c r="QG19" s="471"/>
      <c r="QH19" s="471"/>
      <c r="QI19" s="471"/>
      <c r="QJ19" s="471"/>
      <c r="QK19" s="471"/>
      <c r="QL19" s="471"/>
      <c r="QM19" s="471"/>
      <c r="QN19" s="471"/>
      <c r="QO19" s="471"/>
      <c r="QP19" s="471"/>
      <c r="QQ19" s="471"/>
      <c r="QR19" s="471"/>
      <c r="QS19" s="471"/>
      <c r="QT19" s="471"/>
      <c r="QU19" s="471"/>
      <c r="QV19" s="471"/>
      <c r="QW19" s="471"/>
      <c r="QX19" s="471"/>
      <c r="QY19" s="471"/>
      <c r="QZ19" s="471"/>
      <c r="RA19" s="471"/>
      <c r="RB19" s="471"/>
      <c r="RC19" s="471"/>
      <c r="RD19" s="471"/>
      <c r="RE19" s="471"/>
      <c r="RF19" s="471"/>
      <c r="RG19" s="471"/>
      <c r="RH19" s="471"/>
      <c r="RI19" s="471"/>
      <c r="RJ19" s="471"/>
      <c r="RK19" s="471"/>
      <c r="RL19" s="471"/>
      <c r="RM19" s="471"/>
      <c r="RN19" s="471"/>
      <c r="RO19" s="471"/>
      <c r="RP19" s="471"/>
      <c r="RQ19" s="471"/>
      <c r="RR19" s="471"/>
      <c r="RS19" s="471"/>
      <c r="RT19" s="471"/>
      <c r="RU19" s="471"/>
      <c r="RV19" s="471"/>
      <c r="RW19" s="471"/>
      <c r="RX19" s="471"/>
      <c r="RY19" s="471"/>
      <c r="RZ19" s="471"/>
      <c r="SA19" s="471"/>
      <c r="SB19" s="471"/>
      <c r="SC19" s="471"/>
      <c r="SD19" s="471"/>
      <c r="SE19" s="471"/>
      <c r="SF19" s="471"/>
      <c r="SG19" s="471"/>
      <c r="SH19" s="471"/>
      <c r="SI19" s="471"/>
      <c r="SJ19" s="471"/>
      <c r="SK19" s="471"/>
      <c r="SL19" s="471"/>
      <c r="SM19" s="471"/>
      <c r="SN19" s="471"/>
      <c r="SO19" s="471"/>
      <c r="SP19" s="471"/>
      <c r="SQ19" s="471"/>
      <c r="SR19" s="471"/>
      <c r="SS19" s="471"/>
      <c r="ST19" s="471"/>
      <c r="SU19" s="471"/>
      <c r="SV19" s="471"/>
      <c r="SW19" s="471"/>
      <c r="SX19" s="471"/>
      <c r="SY19" s="471"/>
      <c r="SZ19" s="471"/>
      <c r="TA19" s="471"/>
      <c r="TB19" s="471"/>
      <c r="TC19" s="471"/>
      <c r="TD19" s="471"/>
      <c r="TE19" s="471"/>
      <c r="TF19" s="471"/>
      <c r="TG19" s="471"/>
      <c r="TH19" s="471"/>
      <c r="TI19" s="471"/>
      <c r="TJ19" s="471"/>
      <c r="TK19" s="471"/>
      <c r="TL19" s="471"/>
      <c r="TM19" s="471"/>
      <c r="TN19" s="471"/>
      <c r="TO19" s="471"/>
      <c r="TP19" s="471"/>
      <c r="TQ19" s="471"/>
      <c r="TR19" s="471"/>
      <c r="TS19" s="471"/>
      <c r="TT19" s="471"/>
      <c r="TU19" s="471"/>
      <c r="TV19" s="471"/>
      <c r="TW19" s="471"/>
      <c r="TX19" s="471"/>
      <c r="TY19" s="471"/>
      <c r="TZ19" s="471"/>
      <c r="UA19" s="471"/>
      <c r="UB19" s="471"/>
      <c r="UC19" s="471"/>
      <c r="UD19" s="471"/>
      <c r="UE19" s="471"/>
      <c r="UF19" s="471"/>
      <c r="UG19" s="471"/>
      <c r="UH19" s="471"/>
      <c r="UI19" s="471"/>
      <c r="UJ19" s="471"/>
      <c r="UK19" s="471"/>
      <c r="UL19" s="471"/>
      <c r="UM19" s="471"/>
      <c r="UN19" s="471"/>
      <c r="UO19" s="471"/>
      <c r="UP19" s="471"/>
      <c r="UQ19" s="471"/>
      <c r="UR19" s="471"/>
      <c r="US19" s="471"/>
      <c r="UT19" s="471"/>
      <c r="UU19" s="471"/>
      <c r="UV19" s="471"/>
      <c r="UW19" s="471"/>
      <c r="UX19" s="471"/>
      <c r="UY19" s="471"/>
      <c r="UZ19" s="471"/>
      <c r="VA19" s="471"/>
      <c r="VB19" s="471"/>
      <c r="VC19" s="471"/>
      <c r="VD19" s="471"/>
      <c r="VE19" s="471"/>
      <c r="VF19" s="471"/>
      <c r="VG19" s="471"/>
      <c r="VH19" s="471"/>
      <c r="VI19" s="471"/>
      <c r="VJ19" s="471"/>
      <c r="VK19" s="471"/>
      <c r="VL19" s="471"/>
      <c r="VM19" s="471"/>
      <c r="VN19" s="471"/>
      <c r="VO19" s="471"/>
      <c r="VP19" s="471"/>
      <c r="VQ19" s="471"/>
      <c r="VR19" s="471"/>
      <c r="VS19" s="471"/>
      <c r="VT19" s="471"/>
      <c r="VU19" s="471"/>
      <c r="VV19" s="471"/>
      <c r="VW19" s="471"/>
      <c r="VX19" s="471"/>
      <c r="VY19" s="471"/>
      <c r="VZ19" s="471"/>
      <c r="WA19" s="471"/>
      <c r="WB19" s="471"/>
      <c r="WC19" s="471"/>
      <c r="WD19" s="471"/>
      <c r="WE19" s="471"/>
      <c r="WF19" s="471"/>
      <c r="WG19" s="471"/>
      <c r="WH19" s="471"/>
      <c r="WI19" s="471"/>
      <c r="WJ19" s="471"/>
      <c r="WK19" s="471"/>
      <c r="WL19" s="471"/>
      <c r="WM19" s="471"/>
      <c r="WN19" s="471"/>
      <c r="WO19" s="471"/>
      <c r="WP19" s="471"/>
      <c r="WQ19" s="471"/>
      <c r="WR19" s="471"/>
      <c r="WS19" s="471"/>
      <c r="WT19" s="471"/>
      <c r="WU19" s="471"/>
      <c r="WV19" s="471"/>
      <c r="WW19" s="471"/>
      <c r="WX19" s="471"/>
      <c r="WY19" s="471"/>
      <c r="WZ19" s="471"/>
      <c r="XA19" s="471"/>
      <c r="XB19" s="471"/>
      <c r="XC19" s="471"/>
      <c r="XD19" s="471"/>
      <c r="XE19" s="471"/>
      <c r="XF19" s="471"/>
      <c r="XG19" s="471"/>
      <c r="XH19" s="471"/>
      <c r="XI19" s="471"/>
      <c r="XJ19" s="471"/>
      <c r="XK19" s="471"/>
      <c r="XL19" s="471"/>
      <c r="XM19" s="471"/>
      <c r="XN19" s="471"/>
      <c r="XO19" s="471"/>
      <c r="XP19" s="471"/>
      <c r="XQ19" s="471"/>
      <c r="XR19" s="471"/>
      <c r="XS19" s="471"/>
      <c r="XT19" s="471"/>
      <c r="XU19" s="471"/>
      <c r="XV19" s="471"/>
      <c r="XW19" s="471"/>
      <c r="XX19" s="471"/>
      <c r="XY19" s="471"/>
      <c r="XZ19" s="471"/>
      <c r="YA19" s="471"/>
      <c r="YB19" s="471"/>
      <c r="YC19" s="471"/>
      <c r="YD19" s="471"/>
      <c r="YE19" s="471"/>
      <c r="YF19" s="471"/>
      <c r="YG19" s="471"/>
      <c r="YH19" s="471"/>
      <c r="YI19" s="471"/>
      <c r="YJ19" s="471"/>
      <c r="YK19" s="471"/>
      <c r="YL19" s="471"/>
      <c r="YM19" s="471"/>
      <c r="YN19" s="471"/>
      <c r="YO19" s="471"/>
      <c r="YP19" s="471"/>
      <c r="YQ19" s="471"/>
      <c r="YR19" s="471"/>
      <c r="YS19" s="471"/>
      <c r="YT19" s="471"/>
      <c r="YU19" s="471"/>
      <c r="YV19" s="471"/>
      <c r="YW19" s="471"/>
      <c r="YX19" s="471"/>
      <c r="YY19" s="471"/>
      <c r="YZ19" s="471"/>
      <c r="ZA19" s="471"/>
      <c r="ZB19" s="471"/>
      <c r="ZC19" s="471"/>
      <c r="ZD19" s="471"/>
      <c r="ZE19" s="471"/>
      <c r="ZF19" s="471"/>
      <c r="ZG19" s="471"/>
      <c r="ZH19" s="471"/>
      <c r="ZI19" s="471"/>
      <c r="ZJ19" s="471"/>
      <c r="ZK19" s="471"/>
      <c r="ZL19" s="471"/>
      <c r="ZM19" s="471"/>
      <c r="ZN19" s="471"/>
      <c r="ZO19" s="471"/>
      <c r="ZP19" s="471"/>
      <c r="ZQ19" s="471"/>
      <c r="ZR19" s="471"/>
      <c r="ZS19" s="471"/>
      <c r="ZT19" s="471"/>
      <c r="ZU19" s="471"/>
      <c r="ZV19" s="471"/>
      <c r="ZW19" s="471"/>
      <c r="ZX19" s="471"/>
      <c r="ZY19" s="471"/>
      <c r="ZZ19" s="471"/>
      <c r="AAA19" s="471"/>
      <c r="AAB19" s="471"/>
      <c r="AAC19" s="471"/>
      <c r="AAD19" s="471"/>
      <c r="AAE19" s="471"/>
      <c r="AAF19" s="471"/>
      <c r="AAG19" s="471"/>
      <c r="AAH19" s="471"/>
      <c r="AAI19" s="471"/>
      <c r="AAJ19" s="471"/>
      <c r="AAK19" s="471"/>
      <c r="AAL19" s="471"/>
      <c r="AAM19" s="471"/>
      <c r="AAN19" s="471"/>
      <c r="AAO19" s="471"/>
      <c r="AAP19" s="471"/>
      <c r="AAQ19" s="471"/>
      <c r="AAR19" s="471"/>
      <c r="AAS19" s="471"/>
      <c r="AAT19" s="471"/>
      <c r="AAU19" s="471"/>
      <c r="AAV19" s="471"/>
      <c r="AAW19" s="471"/>
      <c r="AAX19" s="471"/>
      <c r="AAY19" s="471"/>
      <c r="AAZ19" s="471"/>
      <c r="ABA19" s="471"/>
      <c r="ABB19" s="471"/>
      <c r="ABC19" s="471"/>
      <c r="ABD19" s="471"/>
      <c r="ABE19" s="471"/>
      <c r="ABF19" s="471"/>
      <c r="ABG19" s="471"/>
      <c r="ABH19" s="471"/>
      <c r="ABI19" s="471"/>
      <c r="ABJ19" s="471"/>
      <c r="ABK19" s="471"/>
      <c r="ABL19" s="471"/>
      <c r="ABM19" s="471"/>
      <c r="ABN19" s="471"/>
      <c r="ABO19" s="471"/>
      <c r="ABP19" s="471"/>
      <c r="ABQ19" s="471"/>
      <c r="ABR19" s="471"/>
      <c r="ABS19" s="471"/>
      <c r="ABT19" s="471"/>
      <c r="ABU19" s="471"/>
      <c r="ABV19" s="471"/>
      <c r="ABW19" s="471"/>
      <c r="ABX19" s="471"/>
      <c r="ABY19" s="471"/>
      <c r="ABZ19" s="471"/>
      <c r="ACA19" s="471"/>
      <c r="ACB19" s="471"/>
      <c r="ACC19" s="471"/>
      <c r="ACD19" s="471"/>
      <c r="ACE19" s="471"/>
      <c r="ACF19" s="471"/>
      <c r="ACG19" s="471"/>
      <c r="ACH19" s="471"/>
      <c r="ACI19" s="471"/>
      <c r="ACJ19" s="471"/>
      <c r="ACK19" s="471"/>
      <c r="ACL19" s="471"/>
      <c r="ACM19" s="471"/>
      <c r="ACN19" s="471"/>
      <c r="ACO19" s="471"/>
      <c r="ACP19" s="471"/>
      <c r="ACQ19" s="471"/>
      <c r="ACR19" s="471"/>
      <c r="ACS19" s="471"/>
      <c r="ACT19" s="471"/>
      <c r="ACU19" s="471"/>
      <c r="ACV19" s="471"/>
      <c r="ACW19" s="471"/>
      <c r="ACX19" s="471"/>
      <c r="ACY19" s="471"/>
      <c r="ACZ19" s="471"/>
      <c r="ADA19" s="471"/>
      <c r="ADB19" s="471"/>
      <c r="ADC19" s="471"/>
      <c r="ADD19" s="471"/>
      <c r="ADE19" s="471"/>
      <c r="ADF19" s="471"/>
      <c r="ADG19" s="471"/>
      <c r="ADH19" s="471"/>
      <c r="ADI19" s="471"/>
      <c r="ADJ19" s="471"/>
      <c r="ADK19" s="471"/>
      <c r="ADL19" s="471"/>
      <c r="ADM19" s="471"/>
      <c r="ADN19" s="471"/>
      <c r="ADO19" s="471"/>
      <c r="ADP19" s="471"/>
      <c r="ADQ19" s="471"/>
      <c r="ADR19" s="471"/>
      <c r="ADS19" s="471"/>
      <c r="ADT19" s="471"/>
      <c r="ADU19" s="471"/>
      <c r="ADV19" s="471"/>
      <c r="ADW19" s="471"/>
      <c r="ADX19" s="471"/>
      <c r="ADY19" s="471"/>
      <c r="ADZ19" s="471"/>
      <c r="AEA19" s="471"/>
      <c r="AEB19" s="471"/>
      <c r="AEC19" s="471"/>
      <c r="AED19" s="471"/>
      <c r="AEE19" s="471"/>
      <c r="AEF19" s="471"/>
      <c r="AEG19" s="471"/>
      <c r="AEH19" s="471"/>
      <c r="AEI19" s="471"/>
      <c r="AEJ19" s="471"/>
      <c r="AEK19" s="471"/>
      <c r="AEL19" s="471"/>
      <c r="AEM19" s="471"/>
      <c r="AEN19" s="471"/>
      <c r="AEO19" s="471"/>
      <c r="AEP19" s="471"/>
      <c r="AEQ19" s="471"/>
      <c r="AER19" s="471"/>
      <c r="AES19" s="471"/>
      <c r="AET19" s="471"/>
      <c r="AEU19" s="471"/>
      <c r="AEV19" s="471"/>
      <c r="AEW19" s="471"/>
      <c r="AEX19" s="471"/>
      <c r="AEY19" s="471"/>
      <c r="AEZ19" s="471"/>
      <c r="AFA19" s="471"/>
      <c r="AFB19" s="471"/>
      <c r="AFC19" s="471"/>
      <c r="AFD19" s="471"/>
      <c r="AFE19" s="471"/>
      <c r="AFF19" s="471"/>
      <c r="AFG19" s="471"/>
      <c r="AFH19" s="471"/>
      <c r="AFI19" s="471"/>
      <c r="AFJ19" s="471"/>
      <c r="AFK19" s="471"/>
      <c r="AFL19" s="471"/>
      <c r="AFM19" s="471"/>
      <c r="AFN19" s="471"/>
      <c r="AFO19" s="471"/>
      <c r="AFP19" s="471"/>
      <c r="AFQ19" s="471"/>
      <c r="AFR19" s="471"/>
      <c r="AFS19" s="471"/>
      <c r="AFT19" s="471"/>
      <c r="AFU19" s="471"/>
      <c r="AFV19" s="471"/>
      <c r="AFW19" s="471"/>
      <c r="AFX19" s="471"/>
      <c r="AFY19" s="471"/>
      <c r="AFZ19" s="471"/>
      <c r="AGA19" s="471"/>
      <c r="AGB19" s="471"/>
      <c r="AGC19" s="471"/>
      <c r="AGD19" s="471"/>
      <c r="AGE19" s="471"/>
      <c r="AGF19" s="471"/>
      <c r="AGG19" s="471"/>
      <c r="AGH19" s="471"/>
      <c r="AGI19" s="471"/>
    </row>
    <row r="20" spans="1:867" s="421" customFormat="1" x14ac:dyDescent="0.2">
      <c r="A20" s="48" t="str">
        <f>'Estimación por período'!A20</f>
        <v>4.1. Promoción de la articulación con las políticas de ordenamiento productivo, en las regiones paneleras</v>
      </c>
      <c r="B20" s="48">
        <f>'Estimación anualizada '!V20</f>
        <v>14423846478.199995</v>
      </c>
      <c r="C20" s="284">
        <v>0.8</v>
      </c>
      <c r="D20" s="284">
        <v>0.1</v>
      </c>
      <c r="E20" s="284">
        <v>0.1</v>
      </c>
      <c r="F20" s="48">
        <f>B20*C20</f>
        <v>11539077182.559998</v>
      </c>
      <c r="G20" s="48">
        <f>B20*D20</f>
        <v>1442384647.8199997</v>
      </c>
      <c r="H20" s="48">
        <f>B20*E20</f>
        <v>1442384647.8199997</v>
      </c>
      <c r="I20" s="527">
        <v>0.6</v>
      </c>
      <c r="J20" s="527"/>
      <c r="K20" s="527">
        <v>0.4</v>
      </c>
      <c r="L20" s="526"/>
      <c r="M20" s="48">
        <f>F20*I20</f>
        <v>6923446309.5359983</v>
      </c>
      <c r="N20" s="48">
        <f>F20*J20</f>
        <v>0</v>
      </c>
      <c r="O20" s="48">
        <f>F20*K20</f>
        <v>4615630873.0239992</v>
      </c>
      <c r="P20" s="48"/>
      <c r="Q20" s="471"/>
      <c r="R20" s="471"/>
      <c r="S20" s="471"/>
      <c r="T20" s="471"/>
      <c r="U20" s="471"/>
      <c r="V20" s="471"/>
      <c r="W20" s="471"/>
      <c r="X20" s="471"/>
      <c r="Y20" s="471"/>
      <c r="Z20" s="471"/>
      <c r="AA20" s="471"/>
      <c r="AB20" s="471"/>
      <c r="AC20" s="471"/>
      <c r="AD20" s="471"/>
      <c r="AE20" s="471"/>
      <c r="AF20" s="471"/>
      <c r="AG20" s="471"/>
      <c r="AH20" s="471"/>
      <c r="AI20" s="471"/>
      <c r="AJ20" s="471"/>
      <c r="AK20" s="471"/>
      <c r="AL20" s="471"/>
      <c r="AM20" s="471"/>
      <c r="AN20" s="471"/>
      <c r="AO20" s="471"/>
      <c r="AP20" s="471"/>
      <c r="AQ20" s="471"/>
      <c r="AR20" s="471"/>
      <c r="AS20" s="471"/>
      <c r="AT20" s="471"/>
      <c r="AU20" s="471"/>
      <c r="AV20" s="471"/>
      <c r="AW20" s="471"/>
      <c r="AX20" s="471"/>
      <c r="AY20" s="471"/>
      <c r="AZ20" s="471"/>
      <c r="BA20" s="471"/>
      <c r="BB20" s="471"/>
      <c r="BC20" s="471"/>
      <c r="BD20" s="471"/>
      <c r="BE20" s="471"/>
      <c r="BF20" s="471"/>
      <c r="BG20" s="471"/>
      <c r="BH20" s="471"/>
      <c r="BI20" s="471"/>
      <c r="BJ20" s="471"/>
      <c r="BK20" s="471"/>
      <c r="BL20" s="471"/>
      <c r="BM20" s="471"/>
      <c r="BN20" s="471"/>
      <c r="BO20" s="471"/>
      <c r="BP20" s="471"/>
      <c r="BQ20" s="471"/>
      <c r="BR20" s="471"/>
      <c r="BS20" s="471"/>
      <c r="BT20" s="471"/>
      <c r="BU20" s="471"/>
      <c r="BV20" s="471"/>
      <c r="BW20" s="471"/>
      <c r="BX20" s="471"/>
      <c r="BY20" s="471"/>
      <c r="BZ20" s="471"/>
      <c r="CA20" s="471"/>
      <c r="CB20" s="471"/>
      <c r="CC20" s="471"/>
      <c r="CD20" s="471"/>
      <c r="CE20" s="471"/>
      <c r="CF20" s="471"/>
      <c r="CG20" s="471"/>
      <c r="CH20" s="471"/>
      <c r="CI20" s="471"/>
      <c r="CJ20" s="471"/>
      <c r="CK20" s="471"/>
      <c r="CL20" s="471"/>
      <c r="CM20" s="471"/>
      <c r="CN20" s="471"/>
      <c r="CO20" s="471"/>
      <c r="CP20" s="471"/>
      <c r="CQ20" s="471"/>
      <c r="CR20" s="471"/>
      <c r="CS20" s="471"/>
      <c r="CT20" s="471"/>
      <c r="CU20" s="471"/>
      <c r="CV20" s="471"/>
      <c r="CW20" s="471"/>
      <c r="CX20" s="471"/>
      <c r="CY20" s="471"/>
      <c r="CZ20" s="471"/>
      <c r="DA20" s="471"/>
      <c r="DB20" s="471"/>
      <c r="DC20" s="471"/>
      <c r="DD20" s="471"/>
      <c r="DE20" s="471"/>
      <c r="DF20" s="471"/>
      <c r="DG20" s="471"/>
      <c r="DH20" s="471"/>
      <c r="DI20" s="471"/>
      <c r="DJ20" s="471"/>
      <c r="DK20" s="471"/>
      <c r="DL20" s="471"/>
      <c r="DM20" s="471"/>
      <c r="DN20" s="471"/>
      <c r="DO20" s="471"/>
      <c r="DP20" s="471"/>
      <c r="DQ20" s="471"/>
      <c r="DR20" s="471"/>
      <c r="DS20" s="471"/>
      <c r="DT20" s="471"/>
      <c r="DU20" s="471"/>
      <c r="DV20" s="471"/>
      <c r="DW20" s="471"/>
      <c r="DX20" s="471"/>
      <c r="DY20" s="471"/>
      <c r="DZ20" s="471"/>
      <c r="EA20" s="471"/>
      <c r="EB20" s="471"/>
      <c r="EC20" s="471"/>
      <c r="ED20" s="471"/>
      <c r="EE20" s="471"/>
      <c r="EF20" s="471"/>
      <c r="EG20" s="471"/>
      <c r="EH20" s="471"/>
      <c r="EI20" s="471"/>
      <c r="EJ20" s="471"/>
      <c r="EK20" s="471"/>
      <c r="EL20" s="471"/>
      <c r="EM20" s="471"/>
      <c r="EN20" s="471"/>
      <c r="EO20" s="471"/>
      <c r="EP20" s="471"/>
      <c r="EQ20" s="471"/>
      <c r="ER20" s="471"/>
      <c r="ES20" s="471"/>
      <c r="ET20" s="471"/>
      <c r="EU20" s="471"/>
      <c r="EV20" s="471"/>
      <c r="EW20" s="471"/>
      <c r="EX20" s="471"/>
      <c r="EY20" s="471"/>
      <c r="EZ20" s="471"/>
      <c r="FA20" s="471"/>
      <c r="FB20" s="471"/>
      <c r="FC20" s="471"/>
      <c r="FD20" s="471"/>
      <c r="FE20" s="471"/>
      <c r="FF20" s="471"/>
      <c r="FG20" s="471"/>
      <c r="FH20" s="471"/>
      <c r="FI20" s="471"/>
      <c r="FJ20" s="471"/>
      <c r="FK20" s="471"/>
      <c r="FL20" s="471"/>
      <c r="FM20" s="471"/>
      <c r="FN20" s="471"/>
      <c r="FO20" s="471"/>
      <c r="FP20" s="471"/>
      <c r="FQ20" s="471"/>
      <c r="FR20" s="471"/>
      <c r="FS20" s="471"/>
      <c r="FT20" s="471"/>
      <c r="FU20" s="471"/>
      <c r="FV20" s="471"/>
      <c r="FW20" s="471"/>
      <c r="FX20" s="471"/>
      <c r="FY20" s="471"/>
      <c r="FZ20" s="471"/>
      <c r="GA20" s="471"/>
      <c r="GB20" s="471"/>
      <c r="GC20" s="471"/>
      <c r="GD20" s="471"/>
      <c r="GE20" s="471"/>
      <c r="GF20" s="471"/>
      <c r="GG20" s="471"/>
      <c r="GH20" s="471"/>
      <c r="GI20" s="471"/>
      <c r="GJ20" s="471"/>
      <c r="GK20" s="471"/>
      <c r="GL20" s="471"/>
      <c r="GM20" s="471"/>
      <c r="GN20" s="471"/>
      <c r="GO20" s="471"/>
      <c r="GP20" s="471"/>
      <c r="GQ20" s="471"/>
      <c r="GR20" s="471"/>
      <c r="GS20" s="471"/>
      <c r="GT20" s="471"/>
      <c r="GU20" s="471"/>
      <c r="GV20" s="471"/>
      <c r="GW20" s="471"/>
      <c r="GX20" s="471"/>
      <c r="GY20" s="471"/>
      <c r="GZ20" s="471"/>
      <c r="HA20" s="471"/>
      <c r="HB20" s="471"/>
      <c r="HC20" s="471"/>
      <c r="HD20" s="471"/>
      <c r="HE20" s="471"/>
      <c r="HF20" s="471"/>
      <c r="HG20" s="471"/>
      <c r="HH20" s="471"/>
      <c r="HI20" s="471"/>
      <c r="HJ20" s="471"/>
      <c r="HK20" s="471"/>
      <c r="HL20" s="471"/>
      <c r="HM20" s="471"/>
      <c r="HN20" s="471"/>
      <c r="HO20" s="471"/>
      <c r="HP20" s="471"/>
      <c r="HQ20" s="471"/>
      <c r="HR20" s="471"/>
      <c r="HS20" s="471"/>
      <c r="HT20" s="471"/>
      <c r="HU20" s="471"/>
      <c r="HV20" s="471"/>
      <c r="HW20" s="471"/>
      <c r="HX20" s="471"/>
      <c r="HY20" s="471"/>
      <c r="HZ20" s="471"/>
      <c r="IA20" s="471"/>
      <c r="IB20" s="471"/>
      <c r="IC20" s="471"/>
      <c r="ID20" s="471"/>
      <c r="IE20" s="471"/>
      <c r="IF20" s="471"/>
      <c r="IG20" s="471"/>
      <c r="IH20" s="471"/>
      <c r="II20" s="471"/>
      <c r="IJ20" s="471"/>
      <c r="IK20" s="471"/>
      <c r="IL20" s="471"/>
      <c r="IM20" s="471"/>
      <c r="IN20" s="471"/>
      <c r="IO20" s="471"/>
      <c r="IP20" s="471"/>
      <c r="IQ20" s="471"/>
      <c r="IR20" s="471"/>
      <c r="IS20" s="471"/>
      <c r="IT20" s="471"/>
      <c r="IU20" s="471"/>
      <c r="IV20" s="471"/>
      <c r="IW20" s="471"/>
      <c r="IX20" s="471"/>
      <c r="IY20" s="471"/>
      <c r="IZ20" s="471"/>
      <c r="JA20" s="471"/>
      <c r="JB20" s="471"/>
      <c r="JC20" s="471"/>
      <c r="JD20" s="471"/>
      <c r="JE20" s="471"/>
      <c r="JF20" s="471"/>
      <c r="JG20" s="471"/>
      <c r="JH20" s="471"/>
      <c r="JI20" s="471"/>
      <c r="JJ20" s="471"/>
      <c r="JK20" s="471"/>
      <c r="JL20" s="471"/>
      <c r="JM20" s="471"/>
      <c r="JN20" s="471"/>
      <c r="JO20" s="471"/>
      <c r="JP20" s="471"/>
      <c r="JQ20" s="471"/>
      <c r="JR20" s="471"/>
      <c r="JS20" s="471"/>
      <c r="JT20" s="471"/>
      <c r="JU20" s="471"/>
      <c r="JV20" s="471"/>
      <c r="JW20" s="471"/>
      <c r="JX20" s="471"/>
      <c r="JY20" s="471"/>
      <c r="JZ20" s="471"/>
      <c r="KA20" s="471"/>
      <c r="KB20" s="471"/>
      <c r="KC20" s="471"/>
      <c r="KD20" s="471"/>
      <c r="KE20" s="471"/>
      <c r="KF20" s="471"/>
      <c r="KG20" s="471"/>
      <c r="KH20" s="471"/>
      <c r="KI20" s="471"/>
      <c r="KJ20" s="471"/>
      <c r="KK20" s="471"/>
      <c r="KL20" s="471"/>
      <c r="KM20" s="471"/>
      <c r="KN20" s="471"/>
      <c r="KO20" s="471"/>
      <c r="KP20" s="471"/>
      <c r="KQ20" s="471"/>
      <c r="KR20" s="471"/>
      <c r="KS20" s="471"/>
      <c r="KT20" s="471"/>
      <c r="KU20" s="471"/>
      <c r="KV20" s="471"/>
      <c r="KW20" s="471"/>
      <c r="KX20" s="471"/>
      <c r="KY20" s="471"/>
      <c r="KZ20" s="471"/>
      <c r="LA20" s="471"/>
      <c r="LB20" s="471"/>
      <c r="LC20" s="471"/>
      <c r="LD20" s="471"/>
      <c r="LE20" s="471"/>
      <c r="LF20" s="471"/>
      <c r="LG20" s="471"/>
      <c r="LH20" s="471"/>
      <c r="LI20" s="471"/>
      <c r="LJ20" s="471"/>
      <c r="LK20" s="471"/>
      <c r="LL20" s="471"/>
      <c r="LM20" s="471"/>
      <c r="LN20" s="471"/>
      <c r="LO20" s="471"/>
      <c r="LP20" s="471"/>
      <c r="LQ20" s="471"/>
      <c r="LR20" s="471"/>
      <c r="LS20" s="471"/>
      <c r="LT20" s="471"/>
      <c r="LU20" s="471"/>
      <c r="LV20" s="471"/>
      <c r="LW20" s="471"/>
      <c r="LX20" s="471"/>
      <c r="LY20" s="471"/>
      <c r="LZ20" s="471"/>
      <c r="MA20" s="471"/>
      <c r="MB20" s="471"/>
      <c r="MC20" s="471"/>
      <c r="MD20" s="471"/>
      <c r="ME20" s="471"/>
      <c r="MF20" s="471"/>
      <c r="MG20" s="471"/>
      <c r="MH20" s="471"/>
      <c r="MI20" s="471"/>
      <c r="MJ20" s="471"/>
      <c r="MK20" s="471"/>
      <c r="ML20" s="471"/>
      <c r="MM20" s="471"/>
      <c r="MN20" s="471"/>
      <c r="MO20" s="471"/>
      <c r="MP20" s="471"/>
      <c r="MQ20" s="471"/>
      <c r="MR20" s="471"/>
      <c r="MS20" s="471"/>
      <c r="MT20" s="471"/>
      <c r="MU20" s="471"/>
      <c r="MV20" s="471"/>
      <c r="MW20" s="471"/>
      <c r="MX20" s="471"/>
      <c r="MY20" s="471"/>
      <c r="MZ20" s="471"/>
      <c r="NA20" s="471"/>
      <c r="NB20" s="471"/>
      <c r="NC20" s="471"/>
      <c r="ND20" s="471"/>
      <c r="NE20" s="471"/>
      <c r="NF20" s="471"/>
      <c r="NG20" s="471"/>
      <c r="NH20" s="471"/>
      <c r="NI20" s="471"/>
      <c r="NJ20" s="471"/>
      <c r="NK20" s="471"/>
      <c r="NL20" s="471"/>
      <c r="NM20" s="471"/>
      <c r="NN20" s="471"/>
      <c r="NO20" s="471"/>
      <c r="NP20" s="471"/>
      <c r="NQ20" s="471"/>
      <c r="NR20" s="471"/>
      <c r="NS20" s="471"/>
      <c r="NT20" s="471"/>
      <c r="NU20" s="471"/>
      <c r="NV20" s="471"/>
      <c r="NW20" s="471"/>
      <c r="NX20" s="471"/>
      <c r="NY20" s="471"/>
      <c r="NZ20" s="471"/>
      <c r="OA20" s="471"/>
      <c r="OB20" s="471"/>
      <c r="OC20" s="471"/>
      <c r="OD20" s="471"/>
      <c r="OE20" s="471"/>
      <c r="OF20" s="471"/>
      <c r="OG20" s="471"/>
      <c r="OH20" s="471"/>
      <c r="OI20" s="471"/>
      <c r="OJ20" s="471"/>
      <c r="OK20" s="471"/>
      <c r="OL20" s="471"/>
      <c r="OM20" s="471"/>
      <c r="ON20" s="471"/>
      <c r="OO20" s="471"/>
      <c r="OP20" s="471"/>
      <c r="OQ20" s="471"/>
      <c r="OR20" s="471"/>
      <c r="OS20" s="471"/>
      <c r="OT20" s="471"/>
      <c r="OU20" s="471"/>
      <c r="OV20" s="471"/>
      <c r="OW20" s="471"/>
      <c r="OX20" s="471"/>
      <c r="OY20" s="471"/>
      <c r="OZ20" s="471"/>
      <c r="PA20" s="471"/>
      <c r="PB20" s="471"/>
      <c r="PC20" s="471"/>
      <c r="PD20" s="471"/>
      <c r="PE20" s="471"/>
      <c r="PF20" s="471"/>
      <c r="PG20" s="471"/>
      <c r="PH20" s="471"/>
      <c r="PI20" s="471"/>
      <c r="PJ20" s="471"/>
      <c r="PK20" s="471"/>
      <c r="PL20" s="471"/>
      <c r="PM20" s="471"/>
      <c r="PN20" s="471"/>
      <c r="PO20" s="471"/>
      <c r="PP20" s="471"/>
      <c r="PQ20" s="471"/>
      <c r="PR20" s="471"/>
      <c r="PS20" s="471"/>
      <c r="PT20" s="471"/>
      <c r="PU20" s="471"/>
      <c r="PV20" s="471"/>
      <c r="PW20" s="471"/>
      <c r="PX20" s="471"/>
      <c r="PY20" s="471"/>
      <c r="PZ20" s="471"/>
      <c r="QA20" s="471"/>
      <c r="QB20" s="471"/>
      <c r="QC20" s="471"/>
      <c r="QD20" s="471"/>
      <c r="QE20" s="471"/>
      <c r="QF20" s="471"/>
      <c r="QG20" s="471"/>
      <c r="QH20" s="471"/>
      <c r="QI20" s="471"/>
      <c r="QJ20" s="471"/>
      <c r="QK20" s="471"/>
      <c r="QL20" s="471"/>
      <c r="QM20" s="471"/>
      <c r="QN20" s="471"/>
      <c r="QO20" s="471"/>
      <c r="QP20" s="471"/>
      <c r="QQ20" s="471"/>
      <c r="QR20" s="471"/>
      <c r="QS20" s="471"/>
      <c r="QT20" s="471"/>
      <c r="QU20" s="471"/>
      <c r="QV20" s="471"/>
      <c r="QW20" s="471"/>
      <c r="QX20" s="471"/>
      <c r="QY20" s="471"/>
      <c r="QZ20" s="471"/>
      <c r="RA20" s="471"/>
      <c r="RB20" s="471"/>
      <c r="RC20" s="471"/>
      <c r="RD20" s="471"/>
      <c r="RE20" s="471"/>
      <c r="RF20" s="471"/>
      <c r="RG20" s="471"/>
      <c r="RH20" s="471"/>
      <c r="RI20" s="471"/>
      <c r="RJ20" s="471"/>
      <c r="RK20" s="471"/>
      <c r="RL20" s="471"/>
      <c r="RM20" s="471"/>
      <c r="RN20" s="471"/>
      <c r="RO20" s="471"/>
      <c r="RP20" s="471"/>
      <c r="RQ20" s="471"/>
      <c r="RR20" s="471"/>
      <c r="RS20" s="471"/>
      <c r="RT20" s="471"/>
      <c r="RU20" s="471"/>
      <c r="RV20" s="471"/>
      <c r="RW20" s="471"/>
      <c r="RX20" s="471"/>
      <c r="RY20" s="471"/>
      <c r="RZ20" s="471"/>
      <c r="SA20" s="471"/>
      <c r="SB20" s="471"/>
      <c r="SC20" s="471"/>
      <c r="SD20" s="471"/>
      <c r="SE20" s="471"/>
      <c r="SF20" s="471"/>
      <c r="SG20" s="471"/>
      <c r="SH20" s="471"/>
      <c r="SI20" s="471"/>
      <c r="SJ20" s="471"/>
      <c r="SK20" s="471"/>
      <c r="SL20" s="471"/>
      <c r="SM20" s="471"/>
      <c r="SN20" s="471"/>
      <c r="SO20" s="471"/>
      <c r="SP20" s="471"/>
      <c r="SQ20" s="471"/>
      <c r="SR20" s="471"/>
      <c r="SS20" s="471"/>
      <c r="ST20" s="471"/>
      <c r="SU20" s="471"/>
      <c r="SV20" s="471"/>
      <c r="SW20" s="471"/>
      <c r="SX20" s="471"/>
      <c r="SY20" s="471"/>
      <c r="SZ20" s="471"/>
      <c r="TA20" s="471"/>
      <c r="TB20" s="471"/>
      <c r="TC20" s="471"/>
      <c r="TD20" s="471"/>
      <c r="TE20" s="471"/>
      <c r="TF20" s="471"/>
      <c r="TG20" s="471"/>
      <c r="TH20" s="471"/>
      <c r="TI20" s="471"/>
      <c r="TJ20" s="471"/>
      <c r="TK20" s="471"/>
      <c r="TL20" s="471"/>
      <c r="TM20" s="471"/>
      <c r="TN20" s="471"/>
      <c r="TO20" s="471"/>
      <c r="TP20" s="471"/>
      <c r="TQ20" s="471"/>
      <c r="TR20" s="471"/>
      <c r="TS20" s="471"/>
      <c r="TT20" s="471"/>
      <c r="TU20" s="471"/>
      <c r="TV20" s="471"/>
      <c r="TW20" s="471"/>
      <c r="TX20" s="471"/>
      <c r="TY20" s="471"/>
      <c r="TZ20" s="471"/>
      <c r="UA20" s="471"/>
      <c r="UB20" s="471"/>
      <c r="UC20" s="471"/>
      <c r="UD20" s="471"/>
      <c r="UE20" s="471"/>
      <c r="UF20" s="471"/>
      <c r="UG20" s="471"/>
      <c r="UH20" s="471"/>
      <c r="UI20" s="471"/>
      <c r="UJ20" s="471"/>
      <c r="UK20" s="471"/>
      <c r="UL20" s="471"/>
      <c r="UM20" s="471"/>
      <c r="UN20" s="471"/>
      <c r="UO20" s="471"/>
      <c r="UP20" s="471"/>
      <c r="UQ20" s="471"/>
      <c r="UR20" s="471"/>
      <c r="US20" s="471"/>
      <c r="UT20" s="471"/>
      <c r="UU20" s="471"/>
      <c r="UV20" s="471"/>
      <c r="UW20" s="471"/>
      <c r="UX20" s="471"/>
      <c r="UY20" s="471"/>
      <c r="UZ20" s="471"/>
      <c r="VA20" s="471"/>
      <c r="VB20" s="471"/>
      <c r="VC20" s="471"/>
      <c r="VD20" s="471"/>
      <c r="VE20" s="471"/>
      <c r="VF20" s="471"/>
      <c r="VG20" s="471"/>
      <c r="VH20" s="471"/>
      <c r="VI20" s="471"/>
      <c r="VJ20" s="471"/>
      <c r="VK20" s="471"/>
      <c r="VL20" s="471"/>
      <c r="VM20" s="471"/>
      <c r="VN20" s="471"/>
      <c r="VO20" s="471"/>
      <c r="VP20" s="471"/>
      <c r="VQ20" s="471"/>
      <c r="VR20" s="471"/>
      <c r="VS20" s="471"/>
      <c r="VT20" s="471"/>
      <c r="VU20" s="471"/>
      <c r="VV20" s="471"/>
      <c r="VW20" s="471"/>
      <c r="VX20" s="471"/>
      <c r="VY20" s="471"/>
      <c r="VZ20" s="471"/>
      <c r="WA20" s="471"/>
      <c r="WB20" s="471"/>
      <c r="WC20" s="471"/>
      <c r="WD20" s="471"/>
      <c r="WE20" s="471"/>
      <c r="WF20" s="471"/>
      <c r="WG20" s="471"/>
      <c r="WH20" s="471"/>
      <c r="WI20" s="471"/>
      <c r="WJ20" s="471"/>
      <c r="WK20" s="471"/>
      <c r="WL20" s="471"/>
      <c r="WM20" s="471"/>
      <c r="WN20" s="471"/>
      <c r="WO20" s="471"/>
      <c r="WP20" s="471"/>
      <c r="WQ20" s="471"/>
      <c r="WR20" s="471"/>
      <c r="WS20" s="471"/>
      <c r="WT20" s="471"/>
      <c r="WU20" s="471"/>
      <c r="WV20" s="471"/>
      <c r="WW20" s="471"/>
      <c r="WX20" s="471"/>
      <c r="WY20" s="471"/>
      <c r="WZ20" s="471"/>
      <c r="XA20" s="471"/>
      <c r="XB20" s="471"/>
      <c r="XC20" s="471"/>
      <c r="XD20" s="471"/>
      <c r="XE20" s="471"/>
      <c r="XF20" s="471"/>
      <c r="XG20" s="471"/>
      <c r="XH20" s="471"/>
      <c r="XI20" s="471"/>
      <c r="XJ20" s="471"/>
      <c r="XK20" s="471"/>
      <c r="XL20" s="471"/>
      <c r="XM20" s="471"/>
      <c r="XN20" s="471"/>
      <c r="XO20" s="471"/>
      <c r="XP20" s="471"/>
      <c r="XQ20" s="471"/>
      <c r="XR20" s="471"/>
      <c r="XS20" s="471"/>
      <c r="XT20" s="471"/>
      <c r="XU20" s="471"/>
      <c r="XV20" s="471"/>
      <c r="XW20" s="471"/>
      <c r="XX20" s="471"/>
      <c r="XY20" s="471"/>
      <c r="XZ20" s="471"/>
      <c r="YA20" s="471"/>
      <c r="YB20" s="471"/>
      <c r="YC20" s="471"/>
      <c r="YD20" s="471"/>
      <c r="YE20" s="471"/>
      <c r="YF20" s="471"/>
      <c r="YG20" s="471"/>
      <c r="YH20" s="471"/>
      <c r="YI20" s="471"/>
      <c r="YJ20" s="471"/>
      <c r="YK20" s="471"/>
      <c r="YL20" s="471"/>
      <c r="YM20" s="471"/>
      <c r="YN20" s="471"/>
      <c r="YO20" s="471"/>
      <c r="YP20" s="471"/>
      <c r="YQ20" s="471"/>
      <c r="YR20" s="471"/>
      <c r="YS20" s="471"/>
      <c r="YT20" s="471"/>
      <c r="YU20" s="471"/>
      <c r="YV20" s="471"/>
      <c r="YW20" s="471"/>
      <c r="YX20" s="471"/>
      <c r="YY20" s="471"/>
      <c r="YZ20" s="471"/>
      <c r="ZA20" s="471"/>
      <c r="ZB20" s="471"/>
      <c r="ZC20" s="471"/>
      <c r="ZD20" s="471"/>
      <c r="ZE20" s="471"/>
      <c r="ZF20" s="471"/>
      <c r="ZG20" s="471"/>
      <c r="ZH20" s="471"/>
      <c r="ZI20" s="471"/>
      <c r="ZJ20" s="471"/>
      <c r="ZK20" s="471"/>
      <c r="ZL20" s="471"/>
      <c r="ZM20" s="471"/>
      <c r="ZN20" s="471"/>
      <c r="ZO20" s="471"/>
      <c r="ZP20" s="471"/>
      <c r="ZQ20" s="471"/>
      <c r="ZR20" s="471"/>
      <c r="ZS20" s="471"/>
      <c r="ZT20" s="471"/>
      <c r="ZU20" s="471"/>
      <c r="ZV20" s="471"/>
      <c r="ZW20" s="471"/>
      <c r="ZX20" s="471"/>
      <c r="ZY20" s="471"/>
      <c r="ZZ20" s="471"/>
      <c r="AAA20" s="471"/>
      <c r="AAB20" s="471"/>
      <c r="AAC20" s="471"/>
      <c r="AAD20" s="471"/>
      <c r="AAE20" s="471"/>
      <c r="AAF20" s="471"/>
      <c r="AAG20" s="471"/>
      <c r="AAH20" s="471"/>
      <c r="AAI20" s="471"/>
      <c r="AAJ20" s="471"/>
      <c r="AAK20" s="471"/>
      <c r="AAL20" s="471"/>
      <c r="AAM20" s="471"/>
      <c r="AAN20" s="471"/>
      <c r="AAO20" s="471"/>
      <c r="AAP20" s="471"/>
      <c r="AAQ20" s="471"/>
      <c r="AAR20" s="471"/>
      <c r="AAS20" s="471"/>
      <c r="AAT20" s="471"/>
      <c r="AAU20" s="471"/>
      <c r="AAV20" s="471"/>
      <c r="AAW20" s="471"/>
      <c r="AAX20" s="471"/>
      <c r="AAY20" s="471"/>
      <c r="AAZ20" s="471"/>
      <c r="ABA20" s="471"/>
      <c r="ABB20" s="471"/>
      <c r="ABC20" s="471"/>
      <c r="ABD20" s="471"/>
      <c r="ABE20" s="471"/>
      <c r="ABF20" s="471"/>
      <c r="ABG20" s="471"/>
      <c r="ABH20" s="471"/>
      <c r="ABI20" s="471"/>
      <c r="ABJ20" s="471"/>
      <c r="ABK20" s="471"/>
      <c r="ABL20" s="471"/>
      <c r="ABM20" s="471"/>
      <c r="ABN20" s="471"/>
      <c r="ABO20" s="471"/>
      <c r="ABP20" s="471"/>
      <c r="ABQ20" s="471"/>
      <c r="ABR20" s="471"/>
      <c r="ABS20" s="471"/>
      <c r="ABT20" s="471"/>
      <c r="ABU20" s="471"/>
      <c r="ABV20" s="471"/>
      <c r="ABW20" s="471"/>
      <c r="ABX20" s="471"/>
      <c r="ABY20" s="471"/>
      <c r="ABZ20" s="471"/>
      <c r="ACA20" s="471"/>
      <c r="ACB20" s="471"/>
      <c r="ACC20" s="471"/>
      <c r="ACD20" s="471"/>
      <c r="ACE20" s="471"/>
      <c r="ACF20" s="471"/>
      <c r="ACG20" s="471"/>
      <c r="ACH20" s="471"/>
      <c r="ACI20" s="471"/>
      <c r="ACJ20" s="471"/>
      <c r="ACK20" s="471"/>
      <c r="ACL20" s="471"/>
      <c r="ACM20" s="471"/>
      <c r="ACN20" s="471"/>
      <c r="ACO20" s="471"/>
      <c r="ACP20" s="471"/>
      <c r="ACQ20" s="471"/>
      <c r="ACR20" s="471"/>
      <c r="ACS20" s="471"/>
      <c r="ACT20" s="471"/>
      <c r="ACU20" s="471"/>
      <c r="ACV20" s="471"/>
      <c r="ACW20" s="471"/>
      <c r="ACX20" s="471"/>
      <c r="ACY20" s="471"/>
      <c r="ACZ20" s="471"/>
      <c r="ADA20" s="471"/>
      <c r="ADB20" s="471"/>
      <c r="ADC20" s="471"/>
      <c r="ADD20" s="471"/>
      <c r="ADE20" s="471"/>
      <c r="ADF20" s="471"/>
      <c r="ADG20" s="471"/>
      <c r="ADH20" s="471"/>
      <c r="ADI20" s="471"/>
      <c r="ADJ20" s="471"/>
      <c r="ADK20" s="471"/>
      <c r="ADL20" s="471"/>
      <c r="ADM20" s="471"/>
      <c r="ADN20" s="471"/>
      <c r="ADO20" s="471"/>
      <c r="ADP20" s="471"/>
      <c r="ADQ20" s="471"/>
      <c r="ADR20" s="471"/>
      <c r="ADS20" s="471"/>
      <c r="ADT20" s="471"/>
      <c r="ADU20" s="471"/>
      <c r="ADV20" s="471"/>
      <c r="ADW20" s="471"/>
      <c r="ADX20" s="471"/>
      <c r="ADY20" s="471"/>
      <c r="ADZ20" s="471"/>
      <c r="AEA20" s="471"/>
      <c r="AEB20" s="471"/>
      <c r="AEC20" s="471"/>
      <c r="AED20" s="471"/>
      <c r="AEE20" s="471"/>
      <c r="AEF20" s="471"/>
      <c r="AEG20" s="471"/>
      <c r="AEH20" s="471"/>
      <c r="AEI20" s="471"/>
      <c r="AEJ20" s="471"/>
      <c r="AEK20" s="471"/>
      <c r="AEL20" s="471"/>
      <c r="AEM20" s="471"/>
      <c r="AEN20" s="471"/>
      <c r="AEO20" s="471"/>
      <c r="AEP20" s="471"/>
      <c r="AEQ20" s="471"/>
      <c r="AER20" s="471"/>
      <c r="AES20" s="471"/>
      <c r="AET20" s="471"/>
      <c r="AEU20" s="471"/>
      <c r="AEV20" s="471"/>
      <c r="AEW20" s="471"/>
      <c r="AEX20" s="471"/>
      <c r="AEY20" s="471"/>
      <c r="AEZ20" s="471"/>
      <c r="AFA20" s="471"/>
      <c r="AFB20" s="471"/>
      <c r="AFC20" s="471"/>
      <c r="AFD20" s="471"/>
      <c r="AFE20" s="471"/>
      <c r="AFF20" s="471"/>
      <c r="AFG20" s="471"/>
      <c r="AFH20" s="471"/>
      <c r="AFI20" s="471"/>
      <c r="AFJ20" s="471"/>
      <c r="AFK20" s="471"/>
      <c r="AFL20" s="471"/>
      <c r="AFM20" s="471"/>
      <c r="AFN20" s="471"/>
      <c r="AFO20" s="471"/>
      <c r="AFP20" s="471"/>
      <c r="AFQ20" s="471"/>
      <c r="AFR20" s="471"/>
      <c r="AFS20" s="471"/>
      <c r="AFT20" s="471"/>
      <c r="AFU20" s="471"/>
      <c r="AFV20" s="471"/>
      <c r="AFW20" s="471"/>
      <c r="AFX20" s="471"/>
      <c r="AFY20" s="471"/>
      <c r="AFZ20" s="471"/>
      <c r="AGA20" s="471"/>
      <c r="AGB20" s="471"/>
      <c r="AGC20" s="471"/>
      <c r="AGD20" s="471"/>
      <c r="AGE20" s="471"/>
      <c r="AGF20" s="471"/>
      <c r="AGG20" s="471"/>
      <c r="AGH20" s="471"/>
      <c r="AGI20" s="471"/>
    </row>
    <row r="21" spans="1:867" s="421" customFormat="1" x14ac:dyDescent="0.2">
      <c r="A21" s="48" t="str">
        <f>'Estimación por período'!A21</f>
        <v>4.2. Contribución al acceso a la tierra para producción de panela</v>
      </c>
      <c r="B21" s="48">
        <f>'Estimación anualizada '!V21</f>
        <v>12017289916</v>
      </c>
      <c r="C21" s="284">
        <v>0.8</v>
      </c>
      <c r="D21" s="284">
        <v>0.1</v>
      </c>
      <c r="E21" s="284">
        <v>0.1</v>
      </c>
      <c r="F21" s="48">
        <f>B21*C21</f>
        <v>9613831932.8000011</v>
      </c>
      <c r="G21" s="48">
        <f>B21*D21</f>
        <v>1201728991.6000001</v>
      </c>
      <c r="H21" s="48">
        <f>B21*E21</f>
        <v>1201728991.6000001</v>
      </c>
      <c r="I21" s="527">
        <v>0.6</v>
      </c>
      <c r="J21" s="527"/>
      <c r="K21" s="527">
        <v>0.4</v>
      </c>
      <c r="L21" s="526"/>
      <c r="M21" s="48">
        <f>F21*I21</f>
        <v>5768299159.6800003</v>
      </c>
      <c r="N21" s="48">
        <f>F21*J21</f>
        <v>0</v>
      </c>
      <c r="O21" s="48">
        <f>F21*K21</f>
        <v>3845532773.1200008</v>
      </c>
      <c r="P21" s="48"/>
      <c r="Q21" s="471"/>
      <c r="R21" s="471"/>
      <c r="S21" s="471"/>
      <c r="T21" s="471"/>
      <c r="U21" s="471"/>
      <c r="V21" s="471"/>
      <c r="W21" s="471"/>
      <c r="X21" s="471"/>
      <c r="Y21" s="471"/>
      <c r="Z21" s="471"/>
      <c r="AA21" s="471"/>
      <c r="AB21" s="471"/>
      <c r="AC21" s="471"/>
      <c r="AD21" s="471"/>
      <c r="AE21" s="471"/>
      <c r="AF21" s="471"/>
      <c r="AG21" s="471"/>
      <c r="AH21" s="471"/>
      <c r="AI21" s="471"/>
      <c r="AJ21" s="471"/>
      <c r="AK21" s="471"/>
      <c r="AL21" s="471"/>
      <c r="AM21" s="471"/>
      <c r="AN21" s="471"/>
      <c r="AO21" s="471"/>
      <c r="AP21" s="471"/>
      <c r="AQ21" s="471"/>
      <c r="AR21" s="471"/>
      <c r="AS21" s="471"/>
      <c r="AT21" s="471"/>
      <c r="AU21" s="471"/>
      <c r="AV21" s="471"/>
      <c r="AW21" s="471"/>
      <c r="AX21" s="471"/>
      <c r="AY21" s="471"/>
      <c r="AZ21" s="471"/>
      <c r="BA21" s="471"/>
      <c r="BB21" s="471"/>
      <c r="BC21" s="471"/>
      <c r="BD21" s="471"/>
      <c r="BE21" s="471"/>
      <c r="BF21" s="471"/>
      <c r="BG21" s="471"/>
      <c r="BH21" s="471"/>
      <c r="BI21" s="471"/>
      <c r="BJ21" s="471"/>
      <c r="BK21" s="471"/>
      <c r="BL21" s="471"/>
      <c r="BM21" s="471"/>
      <c r="BN21" s="471"/>
      <c r="BO21" s="471"/>
      <c r="BP21" s="471"/>
      <c r="BQ21" s="471"/>
      <c r="BR21" s="471"/>
      <c r="BS21" s="471"/>
      <c r="BT21" s="471"/>
      <c r="BU21" s="471"/>
      <c r="BV21" s="471"/>
      <c r="BW21" s="471"/>
      <c r="BX21" s="471"/>
      <c r="BY21" s="471"/>
      <c r="BZ21" s="471"/>
      <c r="CA21" s="471"/>
      <c r="CB21" s="471"/>
      <c r="CC21" s="471"/>
      <c r="CD21" s="471"/>
      <c r="CE21" s="471"/>
      <c r="CF21" s="471"/>
      <c r="CG21" s="471"/>
      <c r="CH21" s="471"/>
      <c r="CI21" s="471"/>
      <c r="CJ21" s="471"/>
      <c r="CK21" s="471"/>
      <c r="CL21" s="471"/>
      <c r="CM21" s="471"/>
      <c r="CN21" s="471"/>
      <c r="CO21" s="471"/>
      <c r="CP21" s="471"/>
      <c r="CQ21" s="471"/>
      <c r="CR21" s="471"/>
      <c r="CS21" s="471"/>
      <c r="CT21" s="471"/>
      <c r="CU21" s="471"/>
      <c r="CV21" s="471"/>
      <c r="CW21" s="471"/>
      <c r="CX21" s="471"/>
      <c r="CY21" s="471"/>
      <c r="CZ21" s="471"/>
      <c r="DA21" s="471"/>
      <c r="DB21" s="471"/>
      <c r="DC21" s="471"/>
      <c r="DD21" s="471"/>
      <c r="DE21" s="471"/>
      <c r="DF21" s="471"/>
      <c r="DG21" s="471"/>
      <c r="DH21" s="471"/>
      <c r="DI21" s="471"/>
      <c r="DJ21" s="471"/>
      <c r="DK21" s="471"/>
      <c r="DL21" s="471"/>
      <c r="DM21" s="471"/>
      <c r="DN21" s="471"/>
      <c r="DO21" s="471"/>
      <c r="DP21" s="471"/>
      <c r="DQ21" s="471"/>
      <c r="DR21" s="471"/>
      <c r="DS21" s="471"/>
      <c r="DT21" s="471"/>
      <c r="DU21" s="471"/>
      <c r="DV21" s="471"/>
      <c r="DW21" s="471"/>
      <c r="DX21" s="471"/>
      <c r="DY21" s="471"/>
      <c r="DZ21" s="471"/>
      <c r="EA21" s="471"/>
      <c r="EB21" s="471"/>
      <c r="EC21" s="471"/>
      <c r="ED21" s="471"/>
      <c r="EE21" s="471"/>
      <c r="EF21" s="471"/>
      <c r="EG21" s="471"/>
      <c r="EH21" s="471"/>
      <c r="EI21" s="471"/>
      <c r="EJ21" s="471"/>
      <c r="EK21" s="471"/>
      <c r="EL21" s="471"/>
      <c r="EM21" s="471"/>
      <c r="EN21" s="471"/>
      <c r="EO21" s="471"/>
      <c r="EP21" s="471"/>
      <c r="EQ21" s="471"/>
      <c r="ER21" s="471"/>
      <c r="ES21" s="471"/>
      <c r="ET21" s="471"/>
      <c r="EU21" s="471"/>
      <c r="EV21" s="471"/>
      <c r="EW21" s="471"/>
      <c r="EX21" s="471"/>
      <c r="EY21" s="471"/>
      <c r="EZ21" s="471"/>
      <c r="FA21" s="471"/>
      <c r="FB21" s="471"/>
      <c r="FC21" s="471"/>
      <c r="FD21" s="471"/>
      <c r="FE21" s="471"/>
      <c r="FF21" s="471"/>
      <c r="FG21" s="471"/>
      <c r="FH21" s="471"/>
      <c r="FI21" s="471"/>
      <c r="FJ21" s="471"/>
      <c r="FK21" s="471"/>
      <c r="FL21" s="471"/>
      <c r="FM21" s="471"/>
      <c r="FN21" s="471"/>
      <c r="FO21" s="471"/>
      <c r="FP21" s="471"/>
      <c r="FQ21" s="471"/>
      <c r="FR21" s="471"/>
      <c r="FS21" s="471"/>
      <c r="FT21" s="471"/>
      <c r="FU21" s="471"/>
      <c r="FV21" s="471"/>
      <c r="FW21" s="471"/>
      <c r="FX21" s="471"/>
      <c r="FY21" s="471"/>
      <c r="FZ21" s="471"/>
      <c r="GA21" s="471"/>
      <c r="GB21" s="471"/>
      <c r="GC21" s="471"/>
      <c r="GD21" s="471"/>
      <c r="GE21" s="471"/>
      <c r="GF21" s="471"/>
      <c r="GG21" s="471"/>
      <c r="GH21" s="471"/>
      <c r="GI21" s="471"/>
      <c r="GJ21" s="471"/>
      <c r="GK21" s="471"/>
      <c r="GL21" s="471"/>
      <c r="GM21" s="471"/>
      <c r="GN21" s="471"/>
      <c r="GO21" s="471"/>
      <c r="GP21" s="471"/>
      <c r="GQ21" s="471"/>
      <c r="GR21" s="471"/>
      <c r="GS21" s="471"/>
      <c r="GT21" s="471"/>
      <c r="GU21" s="471"/>
      <c r="GV21" s="471"/>
      <c r="GW21" s="471"/>
      <c r="GX21" s="471"/>
      <c r="GY21" s="471"/>
      <c r="GZ21" s="471"/>
      <c r="HA21" s="471"/>
      <c r="HB21" s="471"/>
      <c r="HC21" s="471"/>
      <c r="HD21" s="471"/>
      <c r="HE21" s="471"/>
      <c r="HF21" s="471"/>
      <c r="HG21" s="471"/>
      <c r="HH21" s="471"/>
      <c r="HI21" s="471"/>
      <c r="HJ21" s="471"/>
      <c r="HK21" s="471"/>
      <c r="HL21" s="471"/>
      <c r="HM21" s="471"/>
      <c r="HN21" s="471"/>
      <c r="HO21" s="471"/>
      <c r="HP21" s="471"/>
      <c r="HQ21" s="471"/>
      <c r="HR21" s="471"/>
      <c r="HS21" s="471"/>
      <c r="HT21" s="471"/>
      <c r="HU21" s="471"/>
      <c r="HV21" s="471"/>
      <c r="HW21" s="471"/>
      <c r="HX21" s="471"/>
      <c r="HY21" s="471"/>
      <c r="HZ21" s="471"/>
      <c r="IA21" s="471"/>
      <c r="IB21" s="471"/>
      <c r="IC21" s="471"/>
      <c r="ID21" s="471"/>
      <c r="IE21" s="471"/>
      <c r="IF21" s="471"/>
      <c r="IG21" s="471"/>
      <c r="IH21" s="471"/>
      <c r="II21" s="471"/>
      <c r="IJ21" s="471"/>
      <c r="IK21" s="471"/>
      <c r="IL21" s="471"/>
      <c r="IM21" s="471"/>
      <c r="IN21" s="471"/>
      <c r="IO21" s="471"/>
      <c r="IP21" s="471"/>
      <c r="IQ21" s="471"/>
      <c r="IR21" s="471"/>
      <c r="IS21" s="471"/>
      <c r="IT21" s="471"/>
      <c r="IU21" s="471"/>
      <c r="IV21" s="471"/>
      <c r="IW21" s="471"/>
      <c r="IX21" s="471"/>
      <c r="IY21" s="471"/>
      <c r="IZ21" s="471"/>
      <c r="JA21" s="471"/>
      <c r="JB21" s="471"/>
      <c r="JC21" s="471"/>
      <c r="JD21" s="471"/>
      <c r="JE21" s="471"/>
      <c r="JF21" s="471"/>
      <c r="JG21" s="471"/>
      <c r="JH21" s="471"/>
      <c r="JI21" s="471"/>
      <c r="JJ21" s="471"/>
      <c r="JK21" s="471"/>
      <c r="JL21" s="471"/>
      <c r="JM21" s="471"/>
      <c r="JN21" s="471"/>
      <c r="JO21" s="471"/>
      <c r="JP21" s="471"/>
      <c r="JQ21" s="471"/>
      <c r="JR21" s="471"/>
      <c r="JS21" s="471"/>
      <c r="JT21" s="471"/>
      <c r="JU21" s="471"/>
      <c r="JV21" s="471"/>
      <c r="JW21" s="471"/>
      <c r="JX21" s="471"/>
      <c r="JY21" s="471"/>
      <c r="JZ21" s="471"/>
      <c r="KA21" s="471"/>
      <c r="KB21" s="471"/>
      <c r="KC21" s="471"/>
      <c r="KD21" s="471"/>
      <c r="KE21" s="471"/>
      <c r="KF21" s="471"/>
      <c r="KG21" s="471"/>
      <c r="KH21" s="471"/>
      <c r="KI21" s="471"/>
      <c r="KJ21" s="471"/>
      <c r="KK21" s="471"/>
      <c r="KL21" s="471"/>
      <c r="KM21" s="471"/>
      <c r="KN21" s="471"/>
      <c r="KO21" s="471"/>
      <c r="KP21" s="471"/>
      <c r="KQ21" s="471"/>
      <c r="KR21" s="471"/>
      <c r="KS21" s="471"/>
      <c r="KT21" s="471"/>
      <c r="KU21" s="471"/>
      <c r="KV21" s="471"/>
      <c r="KW21" s="471"/>
      <c r="KX21" s="471"/>
      <c r="KY21" s="471"/>
      <c r="KZ21" s="471"/>
      <c r="LA21" s="471"/>
      <c r="LB21" s="471"/>
      <c r="LC21" s="471"/>
      <c r="LD21" s="471"/>
      <c r="LE21" s="471"/>
      <c r="LF21" s="471"/>
      <c r="LG21" s="471"/>
      <c r="LH21" s="471"/>
      <c r="LI21" s="471"/>
      <c r="LJ21" s="471"/>
      <c r="LK21" s="471"/>
      <c r="LL21" s="471"/>
      <c r="LM21" s="471"/>
      <c r="LN21" s="471"/>
      <c r="LO21" s="471"/>
      <c r="LP21" s="471"/>
      <c r="LQ21" s="471"/>
      <c r="LR21" s="471"/>
      <c r="LS21" s="471"/>
      <c r="LT21" s="471"/>
      <c r="LU21" s="471"/>
      <c r="LV21" s="471"/>
      <c r="LW21" s="471"/>
      <c r="LX21" s="471"/>
      <c r="LY21" s="471"/>
      <c r="LZ21" s="471"/>
      <c r="MA21" s="471"/>
      <c r="MB21" s="471"/>
      <c r="MC21" s="471"/>
      <c r="MD21" s="471"/>
      <c r="ME21" s="471"/>
      <c r="MF21" s="471"/>
      <c r="MG21" s="471"/>
      <c r="MH21" s="471"/>
      <c r="MI21" s="471"/>
      <c r="MJ21" s="471"/>
      <c r="MK21" s="471"/>
      <c r="ML21" s="471"/>
      <c r="MM21" s="471"/>
      <c r="MN21" s="471"/>
      <c r="MO21" s="471"/>
      <c r="MP21" s="471"/>
      <c r="MQ21" s="471"/>
      <c r="MR21" s="471"/>
      <c r="MS21" s="471"/>
      <c r="MT21" s="471"/>
      <c r="MU21" s="471"/>
      <c r="MV21" s="471"/>
      <c r="MW21" s="471"/>
      <c r="MX21" s="471"/>
      <c r="MY21" s="471"/>
      <c r="MZ21" s="471"/>
      <c r="NA21" s="471"/>
      <c r="NB21" s="471"/>
      <c r="NC21" s="471"/>
      <c r="ND21" s="471"/>
      <c r="NE21" s="471"/>
      <c r="NF21" s="471"/>
      <c r="NG21" s="471"/>
      <c r="NH21" s="471"/>
      <c r="NI21" s="471"/>
      <c r="NJ21" s="471"/>
      <c r="NK21" s="471"/>
      <c r="NL21" s="471"/>
      <c r="NM21" s="471"/>
      <c r="NN21" s="471"/>
      <c r="NO21" s="471"/>
      <c r="NP21" s="471"/>
      <c r="NQ21" s="471"/>
      <c r="NR21" s="471"/>
      <c r="NS21" s="471"/>
      <c r="NT21" s="471"/>
      <c r="NU21" s="471"/>
      <c r="NV21" s="471"/>
      <c r="NW21" s="471"/>
      <c r="NX21" s="471"/>
      <c r="NY21" s="471"/>
      <c r="NZ21" s="471"/>
      <c r="OA21" s="471"/>
      <c r="OB21" s="471"/>
      <c r="OC21" s="471"/>
      <c r="OD21" s="471"/>
      <c r="OE21" s="471"/>
      <c r="OF21" s="471"/>
      <c r="OG21" s="471"/>
      <c r="OH21" s="471"/>
      <c r="OI21" s="471"/>
      <c r="OJ21" s="471"/>
      <c r="OK21" s="471"/>
      <c r="OL21" s="471"/>
      <c r="OM21" s="471"/>
      <c r="ON21" s="471"/>
      <c r="OO21" s="471"/>
      <c r="OP21" s="471"/>
      <c r="OQ21" s="471"/>
      <c r="OR21" s="471"/>
      <c r="OS21" s="471"/>
      <c r="OT21" s="471"/>
      <c r="OU21" s="471"/>
      <c r="OV21" s="471"/>
      <c r="OW21" s="471"/>
      <c r="OX21" s="471"/>
      <c r="OY21" s="471"/>
      <c r="OZ21" s="471"/>
      <c r="PA21" s="471"/>
      <c r="PB21" s="471"/>
      <c r="PC21" s="471"/>
      <c r="PD21" s="471"/>
      <c r="PE21" s="471"/>
      <c r="PF21" s="471"/>
      <c r="PG21" s="471"/>
      <c r="PH21" s="471"/>
      <c r="PI21" s="471"/>
      <c r="PJ21" s="471"/>
      <c r="PK21" s="471"/>
      <c r="PL21" s="471"/>
      <c r="PM21" s="471"/>
      <c r="PN21" s="471"/>
      <c r="PO21" s="471"/>
      <c r="PP21" s="471"/>
      <c r="PQ21" s="471"/>
      <c r="PR21" s="471"/>
      <c r="PS21" s="471"/>
      <c r="PT21" s="471"/>
      <c r="PU21" s="471"/>
      <c r="PV21" s="471"/>
      <c r="PW21" s="471"/>
      <c r="PX21" s="471"/>
      <c r="PY21" s="471"/>
      <c r="PZ21" s="471"/>
      <c r="QA21" s="471"/>
      <c r="QB21" s="471"/>
      <c r="QC21" s="471"/>
      <c r="QD21" s="471"/>
      <c r="QE21" s="471"/>
      <c r="QF21" s="471"/>
      <c r="QG21" s="471"/>
      <c r="QH21" s="471"/>
      <c r="QI21" s="471"/>
      <c r="QJ21" s="471"/>
      <c r="QK21" s="471"/>
      <c r="QL21" s="471"/>
      <c r="QM21" s="471"/>
      <c r="QN21" s="471"/>
      <c r="QO21" s="471"/>
      <c r="QP21" s="471"/>
      <c r="QQ21" s="471"/>
      <c r="QR21" s="471"/>
      <c r="QS21" s="471"/>
      <c r="QT21" s="471"/>
      <c r="QU21" s="471"/>
      <c r="QV21" s="471"/>
      <c r="QW21" s="471"/>
      <c r="QX21" s="471"/>
      <c r="QY21" s="471"/>
      <c r="QZ21" s="471"/>
      <c r="RA21" s="471"/>
      <c r="RB21" s="471"/>
      <c r="RC21" s="471"/>
      <c r="RD21" s="471"/>
      <c r="RE21" s="471"/>
      <c r="RF21" s="471"/>
      <c r="RG21" s="471"/>
      <c r="RH21" s="471"/>
      <c r="RI21" s="471"/>
      <c r="RJ21" s="471"/>
      <c r="RK21" s="471"/>
      <c r="RL21" s="471"/>
      <c r="RM21" s="471"/>
      <c r="RN21" s="471"/>
      <c r="RO21" s="471"/>
      <c r="RP21" s="471"/>
      <c r="RQ21" s="471"/>
      <c r="RR21" s="471"/>
      <c r="RS21" s="471"/>
      <c r="RT21" s="471"/>
      <c r="RU21" s="471"/>
      <c r="RV21" s="471"/>
      <c r="RW21" s="471"/>
      <c r="RX21" s="471"/>
      <c r="RY21" s="471"/>
      <c r="RZ21" s="471"/>
      <c r="SA21" s="471"/>
      <c r="SB21" s="471"/>
      <c r="SC21" s="471"/>
      <c r="SD21" s="471"/>
      <c r="SE21" s="471"/>
      <c r="SF21" s="471"/>
      <c r="SG21" s="471"/>
      <c r="SH21" s="471"/>
      <c r="SI21" s="471"/>
      <c r="SJ21" s="471"/>
      <c r="SK21" s="471"/>
      <c r="SL21" s="471"/>
      <c r="SM21" s="471"/>
      <c r="SN21" s="471"/>
      <c r="SO21" s="471"/>
      <c r="SP21" s="471"/>
      <c r="SQ21" s="471"/>
      <c r="SR21" s="471"/>
      <c r="SS21" s="471"/>
      <c r="ST21" s="471"/>
      <c r="SU21" s="471"/>
      <c r="SV21" s="471"/>
      <c r="SW21" s="471"/>
      <c r="SX21" s="471"/>
      <c r="SY21" s="471"/>
      <c r="SZ21" s="471"/>
      <c r="TA21" s="471"/>
      <c r="TB21" s="471"/>
      <c r="TC21" s="471"/>
      <c r="TD21" s="471"/>
      <c r="TE21" s="471"/>
      <c r="TF21" s="471"/>
      <c r="TG21" s="471"/>
      <c r="TH21" s="471"/>
      <c r="TI21" s="471"/>
      <c r="TJ21" s="471"/>
      <c r="TK21" s="471"/>
      <c r="TL21" s="471"/>
      <c r="TM21" s="471"/>
      <c r="TN21" s="471"/>
      <c r="TO21" s="471"/>
      <c r="TP21" s="471"/>
      <c r="TQ21" s="471"/>
      <c r="TR21" s="471"/>
      <c r="TS21" s="471"/>
      <c r="TT21" s="471"/>
      <c r="TU21" s="471"/>
      <c r="TV21" s="471"/>
      <c r="TW21" s="471"/>
      <c r="TX21" s="471"/>
      <c r="TY21" s="471"/>
      <c r="TZ21" s="471"/>
      <c r="UA21" s="471"/>
      <c r="UB21" s="471"/>
      <c r="UC21" s="471"/>
      <c r="UD21" s="471"/>
      <c r="UE21" s="471"/>
      <c r="UF21" s="471"/>
      <c r="UG21" s="471"/>
      <c r="UH21" s="471"/>
      <c r="UI21" s="471"/>
      <c r="UJ21" s="471"/>
      <c r="UK21" s="471"/>
      <c r="UL21" s="471"/>
      <c r="UM21" s="471"/>
      <c r="UN21" s="471"/>
      <c r="UO21" s="471"/>
      <c r="UP21" s="471"/>
      <c r="UQ21" s="471"/>
      <c r="UR21" s="471"/>
      <c r="US21" s="471"/>
      <c r="UT21" s="471"/>
      <c r="UU21" s="471"/>
      <c r="UV21" s="471"/>
      <c r="UW21" s="471"/>
      <c r="UX21" s="471"/>
      <c r="UY21" s="471"/>
      <c r="UZ21" s="471"/>
      <c r="VA21" s="471"/>
      <c r="VB21" s="471"/>
      <c r="VC21" s="471"/>
      <c r="VD21" s="471"/>
      <c r="VE21" s="471"/>
      <c r="VF21" s="471"/>
      <c r="VG21" s="471"/>
      <c r="VH21" s="471"/>
      <c r="VI21" s="471"/>
      <c r="VJ21" s="471"/>
      <c r="VK21" s="471"/>
      <c r="VL21" s="471"/>
      <c r="VM21" s="471"/>
      <c r="VN21" s="471"/>
      <c r="VO21" s="471"/>
      <c r="VP21" s="471"/>
      <c r="VQ21" s="471"/>
      <c r="VR21" s="471"/>
      <c r="VS21" s="471"/>
      <c r="VT21" s="471"/>
      <c r="VU21" s="471"/>
      <c r="VV21" s="471"/>
      <c r="VW21" s="471"/>
      <c r="VX21" s="471"/>
      <c r="VY21" s="471"/>
      <c r="VZ21" s="471"/>
      <c r="WA21" s="471"/>
      <c r="WB21" s="471"/>
      <c r="WC21" s="471"/>
      <c r="WD21" s="471"/>
      <c r="WE21" s="471"/>
      <c r="WF21" s="471"/>
      <c r="WG21" s="471"/>
      <c r="WH21" s="471"/>
      <c r="WI21" s="471"/>
      <c r="WJ21" s="471"/>
      <c r="WK21" s="471"/>
      <c r="WL21" s="471"/>
      <c r="WM21" s="471"/>
      <c r="WN21" s="471"/>
      <c r="WO21" s="471"/>
      <c r="WP21" s="471"/>
      <c r="WQ21" s="471"/>
      <c r="WR21" s="471"/>
      <c r="WS21" s="471"/>
      <c r="WT21" s="471"/>
      <c r="WU21" s="471"/>
      <c r="WV21" s="471"/>
      <c r="WW21" s="471"/>
      <c r="WX21" s="471"/>
      <c r="WY21" s="471"/>
      <c r="WZ21" s="471"/>
      <c r="XA21" s="471"/>
      <c r="XB21" s="471"/>
      <c r="XC21" s="471"/>
      <c r="XD21" s="471"/>
      <c r="XE21" s="471"/>
      <c r="XF21" s="471"/>
      <c r="XG21" s="471"/>
      <c r="XH21" s="471"/>
      <c r="XI21" s="471"/>
      <c r="XJ21" s="471"/>
      <c r="XK21" s="471"/>
      <c r="XL21" s="471"/>
      <c r="XM21" s="471"/>
      <c r="XN21" s="471"/>
      <c r="XO21" s="471"/>
      <c r="XP21" s="471"/>
      <c r="XQ21" s="471"/>
      <c r="XR21" s="471"/>
      <c r="XS21" s="471"/>
      <c r="XT21" s="471"/>
      <c r="XU21" s="471"/>
      <c r="XV21" s="471"/>
      <c r="XW21" s="471"/>
      <c r="XX21" s="471"/>
      <c r="XY21" s="471"/>
      <c r="XZ21" s="471"/>
      <c r="YA21" s="471"/>
      <c r="YB21" s="471"/>
      <c r="YC21" s="471"/>
      <c r="YD21" s="471"/>
      <c r="YE21" s="471"/>
      <c r="YF21" s="471"/>
      <c r="YG21" s="471"/>
      <c r="YH21" s="471"/>
      <c r="YI21" s="471"/>
      <c r="YJ21" s="471"/>
      <c r="YK21" s="471"/>
      <c r="YL21" s="471"/>
      <c r="YM21" s="471"/>
      <c r="YN21" s="471"/>
      <c r="YO21" s="471"/>
      <c r="YP21" s="471"/>
      <c r="YQ21" s="471"/>
      <c r="YR21" s="471"/>
      <c r="YS21" s="471"/>
      <c r="YT21" s="471"/>
      <c r="YU21" s="471"/>
      <c r="YV21" s="471"/>
      <c r="YW21" s="471"/>
      <c r="YX21" s="471"/>
      <c r="YY21" s="471"/>
      <c r="YZ21" s="471"/>
      <c r="ZA21" s="471"/>
      <c r="ZB21" s="471"/>
      <c r="ZC21" s="471"/>
      <c r="ZD21" s="471"/>
      <c r="ZE21" s="471"/>
      <c r="ZF21" s="471"/>
      <c r="ZG21" s="471"/>
      <c r="ZH21" s="471"/>
      <c r="ZI21" s="471"/>
      <c r="ZJ21" s="471"/>
      <c r="ZK21" s="471"/>
      <c r="ZL21" s="471"/>
      <c r="ZM21" s="471"/>
      <c r="ZN21" s="471"/>
      <c r="ZO21" s="471"/>
      <c r="ZP21" s="471"/>
      <c r="ZQ21" s="471"/>
      <c r="ZR21" s="471"/>
      <c r="ZS21" s="471"/>
      <c r="ZT21" s="471"/>
      <c r="ZU21" s="471"/>
      <c r="ZV21" s="471"/>
      <c r="ZW21" s="471"/>
      <c r="ZX21" s="471"/>
      <c r="ZY21" s="471"/>
      <c r="ZZ21" s="471"/>
      <c r="AAA21" s="471"/>
      <c r="AAB21" s="471"/>
      <c r="AAC21" s="471"/>
      <c r="AAD21" s="471"/>
      <c r="AAE21" s="471"/>
      <c r="AAF21" s="471"/>
      <c r="AAG21" s="471"/>
      <c r="AAH21" s="471"/>
      <c r="AAI21" s="471"/>
      <c r="AAJ21" s="471"/>
      <c r="AAK21" s="471"/>
      <c r="AAL21" s="471"/>
      <c r="AAM21" s="471"/>
      <c r="AAN21" s="471"/>
      <c r="AAO21" s="471"/>
      <c r="AAP21" s="471"/>
      <c r="AAQ21" s="471"/>
      <c r="AAR21" s="471"/>
      <c r="AAS21" s="471"/>
      <c r="AAT21" s="471"/>
      <c r="AAU21" s="471"/>
      <c r="AAV21" s="471"/>
      <c r="AAW21" s="471"/>
      <c r="AAX21" s="471"/>
      <c r="AAY21" s="471"/>
      <c r="AAZ21" s="471"/>
      <c r="ABA21" s="471"/>
      <c r="ABB21" s="471"/>
      <c r="ABC21" s="471"/>
      <c r="ABD21" s="471"/>
      <c r="ABE21" s="471"/>
      <c r="ABF21" s="471"/>
      <c r="ABG21" s="471"/>
      <c r="ABH21" s="471"/>
      <c r="ABI21" s="471"/>
      <c r="ABJ21" s="471"/>
      <c r="ABK21" s="471"/>
      <c r="ABL21" s="471"/>
      <c r="ABM21" s="471"/>
      <c r="ABN21" s="471"/>
      <c r="ABO21" s="471"/>
      <c r="ABP21" s="471"/>
      <c r="ABQ21" s="471"/>
      <c r="ABR21" s="471"/>
      <c r="ABS21" s="471"/>
      <c r="ABT21" s="471"/>
      <c r="ABU21" s="471"/>
      <c r="ABV21" s="471"/>
      <c r="ABW21" s="471"/>
      <c r="ABX21" s="471"/>
      <c r="ABY21" s="471"/>
      <c r="ABZ21" s="471"/>
      <c r="ACA21" s="471"/>
      <c r="ACB21" s="471"/>
      <c r="ACC21" s="471"/>
      <c r="ACD21" s="471"/>
      <c r="ACE21" s="471"/>
      <c r="ACF21" s="471"/>
      <c r="ACG21" s="471"/>
      <c r="ACH21" s="471"/>
      <c r="ACI21" s="471"/>
      <c r="ACJ21" s="471"/>
      <c r="ACK21" s="471"/>
      <c r="ACL21" s="471"/>
      <c r="ACM21" s="471"/>
      <c r="ACN21" s="471"/>
      <c r="ACO21" s="471"/>
      <c r="ACP21" s="471"/>
      <c r="ACQ21" s="471"/>
      <c r="ACR21" s="471"/>
      <c r="ACS21" s="471"/>
      <c r="ACT21" s="471"/>
      <c r="ACU21" s="471"/>
      <c r="ACV21" s="471"/>
      <c r="ACW21" s="471"/>
      <c r="ACX21" s="471"/>
      <c r="ACY21" s="471"/>
      <c r="ACZ21" s="471"/>
      <c r="ADA21" s="471"/>
      <c r="ADB21" s="471"/>
      <c r="ADC21" s="471"/>
      <c r="ADD21" s="471"/>
      <c r="ADE21" s="471"/>
      <c r="ADF21" s="471"/>
      <c r="ADG21" s="471"/>
      <c r="ADH21" s="471"/>
      <c r="ADI21" s="471"/>
      <c r="ADJ21" s="471"/>
      <c r="ADK21" s="471"/>
      <c r="ADL21" s="471"/>
      <c r="ADM21" s="471"/>
      <c r="ADN21" s="471"/>
      <c r="ADO21" s="471"/>
      <c r="ADP21" s="471"/>
      <c r="ADQ21" s="471"/>
      <c r="ADR21" s="471"/>
      <c r="ADS21" s="471"/>
      <c r="ADT21" s="471"/>
      <c r="ADU21" s="471"/>
      <c r="ADV21" s="471"/>
      <c r="ADW21" s="471"/>
      <c r="ADX21" s="471"/>
      <c r="ADY21" s="471"/>
      <c r="ADZ21" s="471"/>
      <c r="AEA21" s="471"/>
      <c r="AEB21" s="471"/>
      <c r="AEC21" s="471"/>
      <c r="AED21" s="471"/>
      <c r="AEE21" s="471"/>
      <c r="AEF21" s="471"/>
      <c r="AEG21" s="471"/>
      <c r="AEH21" s="471"/>
      <c r="AEI21" s="471"/>
      <c r="AEJ21" s="471"/>
      <c r="AEK21" s="471"/>
      <c r="AEL21" s="471"/>
      <c r="AEM21" s="471"/>
      <c r="AEN21" s="471"/>
      <c r="AEO21" s="471"/>
      <c r="AEP21" s="471"/>
      <c r="AEQ21" s="471"/>
      <c r="AER21" s="471"/>
      <c r="AES21" s="471"/>
      <c r="AET21" s="471"/>
      <c r="AEU21" s="471"/>
      <c r="AEV21" s="471"/>
      <c r="AEW21" s="471"/>
      <c r="AEX21" s="471"/>
      <c r="AEY21" s="471"/>
      <c r="AEZ21" s="471"/>
      <c r="AFA21" s="471"/>
      <c r="AFB21" s="471"/>
      <c r="AFC21" s="471"/>
      <c r="AFD21" s="471"/>
      <c r="AFE21" s="471"/>
      <c r="AFF21" s="471"/>
      <c r="AFG21" s="471"/>
      <c r="AFH21" s="471"/>
      <c r="AFI21" s="471"/>
      <c r="AFJ21" s="471"/>
      <c r="AFK21" s="471"/>
      <c r="AFL21" s="471"/>
      <c r="AFM21" s="471"/>
      <c r="AFN21" s="471"/>
      <c r="AFO21" s="471"/>
      <c r="AFP21" s="471"/>
      <c r="AFQ21" s="471"/>
      <c r="AFR21" s="471"/>
      <c r="AFS21" s="471"/>
      <c r="AFT21" s="471"/>
      <c r="AFU21" s="471"/>
      <c r="AFV21" s="471"/>
      <c r="AFW21" s="471"/>
      <c r="AFX21" s="471"/>
      <c r="AFY21" s="471"/>
      <c r="AFZ21" s="471"/>
      <c r="AGA21" s="471"/>
      <c r="AGB21" s="471"/>
      <c r="AGC21" s="471"/>
      <c r="AGD21" s="471"/>
      <c r="AGE21" s="471"/>
      <c r="AGF21" s="471"/>
      <c r="AGG21" s="471"/>
      <c r="AGH21" s="471"/>
      <c r="AGI21" s="471"/>
    </row>
    <row r="22" spans="1:867" s="445" customFormat="1" ht="15" x14ac:dyDescent="0.2">
      <c r="A22" s="443" t="str">
        <f>'Estimación por período'!A22</f>
        <v>5. Contribución al mejoramiento del entorno social de la cadena</v>
      </c>
      <c r="B22" s="443">
        <f>'Estimación anualizada '!V22</f>
        <v>58824119117.992004</v>
      </c>
      <c r="C22" s="505">
        <f>F22/B22</f>
        <v>0.79432376698776253</v>
      </c>
      <c r="D22" s="505">
        <f>G22/B22</f>
        <v>0.1</v>
      </c>
      <c r="E22" s="505">
        <f>H22/B22</f>
        <v>0.10567623301223743</v>
      </c>
      <c r="F22" s="443">
        <f>SUM(F23:F26)</f>
        <v>46725395887.540268</v>
      </c>
      <c r="G22" s="443">
        <f t="shared" ref="G22:H22" si="24">SUM(G23:G26)</f>
        <v>5882411911.799201</v>
      </c>
      <c r="H22" s="443">
        <f t="shared" si="24"/>
        <v>6216311318.6525335</v>
      </c>
      <c r="I22" s="505">
        <f>M22/F22</f>
        <v>0.6</v>
      </c>
      <c r="J22" s="505"/>
      <c r="K22" s="505">
        <f>O22/F22</f>
        <v>0.31071899126302654</v>
      </c>
      <c r="L22" s="505">
        <f>P22/F22</f>
        <v>8.9281008736973477E-2</v>
      </c>
      <c r="M22" s="443">
        <f>SUM(M23:M26)</f>
        <v>28035237532.524162</v>
      </c>
      <c r="N22" s="443">
        <f t="shared" ref="N22:P22" si="25">SUM(N23:N26)</f>
        <v>0</v>
      </c>
      <c r="O22" s="443">
        <f t="shared" si="25"/>
        <v>14518467876.542082</v>
      </c>
      <c r="P22" s="443">
        <f t="shared" si="25"/>
        <v>4171690478.4740272</v>
      </c>
      <c r="Q22" s="471"/>
      <c r="R22" s="471"/>
      <c r="S22" s="471"/>
      <c r="T22" s="471"/>
      <c r="U22" s="471"/>
      <c r="V22" s="471"/>
      <c r="W22" s="471"/>
      <c r="X22" s="471"/>
      <c r="Y22" s="471"/>
      <c r="Z22" s="471"/>
      <c r="AA22" s="471"/>
      <c r="AB22" s="471"/>
      <c r="AC22" s="471"/>
      <c r="AD22" s="471"/>
      <c r="AE22" s="471"/>
      <c r="AF22" s="471"/>
      <c r="AG22" s="471"/>
      <c r="AH22" s="471"/>
      <c r="AI22" s="471"/>
      <c r="AJ22" s="471"/>
      <c r="AK22" s="471"/>
      <c r="AL22" s="471"/>
      <c r="AM22" s="471"/>
      <c r="AN22" s="471"/>
      <c r="AO22" s="471"/>
      <c r="AP22" s="471"/>
      <c r="AQ22" s="471"/>
      <c r="AR22" s="471"/>
      <c r="AS22" s="471"/>
      <c r="AT22" s="471"/>
      <c r="AU22" s="471"/>
      <c r="AV22" s="471"/>
      <c r="AW22" s="471"/>
      <c r="AX22" s="471"/>
      <c r="AY22" s="471"/>
      <c r="AZ22" s="471"/>
      <c r="BA22" s="471"/>
      <c r="BB22" s="471"/>
      <c r="BC22" s="471"/>
      <c r="BD22" s="471"/>
      <c r="BE22" s="471"/>
      <c r="BF22" s="471"/>
      <c r="BG22" s="471"/>
      <c r="BH22" s="471"/>
      <c r="BI22" s="471"/>
      <c r="BJ22" s="471"/>
      <c r="BK22" s="471"/>
      <c r="BL22" s="471"/>
      <c r="BM22" s="471"/>
      <c r="BN22" s="471"/>
      <c r="BO22" s="471"/>
      <c r="BP22" s="471"/>
      <c r="BQ22" s="471"/>
      <c r="BR22" s="471"/>
      <c r="BS22" s="471"/>
      <c r="BT22" s="471"/>
      <c r="BU22" s="471"/>
      <c r="BV22" s="471"/>
      <c r="BW22" s="471"/>
      <c r="BX22" s="471"/>
      <c r="BY22" s="471"/>
      <c r="BZ22" s="471"/>
      <c r="CA22" s="471"/>
      <c r="CB22" s="471"/>
      <c r="CC22" s="471"/>
      <c r="CD22" s="471"/>
      <c r="CE22" s="471"/>
      <c r="CF22" s="471"/>
      <c r="CG22" s="471"/>
      <c r="CH22" s="471"/>
      <c r="CI22" s="471"/>
      <c r="CJ22" s="471"/>
      <c r="CK22" s="471"/>
      <c r="CL22" s="471"/>
      <c r="CM22" s="471"/>
      <c r="CN22" s="471"/>
      <c r="CO22" s="471"/>
      <c r="CP22" s="471"/>
      <c r="CQ22" s="471"/>
      <c r="CR22" s="471"/>
      <c r="CS22" s="471"/>
      <c r="CT22" s="471"/>
      <c r="CU22" s="471"/>
      <c r="CV22" s="471"/>
      <c r="CW22" s="471"/>
      <c r="CX22" s="471"/>
      <c r="CY22" s="471"/>
      <c r="CZ22" s="471"/>
      <c r="DA22" s="471"/>
      <c r="DB22" s="471"/>
      <c r="DC22" s="471"/>
      <c r="DD22" s="471"/>
      <c r="DE22" s="471"/>
      <c r="DF22" s="471"/>
      <c r="DG22" s="471"/>
      <c r="DH22" s="471"/>
      <c r="DI22" s="471"/>
      <c r="DJ22" s="471"/>
      <c r="DK22" s="471"/>
      <c r="DL22" s="471"/>
      <c r="DM22" s="471"/>
      <c r="DN22" s="471"/>
      <c r="DO22" s="471"/>
      <c r="DP22" s="471"/>
      <c r="DQ22" s="471"/>
      <c r="DR22" s="471"/>
      <c r="DS22" s="471"/>
      <c r="DT22" s="471"/>
      <c r="DU22" s="471"/>
      <c r="DV22" s="471"/>
      <c r="DW22" s="471"/>
      <c r="DX22" s="471"/>
      <c r="DY22" s="471"/>
      <c r="DZ22" s="471"/>
      <c r="EA22" s="471"/>
      <c r="EB22" s="471"/>
      <c r="EC22" s="471"/>
      <c r="ED22" s="471"/>
      <c r="EE22" s="471"/>
      <c r="EF22" s="471"/>
      <c r="EG22" s="471"/>
      <c r="EH22" s="471"/>
      <c r="EI22" s="471"/>
      <c r="EJ22" s="471"/>
      <c r="EK22" s="471"/>
      <c r="EL22" s="471"/>
      <c r="EM22" s="471"/>
      <c r="EN22" s="471"/>
      <c r="EO22" s="471"/>
      <c r="EP22" s="471"/>
      <c r="EQ22" s="471"/>
      <c r="ER22" s="471"/>
      <c r="ES22" s="471"/>
      <c r="ET22" s="471"/>
      <c r="EU22" s="471"/>
      <c r="EV22" s="471"/>
      <c r="EW22" s="471"/>
      <c r="EX22" s="471"/>
      <c r="EY22" s="471"/>
      <c r="EZ22" s="471"/>
      <c r="FA22" s="471"/>
      <c r="FB22" s="471"/>
      <c r="FC22" s="471"/>
      <c r="FD22" s="471"/>
      <c r="FE22" s="471"/>
      <c r="FF22" s="471"/>
      <c r="FG22" s="471"/>
      <c r="FH22" s="471"/>
      <c r="FI22" s="471"/>
      <c r="FJ22" s="471"/>
      <c r="FK22" s="471"/>
      <c r="FL22" s="471"/>
      <c r="FM22" s="471"/>
      <c r="FN22" s="471"/>
      <c r="FO22" s="471"/>
      <c r="FP22" s="471"/>
      <c r="FQ22" s="471"/>
      <c r="FR22" s="471"/>
      <c r="FS22" s="471"/>
      <c r="FT22" s="471"/>
      <c r="FU22" s="471"/>
      <c r="FV22" s="471"/>
      <c r="FW22" s="471"/>
      <c r="FX22" s="471"/>
      <c r="FY22" s="471"/>
      <c r="FZ22" s="471"/>
      <c r="GA22" s="471"/>
      <c r="GB22" s="471"/>
      <c r="GC22" s="471"/>
      <c r="GD22" s="471"/>
      <c r="GE22" s="471"/>
      <c r="GF22" s="471"/>
      <c r="GG22" s="471"/>
      <c r="GH22" s="471"/>
      <c r="GI22" s="471"/>
      <c r="GJ22" s="471"/>
      <c r="GK22" s="471"/>
      <c r="GL22" s="471"/>
      <c r="GM22" s="471"/>
      <c r="GN22" s="471"/>
      <c r="GO22" s="471"/>
      <c r="GP22" s="471"/>
      <c r="GQ22" s="471"/>
      <c r="GR22" s="471"/>
      <c r="GS22" s="471"/>
      <c r="GT22" s="471"/>
      <c r="GU22" s="471"/>
      <c r="GV22" s="471"/>
      <c r="GW22" s="471"/>
      <c r="GX22" s="471"/>
      <c r="GY22" s="471"/>
      <c r="GZ22" s="471"/>
      <c r="HA22" s="471"/>
      <c r="HB22" s="471"/>
      <c r="HC22" s="471"/>
      <c r="HD22" s="471"/>
      <c r="HE22" s="471"/>
      <c r="HF22" s="471"/>
      <c r="HG22" s="471"/>
      <c r="HH22" s="471"/>
      <c r="HI22" s="471"/>
      <c r="HJ22" s="471"/>
      <c r="HK22" s="471"/>
      <c r="HL22" s="471"/>
      <c r="HM22" s="471"/>
      <c r="HN22" s="471"/>
      <c r="HO22" s="471"/>
      <c r="HP22" s="471"/>
      <c r="HQ22" s="471"/>
      <c r="HR22" s="471"/>
      <c r="HS22" s="471"/>
      <c r="HT22" s="471"/>
      <c r="HU22" s="471"/>
      <c r="HV22" s="471"/>
      <c r="HW22" s="471"/>
      <c r="HX22" s="471"/>
      <c r="HY22" s="471"/>
      <c r="HZ22" s="471"/>
      <c r="IA22" s="471"/>
      <c r="IB22" s="471"/>
      <c r="IC22" s="471"/>
      <c r="ID22" s="471"/>
      <c r="IE22" s="471"/>
      <c r="IF22" s="471"/>
      <c r="IG22" s="471"/>
      <c r="IH22" s="471"/>
      <c r="II22" s="471"/>
      <c r="IJ22" s="471"/>
      <c r="IK22" s="471"/>
      <c r="IL22" s="471"/>
      <c r="IM22" s="471"/>
      <c r="IN22" s="471"/>
      <c r="IO22" s="471"/>
      <c r="IP22" s="471"/>
      <c r="IQ22" s="471"/>
      <c r="IR22" s="471"/>
      <c r="IS22" s="471"/>
      <c r="IT22" s="471"/>
      <c r="IU22" s="471"/>
      <c r="IV22" s="471"/>
      <c r="IW22" s="471"/>
      <c r="IX22" s="471"/>
      <c r="IY22" s="471"/>
      <c r="IZ22" s="471"/>
      <c r="JA22" s="471"/>
      <c r="JB22" s="471"/>
      <c r="JC22" s="471"/>
      <c r="JD22" s="471"/>
      <c r="JE22" s="471"/>
      <c r="JF22" s="471"/>
      <c r="JG22" s="471"/>
      <c r="JH22" s="471"/>
      <c r="JI22" s="471"/>
      <c r="JJ22" s="471"/>
      <c r="JK22" s="471"/>
      <c r="JL22" s="471"/>
      <c r="JM22" s="471"/>
      <c r="JN22" s="471"/>
      <c r="JO22" s="471"/>
      <c r="JP22" s="471"/>
      <c r="JQ22" s="471"/>
      <c r="JR22" s="471"/>
      <c r="JS22" s="471"/>
      <c r="JT22" s="471"/>
      <c r="JU22" s="471"/>
      <c r="JV22" s="471"/>
      <c r="JW22" s="471"/>
      <c r="JX22" s="471"/>
      <c r="JY22" s="471"/>
      <c r="JZ22" s="471"/>
      <c r="KA22" s="471"/>
      <c r="KB22" s="471"/>
      <c r="KC22" s="471"/>
      <c r="KD22" s="471"/>
      <c r="KE22" s="471"/>
      <c r="KF22" s="471"/>
      <c r="KG22" s="471"/>
      <c r="KH22" s="471"/>
      <c r="KI22" s="471"/>
      <c r="KJ22" s="471"/>
      <c r="KK22" s="471"/>
      <c r="KL22" s="471"/>
      <c r="KM22" s="471"/>
      <c r="KN22" s="471"/>
      <c r="KO22" s="471"/>
      <c r="KP22" s="471"/>
      <c r="KQ22" s="471"/>
      <c r="KR22" s="471"/>
      <c r="KS22" s="471"/>
      <c r="KT22" s="471"/>
      <c r="KU22" s="471"/>
      <c r="KV22" s="471"/>
      <c r="KW22" s="471"/>
      <c r="KX22" s="471"/>
      <c r="KY22" s="471"/>
      <c r="KZ22" s="471"/>
      <c r="LA22" s="471"/>
      <c r="LB22" s="471"/>
      <c r="LC22" s="471"/>
      <c r="LD22" s="471"/>
      <c r="LE22" s="471"/>
      <c r="LF22" s="471"/>
      <c r="LG22" s="471"/>
      <c r="LH22" s="471"/>
      <c r="LI22" s="471"/>
      <c r="LJ22" s="471"/>
      <c r="LK22" s="471"/>
      <c r="LL22" s="471"/>
      <c r="LM22" s="471"/>
      <c r="LN22" s="471"/>
      <c r="LO22" s="471"/>
      <c r="LP22" s="471"/>
      <c r="LQ22" s="471"/>
      <c r="LR22" s="471"/>
      <c r="LS22" s="471"/>
      <c r="LT22" s="471"/>
      <c r="LU22" s="471"/>
      <c r="LV22" s="471"/>
      <c r="LW22" s="471"/>
      <c r="LX22" s="471"/>
      <c r="LY22" s="471"/>
      <c r="LZ22" s="471"/>
      <c r="MA22" s="471"/>
      <c r="MB22" s="471"/>
      <c r="MC22" s="471"/>
      <c r="MD22" s="471"/>
      <c r="ME22" s="471"/>
      <c r="MF22" s="471"/>
      <c r="MG22" s="471"/>
      <c r="MH22" s="471"/>
      <c r="MI22" s="471"/>
      <c r="MJ22" s="471"/>
      <c r="MK22" s="471"/>
      <c r="ML22" s="471"/>
      <c r="MM22" s="471"/>
      <c r="MN22" s="471"/>
      <c r="MO22" s="471"/>
      <c r="MP22" s="471"/>
      <c r="MQ22" s="471"/>
      <c r="MR22" s="471"/>
      <c r="MS22" s="471"/>
      <c r="MT22" s="471"/>
      <c r="MU22" s="471"/>
      <c r="MV22" s="471"/>
      <c r="MW22" s="471"/>
      <c r="MX22" s="471"/>
      <c r="MY22" s="471"/>
      <c r="MZ22" s="471"/>
      <c r="NA22" s="471"/>
      <c r="NB22" s="471"/>
      <c r="NC22" s="471"/>
      <c r="ND22" s="471"/>
      <c r="NE22" s="471"/>
      <c r="NF22" s="471"/>
      <c r="NG22" s="471"/>
      <c r="NH22" s="471"/>
      <c r="NI22" s="471"/>
      <c r="NJ22" s="471"/>
      <c r="NK22" s="471"/>
      <c r="NL22" s="471"/>
      <c r="NM22" s="471"/>
      <c r="NN22" s="471"/>
      <c r="NO22" s="471"/>
      <c r="NP22" s="471"/>
      <c r="NQ22" s="471"/>
      <c r="NR22" s="471"/>
      <c r="NS22" s="471"/>
      <c r="NT22" s="471"/>
      <c r="NU22" s="471"/>
      <c r="NV22" s="471"/>
      <c r="NW22" s="471"/>
      <c r="NX22" s="471"/>
      <c r="NY22" s="471"/>
      <c r="NZ22" s="471"/>
      <c r="OA22" s="471"/>
      <c r="OB22" s="471"/>
      <c r="OC22" s="471"/>
      <c r="OD22" s="471"/>
      <c r="OE22" s="471"/>
      <c r="OF22" s="471"/>
      <c r="OG22" s="471"/>
      <c r="OH22" s="471"/>
      <c r="OI22" s="471"/>
      <c r="OJ22" s="471"/>
      <c r="OK22" s="471"/>
      <c r="OL22" s="471"/>
      <c r="OM22" s="471"/>
      <c r="ON22" s="471"/>
      <c r="OO22" s="471"/>
      <c r="OP22" s="471"/>
      <c r="OQ22" s="471"/>
      <c r="OR22" s="471"/>
      <c r="OS22" s="471"/>
      <c r="OT22" s="471"/>
      <c r="OU22" s="471"/>
      <c r="OV22" s="471"/>
      <c r="OW22" s="471"/>
      <c r="OX22" s="471"/>
      <c r="OY22" s="471"/>
      <c r="OZ22" s="471"/>
      <c r="PA22" s="471"/>
      <c r="PB22" s="471"/>
      <c r="PC22" s="471"/>
      <c r="PD22" s="471"/>
      <c r="PE22" s="471"/>
      <c r="PF22" s="471"/>
      <c r="PG22" s="471"/>
      <c r="PH22" s="471"/>
      <c r="PI22" s="471"/>
      <c r="PJ22" s="471"/>
      <c r="PK22" s="471"/>
      <c r="PL22" s="471"/>
      <c r="PM22" s="471"/>
      <c r="PN22" s="471"/>
      <c r="PO22" s="471"/>
      <c r="PP22" s="471"/>
      <c r="PQ22" s="471"/>
      <c r="PR22" s="471"/>
      <c r="PS22" s="471"/>
      <c r="PT22" s="471"/>
      <c r="PU22" s="471"/>
      <c r="PV22" s="471"/>
      <c r="PW22" s="471"/>
      <c r="PX22" s="471"/>
      <c r="PY22" s="471"/>
      <c r="PZ22" s="471"/>
      <c r="QA22" s="471"/>
      <c r="QB22" s="471"/>
      <c r="QC22" s="471"/>
      <c r="QD22" s="471"/>
      <c r="QE22" s="471"/>
      <c r="QF22" s="471"/>
      <c r="QG22" s="471"/>
      <c r="QH22" s="471"/>
      <c r="QI22" s="471"/>
      <c r="QJ22" s="471"/>
      <c r="QK22" s="471"/>
      <c r="QL22" s="471"/>
      <c r="QM22" s="471"/>
      <c r="QN22" s="471"/>
      <c r="QO22" s="471"/>
      <c r="QP22" s="471"/>
      <c r="QQ22" s="471"/>
      <c r="QR22" s="471"/>
      <c r="QS22" s="471"/>
      <c r="QT22" s="471"/>
      <c r="QU22" s="471"/>
      <c r="QV22" s="471"/>
      <c r="QW22" s="471"/>
      <c r="QX22" s="471"/>
      <c r="QY22" s="471"/>
      <c r="QZ22" s="471"/>
      <c r="RA22" s="471"/>
      <c r="RB22" s="471"/>
      <c r="RC22" s="471"/>
      <c r="RD22" s="471"/>
      <c r="RE22" s="471"/>
      <c r="RF22" s="471"/>
      <c r="RG22" s="471"/>
      <c r="RH22" s="471"/>
      <c r="RI22" s="471"/>
      <c r="RJ22" s="471"/>
      <c r="RK22" s="471"/>
      <c r="RL22" s="471"/>
      <c r="RM22" s="471"/>
      <c r="RN22" s="471"/>
      <c r="RO22" s="471"/>
      <c r="RP22" s="471"/>
      <c r="RQ22" s="471"/>
      <c r="RR22" s="471"/>
      <c r="RS22" s="471"/>
      <c r="RT22" s="471"/>
      <c r="RU22" s="471"/>
      <c r="RV22" s="471"/>
      <c r="RW22" s="471"/>
      <c r="RX22" s="471"/>
      <c r="RY22" s="471"/>
      <c r="RZ22" s="471"/>
      <c r="SA22" s="471"/>
      <c r="SB22" s="471"/>
      <c r="SC22" s="471"/>
      <c r="SD22" s="471"/>
      <c r="SE22" s="471"/>
      <c r="SF22" s="471"/>
      <c r="SG22" s="471"/>
      <c r="SH22" s="471"/>
      <c r="SI22" s="471"/>
      <c r="SJ22" s="471"/>
      <c r="SK22" s="471"/>
      <c r="SL22" s="471"/>
      <c r="SM22" s="471"/>
      <c r="SN22" s="471"/>
      <c r="SO22" s="471"/>
      <c r="SP22" s="471"/>
      <c r="SQ22" s="471"/>
      <c r="SR22" s="471"/>
      <c r="SS22" s="471"/>
      <c r="ST22" s="471"/>
      <c r="SU22" s="471"/>
      <c r="SV22" s="471"/>
      <c r="SW22" s="471"/>
      <c r="SX22" s="471"/>
      <c r="SY22" s="471"/>
      <c r="SZ22" s="471"/>
      <c r="TA22" s="471"/>
      <c r="TB22" s="471"/>
      <c r="TC22" s="471"/>
      <c r="TD22" s="471"/>
      <c r="TE22" s="471"/>
      <c r="TF22" s="471"/>
      <c r="TG22" s="471"/>
      <c r="TH22" s="471"/>
      <c r="TI22" s="471"/>
      <c r="TJ22" s="471"/>
      <c r="TK22" s="471"/>
      <c r="TL22" s="471"/>
      <c r="TM22" s="471"/>
      <c r="TN22" s="471"/>
      <c r="TO22" s="471"/>
      <c r="TP22" s="471"/>
      <c r="TQ22" s="471"/>
      <c r="TR22" s="471"/>
      <c r="TS22" s="471"/>
      <c r="TT22" s="471"/>
      <c r="TU22" s="471"/>
      <c r="TV22" s="471"/>
      <c r="TW22" s="471"/>
      <c r="TX22" s="471"/>
      <c r="TY22" s="471"/>
      <c r="TZ22" s="471"/>
      <c r="UA22" s="471"/>
      <c r="UB22" s="471"/>
      <c r="UC22" s="471"/>
      <c r="UD22" s="471"/>
      <c r="UE22" s="471"/>
      <c r="UF22" s="471"/>
      <c r="UG22" s="471"/>
      <c r="UH22" s="471"/>
      <c r="UI22" s="471"/>
      <c r="UJ22" s="471"/>
      <c r="UK22" s="471"/>
      <c r="UL22" s="471"/>
      <c r="UM22" s="471"/>
      <c r="UN22" s="471"/>
      <c r="UO22" s="471"/>
      <c r="UP22" s="471"/>
      <c r="UQ22" s="471"/>
      <c r="UR22" s="471"/>
      <c r="US22" s="471"/>
      <c r="UT22" s="471"/>
      <c r="UU22" s="471"/>
      <c r="UV22" s="471"/>
      <c r="UW22" s="471"/>
      <c r="UX22" s="471"/>
      <c r="UY22" s="471"/>
      <c r="UZ22" s="471"/>
      <c r="VA22" s="471"/>
      <c r="VB22" s="471"/>
      <c r="VC22" s="471"/>
      <c r="VD22" s="471"/>
      <c r="VE22" s="471"/>
      <c r="VF22" s="471"/>
      <c r="VG22" s="471"/>
      <c r="VH22" s="471"/>
      <c r="VI22" s="471"/>
      <c r="VJ22" s="471"/>
      <c r="VK22" s="471"/>
      <c r="VL22" s="471"/>
      <c r="VM22" s="471"/>
      <c r="VN22" s="471"/>
      <c r="VO22" s="471"/>
      <c r="VP22" s="471"/>
      <c r="VQ22" s="471"/>
      <c r="VR22" s="471"/>
      <c r="VS22" s="471"/>
      <c r="VT22" s="471"/>
      <c r="VU22" s="471"/>
      <c r="VV22" s="471"/>
      <c r="VW22" s="471"/>
      <c r="VX22" s="471"/>
      <c r="VY22" s="471"/>
      <c r="VZ22" s="471"/>
      <c r="WA22" s="471"/>
      <c r="WB22" s="471"/>
      <c r="WC22" s="471"/>
      <c r="WD22" s="471"/>
      <c r="WE22" s="471"/>
      <c r="WF22" s="471"/>
      <c r="WG22" s="471"/>
      <c r="WH22" s="471"/>
      <c r="WI22" s="471"/>
      <c r="WJ22" s="471"/>
      <c r="WK22" s="471"/>
      <c r="WL22" s="471"/>
      <c r="WM22" s="471"/>
      <c r="WN22" s="471"/>
      <c r="WO22" s="471"/>
      <c r="WP22" s="471"/>
      <c r="WQ22" s="471"/>
      <c r="WR22" s="471"/>
      <c r="WS22" s="471"/>
      <c r="WT22" s="471"/>
      <c r="WU22" s="471"/>
      <c r="WV22" s="471"/>
      <c r="WW22" s="471"/>
      <c r="WX22" s="471"/>
      <c r="WY22" s="471"/>
      <c r="WZ22" s="471"/>
      <c r="XA22" s="471"/>
      <c r="XB22" s="471"/>
      <c r="XC22" s="471"/>
      <c r="XD22" s="471"/>
      <c r="XE22" s="471"/>
      <c r="XF22" s="471"/>
      <c r="XG22" s="471"/>
      <c r="XH22" s="471"/>
      <c r="XI22" s="471"/>
      <c r="XJ22" s="471"/>
      <c r="XK22" s="471"/>
      <c r="XL22" s="471"/>
      <c r="XM22" s="471"/>
      <c r="XN22" s="471"/>
      <c r="XO22" s="471"/>
      <c r="XP22" s="471"/>
      <c r="XQ22" s="471"/>
      <c r="XR22" s="471"/>
      <c r="XS22" s="471"/>
      <c r="XT22" s="471"/>
      <c r="XU22" s="471"/>
      <c r="XV22" s="471"/>
      <c r="XW22" s="471"/>
      <c r="XX22" s="471"/>
      <c r="XY22" s="471"/>
      <c r="XZ22" s="471"/>
      <c r="YA22" s="471"/>
      <c r="YB22" s="471"/>
      <c r="YC22" s="471"/>
      <c r="YD22" s="471"/>
      <c r="YE22" s="471"/>
      <c r="YF22" s="471"/>
      <c r="YG22" s="471"/>
      <c r="YH22" s="471"/>
      <c r="YI22" s="471"/>
      <c r="YJ22" s="471"/>
      <c r="YK22" s="471"/>
      <c r="YL22" s="471"/>
      <c r="YM22" s="471"/>
      <c r="YN22" s="471"/>
      <c r="YO22" s="471"/>
      <c r="YP22" s="471"/>
      <c r="YQ22" s="471"/>
      <c r="YR22" s="471"/>
      <c r="YS22" s="471"/>
      <c r="YT22" s="471"/>
      <c r="YU22" s="471"/>
      <c r="YV22" s="471"/>
      <c r="YW22" s="471"/>
      <c r="YX22" s="471"/>
      <c r="YY22" s="471"/>
      <c r="YZ22" s="471"/>
      <c r="ZA22" s="471"/>
      <c r="ZB22" s="471"/>
      <c r="ZC22" s="471"/>
      <c r="ZD22" s="471"/>
      <c r="ZE22" s="471"/>
      <c r="ZF22" s="471"/>
      <c r="ZG22" s="471"/>
      <c r="ZH22" s="471"/>
      <c r="ZI22" s="471"/>
      <c r="ZJ22" s="471"/>
      <c r="ZK22" s="471"/>
      <c r="ZL22" s="471"/>
      <c r="ZM22" s="471"/>
      <c r="ZN22" s="471"/>
      <c r="ZO22" s="471"/>
      <c r="ZP22" s="471"/>
      <c r="ZQ22" s="471"/>
      <c r="ZR22" s="471"/>
      <c r="ZS22" s="471"/>
      <c r="ZT22" s="471"/>
      <c r="ZU22" s="471"/>
      <c r="ZV22" s="471"/>
      <c r="ZW22" s="471"/>
      <c r="ZX22" s="471"/>
      <c r="ZY22" s="471"/>
      <c r="ZZ22" s="471"/>
      <c r="AAA22" s="471"/>
      <c r="AAB22" s="471"/>
      <c r="AAC22" s="471"/>
      <c r="AAD22" s="471"/>
      <c r="AAE22" s="471"/>
      <c r="AAF22" s="471"/>
      <c r="AAG22" s="471"/>
      <c r="AAH22" s="471"/>
      <c r="AAI22" s="471"/>
      <c r="AAJ22" s="471"/>
      <c r="AAK22" s="471"/>
      <c r="AAL22" s="471"/>
      <c r="AAM22" s="471"/>
      <c r="AAN22" s="471"/>
      <c r="AAO22" s="471"/>
      <c r="AAP22" s="471"/>
      <c r="AAQ22" s="471"/>
      <c r="AAR22" s="471"/>
      <c r="AAS22" s="471"/>
      <c r="AAT22" s="471"/>
      <c r="AAU22" s="471"/>
      <c r="AAV22" s="471"/>
      <c r="AAW22" s="471"/>
      <c r="AAX22" s="471"/>
      <c r="AAY22" s="471"/>
      <c r="AAZ22" s="471"/>
      <c r="ABA22" s="471"/>
      <c r="ABB22" s="471"/>
      <c r="ABC22" s="471"/>
      <c r="ABD22" s="471"/>
      <c r="ABE22" s="471"/>
      <c r="ABF22" s="471"/>
      <c r="ABG22" s="471"/>
      <c r="ABH22" s="471"/>
      <c r="ABI22" s="471"/>
      <c r="ABJ22" s="471"/>
      <c r="ABK22" s="471"/>
      <c r="ABL22" s="471"/>
      <c r="ABM22" s="471"/>
      <c r="ABN22" s="471"/>
      <c r="ABO22" s="471"/>
      <c r="ABP22" s="471"/>
      <c r="ABQ22" s="471"/>
      <c r="ABR22" s="471"/>
      <c r="ABS22" s="471"/>
      <c r="ABT22" s="471"/>
      <c r="ABU22" s="471"/>
      <c r="ABV22" s="471"/>
      <c r="ABW22" s="471"/>
      <c r="ABX22" s="471"/>
      <c r="ABY22" s="471"/>
      <c r="ABZ22" s="471"/>
      <c r="ACA22" s="471"/>
      <c r="ACB22" s="471"/>
      <c r="ACC22" s="471"/>
      <c r="ACD22" s="471"/>
      <c r="ACE22" s="471"/>
      <c r="ACF22" s="471"/>
      <c r="ACG22" s="471"/>
      <c r="ACH22" s="471"/>
      <c r="ACI22" s="471"/>
      <c r="ACJ22" s="471"/>
      <c r="ACK22" s="471"/>
      <c r="ACL22" s="471"/>
      <c r="ACM22" s="471"/>
      <c r="ACN22" s="471"/>
      <c r="ACO22" s="471"/>
      <c r="ACP22" s="471"/>
      <c r="ACQ22" s="471"/>
      <c r="ACR22" s="471"/>
      <c r="ACS22" s="471"/>
      <c r="ACT22" s="471"/>
      <c r="ACU22" s="471"/>
      <c r="ACV22" s="471"/>
      <c r="ACW22" s="471"/>
      <c r="ACX22" s="471"/>
      <c r="ACY22" s="471"/>
      <c r="ACZ22" s="471"/>
      <c r="ADA22" s="471"/>
      <c r="ADB22" s="471"/>
      <c r="ADC22" s="471"/>
      <c r="ADD22" s="471"/>
      <c r="ADE22" s="471"/>
      <c r="ADF22" s="471"/>
      <c r="ADG22" s="471"/>
      <c r="ADH22" s="471"/>
      <c r="ADI22" s="471"/>
      <c r="ADJ22" s="471"/>
      <c r="ADK22" s="471"/>
      <c r="ADL22" s="471"/>
      <c r="ADM22" s="471"/>
      <c r="ADN22" s="471"/>
      <c r="ADO22" s="471"/>
      <c r="ADP22" s="471"/>
      <c r="ADQ22" s="471"/>
      <c r="ADR22" s="471"/>
      <c r="ADS22" s="471"/>
      <c r="ADT22" s="471"/>
      <c r="ADU22" s="471"/>
      <c r="ADV22" s="471"/>
      <c r="ADW22" s="471"/>
      <c r="ADX22" s="471"/>
      <c r="ADY22" s="471"/>
      <c r="ADZ22" s="471"/>
      <c r="AEA22" s="471"/>
      <c r="AEB22" s="471"/>
      <c r="AEC22" s="471"/>
      <c r="AED22" s="471"/>
      <c r="AEE22" s="471"/>
      <c r="AEF22" s="471"/>
      <c r="AEG22" s="471"/>
      <c r="AEH22" s="471"/>
      <c r="AEI22" s="471"/>
      <c r="AEJ22" s="471"/>
      <c r="AEK22" s="471"/>
      <c r="AEL22" s="471"/>
      <c r="AEM22" s="471"/>
      <c r="AEN22" s="471"/>
      <c r="AEO22" s="471"/>
      <c r="AEP22" s="471"/>
      <c r="AEQ22" s="471"/>
      <c r="AER22" s="471"/>
      <c r="AES22" s="471"/>
      <c r="AET22" s="471"/>
      <c r="AEU22" s="471"/>
      <c r="AEV22" s="471"/>
      <c r="AEW22" s="471"/>
      <c r="AEX22" s="471"/>
      <c r="AEY22" s="471"/>
      <c r="AEZ22" s="471"/>
      <c r="AFA22" s="471"/>
      <c r="AFB22" s="471"/>
      <c r="AFC22" s="471"/>
      <c r="AFD22" s="471"/>
      <c r="AFE22" s="471"/>
      <c r="AFF22" s="471"/>
      <c r="AFG22" s="471"/>
      <c r="AFH22" s="471"/>
      <c r="AFI22" s="471"/>
      <c r="AFJ22" s="471"/>
      <c r="AFK22" s="471"/>
      <c r="AFL22" s="471"/>
      <c r="AFM22" s="471"/>
      <c r="AFN22" s="471"/>
      <c r="AFO22" s="471"/>
      <c r="AFP22" s="471"/>
      <c r="AFQ22" s="471"/>
      <c r="AFR22" s="471"/>
      <c r="AFS22" s="471"/>
      <c r="AFT22" s="471"/>
      <c r="AFU22" s="471"/>
      <c r="AFV22" s="471"/>
      <c r="AFW22" s="471"/>
      <c r="AFX22" s="471"/>
      <c r="AFY22" s="471"/>
      <c r="AFZ22" s="471"/>
      <c r="AGA22" s="471"/>
      <c r="AGB22" s="471"/>
      <c r="AGC22" s="471"/>
      <c r="AGD22" s="471"/>
      <c r="AGE22" s="471"/>
      <c r="AGF22" s="471"/>
      <c r="AGG22" s="471"/>
      <c r="AGH22" s="471"/>
      <c r="AGI22" s="471"/>
    </row>
    <row r="23" spans="1:867" s="421" customFormat="1" x14ac:dyDescent="0.2">
      <c r="A23" s="48" t="str">
        <f>'Estimación por período'!A23</f>
        <v>5.1. Promoción de los esquemas asociativos y de integración, en la cadena agroindustrial de la panela</v>
      </c>
      <c r="B23" s="48">
        <f>'Estimación anualizada '!V23</f>
        <v>18329998891.858662</v>
      </c>
      <c r="C23" s="284">
        <v>0.8</v>
      </c>
      <c r="D23" s="284">
        <v>0.1</v>
      </c>
      <c r="E23" s="284">
        <v>0.1</v>
      </c>
      <c r="F23" s="48">
        <f>B23*C23</f>
        <v>14663999113.486931</v>
      </c>
      <c r="G23" s="48">
        <f>B23*D23</f>
        <v>1832999889.1858664</v>
      </c>
      <c r="H23" s="48">
        <f>B23*E23</f>
        <v>1832999889.1858664</v>
      </c>
      <c r="I23" s="527">
        <v>0.6</v>
      </c>
      <c r="J23" s="527"/>
      <c r="K23" s="527">
        <v>0.3</v>
      </c>
      <c r="L23" s="527">
        <v>0.1</v>
      </c>
      <c r="M23" s="48">
        <f>F23*I23</f>
        <v>8798399468.0921574</v>
      </c>
      <c r="N23" s="48">
        <f>F23*J23</f>
        <v>0</v>
      </c>
      <c r="O23" s="48">
        <f>F23*K23</f>
        <v>4399199734.0460787</v>
      </c>
      <c r="P23" s="48">
        <f>F23*L23</f>
        <v>1466399911.3486931</v>
      </c>
      <c r="Q23" s="471"/>
      <c r="R23" s="471"/>
      <c r="S23" s="471"/>
      <c r="T23" s="471"/>
      <c r="U23" s="471"/>
      <c r="V23" s="471"/>
      <c r="W23" s="471"/>
      <c r="X23" s="471"/>
      <c r="Y23" s="471"/>
      <c r="Z23" s="471"/>
      <c r="AA23" s="471"/>
      <c r="AB23" s="471"/>
      <c r="AC23" s="471"/>
      <c r="AD23" s="471"/>
      <c r="AE23" s="471"/>
      <c r="AF23" s="471"/>
      <c r="AG23" s="471"/>
      <c r="AH23" s="471"/>
      <c r="AI23" s="471"/>
      <c r="AJ23" s="471"/>
      <c r="AK23" s="471"/>
      <c r="AL23" s="471"/>
      <c r="AM23" s="471"/>
      <c r="AN23" s="471"/>
      <c r="AO23" s="471"/>
      <c r="AP23" s="471"/>
      <c r="AQ23" s="471"/>
      <c r="AR23" s="471"/>
      <c r="AS23" s="471"/>
      <c r="AT23" s="471"/>
      <c r="AU23" s="471"/>
      <c r="AV23" s="471"/>
      <c r="AW23" s="471"/>
      <c r="AX23" s="471"/>
      <c r="AY23" s="471"/>
      <c r="AZ23" s="471"/>
      <c r="BA23" s="471"/>
      <c r="BB23" s="471"/>
      <c r="BC23" s="471"/>
      <c r="BD23" s="471"/>
      <c r="BE23" s="471"/>
      <c r="BF23" s="471"/>
      <c r="BG23" s="471"/>
      <c r="BH23" s="471"/>
      <c r="BI23" s="471"/>
      <c r="BJ23" s="471"/>
      <c r="BK23" s="471"/>
      <c r="BL23" s="471"/>
      <c r="BM23" s="471"/>
      <c r="BN23" s="471"/>
      <c r="BO23" s="471"/>
      <c r="BP23" s="471"/>
      <c r="BQ23" s="471"/>
      <c r="BR23" s="471"/>
      <c r="BS23" s="471"/>
      <c r="BT23" s="471"/>
      <c r="BU23" s="471"/>
      <c r="BV23" s="471"/>
      <c r="BW23" s="471"/>
      <c r="BX23" s="471"/>
      <c r="BY23" s="471"/>
      <c r="BZ23" s="471"/>
      <c r="CA23" s="471"/>
      <c r="CB23" s="471"/>
      <c r="CC23" s="471"/>
      <c r="CD23" s="471"/>
      <c r="CE23" s="471"/>
      <c r="CF23" s="471"/>
      <c r="CG23" s="471"/>
      <c r="CH23" s="471"/>
      <c r="CI23" s="471"/>
      <c r="CJ23" s="471"/>
      <c r="CK23" s="471"/>
      <c r="CL23" s="471"/>
      <c r="CM23" s="471"/>
      <c r="CN23" s="471"/>
      <c r="CO23" s="471"/>
      <c r="CP23" s="471"/>
      <c r="CQ23" s="471"/>
      <c r="CR23" s="471"/>
      <c r="CS23" s="471"/>
      <c r="CT23" s="471"/>
      <c r="CU23" s="471"/>
      <c r="CV23" s="471"/>
      <c r="CW23" s="471"/>
      <c r="CX23" s="471"/>
      <c r="CY23" s="471"/>
      <c r="CZ23" s="471"/>
      <c r="DA23" s="471"/>
      <c r="DB23" s="471"/>
      <c r="DC23" s="471"/>
      <c r="DD23" s="471"/>
      <c r="DE23" s="471"/>
      <c r="DF23" s="471"/>
      <c r="DG23" s="471"/>
      <c r="DH23" s="471"/>
      <c r="DI23" s="471"/>
      <c r="DJ23" s="471"/>
      <c r="DK23" s="471"/>
      <c r="DL23" s="471"/>
      <c r="DM23" s="471"/>
      <c r="DN23" s="471"/>
      <c r="DO23" s="471"/>
      <c r="DP23" s="471"/>
      <c r="DQ23" s="471"/>
      <c r="DR23" s="471"/>
      <c r="DS23" s="471"/>
      <c r="DT23" s="471"/>
      <c r="DU23" s="471"/>
      <c r="DV23" s="471"/>
      <c r="DW23" s="471"/>
      <c r="DX23" s="471"/>
      <c r="DY23" s="471"/>
      <c r="DZ23" s="471"/>
      <c r="EA23" s="471"/>
      <c r="EB23" s="471"/>
      <c r="EC23" s="471"/>
      <c r="ED23" s="471"/>
      <c r="EE23" s="471"/>
      <c r="EF23" s="471"/>
      <c r="EG23" s="471"/>
      <c r="EH23" s="471"/>
      <c r="EI23" s="471"/>
      <c r="EJ23" s="471"/>
      <c r="EK23" s="471"/>
      <c r="EL23" s="471"/>
      <c r="EM23" s="471"/>
      <c r="EN23" s="471"/>
      <c r="EO23" s="471"/>
      <c r="EP23" s="471"/>
      <c r="EQ23" s="471"/>
      <c r="ER23" s="471"/>
      <c r="ES23" s="471"/>
      <c r="ET23" s="471"/>
      <c r="EU23" s="471"/>
      <c r="EV23" s="471"/>
      <c r="EW23" s="471"/>
      <c r="EX23" s="471"/>
      <c r="EY23" s="471"/>
      <c r="EZ23" s="471"/>
      <c r="FA23" s="471"/>
      <c r="FB23" s="471"/>
      <c r="FC23" s="471"/>
      <c r="FD23" s="471"/>
      <c r="FE23" s="471"/>
      <c r="FF23" s="471"/>
      <c r="FG23" s="471"/>
      <c r="FH23" s="471"/>
      <c r="FI23" s="471"/>
      <c r="FJ23" s="471"/>
      <c r="FK23" s="471"/>
      <c r="FL23" s="471"/>
      <c r="FM23" s="471"/>
      <c r="FN23" s="471"/>
      <c r="FO23" s="471"/>
      <c r="FP23" s="471"/>
      <c r="FQ23" s="471"/>
      <c r="FR23" s="471"/>
      <c r="FS23" s="471"/>
      <c r="FT23" s="471"/>
      <c r="FU23" s="471"/>
      <c r="FV23" s="471"/>
      <c r="FW23" s="471"/>
      <c r="FX23" s="471"/>
      <c r="FY23" s="471"/>
      <c r="FZ23" s="471"/>
      <c r="GA23" s="471"/>
      <c r="GB23" s="471"/>
      <c r="GC23" s="471"/>
      <c r="GD23" s="471"/>
      <c r="GE23" s="471"/>
      <c r="GF23" s="471"/>
      <c r="GG23" s="471"/>
      <c r="GH23" s="471"/>
      <c r="GI23" s="471"/>
      <c r="GJ23" s="471"/>
      <c r="GK23" s="471"/>
      <c r="GL23" s="471"/>
      <c r="GM23" s="471"/>
      <c r="GN23" s="471"/>
      <c r="GO23" s="471"/>
      <c r="GP23" s="471"/>
      <c r="GQ23" s="471"/>
      <c r="GR23" s="471"/>
      <c r="GS23" s="471"/>
      <c r="GT23" s="471"/>
      <c r="GU23" s="471"/>
      <c r="GV23" s="471"/>
      <c r="GW23" s="471"/>
      <c r="GX23" s="471"/>
      <c r="GY23" s="471"/>
      <c r="GZ23" s="471"/>
      <c r="HA23" s="471"/>
      <c r="HB23" s="471"/>
      <c r="HC23" s="471"/>
      <c r="HD23" s="471"/>
      <c r="HE23" s="471"/>
      <c r="HF23" s="471"/>
      <c r="HG23" s="471"/>
      <c r="HH23" s="471"/>
      <c r="HI23" s="471"/>
      <c r="HJ23" s="471"/>
      <c r="HK23" s="471"/>
      <c r="HL23" s="471"/>
      <c r="HM23" s="471"/>
      <c r="HN23" s="471"/>
      <c r="HO23" s="471"/>
      <c r="HP23" s="471"/>
      <c r="HQ23" s="471"/>
      <c r="HR23" s="471"/>
      <c r="HS23" s="471"/>
      <c r="HT23" s="471"/>
      <c r="HU23" s="471"/>
      <c r="HV23" s="471"/>
      <c r="HW23" s="471"/>
      <c r="HX23" s="471"/>
      <c r="HY23" s="471"/>
      <c r="HZ23" s="471"/>
      <c r="IA23" s="471"/>
      <c r="IB23" s="471"/>
      <c r="IC23" s="471"/>
      <c r="ID23" s="471"/>
      <c r="IE23" s="471"/>
      <c r="IF23" s="471"/>
      <c r="IG23" s="471"/>
      <c r="IH23" s="471"/>
      <c r="II23" s="471"/>
      <c r="IJ23" s="471"/>
      <c r="IK23" s="471"/>
      <c r="IL23" s="471"/>
      <c r="IM23" s="471"/>
      <c r="IN23" s="471"/>
      <c r="IO23" s="471"/>
      <c r="IP23" s="471"/>
      <c r="IQ23" s="471"/>
      <c r="IR23" s="471"/>
      <c r="IS23" s="471"/>
      <c r="IT23" s="471"/>
      <c r="IU23" s="471"/>
      <c r="IV23" s="471"/>
      <c r="IW23" s="471"/>
      <c r="IX23" s="471"/>
      <c r="IY23" s="471"/>
      <c r="IZ23" s="471"/>
      <c r="JA23" s="471"/>
      <c r="JB23" s="471"/>
      <c r="JC23" s="471"/>
      <c r="JD23" s="471"/>
      <c r="JE23" s="471"/>
      <c r="JF23" s="471"/>
      <c r="JG23" s="471"/>
      <c r="JH23" s="471"/>
      <c r="JI23" s="471"/>
      <c r="JJ23" s="471"/>
      <c r="JK23" s="471"/>
      <c r="JL23" s="471"/>
      <c r="JM23" s="471"/>
      <c r="JN23" s="471"/>
      <c r="JO23" s="471"/>
      <c r="JP23" s="471"/>
      <c r="JQ23" s="471"/>
      <c r="JR23" s="471"/>
      <c r="JS23" s="471"/>
      <c r="JT23" s="471"/>
      <c r="JU23" s="471"/>
      <c r="JV23" s="471"/>
      <c r="JW23" s="471"/>
      <c r="JX23" s="471"/>
      <c r="JY23" s="471"/>
      <c r="JZ23" s="471"/>
      <c r="KA23" s="471"/>
      <c r="KB23" s="471"/>
      <c r="KC23" s="471"/>
      <c r="KD23" s="471"/>
      <c r="KE23" s="471"/>
      <c r="KF23" s="471"/>
      <c r="KG23" s="471"/>
      <c r="KH23" s="471"/>
      <c r="KI23" s="471"/>
      <c r="KJ23" s="471"/>
      <c r="KK23" s="471"/>
      <c r="KL23" s="471"/>
      <c r="KM23" s="471"/>
      <c r="KN23" s="471"/>
      <c r="KO23" s="471"/>
      <c r="KP23" s="471"/>
      <c r="KQ23" s="471"/>
      <c r="KR23" s="471"/>
      <c r="KS23" s="471"/>
      <c r="KT23" s="471"/>
      <c r="KU23" s="471"/>
      <c r="KV23" s="471"/>
      <c r="KW23" s="471"/>
      <c r="KX23" s="471"/>
      <c r="KY23" s="471"/>
      <c r="KZ23" s="471"/>
      <c r="LA23" s="471"/>
      <c r="LB23" s="471"/>
      <c r="LC23" s="471"/>
      <c r="LD23" s="471"/>
      <c r="LE23" s="471"/>
      <c r="LF23" s="471"/>
      <c r="LG23" s="471"/>
      <c r="LH23" s="471"/>
      <c r="LI23" s="471"/>
      <c r="LJ23" s="471"/>
      <c r="LK23" s="471"/>
      <c r="LL23" s="471"/>
      <c r="LM23" s="471"/>
      <c r="LN23" s="471"/>
      <c r="LO23" s="471"/>
      <c r="LP23" s="471"/>
      <c r="LQ23" s="471"/>
      <c r="LR23" s="471"/>
      <c r="LS23" s="471"/>
      <c r="LT23" s="471"/>
      <c r="LU23" s="471"/>
      <c r="LV23" s="471"/>
      <c r="LW23" s="471"/>
      <c r="LX23" s="471"/>
      <c r="LY23" s="471"/>
      <c r="LZ23" s="471"/>
      <c r="MA23" s="471"/>
      <c r="MB23" s="471"/>
      <c r="MC23" s="471"/>
      <c r="MD23" s="471"/>
      <c r="ME23" s="471"/>
      <c r="MF23" s="471"/>
      <c r="MG23" s="471"/>
      <c r="MH23" s="471"/>
      <c r="MI23" s="471"/>
      <c r="MJ23" s="471"/>
      <c r="MK23" s="471"/>
      <c r="ML23" s="471"/>
      <c r="MM23" s="471"/>
      <c r="MN23" s="471"/>
      <c r="MO23" s="471"/>
      <c r="MP23" s="471"/>
      <c r="MQ23" s="471"/>
      <c r="MR23" s="471"/>
      <c r="MS23" s="471"/>
      <c r="MT23" s="471"/>
      <c r="MU23" s="471"/>
      <c r="MV23" s="471"/>
      <c r="MW23" s="471"/>
      <c r="MX23" s="471"/>
      <c r="MY23" s="471"/>
      <c r="MZ23" s="471"/>
      <c r="NA23" s="471"/>
      <c r="NB23" s="471"/>
      <c r="NC23" s="471"/>
      <c r="ND23" s="471"/>
      <c r="NE23" s="471"/>
      <c r="NF23" s="471"/>
      <c r="NG23" s="471"/>
      <c r="NH23" s="471"/>
      <c r="NI23" s="471"/>
      <c r="NJ23" s="471"/>
      <c r="NK23" s="471"/>
      <c r="NL23" s="471"/>
      <c r="NM23" s="471"/>
      <c r="NN23" s="471"/>
      <c r="NO23" s="471"/>
      <c r="NP23" s="471"/>
      <c r="NQ23" s="471"/>
      <c r="NR23" s="471"/>
      <c r="NS23" s="471"/>
      <c r="NT23" s="471"/>
      <c r="NU23" s="471"/>
      <c r="NV23" s="471"/>
      <c r="NW23" s="471"/>
      <c r="NX23" s="471"/>
      <c r="NY23" s="471"/>
      <c r="NZ23" s="471"/>
      <c r="OA23" s="471"/>
      <c r="OB23" s="471"/>
      <c r="OC23" s="471"/>
      <c r="OD23" s="471"/>
      <c r="OE23" s="471"/>
      <c r="OF23" s="471"/>
      <c r="OG23" s="471"/>
      <c r="OH23" s="471"/>
      <c r="OI23" s="471"/>
      <c r="OJ23" s="471"/>
      <c r="OK23" s="471"/>
      <c r="OL23" s="471"/>
      <c r="OM23" s="471"/>
      <c r="ON23" s="471"/>
      <c r="OO23" s="471"/>
      <c r="OP23" s="471"/>
      <c r="OQ23" s="471"/>
      <c r="OR23" s="471"/>
      <c r="OS23" s="471"/>
      <c r="OT23" s="471"/>
      <c r="OU23" s="471"/>
      <c r="OV23" s="471"/>
      <c r="OW23" s="471"/>
      <c r="OX23" s="471"/>
      <c r="OY23" s="471"/>
      <c r="OZ23" s="471"/>
      <c r="PA23" s="471"/>
      <c r="PB23" s="471"/>
      <c r="PC23" s="471"/>
      <c r="PD23" s="471"/>
      <c r="PE23" s="471"/>
      <c r="PF23" s="471"/>
      <c r="PG23" s="471"/>
      <c r="PH23" s="471"/>
      <c r="PI23" s="471"/>
      <c r="PJ23" s="471"/>
      <c r="PK23" s="471"/>
      <c r="PL23" s="471"/>
      <c r="PM23" s="471"/>
      <c r="PN23" s="471"/>
      <c r="PO23" s="471"/>
      <c r="PP23" s="471"/>
      <c r="PQ23" s="471"/>
      <c r="PR23" s="471"/>
      <c r="PS23" s="471"/>
      <c r="PT23" s="471"/>
      <c r="PU23" s="471"/>
      <c r="PV23" s="471"/>
      <c r="PW23" s="471"/>
      <c r="PX23" s="471"/>
      <c r="PY23" s="471"/>
      <c r="PZ23" s="471"/>
      <c r="QA23" s="471"/>
      <c r="QB23" s="471"/>
      <c r="QC23" s="471"/>
      <c r="QD23" s="471"/>
      <c r="QE23" s="471"/>
      <c r="QF23" s="471"/>
      <c r="QG23" s="471"/>
      <c r="QH23" s="471"/>
      <c r="QI23" s="471"/>
      <c r="QJ23" s="471"/>
      <c r="QK23" s="471"/>
      <c r="QL23" s="471"/>
      <c r="QM23" s="471"/>
      <c r="QN23" s="471"/>
      <c r="QO23" s="471"/>
      <c r="QP23" s="471"/>
      <c r="QQ23" s="471"/>
      <c r="QR23" s="471"/>
      <c r="QS23" s="471"/>
      <c r="QT23" s="471"/>
      <c r="QU23" s="471"/>
      <c r="QV23" s="471"/>
      <c r="QW23" s="471"/>
      <c r="QX23" s="471"/>
      <c r="QY23" s="471"/>
      <c r="QZ23" s="471"/>
      <c r="RA23" s="471"/>
      <c r="RB23" s="471"/>
      <c r="RC23" s="471"/>
      <c r="RD23" s="471"/>
      <c r="RE23" s="471"/>
      <c r="RF23" s="471"/>
      <c r="RG23" s="471"/>
      <c r="RH23" s="471"/>
      <c r="RI23" s="471"/>
      <c r="RJ23" s="471"/>
      <c r="RK23" s="471"/>
      <c r="RL23" s="471"/>
      <c r="RM23" s="471"/>
      <c r="RN23" s="471"/>
      <c r="RO23" s="471"/>
      <c r="RP23" s="471"/>
      <c r="RQ23" s="471"/>
      <c r="RR23" s="471"/>
      <c r="RS23" s="471"/>
      <c r="RT23" s="471"/>
      <c r="RU23" s="471"/>
      <c r="RV23" s="471"/>
      <c r="RW23" s="471"/>
      <c r="RX23" s="471"/>
      <c r="RY23" s="471"/>
      <c r="RZ23" s="471"/>
      <c r="SA23" s="471"/>
      <c r="SB23" s="471"/>
      <c r="SC23" s="471"/>
      <c r="SD23" s="471"/>
      <c r="SE23" s="471"/>
      <c r="SF23" s="471"/>
      <c r="SG23" s="471"/>
      <c r="SH23" s="471"/>
      <c r="SI23" s="471"/>
      <c r="SJ23" s="471"/>
      <c r="SK23" s="471"/>
      <c r="SL23" s="471"/>
      <c r="SM23" s="471"/>
      <c r="SN23" s="471"/>
      <c r="SO23" s="471"/>
      <c r="SP23" s="471"/>
      <c r="SQ23" s="471"/>
      <c r="SR23" s="471"/>
      <c r="SS23" s="471"/>
      <c r="ST23" s="471"/>
      <c r="SU23" s="471"/>
      <c r="SV23" s="471"/>
      <c r="SW23" s="471"/>
      <c r="SX23" s="471"/>
      <c r="SY23" s="471"/>
      <c r="SZ23" s="471"/>
      <c r="TA23" s="471"/>
      <c r="TB23" s="471"/>
      <c r="TC23" s="471"/>
      <c r="TD23" s="471"/>
      <c r="TE23" s="471"/>
      <c r="TF23" s="471"/>
      <c r="TG23" s="471"/>
      <c r="TH23" s="471"/>
      <c r="TI23" s="471"/>
      <c r="TJ23" s="471"/>
      <c r="TK23" s="471"/>
      <c r="TL23" s="471"/>
      <c r="TM23" s="471"/>
      <c r="TN23" s="471"/>
      <c r="TO23" s="471"/>
      <c r="TP23" s="471"/>
      <c r="TQ23" s="471"/>
      <c r="TR23" s="471"/>
      <c r="TS23" s="471"/>
      <c r="TT23" s="471"/>
      <c r="TU23" s="471"/>
      <c r="TV23" s="471"/>
      <c r="TW23" s="471"/>
      <c r="TX23" s="471"/>
      <c r="TY23" s="471"/>
      <c r="TZ23" s="471"/>
      <c r="UA23" s="471"/>
      <c r="UB23" s="471"/>
      <c r="UC23" s="471"/>
      <c r="UD23" s="471"/>
      <c r="UE23" s="471"/>
      <c r="UF23" s="471"/>
      <c r="UG23" s="471"/>
      <c r="UH23" s="471"/>
      <c r="UI23" s="471"/>
      <c r="UJ23" s="471"/>
      <c r="UK23" s="471"/>
      <c r="UL23" s="471"/>
      <c r="UM23" s="471"/>
      <c r="UN23" s="471"/>
      <c r="UO23" s="471"/>
      <c r="UP23" s="471"/>
      <c r="UQ23" s="471"/>
      <c r="UR23" s="471"/>
      <c r="US23" s="471"/>
      <c r="UT23" s="471"/>
      <c r="UU23" s="471"/>
      <c r="UV23" s="471"/>
      <c r="UW23" s="471"/>
      <c r="UX23" s="471"/>
      <c r="UY23" s="471"/>
      <c r="UZ23" s="471"/>
      <c r="VA23" s="471"/>
      <c r="VB23" s="471"/>
      <c r="VC23" s="471"/>
      <c r="VD23" s="471"/>
      <c r="VE23" s="471"/>
      <c r="VF23" s="471"/>
      <c r="VG23" s="471"/>
      <c r="VH23" s="471"/>
      <c r="VI23" s="471"/>
      <c r="VJ23" s="471"/>
      <c r="VK23" s="471"/>
      <c r="VL23" s="471"/>
      <c r="VM23" s="471"/>
      <c r="VN23" s="471"/>
      <c r="VO23" s="471"/>
      <c r="VP23" s="471"/>
      <c r="VQ23" s="471"/>
      <c r="VR23" s="471"/>
      <c r="VS23" s="471"/>
      <c r="VT23" s="471"/>
      <c r="VU23" s="471"/>
      <c r="VV23" s="471"/>
      <c r="VW23" s="471"/>
      <c r="VX23" s="471"/>
      <c r="VY23" s="471"/>
      <c r="VZ23" s="471"/>
      <c r="WA23" s="471"/>
      <c r="WB23" s="471"/>
      <c r="WC23" s="471"/>
      <c r="WD23" s="471"/>
      <c r="WE23" s="471"/>
      <c r="WF23" s="471"/>
      <c r="WG23" s="471"/>
      <c r="WH23" s="471"/>
      <c r="WI23" s="471"/>
      <c r="WJ23" s="471"/>
      <c r="WK23" s="471"/>
      <c r="WL23" s="471"/>
      <c r="WM23" s="471"/>
      <c r="WN23" s="471"/>
      <c r="WO23" s="471"/>
      <c r="WP23" s="471"/>
      <c r="WQ23" s="471"/>
      <c r="WR23" s="471"/>
      <c r="WS23" s="471"/>
      <c r="WT23" s="471"/>
      <c r="WU23" s="471"/>
      <c r="WV23" s="471"/>
      <c r="WW23" s="471"/>
      <c r="WX23" s="471"/>
      <c r="WY23" s="471"/>
      <c r="WZ23" s="471"/>
      <c r="XA23" s="471"/>
      <c r="XB23" s="471"/>
      <c r="XC23" s="471"/>
      <c r="XD23" s="471"/>
      <c r="XE23" s="471"/>
      <c r="XF23" s="471"/>
      <c r="XG23" s="471"/>
      <c r="XH23" s="471"/>
      <c r="XI23" s="471"/>
      <c r="XJ23" s="471"/>
      <c r="XK23" s="471"/>
      <c r="XL23" s="471"/>
      <c r="XM23" s="471"/>
      <c r="XN23" s="471"/>
      <c r="XO23" s="471"/>
      <c r="XP23" s="471"/>
      <c r="XQ23" s="471"/>
      <c r="XR23" s="471"/>
      <c r="XS23" s="471"/>
      <c r="XT23" s="471"/>
      <c r="XU23" s="471"/>
      <c r="XV23" s="471"/>
      <c r="XW23" s="471"/>
      <c r="XX23" s="471"/>
      <c r="XY23" s="471"/>
      <c r="XZ23" s="471"/>
      <c r="YA23" s="471"/>
      <c r="YB23" s="471"/>
      <c r="YC23" s="471"/>
      <c r="YD23" s="471"/>
      <c r="YE23" s="471"/>
      <c r="YF23" s="471"/>
      <c r="YG23" s="471"/>
      <c r="YH23" s="471"/>
      <c r="YI23" s="471"/>
      <c r="YJ23" s="471"/>
      <c r="YK23" s="471"/>
      <c r="YL23" s="471"/>
      <c r="YM23" s="471"/>
      <c r="YN23" s="471"/>
      <c r="YO23" s="471"/>
      <c r="YP23" s="471"/>
      <c r="YQ23" s="471"/>
      <c r="YR23" s="471"/>
      <c r="YS23" s="471"/>
      <c r="YT23" s="471"/>
      <c r="YU23" s="471"/>
      <c r="YV23" s="471"/>
      <c r="YW23" s="471"/>
      <c r="YX23" s="471"/>
      <c r="YY23" s="471"/>
      <c r="YZ23" s="471"/>
      <c r="ZA23" s="471"/>
      <c r="ZB23" s="471"/>
      <c r="ZC23" s="471"/>
      <c r="ZD23" s="471"/>
      <c r="ZE23" s="471"/>
      <c r="ZF23" s="471"/>
      <c r="ZG23" s="471"/>
      <c r="ZH23" s="471"/>
      <c r="ZI23" s="471"/>
      <c r="ZJ23" s="471"/>
      <c r="ZK23" s="471"/>
      <c r="ZL23" s="471"/>
      <c r="ZM23" s="471"/>
      <c r="ZN23" s="471"/>
      <c r="ZO23" s="471"/>
      <c r="ZP23" s="471"/>
      <c r="ZQ23" s="471"/>
      <c r="ZR23" s="471"/>
      <c r="ZS23" s="471"/>
      <c r="ZT23" s="471"/>
      <c r="ZU23" s="471"/>
      <c r="ZV23" s="471"/>
      <c r="ZW23" s="471"/>
      <c r="ZX23" s="471"/>
      <c r="ZY23" s="471"/>
      <c r="ZZ23" s="471"/>
      <c r="AAA23" s="471"/>
      <c r="AAB23" s="471"/>
      <c r="AAC23" s="471"/>
      <c r="AAD23" s="471"/>
      <c r="AAE23" s="471"/>
      <c r="AAF23" s="471"/>
      <c r="AAG23" s="471"/>
      <c r="AAH23" s="471"/>
      <c r="AAI23" s="471"/>
      <c r="AAJ23" s="471"/>
      <c r="AAK23" s="471"/>
      <c r="AAL23" s="471"/>
      <c r="AAM23" s="471"/>
      <c r="AAN23" s="471"/>
      <c r="AAO23" s="471"/>
      <c r="AAP23" s="471"/>
      <c r="AAQ23" s="471"/>
      <c r="AAR23" s="471"/>
      <c r="AAS23" s="471"/>
      <c r="AAT23" s="471"/>
      <c r="AAU23" s="471"/>
      <c r="AAV23" s="471"/>
      <c r="AAW23" s="471"/>
      <c r="AAX23" s="471"/>
      <c r="AAY23" s="471"/>
      <c r="AAZ23" s="471"/>
      <c r="ABA23" s="471"/>
      <c r="ABB23" s="471"/>
      <c r="ABC23" s="471"/>
      <c r="ABD23" s="471"/>
      <c r="ABE23" s="471"/>
      <c r="ABF23" s="471"/>
      <c r="ABG23" s="471"/>
      <c r="ABH23" s="471"/>
      <c r="ABI23" s="471"/>
      <c r="ABJ23" s="471"/>
      <c r="ABK23" s="471"/>
      <c r="ABL23" s="471"/>
      <c r="ABM23" s="471"/>
      <c r="ABN23" s="471"/>
      <c r="ABO23" s="471"/>
      <c r="ABP23" s="471"/>
      <c r="ABQ23" s="471"/>
      <c r="ABR23" s="471"/>
      <c r="ABS23" s="471"/>
      <c r="ABT23" s="471"/>
      <c r="ABU23" s="471"/>
      <c r="ABV23" s="471"/>
      <c r="ABW23" s="471"/>
      <c r="ABX23" s="471"/>
      <c r="ABY23" s="471"/>
      <c r="ABZ23" s="471"/>
      <c r="ACA23" s="471"/>
      <c r="ACB23" s="471"/>
      <c r="ACC23" s="471"/>
      <c r="ACD23" s="471"/>
      <c r="ACE23" s="471"/>
      <c r="ACF23" s="471"/>
      <c r="ACG23" s="471"/>
      <c r="ACH23" s="471"/>
      <c r="ACI23" s="471"/>
      <c r="ACJ23" s="471"/>
      <c r="ACK23" s="471"/>
      <c r="ACL23" s="471"/>
      <c r="ACM23" s="471"/>
      <c r="ACN23" s="471"/>
      <c r="ACO23" s="471"/>
      <c r="ACP23" s="471"/>
      <c r="ACQ23" s="471"/>
      <c r="ACR23" s="471"/>
      <c r="ACS23" s="471"/>
      <c r="ACT23" s="471"/>
      <c r="ACU23" s="471"/>
      <c r="ACV23" s="471"/>
      <c r="ACW23" s="471"/>
      <c r="ACX23" s="471"/>
      <c r="ACY23" s="471"/>
      <c r="ACZ23" s="471"/>
      <c r="ADA23" s="471"/>
      <c r="ADB23" s="471"/>
      <c r="ADC23" s="471"/>
      <c r="ADD23" s="471"/>
      <c r="ADE23" s="471"/>
      <c r="ADF23" s="471"/>
      <c r="ADG23" s="471"/>
      <c r="ADH23" s="471"/>
      <c r="ADI23" s="471"/>
      <c r="ADJ23" s="471"/>
      <c r="ADK23" s="471"/>
      <c r="ADL23" s="471"/>
      <c r="ADM23" s="471"/>
      <c r="ADN23" s="471"/>
      <c r="ADO23" s="471"/>
      <c r="ADP23" s="471"/>
      <c r="ADQ23" s="471"/>
      <c r="ADR23" s="471"/>
      <c r="ADS23" s="471"/>
      <c r="ADT23" s="471"/>
      <c r="ADU23" s="471"/>
      <c r="ADV23" s="471"/>
      <c r="ADW23" s="471"/>
      <c r="ADX23" s="471"/>
      <c r="ADY23" s="471"/>
      <c r="ADZ23" s="471"/>
      <c r="AEA23" s="471"/>
      <c r="AEB23" s="471"/>
      <c r="AEC23" s="471"/>
      <c r="AED23" s="471"/>
      <c r="AEE23" s="471"/>
      <c r="AEF23" s="471"/>
      <c r="AEG23" s="471"/>
      <c r="AEH23" s="471"/>
      <c r="AEI23" s="471"/>
      <c r="AEJ23" s="471"/>
      <c r="AEK23" s="471"/>
      <c r="AEL23" s="471"/>
      <c r="AEM23" s="471"/>
      <c r="AEN23" s="471"/>
      <c r="AEO23" s="471"/>
      <c r="AEP23" s="471"/>
      <c r="AEQ23" s="471"/>
      <c r="AER23" s="471"/>
      <c r="AES23" s="471"/>
      <c r="AET23" s="471"/>
      <c r="AEU23" s="471"/>
      <c r="AEV23" s="471"/>
      <c r="AEW23" s="471"/>
      <c r="AEX23" s="471"/>
      <c r="AEY23" s="471"/>
      <c r="AEZ23" s="471"/>
      <c r="AFA23" s="471"/>
      <c r="AFB23" s="471"/>
      <c r="AFC23" s="471"/>
      <c r="AFD23" s="471"/>
      <c r="AFE23" s="471"/>
      <c r="AFF23" s="471"/>
      <c r="AFG23" s="471"/>
      <c r="AFH23" s="471"/>
      <c r="AFI23" s="471"/>
      <c r="AFJ23" s="471"/>
      <c r="AFK23" s="471"/>
      <c r="AFL23" s="471"/>
      <c r="AFM23" s="471"/>
      <c r="AFN23" s="471"/>
      <c r="AFO23" s="471"/>
      <c r="AFP23" s="471"/>
      <c r="AFQ23" s="471"/>
      <c r="AFR23" s="471"/>
      <c r="AFS23" s="471"/>
      <c r="AFT23" s="471"/>
      <c r="AFU23" s="471"/>
      <c r="AFV23" s="471"/>
      <c r="AFW23" s="471"/>
      <c r="AFX23" s="471"/>
      <c r="AFY23" s="471"/>
      <c r="AFZ23" s="471"/>
      <c r="AGA23" s="471"/>
      <c r="AGB23" s="471"/>
      <c r="AGC23" s="471"/>
      <c r="AGD23" s="471"/>
      <c r="AGE23" s="471"/>
      <c r="AGF23" s="471"/>
      <c r="AGG23" s="471"/>
      <c r="AGH23" s="471"/>
      <c r="AGI23" s="471"/>
    </row>
    <row r="24" spans="1:867" s="421" customFormat="1" x14ac:dyDescent="0.2">
      <c r="A24" s="48" t="str">
        <f>'Estimación por período'!A24</f>
        <v>5.2. Mejora del nivel educativo y cualificación de la mano de obra de los productores de panela</v>
      </c>
      <c r="B24" s="48">
        <f>'Estimación anualizada '!V24</f>
        <v>24494414541.333336</v>
      </c>
      <c r="C24" s="284">
        <v>0.8</v>
      </c>
      <c r="D24" s="284">
        <v>0.1</v>
      </c>
      <c r="E24" s="284">
        <v>0.1</v>
      </c>
      <c r="F24" s="48">
        <f t="shared" ref="F24:F26" si="26">B24*C24</f>
        <v>19595531633.066669</v>
      </c>
      <c r="G24" s="48">
        <f t="shared" ref="G24:G26" si="27">B24*D24</f>
        <v>2449441454.1333337</v>
      </c>
      <c r="H24" s="48">
        <f t="shared" ref="H24:H26" si="28">B24*E24</f>
        <v>2449441454.1333337</v>
      </c>
      <c r="I24" s="527">
        <v>0.6</v>
      </c>
      <c r="J24" s="527"/>
      <c r="K24" s="527">
        <v>0.3</v>
      </c>
      <c r="L24" s="527">
        <v>0.1</v>
      </c>
      <c r="M24" s="48">
        <f t="shared" ref="M24:M26" si="29">F24*I24</f>
        <v>11757318979.840002</v>
      </c>
      <c r="N24" s="48">
        <f t="shared" ref="N24:N26" si="30">F24*J24</f>
        <v>0</v>
      </c>
      <c r="O24" s="48">
        <f t="shared" ref="O24:O26" si="31">F24*K24</f>
        <v>5878659489.920001</v>
      </c>
      <c r="P24" s="48">
        <f t="shared" ref="P24:P26" si="32">F24*L24</f>
        <v>1959553163.3066671</v>
      </c>
      <c r="Q24" s="471"/>
      <c r="R24" s="471"/>
      <c r="S24" s="471"/>
      <c r="T24" s="471"/>
      <c r="U24" s="471"/>
      <c r="V24" s="471"/>
      <c r="W24" s="471"/>
      <c r="X24" s="471"/>
      <c r="Y24" s="471"/>
      <c r="Z24" s="471"/>
      <c r="AA24" s="471"/>
      <c r="AB24" s="471"/>
      <c r="AC24" s="471"/>
      <c r="AD24" s="471"/>
      <c r="AE24" s="471"/>
      <c r="AF24" s="471"/>
      <c r="AG24" s="471"/>
      <c r="AH24" s="471"/>
      <c r="AI24" s="471"/>
      <c r="AJ24" s="471"/>
      <c r="AK24" s="471"/>
      <c r="AL24" s="471"/>
      <c r="AM24" s="471"/>
      <c r="AN24" s="471"/>
      <c r="AO24" s="471"/>
      <c r="AP24" s="471"/>
      <c r="AQ24" s="471"/>
      <c r="AR24" s="471"/>
      <c r="AS24" s="471"/>
      <c r="AT24" s="471"/>
      <c r="AU24" s="471"/>
      <c r="AV24" s="471"/>
      <c r="AW24" s="471"/>
      <c r="AX24" s="471"/>
      <c r="AY24" s="471"/>
      <c r="AZ24" s="471"/>
      <c r="BA24" s="471"/>
      <c r="BB24" s="471"/>
      <c r="BC24" s="471"/>
      <c r="BD24" s="471"/>
      <c r="BE24" s="471"/>
      <c r="BF24" s="471"/>
      <c r="BG24" s="471"/>
      <c r="BH24" s="471"/>
      <c r="BI24" s="471"/>
      <c r="BJ24" s="471"/>
      <c r="BK24" s="471"/>
      <c r="BL24" s="471"/>
      <c r="BM24" s="471"/>
      <c r="BN24" s="471"/>
      <c r="BO24" s="471"/>
      <c r="BP24" s="471"/>
      <c r="BQ24" s="471"/>
      <c r="BR24" s="471"/>
      <c r="BS24" s="471"/>
      <c r="BT24" s="471"/>
      <c r="BU24" s="471"/>
      <c r="BV24" s="471"/>
      <c r="BW24" s="471"/>
      <c r="BX24" s="471"/>
      <c r="BY24" s="471"/>
      <c r="BZ24" s="471"/>
      <c r="CA24" s="471"/>
      <c r="CB24" s="471"/>
      <c r="CC24" s="471"/>
      <c r="CD24" s="471"/>
      <c r="CE24" s="471"/>
      <c r="CF24" s="471"/>
      <c r="CG24" s="471"/>
      <c r="CH24" s="471"/>
      <c r="CI24" s="471"/>
      <c r="CJ24" s="471"/>
      <c r="CK24" s="471"/>
      <c r="CL24" s="471"/>
      <c r="CM24" s="471"/>
      <c r="CN24" s="471"/>
      <c r="CO24" s="471"/>
      <c r="CP24" s="471"/>
      <c r="CQ24" s="471"/>
      <c r="CR24" s="471"/>
      <c r="CS24" s="471"/>
      <c r="CT24" s="471"/>
      <c r="CU24" s="471"/>
      <c r="CV24" s="471"/>
      <c r="CW24" s="471"/>
      <c r="CX24" s="471"/>
      <c r="CY24" s="471"/>
      <c r="CZ24" s="471"/>
      <c r="DA24" s="471"/>
      <c r="DB24" s="471"/>
      <c r="DC24" s="471"/>
      <c r="DD24" s="471"/>
      <c r="DE24" s="471"/>
      <c r="DF24" s="471"/>
      <c r="DG24" s="471"/>
      <c r="DH24" s="471"/>
      <c r="DI24" s="471"/>
      <c r="DJ24" s="471"/>
      <c r="DK24" s="471"/>
      <c r="DL24" s="471"/>
      <c r="DM24" s="471"/>
      <c r="DN24" s="471"/>
      <c r="DO24" s="471"/>
      <c r="DP24" s="471"/>
      <c r="DQ24" s="471"/>
      <c r="DR24" s="471"/>
      <c r="DS24" s="471"/>
      <c r="DT24" s="471"/>
      <c r="DU24" s="471"/>
      <c r="DV24" s="471"/>
      <c r="DW24" s="471"/>
      <c r="DX24" s="471"/>
      <c r="DY24" s="471"/>
      <c r="DZ24" s="471"/>
      <c r="EA24" s="471"/>
      <c r="EB24" s="471"/>
      <c r="EC24" s="471"/>
      <c r="ED24" s="471"/>
      <c r="EE24" s="471"/>
      <c r="EF24" s="471"/>
      <c r="EG24" s="471"/>
      <c r="EH24" s="471"/>
      <c r="EI24" s="471"/>
      <c r="EJ24" s="471"/>
      <c r="EK24" s="471"/>
      <c r="EL24" s="471"/>
      <c r="EM24" s="471"/>
      <c r="EN24" s="471"/>
      <c r="EO24" s="471"/>
      <c r="EP24" s="471"/>
      <c r="EQ24" s="471"/>
      <c r="ER24" s="471"/>
      <c r="ES24" s="471"/>
      <c r="ET24" s="471"/>
      <c r="EU24" s="471"/>
      <c r="EV24" s="471"/>
      <c r="EW24" s="471"/>
      <c r="EX24" s="471"/>
      <c r="EY24" s="471"/>
      <c r="EZ24" s="471"/>
      <c r="FA24" s="471"/>
      <c r="FB24" s="471"/>
      <c r="FC24" s="471"/>
      <c r="FD24" s="471"/>
      <c r="FE24" s="471"/>
      <c r="FF24" s="471"/>
      <c r="FG24" s="471"/>
      <c r="FH24" s="471"/>
      <c r="FI24" s="471"/>
      <c r="FJ24" s="471"/>
      <c r="FK24" s="471"/>
      <c r="FL24" s="471"/>
      <c r="FM24" s="471"/>
      <c r="FN24" s="471"/>
      <c r="FO24" s="471"/>
      <c r="FP24" s="471"/>
      <c r="FQ24" s="471"/>
      <c r="FR24" s="471"/>
      <c r="FS24" s="471"/>
      <c r="FT24" s="471"/>
      <c r="FU24" s="471"/>
      <c r="FV24" s="471"/>
      <c r="FW24" s="471"/>
      <c r="FX24" s="471"/>
      <c r="FY24" s="471"/>
      <c r="FZ24" s="471"/>
      <c r="GA24" s="471"/>
      <c r="GB24" s="471"/>
      <c r="GC24" s="471"/>
      <c r="GD24" s="471"/>
      <c r="GE24" s="471"/>
      <c r="GF24" s="471"/>
      <c r="GG24" s="471"/>
      <c r="GH24" s="471"/>
      <c r="GI24" s="471"/>
      <c r="GJ24" s="471"/>
      <c r="GK24" s="471"/>
      <c r="GL24" s="471"/>
      <c r="GM24" s="471"/>
      <c r="GN24" s="471"/>
      <c r="GO24" s="471"/>
      <c r="GP24" s="471"/>
      <c r="GQ24" s="471"/>
      <c r="GR24" s="471"/>
      <c r="GS24" s="471"/>
      <c r="GT24" s="471"/>
      <c r="GU24" s="471"/>
      <c r="GV24" s="471"/>
      <c r="GW24" s="471"/>
      <c r="GX24" s="471"/>
      <c r="GY24" s="471"/>
      <c r="GZ24" s="471"/>
      <c r="HA24" s="471"/>
      <c r="HB24" s="471"/>
      <c r="HC24" s="471"/>
      <c r="HD24" s="471"/>
      <c r="HE24" s="471"/>
      <c r="HF24" s="471"/>
      <c r="HG24" s="471"/>
      <c r="HH24" s="471"/>
      <c r="HI24" s="471"/>
      <c r="HJ24" s="471"/>
      <c r="HK24" s="471"/>
      <c r="HL24" s="471"/>
      <c r="HM24" s="471"/>
      <c r="HN24" s="471"/>
      <c r="HO24" s="471"/>
      <c r="HP24" s="471"/>
      <c r="HQ24" s="471"/>
      <c r="HR24" s="471"/>
      <c r="HS24" s="471"/>
      <c r="HT24" s="471"/>
      <c r="HU24" s="471"/>
      <c r="HV24" s="471"/>
      <c r="HW24" s="471"/>
      <c r="HX24" s="471"/>
      <c r="HY24" s="471"/>
      <c r="HZ24" s="471"/>
      <c r="IA24" s="471"/>
      <c r="IB24" s="471"/>
      <c r="IC24" s="471"/>
      <c r="ID24" s="471"/>
      <c r="IE24" s="471"/>
      <c r="IF24" s="471"/>
      <c r="IG24" s="471"/>
      <c r="IH24" s="471"/>
      <c r="II24" s="471"/>
      <c r="IJ24" s="471"/>
      <c r="IK24" s="471"/>
      <c r="IL24" s="471"/>
      <c r="IM24" s="471"/>
      <c r="IN24" s="471"/>
      <c r="IO24" s="471"/>
      <c r="IP24" s="471"/>
      <c r="IQ24" s="471"/>
      <c r="IR24" s="471"/>
      <c r="IS24" s="471"/>
      <c r="IT24" s="471"/>
      <c r="IU24" s="471"/>
      <c r="IV24" s="471"/>
      <c r="IW24" s="471"/>
      <c r="IX24" s="471"/>
      <c r="IY24" s="471"/>
      <c r="IZ24" s="471"/>
      <c r="JA24" s="471"/>
      <c r="JB24" s="471"/>
      <c r="JC24" s="471"/>
      <c r="JD24" s="471"/>
      <c r="JE24" s="471"/>
      <c r="JF24" s="471"/>
      <c r="JG24" s="471"/>
      <c r="JH24" s="471"/>
      <c r="JI24" s="471"/>
      <c r="JJ24" s="471"/>
      <c r="JK24" s="471"/>
      <c r="JL24" s="471"/>
      <c r="JM24" s="471"/>
      <c r="JN24" s="471"/>
      <c r="JO24" s="471"/>
      <c r="JP24" s="471"/>
      <c r="JQ24" s="471"/>
      <c r="JR24" s="471"/>
      <c r="JS24" s="471"/>
      <c r="JT24" s="471"/>
      <c r="JU24" s="471"/>
      <c r="JV24" s="471"/>
      <c r="JW24" s="471"/>
      <c r="JX24" s="471"/>
      <c r="JY24" s="471"/>
      <c r="JZ24" s="471"/>
      <c r="KA24" s="471"/>
      <c r="KB24" s="471"/>
      <c r="KC24" s="471"/>
      <c r="KD24" s="471"/>
      <c r="KE24" s="471"/>
      <c r="KF24" s="471"/>
      <c r="KG24" s="471"/>
      <c r="KH24" s="471"/>
      <c r="KI24" s="471"/>
      <c r="KJ24" s="471"/>
      <c r="KK24" s="471"/>
      <c r="KL24" s="471"/>
      <c r="KM24" s="471"/>
      <c r="KN24" s="471"/>
      <c r="KO24" s="471"/>
      <c r="KP24" s="471"/>
      <c r="KQ24" s="471"/>
      <c r="KR24" s="471"/>
      <c r="KS24" s="471"/>
      <c r="KT24" s="471"/>
      <c r="KU24" s="471"/>
      <c r="KV24" s="471"/>
      <c r="KW24" s="471"/>
      <c r="KX24" s="471"/>
      <c r="KY24" s="471"/>
      <c r="KZ24" s="471"/>
      <c r="LA24" s="471"/>
      <c r="LB24" s="471"/>
      <c r="LC24" s="471"/>
      <c r="LD24" s="471"/>
      <c r="LE24" s="471"/>
      <c r="LF24" s="471"/>
      <c r="LG24" s="471"/>
      <c r="LH24" s="471"/>
      <c r="LI24" s="471"/>
      <c r="LJ24" s="471"/>
      <c r="LK24" s="471"/>
      <c r="LL24" s="471"/>
      <c r="LM24" s="471"/>
      <c r="LN24" s="471"/>
      <c r="LO24" s="471"/>
      <c r="LP24" s="471"/>
      <c r="LQ24" s="471"/>
      <c r="LR24" s="471"/>
      <c r="LS24" s="471"/>
      <c r="LT24" s="471"/>
      <c r="LU24" s="471"/>
      <c r="LV24" s="471"/>
      <c r="LW24" s="471"/>
      <c r="LX24" s="471"/>
      <c r="LY24" s="471"/>
      <c r="LZ24" s="471"/>
      <c r="MA24" s="471"/>
      <c r="MB24" s="471"/>
      <c r="MC24" s="471"/>
      <c r="MD24" s="471"/>
      <c r="ME24" s="471"/>
      <c r="MF24" s="471"/>
      <c r="MG24" s="471"/>
      <c r="MH24" s="471"/>
      <c r="MI24" s="471"/>
      <c r="MJ24" s="471"/>
      <c r="MK24" s="471"/>
      <c r="ML24" s="471"/>
      <c r="MM24" s="471"/>
      <c r="MN24" s="471"/>
      <c r="MO24" s="471"/>
      <c r="MP24" s="471"/>
      <c r="MQ24" s="471"/>
      <c r="MR24" s="471"/>
      <c r="MS24" s="471"/>
      <c r="MT24" s="471"/>
      <c r="MU24" s="471"/>
      <c r="MV24" s="471"/>
      <c r="MW24" s="471"/>
      <c r="MX24" s="471"/>
      <c r="MY24" s="471"/>
      <c r="MZ24" s="471"/>
      <c r="NA24" s="471"/>
      <c r="NB24" s="471"/>
      <c r="NC24" s="471"/>
      <c r="ND24" s="471"/>
      <c r="NE24" s="471"/>
      <c r="NF24" s="471"/>
      <c r="NG24" s="471"/>
      <c r="NH24" s="471"/>
      <c r="NI24" s="471"/>
      <c r="NJ24" s="471"/>
      <c r="NK24" s="471"/>
      <c r="NL24" s="471"/>
      <c r="NM24" s="471"/>
      <c r="NN24" s="471"/>
      <c r="NO24" s="471"/>
      <c r="NP24" s="471"/>
      <c r="NQ24" s="471"/>
      <c r="NR24" s="471"/>
      <c r="NS24" s="471"/>
      <c r="NT24" s="471"/>
      <c r="NU24" s="471"/>
      <c r="NV24" s="471"/>
      <c r="NW24" s="471"/>
      <c r="NX24" s="471"/>
      <c r="NY24" s="471"/>
      <c r="NZ24" s="471"/>
      <c r="OA24" s="471"/>
      <c r="OB24" s="471"/>
      <c r="OC24" s="471"/>
      <c r="OD24" s="471"/>
      <c r="OE24" s="471"/>
      <c r="OF24" s="471"/>
      <c r="OG24" s="471"/>
      <c r="OH24" s="471"/>
      <c r="OI24" s="471"/>
      <c r="OJ24" s="471"/>
      <c r="OK24" s="471"/>
      <c r="OL24" s="471"/>
      <c r="OM24" s="471"/>
      <c r="ON24" s="471"/>
      <c r="OO24" s="471"/>
      <c r="OP24" s="471"/>
      <c r="OQ24" s="471"/>
      <c r="OR24" s="471"/>
      <c r="OS24" s="471"/>
      <c r="OT24" s="471"/>
      <c r="OU24" s="471"/>
      <c r="OV24" s="471"/>
      <c r="OW24" s="471"/>
      <c r="OX24" s="471"/>
      <c r="OY24" s="471"/>
      <c r="OZ24" s="471"/>
      <c r="PA24" s="471"/>
      <c r="PB24" s="471"/>
      <c r="PC24" s="471"/>
      <c r="PD24" s="471"/>
      <c r="PE24" s="471"/>
      <c r="PF24" s="471"/>
      <c r="PG24" s="471"/>
      <c r="PH24" s="471"/>
      <c r="PI24" s="471"/>
      <c r="PJ24" s="471"/>
      <c r="PK24" s="471"/>
      <c r="PL24" s="471"/>
      <c r="PM24" s="471"/>
      <c r="PN24" s="471"/>
      <c r="PO24" s="471"/>
      <c r="PP24" s="471"/>
      <c r="PQ24" s="471"/>
      <c r="PR24" s="471"/>
      <c r="PS24" s="471"/>
      <c r="PT24" s="471"/>
      <c r="PU24" s="471"/>
      <c r="PV24" s="471"/>
      <c r="PW24" s="471"/>
      <c r="PX24" s="471"/>
      <c r="PY24" s="471"/>
      <c r="PZ24" s="471"/>
      <c r="QA24" s="471"/>
      <c r="QB24" s="471"/>
      <c r="QC24" s="471"/>
      <c r="QD24" s="471"/>
      <c r="QE24" s="471"/>
      <c r="QF24" s="471"/>
      <c r="QG24" s="471"/>
      <c r="QH24" s="471"/>
      <c r="QI24" s="471"/>
      <c r="QJ24" s="471"/>
      <c r="QK24" s="471"/>
      <c r="QL24" s="471"/>
      <c r="QM24" s="471"/>
      <c r="QN24" s="471"/>
      <c r="QO24" s="471"/>
      <c r="QP24" s="471"/>
      <c r="QQ24" s="471"/>
      <c r="QR24" s="471"/>
      <c r="QS24" s="471"/>
      <c r="QT24" s="471"/>
      <c r="QU24" s="471"/>
      <c r="QV24" s="471"/>
      <c r="QW24" s="471"/>
      <c r="QX24" s="471"/>
      <c r="QY24" s="471"/>
      <c r="QZ24" s="471"/>
      <c r="RA24" s="471"/>
      <c r="RB24" s="471"/>
      <c r="RC24" s="471"/>
      <c r="RD24" s="471"/>
      <c r="RE24" s="471"/>
      <c r="RF24" s="471"/>
      <c r="RG24" s="471"/>
      <c r="RH24" s="471"/>
      <c r="RI24" s="471"/>
      <c r="RJ24" s="471"/>
      <c r="RK24" s="471"/>
      <c r="RL24" s="471"/>
      <c r="RM24" s="471"/>
      <c r="RN24" s="471"/>
      <c r="RO24" s="471"/>
      <c r="RP24" s="471"/>
      <c r="RQ24" s="471"/>
      <c r="RR24" s="471"/>
      <c r="RS24" s="471"/>
      <c r="RT24" s="471"/>
      <c r="RU24" s="471"/>
      <c r="RV24" s="471"/>
      <c r="RW24" s="471"/>
      <c r="RX24" s="471"/>
      <c r="RY24" s="471"/>
      <c r="RZ24" s="471"/>
      <c r="SA24" s="471"/>
      <c r="SB24" s="471"/>
      <c r="SC24" s="471"/>
      <c r="SD24" s="471"/>
      <c r="SE24" s="471"/>
      <c r="SF24" s="471"/>
      <c r="SG24" s="471"/>
      <c r="SH24" s="471"/>
      <c r="SI24" s="471"/>
      <c r="SJ24" s="471"/>
      <c r="SK24" s="471"/>
      <c r="SL24" s="471"/>
      <c r="SM24" s="471"/>
      <c r="SN24" s="471"/>
      <c r="SO24" s="471"/>
      <c r="SP24" s="471"/>
      <c r="SQ24" s="471"/>
      <c r="SR24" s="471"/>
      <c r="SS24" s="471"/>
      <c r="ST24" s="471"/>
      <c r="SU24" s="471"/>
      <c r="SV24" s="471"/>
      <c r="SW24" s="471"/>
      <c r="SX24" s="471"/>
      <c r="SY24" s="471"/>
      <c r="SZ24" s="471"/>
      <c r="TA24" s="471"/>
      <c r="TB24" s="471"/>
      <c r="TC24" s="471"/>
      <c r="TD24" s="471"/>
      <c r="TE24" s="471"/>
      <c r="TF24" s="471"/>
      <c r="TG24" s="471"/>
      <c r="TH24" s="471"/>
      <c r="TI24" s="471"/>
      <c r="TJ24" s="471"/>
      <c r="TK24" s="471"/>
      <c r="TL24" s="471"/>
      <c r="TM24" s="471"/>
      <c r="TN24" s="471"/>
      <c r="TO24" s="471"/>
      <c r="TP24" s="471"/>
      <c r="TQ24" s="471"/>
      <c r="TR24" s="471"/>
      <c r="TS24" s="471"/>
      <c r="TT24" s="471"/>
      <c r="TU24" s="471"/>
      <c r="TV24" s="471"/>
      <c r="TW24" s="471"/>
      <c r="TX24" s="471"/>
      <c r="TY24" s="471"/>
      <c r="TZ24" s="471"/>
      <c r="UA24" s="471"/>
      <c r="UB24" s="471"/>
      <c r="UC24" s="471"/>
      <c r="UD24" s="471"/>
      <c r="UE24" s="471"/>
      <c r="UF24" s="471"/>
      <c r="UG24" s="471"/>
      <c r="UH24" s="471"/>
      <c r="UI24" s="471"/>
      <c r="UJ24" s="471"/>
      <c r="UK24" s="471"/>
      <c r="UL24" s="471"/>
      <c r="UM24" s="471"/>
      <c r="UN24" s="471"/>
      <c r="UO24" s="471"/>
      <c r="UP24" s="471"/>
      <c r="UQ24" s="471"/>
      <c r="UR24" s="471"/>
      <c r="US24" s="471"/>
      <c r="UT24" s="471"/>
      <c r="UU24" s="471"/>
      <c r="UV24" s="471"/>
      <c r="UW24" s="471"/>
      <c r="UX24" s="471"/>
      <c r="UY24" s="471"/>
      <c r="UZ24" s="471"/>
      <c r="VA24" s="471"/>
      <c r="VB24" s="471"/>
      <c r="VC24" s="471"/>
      <c r="VD24" s="471"/>
      <c r="VE24" s="471"/>
      <c r="VF24" s="471"/>
      <c r="VG24" s="471"/>
      <c r="VH24" s="471"/>
      <c r="VI24" s="471"/>
      <c r="VJ24" s="471"/>
      <c r="VK24" s="471"/>
      <c r="VL24" s="471"/>
      <c r="VM24" s="471"/>
      <c r="VN24" s="471"/>
      <c r="VO24" s="471"/>
      <c r="VP24" s="471"/>
      <c r="VQ24" s="471"/>
      <c r="VR24" s="471"/>
      <c r="VS24" s="471"/>
      <c r="VT24" s="471"/>
      <c r="VU24" s="471"/>
      <c r="VV24" s="471"/>
      <c r="VW24" s="471"/>
      <c r="VX24" s="471"/>
      <c r="VY24" s="471"/>
      <c r="VZ24" s="471"/>
      <c r="WA24" s="471"/>
      <c r="WB24" s="471"/>
      <c r="WC24" s="471"/>
      <c r="WD24" s="471"/>
      <c r="WE24" s="471"/>
      <c r="WF24" s="471"/>
      <c r="WG24" s="471"/>
      <c r="WH24" s="471"/>
      <c r="WI24" s="471"/>
      <c r="WJ24" s="471"/>
      <c r="WK24" s="471"/>
      <c r="WL24" s="471"/>
      <c r="WM24" s="471"/>
      <c r="WN24" s="471"/>
      <c r="WO24" s="471"/>
      <c r="WP24" s="471"/>
      <c r="WQ24" s="471"/>
      <c r="WR24" s="471"/>
      <c r="WS24" s="471"/>
      <c r="WT24" s="471"/>
      <c r="WU24" s="471"/>
      <c r="WV24" s="471"/>
      <c r="WW24" s="471"/>
      <c r="WX24" s="471"/>
      <c r="WY24" s="471"/>
      <c r="WZ24" s="471"/>
      <c r="XA24" s="471"/>
      <c r="XB24" s="471"/>
      <c r="XC24" s="471"/>
      <c r="XD24" s="471"/>
      <c r="XE24" s="471"/>
      <c r="XF24" s="471"/>
      <c r="XG24" s="471"/>
      <c r="XH24" s="471"/>
      <c r="XI24" s="471"/>
      <c r="XJ24" s="471"/>
      <c r="XK24" s="471"/>
      <c r="XL24" s="471"/>
      <c r="XM24" s="471"/>
      <c r="XN24" s="471"/>
      <c r="XO24" s="471"/>
      <c r="XP24" s="471"/>
      <c r="XQ24" s="471"/>
      <c r="XR24" s="471"/>
      <c r="XS24" s="471"/>
      <c r="XT24" s="471"/>
      <c r="XU24" s="471"/>
      <c r="XV24" s="471"/>
      <c r="XW24" s="471"/>
      <c r="XX24" s="471"/>
      <c r="XY24" s="471"/>
      <c r="XZ24" s="471"/>
      <c r="YA24" s="471"/>
      <c r="YB24" s="471"/>
      <c r="YC24" s="471"/>
      <c r="YD24" s="471"/>
      <c r="YE24" s="471"/>
      <c r="YF24" s="471"/>
      <c r="YG24" s="471"/>
      <c r="YH24" s="471"/>
      <c r="YI24" s="471"/>
      <c r="YJ24" s="471"/>
      <c r="YK24" s="471"/>
      <c r="YL24" s="471"/>
      <c r="YM24" s="471"/>
      <c r="YN24" s="471"/>
      <c r="YO24" s="471"/>
      <c r="YP24" s="471"/>
      <c r="YQ24" s="471"/>
      <c r="YR24" s="471"/>
      <c r="YS24" s="471"/>
      <c r="YT24" s="471"/>
      <c r="YU24" s="471"/>
      <c r="YV24" s="471"/>
      <c r="YW24" s="471"/>
      <c r="YX24" s="471"/>
      <c r="YY24" s="471"/>
      <c r="YZ24" s="471"/>
      <c r="ZA24" s="471"/>
      <c r="ZB24" s="471"/>
      <c r="ZC24" s="471"/>
      <c r="ZD24" s="471"/>
      <c r="ZE24" s="471"/>
      <c r="ZF24" s="471"/>
      <c r="ZG24" s="471"/>
      <c r="ZH24" s="471"/>
      <c r="ZI24" s="471"/>
      <c r="ZJ24" s="471"/>
      <c r="ZK24" s="471"/>
      <c r="ZL24" s="471"/>
      <c r="ZM24" s="471"/>
      <c r="ZN24" s="471"/>
      <c r="ZO24" s="471"/>
      <c r="ZP24" s="471"/>
      <c r="ZQ24" s="471"/>
      <c r="ZR24" s="471"/>
      <c r="ZS24" s="471"/>
      <c r="ZT24" s="471"/>
      <c r="ZU24" s="471"/>
      <c r="ZV24" s="471"/>
      <c r="ZW24" s="471"/>
      <c r="ZX24" s="471"/>
      <c r="ZY24" s="471"/>
      <c r="ZZ24" s="471"/>
      <c r="AAA24" s="471"/>
      <c r="AAB24" s="471"/>
      <c r="AAC24" s="471"/>
      <c r="AAD24" s="471"/>
      <c r="AAE24" s="471"/>
      <c r="AAF24" s="471"/>
      <c r="AAG24" s="471"/>
      <c r="AAH24" s="471"/>
      <c r="AAI24" s="471"/>
      <c r="AAJ24" s="471"/>
      <c r="AAK24" s="471"/>
      <c r="AAL24" s="471"/>
      <c r="AAM24" s="471"/>
      <c r="AAN24" s="471"/>
      <c r="AAO24" s="471"/>
      <c r="AAP24" s="471"/>
      <c r="AAQ24" s="471"/>
      <c r="AAR24" s="471"/>
      <c r="AAS24" s="471"/>
      <c r="AAT24" s="471"/>
      <c r="AAU24" s="471"/>
      <c r="AAV24" s="471"/>
      <c r="AAW24" s="471"/>
      <c r="AAX24" s="471"/>
      <c r="AAY24" s="471"/>
      <c r="AAZ24" s="471"/>
      <c r="ABA24" s="471"/>
      <c r="ABB24" s="471"/>
      <c r="ABC24" s="471"/>
      <c r="ABD24" s="471"/>
      <c r="ABE24" s="471"/>
      <c r="ABF24" s="471"/>
      <c r="ABG24" s="471"/>
      <c r="ABH24" s="471"/>
      <c r="ABI24" s="471"/>
      <c r="ABJ24" s="471"/>
      <c r="ABK24" s="471"/>
      <c r="ABL24" s="471"/>
      <c r="ABM24" s="471"/>
      <c r="ABN24" s="471"/>
      <c r="ABO24" s="471"/>
      <c r="ABP24" s="471"/>
      <c r="ABQ24" s="471"/>
      <c r="ABR24" s="471"/>
      <c r="ABS24" s="471"/>
      <c r="ABT24" s="471"/>
      <c r="ABU24" s="471"/>
      <c r="ABV24" s="471"/>
      <c r="ABW24" s="471"/>
      <c r="ABX24" s="471"/>
      <c r="ABY24" s="471"/>
      <c r="ABZ24" s="471"/>
      <c r="ACA24" s="471"/>
      <c r="ACB24" s="471"/>
      <c r="ACC24" s="471"/>
      <c r="ACD24" s="471"/>
      <c r="ACE24" s="471"/>
      <c r="ACF24" s="471"/>
      <c r="ACG24" s="471"/>
      <c r="ACH24" s="471"/>
      <c r="ACI24" s="471"/>
      <c r="ACJ24" s="471"/>
      <c r="ACK24" s="471"/>
      <c r="ACL24" s="471"/>
      <c r="ACM24" s="471"/>
      <c r="ACN24" s="471"/>
      <c r="ACO24" s="471"/>
      <c r="ACP24" s="471"/>
      <c r="ACQ24" s="471"/>
      <c r="ACR24" s="471"/>
      <c r="ACS24" s="471"/>
      <c r="ACT24" s="471"/>
      <c r="ACU24" s="471"/>
      <c r="ACV24" s="471"/>
      <c r="ACW24" s="471"/>
      <c r="ACX24" s="471"/>
      <c r="ACY24" s="471"/>
      <c r="ACZ24" s="471"/>
      <c r="ADA24" s="471"/>
      <c r="ADB24" s="471"/>
      <c r="ADC24" s="471"/>
      <c r="ADD24" s="471"/>
      <c r="ADE24" s="471"/>
      <c r="ADF24" s="471"/>
      <c r="ADG24" s="471"/>
      <c r="ADH24" s="471"/>
      <c r="ADI24" s="471"/>
      <c r="ADJ24" s="471"/>
      <c r="ADK24" s="471"/>
      <c r="ADL24" s="471"/>
      <c r="ADM24" s="471"/>
      <c r="ADN24" s="471"/>
      <c r="ADO24" s="471"/>
      <c r="ADP24" s="471"/>
      <c r="ADQ24" s="471"/>
      <c r="ADR24" s="471"/>
      <c r="ADS24" s="471"/>
      <c r="ADT24" s="471"/>
      <c r="ADU24" s="471"/>
      <c r="ADV24" s="471"/>
      <c r="ADW24" s="471"/>
      <c r="ADX24" s="471"/>
      <c r="ADY24" s="471"/>
      <c r="ADZ24" s="471"/>
      <c r="AEA24" s="471"/>
      <c r="AEB24" s="471"/>
      <c r="AEC24" s="471"/>
      <c r="AED24" s="471"/>
      <c r="AEE24" s="471"/>
      <c r="AEF24" s="471"/>
      <c r="AEG24" s="471"/>
      <c r="AEH24" s="471"/>
      <c r="AEI24" s="471"/>
      <c r="AEJ24" s="471"/>
      <c r="AEK24" s="471"/>
      <c r="AEL24" s="471"/>
      <c r="AEM24" s="471"/>
      <c r="AEN24" s="471"/>
      <c r="AEO24" s="471"/>
      <c r="AEP24" s="471"/>
      <c r="AEQ24" s="471"/>
      <c r="AER24" s="471"/>
      <c r="AES24" s="471"/>
      <c r="AET24" s="471"/>
      <c r="AEU24" s="471"/>
      <c r="AEV24" s="471"/>
      <c r="AEW24" s="471"/>
      <c r="AEX24" s="471"/>
      <c r="AEY24" s="471"/>
      <c r="AEZ24" s="471"/>
      <c r="AFA24" s="471"/>
      <c r="AFB24" s="471"/>
      <c r="AFC24" s="471"/>
      <c r="AFD24" s="471"/>
      <c r="AFE24" s="471"/>
      <c r="AFF24" s="471"/>
      <c r="AFG24" s="471"/>
      <c r="AFH24" s="471"/>
      <c r="AFI24" s="471"/>
      <c r="AFJ24" s="471"/>
      <c r="AFK24" s="471"/>
      <c r="AFL24" s="471"/>
      <c r="AFM24" s="471"/>
      <c r="AFN24" s="471"/>
      <c r="AFO24" s="471"/>
      <c r="AFP24" s="471"/>
      <c r="AFQ24" s="471"/>
      <c r="AFR24" s="471"/>
      <c r="AFS24" s="471"/>
      <c r="AFT24" s="471"/>
      <c r="AFU24" s="471"/>
      <c r="AFV24" s="471"/>
      <c r="AFW24" s="471"/>
      <c r="AFX24" s="471"/>
      <c r="AFY24" s="471"/>
      <c r="AFZ24" s="471"/>
      <c r="AGA24" s="471"/>
      <c r="AGB24" s="471"/>
      <c r="AGC24" s="471"/>
      <c r="AGD24" s="471"/>
      <c r="AGE24" s="471"/>
      <c r="AGF24" s="471"/>
      <c r="AGG24" s="471"/>
      <c r="AGH24" s="471"/>
      <c r="AGI24" s="471"/>
    </row>
    <row r="25" spans="1:867" s="421" customFormat="1" x14ac:dyDescent="0.2">
      <c r="A25" s="48" t="str">
        <f>'Estimación por período'!A25</f>
        <v>5.3. Contribución en la gestión y acceso a los bienes y servicios públicos no sectoriales que tienen incidencia en el desarrollo social y productivo de la cadena</v>
      </c>
      <c r="B25" s="48">
        <f>'Estimación anualizada '!V25</f>
        <v>6677988137.0666685</v>
      </c>
      <c r="C25" s="284">
        <v>0.75</v>
      </c>
      <c r="D25" s="284">
        <v>0.1</v>
      </c>
      <c r="E25" s="284">
        <v>0.15</v>
      </c>
      <c r="F25" s="48">
        <f t="shared" si="26"/>
        <v>5008491102.8000011</v>
      </c>
      <c r="G25" s="48">
        <f t="shared" si="27"/>
        <v>667798813.70666695</v>
      </c>
      <c r="H25" s="48">
        <f t="shared" si="28"/>
        <v>1001698220.5600002</v>
      </c>
      <c r="I25" s="527">
        <v>0.6</v>
      </c>
      <c r="J25" s="527"/>
      <c r="K25" s="527">
        <v>0.4</v>
      </c>
      <c r="L25" s="527"/>
      <c r="M25" s="48">
        <f t="shared" si="29"/>
        <v>3005094661.6800008</v>
      </c>
      <c r="N25" s="48">
        <f t="shared" si="30"/>
        <v>0</v>
      </c>
      <c r="O25" s="48">
        <f t="shared" si="31"/>
        <v>2003396441.1200006</v>
      </c>
      <c r="P25" s="48">
        <f t="shared" si="32"/>
        <v>0</v>
      </c>
      <c r="Q25" s="471"/>
      <c r="R25" s="471"/>
      <c r="S25" s="471"/>
      <c r="T25" s="471"/>
      <c r="U25" s="471"/>
      <c r="V25" s="471"/>
      <c r="W25" s="471"/>
      <c r="X25" s="471"/>
      <c r="Y25" s="471"/>
      <c r="Z25" s="471"/>
      <c r="AA25" s="471"/>
      <c r="AB25" s="471"/>
      <c r="AC25" s="471"/>
      <c r="AD25" s="471"/>
      <c r="AE25" s="471"/>
      <c r="AF25" s="471"/>
      <c r="AG25" s="471"/>
      <c r="AH25" s="471"/>
      <c r="AI25" s="471"/>
      <c r="AJ25" s="471"/>
      <c r="AK25" s="471"/>
      <c r="AL25" s="471"/>
      <c r="AM25" s="471"/>
      <c r="AN25" s="471"/>
      <c r="AO25" s="471"/>
      <c r="AP25" s="471"/>
      <c r="AQ25" s="471"/>
      <c r="AR25" s="471"/>
      <c r="AS25" s="471"/>
      <c r="AT25" s="471"/>
      <c r="AU25" s="471"/>
      <c r="AV25" s="471"/>
      <c r="AW25" s="471"/>
      <c r="AX25" s="471"/>
      <c r="AY25" s="471"/>
      <c r="AZ25" s="471"/>
      <c r="BA25" s="471"/>
      <c r="BB25" s="471"/>
      <c r="BC25" s="471"/>
      <c r="BD25" s="471"/>
      <c r="BE25" s="471"/>
      <c r="BF25" s="471"/>
      <c r="BG25" s="471"/>
      <c r="BH25" s="471"/>
      <c r="BI25" s="471"/>
      <c r="BJ25" s="471"/>
      <c r="BK25" s="471"/>
      <c r="BL25" s="471"/>
      <c r="BM25" s="471"/>
      <c r="BN25" s="471"/>
      <c r="BO25" s="471"/>
      <c r="BP25" s="471"/>
      <c r="BQ25" s="471"/>
      <c r="BR25" s="471"/>
      <c r="BS25" s="471"/>
      <c r="BT25" s="471"/>
      <c r="BU25" s="471"/>
      <c r="BV25" s="471"/>
      <c r="BW25" s="471"/>
      <c r="BX25" s="471"/>
      <c r="BY25" s="471"/>
      <c r="BZ25" s="471"/>
      <c r="CA25" s="471"/>
      <c r="CB25" s="471"/>
      <c r="CC25" s="471"/>
      <c r="CD25" s="471"/>
      <c r="CE25" s="471"/>
      <c r="CF25" s="471"/>
      <c r="CG25" s="471"/>
      <c r="CH25" s="471"/>
      <c r="CI25" s="471"/>
      <c r="CJ25" s="471"/>
      <c r="CK25" s="471"/>
      <c r="CL25" s="471"/>
      <c r="CM25" s="471"/>
      <c r="CN25" s="471"/>
      <c r="CO25" s="471"/>
      <c r="CP25" s="471"/>
      <c r="CQ25" s="471"/>
      <c r="CR25" s="471"/>
      <c r="CS25" s="471"/>
      <c r="CT25" s="471"/>
      <c r="CU25" s="471"/>
      <c r="CV25" s="471"/>
      <c r="CW25" s="471"/>
      <c r="CX25" s="471"/>
      <c r="CY25" s="471"/>
      <c r="CZ25" s="471"/>
      <c r="DA25" s="471"/>
      <c r="DB25" s="471"/>
      <c r="DC25" s="471"/>
      <c r="DD25" s="471"/>
      <c r="DE25" s="471"/>
      <c r="DF25" s="471"/>
      <c r="DG25" s="471"/>
      <c r="DH25" s="471"/>
      <c r="DI25" s="471"/>
      <c r="DJ25" s="471"/>
      <c r="DK25" s="471"/>
      <c r="DL25" s="471"/>
      <c r="DM25" s="471"/>
      <c r="DN25" s="471"/>
      <c r="DO25" s="471"/>
      <c r="DP25" s="471"/>
      <c r="DQ25" s="471"/>
      <c r="DR25" s="471"/>
      <c r="DS25" s="471"/>
      <c r="DT25" s="471"/>
      <c r="DU25" s="471"/>
      <c r="DV25" s="471"/>
      <c r="DW25" s="471"/>
      <c r="DX25" s="471"/>
      <c r="DY25" s="471"/>
      <c r="DZ25" s="471"/>
      <c r="EA25" s="471"/>
      <c r="EB25" s="471"/>
      <c r="EC25" s="471"/>
      <c r="ED25" s="471"/>
      <c r="EE25" s="471"/>
      <c r="EF25" s="471"/>
      <c r="EG25" s="471"/>
      <c r="EH25" s="471"/>
      <c r="EI25" s="471"/>
      <c r="EJ25" s="471"/>
      <c r="EK25" s="471"/>
      <c r="EL25" s="471"/>
      <c r="EM25" s="471"/>
      <c r="EN25" s="471"/>
      <c r="EO25" s="471"/>
      <c r="EP25" s="471"/>
      <c r="EQ25" s="471"/>
      <c r="ER25" s="471"/>
      <c r="ES25" s="471"/>
      <c r="ET25" s="471"/>
      <c r="EU25" s="471"/>
      <c r="EV25" s="471"/>
      <c r="EW25" s="471"/>
      <c r="EX25" s="471"/>
      <c r="EY25" s="471"/>
      <c r="EZ25" s="471"/>
      <c r="FA25" s="471"/>
      <c r="FB25" s="471"/>
      <c r="FC25" s="471"/>
      <c r="FD25" s="471"/>
      <c r="FE25" s="471"/>
      <c r="FF25" s="471"/>
      <c r="FG25" s="471"/>
      <c r="FH25" s="471"/>
      <c r="FI25" s="471"/>
      <c r="FJ25" s="471"/>
      <c r="FK25" s="471"/>
      <c r="FL25" s="471"/>
      <c r="FM25" s="471"/>
      <c r="FN25" s="471"/>
      <c r="FO25" s="471"/>
      <c r="FP25" s="471"/>
      <c r="FQ25" s="471"/>
      <c r="FR25" s="471"/>
      <c r="FS25" s="471"/>
      <c r="FT25" s="471"/>
      <c r="FU25" s="471"/>
      <c r="FV25" s="471"/>
      <c r="FW25" s="471"/>
      <c r="FX25" s="471"/>
      <c r="FY25" s="471"/>
      <c r="FZ25" s="471"/>
      <c r="GA25" s="471"/>
      <c r="GB25" s="471"/>
      <c r="GC25" s="471"/>
      <c r="GD25" s="471"/>
      <c r="GE25" s="471"/>
      <c r="GF25" s="471"/>
      <c r="GG25" s="471"/>
      <c r="GH25" s="471"/>
      <c r="GI25" s="471"/>
      <c r="GJ25" s="471"/>
      <c r="GK25" s="471"/>
      <c r="GL25" s="471"/>
      <c r="GM25" s="471"/>
      <c r="GN25" s="471"/>
      <c r="GO25" s="471"/>
      <c r="GP25" s="471"/>
      <c r="GQ25" s="471"/>
      <c r="GR25" s="471"/>
      <c r="GS25" s="471"/>
      <c r="GT25" s="471"/>
      <c r="GU25" s="471"/>
      <c r="GV25" s="471"/>
      <c r="GW25" s="471"/>
      <c r="GX25" s="471"/>
      <c r="GY25" s="471"/>
      <c r="GZ25" s="471"/>
      <c r="HA25" s="471"/>
      <c r="HB25" s="471"/>
      <c r="HC25" s="471"/>
      <c r="HD25" s="471"/>
      <c r="HE25" s="471"/>
      <c r="HF25" s="471"/>
      <c r="HG25" s="471"/>
      <c r="HH25" s="471"/>
      <c r="HI25" s="471"/>
      <c r="HJ25" s="471"/>
      <c r="HK25" s="471"/>
      <c r="HL25" s="471"/>
      <c r="HM25" s="471"/>
      <c r="HN25" s="471"/>
      <c r="HO25" s="471"/>
      <c r="HP25" s="471"/>
      <c r="HQ25" s="471"/>
      <c r="HR25" s="471"/>
      <c r="HS25" s="471"/>
      <c r="HT25" s="471"/>
      <c r="HU25" s="471"/>
      <c r="HV25" s="471"/>
      <c r="HW25" s="471"/>
      <c r="HX25" s="471"/>
      <c r="HY25" s="471"/>
      <c r="HZ25" s="471"/>
      <c r="IA25" s="471"/>
      <c r="IB25" s="471"/>
      <c r="IC25" s="471"/>
      <c r="ID25" s="471"/>
      <c r="IE25" s="471"/>
      <c r="IF25" s="471"/>
      <c r="IG25" s="471"/>
      <c r="IH25" s="471"/>
      <c r="II25" s="471"/>
      <c r="IJ25" s="471"/>
      <c r="IK25" s="471"/>
      <c r="IL25" s="471"/>
      <c r="IM25" s="471"/>
      <c r="IN25" s="471"/>
      <c r="IO25" s="471"/>
      <c r="IP25" s="471"/>
      <c r="IQ25" s="471"/>
      <c r="IR25" s="471"/>
      <c r="IS25" s="471"/>
      <c r="IT25" s="471"/>
      <c r="IU25" s="471"/>
      <c r="IV25" s="471"/>
      <c r="IW25" s="471"/>
      <c r="IX25" s="471"/>
      <c r="IY25" s="471"/>
      <c r="IZ25" s="471"/>
      <c r="JA25" s="471"/>
      <c r="JB25" s="471"/>
      <c r="JC25" s="471"/>
      <c r="JD25" s="471"/>
      <c r="JE25" s="471"/>
      <c r="JF25" s="471"/>
      <c r="JG25" s="471"/>
      <c r="JH25" s="471"/>
      <c r="JI25" s="471"/>
      <c r="JJ25" s="471"/>
      <c r="JK25" s="471"/>
      <c r="JL25" s="471"/>
      <c r="JM25" s="471"/>
      <c r="JN25" s="471"/>
      <c r="JO25" s="471"/>
      <c r="JP25" s="471"/>
      <c r="JQ25" s="471"/>
      <c r="JR25" s="471"/>
      <c r="JS25" s="471"/>
      <c r="JT25" s="471"/>
      <c r="JU25" s="471"/>
      <c r="JV25" s="471"/>
      <c r="JW25" s="471"/>
      <c r="JX25" s="471"/>
      <c r="JY25" s="471"/>
      <c r="JZ25" s="471"/>
      <c r="KA25" s="471"/>
      <c r="KB25" s="471"/>
      <c r="KC25" s="471"/>
      <c r="KD25" s="471"/>
      <c r="KE25" s="471"/>
      <c r="KF25" s="471"/>
      <c r="KG25" s="471"/>
      <c r="KH25" s="471"/>
      <c r="KI25" s="471"/>
      <c r="KJ25" s="471"/>
      <c r="KK25" s="471"/>
      <c r="KL25" s="471"/>
      <c r="KM25" s="471"/>
      <c r="KN25" s="471"/>
      <c r="KO25" s="471"/>
      <c r="KP25" s="471"/>
      <c r="KQ25" s="471"/>
      <c r="KR25" s="471"/>
      <c r="KS25" s="471"/>
      <c r="KT25" s="471"/>
      <c r="KU25" s="471"/>
      <c r="KV25" s="471"/>
      <c r="KW25" s="471"/>
      <c r="KX25" s="471"/>
      <c r="KY25" s="471"/>
      <c r="KZ25" s="471"/>
      <c r="LA25" s="471"/>
      <c r="LB25" s="471"/>
      <c r="LC25" s="471"/>
      <c r="LD25" s="471"/>
      <c r="LE25" s="471"/>
      <c r="LF25" s="471"/>
      <c r="LG25" s="471"/>
      <c r="LH25" s="471"/>
      <c r="LI25" s="471"/>
      <c r="LJ25" s="471"/>
      <c r="LK25" s="471"/>
      <c r="LL25" s="471"/>
      <c r="LM25" s="471"/>
      <c r="LN25" s="471"/>
      <c r="LO25" s="471"/>
      <c r="LP25" s="471"/>
      <c r="LQ25" s="471"/>
      <c r="LR25" s="471"/>
      <c r="LS25" s="471"/>
      <c r="LT25" s="471"/>
      <c r="LU25" s="471"/>
      <c r="LV25" s="471"/>
      <c r="LW25" s="471"/>
      <c r="LX25" s="471"/>
      <c r="LY25" s="471"/>
      <c r="LZ25" s="471"/>
      <c r="MA25" s="471"/>
      <c r="MB25" s="471"/>
      <c r="MC25" s="471"/>
      <c r="MD25" s="471"/>
      <c r="ME25" s="471"/>
      <c r="MF25" s="471"/>
      <c r="MG25" s="471"/>
      <c r="MH25" s="471"/>
      <c r="MI25" s="471"/>
      <c r="MJ25" s="471"/>
      <c r="MK25" s="471"/>
      <c r="ML25" s="471"/>
      <c r="MM25" s="471"/>
      <c r="MN25" s="471"/>
      <c r="MO25" s="471"/>
      <c r="MP25" s="471"/>
      <c r="MQ25" s="471"/>
      <c r="MR25" s="471"/>
      <c r="MS25" s="471"/>
      <c r="MT25" s="471"/>
      <c r="MU25" s="471"/>
      <c r="MV25" s="471"/>
      <c r="MW25" s="471"/>
      <c r="MX25" s="471"/>
      <c r="MY25" s="471"/>
      <c r="MZ25" s="471"/>
      <c r="NA25" s="471"/>
      <c r="NB25" s="471"/>
      <c r="NC25" s="471"/>
      <c r="ND25" s="471"/>
      <c r="NE25" s="471"/>
      <c r="NF25" s="471"/>
      <c r="NG25" s="471"/>
      <c r="NH25" s="471"/>
      <c r="NI25" s="471"/>
      <c r="NJ25" s="471"/>
      <c r="NK25" s="471"/>
      <c r="NL25" s="471"/>
      <c r="NM25" s="471"/>
      <c r="NN25" s="471"/>
      <c r="NO25" s="471"/>
      <c r="NP25" s="471"/>
      <c r="NQ25" s="471"/>
      <c r="NR25" s="471"/>
      <c r="NS25" s="471"/>
      <c r="NT25" s="471"/>
      <c r="NU25" s="471"/>
      <c r="NV25" s="471"/>
      <c r="NW25" s="471"/>
      <c r="NX25" s="471"/>
      <c r="NY25" s="471"/>
      <c r="NZ25" s="471"/>
      <c r="OA25" s="471"/>
      <c r="OB25" s="471"/>
      <c r="OC25" s="471"/>
      <c r="OD25" s="471"/>
      <c r="OE25" s="471"/>
      <c r="OF25" s="471"/>
      <c r="OG25" s="471"/>
      <c r="OH25" s="471"/>
      <c r="OI25" s="471"/>
      <c r="OJ25" s="471"/>
      <c r="OK25" s="471"/>
      <c r="OL25" s="471"/>
      <c r="OM25" s="471"/>
      <c r="ON25" s="471"/>
      <c r="OO25" s="471"/>
      <c r="OP25" s="471"/>
      <c r="OQ25" s="471"/>
      <c r="OR25" s="471"/>
      <c r="OS25" s="471"/>
      <c r="OT25" s="471"/>
      <c r="OU25" s="471"/>
      <c r="OV25" s="471"/>
      <c r="OW25" s="471"/>
      <c r="OX25" s="471"/>
      <c r="OY25" s="471"/>
      <c r="OZ25" s="471"/>
      <c r="PA25" s="471"/>
      <c r="PB25" s="471"/>
      <c r="PC25" s="471"/>
      <c r="PD25" s="471"/>
      <c r="PE25" s="471"/>
      <c r="PF25" s="471"/>
      <c r="PG25" s="471"/>
      <c r="PH25" s="471"/>
      <c r="PI25" s="471"/>
      <c r="PJ25" s="471"/>
      <c r="PK25" s="471"/>
      <c r="PL25" s="471"/>
      <c r="PM25" s="471"/>
      <c r="PN25" s="471"/>
      <c r="PO25" s="471"/>
      <c r="PP25" s="471"/>
      <c r="PQ25" s="471"/>
      <c r="PR25" s="471"/>
      <c r="PS25" s="471"/>
      <c r="PT25" s="471"/>
      <c r="PU25" s="471"/>
      <c r="PV25" s="471"/>
      <c r="PW25" s="471"/>
      <c r="PX25" s="471"/>
      <c r="PY25" s="471"/>
      <c r="PZ25" s="471"/>
      <c r="QA25" s="471"/>
      <c r="QB25" s="471"/>
      <c r="QC25" s="471"/>
      <c r="QD25" s="471"/>
      <c r="QE25" s="471"/>
      <c r="QF25" s="471"/>
      <c r="QG25" s="471"/>
      <c r="QH25" s="471"/>
      <c r="QI25" s="471"/>
      <c r="QJ25" s="471"/>
      <c r="QK25" s="471"/>
      <c r="QL25" s="471"/>
      <c r="QM25" s="471"/>
      <c r="QN25" s="471"/>
      <c r="QO25" s="471"/>
      <c r="QP25" s="471"/>
      <c r="QQ25" s="471"/>
      <c r="QR25" s="471"/>
      <c r="QS25" s="471"/>
      <c r="QT25" s="471"/>
      <c r="QU25" s="471"/>
      <c r="QV25" s="471"/>
      <c r="QW25" s="471"/>
      <c r="QX25" s="471"/>
      <c r="QY25" s="471"/>
      <c r="QZ25" s="471"/>
      <c r="RA25" s="471"/>
      <c r="RB25" s="471"/>
      <c r="RC25" s="471"/>
      <c r="RD25" s="471"/>
      <c r="RE25" s="471"/>
      <c r="RF25" s="471"/>
      <c r="RG25" s="471"/>
      <c r="RH25" s="471"/>
      <c r="RI25" s="471"/>
      <c r="RJ25" s="471"/>
      <c r="RK25" s="471"/>
      <c r="RL25" s="471"/>
      <c r="RM25" s="471"/>
      <c r="RN25" s="471"/>
      <c r="RO25" s="471"/>
      <c r="RP25" s="471"/>
      <c r="RQ25" s="471"/>
      <c r="RR25" s="471"/>
      <c r="RS25" s="471"/>
      <c r="RT25" s="471"/>
      <c r="RU25" s="471"/>
      <c r="RV25" s="471"/>
      <c r="RW25" s="471"/>
      <c r="RX25" s="471"/>
      <c r="RY25" s="471"/>
      <c r="RZ25" s="471"/>
      <c r="SA25" s="471"/>
      <c r="SB25" s="471"/>
      <c r="SC25" s="471"/>
      <c r="SD25" s="471"/>
      <c r="SE25" s="471"/>
      <c r="SF25" s="471"/>
      <c r="SG25" s="471"/>
      <c r="SH25" s="471"/>
      <c r="SI25" s="471"/>
      <c r="SJ25" s="471"/>
      <c r="SK25" s="471"/>
      <c r="SL25" s="471"/>
      <c r="SM25" s="471"/>
      <c r="SN25" s="471"/>
      <c r="SO25" s="471"/>
      <c r="SP25" s="471"/>
      <c r="SQ25" s="471"/>
      <c r="SR25" s="471"/>
      <c r="SS25" s="471"/>
      <c r="ST25" s="471"/>
      <c r="SU25" s="471"/>
      <c r="SV25" s="471"/>
      <c r="SW25" s="471"/>
      <c r="SX25" s="471"/>
      <c r="SY25" s="471"/>
      <c r="SZ25" s="471"/>
      <c r="TA25" s="471"/>
      <c r="TB25" s="471"/>
      <c r="TC25" s="471"/>
      <c r="TD25" s="471"/>
      <c r="TE25" s="471"/>
      <c r="TF25" s="471"/>
      <c r="TG25" s="471"/>
      <c r="TH25" s="471"/>
      <c r="TI25" s="471"/>
      <c r="TJ25" s="471"/>
      <c r="TK25" s="471"/>
      <c r="TL25" s="471"/>
      <c r="TM25" s="471"/>
      <c r="TN25" s="471"/>
      <c r="TO25" s="471"/>
      <c r="TP25" s="471"/>
      <c r="TQ25" s="471"/>
      <c r="TR25" s="471"/>
      <c r="TS25" s="471"/>
      <c r="TT25" s="471"/>
      <c r="TU25" s="471"/>
      <c r="TV25" s="471"/>
      <c r="TW25" s="471"/>
      <c r="TX25" s="471"/>
      <c r="TY25" s="471"/>
      <c r="TZ25" s="471"/>
      <c r="UA25" s="471"/>
      <c r="UB25" s="471"/>
      <c r="UC25" s="471"/>
      <c r="UD25" s="471"/>
      <c r="UE25" s="471"/>
      <c r="UF25" s="471"/>
      <c r="UG25" s="471"/>
      <c r="UH25" s="471"/>
      <c r="UI25" s="471"/>
      <c r="UJ25" s="471"/>
      <c r="UK25" s="471"/>
      <c r="UL25" s="471"/>
      <c r="UM25" s="471"/>
      <c r="UN25" s="471"/>
      <c r="UO25" s="471"/>
      <c r="UP25" s="471"/>
      <c r="UQ25" s="471"/>
      <c r="UR25" s="471"/>
      <c r="US25" s="471"/>
      <c r="UT25" s="471"/>
      <c r="UU25" s="471"/>
      <c r="UV25" s="471"/>
      <c r="UW25" s="471"/>
      <c r="UX25" s="471"/>
      <c r="UY25" s="471"/>
      <c r="UZ25" s="471"/>
      <c r="VA25" s="471"/>
      <c r="VB25" s="471"/>
      <c r="VC25" s="471"/>
      <c r="VD25" s="471"/>
      <c r="VE25" s="471"/>
      <c r="VF25" s="471"/>
      <c r="VG25" s="471"/>
      <c r="VH25" s="471"/>
      <c r="VI25" s="471"/>
      <c r="VJ25" s="471"/>
      <c r="VK25" s="471"/>
      <c r="VL25" s="471"/>
      <c r="VM25" s="471"/>
      <c r="VN25" s="471"/>
      <c r="VO25" s="471"/>
      <c r="VP25" s="471"/>
      <c r="VQ25" s="471"/>
      <c r="VR25" s="471"/>
      <c r="VS25" s="471"/>
      <c r="VT25" s="471"/>
      <c r="VU25" s="471"/>
      <c r="VV25" s="471"/>
      <c r="VW25" s="471"/>
      <c r="VX25" s="471"/>
      <c r="VY25" s="471"/>
      <c r="VZ25" s="471"/>
      <c r="WA25" s="471"/>
      <c r="WB25" s="471"/>
      <c r="WC25" s="471"/>
      <c r="WD25" s="471"/>
      <c r="WE25" s="471"/>
      <c r="WF25" s="471"/>
      <c r="WG25" s="471"/>
      <c r="WH25" s="471"/>
      <c r="WI25" s="471"/>
      <c r="WJ25" s="471"/>
      <c r="WK25" s="471"/>
      <c r="WL25" s="471"/>
      <c r="WM25" s="471"/>
      <c r="WN25" s="471"/>
      <c r="WO25" s="471"/>
      <c r="WP25" s="471"/>
      <c r="WQ25" s="471"/>
      <c r="WR25" s="471"/>
      <c r="WS25" s="471"/>
      <c r="WT25" s="471"/>
      <c r="WU25" s="471"/>
      <c r="WV25" s="471"/>
      <c r="WW25" s="471"/>
      <c r="WX25" s="471"/>
      <c r="WY25" s="471"/>
      <c r="WZ25" s="471"/>
      <c r="XA25" s="471"/>
      <c r="XB25" s="471"/>
      <c r="XC25" s="471"/>
      <c r="XD25" s="471"/>
      <c r="XE25" s="471"/>
      <c r="XF25" s="471"/>
      <c r="XG25" s="471"/>
      <c r="XH25" s="471"/>
      <c r="XI25" s="471"/>
      <c r="XJ25" s="471"/>
      <c r="XK25" s="471"/>
      <c r="XL25" s="471"/>
      <c r="XM25" s="471"/>
      <c r="XN25" s="471"/>
      <c r="XO25" s="471"/>
      <c r="XP25" s="471"/>
      <c r="XQ25" s="471"/>
      <c r="XR25" s="471"/>
      <c r="XS25" s="471"/>
      <c r="XT25" s="471"/>
      <c r="XU25" s="471"/>
      <c r="XV25" s="471"/>
      <c r="XW25" s="471"/>
      <c r="XX25" s="471"/>
      <c r="XY25" s="471"/>
      <c r="XZ25" s="471"/>
      <c r="YA25" s="471"/>
      <c r="YB25" s="471"/>
      <c r="YC25" s="471"/>
      <c r="YD25" s="471"/>
      <c r="YE25" s="471"/>
      <c r="YF25" s="471"/>
      <c r="YG25" s="471"/>
      <c r="YH25" s="471"/>
      <c r="YI25" s="471"/>
      <c r="YJ25" s="471"/>
      <c r="YK25" s="471"/>
      <c r="YL25" s="471"/>
      <c r="YM25" s="471"/>
      <c r="YN25" s="471"/>
      <c r="YO25" s="471"/>
      <c r="YP25" s="471"/>
      <c r="YQ25" s="471"/>
      <c r="YR25" s="471"/>
      <c r="YS25" s="471"/>
      <c r="YT25" s="471"/>
      <c r="YU25" s="471"/>
      <c r="YV25" s="471"/>
      <c r="YW25" s="471"/>
      <c r="YX25" s="471"/>
      <c r="YY25" s="471"/>
      <c r="YZ25" s="471"/>
      <c r="ZA25" s="471"/>
      <c r="ZB25" s="471"/>
      <c r="ZC25" s="471"/>
      <c r="ZD25" s="471"/>
      <c r="ZE25" s="471"/>
      <c r="ZF25" s="471"/>
      <c r="ZG25" s="471"/>
      <c r="ZH25" s="471"/>
      <c r="ZI25" s="471"/>
      <c r="ZJ25" s="471"/>
      <c r="ZK25" s="471"/>
      <c r="ZL25" s="471"/>
      <c r="ZM25" s="471"/>
      <c r="ZN25" s="471"/>
      <c r="ZO25" s="471"/>
      <c r="ZP25" s="471"/>
      <c r="ZQ25" s="471"/>
      <c r="ZR25" s="471"/>
      <c r="ZS25" s="471"/>
      <c r="ZT25" s="471"/>
      <c r="ZU25" s="471"/>
      <c r="ZV25" s="471"/>
      <c r="ZW25" s="471"/>
      <c r="ZX25" s="471"/>
      <c r="ZY25" s="471"/>
      <c r="ZZ25" s="471"/>
      <c r="AAA25" s="471"/>
      <c r="AAB25" s="471"/>
      <c r="AAC25" s="471"/>
      <c r="AAD25" s="471"/>
      <c r="AAE25" s="471"/>
      <c r="AAF25" s="471"/>
      <c r="AAG25" s="471"/>
      <c r="AAH25" s="471"/>
      <c r="AAI25" s="471"/>
      <c r="AAJ25" s="471"/>
      <c r="AAK25" s="471"/>
      <c r="AAL25" s="471"/>
      <c r="AAM25" s="471"/>
      <c r="AAN25" s="471"/>
      <c r="AAO25" s="471"/>
      <c r="AAP25" s="471"/>
      <c r="AAQ25" s="471"/>
      <c r="AAR25" s="471"/>
      <c r="AAS25" s="471"/>
      <c r="AAT25" s="471"/>
      <c r="AAU25" s="471"/>
      <c r="AAV25" s="471"/>
      <c r="AAW25" s="471"/>
      <c r="AAX25" s="471"/>
      <c r="AAY25" s="471"/>
      <c r="AAZ25" s="471"/>
      <c r="ABA25" s="471"/>
      <c r="ABB25" s="471"/>
      <c r="ABC25" s="471"/>
      <c r="ABD25" s="471"/>
      <c r="ABE25" s="471"/>
      <c r="ABF25" s="471"/>
      <c r="ABG25" s="471"/>
      <c r="ABH25" s="471"/>
      <c r="ABI25" s="471"/>
      <c r="ABJ25" s="471"/>
      <c r="ABK25" s="471"/>
      <c r="ABL25" s="471"/>
      <c r="ABM25" s="471"/>
      <c r="ABN25" s="471"/>
      <c r="ABO25" s="471"/>
      <c r="ABP25" s="471"/>
      <c r="ABQ25" s="471"/>
      <c r="ABR25" s="471"/>
      <c r="ABS25" s="471"/>
      <c r="ABT25" s="471"/>
      <c r="ABU25" s="471"/>
      <c r="ABV25" s="471"/>
      <c r="ABW25" s="471"/>
      <c r="ABX25" s="471"/>
      <c r="ABY25" s="471"/>
      <c r="ABZ25" s="471"/>
      <c r="ACA25" s="471"/>
      <c r="ACB25" s="471"/>
      <c r="ACC25" s="471"/>
      <c r="ACD25" s="471"/>
      <c r="ACE25" s="471"/>
      <c r="ACF25" s="471"/>
      <c r="ACG25" s="471"/>
      <c r="ACH25" s="471"/>
      <c r="ACI25" s="471"/>
      <c r="ACJ25" s="471"/>
      <c r="ACK25" s="471"/>
      <c r="ACL25" s="471"/>
      <c r="ACM25" s="471"/>
      <c r="ACN25" s="471"/>
      <c r="ACO25" s="471"/>
      <c r="ACP25" s="471"/>
      <c r="ACQ25" s="471"/>
      <c r="ACR25" s="471"/>
      <c r="ACS25" s="471"/>
      <c r="ACT25" s="471"/>
      <c r="ACU25" s="471"/>
      <c r="ACV25" s="471"/>
      <c r="ACW25" s="471"/>
      <c r="ACX25" s="471"/>
      <c r="ACY25" s="471"/>
      <c r="ACZ25" s="471"/>
      <c r="ADA25" s="471"/>
      <c r="ADB25" s="471"/>
      <c r="ADC25" s="471"/>
      <c r="ADD25" s="471"/>
      <c r="ADE25" s="471"/>
      <c r="ADF25" s="471"/>
      <c r="ADG25" s="471"/>
      <c r="ADH25" s="471"/>
      <c r="ADI25" s="471"/>
      <c r="ADJ25" s="471"/>
      <c r="ADK25" s="471"/>
      <c r="ADL25" s="471"/>
      <c r="ADM25" s="471"/>
      <c r="ADN25" s="471"/>
      <c r="ADO25" s="471"/>
      <c r="ADP25" s="471"/>
      <c r="ADQ25" s="471"/>
      <c r="ADR25" s="471"/>
      <c r="ADS25" s="471"/>
      <c r="ADT25" s="471"/>
      <c r="ADU25" s="471"/>
      <c r="ADV25" s="471"/>
      <c r="ADW25" s="471"/>
      <c r="ADX25" s="471"/>
      <c r="ADY25" s="471"/>
      <c r="ADZ25" s="471"/>
      <c r="AEA25" s="471"/>
      <c r="AEB25" s="471"/>
      <c r="AEC25" s="471"/>
      <c r="AED25" s="471"/>
      <c r="AEE25" s="471"/>
      <c r="AEF25" s="471"/>
      <c r="AEG25" s="471"/>
      <c r="AEH25" s="471"/>
      <c r="AEI25" s="471"/>
      <c r="AEJ25" s="471"/>
      <c r="AEK25" s="471"/>
      <c r="AEL25" s="471"/>
      <c r="AEM25" s="471"/>
      <c r="AEN25" s="471"/>
      <c r="AEO25" s="471"/>
      <c r="AEP25" s="471"/>
      <c r="AEQ25" s="471"/>
      <c r="AER25" s="471"/>
      <c r="AES25" s="471"/>
      <c r="AET25" s="471"/>
      <c r="AEU25" s="471"/>
      <c r="AEV25" s="471"/>
      <c r="AEW25" s="471"/>
      <c r="AEX25" s="471"/>
      <c r="AEY25" s="471"/>
      <c r="AEZ25" s="471"/>
      <c r="AFA25" s="471"/>
      <c r="AFB25" s="471"/>
      <c r="AFC25" s="471"/>
      <c r="AFD25" s="471"/>
      <c r="AFE25" s="471"/>
      <c r="AFF25" s="471"/>
      <c r="AFG25" s="471"/>
      <c r="AFH25" s="471"/>
      <c r="AFI25" s="471"/>
      <c r="AFJ25" s="471"/>
      <c r="AFK25" s="471"/>
      <c r="AFL25" s="471"/>
      <c r="AFM25" s="471"/>
      <c r="AFN25" s="471"/>
      <c r="AFO25" s="471"/>
      <c r="AFP25" s="471"/>
      <c r="AFQ25" s="471"/>
      <c r="AFR25" s="471"/>
      <c r="AFS25" s="471"/>
      <c r="AFT25" s="471"/>
      <c r="AFU25" s="471"/>
      <c r="AFV25" s="471"/>
      <c r="AFW25" s="471"/>
      <c r="AFX25" s="471"/>
      <c r="AFY25" s="471"/>
      <c r="AFZ25" s="471"/>
      <c r="AGA25" s="471"/>
      <c r="AGB25" s="471"/>
      <c r="AGC25" s="471"/>
      <c r="AGD25" s="471"/>
      <c r="AGE25" s="471"/>
      <c r="AGF25" s="471"/>
      <c r="AGG25" s="471"/>
      <c r="AGH25" s="471"/>
      <c r="AGI25" s="471"/>
    </row>
    <row r="26" spans="1:867" s="421" customFormat="1" x14ac:dyDescent="0.2">
      <c r="A26" s="48" t="str">
        <f>'Estimación por período'!A26</f>
        <v xml:space="preserve">5.4. Promoción de la formalización empresarial y laboral en la cadena agroindustrial de la panela </v>
      </c>
      <c r="B26" s="48">
        <f>'Estimación anualizada '!V26</f>
        <v>9321717547.7333374</v>
      </c>
      <c r="C26" s="284">
        <v>0.8</v>
      </c>
      <c r="D26" s="284">
        <v>0.1</v>
      </c>
      <c r="E26" s="284">
        <v>0.1</v>
      </c>
      <c r="F26" s="48">
        <f t="shared" si="26"/>
        <v>7457374038.1866703</v>
      </c>
      <c r="G26" s="48">
        <f t="shared" si="27"/>
        <v>932171754.77333379</v>
      </c>
      <c r="H26" s="48">
        <f t="shared" si="28"/>
        <v>932171754.77333379</v>
      </c>
      <c r="I26" s="527">
        <v>0.6</v>
      </c>
      <c r="J26" s="527"/>
      <c r="K26" s="527">
        <v>0.3</v>
      </c>
      <c r="L26" s="527">
        <v>0.1</v>
      </c>
      <c r="M26" s="48">
        <f t="shared" si="29"/>
        <v>4474424422.9120016</v>
      </c>
      <c r="N26" s="48">
        <f t="shared" si="30"/>
        <v>0</v>
      </c>
      <c r="O26" s="48">
        <f t="shared" si="31"/>
        <v>2237212211.4560008</v>
      </c>
      <c r="P26" s="48">
        <f t="shared" si="32"/>
        <v>745737403.81866705</v>
      </c>
      <c r="Q26" s="471"/>
      <c r="R26" s="471"/>
      <c r="S26" s="471"/>
      <c r="T26" s="471"/>
      <c r="U26" s="471"/>
      <c r="V26" s="471"/>
      <c r="W26" s="471"/>
      <c r="X26" s="471"/>
      <c r="Y26" s="471"/>
      <c r="Z26" s="471"/>
      <c r="AA26" s="471"/>
      <c r="AB26" s="471"/>
      <c r="AC26" s="471"/>
      <c r="AD26" s="471"/>
      <c r="AE26" s="471"/>
      <c r="AF26" s="471"/>
      <c r="AG26" s="471"/>
      <c r="AH26" s="471"/>
      <c r="AI26" s="471"/>
      <c r="AJ26" s="471"/>
      <c r="AK26" s="471"/>
      <c r="AL26" s="471"/>
      <c r="AM26" s="471"/>
      <c r="AN26" s="471"/>
      <c r="AO26" s="471"/>
      <c r="AP26" s="471"/>
      <c r="AQ26" s="471"/>
      <c r="AR26" s="471"/>
      <c r="AS26" s="471"/>
      <c r="AT26" s="471"/>
      <c r="AU26" s="471"/>
      <c r="AV26" s="471"/>
      <c r="AW26" s="471"/>
      <c r="AX26" s="471"/>
      <c r="AY26" s="471"/>
      <c r="AZ26" s="471"/>
      <c r="BA26" s="471"/>
      <c r="BB26" s="471"/>
      <c r="BC26" s="471"/>
      <c r="BD26" s="471"/>
      <c r="BE26" s="471"/>
      <c r="BF26" s="471"/>
      <c r="BG26" s="471"/>
      <c r="BH26" s="471"/>
      <c r="BI26" s="471"/>
      <c r="BJ26" s="471"/>
      <c r="BK26" s="471"/>
      <c r="BL26" s="471"/>
      <c r="BM26" s="471"/>
      <c r="BN26" s="471"/>
      <c r="BO26" s="471"/>
      <c r="BP26" s="471"/>
      <c r="BQ26" s="471"/>
      <c r="BR26" s="471"/>
      <c r="BS26" s="471"/>
      <c r="BT26" s="471"/>
      <c r="BU26" s="471"/>
      <c r="BV26" s="471"/>
      <c r="BW26" s="471"/>
      <c r="BX26" s="471"/>
      <c r="BY26" s="471"/>
      <c r="BZ26" s="471"/>
      <c r="CA26" s="471"/>
      <c r="CB26" s="471"/>
      <c r="CC26" s="471"/>
      <c r="CD26" s="471"/>
      <c r="CE26" s="471"/>
      <c r="CF26" s="471"/>
      <c r="CG26" s="471"/>
      <c r="CH26" s="471"/>
      <c r="CI26" s="471"/>
      <c r="CJ26" s="471"/>
      <c r="CK26" s="471"/>
      <c r="CL26" s="471"/>
      <c r="CM26" s="471"/>
      <c r="CN26" s="471"/>
      <c r="CO26" s="471"/>
      <c r="CP26" s="471"/>
      <c r="CQ26" s="471"/>
      <c r="CR26" s="471"/>
      <c r="CS26" s="471"/>
      <c r="CT26" s="471"/>
      <c r="CU26" s="471"/>
      <c r="CV26" s="471"/>
      <c r="CW26" s="471"/>
      <c r="CX26" s="471"/>
      <c r="CY26" s="471"/>
      <c r="CZ26" s="471"/>
      <c r="DA26" s="471"/>
      <c r="DB26" s="471"/>
      <c r="DC26" s="471"/>
      <c r="DD26" s="471"/>
      <c r="DE26" s="471"/>
      <c r="DF26" s="471"/>
      <c r="DG26" s="471"/>
      <c r="DH26" s="471"/>
      <c r="DI26" s="471"/>
      <c r="DJ26" s="471"/>
      <c r="DK26" s="471"/>
      <c r="DL26" s="471"/>
      <c r="DM26" s="471"/>
      <c r="DN26" s="471"/>
      <c r="DO26" s="471"/>
      <c r="DP26" s="471"/>
      <c r="DQ26" s="471"/>
      <c r="DR26" s="471"/>
      <c r="DS26" s="471"/>
      <c r="DT26" s="471"/>
      <c r="DU26" s="471"/>
      <c r="DV26" s="471"/>
      <c r="DW26" s="471"/>
      <c r="DX26" s="471"/>
      <c r="DY26" s="471"/>
      <c r="DZ26" s="471"/>
      <c r="EA26" s="471"/>
      <c r="EB26" s="471"/>
      <c r="EC26" s="471"/>
      <c r="ED26" s="471"/>
      <c r="EE26" s="471"/>
      <c r="EF26" s="471"/>
      <c r="EG26" s="471"/>
      <c r="EH26" s="471"/>
      <c r="EI26" s="471"/>
      <c r="EJ26" s="471"/>
      <c r="EK26" s="471"/>
      <c r="EL26" s="471"/>
      <c r="EM26" s="471"/>
      <c r="EN26" s="471"/>
      <c r="EO26" s="471"/>
      <c r="EP26" s="471"/>
      <c r="EQ26" s="471"/>
      <c r="ER26" s="471"/>
      <c r="ES26" s="471"/>
      <c r="ET26" s="471"/>
      <c r="EU26" s="471"/>
      <c r="EV26" s="471"/>
      <c r="EW26" s="471"/>
      <c r="EX26" s="471"/>
      <c r="EY26" s="471"/>
      <c r="EZ26" s="471"/>
      <c r="FA26" s="471"/>
      <c r="FB26" s="471"/>
      <c r="FC26" s="471"/>
      <c r="FD26" s="471"/>
      <c r="FE26" s="471"/>
      <c r="FF26" s="471"/>
      <c r="FG26" s="471"/>
      <c r="FH26" s="471"/>
      <c r="FI26" s="471"/>
      <c r="FJ26" s="471"/>
      <c r="FK26" s="471"/>
      <c r="FL26" s="471"/>
      <c r="FM26" s="471"/>
      <c r="FN26" s="471"/>
      <c r="FO26" s="471"/>
      <c r="FP26" s="471"/>
      <c r="FQ26" s="471"/>
      <c r="FR26" s="471"/>
      <c r="FS26" s="471"/>
      <c r="FT26" s="471"/>
      <c r="FU26" s="471"/>
      <c r="FV26" s="471"/>
      <c r="FW26" s="471"/>
      <c r="FX26" s="471"/>
      <c r="FY26" s="471"/>
      <c r="FZ26" s="471"/>
      <c r="GA26" s="471"/>
      <c r="GB26" s="471"/>
      <c r="GC26" s="471"/>
      <c r="GD26" s="471"/>
      <c r="GE26" s="471"/>
      <c r="GF26" s="471"/>
      <c r="GG26" s="471"/>
      <c r="GH26" s="471"/>
      <c r="GI26" s="471"/>
      <c r="GJ26" s="471"/>
      <c r="GK26" s="471"/>
      <c r="GL26" s="471"/>
      <c r="GM26" s="471"/>
      <c r="GN26" s="471"/>
      <c r="GO26" s="471"/>
      <c r="GP26" s="471"/>
      <c r="GQ26" s="471"/>
      <c r="GR26" s="471"/>
      <c r="GS26" s="471"/>
      <c r="GT26" s="471"/>
      <c r="GU26" s="471"/>
      <c r="GV26" s="471"/>
      <c r="GW26" s="471"/>
      <c r="GX26" s="471"/>
      <c r="GY26" s="471"/>
      <c r="GZ26" s="471"/>
      <c r="HA26" s="471"/>
      <c r="HB26" s="471"/>
      <c r="HC26" s="471"/>
      <c r="HD26" s="471"/>
      <c r="HE26" s="471"/>
      <c r="HF26" s="471"/>
      <c r="HG26" s="471"/>
      <c r="HH26" s="471"/>
      <c r="HI26" s="471"/>
      <c r="HJ26" s="471"/>
      <c r="HK26" s="471"/>
      <c r="HL26" s="471"/>
      <c r="HM26" s="471"/>
      <c r="HN26" s="471"/>
      <c r="HO26" s="471"/>
      <c r="HP26" s="471"/>
      <c r="HQ26" s="471"/>
      <c r="HR26" s="471"/>
      <c r="HS26" s="471"/>
      <c r="HT26" s="471"/>
      <c r="HU26" s="471"/>
      <c r="HV26" s="471"/>
      <c r="HW26" s="471"/>
      <c r="HX26" s="471"/>
      <c r="HY26" s="471"/>
      <c r="HZ26" s="471"/>
      <c r="IA26" s="471"/>
      <c r="IB26" s="471"/>
      <c r="IC26" s="471"/>
      <c r="ID26" s="471"/>
      <c r="IE26" s="471"/>
      <c r="IF26" s="471"/>
      <c r="IG26" s="471"/>
      <c r="IH26" s="471"/>
      <c r="II26" s="471"/>
      <c r="IJ26" s="471"/>
      <c r="IK26" s="471"/>
      <c r="IL26" s="471"/>
      <c r="IM26" s="471"/>
      <c r="IN26" s="471"/>
      <c r="IO26" s="471"/>
      <c r="IP26" s="471"/>
      <c r="IQ26" s="471"/>
      <c r="IR26" s="471"/>
      <c r="IS26" s="471"/>
      <c r="IT26" s="471"/>
      <c r="IU26" s="471"/>
      <c r="IV26" s="471"/>
      <c r="IW26" s="471"/>
      <c r="IX26" s="471"/>
      <c r="IY26" s="471"/>
      <c r="IZ26" s="471"/>
      <c r="JA26" s="471"/>
      <c r="JB26" s="471"/>
      <c r="JC26" s="471"/>
      <c r="JD26" s="471"/>
      <c r="JE26" s="471"/>
      <c r="JF26" s="471"/>
      <c r="JG26" s="471"/>
      <c r="JH26" s="471"/>
      <c r="JI26" s="471"/>
      <c r="JJ26" s="471"/>
      <c r="JK26" s="471"/>
      <c r="JL26" s="471"/>
      <c r="JM26" s="471"/>
      <c r="JN26" s="471"/>
      <c r="JO26" s="471"/>
      <c r="JP26" s="471"/>
      <c r="JQ26" s="471"/>
      <c r="JR26" s="471"/>
      <c r="JS26" s="471"/>
      <c r="JT26" s="471"/>
      <c r="JU26" s="471"/>
      <c r="JV26" s="471"/>
      <c r="JW26" s="471"/>
      <c r="JX26" s="471"/>
      <c r="JY26" s="471"/>
      <c r="JZ26" s="471"/>
      <c r="KA26" s="471"/>
      <c r="KB26" s="471"/>
      <c r="KC26" s="471"/>
      <c r="KD26" s="471"/>
      <c r="KE26" s="471"/>
      <c r="KF26" s="471"/>
      <c r="KG26" s="471"/>
      <c r="KH26" s="471"/>
      <c r="KI26" s="471"/>
      <c r="KJ26" s="471"/>
      <c r="KK26" s="471"/>
      <c r="KL26" s="471"/>
      <c r="KM26" s="471"/>
      <c r="KN26" s="471"/>
      <c r="KO26" s="471"/>
      <c r="KP26" s="471"/>
      <c r="KQ26" s="471"/>
      <c r="KR26" s="471"/>
      <c r="KS26" s="471"/>
      <c r="KT26" s="471"/>
      <c r="KU26" s="471"/>
      <c r="KV26" s="471"/>
      <c r="KW26" s="471"/>
      <c r="KX26" s="471"/>
      <c r="KY26" s="471"/>
      <c r="KZ26" s="471"/>
      <c r="LA26" s="471"/>
      <c r="LB26" s="471"/>
      <c r="LC26" s="471"/>
      <c r="LD26" s="471"/>
      <c r="LE26" s="471"/>
      <c r="LF26" s="471"/>
      <c r="LG26" s="471"/>
      <c r="LH26" s="471"/>
      <c r="LI26" s="471"/>
      <c r="LJ26" s="471"/>
      <c r="LK26" s="471"/>
      <c r="LL26" s="471"/>
      <c r="LM26" s="471"/>
      <c r="LN26" s="471"/>
      <c r="LO26" s="471"/>
      <c r="LP26" s="471"/>
      <c r="LQ26" s="471"/>
      <c r="LR26" s="471"/>
      <c r="LS26" s="471"/>
      <c r="LT26" s="471"/>
      <c r="LU26" s="471"/>
      <c r="LV26" s="471"/>
      <c r="LW26" s="471"/>
      <c r="LX26" s="471"/>
      <c r="LY26" s="471"/>
      <c r="LZ26" s="471"/>
      <c r="MA26" s="471"/>
      <c r="MB26" s="471"/>
      <c r="MC26" s="471"/>
      <c r="MD26" s="471"/>
      <c r="ME26" s="471"/>
      <c r="MF26" s="471"/>
      <c r="MG26" s="471"/>
      <c r="MH26" s="471"/>
      <c r="MI26" s="471"/>
      <c r="MJ26" s="471"/>
      <c r="MK26" s="471"/>
      <c r="ML26" s="471"/>
      <c r="MM26" s="471"/>
      <c r="MN26" s="471"/>
      <c r="MO26" s="471"/>
      <c r="MP26" s="471"/>
      <c r="MQ26" s="471"/>
      <c r="MR26" s="471"/>
      <c r="MS26" s="471"/>
      <c r="MT26" s="471"/>
      <c r="MU26" s="471"/>
      <c r="MV26" s="471"/>
      <c r="MW26" s="471"/>
      <c r="MX26" s="471"/>
      <c r="MY26" s="471"/>
      <c r="MZ26" s="471"/>
      <c r="NA26" s="471"/>
      <c r="NB26" s="471"/>
      <c r="NC26" s="471"/>
      <c r="ND26" s="471"/>
      <c r="NE26" s="471"/>
      <c r="NF26" s="471"/>
      <c r="NG26" s="471"/>
      <c r="NH26" s="471"/>
      <c r="NI26" s="471"/>
      <c r="NJ26" s="471"/>
      <c r="NK26" s="471"/>
      <c r="NL26" s="471"/>
      <c r="NM26" s="471"/>
      <c r="NN26" s="471"/>
      <c r="NO26" s="471"/>
      <c r="NP26" s="471"/>
      <c r="NQ26" s="471"/>
      <c r="NR26" s="471"/>
      <c r="NS26" s="471"/>
      <c r="NT26" s="471"/>
      <c r="NU26" s="471"/>
      <c r="NV26" s="471"/>
      <c r="NW26" s="471"/>
      <c r="NX26" s="471"/>
      <c r="NY26" s="471"/>
      <c r="NZ26" s="471"/>
      <c r="OA26" s="471"/>
      <c r="OB26" s="471"/>
      <c r="OC26" s="471"/>
      <c r="OD26" s="471"/>
      <c r="OE26" s="471"/>
      <c r="OF26" s="471"/>
      <c r="OG26" s="471"/>
      <c r="OH26" s="471"/>
      <c r="OI26" s="471"/>
      <c r="OJ26" s="471"/>
      <c r="OK26" s="471"/>
      <c r="OL26" s="471"/>
      <c r="OM26" s="471"/>
      <c r="ON26" s="471"/>
      <c r="OO26" s="471"/>
      <c r="OP26" s="471"/>
      <c r="OQ26" s="471"/>
      <c r="OR26" s="471"/>
      <c r="OS26" s="471"/>
      <c r="OT26" s="471"/>
      <c r="OU26" s="471"/>
      <c r="OV26" s="471"/>
      <c r="OW26" s="471"/>
      <c r="OX26" s="471"/>
      <c r="OY26" s="471"/>
      <c r="OZ26" s="471"/>
      <c r="PA26" s="471"/>
      <c r="PB26" s="471"/>
      <c r="PC26" s="471"/>
      <c r="PD26" s="471"/>
      <c r="PE26" s="471"/>
      <c r="PF26" s="471"/>
      <c r="PG26" s="471"/>
      <c r="PH26" s="471"/>
      <c r="PI26" s="471"/>
      <c r="PJ26" s="471"/>
      <c r="PK26" s="471"/>
      <c r="PL26" s="471"/>
      <c r="PM26" s="471"/>
      <c r="PN26" s="471"/>
      <c r="PO26" s="471"/>
      <c r="PP26" s="471"/>
      <c r="PQ26" s="471"/>
      <c r="PR26" s="471"/>
      <c r="PS26" s="471"/>
      <c r="PT26" s="471"/>
      <c r="PU26" s="471"/>
      <c r="PV26" s="471"/>
      <c r="PW26" s="471"/>
      <c r="PX26" s="471"/>
      <c r="PY26" s="471"/>
      <c r="PZ26" s="471"/>
      <c r="QA26" s="471"/>
      <c r="QB26" s="471"/>
      <c r="QC26" s="471"/>
      <c r="QD26" s="471"/>
      <c r="QE26" s="471"/>
      <c r="QF26" s="471"/>
      <c r="QG26" s="471"/>
      <c r="QH26" s="471"/>
      <c r="QI26" s="471"/>
      <c r="QJ26" s="471"/>
      <c r="QK26" s="471"/>
      <c r="QL26" s="471"/>
      <c r="QM26" s="471"/>
      <c r="QN26" s="471"/>
      <c r="QO26" s="471"/>
      <c r="QP26" s="471"/>
      <c r="QQ26" s="471"/>
      <c r="QR26" s="471"/>
      <c r="QS26" s="471"/>
      <c r="QT26" s="471"/>
      <c r="QU26" s="471"/>
      <c r="QV26" s="471"/>
      <c r="QW26" s="471"/>
      <c r="QX26" s="471"/>
      <c r="QY26" s="471"/>
      <c r="QZ26" s="471"/>
      <c r="RA26" s="471"/>
      <c r="RB26" s="471"/>
      <c r="RC26" s="471"/>
      <c r="RD26" s="471"/>
      <c r="RE26" s="471"/>
      <c r="RF26" s="471"/>
      <c r="RG26" s="471"/>
      <c r="RH26" s="471"/>
      <c r="RI26" s="471"/>
      <c r="RJ26" s="471"/>
      <c r="RK26" s="471"/>
      <c r="RL26" s="471"/>
      <c r="RM26" s="471"/>
      <c r="RN26" s="471"/>
      <c r="RO26" s="471"/>
      <c r="RP26" s="471"/>
      <c r="RQ26" s="471"/>
      <c r="RR26" s="471"/>
      <c r="RS26" s="471"/>
      <c r="RT26" s="471"/>
      <c r="RU26" s="471"/>
      <c r="RV26" s="471"/>
      <c r="RW26" s="471"/>
      <c r="RX26" s="471"/>
      <c r="RY26" s="471"/>
      <c r="RZ26" s="471"/>
      <c r="SA26" s="471"/>
      <c r="SB26" s="471"/>
      <c r="SC26" s="471"/>
      <c r="SD26" s="471"/>
      <c r="SE26" s="471"/>
      <c r="SF26" s="471"/>
      <c r="SG26" s="471"/>
      <c r="SH26" s="471"/>
      <c r="SI26" s="471"/>
      <c r="SJ26" s="471"/>
      <c r="SK26" s="471"/>
      <c r="SL26" s="471"/>
      <c r="SM26" s="471"/>
      <c r="SN26" s="471"/>
      <c r="SO26" s="471"/>
      <c r="SP26" s="471"/>
      <c r="SQ26" s="471"/>
      <c r="SR26" s="471"/>
      <c r="SS26" s="471"/>
      <c r="ST26" s="471"/>
      <c r="SU26" s="471"/>
      <c r="SV26" s="471"/>
      <c r="SW26" s="471"/>
      <c r="SX26" s="471"/>
      <c r="SY26" s="471"/>
      <c r="SZ26" s="471"/>
      <c r="TA26" s="471"/>
      <c r="TB26" s="471"/>
      <c r="TC26" s="471"/>
      <c r="TD26" s="471"/>
      <c r="TE26" s="471"/>
      <c r="TF26" s="471"/>
      <c r="TG26" s="471"/>
      <c r="TH26" s="471"/>
      <c r="TI26" s="471"/>
      <c r="TJ26" s="471"/>
      <c r="TK26" s="471"/>
      <c r="TL26" s="471"/>
      <c r="TM26" s="471"/>
      <c r="TN26" s="471"/>
      <c r="TO26" s="471"/>
      <c r="TP26" s="471"/>
      <c r="TQ26" s="471"/>
      <c r="TR26" s="471"/>
      <c r="TS26" s="471"/>
      <c r="TT26" s="471"/>
      <c r="TU26" s="471"/>
      <c r="TV26" s="471"/>
      <c r="TW26" s="471"/>
      <c r="TX26" s="471"/>
      <c r="TY26" s="471"/>
      <c r="TZ26" s="471"/>
      <c r="UA26" s="471"/>
      <c r="UB26" s="471"/>
      <c r="UC26" s="471"/>
      <c r="UD26" s="471"/>
      <c r="UE26" s="471"/>
      <c r="UF26" s="471"/>
      <c r="UG26" s="471"/>
      <c r="UH26" s="471"/>
      <c r="UI26" s="471"/>
      <c r="UJ26" s="471"/>
      <c r="UK26" s="471"/>
      <c r="UL26" s="471"/>
      <c r="UM26" s="471"/>
      <c r="UN26" s="471"/>
      <c r="UO26" s="471"/>
      <c r="UP26" s="471"/>
      <c r="UQ26" s="471"/>
      <c r="UR26" s="471"/>
      <c r="US26" s="471"/>
      <c r="UT26" s="471"/>
      <c r="UU26" s="471"/>
      <c r="UV26" s="471"/>
      <c r="UW26" s="471"/>
      <c r="UX26" s="471"/>
      <c r="UY26" s="471"/>
      <c r="UZ26" s="471"/>
      <c r="VA26" s="471"/>
      <c r="VB26" s="471"/>
      <c r="VC26" s="471"/>
      <c r="VD26" s="471"/>
      <c r="VE26" s="471"/>
      <c r="VF26" s="471"/>
      <c r="VG26" s="471"/>
      <c r="VH26" s="471"/>
      <c r="VI26" s="471"/>
      <c r="VJ26" s="471"/>
      <c r="VK26" s="471"/>
      <c r="VL26" s="471"/>
      <c r="VM26" s="471"/>
      <c r="VN26" s="471"/>
      <c r="VO26" s="471"/>
      <c r="VP26" s="471"/>
      <c r="VQ26" s="471"/>
      <c r="VR26" s="471"/>
      <c r="VS26" s="471"/>
      <c r="VT26" s="471"/>
      <c r="VU26" s="471"/>
      <c r="VV26" s="471"/>
      <c r="VW26" s="471"/>
      <c r="VX26" s="471"/>
      <c r="VY26" s="471"/>
      <c r="VZ26" s="471"/>
      <c r="WA26" s="471"/>
      <c r="WB26" s="471"/>
      <c r="WC26" s="471"/>
      <c r="WD26" s="471"/>
      <c r="WE26" s="471"/>
      <c r="WF26" s="471"/>
      <c r="WG26" s="471"/>
      <c r="WH26" s="471"/>
      <c r="WI26" s="471"/>
      <c r="WJ26" s="471"/>
      <c r="WK26" s="471"/>
      <c r="WL26" s="471"/>
      <c r="WM26" s="471"/>
      <c r="WN26" s="471"/>
      <c r="WO26" s="471"/>
      <c r="WP26" s="471"/>
      <c r="WQ26" s="471"/>
      <c r="WR26" s="471"/>
      <c r="WS26" s="471"/>
      <c r="WT26" s="471"/>
      <c r="WU26" s="471"/>
      <c r="WV26" s="471"/>
      <c r="WW26" s="471"/>
      <c r="WX26" s="471"/>
      <c r="WY26" s="471"/>
      <c r="WZ26" s="471"/>
      <c r="XA26" s="471"/>
      <c r="XB26" s="471"/>
      <c r="XC26" s="471"/>
      <c r="XD26" s="471"/>
      <c r="XE26" s="471"/>
      <c r="XF26" s="471"/>
      <c r="XG26" s="471"/>
      <c r="XH26" s="471"/>
      <c r="XI26" s="471"/>
      <c r="XJ26" s="471"/>
      <c r="XK26" s="471"/>
      <c r="XL26" s="471"/>
      <c r="XM26" s="471"/>
      <c r="XN26" s="471"/>
      <c r="XO26" s="471"/>
      <c r="XP26" s="471"/>
      <c r="XQ26" s="471"/>
      <c r="XR26" s="471"/>
      <c r="XS26" s="471"/>
      <c r="XT26" s="471"/>
      <c r="XU26" s="471"/>
      <c r="XV26" s="471"/>
      <c r="XW26" s="471"/>
      <c r="XX26" s="471"/>
      <c r="XY26" s="471"/>
      <c r="XZ26" s="471"/>
      <c r="YA26" s="471"/>
      <c r="YB26" s="471"/>
      <c r="YC26" s="471"/>
      <c r="YD26" s="471"/>
      <c r="YE26" s="471"/>
      <c r="YF26" s="471"/>
      <c r="YG26" s="471"/>
      <c r="YH26" s="471"/>
      <c r="YI26" s="471"/>
      <c r="YJ26" s="471"/>
      <c r="YK26" s="471"/>
      <c r="YL26" s="471"/>
      <c r="YM26" s="471"/>
      <c r="YN26" s="471"/>
      <c r="YO26" s="471"/>
      <c r="YP26" s="471"/>
      <c r="YQ26" s="471"/>
      <c r="YR26" s="471"/>
      <c r="YS26" s="471"/>
      <c r="YT26" s="471"/>
      <c r="YU26" s="471"/>
      <c r="YV26" s="471"/>
      <c r="YW26" s="471"/>
      <c r="YX26" s="471"/>
      <c r="YY26" s="471"/>
      <c r="YZ26" s="471"/>
      <c r="ZA26" s="471"/>
      <c r="ZB26" s="471"/>
      <c r="ZC26" s="471"/>
      <c r="ZD26" s="471"/>
      <c r="ZE26" s="471"/>
      <c r="ZF26" s="471"/>
      <c r="ZG26" s="471"/>
      <c r="ZH26" s="471"/>
      <c r="ZI26" s="471"/>
      <c r="ZJ26" s="471"/>
      <c r="ZK26" s="471"/>
      <c r="ZL26" s="471"/>
      <c r="ZM26" s="471"/>
      <c r="ZN26" s="471"/>
      <c r="ZO26" s="471"/>
      <c r="ZP26" s="471"/>
      <c r="ZQ26" s="471"/>
      <c r="ZR26" s="471"/>
      <c r="ZS26" s="471"/>
      <c r="ZT26" s="471"/>
      <c r="ZU26" s="471"/>
      <c r="ZV26" s="471"/>
      <c r="ZW26" s="471"/>
      <c r="ZX26" s="471"/>
      <c r="ZY26" s="471"/>
      <c r="ZZ26" s="471"/>
      <c r="AAA26" s="471"/>
      <c r="AAB26" s="471"/>
      <c r="AAC26" s="471"/>
      <c r="AAD26" s="471"/>
      <c r="AAE26" s="471"/>
      <c r="AAF26" s="471"/>
      <c r="AAG26" s="471"/>
      <c r="AAH26" s="471"/>
      <c r="AAI26" s="471"/>
      <c r="AAJ26" s="471"/>
      <c r="AAK26" s="471"/>
      <c r="AAL26" s="471"/>
      <c r="AAM26" s="471"/>
      <c r="AAN26" s="471"/>
      <c r="AAO26" s="471"/>
      <c r="AAP26" s="471"/>
      <c r="AAQ26" s="471"/>
      <c r="AAR26" s="471"/>
      <c r="AAS26" s="471"/>
      <c r="AAT26" s="471"/>
      <c r="AAU26" s="471"/>
      <c r="AAV26" s="471"/>
      <c r="AAW26" s="471"/>
      <c r="AAX26" s="471"/>
      <c r="AAY26" s="471"/>
      <c r="AAZ26" s="471"/>
      <c r="ABA26" s="471"/>
      <c r="ABB26" s="471"/>
      <c r="ABC26" s="471"/>
      <c r="ABD26" s="471"/>
      <c r="ABE26" s="471"/>
      <c r="ABF26" s="471"/>
      <c r="ABG26" s="471"/>
      <c r="ABH26" s="471"/>
      <c r="ABI26" s="471"/>
      <c r="ABJ26" s="471"/>
      <c r="ABK26" s="471"/>
      <c r="ABL26" s="471"/>
      <c r="ABM26" s="471"/>
      <c r="ABN26" s="471"/>
      <c r="ABO26" s="471"/>
      <c r="ABP26" s="471"/>
      <c r="ABQ26" s="471"/>
      <c r="ABR26" s="471"/>
      <c r="ABS26" s="471"/>
      <c r="ABT26" s="471"/>
      <c r="ABU26" s="471"/>
      <c r="ABV26" s="471"/>
      <c r="ABW26" s="471"/>
      <c r="ABX26" s="471"/>
      <c r="ABY26" s="471"/>
      <c r="ABZ26" s="471"/>
      <c r="ACA26" s="471"/>
      <c r="ACB26" s="471"/>
      <c r="ACC26" s="471"/>
      <c r="ACD26" s="471"/>
      <c r="ACE26" s="471"/>
      <c r="ACF26" s="471"/>
      <c r="ACG26" s="471"/>
      <c r="ACH26" s="471"/>
      <c r="ACI26" s="471"/>
      <c r="ACJ26" s="471"/>
      <c r="ACK26" s="471"/>
      <c r="ACL26" s="471"/>
      <c r="ACM26" s="471"/>
      <c r="ACN26" s="471"/>
      <c r="ACO26" s="471"/>
      <c r="ACP26" s="471"/>
      <c r="ACQ26" s="471"/>
      <c r="ACR26" s="471"/>
      <c r="ACS26" s="471"/>
      <c r="ACT26" s="471"/>
      <c r="ACU26" s="471"/>
      <c r="ACV26" s="471"/>
      <c r="ACW26" s="471"/>
      <c r="ACX26" s="471"/>
      <c r="ACY26" s="471"/>
      <c r="ACZ26" s="471"/>
      <c r="ADA26" s="471"/>
      <c r="ADB26" s="471"/>
      <c r="ADC26" s="471"/>
      <c r="ADD26" s="471"/>
      <c r="ADE26" s="471"/>
      <c r="ADF26" s="471"/>
      <c r="ADG26" s="471"/>
      <c r="ADH26" s="471"/>
      <c r="ADI26" s="471"/>
      <c r="ADJ26" s="471"/>
      <c r="ADK26" s="471"/>
      <c r="ADL26" s="471"/>
      <c r="ADM26" s="471"/>
      <c r="ADN26" s="471"/>
      <c r="ADO26" s="471"/>
      <c r="ADP26" s="471"/>
      <c r="ADQ26" s="471"/>
      <c r="ADR26" s="471"/>
      <c r="ADS26" s="471"/>
      <c r="ADT26" s="471"/>
      <c r="ADU26" s="471"/>
      <c r="ADV26" s="471"/>
      <c r="ADW26" s="471"/>
      <c r="ADX26" s="471"/>
      <c r="ADY26" s="471"/>
      <c r="ADZ26" s="471"/>
      <c r="AEA26" s="471"/>
      <c r="AEB26" s="471"/>
      <c r="AEC26" s="471"/>
      <c r="AED26" s="471"/>
      <c r="AEE26" s="471"/>
      <c r="AEF26" s="471"/>
      <c r="AEG26" s="471"/>
      <c r="AEH26" s="471"/>
      <c r="AEI26" s="471"/>
      <c r="AEJ26" s="471"/>
      <c r="AEK26" s="471"/>
      <c r="AEL26" s="471"/>
      <c r="AEM26" s="471"/>
      <c r="AEN26" s="471"/>
      <c r="AEO26" s="471"/>
      <c r="AEP26" s="471"/>
      <c r="AEQ26" s="471"/>
      <c r="AER26" s="471"/>
      <c r="AES26" s="471"/>
      <c r="AET26" s="471"/>
      <c r="AEU26" s="471"/>
      <c r="AEV26" s="471"/>
      <c r="AEW26" s="471"/>
      <c r="AEX26" s="471"/>
      <c r="AEY26" s="471"/>
      <c r="AEZ26" s="471"/>
      <c r="AFA26" s="471"/>
      <c r="AFB26" s="471"/>
      <c r="AFC26" s="471"/>
      <c r="AFD26" s="471"/>
      <c r="AFE26" s="471"/>
      <c r="AFF26" s="471"/>
      <c r="AFG26" s="471"/>
      <c r="AFH26" s="471"/>
      <c r="AFI26" s="471"/>
      <c r="AFJ26" s="471"/>
      <c r="AFK26" s="471"/>
      <c r="AFL26" s="471"/>
      <c r="AFM26" s="471"/>
      <c r="AFN26" s="471"/>
      <c r="AFO26" s="471"/>
      <c r="AFP26" s="471"/>
      <c r="AFQ26" s="471"/>
      <c r="AFR26" s="471"/>
      <c r="AFS26" s="471"/>
      <c r="AFT26" s="471"/>
      <c r="AFU26" s="471"/>
      <c r="AFV26" s="471"/>
      <c r="AFW26" s="471"/>
      <c r="AFX26" s="471"/>
      <c r="AFY26" s="471"/>
      <c r="AFZ26" s="471"/>
      <c r="AGA26" s="471"/>
      <c r="AGB26" s="471"/>
      <c r="AGC26" s="471"/>
      <c r="AGD26" s="471"/>
      <c r="AGE26" s="471"/>
      <c r="AGF26" s="471"/>
      <c r="AGG26" s="471"/>
      <c r="AGH26" s="471"/>
      <c r="AGI26" s="471"/>
    </row>
    <row r="27" spans="1:867" s="445" customFormat="1" ht="33" customHeight="1" x14ac:dyDescent="0.2">
      <c r="A27" s="443" t="str">
        <f>'Estimación por período'!A27</f>
        <v>6. Mejora de la gestión integral y aprovechamiento de los recursos agua, suelo y flora, a lo largo de la cadena</v>
      </c>
      <c r="B27" s="443">
        <f>'Estimación anualizada '!V27</f>
        <v>169392192860.66663</v>
      </c>
      <c r="C27" s="505">
        <f>F27/B27</f>
        <v>0.70000000000000007</v>
      </c>
      <c r="D27" s="505">
        <f>G27/B27</f>
        <v>0.15</v>
      </c>
      <c r="E27" s="505">
        <f>H27/B27</f>
        <v>0.15</v>
      </c>
      <c r="F27" s="443">
        <f>SUM(F28:F29)</f>
        <v>118574535002.46664</v>
      </c>
      <c r="G27" s="443">
        <f t="shared" ref="G27:H27" si="33">SUM(G28:G29)</f>
        <v>25408828929.099995</v>
      </c>
      <c r="H27" s="443">
        <f t="shared" si="33"/>
        <v>25408828929.099995</v>
      </c>
      <c r="I27" s="505">
        <f>M27/F27</f>
        <v>0.52427138768736015</v>
      </c>
      <c r="J27" s="505">
        <f>N27/F27</f>
        <v>0.15</v>
      </c>
      <c r="K27" s="505">
        <f>O27/F27</f>
        <v>0.27572861231263973</v>
      </c>
      <c r="L27" s="505">
        <f>P27/F27</f>
        <v>4.9999999999999996E-2</v>
      </c>
      <c r="M27" s="443">
        <f>SUM(M28:M29)</f>
        <v>62165236010.126648</v>
      </c>
      <c r="N27" s="443">
        <f t="shared" ref="N27:P27" si="34">SUM(N28:N29)</f>
        <v>17786180250.369995</v>
      </c>
      <c r="O27" s="443">
        <f t="shared" si="34"/>
        <v>32694391991.846657</v>
      </c>
      <c r="P27" s="443">
        <f t="shared" si="34"/>
        <v>5928726750.123332</v>
      </c>
      <c r="Q27" s="471"/>
      <c r="R27" s="471"/>
      <c r="S27" s="471"/>
      <c r="T27" s="471"/>
      <c r="U27" s="471"/>
      <c r="V27" s="471"/>
      <c r="W27" s="471"/>
      <c r="X27" s="471"/>
      <c r="Y27" s="471"/>
      <c r="Z27" s="471"/>
      <c r="AA27" s="471"/>
      <c r="AB27" s="471"/>
      <c r="AC27" s="471"/>
      <c r="AD27" s="471"/>
      <c r="AE27" s="471"/>
      <c r="AF27" s="471"/>
      <c r="AG27" s="471"/>
      <c r="AH27" s="471"/>
      <c r="AI27" s="471"/>
      <c r="AJ27" s="471"/>
      <c r="AK27" s="471"/>
      <c r="AL27" s="471"/>
      <c r="AM27" s="471"/>
      <c r="AN27" s="471"/>
      <c r="AO27" s="471"/>
      <c r="AP27" s="471"/>
      <c r="AQ27" s="471"/>
      <c r="AR27" s="471"/>
      <c r="AS27" s="471"/>
      <c r="AT27" s="471"/>
      <c r="AU27" s="471"/>
      <c r="AV27" s="471"/>
      <c r="AW27" s="471"/>
      <c r="AX27" s="471"/>
      <c r="AY27" s="471"/>
      <c r="AZ27" s="471"/>
      <c r="BA27" s="471"/>
      <c r="BB27" s="471"/>
      <c r="BC27" s="471"/>
      <c r="BD27" s="471"/>
      <c r="BE27" s="471"/>
      <c r="BF27" s="471"/>
      <c r="BG27" s="471"/>
      <c r="BH27" s="471"/>
      <c r="BI27" s="471"/>
      <c r="BJ27" s="471"/>
      <c r="BK27" s="471"/>
      <c r="BL27" s="471"/>
      <c r="BM27" s="471"/>
      <c r="BN27" s="471"/>
      <c r="BO27" s="471"/>
      <c r="BP27" s="471"/>
      <c r="BQ27" s="471"/>
      <c r="BR27" s="471"/>
      <c r="BS27" s="471"/>
      <c r="BT27" s="471"/>
      <c r="BU27" s="471"/>
      <c r="BV27" s="471"/>
      <c r="BW27" s="471"/>
      <c r="BX27" s="471"/>
      <c r="BY27" s="471"/>
      <c r="BZ27" s="471"/>
      <c r="CA27" s="471"/>
      <c r="CB27" s="471"/>
      <c r="CC27" s="471"/>
      <c r="CD27" s="471"/>
      <c r="CE27" s="471"/>
      <c r="CF27" s="471"/>
      <c r="CG27" s="471"/>
      <c r="CH27" s="471"/>
      <c r="CI27" s="471"/>
      <c r="CJ27" s="471"/>
      <c r="CK27" s="471"/>
      <c r="CL27" s="471"/>
      <c r="CM27" s="471"/>
      <c r="CN27" s="471"/>
      <c r="CO27" s="471"/>
      <c r="CP27" s="471"/>
      <c r="CQ27" s="471"/>
      <c r="CR27" s="471"/>
      <c r="CS27" s="471"/>
      <c r="CT27" s="471"/>
      <c r="CU27" s="471"/>
      <c r="CV27" s="471"/>
      <c r="CW27" s="471"/>
      <c r="CX27" s="471"/>
      <c r="CY27" s="471"/>
      <c r="CZ27" s="471"/>
      <c r="DA27" s="471"/>
      <c r="DB27" s="471"/>
      <c r="DC27" s="471"/>
      <c r="DD27" s="471"/>
      <c r="DE27" s="471"/>
      <c r="DF27" s="471"/>
      <c r="DG27" s="471"/>
      <c r="DH27" s="471"/>
      <c r="DI27" s="471"/>
      <c r="DJ27" s="471"/>
      <c r="DK27" s="471"/>
      <c r="DL27" s="471"/>
      <c r="DM27" s="471"/>
      <c r="DN27" s="471"/>
      <c r="DO27" s="471"/>
      <c r="DP27" s="471"/>
      <c r="DQ27" s="471"/>
      <c r="DR27" s="471"/>
      <c r="DS27" s="471"/>
      <c r="DT27" s="471"/>
      <c r="DU27" s="471"/>
      <c r="DV27" s="471"/>
      <c r="DW27" s="471"/>
      <c r="DX27" s="471"/>
      <c r="DY27" s="471"/>
      <c r="DZ27" s="471"/>
      <c r="EA27" s="471"/>
      <c r="EB27" s="471"/>
      <c r="EC27" s="471"/>
      <c r="ED27" s="471"/>
      <c r="EE27" s="471"/>
      <c r="EF27" s="471"/>
      <c r="EG27" s="471"/>
      <c r="EH27" s="471"/>
      <c r="EI27" s="471"/>
      <c r="EJ27" s="471"/>
      <c r="EK27" s="471"/>
      <c r="EL27" s="471"/>
      <c r="EM27" s="471"/>
      <c r="EN27" s="471"/>
      <c r="EO27" s="471"/>
      <c r="EP27" s="471"/>
      <c r="EQ27" s="471"/>
      <c r="ER27" s="471"/>
      <c r="ES27" s="471"/>
      <c r="ET27" s="471"/>
      <c r="EU27" s="471"/>
      <c r="EV27" s="471"/>
      <c r="EW27" s="471"/>
      <c r="EX27" s="471"/>
      <c r="EY27" s="471"/>
      <c r="EZ27" s="471"/>
      <c r="FA27" s="471"/>
      <c r="FB27" s="471"/>
      <c r="FC27" s="471"/>
      <c r="FD27" s="471"/>
      <c r="FE27" s="471"/>
      <c r="FF27" s="471"/>
      <c r="FG27" s="471"/>
      <c r="FH27" s="471"/>
      <c r="FI27" s="471"/>
      <c r="FJ27" s="471"/>
      <c r="FK27" s="471"/>
      <c r="FL27" s="471"/>
      <c r="FM27" s="471"/>
      <c r="FN27" s="471"/>
      <c r="FO27" s="471"/>
      <c r="FP27" s="471"/>
      <c r="FQ27" s="471"/>
      <c r="FR27" s="471"/>
      <c r="FS27" s="471"/>
      <c r="FT27" s="471"/>
      <c r="FU27" s="471"/>
      <c r="FV27" s="471"/>
      <c r="FW27" s="471"/>
      <c r="FX27" s="471"/>
      <c r="FY27" s="471"/>
      <c r="FZ27" s="471"/>
      <c r="GA27" s="471"/>
      <c r="GB27" s="471"/>
      <c r="GC27" s="471"/>
      <c r="GD27" s="471"/>
      <c r="GE27" s="471"/>
      <c r="GF27" s="471"/>
      <c r="GG27" s="471"/>
      <c r="GH27" s="471"/>
      <c r="GI27" s="471"/>
      <c r="GJ27" s="471"/>
      <c r="GK27" s="471"/>
      <c r="GL27" s="471"/>
      <c r="GM27" s="471"/>
      <c r="GN27" s="471"/>
      <c r="GO27" s="471"/>
      <c r="GP27" s="471"/>
      <c r="GQ27" s="471"/>
      <c r="GR27" s="471"/>
      <c r="GS27" s="471"/>
      <c r="GT27" s="471"/>
      <c r="GU27" s="471"/>
      <c r="GV27" s="471"/>
      <c r="GW27" s="471"/>
      <c r="GX27" s="471"/>
      <c r="GY27" s="471"/>
      <c r="GZ27" s="471"/>
      <c r="HA27" s="471"/>
      <c r="HB27" s="471"/>
      <c r="HC27" s="471"/>
      <c r="HD27" s="471"/>
      <c r="HE27" s="471"/>
      <c r="HF27" s="471"/>
      <c r="HG27" s="471"/>
      <c r="HH27" s="471"/>
      <c r="HI27" s="471"/>
      <c r="HJ27" s="471"/>
      <c r="HK27" s="471"/>
      <c r="HL27" s="471"/>
      <c r="HM27" s="471"/>
      <c r="HN27" s="471"/>
      <c r="HO27" s="471"/>
      <c r="HP27" s="471"/>
      <c r="HQ27" s="471"/>
      <c r="HR27" s="471"/>
      <c r="HS27" s="471"/>
      <c r="HT27" s="471"/>
      <c r="HU27" s="471"/>
      <c r="HV27" s="471"/>
      <c r="HW27" s="471"/>
      <c r="HX27" s="471"/>
      <c r="HY27" s="471"/>
      <c r="HZ27" s="471"/>
      <c r="IA27" s="471"/>
      <c r="IB27" s="471"/>
      <c r="IC27" s="471"/>
      <c r="ID27" s="471"/>
      <c r="IE27" s="471"/>
      <c r="IF27" s="471"/>
      <c r="IG27" s="471"/>
      <c r="IH27" s="471"/>
      <c r="II27" s="471"/>
      <c r="IJ27" s="471"/>
      <c r="IK27" s="471"/>
      <c r="IL27" s="471"/>
      <c r="IM27" s="471"/>
      <c r="IN27" s="471"/>
      <c r="IO27" s="471"/>
      <c r="IP27" s="471"/>
      <c r="IQ27" s="471"/>
      <c r="IR27" s="471"/>
      <c r="IS27" s="471"/>
      <c r="IT27" s="471"/>
      <c r="IU27" s="471"/>
      <c r="IV27" s="471"/>
      <c r="IW27" s="471"/>
      <c r="IX27" s="471"/>
      <c r="IY27" s="471"/>
      <c r="IZ27" s="471"/>
      <c r="JA27" s="471"/>
      <c r="JB27" s="471"/>
      <c r="JC27" s="471"/>
      <c r="JD27" s="471"/>
      <c r="JE27" s="471"/>
      <c r="JF27" s="471"/>
      <c r="JG27" s="471"/>
      <c r="JH27" s="471"/>
      <c r="JI27" s="471"/>
      <c r="JJ27" s="471"/>
      <c r="JK27" s="471"/>
      <c r="JL27" s="471"/>
      <c r="JM27" s="471"/>
      <c r="JN27" s="471"/>
      <c r="JO27" s="471"/>
      <c r="JP27" s="471"/>
      <c r="JQ27" s="471"/>
      <c r="JR27" s="471"/>
      <c r="JS27" s="471"/>
      <c r="JT27" s="471"/>
      <c r="JU27" s="471"/>
      <c r="JV27" s="471"/>
      <c r="JW27" s="471"/>
      <c r="JX27" s="471"/>
      <c r="JY27" s="471"/>
      <c r="JZ27" s="471"/>
      <c r="KA27" s="471"/>
      <c r="KB27" s="471"/>
      <c r="KC27" s="471"/>
      <c r="KD27" s="471"/>
      <c r="KE27" s="471"/>
      <c r="KF27" s="471"/>
      <c r="KG27" s="471"/>
      <c r="KH27" s="471"/>
      <c r="KI27" s="471"/>
      <c r="KJ27" s="471"/>
      <c r="KK27" s="471"/>
      <c r="KL27" s="471"/>
      <c r="KM27" s="471"/>
      <c r="KN27" s="471"/>
      <c r="KO27" s="471"/>
      <c r="KP27" s="471"/>
      <c r="KQ27" s="471"/>
      <c r="KR27" s="471"/>
      <c r="KS27" s="471"/>
      <c r="KT27" s="471"/>
      <c r="KU27" s="471"/>
      <c r="KV27" s="471"/>
      <c r="KW27" s="471"/>
      <c r="KX27" s="471"/>
      <c r="KY27" s="471"/>
      <c r="KZ27" s="471"/>
      <c r="LA27" s="471"/>
      <c r="LB27" s="471"/>
      <c r="LC27" s="471"/>
      <c r="LD27" s="471"/>
      <c r="LE27" s="471"/>
      <c r="LF27" s="471"/>
      <c r="LG27" s="471"/>
      <c r="LH27" s="471"/>
      <c r="LI27" s="471"/>
      <c r="LJ27" s="471"/>
      <c r="LK27" s="471"/>
      <c r="LL27" s="471"/>
      <c r="LM27" s="471"/>
      <c r="LN27" s="471"/>
      <c r="LO27" s="471"/>
      <c r="LP27" s="471"/>
      <c r="LQ27" s="471"/>
      <c r="LR27" s="471"/>
      <c r="LS27" s="471"/>
      <c r="LT27" s="471"/>
      <c r="LU27" s="471"/>
      <c r="LV27" s="471"/>
      <c r="LW27" s="471"/>
      <c r="LX27" s="471"/>
      <c r="LY27" s="471"/>
      <c r="LZ27" s="471"/>
      <c r="MA27" s="471"/>
      <c r="MB27" s="471"/>
      <c r="MC27" s="471"/>
      <c r="MD27" s="471"/>
      <c r="ME27" s="471"/>
      <c r="MF27" s="471"/>
      <c r="MG27" s="471"/>
      <c r="MH27" s="471"/>
      <c r="MI27" s="471"/>
      <c r="MJ27" s="471"/>
      <c r="MK27" s="471"/>
      <c r="ML27" s="471"/>
      <c r="MM27" s="471"/>
      <c r="MN27" s="471"/>
      <c r="MO27" s="471"/>
      <c r="MP27" s="471"/>
      <c r="MQ27" s="471"/>
      <c r="MR27" s="471"/>
      <c r="MS27" s="471"/>
      <c r="MT27" s="471"/>
      <c r="MU27" s="471"/>
      <c r="MV27" s="471"/>
      <c r="MW27" s="471"/>
      <c r="MX27" s="471"/>
      <c r="MY27" s="471"/>
      <c r="MZ27" s="471"/>
      <c r="NA27" s="471"/>
      <c r="NB27" s="471"/>
      <c r="NC27" s="471"/>
      <c r="ND27" s="471"/>
      <c r="NE27" s="471"/>
      <c r="NF27" s="471"/>
      <c r="NG27" s="471"/>
      <c r="NH27" s="471"/>
      <c r="NI27" s="471"/>
      <c r="NJ27" s="471"/>
      <c r="NK27" s="471"/>
      <c r="NL27" s="471"/>
      <c r="NM27" s="471"/>
      <c r="NN27" s="471"/>
      <c r="NO27" s="471"/>
      <c r="NP27" s="471"/>
      <c r="NQ27" s="471"/>
      <c r="NR27" s="471"/>
      <c r="NS27" s="471"/>
      <c r="NT27" s="471"/>
      <c r="NU27" s="471"/>
      <c r="NV27" s="471"/>
      <c r="NW27" s="471"/>
      <c r="NX27" s="471"/>
      <c r="NY27" s="471"/>
      <c r="NZ27" s="471"/>
      <c r="OA27" s="471"/>
      <c r="OB27" s="471"/>
      <c r="OC27" s="471"/>
      <c r="OD27" s="471"/>
      <c r="OE27" s="471"/>
      <c r="OF27" s="471"/>
      <c r="OG27" s="471"/>
      <c r="OH27" s="471"/>
      <c r="OI27" s="471"/>
      <c r="OJ27" s="471"/>
      <c r="OK27" s="471"/>
      <c r="OL27" s="471"/>
      <c r="OM27" s="471"/>
      <c r="ON27" s="471"/>
      <c r="OO27" s="471"/>
      <c r="OP27" s="471"/>
      <c r="OQ27" s="471"/>
      <c r="OR27" s="471"/>
      <c r="OS27" s="471"/>
      <c r="OT27" s="471"/>
      <c r="OU27" s="471"/>
      <c r="OV27" s="471"/>
      <c r="OW27" s="471"/>
      <c r="OX27" s="471"/>
      <c r="OY27" s="471"/>
      <c r="OZ27" s="471"/>
      <c r="PA27" s="471"/>
      <c r="PB27" s="471"/>
      <c r="PC27" s="471"/>
      <c r="PD27" s="471"/>
      <c r="PE27" s="471"/>
      <c r="PF27" s="471"/>
      <c r="PG27" s="471"/>
      <c r="PH27" s="471"/>
      <c r="PI27" s="471"/>
      <c r="PJ27" s="471"/>
      <c r="PK27" s="471"/>
      <c r="PL27" s="471"/>
      <c r="PM27" s="471"/>
      <c r="PN27" s="471"/>
      <c r="PO27" s="471"/>
      <c r="PP27" s="471"/>
      <c r="PQ27" s="471"/>
      <c r="PR27" s="471"/>
      <c r="PS27" s="471"/>
      <c r="PT27" s="471"/>
      <c r="PU27" s="471"/>
      <c r="PV27" s="471"/>
      <c r="PW27" s="471"/>
      <c r="PX27" s="471"/>
      <c r="PY27" s="471"/>
      <c r="PZ27" s="471"/>
      <c r="QA27" s="471"/>
      <c r="QB27" s="471"/>
      <c r="QC27" s="471"/>
      <c r="QD27" s="471"/>
      <c r="QE27" s="471"/>
      <c r="QF27" s="471"/>
      <c r="QG27" s="471"/>
      <c r="QH27" s="471"/>
      <c r="QI27" s="471"/>
      <c r="QJ27" s="471"/>
      <c r="QK27" s="471"/>
      <c r="QL27" s="471"/>
      <c r="QM27" s="471"/>
      <c r="QN27" s="471"/>
      <c r="QO27" s="471"/>
      <c r="QP27" s="471"/>
      <c r="QQ27" s="471"/>
      <c r="QR27" s="471"/>
      <c r="QS27" s="471"/>
      <c r="QT27" s="471"/>
      <c r="QU27" s="471"/>
      <c r="QV27" s="471"/>
      <c r="QW27" s="471"/>
      <c r="QX27" s="471"/>
      <c r="QY27" s="471"/>
      <c r="QZ27" s="471"/>
      <c r="RA27" s="471"/>
      <c r="RB27" s="471"/>
      <c r="RC27" s="471"/>
      <c r="RD27" s="471"/>
      <c r="RE27" s="471"/>
      <c r="RF27" s="471"/>
      <c r="RG27" s="471"/>
      <c r="RH27" s="471"/>
      <c r="RI27" s="471"/>
      <c r="RJ27" s="471"/>
      <c r="RK27" s="471"/>
      <c r="RL27" s="471"/>
      <c r="RM27" s="471"/>
      <c r="RN27" s="471"/>
      <c r="RO27" s="471"/>
      <c r="RP27" s="471"/>
      <c r="RQ27" s="471"/>
      <c r="RR27" s="471"/>
      <c r="RS27" s="471"/>
      <c r="RT27" s="471"/>
      <c r="RU27" s="471"/>
      <c r="RV27" s="471"/>
      <c r="RW27" s="471"/>
      <c r="RX27" s="471"/>
      <c r="RY27" s="471"/>
      <c r="RZ27" s="471"/>
      <c r="SA27" s="471"/>
      <c r="SB27" s="471"/>
      <c r="SC27" s="471"/>
      <c r="SD27" s="471"/>
      <c r="SE27" s="471"/>
      <c r="SF27" s="471"/>
      <c r="SG27" s="471"/>
      <c r="SH27" s="471"/>
      <c r="SI27" s="471"/>
      <c r="SJ27" s="471"/>
      <c r="SK27" s="471"/>
      <c r="SL27" s="471"/>
      <c r="SM27" s="471"/>
      <c r="SN27" s="471"/>
      <c r="SO27" s="471"/>
      <c r="SP27" s="471"/>
      <c r="SQ27" s="471"/>
      <c r="SR27" s="471"/>
      <c r="SS27" s="471"/>
      <c r="ST27" s="471"/>
      <c r="SU27" s="471"/>
      <c r="SV27" s="471"/>
      <c r="SW27" s="471"/>
      <c r="SX27" s="471"/>
      <c r="SY27" s="471"/>
      <c r="SZ27" s="471"/>
      <c r="TA27" s="471"/>
      <c r="TB27" s="471"/>
      <c r="TC27" s="471"/>
      <c r="TD27" s="471"/>
      <c r="TE27" s="471"/>
      <c r="TF27" s="471"/>
      <c r="TG27" s="471"/>
      <c r="TH27" s="471"/>
      <c r="TI27" s="471"/>
      <c r="TJ27" s="471"/>
      <c r="TK27" s="471"/>
      <c r="TL27" s="471"/>
      <c r="TM27" s="471"/>
      <c r="TN27" s="471"/>
      <c r="TO27" s="471"/>
      <c r="TP27" s="471"/>
      <c r="TQ27" s="471"/>
      <c r="TR27" s="471"/>
      <c r="TS27" s="471"/>
      <c r="TT27" s="471"/>
      <c r="TU27" s="471"/>
      <c r="TV27" s="471"/>
      <c r="TW27" s="471"/>
      <c r="TX27" s="471"/>
      <c r="TY27" s="471"/>
      <c r="TZ27" s="471"/>
      <c r="UA27" s="471"/>
      <c r="UB27" s="471"/>
      <c r="UC27" s="471"/>
      <c r="UD27" s="471"/>
      <c r="UE27" s="471"/>
      <c r="UF27" s="471"/>
      <c r="UG27" s="471"/>
      <c r="UH27" s="471"/>
      <c r="UI27" s="471"/>
      <c r="UJ27" s="471"/>
      <c r="UK27" s="471"/>
      <c r="UL27" s="471"/>
      <c r="UM27" s="471"/>
      <c r="UN27" s="471"/>
      <c r="UO27" s="471"/>
      <c r="UP27" s="471"/>
      <c r="UQ27" s="471"/>
      <c r="UR27" s="471"/>
      <c r="US27" s="471"/>
      <c r="UT27" s="471"/>
      <c r="UU27" s="471"/>
      <c r="UV27" s="471"/>
      <c r="UW27" s="471"/>
      <c r="UX27" s="471"/>
      <c r="UY27" s="471"/>
      <c r="UZ27" s="471"/>
      <c r="VA27" s="471"/>
      <c r="VB27" s="471"/>
      <c r="VC27" s="471"/>
      <c r="VD27" s="471"/>
      <c r="VE27" s="471"/>
      <c r="VF27" s="471"/>
      <c r="VG27" s="471"/>
      <c r="VH27" s="471"/>
      <c r="VI27" s="471"/>
      <c r="VJ27" s="471"/>
      <c r="VK27" s="471"/>
      <c r="VL27" s="471"/>
      <c r="VM27" s="471"/>
      <c r="VN27" s="471"/>
      <c r="VO27" s="471"/>
      <c r="VP27" s="471"/>
      <c r="VQ27" s="471"/>
      <c r="VR27" s="471"/>
      <c r="VS27" s="471"/>
      <c r="VT27" s="471"/>
      <c r="VU27" s="471"/>
      <c r="VV27" s="471"/>
      <c r="VW27" s="471"/>
      <c r="VX27" s="471"/>
      <c r="VY27" s="471"/>
      <c r="VZ27" s="471"/>
      <c r="WA27" s="471"/>
      <c r="WB27" s="471"/>
      <c r="WC27" s="471"/>
      <c r="WD27" s="471"/>
      <c r="WE27" s="471"/>
      <c r="WF27" s="471"/>
      <c r="WG27" s="471"/>
      <c r="WH27" s="471"/>
      <c r="WI27" s="471"/>
      <c r="WJ27" s="471"/>
      <c r="WK27" s="471"/>
      <c r="WL27" s="471"/>
      <c r="WM27" s="471"/>
      <c r="WN27" s="471"/>
      <c r="WO27" s="471"/>
      <c r="WP27" s="471"/>
      <c r="WQ27" s="471"/>
      <c r="WR27" s="471"/>
      <c r="WS27" s="471"/>
      <c r="WT27" s="471"/>
      <c r="WU27" s="471"/>
      <c r="WV27" s="471"/>
      <c r="WW27" s="471"/>
      <c r="WX27" s="471"/>
      <c r="WY27" s="471"/>
      <c r="WZ27" s="471"/>
      <c r="XA27" s="471"/>
      <c r="XB27" s="471"/>
      <c r="XC27" s="471"/>
      <c r="XD27" s="471"/>
      <c r="XE27" s="471"/>
      <c r="XF27" s="471"/>
      <c r="XG27" s="471"/>
      <c r="XH27" s="471"/>
      <c r="XI27" s="471"/>
      <c r="XJ27" s="471"/>
      <c r="XK27" s="471"/>
      <c r="XL27" s="471"/>
      <c r="XM27" s="471"/>
      <c r="XN27" s="471"/>
      <c r="XO27" s="471"/>
      <c r="XP27" s="471"/>
      <c r="XQ27" s="471"/>
      <c r="XR27" s="471"/>
      <c r="XS27" s="471"/>
      <c r="XT27" s="471"/>
      <c r="XU27" s="471"/>
      <c r="XV27" s="471"/>
      <c r="XW27" s="471"/>
      <c r="XX27" s="471"/>
      <c r="XY27" s="471"/>
      <c r="XZ27" s="471"/>
      <c r="YA27" s="471"/>
      <c r="YB27" s="471"/>
      <c r="YC27" s="471"/>
      <c r="YD27" s="471"/>
      <c r="YE27" s="471"/>
      <c r="YF27" s="471"/>
      <c r="YG27" s="471"/>
      <c r="YH27" s="471"/>
      <c r="YI27" s="471"/>
      <c r="YJ27" s="471"/>
      <c r="YK27" s="471"/>
      <c r="YL27" s="471"/>
      <c r="YM27" s="471"/>
      <c r="YN27" s="471"/>
      <c r="YO27" s="471"/>
      <c r="YP27" s="471"/>
      <c r="YQ27" s="471"/>
      <c r="YR27" s="471"/>
      <c r="YS27" s="471"/>
      <c r="YT27" s="471"/>
      <c r="YU27" s="471"/>
      <c r="YV27" s="471"/>
      <c r="YW27" s="471"/>
      <c r="YX27" s="471"/>
      <c r="YY27" s="471"/>
      <c r="YZ27" s="471"/>
      <c r="ZA27" s="471"/>
      <c r="ZB27" s="471"/>
      <c r="ZC27" s="471"/>
      <c r="ZD27" s="471"/>
      <c r="ZE27" s="471"/>
      <c r="ZF27" s="471"/>
      <c r="ZG27" s="471"/>
      <c r="ZH27" s="471"/>
      <c r="ZI27" s="471"/>
      <c r="ZJ27" s="471"/>
      <c r="ZK27" s="471"/>
      <c r="ZL27" s="471"/>
      <c r="ZM27" s="471"/>
      <c r="ZN27" s="471"/>
      <c r="ZO27" s="471"/>
      <c r="ZP27" s="471"/>
      <c r="ZQ27" s="471"/>
      <c r="ZR27" s="471"/>
      <c r="ZS27" s="471"/>
      <c r="ZT27" s="471"/>
      <c r="ZU27" s="471"/>
      <c r="ZV27" s="471"/>
      <c r="ZW27" s="471"/>
      <c r="ZX27" s="471"/>
      <c r="ZY27" s="471"/>
      <c r="ZZ27" s="471"/>
      <c r="AAA27" s="471"/>
      <c r="AAB27" s="471"/>
      <c r="AAC27" s="471"/>
      <c r="AAD27" s="471"/>
      <c r="AAE27" s="471"/>
      <c r="AAF27" s="471"/>
      <c r="AAG27" s="471"/>
      <c r="AAH27" s="471"/>
      <c r="AAI27" s="471"/>
      <c r="AAJ27" s="471"/>
      <c r="AAK27" s="471"/>
      <c r="AAL27" s="471"/>
      <c r="AAM27" s="471"/>
      <c r="AAN27" s="471"/>
      <c r="AAO27" s="471"/>
      <c r="AAP27" s="471"/>
      <c r="AAQ27" s="471"/>
      <c r="AAR27" s="471"/>
      <c r="AAS27" s="471"/>
      <c r="AAT27" s="471"/>
      <c r="AAU27" s="471"/>
      <c r="AAV27" s="471"/>
      <c r="AAW27" s="471"/>
      <c r="AAX27" s="471"/>
      <c r="AAY27" s="471"/>
      <c r="AAZ27" s="471"/>
      <c r="ABA27" s="471"/>
      <c r="ABB27" s="471"/>
      <c r="ABC27" s="471"/>
      <c r="ABD27" s="471"/>
      <c r="ABE27" s="471"/>
      <c r="ABF27" s="471"/>
      <c r="ABG27" s="471"/>
      <c r="ABH27" s="471"/>
      <c r="ABI27" s="471"/>
      <c r="ABJ27" s="471"/>
      <c r="ABK27" s="471"/>
      <c r="ABL27" s="471"/>
      <c r="ABM27" s="471"/>
      <c r="ABN27" s="471"/>
      <c r="ABO27" s="471"/>
      <c r="ABP27" s="471"/>
      <c r="ABQ27" s="471"/>
      <c r="ABR27" s="471"/>
      <c r="ABS27" s="471"/>
      <c r="ABT27" s="471"/>
      <c r="ABU27" s="471"/>
      <c r="ABV27" s="471"/>
      <c r="ABW27" s="471"/>
      <c r="ABX27" s="471"/>
      <c r="ABY27" s="471"/>
      <c r="ABZ27" s="471"/>
      <c r="ACA27" s="471"/>
      <c r="ACB27" s="471"/>
      <c r="ACC27" s="471"/>
      <c r="ACD27" s="471"/>
      <c r="ACE27" s="471"/>
      <c r="ACF27" s="471"/>
      <c r="ACG27" s="471"/>
      <c r="ACH27" s="471"/>
      <c r="ACI27" s="471"/>
      <c r="ACJ27" s="471"/>
      <c r="ACK27" s="471"/>
      <c r="ACL27" s="471"/>
      <c r="ACM27" s="471"/>
      <c r="ACN27" s="471"/>
      <c r="ACO27" s="471"/>
      <c r="ACP27" s="471"/>
      <c r="ACQ27" s="471"/>
      <c r="ACR27" s="471"/>
      <c r="ACS27" s="471"/>
      <c r="ACT27" s="471"/>
      <c r="ACU27" s="471"/>
      <c r="ACV27" s="471"/>
      <c r="ACW27" s="471"/>
      <c r="ACX27" s="471"/>
      <c r="ACY27" s="471"/>
      <c r="ACZ27" s="471"/>
      <c r="ADA27" s="471"/>
      <c r="ADB27" s="471"/>
      <c r="ADC27" s="471"/>
      <c r="ADD27" s="471"/>
      <c r="ADE27" s="471"/>
      <c r="ADF27" s="471"/>
      <c r="ADG27" s="471"/>
      <c r="ADH27" s="471"/>
      <c r="ADI27" s="471"/>
      <c r="ADJ27" s="471"/>
      <c r="ADK27" s="471"/>
      <c r="ADL27" s="471"/>
      <c r="ADM27" s="471"/>
      <c r="ADN27" s="471"/>
      <c r="ADO27" s="471"/>
      <c r="ADP27" s="471"/>
      <c r="ADQ27" s="471"/>
      <c r="ADR27" s="471"/>
      <c r="ADS27" s="471"/>
      <c r="ADT27" s="471"/>
      <c r="ADU27" s="471"/>
      <c r="ADV27" s="471"/>
      <c r="ADW27" s="471"/>
      <c r="ADX27" s="471"/>
      <c r="ADY27" s="471"/>
      <c r="ADZ27" s="471"/>
      <c r="AEA27" s="471"/>
      <c r="AEB27" s="471"/>
      <c r="AEC27" s="471"/>
      <c r="AED27" s="471"/>
      <c r="AEE27" s="471"/>
      <c r="AEF27" s="471"/>
      <c r="AEG27" s="471"/>
      <c r="AEH27" s="471"/>
      <c r="AEI27" s="471"/>
      <c r="AEJ27" s="471"/>
      <c r="AEK27" s="471"/>
      <c r="AEL27" s="471"/>
      <c r="AEM27" s="471"/>
      <c r="AEN27" s="471"/>
      <c r="AEO27" s="471"/>
      <c r="AEP27" s="471"/>
      <c r="AEQ27" s="471"/>
      <c r="AER27" s="471"/>
      <c r="AES27" s="471"/>
      <c r="AET27" s="471"/>
      <c r="AEU27" s="471"/>
      <c r="AEV27" s="471"/>
      <c r="AEW27" s="471"/>
      <c r="AEX27" s="471"/>
      <c r="AEY27" s="471"/>
      <c r="AEZ27" s="471"/>
      <c r="AFA27" s="471"/>
      <c r="AFB27" s="471"/>
      <c r="AFC27" s="471"/>
      <c r="AFD27" s="471"/>
      <c r="AFE27" s="471"/>
      <c r="AFF27" s="471"/>
      <c r="AFG27" s="471"/>
      <c r="AFH27" s="471"/>
      <c r="AFI27" s="471"/>
      <c r="AFJ27" s="471"/>
      <c r="AFK27" s="471"/>
      <c r="AFL27" s="471"/>
      <c r="AFM27" s="471"/>
      <c r="AFN27" s="471"/>
      <c r="AFO27" s="471"/>
      <c r="AFP27" s="471"/>
      <c r="AFQ27" s="471"/>
      <c r="AFR27" s="471"/>
      <c r="AFS27" s="471"/>
      <c r="AFT27" s="471"/>
      <c r="AFU27" s="471"/>
      <c r="AFV27" s="471"/>
      <c r="AFW27" s="471"/>
      <c r="AFX27" s="471"/>
      <c r="AFY27" s="471"/>
      <c r="AFZ27" s="471"/>
      <c r="AGA27" s="471"/>
      <c r="AGB27" s="471"/>
      <c r="AGC27" s="471"/>
      <c r="AGD27" s="471"/>
      <c r="AGE27" s="471"/>
      <c r="AGF27" s="471"/>
      <c r="AGG27" s="471"/>
      <c r="AGH27" s="471"/>
      <c r="AGI27" s="471"/>
    </row>
    <row r="28" spans="1:867" s="421" customFormat="1" x14ac:dyDescent="0.2">
      <c r="A28" s="48" t="str">
        <f>'Estimación por período'!A28</f>
        <v xml:space="preserve">6.1. Optimización del uso del recurso hídrico a lo largo de la cadena agroindustrial de la panela </v>
      </c>
      <c r="B28" s="48">
        <f>'Estimación anualizada '!V28</f>
        <v>148835274939.99997</v>
      </c>
      <c r="C28" s="284">
        <v>0.7</v>
      </c>
      <c r="D28" s="284">
        <v>0.15</v>
      </c>
      <c r="E28" s="284">
        <v>0.15</v>
      </c>
      <c r="F28" s="48">
        <f>B28*C28</f>
        <v>104184692457.99997</v>
      </c>
      <c r="G28" s="48">
        <f>B28*D28</f>
        <v>22325291240.999996</v>
      </c>
      <c r="H28" s="48">
        <f>B28*E28</f>
        <v>22325291240.999996</v>
      </c>
      <c r="I28" s="284">
        <v>0.5</v>
      </c>
      <c r="J28" s="284">
        <v>0.15</v>
      </c>
      <c r="K28" s="284">
        <v>0.3</v>
      </c>
      <c r="L28" s="284">
        <v>0.05</v>
      </c>
      <c r="M28" s="48">
        <f>F28*I28</f>
        <v>52092346228.999985</v>
      </c>
      <c r="N28" s="48">
        <f>F28*J28</f>
        <v>15627703868.699995</v>
      </c>
      <c r="O28" s="48">
        <f>F28*K28</f>
        <v>31255407737.39999</v>
      </c>
      <c r="P28" s="48">
        <f>F28*L28</f>
        <v>5209234622.8999987</v>
      </c>
      <c r="Q28" s="471"/>
      <c r="R28" s="471"/>
      <c r="S28" s="471"/>
      <c r="T28" s="471"/>
      <c r="U28" s="471"/>
      <c r="V28" s="471"/>
      <c r="W28" s="471"/>
      <c r="X28" s="471"/>
      <c r="Y28" s="471"/>
      <c r="Z28" s="471"/>
      <c r="AA28" s="471"/>
      <c r="AB28" s="471"/>
      <c r="AC28" s="471"/>
      <c r="AD28" s="471"/>
      <c r="AE28" s="471"/>
      <c r="AF28" s="471"/>
      <c r="AG28" s="471"/>
      <c r="AH28" s="471"/>
      <c r="AI28" s="471"/>
      <c r="AJ28" s="471"/>
      <c r="AK28" s="471"/>
      <c r="AL28" s="471"/>
      <c r="AM28" s="471"/>
      <c r="AN28" s="471"/>
      <c r="AO28" s="471"/>
      <c r="AP28" s="471"/>
      <c r="AQ28" s="471"/>
      <c r="AR28" s="471"/>
      <c r="AS28" s="471"/>
      <c r="AT28" s="471"/>
      <c r="AU28" s="471"/>
      <c r="AV28" s="471"/>
      <c r="AW28" s="471"/>
      <c r="AX28" s="471"/>
      <c r="AY28" s="471"/>
      <c r="AZ28" s="471"/>
      <c r="BA28" s="471"/>
      <c r="BB28" s="471"/>
      <c r="BC28" s="471"/>
      <c r="BD28" s="471"/>
      <c r="BE28" s="471"/>
      <c r="BF28" s="471"/>
      <c r="BG28" s="471"/>
      <c r="BH28" s="471"/>
      <c r="BI28" s="471"/>
      <c r="BJ28" s="471"/>
      <c r="BK28" s="471"/>
      <c r="BL28" s="471"/>
      <c r="BM28" s="471"/>
      <c r="BN28" s="471"/>
      <c r="BO28" s="471"/>
      <c r="BP28" s="471"/>
      <c r="BQ28" s="471"/>
      <c r="BR28" s="471"/>
      <c r="BS28" s="471"/>
      <c r="BT28" s="471"/>
      <c r="BU28" s="471"/>
      <c r="BV28" s="471"/>
      <c r="BW28" s="471"/>
      <c r="BX28" s="471"/>
      <c r="BY28" s="471"/>
      <c r="BZ28" s="471"/>
      <c r="CA28" s="471"/>
      <c r="CB28" s="471"/>
      <c r="CC28" s="471"/>
      <c r="CD28" s="471"/>
      <c r="CE28" s="471"/>
      <c r="CF28" s="471"/>
      <c r="CG28" s="471"/>
      <c r="CH28" s="471"/>
      <c r="CI28" s="471"/>
      <c r="CJ28" s="471"/>
      <c r="CK28" s="471"/>
      <c r="CL28" s="471"/>
      <c r="CM28" s="471"/>
      <c r="CN28" s="471"/>
      <c r="CO28" s="471"/>
      <c r="CP28" s="471"/>
      <c r="CQ28" s="471"/>
      <c r="CR28" s="471"/>
      <c r="CS28" s="471"/>
      <c r="CT28" s="471"/>
      <c r="CU28" s="471"/>
      <c r="CV28" s="471"/>
      <c r="CW28" s="471"/>
      <c r="CX28" s="471"/>
      <c r="CY28" s="471"/>
      <c r="CZ28" s="471"/>
      <c r="DA28" s="471"/>
      <c r="DB28" s="471"/>
      <c r="DC28" s="471"/>
      <c r="DD28" s="471"/>
      <c r="DE28" s="471"/>
      <c r="DF28" s="471"/>
      <c r="DG28" s="471"/>
      <c r="DH28" s="471"/>
      <c r="DI28" s="471"/>
      <c r="DJ28" s="471"/>
      <c r="DK28" s="471"/>
      <c r="DL28" s="471"/>
      <c r="DM28" s="471"/>
      <c r="DN28" s="471"/>
      <c r="DO28" s="471"/>
      <c r="DP28" s="471"/>
      <c r="DQ28" s="471"/>
      <c r="DR28" s="471"/>
      <c r="DS28" s="471"/>
      <c r="DT28" s="471"/>
      <c r="DU28" s="471"/>
      <c r="DV28" s="471"/>
      <c r="DW28" s="471"/>
      <c r="DX28" s="471"/>
      <c r="DY28" s="471"/>
      <c r="DZ28" s="471"/>
      <c r="EA28" s="471"/>
      <c r="EB28" s="471"/>
      <c r="EC28" s="471"/>
      <c r="ED28" s="471"/>
      <c r="EE28" s="471"/>
      <c r="EF28" s="471"/>
      <c r="EG28" s="471"/>
      <c r="EH28" s="471"/>
      <c r="EI28" s="471"/>
      <c r="EJ28" s="471"/>
      <c r="EK28" s="471"/>
      <c r="EL28" s="471"/>
      <c r="EM28" s="471"/>
      <c r="EN28" s="471"/>
      <c r="EO28" s="471"/>
      <c r="EP28" s="471"/>
      <c r="EQ28" s="471"/>
      <c r="ER28" s="471"/>
      <c r="ES28" s="471"/>
      <c r="ET28" s="471"/>
      <c r="EU28" s="471"/>
      <c r="EV28" s="471"/>
      <c r="EW28" s="471"/>
      <c r="EX28" s="471"/>
      <c r="EY28" s="471"/>
      <c r="EZ28" s="471"/>
      <c r="FA28" s="471"/>
      <c r="FB28" s="471"/>
      <c r="FC28" s="471"/>
      <c r="FD28" s="471"/>
      <c r="FE28" s="471"/>
      <c r="FF28" s="471"/>
      <c r="FG28" s="471"/>
      <c r="FH28" s="471"/>
      <c r="FI28" s="471"/>
      <c r="FJ28" s="471"/>
      <c r="FK28" s="471"/>
      <c r="FL28" s="471"/>
      <c r="FM28" s="471"/>
      <c r="FN28" s="471"/>
      <c r="FO28" s="471"/>
      <c r="FP28" s="471"/>
      <c r="FQ28" s="471"/>
      <c r="FR28" s="471"/>
      <c r="FS28" s="471"/>
      <c r="FT28" s="471"/>
      <c r="FU28" s="471"/>
      <c r="FV28" s="471"/>
      <c r="FW28" s="471"/>
      <c r="FX28" s="471"/>
      <c r="FY28" s="471"/>
      <c r="FZ28" s="471"/>
      <c r="GA28" s="471"/>
      <c r="GB28" s="471"/>
      <c r="GC28" s="471"/>
      <c r="GD28" s="471"/>
      <c r="GE28" s="471"/>
      <c r="GF28" s="471"/>
      <c r="GG28" s="471"/>
      <c r="GH28" s="471"/>
      <c r="GI28" s="471"/>
      <c r="GJ28" s="471"/>
      <c r="GK28" s="471"/>
      <c r="GL28" s="471"/>
      <c r="GM28" s="471"/>
      <c r="GN28" s="471"/>
      <c r="GO28" s="471"/>
      <c r="GP28" s="471"/>
      <c r="GQ28" s="471"/>
      <c r="GR28" s="471"/>
      <c r="GS28" s="471"/>
      <c r="GT28" s="471"/>
      <c r="GU28" s="471"/>
      <c r="GV28" s="471"/>
      <c r="GW28" s="471"/>
      <c r="GX28" s="471"/>
      <c r="GY28" s="471"/>
      <c r="GZ28" s="471"/>
      <c r="HA28" s="471"/>
      <c r="HB28" s="471"/>
      <c r="HC28" s="471"/>
      <c r="HD28" s="471"/>
      <c r="HE28" s="471"/>
      <c r="HF28" s="471"/>
      <c r="HG28" s="471"/>
      <c r="HH28" s="471"/>
      <c r="HI28" s="471"/>
      <c r="HJ28" s="471"/>
      <c r="HK28" s="471"/>
      <c r="HL28" s="471"/>
      <c r="HM28" s="471"/>
      <c r="HN28" s="471"/>
      <c r="HO28" s="471"/>
      <c r="HP28" s="471"/>
      <c r="HQ28" s="471"/>
      <c r="HR28" s="471"/>
      <c r="HS28" s="471"/>
      <c r="HT28" s="471"/>
      <c r="HU28" s="471"/>
      <c r="HV28" s="471"/>
      <c r="HW28" s="471"/>
      <c r="HX28" s="471"/>
      <c r="HY28" s="471"/>
      <c r="HZ28" s="471"/>
      <c r="IA28" s="471"/>
      <c r="IB28" s="471"/>
      <c r="IC28" s="471"/>
      <c r="ID28" s="471"/>
      <c r="IE28" s="471"/>
      <c r="IF28" s="471"/>
      <c r="IG28" s="471"/>
      <c r="IH28" s="471"/>
      <c r="II28" s="471"/>
      <c r="IJ28" s="471"/>
      <c r="IK28" s="471"/>
      <c r="IL28" s="471"/>
      <c r="IM28" s="471"/>
      <c r="IN28" s="471"/>
      <c r="IO28" s="471"/>
      <c r="IP28" s="471"/>
      <c r="IQ28" s="471"/>
      <c r="IR28" s="471"/>
      <c r="IS28" s="471"/>
      <c r="IT28" s="471"/>
      <c r="IU28" s="471"/>
      <c r="IV28" s="471"/>
      <c r="IW28" s="471"/>
      <c r="IX28" s="471"/>
      <c r="IY28" s="471"/>
      <c r="IZ28" s="471"/>
      <c r="JA28" s="471"/>
      <c r="JB28" s="471"/>
      <c r="JC28" s="471"/>
      <c r="JD28" s="471"/>
      <c r="JE28" s="471"/>
      <c r="JF28" s="471"/>
      <c r="JG28" s="471"/>
      <c r="JH28" s="471"/>
      <c r="JI28" s="471"/>
      <c r="JJ28" s="471"/>
      <c r="JK28" s="471"/>
      <c r="JL28" s="471"/>
      <c r="JM28" s="471"/>
      <c r="JN28" s="471"/>
      <c r="JO28" s="471"/>
      <c r="JP28" s="471"/>
      <c r="JQ28" s="471"/>
      <c r="JR28" s="471"/>
      <c r="JS28" s="471"/>
      <c r="JT28" s="471"/>
      <c r="JU28" s="471"/>
      <c r="JV28" s="471"/>
      <c r="JW28" s="471"/>
      <c r="JX28" s="471"/>
      <c r="JY28" s="471"/>
      <c r="JZ28" s="471"/>
      <c r="KA28" s="471"/>
      <c r="KB28" s="471"/>
      <c r="KC28" s="471"/>
      <c r="KD28" s="471"/>
      <c r="KE28" s="471"/>
      <c r="KF28" s="471"/>
      <c r="KG28" s="471"/>
      <c r="KH28" s="471"/>
      <c r="KI28" s="471"/>
      <c r="KJ28" s="471"/>
      <c r="KK28" s="471"/>
      <c r="KL28" s="471"/>
      <c r="KM28" s="471"/>
      <c r="KN28" s="471"/>
      <c r="KO28" s="471"/>
      <c r="KP28" s="471"/>
      <c r="KQ28" s="471"/>
      <c r="KR28" s="471"/>
      <c r="KS28" s="471"/>
      <c r="KT28" s="471"/>
      <c r="KU28" s="471"/>
      <c r="KV28" s="471"/>
      <c r="KW28" s="471"/>
      <c r="KX28" s="471"/>
      <c r="KY28" s="471"/>
      <c r="KZ28" s="471"/>
      <c r="LA28" s="471"/>
      <c r="LB28" s="471"/>
      <c r="LC28" s="471"/>
      <c r="LD28" s="471"/>
      <c r="LE28" s="471"/>
      <c r="LF28" s="471"/>
      <c r="LG28" s="471"/>
      <c r="LH28" s="471"/>
      <c r="LI28" s="471"/>
      <c r="LJ28" s="471"/>
      <c r="LK28" s="471"/>
      <c r="LL28" s="471"/>
      <c r="LM28" s="471"/>
      <c r="LN28" s="471"/>
      <c r="LO28" s="471"/>
      <c r="LP28" s="471"/>
      <c r="LQ28" s="471"/>
      <c r="LR28" s="471"/>
      <c r="LS28" s="471"/>
      <c r="LT28" s="471"/>
      <c r="LU28" s="471"/>
      <c r="LV28" s="471"/>
      <c r="LW28" s="471"/>
      <c r="LX28" s="471"/>
      <c r="LY28" s="471"/>
      <c r="LZ28" s="471"/>
      <c r="MA28" s="471"/>
      <c r="MB28" s="471"/>
      <c r="MC28" s="471"/>
      <c r="MD28" s="471"/>
      <c r="ME28" s="471"/>
      <c r="MF28" s="471"/>
      <c r="MG28" s="471"/>
      <c r="MH28" s="471"/>
      <c r="MI28" s="471"/>
      <c r="MJ28" s="471"/>
      <c r="MK28" s="471"/>
      <c r="ML28" s="471"/>
      <c r="MM28" s="471"/>
      <c r="MN28" s="471"/>
      <c r="MO28" s="471"/>
      <c r="MP28" s="471"/>
      <c r="MQ28" s="471"/>
      <c r="MR28" s="471"/>
      <c r="MS28" s="471"/>
      <c r="MT28" s="471"/>
      <c r="MU28" s="471"/>
      <c r="MV28" s="471"/>
      <c r="MW28" s="471"/>
      <c r="MX28" s="471"/>
      <c r="MY28" s="471"/>
      <c r="MZ28" s="471"/>
      <c r="NA28" s="471"/>
      <c r="NB28" s="471"/>
      <c r="NC28" s="471"/>
      <c r="ND28" s="471"/>
      <c r="NE28" s="471"/>
      <c r="NF28" s="471"/>
      <c r="NG28" s="471"/>
      <c r="NH28" s="471"/>
      <c r="NI28" s="471"/>
      <c r="NJ28" s="471"/>
      <c r="NK28" s="471"/>
      <c r="NL28" s="471"/>
      <c r="NM28" s="471"/>
      <c r="NN28" s="471"/>
      <c r="NO28" s="471"/>
      <c r="NP28" s="471"/>
      <c r="NQ28" s="471"/>
      <c r="NR28" s="471"/>
      <c r="NS28" s="471"/>
      <c r="NT28" s="471"/>
      <c r="NU28" s="471"/>
      <c r="NV28" s="471"/>
      <c r="NW28" s="471"/>
      <c r="NX28" s="471"/>
      <c r="NY28" s="471"/>
      <c r="NZ28" s="471"/>
      <c r="OA28" s="471"/>
      <c r="OB28" s="471"/>
      <c r="OC28" s="471"/>
      <c r="OD28" s="471"/>
      <c r="OE28" s="471"/>
      <c r="OF28" s="471"/>
      <c r="OG28" s="471"/>
      <c r="OH28" s="471"/>
      <c r="OI28" s="471"/>
      <c r="OJ28" s="471"/>
      <c r="OK28" s="471"/>
      <c r="OL28" s="471"/>
      <c r="OM28" s="471"/>
      <c r="ON28" s="471"/>
      <c r="OO28" s="471"/>
      <c r="OP28" s="471"/>
      <c r="OQ28" s="471"/>
      <c r="OR28" s="471"/>
      <c r="OS28" s="471"/>
      <c r="OT28" s="471"/>
      <c r="OU28" s="471"/>
      <c r="OV28" s="471"/>
      <c r="OW28" s="471"/>
      <c r="OX28" s="471"/>
      <c r="OY28" s="471"/>
      <c r="OZ28" s="471"/>
      <c r="PA28" s="471"/>
      <c r="PB28" s="471"/>
      <c r="PC28" s="471"/>
      <c r="PD28" s="471"/>
      <c r="PE28" s="471"/>
      <c r="PF28" s="471"/>
      <c r="PG28" s="471"/>
      <c r="PH28" s="471"/>
      <c r="PI28" s="471"/>
      <c r="PJ28" s="471"/>
      <c r="PK28" s="471"/>
      <c r="PL28" s="471"/>
      <c r="PM28" s="471"/>
      <c r="PN28" s="471"/>
      <c r="PO28" s="471"/>
      <c r="PP28" s="471"/>
      <c r="PQ28" s="471"/>
      <c r="PR28" s="471"/>
      <c r="PS28" s="471"/>
      <c r="PT28" s="471"/>
      <c r="PU28" s="471"/>
      <c r="PV28" s="471"/>
      <c r="PW28" s="471"/>
      <c r="PX28" s="471"/>
      <c r="PY28" s="471"/>
      <c r="PZ28" s="471"/>
      <c r="QA28" s="471"/>
      <c r="QB28" s="471"/>
      <c r="QC28" s="471"/>
      <c r="QD28" s="471"/>
      <c r="QE28" s="471"/>
      <c r="QF28" s="471"/>
      <c r="QG28" s="471"/>
      <c r="QH28" s="471"/>
      <c r="QI28" s="471"/>
      <c r="QJ28" s="471"/>
      <c r="QK28" s="471"/>
      <c r="QL28" s="471"/>
      <c r="QM28" s="471"/>
      <c r="QN28" s="471"/>
      <c r="QO28" s="471"/>
      <c r="QP28" s="471"/>
      <c r="QQ28" s="471"/>
      <c r="QR28" s="471"/>
      <c r="QS28" s="471"/>
      <c r="QT28" s="471"/>
      <c r="QU28" s="471"/>
      <c r="QV28" s="471"/>
      <c r="QW28" s="471"/>
      <c r="QX28" s="471"/>
      <c r="QY28" s="471"/>
      <c r="QZ28" s="471"/>
      <c r="RA28" s="471"/>
      <c r="RB28" s="471"/>
      <c r="RC28" s="471"/>
      <c r="RD28" s="471"/>
      <c r="RE28" s="471"/>
      <c r="RF28" s="471"/>
      <c r="RG28" s="471"/>
      <c r="RH28" s="471"/>
      <c r="RI28" s="471"/>
      <c r="RJ28" s="471"/>
      <c r="RK28" s="471"/>
      <c r="RL28" s="471"/>
      <c r="RM28" s="471"/>
      <c r="RN28" s="471"/>
      <c r="RO28" s="471"/>
      <c r="RP28" s="471"/>
      <c r="RQ28" s="471"/>
      <c r="RR28" s="471"/>
      <c r="RS28" s="471"/>
      <c r="RT28" s="471"/>
      <c r="RU28" s="471"/>
      <c r="RV28" s="471"/>
      <c r="RW28" s="471"/>
      <c r="RX28" s="471"/>
      <c r="RY28" s="471"/>
      <c r="RZ28" s="471"/>
      <c r="SA28" s="471"/>
      <c r="SB28" s="471"/>
      <c r="SC28" s="471"/>
      <c r="SD28" s="471"/>
      <c r="SE28" s="471"/>
      <c r="SF28" s="471"/>
      <c r="SG28" s="471"/>
      <c r="SH28" s="471"/>
      <c r="SI28" s="471"/>
      <c r="SJ28" s="471"/>
      <c r="SK28" s="471"/>
      <c r="SL28" s="471"/>
      <c r="SM28" s="471"/>
      <c r="SN28" s="471"/>
      <c r="SO28" s="471"/>
      <c r="SP28" s="471"/>
      <c r="SQ28" s="471"/>
      <c r="SR28" s="471"/>
      <c r="SS28" s="471"/>
      <c r="ST28" s="471"/>
      <c r="SU28" s="471"/>
      <c r="SV28" s="471"/>
      <c r="SW28" s="471"/>
      <c r="SX28" s="471"/>
      <c r="SY28" s="471"/>
      <c r="SZ28" s="471"/>
      <c r="TA28" s="471"/>
      <c r="TB28" s="471"/>
      <c r="TC28" s="471"/>
      <c r="TD28" s="471"/>
      <c r="TE28" s="471"/>
      <c r="TF28" s="471"/>
      <c r="TG28" s="471"/>
      <c r="TH28" s="471"/>
      <c r="TI28" s="471"/>
      <c r="TJ28" s="471"/>
      <c r="TK28" s="471"/>
      <c r="TL28" s="471"/>
      <c r="TM28" s="471"/>
      <c r="TN28" s="471"/>
      <c r="TO28" s="471"/>
      <c r="TP28" s="471"/>
      <c r="TQ28" s="471"/>
      <c r="TR28" s="471"/>
      <c r="TS28" s="471"/>
      <c r="TT28" s="471"/>
      <c r="TU28" s="471"/>
      <c r="TV28" s="471"/>
      <c r="TW28" s="471"/>
      <c r="TX28" s="471"/>
      <c r="TY28" s="471"/>
      <c r="TZ28" s="471"/>
      <c r="UA28" s="471"/>
      <c r="UB28" s="471"/>
      <c r="UC28" s="471"/>
      <c r="UD28" s="471"/>
      <c r="UE28" s="471"/>
      <c r="UF28" s="471"/>
      <c r="UG28" s="471"/>
      <c r="UH28" s="471"/>
      <c r="UI28" s="471"/>
      <c r="UJ28" s="471"/>
      <c r="UK28" s="471"/>
      <c r="UL28" s="471"/>
      <c r="UM28" s="471"/>
      <c r="UN28" s="471"/>
      <c r="UO28" s="471"/>
      <c r="UP28" s="471"/>
      <c r="UQ28" s="471"/>
      <c r="UR28" s="471"/>
      <c r="US28" s="471"/>
      <c r="UT28" s="471"/>
      <c r="UU28" s="471"/>
      <c r="UV28" s="471"/>
      <c r="UW28" s="471"/>
      <c r="UX28" s="471"/>
      <c r="UY28" s="471"/>
      <c r="UZ28" s="471"/>
      <c r="VA28" s="471"/>
      <c r="VB28" s="471"/>
      <c r="VC28" s="471"/>
      <c r="VD28" s="471"/>
      <c r="VE28" s="471"/>
      <c r="VF28" s="471"/>
      <c r="VG28" s="471"/>
      <c r="VH28" s="471"/>
      <c r="VI28" s="471"/>
      <c r="VJ28" s="471"/>
      <c r="VK28" s="471"/>
      <c r="VL28" s="471"/>
      <c r="VM28" s="471"/>
      <c r="VN28" s="471"/>
      <c r="VO28" s="471"/>
      <c r="VP28" s="471"/>
      <c r="VQ28" s="471"/>
      <c r="VR28" s="471"/>
      <c r="VS28" s="471"/>
      <c r="VT28" s="471"/>
      <c r="VU28" s="471"/>
      <c r="VV28" s="471"/>
      <c r="VW28" s="471"/>
      <c r="VX28" s="471"/>
      <c r="VY28" s="471"/>
      <c r="VZ28" s="471"/>
      <c r="WA28" s="471"/>
      <c r="WB28" s="471"/>
      <c r="WC28" s="471"/>
      <c r="WD28" s="471"/>
      <c r="WE28" s="471"/>
      <c r="WF28" s="471"/>
      <c r="WG28" s="471"/>
      <c r="WH28" s="471"/>
      <c r="WI28" s="471"/>
      <c r="WJ28" s="471"/>
      <c r="WK28" s="471"/>
      <c r="WL28" s="471"/>
      <c r="WM28" s="471"/>
      <c r="WN28" s="471"/>
      <c r="WO28" s="471"/>
      <c r="WP28" s="471"/>
      <c r="WQ28" s="471"/>
      <c r="WR28" s="471"/>
      <c r="WS28" s="471"/>
      <c r="WT28" s="471"/>
      <c r="WU28" s="471"/>
      <c r="WV28" s="471"/>
      <c r="WW28" s="471"/>
      <c r="WX28" s="471"/>
      <c r="WY28" s="471"/>
      <c r="WZ28" s="471"/>
      <c r="XA28" s="471"/>
      <c r="XB28" s="471"/>
      <c r="XC28" s="471"/>
      <c r="XD28" s="471"/>
      <c r="XE28" s="471"/>
      <c r="XF28" s="471"/>
      <c r="XG28" s="471"/>
      <c r="XH28" s="471"/>
      <c r="XI28" s="471"/>
      <c r="XJ28" s="471"/>
      <c r="XK28" s="471"/>
      <c r="XL28" s="471"/>
      <c r="XM28" s="471"/>
      <c r="XN28" s="471"/>
      <c r="XO28" s="471"/>
      <c r="XP28" s="471"/>
      <c r="XQ28" s="471"/>
      <c r="XR28" s="471"/>
      <c r="XS28" s="471"/>
      <c r="XT28" s="471"/>
      <c r="XU28" s="471"/>
      <c r="XV28" s="471"/>
      <c r="XW28" s="471"/>
      <c r="XX28" s="471"/>
      <c r="XY28" s="471"/>
      <c r="XZ28" s="471"/>
      <c r="YA28" s="471"/>
      <c r="YB28" s="471"/>
      <c r="YC28" s="471"/>
      <c r="YD28" s="471"/>
      <c r="YE28" s="471"/>
      <c r="YF28" s="471"/>
      <c r="YG28" s="471"/>
      <c r="YH28" s="471"/>
      <c r="YI28" s="471"/>
      <c r="YJ28" s="471"/>
      <c r="YK28" s="471"/>
      <c r="YL28" s="471"/>
      <c r="YM28" s="471"/>
      <c r="YN28" s="471"/>
      <c r="YO28" s="471"/>
      <c r="YP28" s="471"/>
      <c r="YQ28" s="471"/>
      <c r="YR28" s="471"/>
      <c r="YS28" s="471"/>
      <c r="YT28" s="471"/>
      <c r="YU28" s="471"/>
      <c r="YV28" s="471"/>
      <c r="YW28" s="471"/>
      <c r="YX28" s="471"/>
      <c r="YY28" s="471"/>
      <c r="YZ28" s="471"/>
      <c r="ZA28" s="471"/>
      <c r="ZB28" s="471"/>
      <c r="ZC28" s="471"/>
      <c r="ZD28" s="471"/>
      <c r="ZE28" s="471"/>
      <c r="ZF28" s="471"/>
      <c r="ZG28" s="471"/>
      <c r="ZH28" s="471"/>
      <c r="ZI28" s="471"/>
      <c r="ZJ28" s="471"/>
      <c r="ZK28" s="471"/>
      <c r="ZL28" s="471"/>
      <c r="ZM28" s="471"/>
      <c r="ZN28" s="471"/>
      <c r="ZO28" s="471"/>
      <c r="ZP28" s="471"/>
      <c r="ZQ28" s="471"/>
      <c r="ZR28" s="471"/>
      <c r="ZS28" s="471"/>
      <c r="ZT28" s="471"/>
      <c r="ZU28" s="471"/>
      <c r="ZV28" s="471"/>
      <c r="ZW28" s="471"/>
      <c r="ZX28" s="471"/>
      <c r="ZY28" s="471"/>
      <c r="ZZ28" s="471"/>
      <c r="AAA28" s="471"/>
      <c r="AAB28" s="471"/>
      <c r="AAC28" s="471"/>
      <c r="AAD28" s="471"/>
      <c r="AAE28" s="471"/>
      <c r="AAF28" s="471"/>
      <c r="AAG28" s="471"/>
      <c r="AAH28" s="471"/>
      <c r="AAI28" s="471"/>
      <c r="AAJ28" s="471"/>
      <c r="AAK28" s="471"/>
      <c r="AAL28" s="471"/>
      <c r="AAM28" s="471"/>
      <c r="AAN28" s="471"/>
      <c r="AAO28" s="471"/>
      <c r="AAP28" s="471"/>
      <c r="AAQ28" s="471"/>
      <c r="AAR28" s="471"/>
      <c r="AAS28" s="471"/>
      <c r="AAT28" s="471"/>
      <c r="AAU28" s="471"/>
      <c r="AAV28" s="471"/>
      <c r="AAW28" s="471"/>
      <c r="AAX28" s="471"/>
      <c r="AAY28" s="471"/>
      <c r="AAZ28" s="471"/>
      <c r="ABA28" s="471"/>
      <c r="ABB28" s="471"/>
      <c r="ABC28" s="471"/>
      <c r="ABD28" s="471"/>
      <c r="ABE28" s="471"/>
      <c r="ABF28" s="471"/>
      <c r="ABG28" s="471"/>
      <c r="ABH28" s="471"/>
      <c r="ABI28" s="471"/>
      <c r="ABJ28" s="471"/>
      <c r="ABK28" s="471"/>
      <c r="ABL28" s="471"/>
      <c r="ABM28" s="471"/>
      <c r="ABN28" s="471"/>
      <c r="ABO28" s="471"/>
      <c r="ABP28" s="471"/>
      <c r="ABQ28" s="471"/>
      <c r="ABR28" s="471"/>
      <c r="ABS28" s="471"/>
      <c r="ABT28" s="471"/>
      <c r="ABU28" s="471"/>
      <c r="ABV28" s="471"/>
      <c r="ABW28" s="471"/>
      <c r="ABX28" s="471"/>
      <c r="ABY28" s="471"/>
      <c r="ABZ28" s="471"/>
      <c r="ACA28" s="471"/>
      <c r="ACB28" s="471"/>
      <c r="ACC28" s="471"/>
      <c r="ACD28" s="471"/>
      <c r="ACE28" s="471"/>
      <c r="ACF28" s="471"/>
      <c r="ACG28" s="471"/>
      <c r="ACH28" s="471"/>
      <c r="ACI28" s="471"/>
      <c r="ACJ28" s="471"/>
      <c r="ACK28" s="471"/>
      <c r="ACL28" s="471"/>
      <c r="ACM28" s="471"/>
      <c r="ACN28" s="471"/>
      <c r="ACO28" s="471"/>
      <c r="ACP28" s="471"/>
      <c r="ACQ28" s="471"/>
      <c r="ACR28" s="471"/>
      <c r="ACS28" s="471"/>
      <c r="ACT28" s="471"/>
      <c r="ACU28" s="471"/>
      <c r="ACV28" s="471"/>
      <c r="ACW28" s="471"/>
      <c r="ACX28" s="471"/>
      <c r="ACY28" s="471"/>
      <c r="ACZ28" s="471"/>
      <c r="ADA28" s="471"/>
      <c r="ADB28" s="471"/>
      <c r="ADC28" s="471"/>
      <c r="ADD28" s="471"/>
      <c r="ADE28" s="471"/>
      <c r="ADF28" s="471"/>
      <c r="ADG28" s="471"/>
      <c r="ADH28" s="471"/>
      <c r="ADI28" s="471"/>
      <c r="ADJ28" s="471"/>
      <c r="ADK28" s="471"/>
      <c r="ADL28" s="471"/>
      <c r="ADM28" s="471"/>
      <c r="ADN28" s="471"/>
      <c r="ADO28" s="471"/>
      <c r="ADP28" s="471"/>
      <c r="ADQ28" s="471"/>
      <c r="ADR28" s="471"/>
      <c r="ADS28" s="471"/>
      <c r="ADT28" s="471"/>
      <c r="ADU28" s="471"/>
      <c r="ADV28" s="471"/>
      <c r="ADW28" s="471"/>
      <c r="ADX28" s="471"/>
      <c r="ADY28" s="471"/>
      <c r="ADZ28" s="471"/>
      <c r="AEA28" s="471"/>
      <c r="AEB28" s="471"/>
      <c r="AEC28" s="471"/>
      <c r="AED28" s="471"/>
      <c r="AEE28" s="471"/>
      <c r="AEF28" s="471"/>
      <c r="AEG28" s="471"/>
      <c r="AEH28" s="471"/>
      <c r="AEI28" s="471"/>
      <c r="AEJ28" s="471"/>
      <c r="AEK28" s="471"/>
      <c r="AEL28" s="471"/>
      <c r="AEM28" s="471"/>
      <c r="AEN28" s="471"/>
      <c r="AEO28" s="471"/>
      <c r="AEP28" s="471"/>
      <c r="AEQ28" s="471"/>
      <c r="AER28" s="471"/>
      <c r="AES28" s="471"/>
      <c r="AET28" s="471"/>
      <c r="AEU28" s="471"/>
      <c r="AEV28" s="471"/>
      <c r="AEW28" s="471"/>
      <c r="AEX28" s="471"/>
      <c r="AEY28" s="471"/>
      <c r="AEZ28" s="471"/>
      <c r="AFA28" s="471"/>
      <c r="AFB28" s="471"/>
      <c r="AFC28" s="471"/>
      <c r="AFD28" s="471"/>
      <c r="AFE28" s="471"/>
      <c r="AFF28" s="471"/>
      <c r="AFG28" s="471"/>
      <c r="AFH28" s="471"/>
      <c r="AFI28" s="471"/>
      <c r="AFJ28" s="471"/>
      <c r="AFK28" s="471"/>
      <c r="AFL28" s="471"/>
      <c r="AFM28" s="471"/>
      <c r="AFN28" s="471"/>
      <c r="AFO28" s="471"/>
      <c r="AFP28" s="471"/>
      <c r="AFQ28" s="471"/>
      <c r="AFR28" s="471"/>
      <c r="AFS28" s="471"/>
      <c r="AFT28" s="471"/>
      <c r="AFU28" s="471"/>
      <c r="AFV28" s="471"/>
      <c r="AFW28" s="471"/>
      <c r="AFX28" s="471"/>
      <c r="AFY28" s="471"/>
      <c r="AFZ28" s="471"/>
      <c r="AGA28" s="471"/>
      <c r="AGB28" s="471"/>
      <c r="AGC28" s="471"/>
      <c r="AGD28" s="471"/>
      <c r="AGE28" s="471"/>
      <c r="AGF28" s="471"/>
      <c r="AGG28" s="471"/>
      <c r="AGH28" s="471"/>
      <c r="AGI28" s="471"/>
    </row>
    <row r="29" spans="1:867" s="421" customFormat="1" x14ac:dyDescent="0.2">
      <c r="A29" s="48" t="str">
        <f>'Estimación por período'!A29</f>
        <v xml:space="preserve">6.2. Promoción e implementación de alternativas sostenibles para el manejo del suelo y de especies vegetales de importancia económica para la producción de panela </v>
      </c>
      <c r="B29" s="48">
        <f>'Estimación anualizada '!V29</f>
        <v>20556917920.666668</v>
      </c>
      <c r="C29" s="284">
        <v>0.7</v>
      </c>
      <c r="D29" s="284">
        <v>0.15</v>
      </c>
      <c r="E29" s="284">
        <v>0.15</v>
      </c>
      <c r="F29" s="48">
        <f>B29*C29</f>
        <v>14389842544.466667</v>
      </c>
      <c r="G29" s="48">
        <f>B29*D29</f>
        <v>3083537688.0999999</v>
      </c>
      <c r="H29" s="48">
        <f>B29*E29</f>
        <v>3083537688.0999999</v>
      </c>
      <c r="I29" s="284">
        <v>0.7</v>
      </c>
      <c r="J29" s="284">
        <v>0.15</v>
      </c>
      <c r="K29" s="284">
        <v>0.1</v>
      </c>
      <c r="L29" s="284">
        <v>0.05</v>
      </c>
      <c r="M29" s="48">
        <f>F29*I29</f>
        <v>10072889781.126667</v>
      </c>
      <c r="N29" s="48">
        <f>F29*J29</f>
        <v>2158476381.6700001</v>
      </c>
      <c r="O29" s="48">
        <f>F29*K29</f>
        <v>1438984254.4466667</v>
      </c>
      <c r="P29" s="48">
        <f>F29*L29</f>
        <v>719492127.22333336</v>
      </c>
      <c r="Q29" s="471"/>
      <c r="R29" s="471"/>
      <c r="S29" s="471"/>
      <c r="T29" s="471"/>
      <c r="U29" s="471"/>
      <c r="V29" s="471"/>
      <c r="W29" s="471"/>
      <c r="X29" s="471"/>
      <c r="Y29" s="471"/>
      <c r="Z29" s="471"/>
      <c r="AA29" s="471"/>
      <c r="AB29" s="471"/>
      <c r="AC29" s="471"/>
      <c r="AD29" s="471"/>
      <c r="AE29" s="471"/>
      <c r="AF29" s="471"/>
      <c r="AG29" s="471"/>
      <c r="AH29" s="471"/>
      <c r="AI29" s="471"/>
      <c r="AJ29" s="471"/>
      <c r="AK29" s="471"/>
      <c r="AL29" s="471"/>
      <c r="AM29" s="471"/>
      <c r="AN29" s="471"/>
      <c r="AO29" s="471"/>
      <c r="AP29" s="471"/>
      <c r="AQ29" s="471"/>
      <c r="AR29" s="471"/>
      <c r="AS29" s="471"/>
      <c r="AT29" s="471"/>
      <c r="AU29" s="471"/>
      <c r="AV29" s="471"/>
      <c r="AW29" s="471"/>
      <c r="AX29" s="471"/>
      <c r="AY29" s="471"/>
      <c r="AZ29" s="471"/>
      <c r="BA29" s="471"/>
      <c r="BB29" s="471"/>
      <c r="BC29" s="471"/>
      <c r="BD29" s="471"/>
      <c r="BE29" s="471"/>
      <c r="BF29" s="471"/>
      <c r="BG29" s="471"/>
      <c r="BH29" s="471"/>
      <c r="BI29" s="471"/>
      <c r="BJ29" s="471"/>
      <c r="BK29" s="471"/>
      <c r="BL29" s="471"/>
      <c r="BM29" s="471"/>
      <c r="BN29" s="471"/>
      <c r="BO29" s="471"/>
      <c r="BP29" s="471"/>
      <c r="BQ29" s="471"/>
      <c r="BR29" s="471"/>
      <c r="BS29" s="471"/>
      <c r="BT29" s="471"/>
      <c r="BU29" s="471"/>
      <c r="BV29" s="471"/>
      <c r="BW29" s="471"/>
      <c r="BX29" s="471"/>
      <c r="BY29" s="471"/>
      <c r="BZ29" s="471"/>
      <c r="CA29" s="471"/>
      <c r="CB29" s="471"/>
      <c r="CC29" s="471"/>
      <c r="CD29" s="471"/>
      <c r="CE29" s="471"/>
      <c r="CF29" s="471"/>
      <c r="CG29" s="471"/>
      <c r="CH29" s="471"/>
      <c r="CI29" s="471"/>
      <c r="CJ29" s="471"/>
      <c r="CK29" s="471"/>
      <c r="CL29" s="471"/>
      <c r="CM29" s="471"/>
      <c r="CN29" s="471"/>
      <c r="CO29" s="471"/>
      <c r="CP29" s="471"/>
      <c r="CQ29" s="471"/>
      <c r="CR29" s="471"/>
      <c r="CS29" s="471"/>
      <c r="CT29" s="471"/>
      <c r="CU29" s="471"/>
      <c r="CV29" s="471"/>
      <c r="CW29" s="471"/>
      <c r="CX29" s="471"/>
      <c r="CY29" s="471"/>
      <c r="CZ29" s="471"/>
      <c r="DA29" s="471"/>
      <c r="DB29" s="471"/>
      <c r="DC29" s="471"/>
      <c r="DD29" s="471"/>
      <c r="DE29" s="471"/>
      <c r="DF29" s="471"/>
      <c r="DG29" s="471"/>
      <c r="DH29" s="471"/>
      <c r="DI29" s="471"/>
      <c r="DJ29" s="471"/>
      <c r="DK29" s="471"/>
      <c r="DL29" s="471"/>
      <c r="DM29" s="471"/>
      <c r="DN29" s="471"/>
      <c r="DO29" s="471"/>
      <c r="DP29" s="471"/>
      <c r="DQ29" s="471"/>
      <c r="DR29" s="471"/>
      <c r="DS29" s="471"/>
      <c r="DT29" s="471"/>
      <c r="DU29" s="471"/>
      <c r="DV29" s="471"/>
      <c r="DW29" s="471"/>
      <c r="DX29" s="471"/>
      <c r="DY29" s="471"/>
      <c r="DZ29" s="471"/>
      <c r="EA29" s="471"/>
      <c r="EB29" s="471"/>
      <c r="EC29" s="471"/>
      <c r="ED29" s="471"/>
      <c r="EE29" s="471"/>
      <c r="EF29" s="471"/>
      <c r="EG29" s="471"/>
      <c r="EH29" s="471"/>
      <c r="EI29" s="471"/>
      <c r="EJ29" s="471"/>
      <c r="EK29" s="471"/>
      <c r="EL29" s="471"/>
      <c r="EM29" s="471"/>
      <c r="EN29" s="471"/>
      <c r="EO29" s="471"/>
      <c r="EP29" s="471"/>
      <c r="EQ29" s="471"/>
      <c r="ER29" s="471"/>
      <c r="ES29" s="471"/>
      <c r="ET29" s="471"/>
      <c r="EU29" s="471"/>
      <c r="EV29" s="471"/>
      <c r="EW29" s="471"/>
      <c r="EX29" s="471"/>
      <c r="EY29" s="471"/>
      <c r="EZ29" s="471"/>
      <c r="FA29" s="471"/>
      <c r="FB29" s="471"/>
      <c r="FC29" s="471"/>
      <c r="FD29" s="471"/>
      <c r="FE29" s="471"/>
      <c r="FF29" s="471"/>
      <c r="FG29" s="471"/>
      <c r="FH29" s="471"/>
      <c r="FI29" s="471"/>
      <c r="FJ29" s="471"/>
      <c r="FK29" s="471"/>
      <c r="FL29" s="471"/>
      <c r="FM29" s="471"/>
      <c r="FN29" s="471"/>
      <c r="FO29" s="471"/>
      <c r="FP29" s="471"/>
      <c r="FQ29" s="471"/>
      <c r="FR29" s="471"/>
      <c r="FS29" s="471"/>
      <c r="FT29" s="471"/>
      <c r="FU29" s="471"/>
      <c r="FV29" s="471"/>
      <c r="FW29" s="471"/>
      <c r="FX29" s="471"/>
      <c r="FY29" s="471"/>
      <c r="FZ29" s="471"/>
      <c r="GA29" s="471"/>
      <c r="GB29" s="471"/>
      <c r="GC29" s="471"/>
      <c r="GD29" s="471"/>
      <c r="GE29" s="471"/>
      <c r="GF29" s="471"/>
      <c r="GG29" s="471"/>
      <c r="GH29" s="471"/>
      <c r="GI29" s="471"/>
      <c r="GJ29" s="471"/>
      <c r="GK29" s="471"/>
      <c r="GL29" s="471"/>
      <c r="GM29" s="471"/>
      <c r="GN29" s="471"/>
      <c r="GO29" s="471"/>
      <c r="GP29" s="471"/>
      <c r="GQ29" s="471"/>
      <c r="GR29" s="471"/>
      <c r="GS29" s="471"/>
      <c r="GT29" s="471"/>
      <c r="GU29" s="471"/>
      <c r="GV29" s="471"/>
      <c r="GW29" s="471"/>
      <c r="GX29" s="471"/>
      <c r="GY29" s="471"/>
      <c r="GZ29" s="471"/>
      <c r="HA29" s="471"/>
      <c r="HB29" s="471"/>
      <c r="HC29" s="471"/>
      <c r="HD29" s="471"/>
      <c r="HE29" s="471"/>
      <c r="HF29" s="471"/>
      <c r="HG29" s="471"/>
      <c r="HH29" s="471"/>
      <c r="HI29" s="471"/>
      <c r="HJ29" s="471"/>
      <c r="HK29" s="471"/>
      <c r="HL29" s="471"/>
      <c r="HM29" s="471"/>
      <c r="HN29" s="471"/>
      <c r="HO29" s="471"/>
      <c r="HP29" s="471"/>
      <c r="HQ29" s="471"/>
      <c r="HR29" s="471"/>
      <c r="HS29" s="471"/>
      <c r="HT29" s="471"/>
      <c r="HU29" s="471"/>
      <c r="HV29" s="471"/>
      <c r="HW29" s="471"/>
      <c r="HX29" s="471"/>
      <c r="HY29" s="471"/>
      <c r="HZ29" s="471"/>
      <c r="IA29" s="471"/>
      <c r="IB29" s="471"/>
      <c r="IC29" s="471"/>
      <c r="ID29" s="471"/>
      <c r="IE29" s="471"/>
      <c r="IF29" s="471"/>
      <c r="IG29" s="471"/>
      <c r="IH29" s="471"/>
      <c r="II29" s="471"/>
      <c r="IJ29" s="471"/>
      <c r="IK29" s="471"/>
      <c r="IL29" s="471"/>
      <c r="IM29" s="471"/>
      <c r="IN29" s="471"/>
      <c r="IO29" s="471"/>
      <c r="IP29" s="471"/>
      <c r="IQ29" s="471"/>
      <c r="IR29" s="471"/>
      <c r="IS29" s="471"/>
      <c r="IT29" s="471"/>
      <c r="IU29" s="471"/>
      <c r="IV29" s="471"/>
      <c r="IW29" s="471"/>
      <c r="IX29" s="471"/>
      <c r="IY29" s="471"/>
      <c r="IZ29" s="471"/>
      <c r="JA29" s="471"/>
      <c r="JB29" s="471"/>
      <c r="JC29" s="471"/>
      <c r="JD29" s="471"/>
      <c r="JE29" s="471"/>
      <c r="JF29" s="471"/>
      <c r="JG29" s="471"/>
      <c r="JH29" s="471"/>
      <c r="JI29" s="471"/>
      <c r="JJ29" s="471"/>
      <c r="JK29" s="471"/>
      <c r="JL29" s="471"/>
      <c r="JM29" s="471"/>
      <c r="JN29" s="471"/>
      <c r="JO29" s="471"/>
      <c r="JP29" s="471"/>
      <c r="JQ29" s="471"/>
      <c r="JR29" s="471"/>
      <c r="JS29" s="471"/>
      <c r="JT29" s="471"/>
      <c r="JU29" s="471"/>
      <c r="JV29" s="471"/>
      <c r="JW29" s="471"/>
      <c r="JX29" s="471"/>
      <c r="JY29" s="471"/>
      <c r="JZ29" s="471"/>
      <c r="KA29" s="471"/>
      <c r="KB29" s="471"/>
      <c r="KC29" s="471"/>
      <c r="KD29" s="471"/>
      <c r="KE29" s="471"/>
      <c r="KF29" s="471"/>
      <c r="KG29" s="471"/>
      <c r="KH29" s="471"/>
      <c r="KI29" s="471"/>
      <c r="KJ29" s="471"/>
      <c r="KK29" s="471"/>
      <c r="KL29" s="471"/>
      <c r="KM29" s="471"/>
      <c r="KN29" s="471"/>
      <c r="KO29" s="471"/>
      <c r="KP29" s="471"/>
      <c r="KQ29" s="471"/>
      <c r="KR29" s="471"/>
      <c r="KS29" s="471"/>
      <c r="KT29" s="471"/>
      <c r="KU29" s="471"/>
      <c r="KV29" s="471"/>
      <c r="KW29" s="471"/>
      <c r="KX29" s="471"/>
      <c r="KY29" s="471"/>
      <c r="KZ29" s="471"/>
      <c r="LA29" s="471"/>
      <c r="LB29" s="471"/>
      <c r="LC29" s="471"/>
      <c r="LD29" s="471"/>
      <c r="LE29" s="471"/>
      <c r="LF29" s="471"/>
      <c r="LG29" s="471"/>
      <c r="LH29" s="471"/>
      <c r="LI29" s="471"/>
      <c r="LJ29" s="471"/>
      <c r="LK29" s="471"/>
      <c r="LL29" s="471"/>
      <c r="LM29" s="471"/>
      <c r="LN29" s="471"/>
      <c r="LO29" s="471"/>
      <c r="LP29" s="471"/>
      <c r="LQ29" s="471"/>
      <c r="LR29" s="471"/>
      <c r="LS29" s="471"/>
      <c r="LT29" s="471"/>
      <c r="LU29" s="471"/>
      <c r="LV29" s="471"/>
      <c r="LW29" s="471"/>
      <c r="LX29" s="471"/>
      <c r="LY29" s="471"/>
      <c r="LZ29" s="471"/>
      <c r="MA29" s="471"/>
      <c r="MB29" s="471"/>
      <c r="MC29" s="471"/>
      <c r="MD29" s="471"/>
      <c r="ME29" s="471"/>
      <c r="MF29" s="471"/>
      <c r="MG29" s="471"/>
      <c r="MH29" s="471"/>
      <c r="MI29" s="471"/>
      <c r="MJ29" s="471"/>
      <c r="MK29" s="471"/>
      <c r="ML29" s="471"/>
      <c r="MM29" s="471"/>
      <c r="MN29" s="471"/>
      <c r="MO29" s="471"/>
      <c r="MP29" s="471"/>
      <c r="MQ29" s="471"/>
      <c r="MR29" s="471"/>
      <c r="MS29" s="471"/>
      <c r="MT29" s="471"/>
      <c r="MU29" s="471"/>
      <c r="MV29" s="471"/>
      <c r="MW29" s="471"/>
      <c r="MX29" s="471"/>
      <c r="MY29" s="471"/>
      <c r="MZ29" s="471"/>
      <c r="NA29" s="471"/>
      <c r="NB29" s="471"/>
      <c r="NC29" s="471"/>
      <c r="ND29" s="471"/>
      <c r="NE29" s="471"/>
      <c r="NF29" s="471"/>
      <c r="NG29" s="471"/>
      <c r="NH29" s="471"/>
      <c r="NI29" s="471"/>
      <c r="NJ29" s="471"/>
      <c r="NK29" s="471"/>
      <c r="NL29" s="471"/>
      <c r="NM29" s="471"/>
      <c r="NN29" s="471"/>
      <c r="NO29" s="471"/>
      <c r="NP29" s="471"/>
      <c r="NQ29" s="471"/>
      <c r="NR29" s="471"/>
      <c r="NS29" s="471"/>
      <c r="NT29" s="471"/>
      <c r="NU29" s="471"/>
      <c r="NV29" s="471"/>
      <c r="NW29" s="471"/>
      <c r="NX29" s="471"/>
      <c r="NY29" s="471"/>
      <c r="NZ29" s="471"/>
      <c r="OA29" s="471"/>
      <c r="OB29" s="471"/>
      <c r="OC29" s="471"/>
      <c r="OD29" s="471"/>
      <c r="OE29" s="471"/>
      <c r="OF29" s="471"/>
      <c r="OG29" s="471"/>
      <c r="OH29" s="471"/>
      <c r="OI29" s="471"/>
      <c r="OJ29" s="471"/>
      <c r="OK29" s="471"/>
      <c r="OL29" s="471"/>
      <c r="OM29" s="471"/>
      <c r="ON29" s="471"/>
      <c r="OO29" s="471"/>
      <c r="OP29" s="471"/>
      <c r="OQ29" s="471"/>
      <c r="OR29" s="471"/>
      <c r="OS29" s="471"/>
      <c r="OT29" s="471"/>
      <c r="OU29" s="471"/>
      <c r="OV29" s="471"/>
      <c r="OW29" s="471"/>
      <c r="OX29" s="471"/>
      <c r="OY29" s="471"/>
      <c r="OZ29" s="471"/>
      <c r="PA29" s="471"/>
      <c r="PB29" s="471"/>
      <c r="PC29" s="471"/>
      <c r="PD29" s="471"/>
      <c r="PE29" s="471"/>
      <c r="PF29" s="471"/>
      <c r="PG29" s="471"/>
      <c r="PH29" s="471"/>
      <c r="PI29" s="471"/>
      <c r="PJ29" s="471"/>
      <c r="PK29" s="471"/>
      <c r="PL29" s="471"/>
      <c r="PM29" s="471"/>
      <c r="PN29" s="471"/>
      <c r="PO29" s="471"/>
      <c r="PP29" s="471"/>
      <c r="PQ29" s="471"/>
      <c r="PR29" s="471"/>
      <c r="PS29" s="471"/>
      <c r="PT29" s="471"/>
      <c r="PU29" s="471"/>
      <c r="PV29" s="471"/>
      <c r="PW29" s="471"/>
      <c r="PX29" s="471"/>
      <c r="PY29" s="471"/>
      <c r="PZ29" s="471"/>
      <c r="QA29" s="471"/>
      <c r="QB29" s="471"/>
      <c r="QC29" s="471"/>
      <c r="QD29" s="471"/>
      <c r="QE29" s="471"/>
      <c r="QF29" s="471"/>
      <c r="QG29" s="471"/>
      <c r="QH29" s="471"/>
      <c r="QI29" s="471"/>
      <c r="QJ29" s="471"/>
      <c r="QK29" s="471"/>
      <c r="QL29" s="471"/>
      <c r="QM29" s="471"/>
      <c r="QN29" s="471"/>
      <c r="QO29" s="471"/>
      <c r="QP29" s="471"/>
      <c r="QQ29" s="471"/>
      <c r="QR29" s="471"/>
      <c r="QS29" s="471"/>
      <c r="QT29" s="471"/>
      <c r="QU29" s="471"/>
      <c r="QV29" s="471"/>
      <c r="QW29" s="471"/>
      <c r="QX29" s="471"/>
      <c r="QY29" s="471"/>
      <c r="QZ29" s="471"/>
      <c r="RA29" s="471"/>
      <c r="RB29" s="471"/>
      <c r="RC29" s="471"/>
      <c r="RD29" s="471"/>
      <c r="RE29" s="471"/>
      <c r="RF29" s="471"/>
      <c r="RG29" s="471"/>
      <c r="RH29" s="471"/>
      <c r="RI29" s="471"/>
      <c r="RJ29" s="471"/>
      <c r="RK29" s="471"/>
      <c r="RL29" s="471"/>
      <c r="RM29" s="471"/>
      <c r="RN29" s="471"/>
      <c r="RO29" s="471"/>
      <c r="RP29" s="471"/>
      <c r="RQ29" s="471"/>
      <c r="RR29" s="471"/>
      <c r="RS29" s="471"/>
      <c r="RT29" s="471"/>
      <c r="RU29" s="471"/>
      <c r="RV29" s="471"/>
      <c r="RW29" s="471"/>
      <c r="RX29" s="471"/>
      <c r="RY29" s="471"/>
      <c r="RZ29" s="471"/>
      <c r="SA29" s="471"/>
      <c r="SB29" s="471"/>
      <c r="SC29" s="471"/>
      <c r="SD29" s="471"/>
      <c r="SE29" s="471"/>
      <c r="SF29" s="471"/>
      <c r="SG29" s="471"/>
      <c r="SH29" s="471"/>
      <c r="SI29" s="471"/>
      <c r="SJ29" s="471"/>
      <c r="SK29" s="471"/>
      <c r="SL29" s="471"/>
      <c r="SM29" s="471"/>
      <c r="SN29" s="471"/>
      <c r="SO29" s="471"/>
      <c r="SP29" s="471"/>
      <c r="SQ29" s="471"/>
      <c r="SR29" s="471"/>
      <c r="SS29" s="471"/>
      <c r="ST29" s="471"/>
      <c r="SU29" s="471"/>
      <c r="SV29" s="471"/>
      <c r="SW29" s="471"/>
      <c r="SX29" s="471"/>
      <c r="SY29" s="471"/>
      <c r="SZ29" s="471"/>
      <c r="TA29" s="471"/>
      <c r="TB29" s="471"/>
      <c r="TC29" s="471"/>
      <c r="TD29" s="471"/>
      <c r="TE29" s="471"/>
      <c r="TF29" s="471"/>
      <c r="TG29" s="471"/>
      <c r="TH29" s="471"/>
      <c r="TI29" s="471"/>
      <c r="TJ29" s="471"/>
      <c r="TK29" s="471"/>
      <c r="TL29" s="471"/>
      <c r="TM29" s="471"/>
      <c r="TN29" s="471"/>
      <c r="TO29" s="471"/>
      <c r="TP29" s="471"/>
      <c r="TQ29" s="471"/>
      <c r="TR29" s="471"/>
      <c r="TS29" s="471"/>
      <c r="TT29" s="471"/>
      <c r="TU29" s="471"/>
      <c r="TV29" s="471"/>
      <c r="TW29" s="471"/>
      <c r="TX29" s="471"/>
      <c r="TY29" s="471"/>
      <c r="TZ29" s="471"/>
      <c r="UA29" s="471"/>
      <c r="UB29" s="471"/>
      <c r="UC29" s="471"/>
      <c r="UD29" s="471"/>
      <c r="UE29" s="471"/>
      <c r="UF29" s="471"/>
      <c r="UG29" s="471"/>
      <c r="UH29" s="471"/>
      <c r="UI29" s="471"/>
      <c r="UJ29" s="471"/>
      <c r="UK29" s="471"/>
      <c r="UL29" s="471"/>
      <c r="UM29" s="471"/>
      <c r="UN29" s="471"/>
      <c r="UO29" s="471"/>
      <c r="UP29" s="471"/>
      <c r="UQ29" s="471"/>
      <c r="UR29" s="471"/>
      <c r="US29" s="471"/>
      <c r="UT29" s="471"/>
      <c r="UU29" s="471"/>
      <c r="UV29" s="471"/>
      <c r="UW29" s="471"/>
      <c r="UX29" s="471"/>
      <c r="UY29" s="471"/>
      <c r="UZ29" s="471"/>
      <c r="VA29" s="471"/>
      <c r="VB29" s="471"/>
      <c r="VC29" s="471"/>
      <c r="VD29" s="471"/>
      <c r="VE29" s="471"/>
      <c r="VF29" s="471"/>
      <c r="VG29" s="471"/>
      <c r="VH29" s="471"/>
      <c r="VI29" s="471"/>
      <c r="VJ29" s="471"/>
      <c r="VK29" s="471"/>
      <c r="VL29" s="471"/>
      <c r="VM29" s="471"/>
      <c r="VN29" s="471"/>
      <c r="VO29" s="471"/>
      <c r="VP29" s="471"/>
      <c r="VQ29" s="471"/>
      <c r="VR29" s="471"/>
      <c r="VS29" s="471"/>
      <c r="VT29" s="471"/>
      <c r="VU29" s="471"/>
      <c r="VV29" s="471"/>
      <c r="VW29" s="471"/>
      <c r="VX29" s="471"/>
      <c r="VY29" s="471"/>
      <c r="VZ29" s="471"/>
      <c r="WA29" s="471"/>
      <c r="WB29" s="471"/>
      <c r="WC29" s="471"/>
      <c r="WD29" s="471"/>
      <c r="WE29" s="471"/>
      <c r="WF29" s="471"/>
      <c r="WG29" s="471"/>
      <c r="WH29" s="471"/>
      <c r="WI29" s="471"/>
      <c r="WJ29" s="471"/>
      <c r="WK29" s="471"/>
      <c r="WL29" s="471"/>
      <c r="WM29" s="471"/>
      <c r="WN29" s="471"/>
      <c r="WO29" s="471"/>
      <c r="WP29" s="471"/>
      <c r="WQ29" s="471"/>
      <c r="WR29" s="471"/>
      <c r="WS29" s="471"/>
      <c r="WT29" s="471"/>
      <c r="WU29" s="471"/>
      <c r="WV29" s="471"/>
      <c r="WW29" s="471"/>
      <c r="WX29" s="471"/>
      <c r="WY29" s="471"/>
      <c r="WZ29" s="471"/>
      <c r="XA29" s="471"/>
      <c r="XB29" s="471"/>
      <c r="XC29" s="471"/>
      <c r="XD29" s="471"/>
      <c r="XE29" s="471"/>
      <c r="XF29" s="471"/>
      <c r="XG29" s="471"/>
      <c r="XH29" s="471"/>
      <c r="XI29" s="471"/>
      <c r="XJ29" s="471"/>
      <c r="XK29" s="471"/>
      <c r="XL29" s="471"/>
      <c r="XM29" s="471"/>
      <c r="XN29" s="471"/>
      <c r="XO29" s="471"/>
      <c r="XP29" s="471"/>
      <c r="XQ29" s="471"/>
      <c r="XR29" s="471"/>
      <c r="XS29" s="471"/>
      <c r="XT29" s="471"/>
      <c r="XU29" s="471"/>
      <c r="XV29" s="471"/>
      <c r="XW29" s="471"/>
      <c r="XX29" s="471"/>
      <c r="XY29" s="471"/>
      <c r="XZ29" s="471"/>
      <c r="YA29" s="471"/>
      <c r="YB29" s="471"/>
      <c r="YC29" s="471"/>
      <c r="YD29" s="471"/>
      <c r="YE29" s="471"/>
      <c r="YF29" s="471"/>
      <c r="YG29" s="471"/>
      <c r="YH29" s="471"/>
      <c r="YI29" s="471"/>
      <c r="YJ29" s="471"/>
      <c r="YK29" s="471"/>
      <c r="YL29" s="471"/>
      <c r="YM29" s="471"/>
      <c r="YN29" s="471"/>
      <c r="YO29" s="471"/>
      <c r="YP29" s="471"/>
      <c r="YQ29" s="471"/>
      <c r="YR29" s="471"/>
      <c r="YS29" s="471"/>
      <c r="YT29" s="471"/>
      <c r="YU29" s="471"/>
      <c r="YV29" s="471"/>
      <c r="YW29" s="471"/>
      <c r="YX29" s="471"/>
      <c r="YY29" s="471"/>
      <c r="YZ29" s="471"/>
      <c r="ZA29" s="471"/>
      <c r="ZB29" s="471"/>
      <c r="ZC29" s="471"/>
      <c r="ZD29" s="471"/>
      <c r="ZE29" s="471"/>
      <c r="ZF29" s="471"/>
      <c r="ZG29" s="471"/>
      <c r="ZH29" s="471"/>
      <c r="ZI29" s="471"/>
      <c r="ZJ29" s="471"/>
      <c r="ZK29" s="471"/>
      <c r="ZL29" s="471"/>
      <c r="ZM29" s="471"/>
      <c r="ZN29" s="471"/>
      <c r="ZO29" s="471"/>
      <c r="ZP29" s="471"/>
      <c r="ZQ29" s="471"/>
      <c r="ZR29" s="471"/>
      <c r="ZS29" s="471"/>
      <c r="ZT29" s="471"/>
      <c r="ZU29" s="471"/>
      <c r="ZV29" s="471"/>
      <c r="ZW29" s="471"/>
      <c r="ZX29" s="471"/>
      <c r="ZY29" s="471"/>
      <c r="ZZ29" s="471"/>
      <c r="AAA29" s="471"/>
      <c r="AAB29" s="471"/>
      <c r="AAC29" s="471"/>
      <c r="AAD29" s="471"/>
      <c r="AAE29" s="471"/>
      <c r="AAF29" s="471"/>
      <c r="AAG29" s="471"/>
      <c r="AAH29" s="471"/>
      <c r="AAI29" s="471"/>
      <c r="AAJ29" s="471"/>
      <c r="AAK29" s="471"/>
      <c r="AAL29" s="471"/>
      <c r="AAM29" s="471"/>
      <c r="AAN29" s="471"/>
      <c r="AAO29" s="471"/>
      <c r="AAP29" s="471"/>
      <c r="AAQ29" s="471"/>
      <c r="AAR29" s="471"/>
      <c r="AAS29" s="471"/>
      <c r="AAT29" s="471"/>
      <c r="AAU29" s="471"/>
      <c r="AAV29" s="471"/>
      <c r="AAW29" s="471"/>
      <c r="AAX29" s="471"/>
      <c r="AAY29" s="471"/>
      <c r="AAZ29" s="471"/>
      <c r="ABA29" s="471"/>
      <c r="ABB29" s="471"/>
      <c r="ABC29" s="471"/>
      <c r="ABD29" s="471"/>
      <c r="ABE29" s="471"/>
      <c r="ABF29" s="471"/>
      <c r="ABG29" s="471"/>
      <c r="ABH29" s="471"/>
      <c r="ABI29" s="471"/>
      <c r="ABJ29" s="471"/>
      <c r="ABK29" s="471"/>
      <c r="ABL29" s="471"/>
      <c r="ABM29" s="471"/>
      <c r="ABN29" s="471"/>
      <c r="ABO29" s="471"/>
      <c r="ABP29" s="471"/>
      <c r="ABQ29" s="471"/>
      <c r="ABR29" s="471"/>
      <c r="ABS29" s="471"/>
      <c r="ABT29" s="471"/>
      <c r="ABU29" s="471"/>
      <c r="ABV29" s="471"/>
      <c r="ABW29" s="471"/>
      <c r="ABX29" s="471"/>
      <c r="ABY29" s="471"/>
      <c r="ABZ29" s="471"/>
      <c r="ACA29" s="471"/>
      <c r="ACB29" s="471"/>
      <c r="ACC29" s="471"/>
      <c r="ACD29" s="471"/>
      <c r="ACE29" s="471"/>
      <c r="ACF29" s="471"/>
      <c r="ACG29" s="471"/>
      <c r="ACH29" s="471"/>
      <c r="ACI29" s="471"/>
      <c r="ACJ29" s="471"/>
      <c r="ACK29" s="471"/>
      <c r="ACL29" s="471"/>
      <c r="ACM29" s="471"/>
      <c r="ACN29" s="471"/>
      <c r="ACO29" s="471"/>
      <c r="ACP29" s="471"/>
      <c r="ACQ29" s="471"/>
      <c r="ACR29" s="471"/>
      <c r="ACS29" s="471"/>
      <c r="ACT29" s="471"/>
      <c r="ACU29" s="471"/>
      <c r="ACV29" s="471"/>
      <c r="ACW29" s="471"/>
      <c r="ACX29" s="471"/>
      <c r="ACY29" s="471"/>
      <c r="ACZ29" s="471"/>
      <c r="ADA29" s="471"/>
      <c r="ADB29" s="471"/>
      <c r="ADC29" s="471"/>
      <c r="ADD29" s="471"/>
      <c r="ADE29" s="471"/>
      <c r="ADF29" s="471"/>
      <c r="ADG29" s="471"/>
      <c r="ADH29" s="471"/>
      <c r="ADI29" s="471"/>
      <c r="ADJ29" s="471"/>
      <c r="ADK29" s="471"/>
      <c r="ADL29" s="471"/>
      <c r="ADM29" s="471"/>
      <c r="ADN29" s="471"/>
      <c r="ADO29" s="471"/>
      <c r="ADP29" s="471"/>
      <c r="ADQ29" s="471"/>
      <c r="ADR29" s="471"/>
      <c r="ADS29" s="471"/>
      <c r="ADT29" s="471"/>
      <c r="ADU29" s="471"/>
      <c r="ADV29" s="471"/>
      <c r="ADW29" s="471"/>
      <c r="ADX29" s="471"/>
      <c r="ADY29" s="471"/>
      <c r="ADZ29" s="471"/>
      <c r="AEA29" s="471"/>
      <c r="AEB29" s="471"/>
      <c r="AEC29" s="471"/>
      <c r="AED29" s="471"/>
      <c r="AEE29" s="471"/>
      <c r="AEF29" s="471"/>
      <c r="AEG29" s="471"/>
      <c r="AEH29" s="471"/>
      <c r="AEI29" s="471"/>
      <c r="AEJ29" s="471"/>
      <c r="AEK29" s="471"/>
      <c r="AEL29" s="471"/>
      <c r="AEM29" s="471"/>
      <c r="AEN29" s="471"/>
      <c r="AEO29" s="471"/>
      <c r="AEP29" s="471"/>
      <c r="AEQ29" s="471"/>
      <c r="AER29" s="471"/>
      <c r="AES29" s="471"/>
      <c r="AET29" s="471"/>
      <c r="AEU29" s="471"/>
      <c r="AEV29" s="471"/>
      <c r="AEW29" s="471"/>
      <c r="AEX29" s="471"/>
      <c r="AEY29" s="471"/>
      <c r="AEZ29" s="471"/>
      <c r="AFA29" s="471"/>
      <c r="AFB29" s="471"/>
      <c r="AFC29" s="471"/>
      <c r="AFD29" s="471"/>
      <c r="AFE29" s="471"/>
      <c r="AFF29" s="471"/>
      <c r="AFG29" s="471"/>
      <c r="AFH29" s="471"/>
      <c r="AFI29" s="471"/>
      <c r="AFJ29" s="471"/>
      <c r="AFK29" s="471"/>
      <c r="AFL29" s="471"/>
      <c r="AFM29" s="471"/>
      <c r="AFN29" s="471"/>
      <c r="AFO29" s="471"/>
      <c r="AFP29" s="471"/>
      <c r="AFQ29" s="471"/>
      <c r="AFR29" s="471"/>
      <c r="AFS29" s="471"/>
      <c r="AFT29" s="471"/>
      <c r="AFU29" s="471"/>
      <c r="AFV29" s="471"/>
      <c r="AFW29" s="471"/>
      <c r="AFX29" s="471"/>
      <c r="AFY29" s="471"/>
      <c r="AFZ29" s="471"/>
      <c r="AGA29" s="471"/>
      <c r="AGB29" s="471"/>
      <c r="AGC29" s="471"/>
      <c r="AGD29" s="471"/>
      <c r="AGE29" s="471"/>
      <c r="AGF29" s="471"/>
      <c r="AGG29" s="471"/>
      <c r="AGH29" s="471"/>
      <c r="AGI29" s="471"/>
    </row>
    <row r="30" spans="1:867" s="445" customFormat="1" ht="15" x14ac:dyDescent="0.2">
      <c r="A30" s="443" t="str">
        <f>'Estimación por período'!A30</f>
        <v>7. Fortalecimiento de la gestión climática a lo largo de la cadena agroindustrial de la panela</v>
      </c>
      <c r="B30" s="443">
        <f>'Estimación anualizada '!V30</f>
        <v>35143043208.255989</v>
      </c>
      <c r="C30" s="505">
        <f>F30/B30</f>
        <v>0.75</v>
      </c>
      <c r="D30" s="505">
        <f>G30/B30</f>
        <v>0.1</v>
      </c>
      <c r="E30" s="505">
        <f>H30/B30</f>
        <v>0.15</v>
      </c>
      <c r="F30" s="443">
        <f>SUM(F31)</f>
        <v>26357282406.191994</v>
      </c>
      <c r="G30" s="443">
        <f t="shared" ref="G30:H30" si="35">SUM(G31)</f>
        <v>3514304320.8255992</v>
      </c>
      <c r="H30" s="443">
        <f t="shared" si="35"/>
        <v>5271456481.2383986</v>
      </c>
      <c r="I30" s="505">
        <f>M30/F30</f>
        <v>0.65</v>
      </c>
      <c r="J30" s="505">
        <f>N30/F30</f>
        <v>0.20000000000000004</v>
      </c>
      <c r="K30" s="505">
        <f>O30/F30</f>
        <v>0.15</v>
      </c>
      <c r="L30" s="505">
        <f>P30/F30</f>
        <v>0</v>
      </c>
      <c r="M30" s="443">
        <f>SUM(M31)</f>
        <v>17132233564.024797</v>
      </c>
      <c r="N30" s="443">
        <f t="shared" ref="N30:P30" si="36">SUM(N31)</f>
        <v>5271456481.2383995</v>
      </c>
      <c r="O30" s="443">
        <f t="shared" si="36"/>
        <v>3953592360.9287987</v>
      </c>
      <c r="P30" s="443">
        <f t="shared" si="36"/>
        <v>0</v>
      </c>
      <c r="Q30" s="471"/>
      <c r="R30" s="471"/>
      <c r="S30" s="471"/>
      <c r="T30" s="471"/>
      <c r="U30" s="471"/>
      <c r="V30" s="471"/>
      <c r="W30" s="471"/>
      <c r="X30" s="471"/>
      <c r="Y30" s="471"/>
      <c r="Z30" s="471"/>
      <c r="AA30" s="471"/>
      <c r="AB30" s="471"/>
      <c r="AC30" s="471"/>
      <c r="AD30" s="471"/>
      <c r="AE30" s="471"/>
      <c r="AF30" s="471"/>
      <c r="AG30" s="471"/>
      <c r="AH30" s="471"/>
      <c r="AI30" s="471"/>
      <c r="AJ30" s="471"/>
      <c r="AK30" s="471"/>
      <c r="AL30" s="471"/>
      <c r="AM30" s="471"/>
      <c r="AN30" s="471"/>
      <c r="AO30" s="471"/>
      <c r="AP30" s="471"/>
      <c r="AQ30" s="471"/>
      <c r="AR30" s="471"/>
      <c r="AS30" s="471"/>
      <c r="AT30" s="471"/>
      <c r="AU30" s="471"/>
      <c r="AV30" s="471"/>
      <c r="AW30" s="471"/>
      <c r="AX30" s="471"/>
      <c r="AY30" s="471"/>
      <c r="AZ30" s="471"/>
      <c r="BA30" s="471"/>
      <c r="BB30" s="471"/>
      <c r="BC30" s="471"/>
      <c r="BD30" s="471"/>
      <c r="BE30" s="471"/>
      <c r="BF30" s="471"/>
      <c r="BG30" s="471"/>
      <c r="BH30" s="471"/>
      <c r="BI30" s="471"/>
      <c r="BJ30" s="471"/>
      <c r="BK30" s="471"/>
      <c r="BL30" s="471"/>
      <c r="BM30" s="471"/>
      <c r="BN30" s="471"/>
      <c r="BO30" s="471"/>
      <c r="BP30" s="471"/>
      <c r="BQ30" s="471"/>
      <c r="BR30" s="471"/>
      <c r="BS30" s="471"/>
      <c r="BT30" s="471"/>
      <c r="BU30" s="471"/>
      <c r="BV30" s="471"/>
      <c r="BW30" s="471"/>
      <c r="BX30" s="471"/>
      <c r="BY30" s="471"/>
      <c r="BZ30" s="471"/>
      <c r="CA30" s="471"/>
      <c r="CB30" s="471"/>
      <c r="CC30" s="471"/>
      <c r="CD30" s="471"/>
      <c r="CE30" s="471"/>
      <c r="CF30" s="471"/>
      <c r="CG30" s="471"/>
      <c r="CH30" s="471"/>
      <c r="CI30" s="471"/>
      <c r="CJ30" s="471"/>
      <c r="CK30" s="471"/>
      <c r="CL30" s="471"/>
      <c r="CM30" s="471"/>
      <c r="CN30" s="471"/>
      <c r="CO30" s="471"/>
      <c r="CP30" s="471"/>
      <c r="CQ30" s="471"/>
      <c r="CR30" s="471"/>
      <c r="CS30" s="471"/>
      <c r="CT30" s="471"/>
      <c r="CU30" s="471"/>
      <c r="CV30" s="471"/>
      <c r="CW30" s="471"/>
      <c r="CX30" s="471"/>
      <c r="CY30" s="471"/>
      <c r="CZ30" s="471"/>
      <c r="DA30" s="471"/>
      <c r="DB30" s="471"/>
      <c r="DC30" s="471"/>
      <c r="DD30" s="471"/>
      <c r="DE30" s="471"/>
      <c r="DF30" s="471"/>
      <c r="DG30" s="471"/>
      <c r="DH30" s="471"/>
      <c r="DI30" s="471"/>
      <c r="DJ30" s="471"/>
      <c r="DK30" s="471"/>
      <c r="DL30" s="471"/>
      <c r="DM30" s="471"/>
      <c r="DN30" s="471"/>
      <c r="DO30" s="471"/>
      <c r="DP30" s="471"/>
      <c r="DQ30" s="471"/>
      <c r="DR30" s="471"/>
      <c r="DS30" s="471"/>
      <c r="DT30" s="471"/>
      <c r="DU30" s="471"/>
      <c r="DV30" s="471"/>
      <c r="DW30" s="471"/>
      <c r="DX30" s="471"/>
      <c r="DY30" s="471"/>
      <c r="DZ30" s="471"/>
      <c r="EA30" s="471"/>
      <c r="EB30" s="471"/>
      <c r="EC30" s="471"/>
      <c r="ED30" s="471"/>
      <c r="EE30" s="471"/>
      <c r="EF30" s="471"/>
      <c r="EG30" s="471"/>
      <c r="EH30" s="471"/>
      <c r="EI30" s="471"/>
      <c r="EJ30" s="471"/>
      <c r="EK30" s="471"/>
      <c r="EL30" s="471"/>
      <c r="EM30" s="471"/>
      <c r="EN30" s="471"/>
      <c r="EO30" s="471"/>
      <c r="EP30" s="471"/>
      <c r="EQ30" s="471"/>
      <c r="ER30" s="471"/>
      <c r="ES30" s="471"/>
      <c r="ET30" s="471"/>
      <c r="EU30" s="471"/>
      <c r="EV30" s="471"/>
      <c r="EW30" s="471"/>
      <c r="EX30" s="471"/>
      <c r="EY30" s="471"/>
      <c r="EZ30" s="471"/>
      <c r="FA30" s="471"/>
      <c r="FB30" s="471"/>
      <c r="FC30" s="471"/>
      <c r="FD30" s="471"/>
      <c r="FE30" s="471"/>
      <c r="FF30" s="471"/>
      <c r="FG30" s="471"/>
      <c r="FH30" s="471"/>
      <c r="FI30" s="471"/>
      <c r="FJ30" s="471"/>
      <c r="FK30" s="471"/>
      <c r="FL30" s="471"/>
      <c r="FM30" s="471"/>
      <c r="FN30" s="471"/>
      <c r="FO30" s="471"/>
      <c r="FP30" s="471"/>
      <c r="FQ30" s="471"/>
      <c r="FR30" s="471"/>
      <c r="FS30" s="471"/>
      <c r="FT30" s="471"/>
      <c r="FU30" s="471"/>
      <c r="FV30" s="471"/>
      <c r="FW30" s="471"/>
      <c r="FX30" s="471"/>
      <c r="FY30" s="471"/>
      <c r="FZ30" s="471"/>
      <c r="GA30" s="471"/>
      <c r="GB30" s="471"/>
      <c r="GC30" s="471"/>
      <c r="GD30" s="471"/>
      <c r="GE30" s="471"/>
      <c r="GF30" s="471"/>
      <c r="GG30" s="471"/>
      <c r="GH30" s="471"/>
      <c r="GI30" s="471"/>
      <c r="GJ30" s="471"/>
      <c r="GK30" s="471"/>
      <c r="GL30" s="471"/>
      <c r="GM30" s="471"/>
      <c r="GN30" s="471"/>
      <c r="GO30" s="471"/>
      <c r="GP30" s="471"/>
      <c r="GQ30" s="471"/>
      <c r="GR30" s="471"/>
      <c r="GS30" s="471"/>
      <c r="GT30" s="471"/>
      <c r="GU30" s="471"/>
      <c r="GV30" s="471"/>
      <c r="GW30" s="471"/>
      <c r="GX30" s="471"/>
      <c r="GY30" s="471"/>
      <c r="GZ30" s="471"/>
      <c r="HA30" s="471"/>
      <c r="HB30" s="471"/>
      <c r="HC30" s="471"/>
      <c r="HD30" s="471"/>
      <c r="HE30" s="471"/>
      <c r="HF30" s="471"/>
      <c r="HG30" s="471"/>
      <c r="HH30" s="471"/>
      <c r="HI30" s="471"/>
      <c r="HJ30" s="471"/>
      <c r="HK30" s="471"/>
      <c r="HL30" s="471"/>
      <c r="HM30" s="471"/>
      <c r="HN30" s="471"/>
      <c r="HO30" s="471"/>
      <c r="HP30" s="471"/>
      <c r="HQ30" s="471"/>
      <c r="HR30" s="471"/>
      <c r="HS30" s="471"/>
      <c r="HT30" s="471"/>
      <c r="HU30" s="471"/>
      <c r="HV30" s="471"/>
      <c r="HW30" s="471"/>
      <c r="HX30" s="471"/>
      <c r="HY30" s="471"/>
      <c r="HZ30" s="471"/>
      <c r="IA30" s="471"/>
      <c r="IB30" s="471"/>
      <c r="IC30" s="471"/>
      <c r="ID30" s="471"/>
      <c r="IE30" s="471"/>
      <c r="IF30" s="471"/>
      <c r="IG30" s="471"/>
      <c r="IH30" s="471"/>
      <c r="II30" s="471"/>
      <c r="IJ30" s="471"/>
      <c r="IK30" s="471"/>
      <c r="IL30" s="471"/>
      <c r="IM30" s="471"/>
      <c r="IN30" s="471"/>
      <c r="IO30" s="471"/>
      <c r="IP30" s="471"/>
      <c r="IQ30" s="471"/>
      <c r="IR30" s="471"/>
      <c r="IS30" s="471"/>
      <c r="IT30" s="471"/>
      <c r="IU30" s="471"/>
      <c r="IV30" s="471"/>
      <c r="IW30" s="471"/>
      <c r="IX30" s="471"/>
      <c r="IY30" s="471"/>
      <c r="IZ30" s="471"/>
      <c r="JA30" s="471"/>
      <c r="JB30" s="471"/>
      <c r="JC30" s="471"/>
      <c r="JD30" s="471"/>
      <c r="JE30" s="471"/>
      <c r="JF30" s="471"/>
      <c r="JG30" s="471"/>
      <c r="JH30" s="471"/>
      <c r="JI30" s="471"/>
      <c r="JJ30" s="471"/>
      <c r="JK30" s="471"/>
      <c r="JL30" s="471"/>
      <c r="JM30" s="471"/>
      <c r="JN30" s="471"/>
      <c r="JO30" s="471"/>
      <c r="JP30" s="471"/>
      <c r="JQ30" s="471"/>
      <c r="JR30" s="471"/>
      <c r="JS30" s="471"/>
      <c r="JT30" s="471"/>
      <c r="JU30" s="471"/>
      <c r="JV30" s="471"/>
      <c r="JW30" s="471"/>
      <c r="JX30" s="471"/>
      <c r="JY30" s="471"/>
      <c r="JZ30" s="471"/>
      <c r="KA30" s="471"/>
      <c r="KB30" s="471"/>
      <c r="KC30" s="471"/>
      <c r="KD30" s="471"/>
      <c r="KE30" s="471"/>
      <c r="KF30" s="471"/>
      <c r="KG30" s="471"/>
      <c r="KH30" s="471"/>
      <c r="KI30" s="471"/>
      <c r="KJ30" s="471"/>
      <c r="KK30" s="471"/>
      <c r="KL30" s="471"/>
      <c r="KM30" s="471"/>
      <c r="KN30" s="471"/>
      <c r="KO30" s="471"/>
      <c r="KP30" s="471"/>
      <c r="KQ30" s="471"/>
      <c r="KR30" s="471"/>
      <c r="KS30" s="471"/>
      <c r="KT30" s="471"/>
      <c r="KU30" s="471"/>
      <c r="KV30" s="471"/>
      <c r="KW30" s="471"/>
      <c r="KX30" s="471"/>
      <c r="KY30" s="471"/>
      <c r="KZ30" s="471"/>
      <c r="LA30" s="471"/>
      <c r="LB30" s="471"/>
      <c r="LC30" s="471"/>
      <c r="LD30" s="471"/>
      <c r="LE30" s="471"/>
      <c r="LF30" s="471"/>
      <c r="LG30" s="471"/>
      <c r="LH30" s="471"/>
      <c r="LI30" s="471"/>
      <c r="LJ30" s="471"/>
      <c r="LK30" s="471"/>
      <c r="LL30" s="471"/>
      <c r="LM30" s="471"/>
      <c r="LN30" s="471"/>
      <c r="LO30" s="471"/>
      <c r="LP30" s="471"/>
      <c r="LQ30" s="471"/>
      <c r="LR30" s="471"/>
      <c r="LS30" s="471"/>
      <c r="LT30" s="471"/>
      <c r="LU30" s="471"/>
      <c r="LV30" s="471"/>
      <c r="LW30" s="471"/>
      <c r="LX30" s="471"/>
      <c r="LY30" s="471"/>
      <c r="LZ30" s="471"/>
      <c r="MA30" s="471"/>
      <c r="MB30" s="471"/>
      <c r="MC30" s="471"/>
      <c r="MD30" s="471"/>
      <c r="ME30" s="471"/>
      <c r="MF30" s="471"/>
      <c r="MG30" s="471"/>
      <c r="MH30" s="471"/>
      <c r="MI30" s="471"/>
      <c r="MJ30" s="471"/>
      <c r="MK30" s="471"/>
      <c r="ML30" s="471"/>
      <c r="MM30" s="471"/>
      <c r="MN30" s="471"/>
      <c r="MO30" s="471"/>
      <c r="MP30" s="471"/>
      <c r="MQ30" s="471"/>
      <c r="MR30" s="471"/>
      <c r="MS30" s="471"/>
      <c r="MT30" s="471"/>
      <c r="MU30" s="471"/>
      <c r="MV30" s="471"/>
      <c r="MW30" s="471"/>
      <c r="MX30" s="471"/>
      <c r="MY30" s="471"/>
      <c r="MZ30" s="471"/>
      <c r="NA30" s="471"/>
      <c r="NB30" s="471"/>
      <c r="NC30" s="471"/>
      <c r="ND30" s="471"/>
      <c r="NE30" s="471"/>
      <c r="NF30" s="471"/>
      <c r="NG30" s="471"/>
      <c r="NH30" s="471"/>
      <c r="NI30" s="471"/>
      <c r="NJ30" s="471"/>
      <c r="NK30" s="471"/>
      <c r="NL30" s="471"/>
      <c r="NM30" s="471"/>
      <c r="NN30" s="471"/>
      <c r="NO30" s="471"/>
      <c r="NP30" s="471"/>
      <c r="NQ30" s="471"/>
      <c r="NR30" s="471"/>
      <c r="NS30" s="471"/>
      <c r="NT30" s="471"/>
      <c r="NU30" s="471"/>
      <c r="NV30" s="471"/>
      <c r="NW30" s="471"/>
      <c r="NX30" s="471"/>
      <c r="NY30" s="471"/>
      <c r="NZ30" s="471"/>
      <c r="OA30" s="471"/>
      <c r="OB30" s="471"/>
      <c r="OC30" s="471"/>
      <c r="OD30" s="471"/>
      <c r="OE30" s="471"/>
      <c r="OF30" s="471"/>
      <c r="OG30" s="471"/>
      <c r="OH30" s="471"/>
      <c r="OI30" s="471"/>
      <c r="OJ30" s="471"/>
      <c r="OK30" s="471"/>
      <c r="OL30" s="471"/>
      <c r="OM30" s="471"/>
      <c r="ON30" s="471"/>
      <c r="OO30" s="471"/>
      <c r="OP30" s="471"/>
      <c r="OQ30" s="471"/>
      <c r="OR30" s="471"/>
      <c r="OS30" s="471"/>
      <c r="OT30" s="471"/>
      <c r="OU30" s="471"/>
      <c r="OV30" s="471"/>
      <c r="OW30" s="471"/>
      <c r="OX30" s="471"/>
      <c r="OY30" s="471"/>
      <c r="OZ30" s="471"/>
      <c r="PA30" s="471"/>
      <c r="PB30" s="471"/>
      <c r="PC30" s="471"/>
      <c r="PD30" s="471"/>
      <c r="PE30" s="471"/>
      <c r="PF30" s="471"/>
      <c r="PG30" s="471"/>
      <c r="PH30" s="471"/>
      <c r="PI30" s="471"/>
      <c r="PJ30" s="471"/>
      <c r="PK30" s="471"/>
      <c r="PL30" s="471"/>
      <c r="PM30" s="471"/>
      <c r="PN30" s="471"/>
      <c r="PO30" s="471"/>
      <c r="PP30" s="471"/>
      <c r="PQ30" s="471"/>
      <c r="PR30" s="471"/>
      <c r="PS30" s="471"/>
      <c r="PT30" s="471"/>
      <c r="PU30" s="471"/>
      <c r="PV30" s="471"/>
      <c r="PW30" s="471"/>
      <c r="PX30" s="471"/>
      <c r="PY30" s="471"/>
      <c r="PZ30" s="471"/>
      <c r="QA30" s="471"/>
      <c r="QB30" s="471"/>
      <c r="QC30" s="471"/>
      <c r="QD30" s="471"/>
      <c r="QE30" s="471"/>
      <c r="QF30" s="471"/>
      <c r="QG30" s="471"/>
      <c r="QH30" s="471"/>
      <c r="QI30" s="471"/>
      <c r="QJ30" s="471"/>
      <c r="QK30" s="471"/>
      <c r="QL30" s="471"/>
      <c r="QM30" s="471"/>
      <c r="QN30" s="471"/>
      <c r="QO30" s="471"/>
      <c r="QP30" s="471"/>
      <c r="QQ30" s="471"/>
      <c r="QR30" s="471"/>
      <c r="QS30" s="471"/>
      <c r="QT30" s="471"/>
      <c r="QU30" s="471"/>
      <c r="QV30" s="471"/>
      <c r="QW30" s="471"/>
      <c r="QX30" s="471"/>
      <c r="QY30" s="471"/>
      <c r="QZ30" s="471"/>
      <c r="RA30" s="471"/>
      <c r="RB30" s="471"/>
      <c r="RC30" s="471"/>
      <c r="RD30" s="471"/>
      <c r="RE30" s="471"/>
      <c r="RF30" s="471"/>
      <c r="RG30" s="471"/>
      <c r="RH30" s="471"/>
      <c r="RI30" s="471"/>
      <c r="RJ30" s="471"/>
      <c r="RK30" s="471"/>
      <c r="RL30" s="471"/>
      <c r="RM30" s="471"/>
      <c r="RN30" s="471"/>
      <c r="RO30" s="471"/>
      <c r="RP30" s="471"/>
      <c r="RQ30" s="471"/>
      <c r="RR30" s="471"/>
      <c r="RS30" s="471"/>
      <c r="RT30" s="471"/>
      <c r="RU30" s="471"/>
      <c r="RV30" s="471"/>
      <c r="RW30" s="471"/>
      <c r="RX30" s="471"/>
      <c r="RY30" s="471"/>
      <c r="RZ30" s="471"/>
      <c r="SA30" s="471"/>
      <c r="SB30" s="471"/>
      <c r="SC30" s="471"/>
      <c r="SD30" s="471"/>
      <c r="SE30" s="471"/>
      <c r="SF30" s="471"/>
      <c r="SG30" s="471"/>
      <c r="SH30" s="471"/>
      <c r="SI30" s="471"/>
      <c r="SJ30" s="471"/>
      <c r="SK30" s="471"/>
      <c r="SL30" s="471"/>
      <c r="SM30" s="471"/>
      <c r="SN30" s="471"/>
      <c r="SO30" s="471"/>
      <c r="SP30" s="471"/>
      <c r="SQ30" s="471"/>
      <c r="SR30" s="471"/>
      <c r="SS30" s="471"/>
      <c r="ST30" s="471"/>
      <c r="SU30" s="471"/>
      <c r="SV30" s="471"/>
      <c r="SW30" s="471"/>
      <c r="SX30" s="471"/>
      <c r="SY30" s="471"/>
      <c r="SZ30" s="471"/>
      <c r="TA30" s="471"/>
      <c r="TB30" s="471"/>
      <c r="TC30" s="471"/>
      <c r="TD30" s="471"/>
      <c r="TE30" s="471"/>
      <c r="TF30" s="471"/>
      <c r="TG30" s="471"/>
      <c r="TH30" s="471"/>
      <c r="TI30" s="471"/>
      <c r="TJ30" s="471"/>
      <c r="TK30" s="471"/>
      <c r="TL30" s="471"/>
      <c r="TM30" s="471"/>
      <c r="TN30" s="471"/>
      <c r="TO30" s="471"/>
      <c r="TP30" s="471"/>
      <c r="TQ30" s="471"/>
      <c r="TR30" s="471"/>
      <c r="TS30" s="471"/>
      <c r="TT30" s="471"/>
      <c r="TU30" s="471"/>
      <c r="TV30" s="471"/>
      <c r="TW30" s="471"/>
      <c r="TX30" s="471"/>
      <c r="TY30" s="471"/>
      <c r="TZ30" s="471"/>
      <c r="UA30" s="471"/>
      <c r="UB30" s="471"/>
      <c r="UC30" s="471"/>
      <c r="UD30" s="471"/>
      <c r="UE30" s="471"/>
      <c r="UF30" s="471"/>
      <c r="UG30" s="471"/>
      <c r="UH30" s="471"/>
      <c r="UI30" s="471"/>
      <c r="UJ30" s="471"/>
      <c r="UK30" s="471"/>
      <c r="UL30" s="471"/>
      <c r="UM30" s="471"/>
      <c r="UN30" s="471"/>
      <c r="UO30" s="471"/>
      <c r="UP30" s="471"/>
      <c r="UQ30" s="471"/>
      <c r="UR30" s="471"/>
      <c r="US30" s="471"/>
      <c r="UT30" s="471"/>
      <c r="UU30" s="471"/>
      <c r="UV30" s="471"/>
      <c r="UW30" s="471"/>
      <c r="UX30" s="471"/>
      <c r="UY30" s="471"/>
      <c r="UZ30" s="471"/>
      <c r="VA30" s="471"/>
      <c r="VB30" s="471"/>
      <c r="VC30" s="471"/>
      <c r="VD30" s="471"/>
      <c r="VE30" s="471"/>
      <c r="VF30" s="471"/>
      <c r="VG30" s="471"/>
      <c r="VH30" s="471"/>
      <c r="VI30" s="471"/>
      <c r="VJ30" s="471"/>
      <c r="VK30" s="471"/>
      <c r="VL30" s="471"/>
      <c r="VM30" s="471"/>
      <c r="VN30" s="471"/>
      <c r="VO30" s="471"/>
      <c r="VP30" s="471"/>
      <c r="VQ30" s="471"/>
      <c r="VR30" s="471"/>
      <c r="VS30" s="471"/>
      <c r="VT30" s="471"/>
      <c r="VU30" s="471"/>
      <c r="VV30" s="471"/>
      <c r="VW30" s="471"/>
      <c r="VX30" s="471"/>
      <c r="VY30" s="471"/>
      <c r="VZ30" s="471"/>
      <c r="WA30" s="471"/>
      <c r="WB30" s="471"/>
      <c r="WC30" s="471"/>
      <c r="WD30" s="471"/>
      <c r="WE30" s="471"/>
      <c r="WF30" s="471"/>
      <c r="WG30" s="471"/>
      <c r="WH30" s="471"/>
      <c r="WI30" s="471"/>
      <c r="WJ30" s="471"/>
      <c r="WK30" s="471"/>
      <c r="WL30" s="471"/>
      <c r="WM30" s="471"/>
      <c r="WN30" s="471"/>
      <c r="WO30" s="471"/>
      <c r="WP30" s="471"/>
      <c r="WQ30" s="471"/>
      <c r="WR30" s="471"/>
      <c r="WS30" s="471"/>
      <c r="WT30" s="471"/>
      <c r="WU30" s="471"/>
      <c r="WV30" s="471"/>
      <c r="WW30" s="471"/>
      <c r="WX30" s="471"/>
      <c r="WY30" s="471"/>
      <c r="WZ30" s="471"/>
      <c r="XA30" s="471"/>
      <c r="XB30" s="471"/>
      <c r="XC30" s="471"/>
      <c r="XD30" s="471"/>
      <c r="XE30" s="471"/>
      <c r="XF30" s="471"/>
      <c r="XG30" s="471"/>
      <c r="XH30" s="471"/>
      <c r="XI30" s="471"/>
      <c r="XJ30" s="471"/>
      <c r="XK30" s="471"/>
      <c r="XL30" s="471"/>
      <c r="XM30" s="471"/>
      <c r="XN30" s="471"/>
      <c r="XO30" s="471"/>
      <c r="XP30" s="471"/>
      <c r="XQ30" s="471"/>
      <c r="XR30" s="471"/>
      <c r="XS30" s="471"/>
      <c r="XT30" s="471"/>
      <c r="XU30" s="471"/>
      <c r="XV30" s="471"/>
      <c r="XW30" s="471"/>
      <c r="XX30" s="471"/>
      <c r="XY30" s="471"/>
      <c r="XZ30" s="471"/>
      <c r="YA30" s="471"/>
      <c r="YB30" s="471"/>
      <c r="YC30" s="471"/>
      <c r="YD30" s="471"/>
      <c r="YE30" s="471"/>
      <c r="YF30" s="471"/>
      <c r="YG30" s="471"/>
      <c r="YH30" s="471"/>
      <c r="YI30" s="471"/>
      <c r="YJ30" s="471"/>
      <c r="YK30" s="471"/>
      <c r="YL30" s="471"/>
      <c r="YM30" s="471"/>
      <c r="YN30" s="471"/>
      <c r="YO30" s="471"/>
      <c r="YP30" s="471"/>
      <c r="YQ30" s="471"/>
      <c r="YR30" s="471"/>
      <c r="YS30" s="471"/>
      <c r="YT30" s="471"/>
      <c r="YU30" s="471"/>
      <c r="YV30" s="471"/>
      <c r="YW30" s="471"/>
      <c r="YX30" s="471"/>
      <c r="YY30" s="471"/>
      <c r="YZ30" s="471"/>
      <c r="ZA30" s="471"/>
      <c r="ZB30" s="471"/>
      <c r="ZC30" s="471"/>
      <c r="ZD30" s="471"/>
      <c r="ZE30" s="471"/>
      <c r="ZF30" s="471"/>
      <c r="ZG30" s="471"/>
      <c r="ZH30" s="471"/>
      <c r="ZI30" s="471"/>
      <c r="ZJ30" s="471"/>
      <c r="ZK30" s="471"/>
      <c r="ZL30" s="471"/>
      <c r="ZM30" s="471"/>
      <c r="ZN30" s="471"/>
      <c r="ZO30" s="471"/>
      <c r="ZP30" s="471"/>
      <c r="ZQ30" s="471"/>
      <c r="ZR30" s="471"/>
      <c r="ZS30" s="471"/>
      <c r="ZT30" s="471"/>
      <c r="ZU30" s="471"/>
      <c r="ZV30" s="471"/>
      <c r="ZW30" s="471"/>
      <c r="ZX30" s="471"/>
      <c r="ZY30" s="471"/>
      <c r="ZZ30" s="471"/>
      <c r="AAA30" s="471"/>
      <c r="AAB30" s="471"/>
      <c r="AAC30" s="471"/>
      <c r="AAD30" s="471"/>
      <c r="AAE30" s="471"/>
      <c r="AAF30" s="471"/>
      <c r="AAG30" s="471"/>
      <c r="AAH30" s="471"/>
      <c r="AAI30" s="471"/>
      <c r="AAJ30" s="471"/>
      <c r="AAK30" s="471"/>
      <c r="AAL30" s="471"/>
      <c r="AAM30" s="471"/>
      <c r="AAN30" s="471"/>
      <c r="AAO30" s="471"/>
      <c r="AAP30" s="471"/>
      <c r="AAQ30" s="471"/>
      <c r="AAR30" s="471"/>
      <c r="AAS30" s="471"/>
      <c r="AAT30" s="471"/>
      <c r="AAU30" s="471"/>
      <c r="AAV30" s="471"/>
      <c r="AAW30" s="471"/>
      <c r="AAX30" s="471"/>
      <c r="AAY30" s="471"/>
      <c r="AAZ30" s="471"/>
      <c r="ABA30" s="471"/>
      <c r="ABB30" s="471"/>
      <c r="ABC30" s="471"/>
      <c r="ABD30" s="471"/>
      <c r="ABE30" s="471"/>
      <c r="ABF30" s="471"/>
      <c r="ABG30" s="471"/>
      <c r="ABH30" s="471"/>
      <c r="ABI30" s="471"/>
      <c r="ABJ30" s="471"/>
      <c r="ABK30" s="471"/>
      <c r="ABL30" s="471"/>
      <c r="ABM30" s="471"/>
      <c r="ABN30" s="471"/>
      <c r="ABO30" s="471"/>
      <c r="ABP30" s="471"/>
      <c r="ABQ30" s="471"/>
      <c r="ABR30" s="471"/>
      <c r="ABS30" s="471"/>
      <c r="ABT30" s="471"/>
      <c r="ABU30" s="471"/>
      <c r="ABV30" s="471"/>
      <c r="ABW30" s="471"/>
      <c r="ABX30" s="471"/>
      <c r="ABY30" s="471"/>
      <c r="ABZ30" s="471"/>
      <c r="ACA30" s="471"/>
      <c r="ACB30" s="471"/>
      <c r="ACC30" s="471"/>
      <c r="ACD30" s="471"/>
      <c r="ACE30" s="471"/>
      <c r="ACF30" s="471"/>
      <c r="ACG30" s="471"/>
      <c r="ACH30" s="471"/>
      <c r="ACI30" s="471"/>
      <c r="ACJ30" s="471"/>
      <c r="ACK30" s="471"/>
      <c r="ACL30" s="471"/>
      <c r="ACM30" s="471"/>
      <c r="ACN30" s="471"/>
      <c r="ACO30" s="471"/>
      <c r="ACP30" s="471"/>
      <c r="ACQ30" s="471"/>
      <c r="ACR30" s="471"/>
      <c r="ACS30" s="471"/>
      <c r="ACT30" s="471"/>
      <c r="ACU30" s="471"/>
      <c r="ACV30" s="471"/>
      <c r="ACW30" s="471"/>
      <c r="ACX30" s="471"/>
      <c r="ACY30" s="471"/>
      <c r="ACZ30" s="471"/>
      <c r="ADA30" s="471"/>
      <c r="ADB30" s="471"/>
      <c r="ADC30" s="471"/>
      <c r="ADD30" s="471"/>
      <c r="ADE30" s="471"/>
      <c r="ADF30" s="471"/>
      <c r="ADG30" s="471"/>
      <c r="ADH30" s="471"/>
      <c r="ADI30" s="471"/>
      <c r="ADJ30" s="471"/>
      <c r="ADK30" s="471"/>
      <c r="ADL30" s="471"/>
      <c r="ADM30" s="471"/>
      <c r="ADN30" s="471"/>
      <c r="ADO30" s="471"/>
      <c r="ADP30" s="471"/>
      <c r="ADQ30" s="471"/>
      <c r="ADR30" s="471"/>
      <c r="ADS30" s="471"/>
      <c r="ADT30" s="471"/>
      <c r="ADU30" s="471"/>
      <c r="ADV30" s="471"/>
      <c r="ADW30" s="471"/>
      <c r="ADX30" s="471"/>
      <c r="ADY30" s="471"/>
      <c r="ADZ30" s="471"/>
      <c r="AEA30" s="471"/>
      <c r="AEB30" s="471"/>
      <c r="AEC30" s="471"/>
      <c r="AED30" s="471"/>
      <c r="AEE30" s="471"/>
      <c r="AEF30" s="471"/>
      <c r="AEG30" s="471"/>
      <c r="AEH30" s="471"/>
      <c r="AEI30" s="471"/>
      <c r="AEJ30" s="471"/>
      <c r="AEK30" s="471"/>
      <c r="AEL30" s="471"/>
      <c r="AEM30" s="471"/>
      <c r="AEN30" s="471"/>
      <c r="AEO30" s="471"/>
      <c r="AEP30" s="471"/>
      <c r="AEQ30" s="471"/>
      <c r="AER30" s="471"/>
      <c r="AES30" s="471"/>
      <c r="AET30" s="471"/>
      <c r="AEU30" s="471"/>
      <c r="AEV30" s="471"/>
      <c r="AEW30" s="471"/>
      <c r="AEX30" s="471"/>
      <c r="AEY30" s="471"/>
      <c r="AEZ30" s="471"/>
      <c r="AFA30" s="471"/>
      <c r="AFB30" s="471"/>
      <c r="AFC30" s="471"/>
      <c r="AFD30" s="471"/>
      <c r="AFE30" s="471"/>
      <c r="AFF30" s="471"/>
      <c r="AFG30" s="471"/>
      <c r="AFH30" s="471"/>
      <c r="AFI30" s="471"/>
      <c r="AFJ30" s="471"/>
      <c r="AFK30" s="471"/>
      <c r="AFL30" s="471"/>
      <c r="AFM30" s="471"/>
      <c r="AFN30" s="471"/>
      <c r="AFO30" s="471"/>
      <c r="AFP30" s="471"/>
      <c r="AFQ30" s="471"/>
      <c r="AFR30" s="471"/>
      <c r="AFS30" s="471"/>
      <c r="AFT30" s="471"/>
      <c r="AFU30" s="471"/>
      <c r="AFV30" s="471"/>
      <c r="AFW30" s="471"/>
      <c r="AFX30" s="471"/>
      <c r="AFY30" s="471"/>
      <c r="AFZ30" s="471"/>
      <c r="AGA30" s="471"/>
      <c r="AGB30" s="471"/>
      <c r="AGC30" s="471"/>
      <c r="AGD30" s="471"/>
      <c r="AGE30" s="471"/>
      <c r="AGF30" s="471"/>
      <c r="AGG30" s="471"/>
      <c r="AGH30" s="471"/>
      <c r="AGI30" s="471"/>
    </row>
    <row r="31" spans="1:867" s="421" customFormat="1" x14ac:dyDescent="0.2">
      <c r="A31" s="48" t="str">
        <f>'Estimación por período'!A31</f>
        <v>7.1. Desarrollo y escalamiento de modelos de producción panelera que incluyan elementos de variabilidad y cambio climático, eficiencia energética y estrategias de economía circular, para la transición hacia la producción carbono neutral</v>
      </c>
      <c r="B31" s="48">
        <f>'Estimación anualizada '!V31</f>
        <v>35143043208.255989</v>
      </c>
      <c r="C31" s="284">
        <v>0.75</v>
      </c>
      <c r="D31" s="284">
        <v>0.1</v>
      </c>
      <c r="E31" s="284">
        <v>0.15</v>
      </c>
      <c r="F31" s="48">
        <f>B31*C31</f>
        <v>26357282406.191994</v>
      </c>
      <c r="G31" s="48">
        <f>B31*D31</f>
        <v>3514304320.8255992</v>
      </c>
      <c r="H31" s="48">
        <f>B31*E31</f>
        <v>5271456481.2383986</v>
      </c>
      <c r="I31" s="284">
        <v>0.65</v>
      </c>
      <c r="J31" s="284">
        <v>0.2</v>
      </c>
      <c r="K31" s="284">
        <v>0.15</v>
      </c>
      <c r="L31" s="284"/>
      <c r="M31" s="48">
        <f>F31*I31</f>
        <v>17132233564.024797</v>
      </c>
      <c r="N31" s="48">
        <f>F31*J31</f>
        <v>5271456481.2383995</v>
      </c>
      <c r="O31" s="48">
        <f>F31*K31</f>
        <v>3953592360.9287987</v>
      </c>
      <c r="P31" s="48">
        <f>F31*L31</f>
        <v>0</v>
      </c>
      <c r="Q31" s="471"/>
      <c r="R31" s="471"/>
      <c r="S31" s="471"/>
      <c r="T31" s="471"/>
      <c r="U31" s="471"/>
      <c r="V31" s="471"/>
      <c r="W31" s="471"/>
      <c r="X31" s="471"/>
      <c r="Y31" s="471"/>
      <c r="Z31" s="471"/>
      <c r="AA31" s="471"/>
      <c r="AB31" s="471"/>
      <c r="AC31" s="471"/>
      <c r="AD31" s="471"/>
      <c r="AE31" s="471"/>
      <c r="AF31" s="471"/>
      <c r="AG31" s="471"/>
      <c r="AH31" s="471"/>
      <c r="AI31" s="471"/>
      <c r="AJ31" s="471"/>
      <c r="AK31" s="471"/>
      <c r="AL31" s="471"/>
      <c r="AM31" s="471"/>
      <c r="AN31" s="471"/>
      <c r="AO31" s="471"/>
      <c r="AP31" s="471"/>
      <c r="AQ31" s="471"/>
      <c r="AR31" s="471"/>
      <c r="AS31" s="471"/>
      <c r="AT31" s="471"/>
      <c r="AU31" s="471"/>
      <c r="AV31" s="471"/>
      <c r="AW31" s="471"/>
      <c r="AX31" s="471"/>
      <c r="AY31" s="471"/>
      <c r="AZ31" s="471"/>
      <c r="BA31" s="471"/>
      <c r="BB31" s="471"/>
      <c r="BC31" s="471"/>
      <c r="BD31" s="471"/>
      <c r="BE31" s="471"/>
      <c r="BF31" s="471"/>
      <c r="BG31" s="471"/>
      <c r="BH31" s="471"/>
      <c r="BI31" s="471"/>
      <c r="BJ31" s="471"/>
      <c r="BK31" s="471"/>
      <c r="BL31" s="471"/>
      <c r="BM31" s="471"/>
      <c r="BN31" s="471"/>
      <c r="BO31" s="471"/>
      <c r="BP31" s="471"/>
      <c r="BQ31" s="471"/>
      <c r="BR31" s="471"/>
      <c r="BS31" s="471"/>
      <c r="BT31" s="471"/>
      <c r="BU31" s="471"/>
      <c r="BV31" s="471"/>
      <c r="BW31" s="471"/>
      <c r="BX31" s="471"/>
      <c r="BY31" s="471"/>
      <c r="BZ31" s="471"/>
      <c r="CA31" s="471"/>
      <c r="CB31" s="471"/>
      <c r="CC31" s="471"/>
      <c r="CD31" s="471"/>
      <c r="CE31" s="471"/>
      <c r="CF31" s="471"/>
      <c r="CG31" s="471"/>
      <c r="CH31" s="471"/>
      <c r="CI31" s="471"/>
      <c r="CJ31" s="471"/>
      <c r="CK31" s="471"/>
      <c r="CL31" s="471"/>
      <c r="CM31" s="471"/>
      <c r="CN31" s="471"/>
      <c r="CO31" s="471"/>
      <c r="CP31" s="471"/>
      <c r="CQ31" s="471"/>
      <c r="CR31" s="471"/>
      <c r="CS31" s="471"/>
      <c r="CT31" s="471"/>
      <c r="CU31" s="471"/>
      <c r="CV31" s="471"/>
      <c r="CW31" s="471"/>
      <c r="CX31" s="471"/>
      <c r="CY31" s="471"/>
      <c r="CZ31" s="471"/>
      <c r="DA31" s="471"/>
      <c r="DB31" s="471"/>
      <c r="DC31" s="471"/>
      <c r="DD31" s="471"/>
      <c r="DE31" s="471"/>
      <c r="DF31" s="471"/>
      <c r="DG31" s="471"/>
      <c r="DH31" s="471"/>
      <c r="DI31" s="471"/>
      <c r="DJ31" s="471"/>
      <c r="DK31" s="471"/>
      <c r="DL31" s="471"/>
      <c r="DM31" s="471"/>
      <c r="DN31" s="471"/>
      <c r="DO31" s="471"/>
      <c r="DP31" s="471"/>
      <c r="DQ31" s="471"/>
      <c r="DR31" s="471"/>
      <c r="DS31" s="471"/>
      <c r="DT31" s="471"/>
      <c r="DU31" s="471"/>
      <c r="DV31" s="471"/>
      <c r="DW31" s="471"/>
      <c r="DX31" s="471"/>
      <c r="DY31" s="471"/>
      <c r="DZ31" s="471"/>
      <c r="EA31" s="471"/>
      <c r="EB31" s="471"/>
      <c r="EC31" s="471"/>
      <c r="ED31" s="471"/>
      <c r="EE31" s="471"/>
      <c r="EF31" s="471"/>
      <c r="EG31" s="471"/>
      <c r="EH31" s="471"/>
      <c r="EI31" s="471"/>
      <c r="EJ31" s="471"/>
      <c r="EK31" s="471"/>
      <c r="EL31" s="471"/>
      <c r="EM31" s="471"/>
      <c r="EN31" s="471"/>
      <c r="EO31" s="471"/>
      <c r="EP31" s="471"/>
      <c r="EQ31" s="471"/>
      <c r="ER31" s="471"/>
      <c r="ES31" s="471"/>
      <c r="ET31" s="471"/>
      <c r="EU31" s="471"/>
      <c r="EV31" s="471"/>
      <c r="EW31" s="471"/>
      <c r="EX31" s="471"/>
      <c r="EY31" s="471"/>
      <c r="EZ31" s="471"/>
      <c r="FA31" s="471"/>
      <c r="FB31" s="471"/>
      <c r="FC31" s="471"/>
      <c r="FD31" s="471"/>
      <c r="FE31" s="471"/>
      <c r="FF31" s="471"/>
      <c r="FG31" s="471"/>
      <c r="FH31" s="471"/>
      <c r="FI31" s="471"/>
      <c r="FJ31" s="471"/>
      <c r="FK31" s="471"/>
      <c r="FL31" s="471"/>
      <c r="FM31" s="471"/>
      <c r="FN31" s="471"/>
      <c r="FO31" s="471"/>
      <c r="FP31" s="471"/>
      <c r="FQ31" s="471"/>
      <c r="FR31" s="471"/>
      <c r="FS31" s="471"/>
      <c r="FT31" s="471"/>
      <c r="FU31" s="471"/>
      <c r="FV31" s="471"/>
      <c r="FW31" s="471"/>
      <c r="FX31" s="471"/>
      <c r="FY31" s="471"/>
      <c r="FZ31" s="471"/>
      <c r="GA31" s="471"/>
      <c r="GB31" s="471"/>
      <c r="GC31" s="471"/>
      <c r="GD31" s="471"/>
      <c r="GE31" s="471"/>
      <c r="GF31" s="471"/>
      <c r="GG31" s="471"/>
      <c r="GH31" s="471"/>
      <c r="GI31" s="471"/>
      <c r="GJ31" s="471"/>
      <c r="GK31" s="471"/>
      <c r="GL31" s="471"/>
      <c r="GM31" s="471"/>
      <c r="GN31" s="471"/>
      <c r="GO31" s="471"/>
      <c r="GP31" s="471"/>
      <c r="GQ31" s="471"/>
      <c r="GR31" s="471"/>
      <c r="GS31" s="471"/>
      <c r="GT31" s="471"/>
      <c r="GU31" s="471"/>
      <c r="GV31" s="471"/>
      <c r="GW31" s="471"/>
      <c r="GX31" s="471"/>
      <c r="GY31" s="471"/>
      <c r="GZ31" s="471"/>
      <c r="HA31" s="471"/>
      <c r="HB31" s="471"/>
      <c r="HC31" s="471"/>
      <c r="HD31" s="471"/>
      <c r="HE31" s="471"/>
      <c r="HF31" s="471"/>
      <c r="HG31" s="471"/>
      <c r="HH31" s="471"/>
      <c r="HI31" s="471"/>
      <c r="HJ31" s="471"/>
      <c r="HK31" s="471"/>
      <c r="HL31" s="471"/>
      <c r="HM31" s="471"/>
      <c r="HN31" s="471"/>
      <c r="HO31" s="471"/>
      <c r="HP31" s="471"/>
      <c r="HQ31" s="471"/>
      <c r="HR31" s="471"/>
      <c r="HS31" s="471"/>
      <c r="HT31" s="471"/>
      <c r="HU31" s="471"/>
      <c r="HV31" s="471"/>
      <c r="HW31" s="471"/>
      <c r="HX31" s="471"/>
      <c r="HY31" s="471"/>
      <c r="HZ31" s="471"/>
      <c r="IA31" s="471"/>
      <c r="IB31" s="471"/>
      <c r="IC31" s="471"/>
      <c r="ID31" s="471"/>
      <c r="IE31" s="471"/>
      <c r="IF31" s="471"/>
      <c r="IG31" s="471"/>
      <c r="IH31" s="471"/>
      <c r="II31" s="471"/>
      <c r="IJ31" s="471"/>
      <c r="IK31" s="471"/>
      <c r="IL31" s="471"/>
      <c r="IM31" s="471"/>
      <c r="IN31" s="471"/>
      <c r="IO31" s="471"/>
      <c r="IP31" s="471"/>
      <c r="IQ31" s="471"/>
      <c r="IR31" s="471"/>
      <c r="IS31" s="471"/>
      <c r="IT31" s="471"/>
      <c r="IU31" s="471"/>
      <c r="IV31" s="471"/>
      <c r="IW31" s="471"/>
      <c r="IX31" s="471"/>
      <c r="IY31" s="471"/>
      <c r="IZ31" s="471"/>
      <c r="JA31" s="471"/>
      <c r="JB31" s="471"/>
      <c r="JC31" s="471"/>
      <c r="JD31" s="471"/>
      <c r="JE31" s="471"/>
      <c r="JF31" s="471"/>
      <c r="JG31" s="471"/>
      <c r="JH31" s="471"/>
      <c r="JI31" s="471"/>
      <c r="JJ31" s="471"/>
      <c r="JK31" s="471"/>
      <c r="JL31" s="471"/>
      <c r="JM31" s="471"/>
      <c r="JN31" s="471"/>
      <c r="JO31" s="471"/>
      <c r="JP31" s="471"/>
      <c r="JQ31" s="471"/>
      <c r="JR31" s="471"/>
      <c r="JS31" s="471"/>
      <c r="JT31" s="471"/>
      <c r="JU31" s="471"/>
      <c r="JV31" s="471"/>
      <c r="JW31" s="471"/>
      <c r="JX31" s="471"/>
      <c r="JY31" s="471"/>
      <c r="JZ31" s="471"/>
      <c r="KA31" s="471"/>
      <c r="KB31" s="471"/>
      <c r="KC31" s="471"/>
      <c r="KD31" s="471"/>
      <c r="KE31" s="471"/>
      <c r="KF31" s="471"/>
      <c r="KG31" s="471"/>
      <c r="KH31" s="471"/>
      <c r="KI31" s="471"/>
      <c r="KJ31" s="471"/>
      <c r="KK31" s="471"/>
      <c r="KL31" s="471"/>
      <c r="KM31" s="471"/>
      <c r="KN31" s="471"/>
      <c r="KO31" s="471"/>
      <c r="KP31" s="471"/>
      <c r="KQ31" s="471"/>
      <c r="KR31" s="471"/>
      <c r="KS31" s="471"/>
      <c r="KT31" s="471"/>
      <c r="KU31" s="471"/>
      <c r="KV31" s="471"/>
      <c r="KW31" s="471"/>
      <c r="KX31" s="471"/>
      <c r="KY31" s="471"/>
      <c r="KZ31" s="471"/>
      <c r="LA31" s="471"/>
      <c r="LB31" s="471"/>
      <c r="LC31" s="471"/>
      <c r="LD31" s="471"/>
      <c r="LE31" s="471"/>
      <c r="LF31" s="471"/>
      <c r="LG31" s="471"/>
      <c r="LH31" s="471"/>
      <c r="LI31" s="471"/>
      <c r="LJ31" s="471"/>
      <c r="LK31" s="471"/>
      <c r="LL31" s="471"/>
      <c r="LM31" s="471"/>
      <c r="LN31" s="471"/>
      <c r="LO31" s="471"/>
      <c r="LP31" s="471"/>
      <c r="LQ31" s="471"/>
      <c r="LR31" s="471"/>
      <c r="LS31" s="471"/>
      <c r="LT31" s="471"/>
      <c r="LU31" s="471"/>
      <c r="LV31" s="471"/>
      <c r="LW31" s="471"/>
      <c r="LX31" s="471"/>
      <c r="LY31" s="471"/>
      <c r="LZ31" s="471"/>
      <c r="MA31" s="471"/>
      <c r="MB31" s="471"/>
      <c r="MC31" s="471"/>
      <c r="MD31" s="471"/>
      <c r="ME31" s="471"/>
      <c r="MF31" s="471"/>
      <c r="MG31" s="471"/>
      <c r="MH31" s="471"/>
      <c r="MI31" s="471"/>
      <c r="MJ31" s="471"/>
      <c r="MK31" s="471"/>
      <c r="ML31" s="471"/>
      <c r="MM31" s="471"/>
      <c r="MN31" s="471"/>
      <c r="MO31" s="471"/>
      <c r="MP31" s="471"/>
      <c r="MQ31" s="471"/>
      <c r="MR31" s="471"/>
      <c r="MS31" s="471"/>
      <c r="MT31" s="471"/>
      <c r="MU31" s="471"/>
      <c r="MV31" s="471"/>
      <c r="MW31" s="471"/>
      <c r="MX31" s="471"/>
      <c r="MY31" s="471"/>
      <c r="MZ31" s="471"/>
      <c r="NA31" s="471"/>
      <c r="NB31" s="471"/>
      <c r="NC31" s="471"/>
      <c r="ND31" s="471"/>
      <c r="NE31" s="471"/>
      <c r="NF31" s="471"/>
      <c r="NG31" s="471"/>
      <c r="NH31" s="471"/>
      <c r="NI31" s="471"/>
      <c r="NJ31" s="471"/>
      <c r="NK31" s="471"/>
      <c r="NL31" s="471"/>
      <c r="NM31" s="471"/>
      <c r="NN31" s="471"/>
      <c r="NO31" s="471"/>
      <c r="NP31" s="471"/>
      <c r="NQ31" s="471"/>
      <c r="NR31" s="471"/>
      <c r="NS31" s="471"/>
      <c r="NT31" s="471"/>
      <c r="NU31" s="471"/>
      <c r="NV31" s="471"/>
      <c r="NW31" s="471"/>
      <c r="NX31" s="471"/>
      <c r="NY31" s="471"/>
      <c r="NZ31" s="471"/>
      <c r="OA31" s="471"/>
      <c r="OB31" s="471"/>
      <c r="OC31" s="471"/>
      <c r="OD31" s="471"/>
      <c r="OE31" s="471"/>
      <c r="OF31" s="471"/>
      <c r="OG31" s="471"/>
      <c r="OH31" s="471"/>
      <c r="OI31" s="471"/>
      <c r="OJ31" s="471"/>
      <c r="OK31" s="471"/>
      <c r="OL31" s="471"/>
      <c r="OM31" s="471"/>
      <c r="ON31" s="471"/>
      <c r="OO31" s="471"/>
      <c r="OP31" s="471"/>
      <c r="OQ31" s="471"/>
      <c r="OR31" s="471"/>
      <c r="OS31" s="471"/>
      <c r="OT31" s="471"/>
      <c r="OU31" s="471"/>
      <c r="OV31" s="471"/>
      <c r="OW31" s="471"/>
      <c r="OX31" s="471"/>
      <c r="OY31" s="471"/>
      <c r="OZ31" s="471"/>
      <c r="PA31" s="471"/>
      <c r="PB31" s="471"/>
      <c r="PC31" s="471"/>
      <c r="PD31" s="471"/>
      <c r="PE31" s="471"/>
      <c r="PF31" s="471"/>
      <c r="PG31" s="471"/>
      <c r="PH31" s="471"/>
      <c r="PI31" s="471"/>
      <c r="PJ31" s="471"/>
      <c r="PK31" s="471"/>
      <c r="PL31" s="471"/>
      <c r="PM31" s="471"/>
      <c r="PN31" s="471"/>
      <c r="PO31" s="471"/>
      <c r="PP31" s="471"/>
      <c r="PQ31" s="471"/>
      <c r="PR31" s="471"/>
      <c r="PS31" s="471"/>
      <c r="PT31" s="471"/>
      <c r="PU31" s="471"/>
      <c r="PV31" s="471"/>
      <c r="PW31" s="471"/>
      <c r="PX31" s="471"/>
      <c r="PY31" s="471"/>
      <c r="PZ31" s="471"/>
      <c r="QA31" s="471"/>
      <c r="QB31" s="471"/>
      <c r="QC31" s="471"/>
      <c r="QD31" s="471"/>
      <c r="QE31" s="471"/>
      <c r="QF31" s="471"/>
      <c r="QG31" s="471"/>
      <c r="QH31" s="471"/>
      <c r="QI31" s="471"/>
      <c r="QJ31" s="471"/>
      <c r="QK31" s="471"/>
      <c r="QL31" s="471"/>
      <c r="QM31" s="471"/>
      <c r="QN31" s="471"/>
      <c r="QO31" s="471"/>
      <c r="QP31" s="471"/>
      <c r="QQ31" s="471"/>
      <c r="QR31" s="471"/>
      <c r="QS31" s="471"/>
      <c r="QT31" s="471"/>
      <c r="QU31" s="471"/>
      <c r="QV31" s="471"/>
      <c r="QW31" s="471"/>
      <c r="QX31" s="471"/>
      <c r="QY31" s="471"/>
      <c r="QZ31" s="471"/>
      <c r="RA31" s="471"/>
      <c r="RB31" s="471"/>
      <c r="RC31" s="471"/>
      <c r="RD31" s="471"/>
      <c r="RE31" s="471"/>
      <c r="RF31" s="471"/>
      <c r="RG31" s="471"/>
      <c r="RH31" s="471"/>
      <c r="RI31" s="471"/>
      <c r="RJ31" s="471"/>
      <c r="RK31" s="471"/>
      <c r="RL31" s="471"/>
      <c r="RM31" s="471"/>
      <c r="RN31" s="471"/>
      <c r="RO31" s="471"/>
      <c r="RP31" s="471"/>
      <c r="RQ31" s="471"/>
      <c r="RR31" s="471"/>
      <c r="RS31" s="471"/>
      <c r="RT31" s="471"/>
      <c r="RU31" s="471"/>
      <c r="RV31" s="471"/>
      <c r="RW31" s="471"/>
      <c r="RX31" s="471"/>
      <c r="RY31" s="471"/>
      <c r="RZ31" s="471"/>
      <c r="SA31" s="471"/>
      <c r="SB31" s="471"/>
      <c r="SC31" s="471"/>
      <c r="SD31" s="471"/>
      <c r="SE31" s="471"/>
      <c r="SF31" s="471"/>
      <c r="SG31" s="471"/>
      <c r="SH31" s="471"/>
      <c r="SI31" s="471"/>
      <c r="SJ31" s="471"/>
      <c r="SK31" s="471"/>
      <c r="SL31" s="471"/>
      <c r="SM31" s="471"/>
      <c r="SN31" s="471"/>
      <c r="SO31" s="471"/>
      <c r="SP31" s="471"/>
      <c r="SQ31" s="471"/>
      <c r="SR31" s="471"/>
      <c r="SS31" s="471"/>
      <c r="ST31" s="471"/>
      <c r="SU31" s="471"/>
      <c r="SV31" s="471"/>
      <c r="SW31" s="471"/>
      <c r="SX31" s="471"/>
      <c r="SY31" s="471"/>
      <c r="SZ31" s="471"/>
      <c r="TA31" s="471"/>
      <c r="TB31" s="471"/>
      <c r="TC31" s="471"/>
      <c r="TD31" s="471"/>
      <c r="TE31" s="471"/>
      <c r="TF31" s="471"/>
      <c r="TG31" s="471"/>
      <c r="TH31" s="471"/>
      <c r="TI31" s="471"/>
      <c r="TJ31" s="471"/>
      <c r="TK31" s="471"/>
      <c r="TL31" s="471"/>
      <c r="TM31" s="471"/>
      <c r="TN31" s="471"/>
      <c r="TO31" s="471"/>
      <c r="TP31" s="471"/>
      <c r="TQ31" s="471"/>
      <c r="TR31" s="471"/>
      <c r="TS31" s="471"/>
      <c r="TT31" s="471"/>
      <c r="TU31" s="471"/>
      <c r="TV31" s="471"/>
      <c r="TW31" s="471"/>
      <c r="TX31" s="471"/>
      <c r="TY31" s="471"/>
      <c r="TZ31" s="471"/>
      <c r="UA31" s="471"/>
      <c r="UB31" s="471"/>
      <c r="UC31" s="471"/>
      <c r="UD31" s="471"/>
      <c r="UE31" s="471"/>
      <c r="UF31" s="471"/>
      <c r="UG31" s="471"/>
      <c r="UH31" s="471"/>
      <c r="UI31" s="471"/>
      <c r="UJ31" s="471"/>
      <c r="UK31" s="471"/>
      <c r="UL31" s="471"/>
      <c r="UM31" s="471"/>
      <c r="UN31" s="471"/>
      <c r="UO31" s="471"/>
      <c r="UP31" s="471"/>
      <c r="UQ31" s="471"/>
      <c r="UR31" s="471"/>
      <c r="US31" s="471"/>
      <c r="UT31" s="471"/>
      <c r="UU31" s="471"/>
      <c r="UV31" s="471"/>
      <c r="UW31" s="471"/>
      <c r="UX31" s="471"/>
      <c r="UY31" s="471"/>
      <c r="UZ31" s="471"/>
      <c r="VA31" s="471"/>
      <c r="VB31" s="471"/>
      <c r="VC31" s="471"/>
      <c r="VD31" s="471"/>
      <c r="VE31" s="471"/>
      <c r="VF31" s="471"/>
      <c r="VG31" s="471"/>
      <c r="VH31" s="471"/>
      <c r="VI31" s="471"/>
      <c r="VJ31" s="471"/>
      <c r="VK31" s="471"/>
      <c r="VL31" s="471"/>
      <c r="VM31" s="471"/>
      <c r="VN31" s="471"/>
      <c r="VO31" s="471"/>
      <c r="VP31" s="471"/>
      <c r="VQ31" s="471"/>
      <c r="VR31" s="471"/>
      <c r="VS31" s="471"/>
      <c r="VT31" s="471"/>
      <c r="VU31" s="471"/>
      <c r="VV31" s="471"/>
      <c r="VW31" s="471"/>
      <c r="VX31" s="471"/>
      <c r="VY31" s="471"/>
      <c r="VZ31" s="471"/>
      <c r="WA31" s="471"/>
      <c r="WB31" s="471"/>
      <c r="WC31" s="471"/>
      <c r="WD31" s="471"/>
      <c r="WE31" s="471"/>
      <c r="WF31" s="471"/>
      <c r="WG31" s="471"/>
      <c r="WH31" s="471"/>
      <c r="WI31" s="471"/>
      <c r="WJ31" s="471"/>
      <c r="WK31" s="471"/>
      <c r="WL31" s="471"/>
      <c r="WM31" s="471"/>
      <c r="WN31" s="471"/>
      <c r="WO31" s="471"/>
      <c r="WP31" s="471"/>
      <c r="WQ31" s="471"/>
      <c r="WR31" s="471"/>
      <c r="WS31" s="471"/>
      <c r="WT31" s="471"/>
      <c r="WU31" s="471"/>
      <c r="WV31" s="471"/>
      <c r="WW31" s="471"/>
      <c r="WX31" s="471"/>
      <c r="WY31" s="471"/>
      <c r="WZ31" s="471"/>
      <c r="XA31" s="471"/>
      <c r="XB31" s="471"/>
      <c r="XC31" s="471"/>
      <c r="XD31" s="471"/>
      <c r="XE31" s="471"/>
      <c r="XF31" s="471"/>
      <c r="XG31" s="471"/>
      <c r="XH31" s="471"/>
      <c r="XI31" s="471"/>
      <c r="XJ31" s="471"/>
      <c r="XK31" s="471"/>
      <c r="XL31" s="471"/>
      <c r="XM31" s="471"/>
      <c r="XN31" s="471"/>
      <c r="XO31" s="471"/>
      <c r="XP31" s="471"/>
      <c r="XQ31" s="471"/>
      <c r="XR31" s="471"/>
      <c r="XS31" s="471"/>
      <c r="XT31" s="471"/>
      <c r="XU31" s="471"/>
      <c r="XV31" s="471"/>
      <c r="XW31" s="471"/>
      <c r="XX31" s="471"/>
      <c r="XY31" s="471"/>
      <c r="XZ31" s="471"/>
      <c r="YA31" s="471"/>
      <c r="YB31" s="471"/>
      <c r="YC31" s="471"/>
      <c r="YD31" s="471"/>
      <c r="YE31" s="471"/>
      <c r="YF31" s="471"/>
      <c r="YG31" s="471"/>
      <c r="YH31" s="471"/>
      <c r="YI31" s="471"/>
      <c r="YJ31" s="471"/>
      <c r="YK31" s="471"/>
      <c r="YL31" s="471"/>
      <c r="YM31" s="471"/>
      <c r="YN31" s="471"/>
      <c r="YO31" s="471"/>
      <c r="YP31" s="471"/>
      <c r="YQ31" s="471"/>
      <c r="YR31" s="471"/>
      <c r="YS31" s="471"/>
      <c r="YT31" s="471"/>
      <c r="YU31" s="471"/>
      <c r="YV31" s="471"/>
      <c r="YW31" s="471"/>
      <c r="YX31" s="471"/>
      <c r="YY31" s="471"/>
      <c r="YZ31" s="471"/>
      <c r="ZA31" s="471"/>
      <c r="ZB31" s="471"/>
      <c r="ZC31" s="471"/>
      <c r="ZD31" s="471"/>
      <c r="ZE31" s="471"/>
      <c r="ZF31" s="471"/>
      <c r="ZG31" s="471"/>
      <c r="ZH31" s="471"/>
      <c r="ZI31" s="471"/>
      <c r="ZJ31" s="471"/>
      <c r="ZK31" s="471"/>
      <c r="ZL31" s="471"/>
      <c r="ZM31" s="471"/>
      <c r="ZN31" s="471"/>
      <c r="ZO31" s="471"/>
      <c r="ZP31" s="471"/>
      <c r="ZQ31" s="471"/>
      <c r="ZR31" s="471"/>
      <c r="ZS31" s="471"/>
      <c r="ZT31" s="471"/>
      <c r="ZU31" s="471"/>
      <c r="ZV31" s="471"/>
      <c r="ZW31" s="471"/>
      <c r="ZX31" s="471"/>
      <c r="ZY31" s="471"/>
      <c r="ZZ31" s="471"/>
      <c r="AAA31" s="471"/>
      <c r="AAB31" s="471"/>
      <c r="AAC31" s="471"/>
      <c r="AAD31" s="471"/>
      <c r="AAE31" s="471"/>
      <c r="AAF31" s="471"/>
      <c r="AAG31" s="471"/>
      <c r="AAH31" s="471"/>
      <c r="AAI31" s="471"/>
      <c r="AAJ31" s="471"/>
      <c r="AAK31" s="471"/>
      <c r="AAL31" s="471"/>
      <c r="AAM31" s="471"/>
      <c r="AAN31" s="471"/>
      <c r="AAO31" s="471"/>
      <c r="AAP31" s="471"/>
      <c r="AAQ31" s="471"/>
      <c r="AAR31" s="471"/>
      <c r="AAS31" s="471"/>
      <c r="AAT31" s="471"/>
      <c r="AAU31" s="471"/>
      <c r="AAV31" s="471"/>
      <c r="AAW31" s="471"/>
      <c r="AAX31" s="471"/>
      <c r="AAY31" s="471"/>
      <c r="AAZ31" s="471"/>
      <c r="ABA31" s="471"/>
      <c r="ABB31" s="471"/>
      <c r="ABC31" s="471"/>
      <c r="ABD31" s="471"/>
      <c r="ABE31" s="471"/>
      <c r="ABF31" s="471"/>
      <c r="ABG31" s="471"/>
      <c r="ABH31" s="471"/>
      <c r="ABI31" s="471"/>
      <c r="ABJ31" s="471"/>
      <c r="ABK31" s="471"/>
      <c r="ABL31" s="471"/>
      <c r="ABM31" s="471"/>
      <c r="ABN31" s="471"/>
      <c r="ABO31" s="471"/>
      <c r="ABP31" s="471"/>
      <c r="ABQ31" s="471"/>
      <c r="ABR31" s="471"/>
      <c r="ABS31" s="471"/>
      <c r="ABT31" s="471"/>
      <c r="ABU31" s="471"/>
      <c r="ABV31" s="471"/>
      <c r="ABW31" s="471"/>
      <c r="ABX31" s="471"/>
      <c r="ABY31" s="471"/>
      <c r="ABZ31" s="471"/>
      <c r="ACA31" s="471"/>
      <c r="ACB31" s="471"/>
      <c r="ACC31" s="471"/>
      <c r="ACD31" s="471"/>
      <c r="ACE31" s="471"/>
      <c r="ACF31" s="471"/>
      <c r="ACG31" s="471"/>
      <c r="ACH31" s="471"/>
      <c r="ACI31" s="471"/>
      <c r="ACJ31" s="471"/>
      <c r="ACK31" s="471"/>
      <c r="ACL31" s="471"/>
      <c r="ACM31" s="471"/>
      <c r="ACN31" s="471"/>
      <c r="ACO31" s="471"/>
      <c r="ACP31" s="471"/>
      <c r="ACQ31" s="471"/>
      <c r="ACR31" s="471"/>
      <c r="ACS31" s="471"/>
      <c r="ACT31" s="471"/>
      <c r="ACU31" s="471"/>
      <c r="ACV31" s="471"/>
      <c r="ACW31" s="471"/>
      <c r="ACX31" s="471"/>
      <c r="ACY31" s="471"/>
      <c r="ACZ31" s="471"/>
      <c r="ADA31" s="471"/>
      <c r="ADB31" s="471"/>
      <c r="ADC31" s="471"/>
      <c r="ADD31" s="471"/>
      <c r="ADE31" s="471"/>
      <c r="ADF31" s="471"/>
      <c r="ADG31" s="471"/>
      <c r="ADH31" s="471"/>
      <c r="ADI31" s="471"/>
      <c r="ADJ31" s="471"/>
      <c r="ADK31" s="471"/>
      <c r="ADL31" s="471"/>
      <c r="ADM31" s="471"/>
      <c r="ADN31" s="471"/>
      <c r="ADO31" s="471"/>
      <c r="ADP31" s="471"/>
      <c r="ADQ31" s="471"/>
      <c r="ADR31" s="471"/>
      <c r="ADS31" s="471"/>
      <c r="ADT31" s="471"/>
      <c r="ADU31" s="471"/>
      <c r="ADV31" s="471"/>
      <c r="ADW31" s="471"/>
      <c r="ADX31" s="471"/>
      <c r="ADY31" s="471"/>
      <c r="ADZ31" s="471"/>
      <c r="AEA31" s="471"/>
      <c r="AEB31" s="471"/>
      <c r="AEC31" s="471"/>
      <c r="AED31" s="471"/>
      <c r="AEE31" s="471"/>
      <c r="AEF31" s="471"/>
      <c r="AEG31" s="471"/>
      <c r="AEH31" s="471"/>
      <c r="AEI31" s="471"/>
      <c r="AEJ31" s="471"/>
      <c r="AEK31" s="471"/>
      <c r="AEL31" s="471"/>
      <c r="AEM31" s="471"/>
      <c r="AEN31" s="471"/>
      <c r="AEO31" s="471"/>
      <c r="AEP31" s="471"/>
      <c r="AEQ31" s="471"/>
      <c r="AER31" s="471"/>
      <c r="AES31" s="471"/>
      <c r="AET31" s="471"/>
      <c r="AEU31" s="471"/>
      <c r="AEV31" s="471"/>
      <c r="AEW31" s="471"/>
      <c r="AEX31" s="471"/>
      <c r="AEY31" s="471"/>
      <c r="AEZ31" s="471"/>
      <c r="AFA31" s="471"/>
      <c r="AFB31" s="471"/>
      <c r="AFC31" s="471"/>
      <c r="AFD31" s="471"/>
      <c r="AFE31" s="471"/>
      <c r="AFF31" s="471"/>
      <c r="AFG31" s="471"/>
      <c r="AFH31" s="471"/>
      <c r="AFI31" s="471"/>
      <c r="AFJ31" s="471"/>
      <c r="AFK31" s="471"/>
      <c r="AFL31" s="471"/>
      <c r="AFM31" s="471"/>
      <c r="AFN31" s="471"/>
      <c r="AFO31" s="471"/>
      <c r="AFP31" s="471"/>
      <c r="AFQ31" s="471"/>
      <c r="AFR31" s="471"/>
      <c r="AFS31" s="471"/>
      <c r="AFT31" s="471"/>
      <c r="AFU31" s="471"/>
      <c r="AFV31" s="471"/>
      <c r="AFW31" s="471"/>
      <c r="AFX31" s="471"/>
      <c r="AFY31" s="471"/>
      <c r="AFZ31" s="471"/>
      <c r="AGA31" s="471"/>
      <c r="AGB31" s="471"/>
      <c r="AGC31" s="471"/>
      <c r="AGD31" s="471"/>
      <c r="AGE31" s="471"/>
      <c r="AGF31" s="471"/>
      <c r="AGG31" s="471"/>
      <c r="AGH31" s="471"/>
      <c r="AGI31" s="471"/>
    </row>
    <row r="32" spans="1:867" s="445" customFormat="1" ht="30" x14ac:dyDescent="0.2">
      <c r="A32" s="443" t="str">
        <f>'Estimación por período'!A32</f>
        <v xml:space="preserve">8. Fortalecimiento de la gestión y articulación en Investigación, Desarrollo e Innovación en la cadena </v>
      </c>
      <c r="B32" s="443">
        <f>'Estimación anualizada '!V32</f>
        <v>163437194315.38855</v>
      </c>
      <c r="C32" s="519">
        <f>+F32/B32</f>
        <v>0.88776017790552797</v>
      </c>
      <c r="D32" s="519">
        <f>+G32/B32</f>
        <v>5.7432358734976319E-2</v>
      </c>
      <c r="E32" s="519">
        <f>+H32/B32</f>
        <v>5.4807463359495649E-2</v>
      </c>
      <c r="F32" s="443">
        <f>SUM(F33:F36)</f>
        <v>145093032701.80969</v>
      </c>
      <c r="G32" s="443">
        <f t="shared" ref="G32:H32" si="37">SUM(G33:G36)</f>
        <v>9386583574.5594273</v>
      </c>
      <c r="H32" s="443">
        <f t="shared" si="37"/>
        <v>8957578039.0194283</v>
      </c>
      <c r="I32" s="519">
        <f>+M32/F32</f>
        <v>0.57729668835267722</v>
      </c>
      <c r="J32" s="519">
        <f>+N32/F32</f>
        <v>0.16561931995511839</v>
      </c>
      <c r="K32" s="519">
        <f>+O32/F32</f>
        <v>0.25708399169220431</v>
      </c>
      <c r="L32" s="519">
        <f>+P32/F32</f>
        <v>0</v>
      </c>
      <c r="M32" s="443">
        <f>SUM(M33:M36)</f>
        <v>83761727281.801437</v>
      </c>
      <c r="N32" s="443">
        <f t="shared" ref="N32:P32" si="38">SUM(N33:N36)</f>
        <v>24030209406.299477</v>
      </c>
      <c r="O32" s="443">
        <f t="shared" si="38"/>
        <v>37301096013.708771</v>
      </c>
      <c r="P32" s="443">
        <f t="shared" si="38"/>
        <v>0</v>
      </c>
      <c r="Q32" s="471"/>
      <c r="R32" s="471"/>
      <c r="S32" s="471"/>
      <c r="T32" s="471"/>
      <c r="U32" s="471"/>
      <c r="V32" s="471"/>
      <c r="W32" s="471"/>
      <c r="X32" s="471"/>
      <c r="Y32" s="471"/>
      <c r="Z32" s="471"/>
      <c r="AA32" s="471"/>
      <c r="AB32" s="471"/>
      <c r="AC32" s="471"/>
      <c r="AD32" s="471"/>
      <c r="AE32" s="471"/>
      <c r="AF32" s="471"/>
      <c r="AG32" s="471"/>
      <c r="AH32" s="471"/>
      <c r="AI32" s="471"/>
      <c r="AJ32" s="471"/>
      <c r="AK32" s="471"/>
      <c r="AL32" s="471"/>
      <c r="AM32" s="471"/>
      <c r="AN32" s="471"/>
      <c r="AO32" s="471"/>
      <c r="AP32" s="471"/>
      <c r="AQ32" s="471"/>
      <c r="AR32" s="471"/>
      <c r="AS32" s="471"/>
      <c r="AT32" s="471"/>
      <c r="AU32" s="471"/>
      <c r="AV32" s="471"/>
      <c r="AW32" s="471"/>
      <c r="AX32" s="471"/>
      <c r="AY32" s="471"/>
      <c r="AZ32" s="471"/>
      <c r="BA32" s="471"/>
      <c r="BB32" s="471"/>
      <c r="BC32" s="471"/>
      <c r="BD32" s="471"/>
      <c r="BE32" s="471"/>
      <c r="BF32" s="471"/>
      <c r="BG32" s="471"/>
      <c r="BH32" s="471"/>
      <c r="BI32" s="471"/>
      <c r="BJ32" s="471"/>
      <c r="BK32" s="471"/>
      <c r="BL32" s="471"/>
      <c r="BM32" s="471"/>
      <c r="BN32" s="471"/>
      <c r="BO32" s="471"/>
      <c r="BP32" s="471"/>
      <c r="BQ32" s="471"/>
      <c r="BR32" s="471"/>
      <c r="BS32" s="471"/>
      <c r="BT32" s="471"/>
      <c r="BU32" s="471"/>
      <c r="BV32" s="471"/>
      <c r="BW32" s="471"/>
      <c r="BX32" s="471"/>
      <c r="BY32" s="471"/>
      <c r="BZ32" s="471"/>
      <c r="CA32" s="471"/>
      <c r="CB32" s="471"/>
      <c r="CC32" s="471"/>
      <c r="CD32" s="471"/>
      <c r="CE32" s="471"/>
      <c r="CF32" s="471"/>
      <c r="CG32" s="471"/>
      <c r="CH32" s="471"/>
      <c r="CI32" s="471"/>
      <c r="CJ32" s="471"/>
      <c r="CK32" s="471"/>
      <c r="CL32" s="471"/>
      <c r="CM32" s="471"/>
      <c r="CN32" s="471"/>
      <c r="CO32" s="471"/>
      <c r="CP32" s="471"/>
      <c r="CQ32" s="471"/>
      <c r="CR32" s="471"/>
      <c r="CS32" s="471"/>
      <c r="CT32" s="471"/>
      <c r="CU32" s="471"/>
      <c r="CV32" s="471"/>
      <c r="CW32" s="471"/>
      <c r="CX32" s="471"/>
      <c r="CY32" s="471"/>
      <c r="CZ32" s="471"/>
      <c r="DA32" s="471"/>
      <c r="DB32" s="471"/>
      <c r="DC32" s="471"/>
      <c r="DD32" s="471"/>
      <c r="DE32" s="471"/>
      <c r="DF32" s="471"/>
      <c r="DG32" s="471"/>
      <c r="DH32" s="471"/>
      <c r="DI32" s="471"/>
      <c r="DJ32" s="471"/>
      <c r="DK32" s="471"/>
      <c r="DL32" s="471"/>
      <c r="DM32" s="471"/>
      <c r="DN32" s="471"/>
      <c r="DO32" s="471"/>
      <c r="DP32" s="471"/>
      <c r="DQ32" s="471"/>
      <c r="DR32" s="471"/>
      <c r="DS32" s="471"/>
      <c r="DT32" s="471"/>
      <c r="DU32" s="471"/>
      <c r="DV32" s="471"/>
      <c r="DW32" s="471"/>
      <c r="DX32" s="471"/>
      <c r="DY32" s="471"/>
      <c r="DZ32" s="471"/>
      <c r="EA32" s="471"/>
      <c r="EB32" s="471"/>
      <c r="EC32" s="471"/>
      <c r="ED32" s="471"/>
      <c r="EE32" s="471"/>
      <c r="EF32" s="471"/>
      <c r="EG32" s="471"/>
      <c r="EH32" s="471"/>
      <c r="EI32" s="471"/>
      <c r="EJ32" s="471"/>
      <c r="EK32" s="471"/>
      <c r="EL32" s="471"/>
      <c r="EM32" s="471"/>
      <c r="EN32" s="471"/>
      <c r="EO32" s="471"/>
      <c r="EP32" s="471"/>
      <c r="EQ32" s="471"/>
      <c r="ER32" s="471"/>
      <c r="ES32" s="471"/>
      <c r="ET32" s="471"/>
      <c r="EU32" s="471"/>
      <c r="EV32" s="471"/>
      <c r="EW32" s="471"/>
      <c r="EX32" s="471"/>
      <c r="EY32" s="471"/>
      <c r="EZ32" s="471"/>
      <c r="FA32" s="471"/>
      <c r="FB32" s="471"/>
      <c r="FC32" s="471"/>
      <c r="FD32" s="471"/>
      <c r="FE32" s="471"/>
      <c r="FF32" s="471"/>
      <c r="FG32" s="471"/>
      <c r="FH32" s="471"/>
      <c r="FI32" s="471"/>
      <c r="FJ32" s="471"/>
      <c r="FK32" s="471"/>
      <c r="FL32" s="471"/>
      <c r="FM32" s="471"/>
      <c r="FN32" s="471"/>
      <c r="FO32" s="471"/>
      <c r="FP32" s="471"/>
      <c r="FQ32" s="471"/>
      <c r="FR32" s="471"/>
      <c r="FS32" s="471"/>
      <c r="FT32" s="471"/>
      <c r="FU32" s="471"/>
      <c r="FV32" s="471"/>
      <c r="FW32" s="471"/>
      <c r="FX32" s="471"/>
      <c r="FY32" s="471"/>
      <c r="FZ32" s="471"/>
      <c r="GA32" s="471"/>
      <c r="GB32" s="471"/>
      <c r="GC32" s="471"/>
      <c r="GD32" s="471"/>
      <c r="GE32" s="471"/>
      <c r="GF32" s="471"/>
      <c r="GG32" s="471"/>
      <c r="GH32" s="471"/>
      <c r="GI32" s="471"/>
      <c r="GJ32" s="471"/>
      <c r="GK32" s="471"/>
      <c r="GL32" s="471"/>
      <c r="GM32" s="471"/>
      <c r="GN32" s="471"/>
      <c r="GO32" s="471"/>
      <c r="GP32" s="471"/>
      <c r="GQ32" s="471"/>
      <c r="GR32" s="471"/>
      <c r="GS32" s="471"/>
      <c r="GT32" s="471"/>
      <c r="GU32" s="471"/>
      <c r="GV32" s="471"/>
      <c r="GW32" s="471"/>
      <c r="GX32" s="471"/>
      <c r="GY32" s="471"/>
      <c r="GZ32" s="471"/>
      <c r="HA32" s="471"/>
      <c r="HB32" s="471"/>
      <c r="HC32" s="471"/>
      <c r="HD32" s="471"/>
      <c r="HE32" s="471"/>
      <c r="HF32" s="471"/>
      <c r="HG32" s="471"/>
      <c r="HH32" s="471"/>
      <c r="HI32" s="471"/>
      <c r="HJ32" s="471"/>
      <c r="HK32" s="471"/>
      <c r="HL32" s="471"/>
      <c r="HM32" s="471"/>
      <c r="HN32" s="471"/>
      <c r="HO32" s="471"/>
      <c r="HP32" s="471"/>
      <c r="HQ32" s="471"/>
      <c r="HR32" s="471"/>
      <c r="HS32" s="471"/>
      <c r="HT32" s="471"/>
      <c r="HU32" s="471"/>
      <c r="HV32" s="471"/>
      <c r="HW32" s="471"/>
      <c r="HX32" s="471"/>
      <c r="HY32" s="471"/>
      <c r="HZ32" s="471"/>
      <c r="IA32" s="471"/>
      <c r="IB32" s="471"/>
      <c r="IC32" s="471"/>
      <c r="ID32" s="471"/>
      <c r="IE32" s="471"/>
      <c r="IF32" s="471"/>
      <c r="IG32" s="471"/>
      <c r="IH32" s="471"/>
      <c r="II32" s="471"/>
      <c r="IJ32" s="471"/>
      <c r="IK32" s="471"/>
      <c r="IL32" s="471"/>
      <c r="IM32" s="471"/>
      <c r="IN32" s="471"/>
      <c r="IO32" s="471"/>
      <c r="IP32" s="471"/>
      <c r="IQ32" s="471"/>
      <c r="IR32" s="471"/>
      <c r="IS32" s="471"/>
      <c r="IT32" s="471"/>
      <c r="IU32" s="471"/>
      <c r="IV32" s="471"/>
      <c r="IW32" s="471"/>
      <c r="IX32" s="471"/>
      <c r="IY32" s="471"/>
      <c r="IZ32" s="471"/>
      <c r="JA32" s="471"/>
      <c r="JB32" s="471"/>
      <c r="JC32" s="471"/>
      <c r="JD32" s="471"/>
      <c r="JE32" s="471"/>
      <c r="JF32" s="471"/>
      <c r="JG32" s="471"/>
      <c r="JH32" s="471"/>
      <c r="JI32" s="471"/>
      <c r="JJ32" s="471"/>
      <c r="JK32" s="471"/>
      <c r="JL32" s="471"/>
      <c r="JM32" s="471"/>
      <c r="JN32" s="471"/>
      <c r="JO32" s="471"/>
      <c r="JP32" s="471"/>
      <c r="JQ32" s="471"/>
      <c r="JR32" s="471"/>
      <c r="JS32" s="471"/>
      <c r="JT32" s="471"/>
      <c r="JU32" s="471"/>
      <c r="JV32" s="471"/>
      <c r="JW32" s="471"/>
      <c r="JX32" s="471"/>
      <c r="JY32" s="471"/>
      <c r="JZ32" s="471"/>
      <c r="KA32" s="471"/>
      <c r="KB32" s="471"/>
      <c r="KC32" s="471"/>
      <c r="KD32" s="471"/>
      <c r="KE32" s="471"/>
      <c r="KF32" s="471"/>
      <c r="KG32" s="471"/>
      <c r="KH32" s="471"/>
      <c r="KI32" s="471"/>
      <c r="KJ32" s="471"/>
      <c r="KK32" s="471"/>
      <c r="KL32" s="471"/>
      <c r="KM32" s="471"/>
      <c r="KN32" s="471"/>
      <c r="KO32" s="471"/>
      <c r="KP32" s="471"/>
      <c r="KQ32" s="471"/>
      <c r="KR32" s="471"/>
      <c r="KS32" s="471"/>
      <c r="KT32" s="471"/>
      <c r="KU32" s="471"/>
      <c r="KV32" s="471"/>
      <c r="KW32" s="471"/>
      <c r="KX32" s="471"/>
      <c r="KY32" s="471"/>
      <c r="KZ32" s="471"/>
      <c r="LA32" s="471"/>
      <c r="LB32" s="471"/>
      <c r="LC32" s="471"/>
      <c r="LD32" s="471"/>
      <c r="LE32" s="471"/>
      <c r="LF32" s="471"/>
      <c r="LG32" s="471"/>
      <c r="LH32" s="471"/>
      <c r="LI32" s="471"/>
      <c r="LJ32" s="471"/>
      <c r="LK32" s="471"/>
      <c r="LL32" s="471"/>
      <c r="LM32" s="471"/>
      <c r="LN32" s="471"/>
      <c r="LO32" s="471"/>
      <c r="LP32" s="471"/>
      <c r="LQ32" s="471"/>
      <c r="LR32" s="471"/>
      <c r="LS32" s="471"/>
      <c r="LT32" s="471"/>
      <c r="LU32" s="471"/>
      <c r="LV32" s="471"/>
      <c r="LW32" s="471"/>
      <c r="LX32" s="471"/>
      <c r="LY32" s="471"/>
      <c r="LZ32" s="471"/>
      <c r="MA32" s="471"/>
      <c r="MB32" s="471"/>
      <c r="MC32" s="471"/>
      <c r="MD32" s="471"/>
      <c r="ME32" s="471"/>
      <c r="MF32" s="471"/>
      <c r="MG32" s="471"/>
      <c r="MH32" s="471"/>
      <c r="MI32" s="471"/>
      <c r="MJ32" s="471"/>
      <c r="MK32" s="471"/>
      <c r="ML32" s="471"/>
      <c r="MM32" s="471"/>
      <c r="MN32" s="471"/>
      <c r="MO32" s="471"/>
      <c r="MP32" s="471"/>
      <c r="MQ32" s="471"/>
      <c r="MR32" s="471"/>
      <c r="MS32" s="471"/>
      <c r="MT32" s="471"/>
      <c r="MU32" s="471"/>
      <c r="MV32" s="471"/>
      <c r="MW32" s="471"/>
      <c r="MX32" s="471"/>
      <c r="MY32" s="471"/>
      <c r="MZ32" s="471"/>
      <c r="NA32" s="471"/>
      <c r="NB32" s="471"/>
      <c r="NC32" s="471"/>
      <c r="ND32" s="471"/>
      <c r="NE32" s="471"/>
      <c r="NF32" s="471"/>
      <c r="NG32" s="471"/>
      <c r="NH32" s="471"/>
      <c r="NI32" s="471"/>
      <c r="NJ32" s="471"/>
      <c r="NK32" s="471"/>
      <c r="NL32" s="471"/>
      <c r="NM32" s="471"/>
      <c r="NN32" s="471"/>
      <c r="NO32" s="471"/>
      <c r="NP32" s="471"/>
      <c r="NQ32" s="471"/>
      <c r="NR32" s="471"/>
      <c r="NS32" s="471"/>
      <c r="NT32" s="471"/>
      <c r="NU32" s="471"/>
      <c r="NV32" s="471"/>
      <c r="NW32" s="471"/>
      <c r="NX32" s="471"/>
      <c r="NY32" s="471"/>
      <c r="NZ32" s="471"/>
      <c r="OA32" s="471"/>
      <c r="OB32" s="471"/>
      <c r="OC32" s="471"/>
      <c r="OD32" s="471"/>
      <c r="OE32" s="471"/>
      <c r="OF32" s="471"/>
      <c r="OG32" s="471"/>
      <c r="OH32" s="471"/>
      <c r="OI32" s="471"/>
      <c r="OJ32" s="471"/>
      <c r="OK32" s="471"/>
      <c r="OL32" s="471"/>
      <c r="OM32" s="471"/>
      <c r="ON32" s="471"/>
      <c r="OO32" s="471"/>
      <c r="OP32" s="471"/>
      <c r="OQ32" s="471"/>
      <c r="OR32" s="471"/>
      <c r="OS32" s="471"/>
      <c r="OT32" s="471"/>
      <c r="OU32" s="471"/>
      <c r="OV32" s="471"/>
      <c r="OW32" s="471"/>
      <c r="OX32" s="471"/>
      <c r="OY32" s="471"/>
      <c r="OZ32" s="471"/>
      <c r="PA32" s="471"/>
      <c r="PB32" s="471"/>
      <c r="PC32" s="471"/>
      <c r="PD32" s="471"/>
      <c r="PE32" s="471"/>
      <c r="PF32" s="471"/>
      <c r="PG32" s="471"/>
      <c r="PH32" s="471"/>
      <c r="PI32" s="471"/>
      <c r="PJ32" s="471"/>
      <c r="PK32" s="471"/>
      <c r="PL32" s="471"/>
      <c r="PM32" s="471"/>
      <c r="PN32" s="471"/>
      <c r="PO32" s="471"/>
      <c r="PP32" s="471"/>
      <c r="PQ32" s="471"/>
      <c r="PR32" s="471"/>
      <c r="PS32" s="471"/>
      <c r="PT32" s="471"/>
      <c r="PU32" s="471"/>
      <c r="PV32" s="471"/>
      <c r="PW32" s="471"/>
      <c r="PX32" s="471"/>
      <c r="PY32" s="471"/>
      <c r="PZ32" s="471"/>
      <c r="QA32" s="471"/>
      <c r="QB32" s="471"/>
      <c r="QC32" s="471"/>
      <c r="QD32" s="471"/>
      <c r="QE32" s="471"/>
      <c r="QF32" s="471"/>
      <c r="QG32" s="471"/>
      <c r="QH32" s="471"/>
      <c r="QI32" s="471"/>
      <c r="QJ32" s="471"/>
      <c r="QK32" s="471"/>
      <c r="QL32" s="471"/>
      <c r="QM32" s="471"/>
      <c r="QN32" s="471"/>
      <c r="QO32" s="471"/>
      <c r="QP32" s="471"/>
      <c r="QQ32" s="471"/>
      <c r="QR32" s="471"/>
      <c r="QS32" s="471"/>
      <c r="QT32" s="471"/>
      <c r="QU32" s="471"/>
      <c r="QV32" s="471"/>
      <c r="QW32" s="471"/>
      <c r="QX32" s="471"/>
      <c r="QY32" s="471"/>
      <c r="QZ32" s="471"/>
      <c r="RA32" s="471"/>
      <c r="RB32" s="471"/>
      <c r="RC32" s="471"/>
      <c r="RD32" s="471"/>
      <c r="RE32" s="471"/>
      <c r="RF32" s="471"/>
      <c r="RG32" s="471"/>
      <c r="RH32" s="471"/>
      <c r="RI32" s="471"/>
      <c r="RJ32" s="471"/>
      <c r="RK32" s="471"/>
      <c r="RL32" s="471"/>
      <c r="RM32" s="471"/>
      <c r="RN32" s="471"/>
      <c r="RO32" s="471"/>
      <c r="RP32" s="471"/>
      <c r="RQ32" s="471"/>
      <c r="RR32" s="471"/>
      <c r="RS32" s="471"/>
      <c r="RT32" s="471"/>
      <c r="RU32" s="471"/>
      <c r="RV32" s="471"/>
      <c r="RW32" s="471"/>
      <c r="RX32" s="471"/>
      <c r="RY32" s="471"/>
      <c r="RZ32" s="471"/>
      <c r="SA32" s="471"/>
      <c r="SB32" s="471"/>
      <c r="SC32" s="471"/>
      <c r="SD32" s="471"/>
      <c r="SE32" s="471"/>
      <c r="SF32" s="471"/>
      <c r="SG32" s="471"/>
      <c r="SH32" s="471"/>
      <c r="SI32" s="471"/>
      <c r="SJ32" s="471"/>
      <c r="SK32" s="471"/>
      <c r="SL32" s="471"/>
      <c r="SM32" s="471"/>
      <c r="SN32" s="471"/>
      <c r="SO32" s="471"/>
      <c r="SP32" s="471"/>
      <c r="SQ32" s="471"/>
      <c r="SR32" s="471"/>
      <c r="SS32" s="471"/>
      <c r="ST32" s="471"/>
      <c r="SU32" s="471"/>
      <c r="SV32" s="471"/>
      <c r="SW32" s="471"/>
      <c r="SX32" s="471"/>
      <c r="SY32" s="471"/>
      <c r="SZ32" s="471"/>
      <c r="TA32" s="471"/>
      <c r="TB32" s="471"/>
      <c r="TC32" s="471"/>
      <c r="TD32" s="471"/>
      <c r="TE32" s="471"/>
      <c r="TF32" s="471"/>
      <c r="TG32" s="471"/>
      <c r="TH32" s="471"/>
      <c r="TI32" s="471"/>
      <c r="TJ32" s="471"/>
      <c r="TK32" s="471"/>
      <c r="TL32" s="471"/>
      <c r="TM32" s="471"/>
      <c r="TN32" s="471"/>
      <c r="TO32" s="471"/>
      <c r="TP32" s="471"/>
      <c r="TQ32" s="471"/>
      <c r="TR32" s="471"/>
      <c r="TS32" s="471"/>
      <c r="TT32" s="471"/>
      <c r="TU32" s="471"/>
      <c r="TV32" s="471"/>
      <c r="TW32" s="471"/>
      <c r="TX32" s="471"/>
      <c r="TY32" s="471"/>
      <c r="TZ32" s="471"/>
      <c r="UA32" s="471"/>
      <c r="UB32" s="471"/>
      <c r="UC32" s="471"/>
      <c r="UD32" s="471"/>
      <c r="UE32" s="471"/>
      <c r="UF32" s="471"/>
      <c r="UG32" s="471"/>
      <c r="UH32" s="471"/>
      <c r="UI32" s="471"/>
      <c r="UJ32" s="471"/>
      <c r="UK32" s="471"/>
      <c r="UL32" s="471"/>
      <c r="UM32" s="471"/>
      <c r="UN32" s="471"/>
      <c r="UO32" s="471"/>
      <c r="UP32" s="471"/>
      <c r="UQ32" s="471"/>
      <c r="UR32" s="471"/>
      <c r="US32" s="471"/>
      <c r="UT32" s="471"/>
      <c r="UU32" s="471"/>
      <c r="UV32" s="471"/>
      <c r="UW32" s="471"/>
      <c r="UX32" s="471"/>
      <c r="UY32" s="471"/>
      <c r="UZ32" s="471"/>
      <c r="VA32" s="471"/>
      <c r="VB32" s="471"/>
      <c r="VC32" s="471"/>
      <c r="VD32" s="471"/>
      <c r="VE32" s="471"/>
      <c r="VF32" s="471"/>
      <c r="VG32" s="471"/>
      <c r="VH32" s="471"/>
      <c r="VI32" s="471"/>
      <c r="VJ32" s="471"/>
      <c r="VK32" s="471"/>
      <c r="VL32" s="471"/>
      <c r="VM32" s="471"/>
      <c r="VN32" s="471"/>
      <c r="VO32" s="471"/>
      <c r="VP32" s="471"/>
      <c r="VQ32" s="471"/>
      <c r="VR32" s="471"/>
      <c r="VS32" s="471"/>
      <c r="VT32" s="471"/>
      <c r="VU32" s="471"/>
      <c r="VV32" s="471"/>
      <c r="VW32" s="471"/>
      <c r="VX32" s="471"/>
      <c r="VY32" s="471"/>
      <c r="VZ32" s="471"/>
      <c r="WA32" s="471"/>
      <c r="WB32" s="471"/>
      <c r="WC32" s="471"/>
      <c r="WD32" s="471"/>
      <c r="WE32" s="471"/>
      <c r="WF32" s="471"/>
      <c r="WG32" s="471"/>
      <c r="WH32" s="471"/>
      <c r="WI32" s="471"/>
      <c r="WJ32" s="471"/>
      <c r="WK32" s="471"/>
      <c r="WL32" s="471"/>
      <c r="WM32" s="471"/>
      <c r="WN32" s="471"/>
      <c r="WO32" s="471"/>
      <c r="WP32" s="471"/>
      <c r="WQ32" s="471"/>
      <c r="WR32" s="471"/>
      <c r="WS32" s="471"/>
      <c r="WT32" s="471"/>
      <c r="WU32" s="471"/>
      <c r="WV32" s="471"/>
      <c r="WW32" s="471"/>
      <c r="WX32" s="471"/>
      <c r="WY32" s="471"/>
      <c r="WZ32" s="471"/>
      <c r="XA32" s="471"/>
      <c r="XB32" s="471"/>
      <c r="XC32" s="471"/>
      <c r="XD32" s="471"/>
      <c r="XE32" s="471"/>
      <c r="XF32" s="471"/>
      <c r="XG32" s="471"/>
      <c r="XH32" s="471"/>
      <c r="XI32" s="471"/>
      <c r="XJ32" s="471"/>
      <c r="XK32" s="471"/>
      <c r="XL32" s="471"/>
      <c r="XM32" s="471"/>
      <c r="XN32" s="471"/>
      <c r="XO32" s="471"/>
      <c r="XP32" s="471"/>
      <c r="XQ32" s="471"/>
      <c r="XR32" s="471"/>
      <c r="XS32" s="471"/>
      <c r="XT32" s="471"/>
      <c r="XU32" s="471"/>
      <c r="XV32" s="471"/>
      <c r="XW32" s="471"/>
      <c r="XX32" s="471"/>
      <c r="XY32" s="471"/>
      <c r="XZ32" s="471"/>
      <c r="YA32" s="471"/>
      <c r="YB32" s="471"/>
      <c r="YC32" s="471"/>
      <c r="YD32" s="471"/>
      <c r="YE32" s="471"/>
      <c r="YF32" s="471"/>
      <c r="YG32" s="471"/>
      <c r="YH32" s="471"/>
      <c r="YI32" s="471"/>
      <c r="YJ32" s="471"/>
      <c r="YK32" s="471"/>
      <c r="YL32" s="471"/>
      <c r="YM32" s="471"/>
      <c r="YN32" s="471"/>
      <c r="YO32" s="471"/>
      <c r="YP32" s="471"/>
      <c r="YQ32" s="471"/>
      <c r="YR32" s="471"/>
      <c r="YS32" s="471"/>
      <c r="YT32" s="471"/>
      <c r="YU32" s="471"/>
      <c r="YV32" s="471"/>
      <c r="YW32" s="471"/>
      <c r="YX32" s="471"/>
      <c r="YY32" s="471"/>
      <c r="YZ32" s="471"/>
      <c r="ZA32" s="471"/>
      <c r="ZB32" s="471"/>
      <c r="ZC32" s="471"/>
      <c r="ZD32" s="471"/>
      <c r="ZE32" s="471"/>
      <c r="ZF32" s="471"/>
      <c r="ZG32" s="471"/>
      <c r="ZH32" s="471"/>
      <c r="ZI32" s="471"/>
      <c r="ZJ32" s="471"/>
      <c r="ZK32" s="471"/>
      <c r="ZL32" s="471"/>
      <c r="ZM32" s="471"/>
      <c r="ZN32" s="471"/>
      <c r="ZO32" s="471"/>
      <c r="ZP32" s="471"/>
      <c r="ZQ32" s="471"/>
      <c r="ZR32" s="471"/>
      <c r="ZS32" s="471"/>
      <c r="ZT32" s="471"/>
      <c r="ZU32" s="471"/>
      <c r="ZV32" s="471"/>
      <c r="ZW32" s="471"/>
      <c r="ZX32" s="471"/>
      <c r="ZY32" s="471"/>
      <c r="ZZ32" s="471"/>
      <c r="AAA32" s="471"/>
      <c r="AAB32" s="471"/>
      <c r="AAC32" s="471"/>
      <c r="AAD32" s="471"/>
      <c r="AAE32" s="471"/>
      <c r="AAF32" s="471"/>
      <c r="AAG32" s="471"/>
      <c r="AAH32" s="471"/>
      <c r="AAI32" s="471"/>
      <c r="AAJ32" s="471"/>
      <c r="AAK32" s="471"/>
      <c r="AAL32" s="471"/>
      <c r="AAM32" s="471"/>
      <c r="AAN32" s="471"/>
      <c r="AAO32" s="471"/>
      <c r="AAP32" s="471"/>
      <c r="AAQ32" s="471"/>
      <c r="AAR32" s="471"/>
      <c r="AAS32" s="471"/>
      <c r="AAT32" s="471"/>
      <c r="AAU32" s="471"/>
      <c r="AAV32" s="471"/>
      <c r="AAW32" s="471"/>
      <c r="AAX32" s="471"/>
      <c r="AAY32" s="471"/>
      <c r="AAZ32" s="471"/>
      <c r="ABA32" s="471"/>
      <c r="ABB32" s="471"/>
      <c r="ABC32" s="471"/>
      <c r="ABD32" s="471"/>
      <c r="ABE32" s="471"/>
      <c r="ABF32" s="471"/>
      <c r="ABG32" s="471"/>
      <c r="ABH32" s="471"/>
      <c r="ABI32" s="471"/>
      <c r="ABJ32" s="471"/>
      <c r="ABK32" s="471"/>
      <c r="ABL32" s="471"/>
      <c r="ABM32" s="471"/>
      <c r="ABN32" s="471"/>
      <c r="ABO32" s="471"/>
      <c r="ABP32" s="471"/>
      <c r="ABQ32" s="471"/>
      <c r="ABR32" s="471"/>
      <c r="ABS32" s="471"/>
      <c r="ABT32" s="471"/>
      <c r="ABU32" s="471"/>
      <c r="ABV32" s="471"/>
      <c r="ABW32" s="471"/>
      <c r="ABX32" s="471"/>
      <c r="ABY32" s="471"/>
      <c r="ABZ32" s="471"/>
      <c r="ACA32" s="471"/>
      <c r="ACB32" s="471"/>
      <c r="ACC32" s="471"/>
      <c r="ACD32" s="471"/>
      <c r="ACE32" s="471"/>
      <c r="ACF32" s="471"/>
      <c r="ACG32" s="471"/>
      <c r="ACH32" s="471"/>
      <c r="ACI32" s="471"/>
      <c r="ACJ32" s="471"/>
      <c r="ACK32" s="471"/>
      <c r="ACL32" s="471"/>
      <c r="ACM32" s="471"/>
      <c r="ACN32" s="471"/>
      <c r="ACO32" s="471"/>
      <c r="ACP32" s="471"/>
      <c r="ACQ32" s="471"/>
      <c r="ACR32" s="471"/>
      <c r="ACS32" s="471"/>
      <c r="ACT32" s="471"/>
      <c r="ACU32" s="471"/>
      <c r="ACV32" s="471"/>
      <c r="ACW32" s="471"/>
      <c r="ACX32" s="471"/>
      <c r="ACY32" s="471"/>
      <c r="ACZ32" s="471"/>
      <c r="ADA32" s="471"/>
      <c r="ADB32" s="471"/>
      <c r="ADC32" s="471"/>
      <c r="ADD32" s="471"/>
      <c r="ADE32" s="471"/>
      <c r="ADF32" s="471"/>
      <c r="ADG32" s="471"/>
      <c r="ADH32" s="471"/>
      <c r="ADI32" s="471"/>
      <c r="ADJ32" s="471"/>
      <c r="ADK32" s="471"/>
      <c r="ADL32" s="471"/>
      <c r="ADM32" s="471"/>
      <c r="ADN32" s="471"/>
      <c r="ADO32" s="471"/>
      <c r="ADP32" s="471"/>
      <c r="ADQ32" s="471"/>
      <c r="ADR32" s="471"/>
      <c r="ADS32" s="471"/>
      <c r="ADT32" s="471"/>
      <c r="ADU32" s="471"/>
      <c r="ADV32" s="471"/>
      <c r="ADW32" s="471"/>
      <c r="ADX32" s="471"/>
      <c r="ADY32" s="471"/>
      <c r="ADZ32" s="471"/>
      <c r="AEA32" s="471"/>
      <c r="AEB32" s="471"/>
      <c r="AEC32" s="471"/>
      <c r="AED32" s="471"/>
      <c r="AEE32" s="471"/>
      <c r="AEF32" s="471"/>
      <c r="AEG32" s="471"/>
      <c r="AEH32" s="471"/>
      <c r="AEI32" s="471"/>
      <c r="AEJ32" s="471"/>
      <c r="AEK32" s="471"/>
      <c r="AEL32" s="471"/>
      <c r="AEM32" s="471"/>
      <c r="AEN32" s="471"/>
      <c r="AEO32" s="471"/>
      <c r="AEP32" s="471"/>
      <c r="AEQ32" s="471"/>
      <c r="AER32" s="471"/>
      <c r="AES32" s="471"/>
      <c r="AET32" s="471"/>
      <c r="AEU32" s="471"/>
      <c r="AEV32" s="471"/>
      <c r="AEW32" s="471"/>
      <c r="AEX32" s="471"/>
      <c r="AEY32" s="471"/>
      <c r="AEZ32" s="471"/>
      <c r="AFA32" s="471"/>
      <c r="AFB32" s="471"/>
      <c r="AFC32" s="471"/>
      <c r="AFD32" s="471"/>
      <c r="AFE32" s="471"/>
      <c r="AFF32" s="471"/>
      <c r="AFG32" s="471"/>
      <c r="AFH32" s="471"/>
      <c r="AFI32" s="471"/>
      <c r="AFJ32" s="471"/>
      <c r="AFK32" s="471"/>
      <c r="AFL32" s="471"/>
      <c r="AFM32" s="471"/>
      <c r="AFN32" s="471"/>
      <c r="AFO32" s="471"/>
      <c r="AFP32" s="471"/>
      <c r="AFQ32" s="471"/>
      <c r="AFR32" s="471"/>
      <c r="AFS32" s="471"/>
      <c r="AFT32" s="471"/>
      <c r="AFU32" s="471"/>
      <c r="AFV32" s="471"/>
      <c r="AFW32" s="471"/>
      <c r="AFX32" s="471"/>
      <c r="AFY32" s="471"/>
      <c r="AFZ32" s="471"/>
      <c r="AGA32" s="471"/>
      <c r="AGB32" s="471"/>
      <c r="AGC32" s="471"/>
      <c r="AGD32" s="471"/>
      <c r="AGE32" s="471"/>
      <c r="AGF32" s="471"/>
      <c r="AGG32" s="471"/>
      <c r="AGH32" s="471"/>
      <c r="AGI32" s="471"/>
    </row>
    <row r="33" spans="1:867" s="421" customFormat="1" x14ac:dyDescent="0.2">
      <c r="A33" s="48" t="str">
        <f>'Estimación por período'!A33</f>
        <v>8.1. Diseño y ejecución de un modelo de gestión de I+D+i, extensión y asistencia técnica agroindustrial, específico para la cadena</v>
      </c>
      <c r="B33" s="48">
        <f>'Estimación anualizada '!V33</f>
        <v>21450276777</v>
      </c>
      <c r="C33" s="524">
        <v>0.92</v>
      </c>
      <c r="D33" s="524">
        <v>0.05</v>
      </c>
      <c r="E33" s="524">
        <v>0.03</v>
      </c>
      <c r="F33" s="48">
        <f>B33*C33</f>
        <v>19734254634.84</v>
      </c>
      <c r="G33" s="48">
        <f>B33*D33</f>
        <v>1072513838.85</v>
      </c>
      <c r="H33" s="48">
        <f>B33*E33</f>
        <v>643508303.30999994</v>
      </c>
      <c r="I33" s="524">
        <v>0.7</v>
      </c>
      <c r="J33" s="524">
        <v>0.15</v>
      </c>
      <c r="K33" s="524">
        <v>0.15</v>
      </c>
      <c r="L33" s="524">
        <v>0</v>
      </c>
      <c r="M33" s="48">
        <f>F33*I33</f>
        <v>13813978244.387999</v>
      </c>
      <c r="N33" s="48">
        <f>F33*J33</f>
        <v>2960138195.2259998</v>
      </c>
      <c r="O33" s="48">
        <f>F33*K33</f>
        <v>2960138195.2259998</v>
      </c>
      <c r="P33" s="48">
        <f>F33*L33</f>
        <v>0</v>
      </c>
      <c r="Q33" s="471"/>
      <c r="R33" s="471"/>
      <c r="S33" s="471"/>
      <c r="T33" s="471"/>
      <c r="U33" s="471"/>
      <c r="V33" s="471"/>
      <c r="W33" s="471"/>
      <c r="X33" s="471"/>
      <c r="Y33" s="471"/>
      <c r="Z33" s="471"/>
      <c r="AA33" s="471"/>
      <c r="AB33" s="471"/>
      <c r="AC33" s="471"/>
      <c r="AD33" s="471"/>
      <c r="AE33" s="471"/>
      <c r="AF33" s="471"/>
      <c r="AG33" s="471"/>
      <c r="AH33" s="471"/>
      <c r="AI33" s="471"/>
      <c r="AJ33" s="471"/>
      <c r="AK33" s="471"/>
      <c r="AL33" s="471"/>
      <c r="AM33" s="471"/>
      <c r="AN33" s="471"/>
      <c r="AO33" s="471"/>
      <c r="AP33" s="471"/>
      <c r="AQ33" s="471"/>
      <c r="AR33" s="471"/>
      <c r="AS33" s="471"/>
      <c r="AT33" s="471"/>
      <c r="AU33" s="471"/>
      <c r="AV33" s="471"/>
      <c r="AW33" s="471"/>
      <c r="AX33" s="471"/>
      <c r="AY33" s="471"/>
      <c r="AZ33" s="471"/>
      <c r="BA33" s="471"/>
      <c r="BB33" s="471"/>
      <c r="BC33" s="471"/>
      <c r="BD33" s="471"/>
      <c r="BE33" s="471"/>
      <c r="BF33" s="471"/>
      <c r="BG33" s="471"/>
      <c r="BH33" s="471"/>
      <c r="BI33" s="471"/>
      <c r="BJ33" s="471"/>
      <c r="BK33" s="471"/>
      <c r="BL33" s="471"/>
      <c r="BM33" s="471"/>
      <c r="BN33" s="471"/>
      <c r="BO33" s="471"/>
      <c r="BP33" s="471"/>
      <c r="BQ33" s="471"/>
      <c r="BR33" s="471"/>
      <c r="BS33" s="471"/>
      <c r="BT33" s="471"/>
      <c r="BU33" s="471"/>
      <c r="BV33" s="471"/>
      <c r="BW33" s="471"/>
      <c r="BX33" s="471"/>
      <c r="BY33" s="471"/>
      <c r="BZ33" s="471"/>
      <c r="CA33" s="471"/>
      <c r="CB33" s="471"/>
      <c r="CC33" s="471"/>
      <c r="CD33" s="471"/>
      <c r="CE33" s="471"/>
      <c r="CF33" s="471"/>
      <c r="CG33" s="471"/>
      <c r="CH33" s="471"/>
      <c r="CI33" s="471"/>
      <c r="CJ33" s="471"/>
      <c r="CK33" s="471"/>
      <c r="CL33" s="471"/>
      <c r="CM33" s="471"/>
      <c r="CN33" s="471"/>
      <c r="CO33" s="471"/>
      <c r="CP33" s="471"/>
      <c r="CQ33" s="471"/>
      <c r="CR33" s="471"/>
      <c r="CS33" s="471"/>
      <c r="CT33" s="471"/>
      <c r="CU33" s="471"/>
      <c r="CV33" s="471"/>
      <c r="CW33" s="471"/>
      <c r="CX33" s="471"/>
      <c r="CY33" s="471"/>
      <c r="CZ33" s="471"/>
      <c r="DA33" s="471"/>
      <c r="DB33" s="471"/>
      <c r="DC33" s="471"/>
      <c r="DD33" s="471"/>
      <c r="DE33" s="471"/>
      <c r="DF33" s="471"/>
      <c r="DG33" s="471"/>
      <c r="DH33" s="471"/>
      <c r="DI33" s="471"/>
      <c r="DJ33" s="471"/>
      <c r="DK33" s="471"/>
      <c r="DL33" s="471"/>
      <c r="DM33" s="471"/>
      <c r="DN33" s="471"/>
      <c r="DO33" s="471"/>
      <c r="DP33" s="471"/>
      <c r="DQ33" s="471"/>
      <c r="DR33" s="471"/>
      <c r="DS33" s="471"/>
      <c r="DT33" s="471"/>
      <c r="DU33" s="471"/>
      <c r="DV33" s="471"/>
      <c r="DW33" s="471"/>
      <c r="DX33" s="471"/>
      <c r="DY33" s="471"/>
      <c r="DZ33" s="471"/>
      <c r="EA33" s="471"/>
      <c r="EB33" s="471"/>
      <c r="EC33" s="471"/>
      <c r="ED33" s="471"/>
      <c r="EE33" s="471"/>
      <c r="EF33" s="471"/>
      <c r="EG33" s="471"/>
      <c r="EH33" s="471"/>
      <c r="EI33" s="471"/>
      <c r="EJ33" s="471"/>
      <c r="EK33" s="471"/>
      <c r="EL33" s="471"/>
      <c r="EM33" s="471"/>
      <c r="EN33" s="471"/>
      <c r="EO33" s="471"/>
      <c r="EP33" s="471"/>
      <c r="EQ33" s="471"/>
      <c r="ER33" s="471"/>
      <c r="ES33" s="471"/>
      <c r="ET33" s="471"/>
      <c r="EU33" s="471"/>
      <c r="EV33" s="471"/>
      <c r="EW33" s="471"/>
      <c r="EX33" s="471"/>
      <c r="EY33" s="471"/>
      <c r="EZ33" s="471"/>
      <c r="FA33" s="471"/>
      <c r="FB33" s="471"/>
      <c r="FC33" s="471"/>
      <c r="FD33" s="471"/>
      <c r="FE33" s="471"/>
      <c r="FF33" s="471"/>
      <c r="FG33" s="471"/>
      <c r="FH33" s="471"/>
      <c r="FI33" s="471"/>
      <c r="FJ33" s="471"/>
      <c r="FK33" s="471"/>
      <c r="FL33" s="471"/>
      <c r="FM33" s="471"/>
      <c r="FN33" s="471"/>
      <c r="FO33" s="471"/>
      <c r="FP33" s="471"/>
      <c r="FQ33" s="471"/>
      <c r="FR33" s="471"/>
      <c r="FS33" s="471"/>
      <c r="FT33" s="471"/>
      <c r="FU33" s="471"/>
      <c r="FV33" s="471"/>
      <c r="FW33" s="471"/>
      <c r="FX33" s="471"/>
      <c r="FY33" s="471"/>
      <c r="FZ33" s="471"/>
      <c r="GA33" s="471"/>
      <c r="GB33" s="471"/>
      <c r="GC33" s="471"/>
      <c r="GD33" s="471"/>
      <c r="GE33" s="471"/>
      <c r="GF33" s="471"/>
      <c r="GG33" s="471"/>
      <c r="GH33" s="471"/>
      <c r="GI33" s="471"/>
      <c r="GJ33" s="471"/>
      <c r="GK33" s="471"/>
      <c r="GL33" s="471"/>
      <c r="GM33" s="471"/>
      <c r="GN33" s="471"/>
      <c r="GO33" s="471"/>
      <c r="GP33" s="471"/>
      <c r="GQ33" s="471"/>
      <c r="GR33" s="471"/>
      <c r="GS33" s="471"/>
      <c r="GT33" s="471"/>
      <c r="GU33" s="471"/>
      <c r="GV33" s="471"/>
      <c r="GW33" s="471"/>
      <c r="GX33" s="471"/>
      <c r="GY33" s="471"/>
      <c r="GZ33" s="471"/>
      <c r="HA33" s="471"/>
      <c r="HB33" s="471"/>
      <c r="HC33" s="471"/>
      <c r="HD33" s="471"/>
      <c r="HE33" s="471"/>
      <c r="HF33" s="471"/>
      <c r="HG33" s="471"/>
      <c r="HH33" s="471"/>
      <c r="HI33" s="471"/>
      <c r="HJ33" s="471"/>
      <c r="HK33" s="471"/>
      <c r="HL33" s="471"/>
      <c r="HM33" s="471"/>
      <c r="HN33" s="471"/>
      <c r="HO33" s="471"/>
      <c r="HP33" s="471"/>
      <c r="HQ33" s="471"/>
      <c r="HR33" s="471"/>
      <c r="HS33" s="471"/>
      <c r="HT33" s="471"/>
      <c r="HU33" s="471"/>
      <c r="HV33" s="471"/>
      <c r="HW33" s="471"/>
      <c r="HX33" s="471"/>
      <c r="HY33" s="471"/>
      <c r="HZ33" s="471"/>
      <c r="IA33" s="471"/>
      <c r="IB33" s="471"/>
      <c r="IC33" s="471"/>
      <c r="ID33" s="471"/>
      <c r="IE33" s="471"/>
      <c r="IF33" s="471"/>
      <c r="IG33" s="471"/>
      <c r="IH33" s="471"/>
      <c r="II33" s="471"/>
      <c r="IJ33" s="471"/>
      <c r="IK33" s="471"/>
      <c r="IL33" s="471"/>
      <c r="IM33" s="471"/>
      <c r="IN33" s="471"/>
      <c r="IO33" s="471"/>
      <c r="IP33" s="471"/>
      <c r="IQ33" s="471"/>
      <c r="IR33" s="471"/>
      <c r="IS33" s="471"/>
      <c r="IT33" s="471"/>
      <c r="IU33" s="471"/>
      <c r="IV33" s="471"/>
      <c r="IW33" s="471"/>
      <c r="IX33" s="471"/>
      <c r="IY33" s="471"/>
      <c r="IZ33" s="471"/>
      <c r="JA33" s="471"/>
      <c r="JB33" s="471"/>
      <c r="JC33" s="471"/>
      <c r="JD33" s="471"/>
      <c r="JE33" s="471"/>
      <c r="JF33" s="471"/>
      <c r="JG33" s="471"/>
      <c r="JH33" s="471"/>
      <c r="JI33" s="471"/>
      <c r="JJ33" s="471"/>
      <c r="JK33" s="471"/>
      <c r="JL33" s="471"/>
      <c r="JM33" s="471"/>
      <c r="JN33" s="471"/>
      <c r="JO33" s="471"/>
      <c r="JP33" s="471"/>
      <c r="JQ33" s="471"/>
      <c r="JR33" s="471"/>
      <c r="JS33" s="471"/>
      <c r="JT33" s="471"/>
      <c r="JU33" s="471"/>
      <c r="JV33" s="471"/>
      <c r="JW33" s="471"/>
      <c r="JX33" s="471"/>
      <c r="JY33" s="471"/>
      <c r="JZ33" s="471"/>
      <c r="KA33" s="471"/>
      <c r="KB33" s="471"/>
      <c r="KC33" s="471"/>
      <c r="KD33" s="471"/>
      <c r="KE33" s="471"/>
      <c r="KF33" s="471"/>
      <c r="KG33" s="471"/>
      <c r="KH33" s="471"/>
      <c r="KI33" s="471"/>
      <c r="KJ33" s="471"/>
      <c r="KK33" s="471"/>
      <c r="KL33" s="471"/>
      <c r="KM33" s="471"/>
      <c r="KN33" s="471"/>
      <c r="KO33" s="471"/>
      <c r="KP33" s="471"/>
      <c r="KQ33" s="471"/>
      <c r="KR33" s="471"/>
      <c r="KS33" s="471"/>
      <c r="KT33" s="471"/>
      <c r="KU33" s="471"/>
      <c r="KV33" s="471"/>
      <c r="KW33" s="471"/>
      <c r="KX33" s="471"/>
      <c r="KY33" s="471"/>
      <c r="KZ33" s="471"/>
      <c r="LA33" s="471"/>
      <c r="LB33" s="471"/>
      <c r="LC33" s="471"/>
      <c r="LD33" s="471"/>
      <c r="LE33" s="471"/>
      <c r="LF33" s="471"/>
      <c r="LG33" s="471"/>
      <c r="LH33" s="471"/>
      <c r="LI33" s="471"/>
      <c r="LJ33" s="471"/>
      <c r="LK33" s="471"/>
      <c r="LL33" s="471"/>
      <c r="LM33" s="471"/>
      <c r="LN33" s="471"/>
      <c r="LO33" s="471"/>
      <c r="LP33" s="471"/>
      <c r="LQ33" s="471"/>
      <c r="LR33" s="471"/>
      <c r="LS33" s="471"/>
      <c r="LT33" s="471"/>
      <c r="LU33" s="471"/>
      <c r="LV33" s="471"/>
      <c r="LW33" s="471"/>
      <c r="LX33" s="471"/>
      <c r="LY33" s="471"/>
      <c r="LZ33" s="471"/>
      <c r="MA33" s="471"/>
      <c r="MB33" s="471"/>
      <c r="MC33" s="471"/>
      <c r="MD33" s="471"/>
      <c r="ME33" s="471"/>
      <c r="MF33" s="471"/>
      <c r="MG33" s="471"/>
      <c r="MH33" s="471"/>
      <c r="MI33" s="471"/>
      <c r="MJ33" s="471"/>
      <c r="MK33" s="471"/>
      <c r="ML33" s="471"/>
      <c r="MM33" s="471"/>
      <c r="MN33" s="471"/>
      <c r="MO33" s="471"/>
      <c r="MP33" s="471"/>
      <c r="MQ33" s="471"/>
      <c r="MR33" s="471"/>
      <c r="MS33" s="471"/>
      <c r="MT33" s="471"/>
      <c r="MU33" s="471"/>
      <c r="MV33" s="471"/>
      <c r="MW33" s="471"/>
      <c r="MX33" s="471"/>
      <c r="MY33" s="471"/>
      <c r="MZ33" s="471"/>
      <c r="NA33" s="471"/>
      <c r="NB33" s="471"/>
      <c r="NC33" s="471"/>
      <c r="ND33" s="471"/>
      <c r="NE33" s="471"/>
      <c r="NF33" s="471"/>
      <c r="NG33" s="471"/>
      <c r="NH33" s="471"/>
      <c r="NI33" s="471"/>
      <c r="NJ33" s="471"/>
      <c r="NK33" s="471"/>
      <c r="NL33" s="471"/>
      <c r="NM33" s="471"/>
      <c r="NN33" s="471"/>
      <c r="NO33" s="471"/>
      <c r="NP33" s="471"/>
      <c r="NQ33" s="471"/>
      <c r="NR33" s="471"/>
      <c r="NS33" s="471"/>
      <c r="NT33" s="471"/>
      <c r="NU33" s="471"/>
      <c r="NV33" s="471"/>
      <c r="NW33" s="471"/>
      <c r="NX33" s="471"/>
      <c r="NY33" s="471"/>
      <c r="NZ33" s="471"/>
      <c r="OA33" s="471"/>
      <c r="OB33" s="471"/>
      <c r="OC33" s="471"/>
      <c r="OD33" s="471"/>
      <c r="OE33" s="471"/>
      <c r="OF33" s="471"/>
      <c r="OG33" s="471"/>
      <c r="OH33" s="471"/>
      <c r="OI33" s="471"/>
      <c r="OJ33" s="471"/>
      <c r="OK33" s="471"/>
      <c r="OL33" s="471"/>
      <c r="OM33" s="471"/>
      <c r="ON33" s="471"/>
      <c r="OO33" s="471"/>
      <c r="OP33" s="471"/>
      <c r="OQ33" s="471"/>
      <c r="OR33" s="471"/>
      <c r="OS33" s="471"/>
      <c r="OT33" s="471"/>
      <c r="OU33" s="471"/>
      <c r="OV33" s="471"/>
      <c r="OW33" s="471"/>
      <c r="OX33" s="471"/>
      <c r="OY33" s="471"/>
      <c r="OZ33" s="471"/>
      <c r="PA33" s="471"/>
      <c r="PB33" s="471"/>
      <c r="PC33" s="471"/>
      <c r="PD33" s="471"/>
      <c r="PE33" s="471"/>
      <c r="PF33" s="471"/>
      <c r="PG33" s="471"/>
      <c r="PH33" s="471"/>
      <c r="PI33" s="471"/>
      <c r="PJ33" s="471"/>
      <c r="PK33" s="471"/>
      <c r="PL33" s="471"/>
      <c r="PM33" s="471"/>
      <c r="PN33" s="471"/>
      <c r="PO33" s="471"/>
      <c r="PP33" s="471"/>
      <c r="PQ33" s="471"/>
      <c r="PR33" s="471"/>
      <c r="PS33" s="471"/>
      <c r="PT33" s="471"/>
      <c r="PU33" s="471"/>
      <c r="PV33" s="471"/>
      <c r="PW33" s="471"/>
      <c r="PX33" s="471"/>
      <c r="PY33" s="471"/>
      <c r="PZ33" s="471"/>
      <c r="QA33" s="471"/>
      <c r="QB33" s="471"/>
      <c r="QC33" s="471"/>
      <c r="QD33" s="471"/>
      <c r="QE33" s="471"/>
      <c r="QF33" s="471"/>
      <c r="QG33" s="471"/>
      <c r="QH33" s="471"/>
      <c r="QI33" s="471"/>
      <c r="QJ33" s="471"/>
      <c r="QK33" s="471"/>
      <c r="QL33" s="471"/>
      <c r="QM33" s="471"/>
      <c r="QN33" s="471"/>
      <c r="QO33" s="471"/>
      <c r="QP33" s="471"/>
      <c r="QQ33" s="471"/>
      <c r="QR33" s="471"/>
      <c r="QS33" s="471"/>
      <c r="QT33" s="471"/>
      <c r="QU33" s="471"/>
      <c r="QV33" s="471"/>
      <c r="QW33" s="471"/>
      <c r="QX33" s="471"/>
      <c r="QY33" s="471"/>
      <c r="QZ33" s="471"/>
      <c r="RA33" s="471"/>
      <c r="RB33" s="471"/>
      <c r="RC33" s="471"/>
      <c r="RD33" s="471"/>
      <c r="RE33" s="471"/>
      <c r="RF33" s="471"/>
      <c r="RG33" s="471"/>
      <c r="RH33" s="471"/>
      <c r="RI33" s="471"/>
      <c r="RJ33" s="471"/>
      <c r="RK33" s="471"/>
      <c r="RL33" s="471"/>
      <c r="RM33" s="471"/>
      <c r="RN33" s="471"/>
      <c r="RO33" s="471"/>
      <c r="RP33" s="471"/>
      <c r="RQ33" s="471"/>
      <c r="RR33" s="471"/>
      <c r="RS33" s="471"/>
      <c r="RT33" s="471"/>
      <c r="RU33" s="471"/>
      <c r="RV33" s="471"/>
      <c r="RW33" s="471"/>
      <c r="RX33" s="471"/>
      <c r="RY33" s="471"/>
      <c r="RZ33" s="471"/>
      <c r="SA33" s="471"/>
      <c r="SB33" s="471"/>
      <c r="SC33" s="471"/>
      <c r="SD33" s="471"/>
      <c r="SE33" s="471"/>
      <c r="SF33" s="471"/>
      <c r="SG33" s="471"/>
      <c r="SH33" s="471"/>
      <c r="SI33" s="471"/>
      <c r="SJ33" s="471"/>
      <c r="SK33" s="471"/>
      <c r="SL33" s="471"/>
      <c r="SM33" s="471"/>
      <c r="SN33" s="471"/>
      <c r="SO33" s="471"/>
      <c r="SP33" s="471"/>
      <c r="SQ33" s="471"/>
      <c r="SR33" s="471"/>
      <c r="SS33" s="471"/>
      <c r="ST33" s="471"/>
      <c r="SU33" s="471"/>
      <c r="SV33" s="471"/>
      <c r="SW33" s="471"/>
      <c r="SX33" s="471"/>
      <c r="SY33" s="471"/>
      <c r="SZ33" s="471"/>
      <c r="TA33" s="471"/>
      <c r="TB33" s="471"/>
      <c r="TC33" s="471"/>
      <c r="TD33" s="471"/>
      <c r="TE33" s="471"/>
      <c r="TF33" s="471"/>
      <c r="TG33" s="471"/>
      <c r="TH33" s="471"/>
      <c r="TI33" s="471"/>
      <c r="TJ33" s="471"/>
      <c r="TK33" s="471"/>
      <c r="TL33" s="471"/>
      <c r="TM33" s="471"/>
      <c r="TN33" s="471"/>
      <c r="TO33" s="471"/>
      <c r="TP33" s="471"/>
      <c r="TQ33" s="471"/>
      <c r="TR33" s="471"/>
      <c r="TS33" s="471"/>
      <c r="TT33" s="471"/>
      <c r="TU33" s="471"/>
      <c r="TV33" s="471"/>
      <c r="TW33" s="471"/>
      <c r="TX33" s="471"/>
      <c r="TY33" s="471"/>
      <c r="TZ33" s="471"/>
      <c r="UA33" s="471"/>
      <c r="UB33" s="471"/>
      <c r="UC33" s="471"/>
      <c r="UD33" s="471"/>
      <c r="UE33" s="471"/>
      <c r="UF33" s="471"/>
      <c r="UG33" s="471"/>
      <c r="UH33" s="471"/>
      <c r="UI33" s="471"/>
      <c r="UJ33" s="471"/>
      <c r="UK33" s="471"/>
      <c r="UL33" s="471"/>
      <c r="UM33" s="471"/>
      <c r="UN33" s="471"/>
      <c r="UO33" s="471"/>
      <c r="UP33" s="471"/>
      <c r="UQ33" s="471"/>
      <c r="UR33" s="471"/>
      <c r="US33" s="471"/>
      <c r="UT33" s="471"/>
      <c r="UU33" s="471"/>
      <c r="UV33" s="471"/>
      <c r="UW33" s="471"/>
      <c r="UX33" s="471"/>
      <c r="UY33" s="471"/>
      <c r="UZ33" s="471"/>
      <c r="VA33" s="471"/>
      <c r="VB33" s="471"/>
      <c r="VC33" s="471"/>
      <c r="VD33" s="471"/>
      <c r="VE33" s="471"/>
      <c r="VF33" s="471"/>
      <c r="VG33" s="471"/>
      <c r="VH33" s="471"/>
      <c r="VI33" s="471"/>
      <c r="VJ33" s="471"/>
      <c r="VK33" s="471"/>
      <c r="VL33" s="471"/>
      <c r="VM33" s="471"/>
      <c r="VN33" s="471"/>
      <c r="VO33" s="471"/>
      <c r="VP33" s="471"/>
      <c r="VQ33" s="471"/>
      <c r="VR33" s="471"/>
      <c r="VS33" s="471"/>
      <c r="VT33" s="471"/>
      <c r="VU33" s="471"/>
      <c r="VV33" s="471"/>
      <c r="VW33" s="471"/>
      <c r="VX33" s="471"/>
      <c r="VY33" s="471"/>
      <c r="VZ33" s="471"/>
      <c r="WA33" s="471"/>
      <c r="WB33" s="471"/>
      <c r="WC33" s="471"/>
      <c r="WD33" s="471"/>
      <c r="WE33" s="471"/>
      <c r="WF33" s="471"/>
      <c r="WG33" s="471"/>
      <c r="WH33" s="471"/>
      <c r="WI33" s="471"/>
      <c r="WJ33" s="471"/>
      <c r="WK33" s="471"/>
      <c r="WL33" s="471"/>
      <c r="WM33" s="471"/>
      <c r="WN33" s="471"/>
      <c r="WO33" s="471"/>
      <c r="WP33" s="471"/>
      <c r="WQ33" s="471"/>
      <c r="WR33" s="471"/>
      <c r="WS33" s="471"/>
      <c r="WT33" s="471"/>
      <c r="WU33" s="471"/>
      <c r="WV33" s="471"/>
      <c r="WW33" s="471"/>
      <c r="WX33" s="471"/>
      <c r="WY33" s="471"/>
      <c r="WZ33" s="471"/>
      <c r="XA33" s="471"/>
      <c r="XB33" s="471"/>
      <c r="XC33" s="471"/>
      <c r="XD33" s="471"/>
      <c r="XE33" s="471"/>
      <c r="XF33" s="471"/>
      <c r="XG33" s="471"/>
      <c r="XH33" s="471"/>
      <c r="XI33" s="471"/>
      <c r="XJ33" s="471"/>
      <c r="XK33" s="471"/>
      <c r="XL33" s="471"/>
      <c r="XM33" s="471"/>
      <c r="XN33" s="471"/>
      <c r="XO33" s="471"/>
      <c r="XP33" s="471"/>
      <c r="XQ33" s="471"/>
      <c r="XR33" s="471"/>
      <c r="XS33" s="471"/>
      <c r="XT33" s="471"/>
      <c r="XU33" s="471"/>
      <c r="XV33" s="471"/>
      <c r="XW33" s="471"/>
      <c r="XX33" s="471"/>
      <c r="XY33" s="471"/>
      <c r="XZ33" s="471"/>
      <c r="YA33" s="471"/>
      <c r="YB33" s="471"/>
      <c r="YC33" s="471"/>
      <c r="YD33" s="471"/>
      <c r="YE33" s="471"/>
      <c r="YF33" s="471"/>
      <c r="YG33" s="471"/>
      <c r="YH33" s="471"/>
      <c r="YI33" s="471"/>
      <c r="YJ33" s="471"/>
      <c r="YK33" s="471"/>
      <c r="YL33" s="471"/>
      <c r="YM33" s="471"/>
      <c r="YN33" s="471"/>
      <c r="YO33" s="471"/>
      <c r="YP33" s="471"/>
      <c r="YQ33" s="471"/>
      <c r="YR33" s="471"/>
      <c r="YS33" s="471"/>
      <c r="YT33" s="471"/>
      <c r="YU33" s="471"/>
      <c r="YV33" s="471"/>
      <c r="YW33" s="471"/>
      <c r="YX33" s="471"/>
      <c r="YY33" s="471"/>
      <c r="YZ33" s="471"/>
      <c r="ZA33" s="471"/>
      <c r="ZB33" s="471"/>
      <c r="ZC33" s="471"/>
      <c r="ZD33" s="471"/>
      <c r="ZE33" s="471"/>
      <c r="ZF33" s="471"/>
      <c r="ZG33" s="471"/>
      <c r="ZH33" s="471"/>
      <c r="ZI33" s="471"/>
      <c r="ZJ33" s="471"/>
      <c r="ZK33" s="471"/>
      <c r="ZL33" s="471"/>
      <c r="ZM33" s="471"/>
      <c r="ZN33" s="471"/>
      <c r="ZO33" s="471"/>
      <c r="ZP33" s="471"/>
      <c r="ZQ33" s="471"/>
      <c r="ZR33" s="471"/>
      <c r="ZS33" s="471"/>
      <c r="ZT33" s="471"/>
      <c r="ZU33" s="471"/>
      <c r="ZV33" s="471"/>
      <c r="ZW33" s="471"/>
      <c r="ZX33" s="471"/>
      <c r="ZY33" s="471"/>
      <c r="ZZ33" s="471"/>
      <c r="AAA33" s="471"/>
      <c r="AAB33" s="471"/>
      <c r="AAC33" s="471"/>
      <c r="AAD33" s="471"/>
      <c r="AAE33" s="471"/>
      <c r="AAF33" s="471"/>
      <c r="AAG33" s="471"/>
      <c r="AAH33" s="471"/>
      <c r="AAI33" s="471"/>
      <c r="AAJ33" s="471"/>
      <c r="AAK33" s="471"/>
      <c r="AAL33" s="471"/>
      <c r="AAM33" s="471"/>
      <c r="AAN33" s="471"/>
      <c r="AAO33" s="471"/>
      <c r="AAP33" s="471"/>
      <c r="AAQ33" s="471"/>
      <c r="AAR33" s="471"/>
      <c r="AAS33" s="471"/>
      <c r="AAT33" s="471"/>
      <c r="AAU33" s="471"/>
      <c r="AAV33" s="471"/>
      <c r="AAW33" s="471"/>
      <c r="AAX33" s="471"/>
      <c r="AAY33" s="471"/>
      <c r="AAZ33" s="471"/>
      <c r="ABA33" s="471"/>
      <c r="ABB33" s="471"/>
      <c r="ABC33" s="471"/>
      <c r="ABD33" s="471"/>
      <c r="ABE33" s="471"/>
      <c r="ABF33" s="471"/>
      <c r="ABG33" s="471"/>
      <c r="ABH33" s="471"/>
      <c r="ABI33" s="471"/>
      <c r="ABJ33" s="471"/>
      <c r="ABK33" s="471"/>
      <c r="ABL33" s="471"/>
      <c r="ABM33" s="471"/>
      <c r="ABN33" s="471"/>
      <c r="ABO33" s="471"/>
      <c r="ABP33" s="471"/>
      <c r="ABQ33" s="471"/>
      <c r="ABR33" s="471"/>
      <c r="ABS33" s="471"/>
      <c r="ABT33" s="471"/>
      <c r="ABU33" s="471"/>
      <c r="ABV33" s="471"/>
      <c r="ABW33" s="471"/>
      <c r="ABX33" s="471"/>
      <c r="ABY33" s="471"/>
      <c r="ABZ33" s="471"/>
      <c r="ACA33" s="471"/>
      <c r="ACB33" s="471"/>
      <c r="ACC33" s="471"/>
      <c r="ACD33" s="471"/>
      <c r="ACE33" s="471"/>
      <c r="ACF33" s="471"/>
      <c r="ACG33" s="471"/>
      <c r="ACH33" s="471"/>
      <c r="ACI33" s="471"/>
      <c r="ACJ33" s="471"/>
      <c r="ACK33" s="471"/>
      <c r="ACL33" s="471"/>
      <c r="ACM33" s="471"/>
      <c r="ACN33" s="471"/>
      <c r="ACO33" s="471"/>
      <c r="ACP33" s="471"/>
      <c r="ACQ33" s="471"/>
      <c r="ACR33" s="471"/>
      <c r="ACS33" s="471"/>
      <c r="ACT33" s="471"/>
      <c r="ACU33" s="471"/>
      <c r="ACV33" s="471"/>
      <c r="ACW33" s="471"/>
      <c r="ACX33" s="471"/>
      <c r="ACY33" s="471"/>
      <c r="ACZ33" s="471"/>
      <c r="ADA33" s="471"/>
      <c r="ADB33" s="471"/>
      <c r="ADC33" s="471"/>
      <c r="ADD33" s="471"/>
      <c r="ADE33" s="471"/>
      <c r="ADF33" s="471"/>
      <c r="ADG33" s="471"/>
      <c r="ADH33" s="471"/>
      <c r="ADI33" s="471"/>
      <c r="ADJ33" s="471"/>
      <c r="ADK33" s="471"/>
      <c r="ADL33" s="471"/>
      <c r="ADM33" s="471"/>
      <c r="ADN33" s="471"/>
      <c r="ADO33" s="471"/>
      <c r="ADP33" s="471"/>
      <c r="ADQ33" s="471"/>
      <c r="ADR33" s="471"/>
      <c r="ADS33" s="471"/>
      <c r="ADT33" s="471"/>
      <c r="ADU33" s="471"/>
      <c r="ADV33" s="471"/>
      <c r="ADW33" s="471"/>
      <c r="ADX33" s="471"/>
      <c r="ADY33" s="471"/>
      <c r="ADZ33" s="471"/>
      <c r="AEA33" s="471"/>
      <c r="AEB33" s="471"/>
      <c r="AEC33" s="471"/>
      <c r="AED33" s="471"/>
      <c r="AEE33" s="471"/>
      <c r="AEF33" s="471"/>
      <c r="AEG33" s="471"/>
      <c r="AEH33" s="471"/>
      <c r="AEI33" s="471"/>
      <c r="AEJ33" s="471"/>
      <c r="AEK33" s="471"/>
      <c r="AEL33" s="471"/>
      <c r="AEM33" s="471"/>
      <c r="AEN33" s="471"/>
      <c r="AEO33" s="471"/>
      <c r="AEP33" s="471"/>
      <c r="AEQ33" s="471"/>
      <c r="AER33" s="471"/>
      <c r="AES33" s="471"/>
      <c r="AET33" s="471"/>
      <c r="AEU33" s="471"/>
      <c r="AEV33" s="471"/>
      <c r="AEW33" s="471"/>
      <c r="AEX33" s="471"/>
      <c r="AEY33" s="471"/>
      <c r="AEZ33" s="471"/>
      <c r="AFA33" s="471"/>
      <c r="AFB33" s="471"/>
      <c r="AFC33" s="471"/>
      <c r="AFD33" s="471"/>
      <c r="AFE33" s="471"/>
      <c r="AFF33" s="471"/>
      <c r="AFG33" s="471"/>
      <c r="AFH33" s="471"/>
      <c r="AFI33" s="471"/>
      <c r="AFJ33" s="471"/>
      <c r="AFK33" s="471"/>
      <c r="AFL33" s="471"/>
      <c r="AFM33" s="471"/>
      <c r="AFN33" s="471"/>
      <c r="AFO33" s="471"/>
      <c r="AFP33" s="471"/>
      <c r="AFQ33" s="471"/>
      <c r="AFR33" s="471"/>
      <c r="AFS33" s="471"/>
      <c r="AFT33" s="471"/>
      <c r="AFU33" s="471"/>
      <c r="AFV33" s="471"/>
      <c r="AFW33" s="471"/>
      <c r="AFX33" s="471"/>
      <c r="AFY33" s="471"/>
      <c r="AFZ33" s="471"/>
      <c r="AGA33" s="471"/>
      <c r="AGB33" s="471"/>
      <c r="AGC33" s="471"/>
      <c r="AGD33" s="471"/>
      <c r="AGE33" s="471"/>
      <c r="AGF33" s="471"/>
      <c r="AGG33" s="471"/>
      <c r="AGH33" s="471"/>
      <c r="AGI33" s="471"/>
    </row>
    <row r="34" spans="1:867" s="421" customFormat="1" x14ac:dyDescent="0.2">
      <c r="A34" s="48" t="str">
        <f>'Estimación por período'!A34</f>
        <v>8.2. Fortalecimiento de la ciencia, tecnología e innovación para la cadena</v>
      </c>
      <c r="B34" s="48">
        <f>'Estimación anualizada '!V34</f>
        <v>58527975586.315201</v>
      </c>
      <c r="C34" s="524">
        <v>0.9</v>
      </c>
      <c r="D34" s="524">
        <v>0.05</v>
      </c>
      <c r="E34" s="524">
        <v>0.05</v>
      </c>
      <c r="F34" s="48">
        <f t="shared" ref="F34:F36" si="39">B34*C34</f>
        <v>52675178027.683685</v>
      </c>
      <c r="G34" s="48">
        <f t="shared" ref="G34:G36" si="40">B34*D34</f>
        <v>2926398779.3157601</v>
      </c>
      <c r="H34" s="48">
        <f t="shared" ref="H34:H36" si="41">B34*E34</f>
        <v>2926398779.3157601</v>
      </c>
      <c r="I34" s="523">
        <v>0.5</v>
      </c>
      <c r="J34" s="523">
        <v>0.4</v>
      </c>
      <c r="K34" s="523">
        <v>0.1</v>
      </c>
      <c r="L34" s="523">
        <v>0</v>
      </c>
      <c r="M34" s="48">
        <f t="shared" ref="M34:M36" si="42">F34*I34</f>
        <v>26337589013.841843</v>
      </c>
      <c r="N34" s="48">
        <f t="shared" ref="N34:N36" si="43">F34*J34</f>
        <v>21070071211.073475</v>
      </c>
      <c r="O34" s="48">
        <f t="shared" ref="O34:O36" si="44">F34*K34</f>
        <v>5267517802.7683687</v>
      </c>
      <c r="P34" s="48">
        <f t="shared" ref="P34:P36" si="45">F34*L34</f>
        <v>0</v>
      </c>
      <c r="Q34" s="471"/>
      <c r="R34" s="471"/>
      <c r="S34" s="471"/>
      <c r="T34" s="471"/>
      <c r="U34" s="471"/>
      <c r="V34" s="471"/>
      <c r="W34" s="471"/>
      <c r="X34" s="471"/>
      <c r="Y34" s="471"/>
      <c r="Z34" s="471"/>
      <c r="AA34" s="471"/>
      <c r="AB34" s="471"/>
      <c r="AC34" s="471"/>
      <c r="AD34" s="471"/>
      <c r="AE34" s="471"/>
      <c r="AF34" s="471"/>
      <c r="AG34" s="471"/>
      <c r="AH34" s="471"/>
      <c r="AI34" s="471"/>
      <c r="AJ34" s="471"/>
      <c r="AK34" s="471"/>
      <c r="AL34" s="471"/>
      <c r="AM34" s="471"/>
      <c r="AN34" s="471"/>
      <c r="AO34" s="471"/>
      <c r="AP34" s="471"/>
      <c r="AQ34" s="471"/>
      <c r="AR34" s="471"/>
      <c r="AS34" s="471"/>
      <c r="AT34" s="471"/>
      <c r="AU34" s="471"/>
      <c r="AV34" s="471"/>
      <c r="AW34" s="471"/>
      <c r="AX34" s="471"/>
      <c r="AY34" s="471"/>
      <c r="AZ34" s="471"/>
      <c r="BA34" s="471"/>
      <c r="BB34" s="471"/>
      <c r="BC34" s="471"/>
      <c r="BD34" s="471"/>
      <c r="BE34" s="471"/>
      <c r="BF34" s="471"/>
      <c r="BG34" s="471"/>
      <c r="BH34" s="471"/>
      <c r="BI34" s="471"/>
      <c r="BJ34" s="471"/>
      <c r="BK34" s="471"/>
      <c r="BL34" s="471"/>
      <c r="BM34" s="471"/>
      <c r="BN34" s="471"/>
      <c r="BO34" s="471"/>
      <c r="BP34" s="471"/>
      <c r="BQ34" s="471"/>
      <c r="BR34" s="471"/>
      <c r="BS34" s="471"/>
      <c r="BT34" s="471"/>
      <c r="BU34" s="471"/>
      <c r="BV34" s="471"/>
      <c r="BW34" s="471"/>
      <c r="BX34" s="471"/>
      <c r="BY34" s="471"/>
      <c r="BZ34" s="471"/>
      <c r="CA34" s="471"/>
      <c r="CB34" s="471"/>
      <c r="CC34" s="471"/>
      <c r="CD34" s="471"/>
      <c r="CE34" s="471"/>
      <c r="CF34" s="471"/>
      <c r="CG34" s="471"/>
      <c r="CH34" s="471"/>
      <c r="CI34" s="471"/>
      <c r="CJ34" s="471"/>
      <c r="CK34" s="471"/>
      <c r="CL34" s="471"/>
      <c r="CM34" s="471"/>
      <c r="CN34" s="471"/>
      <c r="CO34" s="471"/>
      <c r="CP34" s="471"/>
      <c r="CQ34" s="471"/>
      <c r="CR34" s="471"/>
      <c r="CS34" s="471"/>
      <c r="CT34" s="471"/>
      <c r="CU34" s="471"/>
      <c r="CV34" s="471"/>
      <c r="CW34" s="471"/>
      <c r="CX34" s="471"/>
      <c r="CY34" s="471"/>
      <c r="CZ34" s="471"/>
      <c r="DA34" s="471"/>
      <c r="DB34" s="471"/>
      <c r="DC34" s="471"/>
      <c r="DD34" s="471"/>
      <c r="DE34" s="471"/>
      <c r="DF34" s="471"/>
      <c r="DG34" s="471"/>
      <c r="DH34" s="471"/>
      <c r="DI34" s="471"/>
      <c r="DJ34" s="471"/>
      <c r="DK34" s="471"/>
      <c r="DL34" s="471"/>
      <c r="DM34" s="471"/>
      <c r="DN34" s="471"/>
      <c r="DO34" s="471"/>
      <c r="DP34" s="471"/>
      <c r="DQ34" s="471"/>
      <c r="DR34" s="471"/>
      <c r="DS34" s="471"/>
      <c r="DT34" s="471"/>
      <c r="DU34" s="471"/>
      <c r="DV34" s="471"/>
      <c r="DW34" s="471"/>
      <c r="DX34" s="471"/>
      <c r="DY34" s="471"/>
      <c r="DZ34" s="471"/>
      <c r="EA34" s="471"/>
      <c r="EB34" s="471"/>
      <c r="EC34" s="471"/>
      <c r="ED34" s="471"/>
      <c r="EE34" s="471"/>
      <c r="EF34" s="471"/>
      <c r="EG34" s="471"/>
      <c r="EH34" s="471"/>
      <c r="EI34" s="471"/>
      <c r="EJ34" s="471"/>
      <c r="EK34" s="471"/>
      <c r="EL34" s="471"/>
      <c r="EM34" s="471"/>
      <c r="EN34" s="471"/>
      <c r="EO34" s="471"/>
      <c r="EP34" s="471"/>
      <c r="EQ34" s="471"/>
      <c r="ER34" s="471"/>
      <c r="ES34" s="471"/>
      <c r="ET34" s="471"/>
      <c r="EU34" s="471"/>
      <c r="EV34" s="471"/>
      <c r="EW34" s="471"/>
      <c r="EX34" s="471"/>
      <c r="EY34" s="471"/>
      <c r="EZ34" s="471"/>
      <c r="FA34" s="471"/>
      <c r="FB34" s="471"/>
      <c r="FC34" s="471"/>
      <c r="FD34" s="471"/>
      <c r="FE34" s="471"/>
      <c r="FF34" s="471"/>
      <c r="FG34" s="471"/>
      <c r="FH34" s="471"/>
      <c r="FI34" s="471"/>
      <c r="FJ34" s="471"/>
      <c r="FK34" s="471"/>
      <c r="FL34" s="471"/>
      <c r="FM34" s="471"/>
      <c r="FN34" s="471"/>
      <c r="FO34" s="471"/>
      <c r="FP34" s="471"/>
      <c r="FQ34" s="471"/>
      <c r="FR34" s="471"/>
      <c r="FS34" s="471"/>
      <c r="FT34" s="471"/>
      <c r="FU34" s="471"/>
      <c r="FV34" s="471"/>
      <c r="FW34" s="471"/>
      <c r="FX34" s="471"/>
      <c r="FY34" s="471"/>
      <c r="FZ34" s="471"/>
      <c r="GA34" s="471"/>
      <c r="GB34" s="471"/>
      <c r="GC34" s="471"/>
      <c r="GD34" s="471"/>
      <c r="GE34" s="471"/>
      <c r="GF34" s="471"/>
      <c r="GG34" s="471"/>
      <c r="GH34" s="471"/>
      <c r="GI34" s="471"/>
      <c r="GJ34" s="471"/>
      <c r="GK34" s="471"/>
      <c r="GL34" s="471"/>
      <c r="GM34" s="471"/>
      <c r="GN34" s="471"/>
      <c r="GO34" s="471"/>
      <c r="GP34" s="471"/>
      <c r="GQ34" s="471"/>
      <c r="GR34" s="471"/>
      <c r="GS34" s="471"/>
      <c r="GT34" s="471"/>
      <c r="GU34" s="471"/>
      <c r="GV34" s="471"/>
      <c r="GW34" s="471"/>
      <c r="GX34" s="471"/>
      <c r="GY34" s="471"/>
      <c r="GZ34" s="471"/>
      <c r="HA34" s="471"/>
      <c r="HB34" s="471"/>
      <c r="HC34" s="471"/>
      <c r="HD34" s="471"/>
      <c r="HE34" s="471"/>
      <c r="HF34" s="471"/>
      <c r="HG34" s="471"/>
      <c r="HH34" s="471"/>
      <c r="HI34" s="471"/>
      <c r="HJ34" s="471"/>
      <c r="HK34" s="471"/>
      <c r="HL34" s="471"/>
      <c r="HM34" s="471"/>
      <c r="HN34" s="471"/>
      <c r="HO34" s="471"/>
      <c r="HP34" s="471"/>
      <c r="HQ34" s="471"/>
      <c r="HR34" s="471"/>
      <c r="HS34" s="471"/>
      <c r="HT34" s="471"/>
      <c r="HU34" s="471"/>
      <c r="HV34" s="471"/>
      <c r="HW34" s="471"/>
      <c r="HX34" s="471"/>
      <c r="HY34" s="471"/>
      <c r="HZ34" s="471"/>
      <c r="IA34" s="471"/>
      <c r="IB34" s="471"/>
      <c r="IC34" s="471"/>
      <c r="ID34" s="471"/>
      <c r="IE34" s="471"/>
      <c r="IF34" s="471"/>
      <c r="IG34" s="471"/>
      <c r="IH34" s="471"/>
      <c r="II34" s="471"/>
      <c r="IJ34" s="471"/>
      <c r="IK34" s="471"/>
      <c r="IL34" s="471"/>
      <c r="IM34" s="471"/>
      <c r="IN34" s="471"/>
      <c r="IO34" s="471"/>
      <c r="IP34" s="471"/>
      <c r="IQ34" s="471"/>
      <c r="IR34" s="471"/>
      <c r="IS34" s="471"/>
      <c r="IT34" s="471"/>
      <c r="IU34" s="471"/>
      <c r="IV34" s="471"/>
      <c r="IW34" s="471"/>
      <c r="IX34" s="471"/>
      <c r="IY34" s="471"/>
      <c r="IZ34" s="471"/>
      <c r="JA34" s="471"/>
      <c r="JB34" s="471"/>
      <c r="JC34" s="471"/>
      <c r="JD34" s="471"/>
      <c r="JE34" s="471"/>
      <c r="JF34" s="471"/>
      <c r="JG34" s="471"/>
      <c r="JH34" s="471"/>
      <c r="JI34" s="471"/>
      <c r="JJ34" s="471"/>
      <c r="JK34" s="471"/>
      <c r="JL34" s="471"/>
      <c r="JM34" s="471"/>
      <c r="JN34" s="471"/>
      <c r="JO34" s="471"/>
      <c r="JP34" s="471"/>
      <c r="JQ34" s="471"/>
      <c r="JR34" s="471"/>
      <c r="JS34" s="471"/>
      <c r="JT34" s="471"/>
      <c r="JU34" s="471"/>
      <c r="JV34" s="471"/>
      <c r="JW34" s="471"/>
      <c r="JX34" s="471"/>
      <c r="JY34" s="471"/>
      <c r="JZ34" s="471"/>
      <c r="KA34" s="471"/>
      <c r="KB34" s="471"/>
      <c r="KC34" s="471"/>
      <c r="KD34" s="471"/>
      <c r="KE34" s="471"/>
      <c r="KF34" s="471"/>
      <c r="KG34" s="471"/>
      <c r="KH34" s="471"/>
      <c r="KI34" s="471"/>
      <c r="KJ34" s="471"/>
      <c r="KK34" s="471"/>
      <c r="KL34" s="471"/>
      <c r="KM34" s="471"/>
      <c r="KN34" s="471"/>
      <c r="KO34" s="471"/>
      <c r="KP34" s="471"/>
      <c r="KQ34" s="471"/>
      <c r="KR34" s="471"/>
      <c r="KS34" s="471"/>
      <c r="KT34" s="471"/>
      <c r="KU34" s="471"/>
      <c r="KV34" s="471"/>
      <c r="KW34" s="471"/>
      <c r="KX34" s="471"/>
      <c r="KY34" s="471"/>
      <c r="KZ34" s="471"/>
      <c r="LA34" s="471"/>
      <c r="LB34" s="471"/>
      <c r="LC34" s="471"/>
      <c r="LD34" s="471"/>
      <c r="LE34" s="471"/>
      <c r="LF34" s="471"/>
      <c r="LG34" s="471"/>
      <c r="LH34" s="471"/>
      <c r="LI34" s="471"/>
      <c r="LJ34" s="471"/>
      <c r="LK34" s="471"/>
      <c r="LL34" s="471"/>
      <c r="LM34" s="471"/>
      <c r="LN34" s="471"/>
      <c r="LO34" s="471"/>
      <c r="LP34" s="471"/>
      <c r="LQ34" s="471"/>
      <c r="LR34" s="471"/>
      <c r="LS34" s="471"/>
      <c r="LT34" s="471"/>
      <c r="LU34" s="471"/>
      <c r="LV34" s="471"/>
      <c r="LW34" s="471"/>
      <c r="LX34" s="471"/>
      <c r="LY34" s="471"/>
      <c r="LZ34" s="471"/>
      <c r="MA34" s="471"/>
      <c r="MB34" s="471"/>
      <c r="MC34" s="471"/>
      <c r="MD34" s="471"/>
      <c r="ME34" s="471"/>
      <c r="MF34" s="471"/>
      <c r="MG34" s="471"/>
      <c r="MH34" s="471"/>
      <c r="MI34" s="471"/>
      <c r="MJ34" s="471"/>
      <c r="MK34" s="471"/>
      <c r="ML34" s="471"/>
      <c r="MM34" s="471"/>
      <c r="MN34" s="471"/>
      <c r="MO34" s="471"/>
      <c r="MP34" s="471"/>
      <c r="MQ34" s="471"/>
      <c r="MR34" s="471"/>
      <c r="MS34" s="471"/>
      <c r="MT34" s="471"/>
      <c r="MU34" s="471"/>
      <c r="MV34" s="471"/>
      <c r="MW34" s="471"/>
      <c r="MX34" s="471"/>
      <c r="MY34" s="471"/>
      <c r="MZ34" s="471"/>
      <c r="NA34" s="471"/>
      <c r="NB34" s="471"/>
      <c r="NC34" s="471"/>
      <c r="ND34" s="471"/>
      <c r="NE34" s="471"/>
      <c r="NF34" s="471"/>
      <c r="NG34" s="471"/>
      <c r="NH34" s="471"/>
      <c r="NI34" s="471"/>
      <c r="NJ34" s="471"/>
      <c r="NK34" s="471"/>
      <c r="NL34" s="471"/>
      <c r="NM34" s="471"/>
      <c r="NN34" s="471"/>
      <c r="NO34" s="471"/>
      <c r="NP34" s="471"/>
      <c r="NQ34" s="471"/>
      <c r="NR34" s="471"/>
      <c r="NS34" s="471"/>
      <c r="NT34" s="471"/>
      <c r="NU34" s="471"/>
      <c r="NV34" s="471"/>
      <c r="NW34" s="471"/>
      <c r="NX34" s="471"/>
      <c r="NY34" s="471"/>
      <c r="NZ34" s="471"/>
      <c r="OA34" s="471"/>
      <c r="OB34" s="471"/>
      <c r="OC34" s="471"/>
      <c r="OD34" s="471"/>
      <c r="OE34" s="471"/>
      <c r="OF34" s="471"/>
      <c r="OG34" s="471"/>
      <c r="OH34" s="471"/>
      <c r="OI34" s="471"/>
      <c r="OJ34" s="471"/>
      <c r="OK34" s="471"/>
      <c r="OL34" s="471"/>
      <c r="OM34" s="471"/>
      <c r="ON34" s="471"/>
      <c r="OO34" s="471"/>
      <c r="OP34" s="471"/>
      <c r="OQ34" s="471"/>
      <c r="OR34" s="471"/>
      <c r="OS34" s="471"/>
      <c r="OT34" s="471"/>
      <c r="OU34" s="471"/>
      <c r="OV34" s="471"/>
      <c r="OW34" s="471"/>
      <c r="OX34" s="471"/>
      <c r="OY34" s="471"/>
      <c r="OZ34" s="471"/>
      <c r="PA34" s="471"/>
      <c r="PB34" s="471"/>
      <c r="PC34" s="471"/>
      <c r="PD34" s="471"/>
      <c r="PE34" s="471"/>
      <c r="PF34" s="471"/>
      <c r="PG34" s="471"/>
      <c r="PH34" s="471"/>
      <c r="PI34" s="471"/>
      <c r="PJ34" s="471"/>
      <c r="PK34" s="471"/>
      <c r="PL34" s="471"/>
      <c r="PM34" s="471"/>
      <c r="PN34" s="471"/>
      <c r="PO34" s="471"/>
      <c r="PP34" s="471"/>
      <c r="PQ34" s="471"/>
      <c r="PR34" s="471"/>
      <c r="PS34" s="471"/>
      <c r="PT34" s="471"/>
      <c r="PU34" s="471"/>
      <c r="PV34" s="471"/>
      <c r="PW34" s="471"/>
      <c r="PX34" s="471"/>
      <c r="PY34" s="471"/>
      <c r="PZ34" s="471"/>
      <c r="QA34" s="471"/>
      <c r="QB34" s="471"/>
      <c r="QC34" s="471"/>
      <c r="QD34" s="471"/>
      <c r="QE34" s="471"/>
      <c r="QF34" s="471"/>
      <c r="QG34" s="471"/>
      <c r="QH34" s="471"/>
      <c r="QI34" s="471"/>
      <c r="QJ34" s="471"/>
      <c r="QK34" s="471"/>
      <c r="QL34" s="471"/>
      <c r="QM34" s="471"/>
      <c r="QN34" s="471"/>
      <c r="QO34" s="471"/>
      <c r="QP34" s="471"/>
      <c r="QQ34" s="471"/>
      <c r="QR34" s="471"/>
      <c r="QS34" s="471"/>
      <c r="QT34" s="471"/>
      <c r="QU34" s="471"/>
      <c r="QV34" s="471"/>
      <c r="QW34" s="471"/>
      <c r="QX34" s="471"/>
      <c r="QY34" s="471"/>
      <c r="QZ34" s="471"/>
      <c r="RA34" s="471"/>
      <c r="RB34" s="471"/>
      <c r="RC34" s="471"/>
      <c r="RD34" s="471"/>
      <c r="RE34" s="471"/>
      <c r="RF34" s="471"/>
      <c r="RG34" s="471"/>
      <c r="RH34" s="471"/>
      <c r="RI34" s="471"/>
      <c r="RJ34" s="471"/>
      <c r="RK34" s="471"/>
      <c r="RL34" s="471"/>
      <c r="RM34" s="471"/>
      <c r="RN34" s="471"/>
      <c r="RO34" s="471"/>
      <c r="RP34" s="471"/>
      <c r="RQ34" s="471"/>
      <c r="RR34" s="471"/>
      <c r="RS34" s="471"/>
      <c r="RT34" s="471"/>
      <c r="RU34" s="471"/>
      <c r="RV34" s="471"/>
      <c r="RW34" s="471"/>
      <c r="RX34" s="471"/>
      <c r="RY34" s="471"/>
      <c r="RZ34" s="471"/>
      <c r="SA34" s="471"/>
      <c r="SB34" s="471"/>
      <c r="SC34" s="471"/>
      <c r="SD34" s="471"/>
      <c r="SE34" s="471"/>
      <c r="SF34" s="471"/>
      <c r="SG34" s="471"/>
      <c r="SH34" s="471"/>
      <c r="SI34" s="471"/>
      <c r="SJ34" s="471"/>
      <c r="SK34" s="471"/>
      <c r="SL34" s="471"/>
      <c r="SM34" s="471"/>
      <c r="SN34" s="471"/>
      <c r="SO34" s="471"/>
      <c r="SP34" s="471"/>
      <c r="SQ34" s="471"/>
      <c r="SR34" s="471"/>
      <c r="SS34" s="471"/>
      <c r="ST34" s="471"/>
      <c r="SU34" s="471"/>
      <c r="SV34" s="471"/>
      <c r="SW34" s="471"/>
      <c r="SX34" s="471"/>
      <c r="SY34" s="471"/>
      <c r="SZ34" s="471"/>
      <c r="TA34" s="471"/>
      <c r="TB34" s="471"/>
      <c r="TC34" s="471"/>
      <c r="TD34" s="471"/>
      <c r="TE34" s="471"/>
      <c r="TF34" s="471"/>
      <c r="TG34" s="471"/>
      <c r="TH34" s="471"/>
      <c r="TI34" s="471"/>
      <c r="TJ34" s="471"/>
      <c r="TK34" s="471"/>
      <c r="TL34" s="471"/>
      <c r="TM34" s="471"/>
      <c r="TN34" s="471"/>
      <c r="TO34" s="471"/>
      <c r="TP34" s="471"/>
      <c r="TQ34" s="471"/>
      <c r="TR34" s="471"/>
      <c r="TS34" s="471"/>
      <c r="TT34" s="471"/>
      <c r="TU34" s="471"/>
      <c r="TV34" s="471"/>
      <c r="TW34" s="471"/>
      <c r="TX34" s="471"/>
      <c r="TY34" s="471"/>
      <c r="TZ34" s="471"/>
      <c r="UA34" s="471"/>
      <c r="UB34" s="471"/>
      <c r="UC34" s="471"/>
      <c r="UD34" s="471"/>
      <c r="UE34" s="471"/>
      <c r="UF34" s="471"/>
      <c r="UG34" s="471"/>
      <c r="UH34" s="471"/>
      <c r="UI34" s="471"/>
      <c r="UJ34" s="471"/>
      <c r="UK34" s="471"/>
      <c r="UL34" s="471"/>
      <c r="UM34" s="471"/>
      <c r="UN34" s="471"/>
      <c r="UO34" s="471"/>
      <c r="UP34" s="471"/>
      <c r="UQ34" s="471"/>
      <c r="UR34" s="471"/>
      <c r="US34" s="471"/>
      <c r="UT34" s="471"/>
      <c r="UU34" s="471"/>
      <c r="UV34" s="471"/>
      <c r="UW34" s="471"/>
      <c r="UX34" s="471"/>
      <c r="UY34" s="471"/>
      <c r="UZ34" s="471"/>
      <c r="VA34" s="471"/>
      <c r="VB34" s="471"/>
      <c r="VC34" s="471"/>
      <c r="VD34" s="471"/>
      <c r="VE34" s="471"/>
      <c r="VF34" s="471"/>
      <c r="VG34" s="471"/>
      <c r="VH34" s="471"/>
      <c r="VI34" s="471"/>
      <c r="VJ34" s="471"/>
      <c r="VK34" s="471"/>
      <c r="VL34" s="471"/>
      <c r="VM34" s="471"/>
      <c r="VN34" s="471"/>
      <c r="VO34" s="471"/>
      <c r="VP34" s="471"/>
      <c r="VQ34" s="471"/>
      <c r="VR34" s="471"/>
      <c r="VS34" s="471"/>
      <c r="VT34" s="471"/>
      <c r="VU34" s="471"/>
      <c r="VV34" s="471"/>
      <c r="VW34" s="471"/>
      <c r="VX34" s="471"/>
      <c r="VY34" s="471"/>
      <c r="VZ34" s="471"/>
      <c r="WA34" s="471"/>
      <c r="WB34" s="471"/>
      <c r="WC34" s="471"/>
      <c r="WD34" s="471"/>
      <c r="WE34" s="471"/>
      <c r="WF34" s="471"/>
      <c r="WG34" s="471"/>
      <c r="WH34" s="471"/>
      <c r="WI34" s="471"/>
      <c r="WJ34" s="471"/>
      <c r="WK34" s="471"/>
      <c r="WL34" s="471"/>
      <c r="WM34" s="471"/>
      <c r="WN34" s="471"/>
      <c r="WO34" s="471"/>
      <c r="WP34" s="471"/>
      <c r="WQ34" s="471"/>
      <c r="WR34" s="471"/>
      <c r="WS34" s="471"/>
      <c r="WT34" s="471"/>
      <c r="WU34" s="471"/>
      <c r="WV34" s="471"/>
      <c r="WW34" s="471"/>
      <c r="WX34" s="471"/>
      <c r="WY34" s="471"/>
      <c r="WZ34" s="471"/>
      <c r="XA34" s="471"/>
      <c r="XB34" s="471"/>
      <c r="XC34" s="471"/>
      <c r="XD34" s="471"/>
      <c r="XE34" s="471"/>
      <c r="XF34" s="471"/>
      <c r="XG34" s="471"/>
      <c r="XH34" s="471"/>
      <c r="XI34" s="471"/>
      <c r="XJ34" s="471"/>
      <c r="XK34" s="471"/>
      <c r="XL34" s="471"/>
      <c r="XM34" s="471"/>
      <c r="XN34" s="471"/>
      <c r="XO34" s="471"/>
      <c r="XP34" s="471"/>
      <c r="XQ34" s="471"/>
      <c r="XR34" s="471"/>
      <c r="XS34" s="471"/>
      <c r="XT34" s="471"/>
      <c r="XU34" s="471"/>
      <c r="XV34" s="471"/>
      <c r="XW34" s="471"/>
      <c r="XX34" s="471"/>
      <c r="XY34" s="471"/>
      <c r="XZ34" s="471"/>
      <c r="YA34" s="471"/>
      <c r="YB34" s="471"/>
      <c r="YC34" s="471"/>
      <c r="YD34" s="471"/>
      <c r="YE34" s="471"/>
      <c r="YF34" s="471"/>
      <c r="YG34" s="471"/>
      <c r="YH34" s="471"/>
      <c r="YI34" s="471"/>
      <c r="YJ34" s="471"/>
      <c r="YK34" s="471"/>
      <c r="YL34" s="471"/>
      <c r="YM34" s="471"/>
      <c r="YN34" s="471"/>
      <c r="YO34" s="471"/>
      <c r="YP34" s="471"/>
      <c r="YQ34" s="471"/>
      <c r="YR34" s="471"/>
      <c r="YS34" s="471"/>
      <c r="YT34" s="471"/>
      <c r="YU34" s="471"/>
      <c r="YV34" s="471"/>
      <c r="YW34" s="471"/>
      <c r="YX34" s="471"/>
      <c r="YY34" s="471"/>
      <c r="YZ34" s="471"/>
      <c r="ZA34" s="471"/>
      <c r="ZB34" s="471"/>
      <c r="ZC34" s="471"/>
      <c r="ZD34" s="471"/>
      <c r="ZE34" s="471"/>
      <c r="ZF34" s="471"/>
      <c r="ZG34" s="471"/>
      <c r="ZH34" s="471"/>
      <c r="ZI34" s="471"/>
      <c r="ZJ34" s="471"/>
      <c r="ZK34" s="471"/>
      <c r="ZL34" s="471"/>
      <c r="ZM34" s="471"/>
      <c r="ZN34" s="471"/>
      <c r="ZO34" s="471"/>
      <c r="ZP34" s="471"/>
      <c r="ZQ34" s="471"/>
      <c r="ZR34" s="471"/>
      <c r="ZS34" s="471"/>
      <c r="ZT34" s="471"/>
      <c r="ZU34" s="471"/>
      <c r="ZV34" s="471"/>
      <c r="ZW34" s="471"/>
      <c r="ZX34" s="471"/>
      <c r="ZY34" s="471"/>
      <c r="ZZ34" s="471"/>
      <c r="AAA34" s="471"/>
      <c r="AAB34" s="471"/>
      <c r="AAC34" s="471"/>
      <c r="AAD34" s="471"/>
      <c r="AAE34" s="471"/>
      <c r="AAF34" s="471"/>
      <c r="AAG34" s="471"/>
      <c r="AAH34" s="471"/>
      <c r="AAI34" s="471"/>
      <c r="AAJ34" s="471"/>
      <c r="AAK34" s="471"/>
      <c r="AAL34" s="471"/>
      <c r="AAM34" s="471"/>
      <c r="AAN34" s="471"/>
      <c r="AAO34" s="471"/>
      <c r="AAP34" s="471"/>
      <c r="AAQ34" s="471"/>
      <c r="AAR34" s="471"/>
      <c r="AAS34" s="471"/>
      <c r="AAT34" s="471"/>
      <c r="AAU34" s="471"/>
      <c r="AAV34" s="471"/>
      <c r="AAW34" s="471"/>
      <c r="AAX34" s="471"/>
      <c r="AAY34" s="471"/>
      <c r="AAZ34" s="471"/>
      <c r="ABA34" s="471"/>
      <c r="ABB34" s="471"/>
      <c r="ABC34" s="471"/>
      <c r="ABD34" s="471"/>
      <c r="ABE34" s="471"/>
      <c r="ABF34" s="471"/>
      <c r="ABG34" s="471"/>
      <c r="ABH34" s="471"/>
      <c r="ABI34" s="471"/>
      <c r="ABJ34" s="471"/>
      <c r="ABK34" s="471"/>
      <c r="ABL34" s="471"/>
      <c r="ABM34" s="471"/>
      <c r="ABN34" s="471"/>
      <c r="ABO34" s="471"/>
      <c r="ABP34" s="471"/>
      <c r="ABQ34" s="471"/>
      <c r="ABR34" s="471"/>
      <c r="ABS34" s="471"/>
      <c r="ABT34" s="471"/>
      <c r="ABU34" s="471"/>
      <c r="ABV34" s="471"/>
      <c r="ABW34" s="471"/>
      <c r="ABX34" s="471"/>
      <c r="ABY34" s="471"/>
      <c r="ABZ34" s="471"/>
      <c r="ACA34" s="471"/>
      <c r="ACB34" s="471"/>
      <c r="ACC34" s="471"/>
      <c r="ACD34" s="471"/>
      <c r="ACE34" s="471"/>
      <c r="ACF34" s="471"/>
      <c r="ACG34" s="471"/>
      <c r="ACH34" s="471"/>
      <c r="ACI34" s="471"/>
      <c r="ACJ34" s="471"/>
      <c r="ACK34" s="471"/>
      <c r="ACL34" s="471"/>
      <c r="ACM34" s="471"/>
      <c r="ACN34" s="471"/>
      <c r="ACO34" s="471"/>
      <c r="ACP34" s="471"/>
      <c r="ACQ34" s="471"/>
      <c r="ACR34" s="471"/>
      <c r="ACS34" s="471"/>
      <c r="ACT34" s="471"/>
      <c r="ACU34" s="471"/>
      <c r="ACV34" s="471"/>
      <c r="ACW34" s="471"/>
      <c r="ACX34" s="471"/>
      <c r="ACY34" s="471"/>
      <c r="ACZ34" s="471"/>
      <c r="ADA34" s="471"/>
      <c r="ADB34" s="471"/>
      <c r="ADC34" s="471"/>
      <c r="ADD34" s="471"/>
      <c r="ADE34" s="471"/>
      <c r="ADF34" s="471"/>
      <c r="ADG34" s="471"/>
      <c r="ADH34" s="471"/>
      <c r="ADI34" s="471"/>
      <c r="ADJ34" s="471"/>
      <c r="ADK34" s="471"/>
      <c r="ADL34" s="471"/>
      <c r="ADM34" s="471"/>
      <c r="ADN34" s="471"/>
      <c r="ADO34" s="471"/>
      <c r="ADP34" s="471"/>
      <c r="ADQ34" s="471"/>
      <c r="ADR34" s="471"/>
      <c r="ADS34" s="471"/>
      <c r="ADT34" s="471"/>
      <c r="ADU34" s="471"/>
      <c r="ADV34" s="471"/>
      <c r="ADW34" s="471"/>
      <c r="ADX34" s="471"/>
      <c r="ADY34" s="471"/>
      <c r="ADZ34" s="471"/>
      <c r="AEA34" s="471"/>
      <c r="AEB34" s="471"/>
      <c r="AEC34" s="471"/>
      <c r="AED34" s="471"/>
      <c r="AEE34" s="471"/>
      <c r="AEF34" s="471"/>
      <c r="AEG34" s="471"/>
      <c r="AEH34" s="471"/>
      <c r="AEI34" s="471"/>
      <c r="AEJ34" s="471"/>
      <c r="AEK34" s="471"/>
      <c r="AEL34" s="471"/>
      <c r="AEM34" s="471"/>
      <c r="AEN34" s="471"/>
      <c r="AEO34" s="471"/>
      <c r="AEP34" s="471"/>
      <c r="AEQ34" s="471"/>
      <c r="AER34" s="471"/>
      <c r="AES34" s="471"/>
      <c r="AET34" s="471"/>
      <c r="AEU34" s="471"/>
      <c r="AEV34" s="471"/>
      <c r="AEW34" s="471"/>
      <c r="AEX34" s="471"/>
      <c r="AEY34" s="471"/>
      <c r="AEZ34" s="471"/>
      <c r="AFA34" s="471"/>
      <c r="AFB34" s="471"/>
      <c r="AFC34" s="471"/>
      <c r="AFD34" s="471"/>
      <c r="AFE34" s="471"/>
      <c r="AFF34" s="471"/>
      <c r="AFG34" s="471"/>
      <c r="AFH34" s="471"/>
      <c r="AFI34" s="471"/>
      <c r="AFJ34" s="471"/>
      <c r="AFK34" s="471"/>
      <c r="AFL34" s="471"/>
      <c r="AFM34" s="471"/>
      <c r="AFN34" s="471"/>
      <c r="AFO34" s="471"/>
      <c r="AFP34" s="471"/>
      <c r="AFQ34" s="471"/>
      <c r="AFR34" s="471"/>
      <c r="AFS34" s="471"/>
      <c r="AFT34" s="471"/>
      <c r="AFU34" s="471"/>
      <c r="AFV34" s="471"/>
      <c r="AFW34" s="471"/>
      <c r="AFX34" s="471"/>
      <c r="AFY34" s="471"/>
      <c r="AFZ34" s="471"/>
      <c r="AGA34" s="471"/>
      <c r="AGB34" s="471"/>
      <c r="AGC34" s="471"/>
      <c r="AGD34" s="471"/>
      <c r="AGE34" s="471"/>
      <c r="AGF34" s="471"/>
      <c r="AGG34" s="471"/>
      <c r="AGH34" s="471"/>
      <c r="AGI34" s="471"/>
    </row>
    <row r="35" spans="1:867" s="421" customFormat="1" x14ac:dyDescent="0.2">
      <c r="A35" s="48" t="str">
        <f>'Estimación por período'!A35</f>
        <v>8.3. Fortalecimiento del servicio de extensión y asistencia técnica agroindustrial en la cadena</v>
      </c>
      <c r="B35" s="48">
        <f>'Estimación anualizada '!V35</f>
        <v>22722749012.573334</v>
      </c>
      <c r="C35" s="523">
        <v>0.9</v>
      </c>
      <c r="D35" s="523">
        <v>0.05</v>
      </c>
      <c r="E35" s="523">
        <v>0.05</v>
      </c>
      <c r="F35" s="48">
        <f t="shared" si="39"/>
        <v>20450474111.316002</v>
      </c>
      <c r="G35" s="48">
        <f t="shared" si="40"/>
        <v>1136137450.6286666</v>
      </c>
      <c r="H35" s="48">
        <f t="shared" si="41"/>
        <v>1136137450.6286666</v>
      </c>
      <c r="I35" s="523">
        <v>0.6</v>
      </c>
      <c r="J35" s="523">
        <v>0</v>
      </c>
      <c r="K35" s="523">
        <v>0.4</v>
      </c>
      <c r="L35" s="523">
        <v>0</v>
      </c>
      <c r="M35" s="48">
        <f t="shared" si="42"/>
        <v>12270284466.7896</v>
      </c>
      <c r="N35" s="48">
        <f t="shared" si="43"/>
        <v>0</v>
      </c>
      <c r="O35" s="48">
        <f t="shared" si="44"/>
        <v>8180189644.5264015</v>
      </c>
      <c r="P35" s="48">
        <f t="shared" si="45"/>
        <v>0</v>
      </c>
      <c r="Q35" s="471"/>
      <c r="R35" s="471"/>
      <c r="S35" s="471"/>
      <c r="T35" s="471"/>
      <c r="U35" s="471"/>
      <c r="V35" s="471"/>
      <c r="W35" s="471"/>
      <c r="X35" s="471"/>
      <c r="Y35" s="471"/>
      <c r="Z35" s="471"/>
      <c r="AA35" s="471"/>
      <c r="AB35" s="471"/>
      <c r="AC35" s="471"/>
      <c r="AD35" s="471"/>
      <c r="AE35" s="471"/>
      <c r="AF35" s="471"/>
      <c r="AG35" s="471"/>
      <c r="AH35" s="471"/>
      <c r="AI35" s="471"/>
      <c r="AJ35" s="471"/>
      <c r="AK35" s="471"/>
      <c r="AL35" s="471"/>
      <c r="AM35" s="471"/>
      <c r="AN35" s="471"/>
      <c r="AO35" s="471"/>
      <c r="AP35" s="471"/>
      <c r="AQ35" s="471"/>
      <c r="AR35" s="471"/>
      <c r="AS35" s="471"/>
      <c r="AT35" s="471"/>
      <c r="AU35" s="471"/>
      <c r="AV35" s="471"/>
      <c r="AW35" s="471"/>
      <c r="AX35" s="471"/>
      <c r="AY35" s="471"/>
      <c r="AZ35" s="471"/>
      <c r="BA35" s="471"/>
      <c r="BB35" s="471"/>
      <c r="BC35" s="471"/>
      <c r="BD35" s="471"/>
      <c r="BE35" s="471"/>
      <c r="BF35" s="471"/>
      <c r="BG35" s="471"/>
      <c r="BH35" s="471"/>
      <c r="BI35" s="471"/>
      <c r="BJ35" s="471"/>
      <c r="BK35" s="471"/>
      <c r="BL35" s="471"/>
      <c r="BM35" s="471"/>
      <c r="BN35" s="471"/>
      <c r="BO35" s="471"/>
      <c r="BP35" s="471"/>
      <c r="BQ35" s="471"/>
      <c r="BR35" s="471"/>
      <c r="BS35" s="471"/>
      <c r="BT35" s="471"/>
      <c r="BU35" s="471"/>
      <c r="BV35" s="471"/>
      <c r="BW35" s="471"/>
      <c r="BX35" s="471"/>
      <c r="BY35" s="471"/>
      <c r="BZ35" s="471"/>
      <c r="CA35" s="471"/>
      <c r="CB35" s="471"/>
      <c r="CC35" s="471"/>
      <c r="CD35" s="471"/>
      <c r="CE35" s="471"/>
      <c r="CF35" s="471"/>
      <c r="CG35" s="471"/>
      <c r="CH35" s="471"/>
      <c r="CI35" s="471"/>
      <c r="CJ35" s="471"/>
      <c r="CK35" s="471"/>
      <c r="CL35" s="471"/>
      <c r="CM35" s="471"/>
      <c r="CN35" s="471"/>
      <c r="CO35" s="471"/>
      <c r="CP35" s="471"/>
      <c r="CQ35" s="471"/>
      <c r="CR35" s="471"/>
      <c r="CS35" s="471"/>
      <c r="CT35" s="471"/>
      <c r="CU35" s="471"/>
      <c r="CV35" s="471"/>
      <c r="CW35" s="471"/>
      <c r="CX35" s="471"/>
      <c r="CY35" s="471"/>
      <c r="CZ35" s="471"/>
      <c r="DA35" s="471"/>
      <c r="DB35" s="471"/>
      <c r="DC35" s="471"/>
      <c r="DD35" s="471"/>
      <c r="DE35" s="471"/>
      <c r="DF35" s="471"/>
      <c r="DG35" s="471"/>
      <c r="DH35" s="471"/>
      <c r="DI35" s="471"/>
      <c r="DJ35" s="471"/>
      <c r="DK35" s="471"/>
      <c r="DL35" s="471"/>
      <c r="DM35" s="471"/>
      <c r="DN35" s="471"/>
      <c r="DO35" s="471"/>
      <c r="DP35" s="471"/>
      <c r="DQ35" s="471"/>
      <c r="DR35" s="471"/>
      <c r="DS35" s="471"/>
      <c r="DT35" s="471"/>
      <c r="DU35" s="471"/>
      <c r="DV35" s="471"/>
      <c r="DW35" s="471"/>
      <c r="DX35" s="471"/>
      <c r="DY35" s="471"/>
      <c r="DZ35" s="471"/>
      <c r="EA35" s="471"/>
      <c r="EB35" s="471"/>
      <c r="EC35" s="471"/>
      <c r="ED35" s="471"/>
      <c r="EE35" s="471"/>
      <c r="EF35" s="471"/>
      <c r="EG35" s="471"/>
      <c r="EH35" s="471"/>
      <c r="EI35" s="471"/>
      <c r="EJ35" s="471"/>
      <c r="EK35" s="471"/>
      <c r="EL35" s="471"/>
      <c r="EM35" s="471"/>
      <c r="EN35" s="471"/>
      <c r="EO35" s="471"/>
      <c r="EP35" s="471"/>
      <c r="EQ35" s="471"/>
      <c r="ER35" s="471"/>
      <c r="ES35" s="471"/>
      <c r="ET35" s="471"/>
      <c r="EU35" s="471"/>
      <c r="EV35" s="471"/>
      <c r="EW35" s="471"/>
      <c r="EX35" s="471"/>
      <c r="EY35" s="471"/>
      <c r="EZ35" s="471"/>
      <c r="FA35" s="471"/>
      <c r="FB35" s="471"/>
      <c r="FC35" s="471"/>
      <c r="FD35" s="471"/>
      <c r="FE35" s="471"/>
      <c r="FF35" s="471"/>
      <c r="FG35" s="471"/>
      <c r="FH35" s="471"/>
      <c r="FI35" s="471"/>
      <c r="FJ35" s="471"/>
      <c r="FK35" s="471"/>
      <c r="FL35" s="471"/>
      <c r="FM35" s="471"/>
      <c r="FN35" s="471"/>
      <c r="FO35" s="471"/>
      <c r="FP35" s="471"/>
      <c r="FQ35" s="471"/>
      <c r="FR35" s="471"/>
      <c r="FS35" s="471"/>
      <c r="FT35" s="471"/>
      <c r="FU35" s="471"/>
      <c r="FV35" s="471"/>
      <c r="FW35" s="471"/>
      <c r="FX35" s="471"/>
      <c r="FY35" s="471"/>
      <c r="FZ35" s="471"/>
      <c r="GA35" s="471"/>
      <c r="GB35" s="471"/>
      <c r="GC35" s="471"/>
      <c r="GD35" s="471"/>
      <c r="GE35" s="471"/>
      <c r="GF35" s="471"/>
      <c r="GG35" s="471"/>
      <c r="GH35" s="471"/>
      <c r="GI35" s="471"/>
      <c r="GJ35" s="471"/>
      <c r="GK35" s="471"/>
      <c r="GL35" s="471"/>
      <c r="GM35" s="471"/>
      <c r="GN35" s="471"/>
      <c r="GO35" s="471"/>
      <c r="GP35" s="471"/>
      <c r="GQ35" s="471"/>
      <c r="GR35" s="471"/>
      <c r="GS35" s="471"/>
      <c r="GT35" s="471"/>
      <c r="GU35" s="471"/>
      <c r="GV35" s="471"/>
      <c r="GW35" s="471"/>
      <c r="GX35" s="471"/>
      <c r="GY35" s="471"/>
      <c r="GZ35" s="471"/>
      <c r="HA35" s="471"/>
      <c r="HB35" s="471"/>
      <c r="HC35" s="471"/>
      <c r="HD35" s="471"/>
      <c r="HE35" s="471"/>
      <c r="HF35" s="471"/>
      <c r="HG35" s="471"/>
      <c r="HH35" s="471"/>
      <c r="HI35" s="471"/>
      <c r="HJ35" s="471"/>
      <c r="HK35" s="471"/>
      <c r="HL35" s="471"/>
      <c r="HM35" s="471"/>
      <c r="HN35" s="471"/>
      <c r="HO35" s="471"/>
      <c r="HP35" s="471"/>
      <c r="HQ35" s="471"/>
      <c r="HR35" s="471"/>
      <c r="HS35" s="471"/>
      <c r="HT35" s="471"/>
      <c r="HU35" s="471"/>
      <c r="HV35" s="471"/>
      <c r="HW35" s="471"/>
      <c r="HX35" s="471"/>
      <c r="HY35" s="471"/>
      <c r="HZ35" s="471"/>
      <c r="IA35" s="471"/>
      <c r="IB35" s="471"/>
      <c r="IC35" s="471"/>
      <c r="ID35" s="471"/>
      <c r="IE35" s="471"/>
      <c r="IF35" s="471"/>
      <c r="IG35" s="471"/>
      <c r="IH35" s="471"/>
      <c r="II35" s="471"/>
      <c r="IJ35" s="471"/>
      <c r="IK35" s="471"/>
      <c r="IL35" s="471"/>
      <c r="IM35" s="471"/>
      <c r="IN35" s="471"/>
      <c r="IO35" s="471"/>
      <c r="IP35" s="471"/>
      <c r="IQ35" s="471"/>
      <c r="IR35" s="471"/>
      <c r="IS35" s="471"/>
      <c r="IT35" s="471"/>
      <c r="IU35" s="471"/>
      <c r="IV35" s="471"/>
      <c r="IW35" s="471"/>
      <c r="IX35" s="471"/>
      <c r="IY35" s="471"/>
      <c r="IZ35" s="471"/>
      <c r="JA35" s="471"/>
      <c r="JB35" s="471"/>
      <c r="JC35" s="471"/>
      <c r="JD35" s="471"/>
      <c r="JE35" s="471"/>
      <c r="JF35" s="471"/>
      <c r="JG35" s="471"/>
      <c r="JH35" s="471"/>
      <c r="JI35" s="471"/>
      <c r="JJ35" s="471"/>
      <c r="JK35" s="471"/>
      <c r="JL35" s="471"/>
      <c r="JM35" s="471"/>
      <c r="JN35" s="471"/>
      <c r="JO35" s="471"/>
      <c r="JP35" s="471"/>
      <c r="JQ35" s="471"/>
      <c r="JR35" s="471"/>
      <c r="JS35" s="471"/>
      <c r="JT35" s="471"/>
      <c r="JU35" s="471"/>
      <c r="JV35" s="471"/>
      <c r="JW35" s="471"/>
      <c r="JX35" s="471"/>
      <c r="JY35" s="471"/>
      <c r="JZ35" s="471"/>
      <c r="KA35" s="471"/>
      <c r="KB35" s="471"/>
      <c r="KC35" s="471"/>
      <c r="KD35" s="471"/>
      <c r="KE35" s="471"/>
      <c r="KF35" s="471"/>
      <c r="KG35" s="471"/>
      <c r="KH35" s="471"/>
      <c r="KI35" s="471"/>
      <c r="KJ35" s="471"/>
      <c r="KK35" s="471"/>
      <c r="KL35" s="471"/>
      <c r="KM35" s="471"/>
      <c r="KN35" s="471"/>
      <c r="KO35" s="471"/>
      <c r="KP35" s="471"/>
      <c r="KQ35" s="471"/>
      <c r="KR35" s="471"/>
      <c r="KS35" s="471"/>
      <c r="KT35" s="471"/>
      <c r="KU35" s="471"/>
      <c r="KV35" s="471"/>
      <c r="KW35" s="471"/>
      <c r="KX35" s="471"/>
      <c r="KY35" s="471"/>
      <c r="KZ35" s="471"/>
      <c r="LA35" s="471"/>
      <c r="LB35" s="471"/>
      <c r="LC35" s="471"/>
      <c r="LD35" s="471"/>
      <c r="LE35" s="471"/>
      <c r="LF35" s="471"/>
      <c r="LG35" s="471"/>
      <c r="LH35" s="471"/>
      <c r="LI35" s="471"/>
      <c r="LJ35" s="471"/>
      <c r="LK35" s="471"/>
      <c r="LL35" s="471"/>
      <c r="LM35" s="471"/>
      <c r="LN35" s="471"/>
      <c r="LO35" s="471"/>
      <c r="LP35" s="471"/>
      <c r="LQ35" s="471"/>
      <c r="LR35" s="471"/>
      <c r="LS35" s="471"/>
      <c r="LT35" s="471"/>
      <c r="LU35" s="471"/>
      <c r="LV35" s="471"/>
      <c r="LW35" s="471"/>
      <c r="LX35" s="471"/>
      <c r="LY35" s="471"/>
      <c r="LZ35" s="471"/>
      <c r="MA35" s="471"/>
      <c r="MB35" s="471"/>
      <c r="MC35" s="471"/>
      <c r="MD35" s="471"/>
      <c r="ME35" s="471"/>
      <c r="MF35" s="471"/>
      <c r="MG35" s="471"/>
      <c r="MH35" s="471"/>
      <c r="MI35" s="471"/>
      <c r="MJ35" s="471"/>
      <c r="MK35" s="471"/>
      <c r="ML35" s="471"/>
      <c r="MM35" s="471"/>
      <c r="MN35" s="471"/>
      <c r="MO35" s="471"/>
      <c r="MP35" s="471"/>
      <c r="MQ35" s="471"/>
      <c r="MR35" s="471"/>
      <c r="MS35" s="471"/>
      <c r="MT35" s="471"/>
      <c r="MU35" s="471"/>
      <c r="MV35" s="471"/>
      <c r="MW35" s="471"/>
      <c r="MX35" s="471"/>
      <c r="MY35" s="471"/>
      <c r="MZ35" s="471"/>
      <c r="NA35" s="471"/>
      <c r="NB35" s="471"/>
      <c r="NC35" s="471"/>
      <c r="ND35" s="471"/>
      <c r="NE35" s="471"/>
      <c r="NF35" s="471"/>
      <c r="NG35" s="471"/>
      <c r="NH35" s="471"/>
      <c r="NI35" s="471"/>
      <c r="NJ35" s="471"/>
      <c r="NK35" s="471"/>
      <c r="NL35" s="471"/>
      <c r="NM35" s="471"/>
      <c r="NN35" s="471"/>
      <c r="NO35" s="471"/>
      <c r="NP35" s="471"/>
      <c r="NQ35" s="471"/>
      <c r="NR35" s="471"/>
      <c r="NS35" s="471"/>
      <c r="NT35" s="471"/>
      <c r="NU35" s="471"/>
      <c r="NV35" s="471"/>
      <c r="NW35" s="471"/>
      <c r="NX35" s="471"/>
      <c r="NY35" s="471"/>
      <c r="NZ35" s="471"/>
      <c r="OA35" s="471"/>
      <c r="OB35" s="471"/>
      <c r="OC35" s="471"/>
      <c r="OD35" s="471"/>
      <c r="OE35" s="471"/>
      <c r="OF35" s="471"/>
      <c r="OG35" s="471"/>
      <c r="OH35" s="471"/>
      <c r="OI35" s="471"/>
      <c r="OJ35" s="471"/>
      <c r="OK35" s="471"/>
      <c r="OL35" s="471"/>
      <c r="OM35" s="471"/>
      <c r="ON35" s="471"/>
      <c r="OO35" s="471"/>
      <c r="OP35" s="471"/>
      <c r="OQ35" s="471"/>
      <c r="OR35" s="471"/>
      <c r="OS35" s="471"/>
      <c r="OT35" s="471"/>
      <c r="OU35" s="471"/>
      <c r="OV35" s="471"/>
      <c r="OW35" s="471"/>
      <c r="OX35" s="471"/>
      <c r="OY35" s="471"/>
      <c r="OZ35" s="471"/>
      <c r="PA35" s="471"/>
      <c r="PB35" s="471"/>
      <c r="PC35" s="471"/>
      <c r="PD35" s="471"/>
      <c r="PE35" s="471"/>
      <c r="PF35" s="471"/>
      <c r="PG35" s="471"/>
      <c r="PH35" s="471"/>
      <c r="PI35" s="471"/>
      <c r="PJ35" s="471"/>
      <c r="PK35" s="471"/>
      <c r="PL35" s="471"/>
      <c r="PM35" s="471"/>
      <c r="PN35" s="471"/>
      <c r="PO35" s="471"/>
      <c r="PP35" s="471"/>
      <c r="PQ35" s="471"/>
      <c r="PR35" s="471"/>
      <c r="PS35" s="471"/>
      <c r="PT35" s="471"/>
      <c r="PU35" s="471"/>
      <c r="PV35" s="471"/>
      <c r="PW35" s="471"/>
      <c r="PX35" s="471"/>
      <c r="PY35" s="471"/>
      <c r="PZ35" s="471"/>
      <c r="QA35" s="471"/>
      <c r="QB35" s="471"/>
      <c r="QC35" s="471"/>
      <c r="QD35" s="471"/>
      <c r="QE35" s="471"/>
      <c r="QF35" s="471"/>
      <c r="QG35" s="471"/>
      <c r="QH35" s="471"/>
      <c r="QI35" s="471"/>
      <c r="QJ35" s="471"/>
      <c r="QK35" s="471"/>
      <c r="QL35" s="471"/>
      <c r="QM35" s="471"/>
      <c r="QN35" s="471"/>
      <c r="QO35" s="471"/>
      <c r="QP35" s="471"/>
      <c r="QQ35" s="471"/>
      <c r="QR35" s="471"/>
      <c r="QS35" s="471"/>
      <c r="QT35" s="471"/>
      <c r="QU35" s="471"/>
      <c r="QV35" s="471"/>
      <c r="QW35" s="471"/>
      <c r="QX35" s="471"/>
      <c r="QY35" s="471"/>
      <c r="QZ35" s="471"/>
      <c r="RA35" s="471"/>
      <c r="RB35" s="471"/>
      <c r="RC35" s="471"/>
      <c r="RD35" s="471"/>
      <c r="RE35" s="471"/>
      <c r="RF35" s="471"/>
      <c r="RG35" s="471"/>
      <c r="RH35" s="471"/>
      <c r="RI35" s="471"/>
      <c r="RJ35" s="471"/>
      <c r="RK35" s="471"/>
      <c r="RL35" s="471"/>
      <c r="RM35" s="471"/>
      <c r="RN35" s="471"/>
      <c r="RO35" s="471"/>
      <c r="RP35" s="471"/>
      <c r="RQ35" s="471"/>
      <c r="RR35" s="471"/>
      <c r="RS35" s="471"/>
      <c r="RT35" s="471"/>
      <c r="RU35" s="471"/>
      <c r="RV35" s="471"/>
      <c r="RW35" s="471"/>
      <c r="RX35" s="471"/>
      <c r="RY35" s="471"/>
      <c r="RZ35" s="471"/>
      <c r="SA35" s="471"/>
      <c r="SB35" s="471"/>
      <c r="SC35" s="471"/>
      <c r="SD35" s="471"/>
      <c r="SE35" s="471"/>
      <c r="SF35" s="471"/>
      <c r="SG35" s="471"/>
      <c r="SH35" s="471"/>
      <c r="SI35" s="471"/>
      <c r="SJ35" s="471"/>
      <c r="SK35" s="471"/>
      <c r="SL35" s="471"/>
      <c r="SM35" s="471"/>
      <c r="SN35" s="471"/>
      <c r="SO35" s="471"/>
      <c r="SP35" s="471"/>
      <c r="SQ35" s="471"/>
      <c r="SR35" s="471"/>
      <c r="SS35" s="471"/>
      <c r="ST35" s="471"/>
      <c r="SU35" s="471"/>
      <c r="SV35" s="471"/>
      <c r="SW35" s="471"/>
      <c r="SX35" s="471"/>
      <c r="SY35" s="471"/>
      <c r="SZ35" s="471"/>
      <c r="TA35" s="471"/>
      <c r="TB35" s="471"/>
      <c r="TC35" s="471"/>
      <c r="TD35" s="471"/>
      <c r="TE35" s="471"/>
      <c r="TF35" s="471"/>
      <c r="TG35" s="471"/>
      <c r="TH35" s="471"/>
      <c r="TI35" s="471"/>
      <c r="TJ35" s="471"/>
      <c r="TK35" s="471"/>
      <c r="TL35" s="471"/>
      <c r="TM35" s="471"/>
      <c r="TN35" s="471"/>
      <c r="TO35" s="471"/>
      <c r="TP35" s="471"/>
      <c r="TQ35" s="471"/>
      <c r="TR35" s="471"/>
      <c r="TS35" s="471"/>
      <c r="TT35" s="471"/>
      <c r="TU35" s="471"/>
      <c r="TV35" s="471"/>
      <c r="TW35" s="471"/>
      <c r="TX35" s="471"/>
      <c r="TY35" s="471"/>
      <c r="TZ35" s="471"/>
      <c r="UA35" s="471"/>
      <c r="UB35" s="471"/>
      <c r="UC35" s="471"/>
      <c r="UD35" s="471"/>
      <c r="UE35" s="471"/>
      <c r="UF35" s="471"/>
      <c r="UG35" s="471"/>
      <c r="UH35" s="471"/>
      <c r="UI35" s="471"/>
      <c r="UJ35" s="471"/>
      <c r="UK35" s="471"/>
      <c r="UL35" s="471"/>
      <c r="UM35" s="471"/>
      <c r="UN35" s="471"/>
      <c r="UO35" s="471"/>
      <c r="UP35" s="471"/>
      <c r="UQ35" s="471"/>
      <c r="UR35" s="471"/>
      <c r="US35" s="471"/>
      <c r="UT35" s="471"/>
      <c r="UU35" s="471"/>
      <c r="UV35" s="471"/>
      <c r="UW35" s="471"/>
      <c r="UX35" s="471"/>
      <c r="UY35" s="471"/>
      <c r="UZ35" s="471"/>
      <c r="VA35" s="471"/>
      <c r="VB35" s="471"/>
      <c r="VC35" s="471"/>
      <c r="VD35" s="471"/>
      <c r="VE35" s="471"/>
      <c r="VF35" s="471"/>
      <c r="VG35" s="471"/>
      <c r="VH35" s="471"/>
      <c r="VI35" s="471"/>
      <c r="VJ35" s="471"/>
      <c r="VK35" s="471"/>
      <c r="VL35" s="471"/>
      <c r="VM35" s="471"/>
      <c r="VN35" s="471"/>
      <c r="VO35" s="471"/>
      <c r="VP35" s="471"/>
      <c r="VQ35" s="471"/>
      <c r="VR35" s="471"/>
      <c r="VS35" s="471"/>
      <c r="VT35" s="471"/>
      <c r="VU35" s="471"/>
      <c r="VV35" s="471"/>
      <c r="VW35" s="471"/>
      <c r="VX35" s="471"/>
      <c r="VY35" s="471"/>
      <c r="VZ35" s="471"/>
      <c r="WA35" s="471"/>
      <c r="WB35" s="471"/>
      <c r="WC35" s="471"/>
      <c r="WD35" s="471"/>
      <c r="WE35" s="471"/>
      <c r="WF35" s="471"/>
      <c r="WG35" s="471"/>
      <c r="WH35" s="471"/>
      <c r="WI35" s="471"/>
      <c r="WJ35" s="471"/>
      <c r="WK35" s="471"/>
      <c r="WL35" s="471"/>
      <c r="WM35" s="471"/>
      <c r="WN35" s="471"/>
      <c r="WO35" s="471"/>
      <c r="WP35" s="471"/>
      <c r="WQ35" s="471"/>
      <c r="WR35" s="471"/>
      <c r="WS35" s="471"/>
      <c r="WT35" s="471"/>
      <c r="WU35" s="471"/>
      <c r="WV35" s="471"/>
      <c r="WW35" s="471"/>
      <c r="WX35" s="471"/>
      <c r="WY35" s="471"/>
      <c r="WZ35" s="471"/>
      <c r="XA35" s="471"/>
      <c r="XB35" s="471"/>
      <c r="XC35" s="471"/>
      <c r="XD35" s="471"/>
      <c r="XE35" s="471"/>
      <c r="XF35" s="471"/>
      <c r="XG35" s="471"/>
      <c r="XH35" s="471"/>
      <c r="XI35" s="471"/>
      <c r="XJ35" s="471"/>
      <c r="XK35" s="471"/>
      <c r="XL35" s="471"/>
      <c r="XM35" s="471"/>
      <c r="XN35" s="471"/>
      <c r="XO35" s="471"/>
      <c r="XP35" s="471"/>
      <c r="XQ35" s="471"/>
      <c r="XR35" s="471"/>
      <c r="XS35" s="471"/>
      <c r="XT35" s="471"/>
      <c r="XU35" s="471"/>
      <c r="XV35" s="471"/>
      <c r="XW35" s="471"/>
      <c r="XX35" s="471"/>
      <c r="XY35" s="471"/>
      <c r="XZ35" s="471"/>
      <c r="YA35" s="471"/>
      <c r="YB35" s="471"/>
      <c r="YC35" s="471"/>
      <c r="YD35" s="471"/>
      <c r="YE35" s="471"/>
      <c r="YF35" s="471"/>
      <c r="YG35" s="471"/>
      <c r="YH35" s="471"/>
      <c r="YI35" s="471"/>
      <c r="YJ35" s="471"/>
      <c r="YK35" s="471"/>
      <c r="YL35" s="471"/>
      <c r="YM35" s="471"/>
      <c r="YN35" s="471"/>
      <c r="YO35" s="471"/>
      <c r="YP35" s="471"/>
      <c r="YQ35" s="471"/>
      <c r="YR35" s="471"/>
      <c r="YS35" s="471"/>
      <c r="YT35" s="471"/>
      <c r="YU35" s="471"/>
      <c r="YV35" s="471"/>
      <c r="YW35" s="471"/>
      <c r="YX35" s="471"/>
      <c r="YY35" s="471"/>
      <c r="YZ35" s="471"/>
      <c r="ZA35" s="471"/>
      <c r="ZB35" s="471"/>
      <c r="ZC35" s="471"/>
      <c r="ZD35" s="471"/>
      <c r="ZE35" s="471"/>
      <c r="ZF35" s="471"/>
      <c r="ZG35" s="471"/>
      <c r="ZH35" s="471"/>
      <c r="ZI35" s="471"/>
      <c r="ZJ35" s="471"/>
      <c r="ZK35" s="471"/>
      <c r="ZL35" s="471"/>
      <c r="ZM35" s="471"/>
      <c r="ZN35" s="471"/>
      <c r="ZO35" s="471"/>
      <c r="ZP35" s="471"/>
      <c r="ZQ35" s="471"/>
      <c r="ZR35" s="471"/>
      <c r="ZS35" s="471"/>
      <c r="ZT35" s="471"/>
      <c r="ZU35" s="471"/>
      <c r="ZV35" s="471"/>
      <c r="ZW35" s="471"/>
      <c r="ZX35" s="471"/>
      <c r="ZY35" s="471"/>
      <c r="ZZ35" s="471"/>
      <c r="AAA35" s="471"/>
      <c r="AAB35" s="471"/>
      <c r="AAC35" s="471"/>
      <c r="AAD35" s="471"/>
      <c r="AAE35" s="471"/>
      <c r="AAF35" s="471"/>
      <c r="AAG35" s="471"/>
      <c r="AAH35" s="471"/>
      <c r="AAI35" s="471"/>
      <c r="AAJ35" s="471"/>
      <c r="AAK35" s="471"/>
      <c r="AAL35" s="471"/>
      <c r="AAM35" s="471"/>
      <c r="AAN35" s="471"/>
      <c r="AAO35" s="471"/>
      <c r="AAP35" s="471"/>
      <c r="AAQ35" s="471"/>
      <c r="AAR35" s="471"/>
      <c r="AAS35" s="471"/>
      <c r="AAT35" s="471"/>
      <c r="AAU35" s="471"/>
      <c r="AAV35" s="471"/>
      <c r="AAW35" s="471"/>
      <c r="AAX35" s="471"/>
      <c r="AAY35" s="471"/>
      <c r="AAZ35" s="471"/>
      <c r="ABA35" s="471"/>
      <c r="ABB35" s="471"/>
      <c r="ABC35" s="471"/>
      <c r="ABD35" s="471"/>
      <c r="ABE35" s="471"/>
      <c r="ABF35" s="471"/>
      <c r="ABG35" s="471"/>
      <c r="ABH35" s="471"/>
      <c r="ABI35" s="471"/>
      <c r="ABJ35" s="471"/>
      <c r="ABK35" s="471"/>
      <c r="ABL35" s="471"/>
      <c r="ABM35" s="471"/>
      <c r="ABN35" s="471"/>
      <c r="ABO35" s="471"/>
      <c r="ABP35" s="471"/>
      <c r="ABQ35" s="471"/>
      <c r="ABR35" s="471"/>
      <c r="ABS35" s="471"/>
      <c r="ABT35" s="471"/>
      <c r="ABU35" s="471"/>
      <c r="ABV35" s="471"/>
      <c r="ABW35" s="471"/>
      <c r="ABX35" s="471"/>
      <c r="ABY35" s="471"/>
      <c r="ABZ35" s="471"/>
      <c r="ACA35" s="471"/>
      <c r="ACB35" s="471"/>
      <c r="ACC35" s="471"/>
      <c r="ACD35" s="471"/>
      <c r="ACE35" s="471"/>
      <c r="ACF35" s="471"/>
      <c r="ACG35" s="471"/>
      <c r="ACH35" s="471"/>
      <c r="ACI35" s="471"/>
      <c r="ACJ35" s="471"/>
      <c r="ACK35" s="471"/>
      <c r="ACL35" s="471"/>
      <c r="ACM35" s="471"/>
      <c r="ACN35" s="471"/>
      <c r="ACO35" s="471"/>
      <c r="ACP35" s="471"/>
      <c r="ACQ35" s="471"/>
      <c r="ACR35" s="471"/>
      <c r="ACS35" s="471"/>
      <c r="ACT35" s="471"/>
      <c r="ACU35" s="471"/>
      <c r="ACV35" s="471"/>
      <c r="ACW35" s="471"/>
      <c r="ACX35" s="471"/>
      <c r="ACY35" s="471"/>
      <c r="ACZ35" s="471"/>
      <c r="ADA35" s="471"/>
      <c r="ADB35" s="471"/>
      <c r="ADC35" s="471"/>
      <c r="ADD35" s="471"/>
      <c r="ADE35" s="471"/>
      <c r="ADF35" s="471"/>
      <c r="ADG35" s="471"/>
      <c r="ADH35" s="471"/>
      <c r="ADI35" s="471"/>
      <c r="ADJ35" s="471"/>
      <c r="ADK35" s="471"/>
      <c r="ADL35" s="471"/>
      <c r="ADM35" s="471"/>
      <c r="ADN35" s="471"/>
      <c r="ADO35" s="471"/>
      <c r="ADP35" s="471"/>
      <c r="ADQ35" s="471"/>
      <c r="ADR35" s="471"/>
      <c r="ADS35" s="471"/>
      <c r="ADT35" s="471"/>
      <c r="ADU35" s="471"/>
      <c r="ADV35" s="471"/>
      <c r="ADW35" s="471"/>
      <c r="ADX35" s="471"/>
      <c r="ADY35" s="471"/>
      <c r="ADZ35" s="471"/>
      <c r="AEA35" s="471"/>
      <c r="AEB35" s="471"/>
      <c r="AEC35" s="471"/>
      <c r="AED35" s="471"/>
      <c r="AEE35" s="471"/>
      <c r="AEF35" s="471"/>
      <c r="AEG35" s="471"/>
      <c r="AEH35" s="471"/>
      <c r="AEI35" s="471"/>
      <c r="AEJ35" s="471"/>
      <c r="AEK35" s="471"/>
      <c r="AEL35" s="471"/>
      <c r="AEM35" s="471"/>
      <c r="AEN35" s="471"/>
      <c r="AEO35" s="471"/>
      <c r="AEP35" s="471"/>
      <c r="AEQ35" s="471"/>
      <c r="AER35" s="471"/>
      <c r="AES35" s="471"/>
      <c r="AET35" s="471"/>
      <c r="AEU35" s="471"/>
      <c r="AEV35" s="471"/>
      <c r="AEW35" s="471"/>
      <c r="AEX35" s="471"/>
      <c r="AEY35" s="471"/>
      <c r="AEZ35" s="471"/>
      <c r="AFA35" s="471"/>
      <c r="AFB35" s="471"/>
      <c r="AFC35" s="471"/>
      <c r="AFD35" s="471"/>
      <c r="AFE35" s="471"/>
      <c r="AFF35" s="471"/>
      <c r="AFG35" s="471"/>
      <c r="AFH35" s="471"/>
      <c r="AFI35" s="471"/>
      <c r="AFJ35" s="471"/>
      <c r="AFK35" s="471"/>
      <c r="AFL35" s="471"/>
      <c r="AFM35" s="471"/>
      <c r="AFN35" s="471"/>
      <c r="AFO35" s="471"/>
      <c r="AFP35" s="471"/>
      <c r="AFQ35" s="471"/>
      <c r="AFR35" s="471"/>
      <c r="AFS35" s="471"/>
      <c r="AFT35" s="471"/>
      <c r="AFU35" s="471"/>
      <c r="AFV35" s="471"/>
      <c r="AFW35" s="471"/>
      <c r="AFX35" s="471"/>
      <c r="AFY35" s="471"/>
      <c r="AFZ35" s="471"/>
      <c r="AGA35" s="471"/>
      <c r="AGB35" s="471"/>
      <c r="AGC35" s="471"/>
      <c r="AGD35" s="471"/>
      <c r="AGE35" s="471"/>
      <c r="AGF35" s="471"/>
      <c r="AGG35" s="471"/>
      <c r="AGH35" s="471"/>
      <c r="AGI35" s="471"/>
    </row>
    <row r="36" spans="1:867" s="421" customFormat="1" x14ac:dyDescent="0.2">
      <c r="A36" s="48" t="str">
        <f>'Estimación por período'!A36</f>
        <v>8.4. Fortalecimiento del talento humano en I+D+i, y en extensionismo, asistencia técnica agroindustrial</v>
      </c>
      <c r="B36" s="48">
        <f>'Estimación anualizada '!V36</f>
        <v>60736192939.5</v>
      </c>
      <c r="C36" s="524">
        <v>0.86</v>
      </c>
      <c r="D36" s="524">
        <v>7.0000000000000007E-2</v>
      </c>
      <c r="E36" s="524">
        <v>7.0000000000000007E-2</v>
      </c>
      <c r="F36" s="48">
        <f t="shared" si="39"/>
        <v>52233125927.970001</v>
      </c>
      <c r="G36" s="48">
        <f t="shared" si="40"/>
        <v>4251533505.7650003</v>
      </c>
      <c r="H36" s="48">
        <f t="shared" si="41"/>
        <v>4251533505.7650003</v>
      </c>
      <c r="I36" s="523">
        <v>0.6</v>
      </c>
      <c r="J36" s="523">
        <v>0</v>
      </c>
      <c r="K36" s="523">
        <v>0.4</v>
      </c>
      <c r="L36" s="523">
        <v>0</v>
      </c>
      <c r="M36" s="48">
        <f t="shared" si="42"/>
        <v>31339875556.781998</v>
      </c>
      <c r="N36" s="48">
        <f t="shared" si="43"/>
        <v>0</v>
      </c>
      <c r="O36" s="48">
        <f t="shared" si="44"/>
        <v>20893250371.188004</v>
      </c>
      <c r="P36" s="48">
        <f t="shared" si="45"/>
        <v>0</v>
      </c>
      <c r="Q36" s="471"/>
      <c r="R36" s="471"/>
      <c r="S36" s="471"/>
      <c r="T36" s="471"/>
      <c r="U36" s="471"/>
      <c r="V36" s="471"/>
      <c r="W36" s="471"/>
      <c r="X36" s="471"/>
      <c r="Y36" s="471"/>
      <c r="Z36" s="471"/>
      <c r="AA36" s="471"/>
      <c r="AB36" s="471"/>
      <c r="AC36" s="471"/>
      <c r="AD36" s="471"/>
      <c r="AE36" s="471"/>
      <c r="AF36" s="471"/>
      <c r="AG36" s="471"/>
      <c r="AH36" s="471"/>
      <c r="AI36" s="471"/>
      <c r="AJ36" s="471"/>
      <c r="AK36" s="471"/>
      <c r="AL36" s="471"/>
      <c r="AM36" s="471"/>
      <c r="AN36" s="471"/>
      <c r="AO36" s="471"/>
      <c r="AP36" s="471"/>
      <c r="AQ36" s="471"/>
      <c r="AR36" s="471"/>
      <c r="AS36" s="471"/>
      <c r="AT36" s="471"/>
      <c r="AU36" s="471"/>
      <c r="AV36" s="471"/>
      <c r="AW36" s="471"/>
      <c r="AX36" s="471"/>
      <c r="AY36" s="471"/>
      <c r="AZ36" s="471"/>
      <c r="BA36" s="471"/>
      <c r="BB36" s="471"/>
      <c r="BC36" s="471"/>
      <c r="BD36" s="471"/>
      <c r="BE36" s="471"/>
      <c r="BF36" s="471"/>
      <c r="BG36" s="471"/>
      <c r="BH36" s="471"/>
      <c r="BI36" s="471"/>
      <c r="BJ36" s="471"/>
      <c r="BK36" s="471"/>
      <c r="BL36" s="471"/>
      <c r="BM36" s="471"/>
      <c r="BN36" s="471"/>
      <c r="BO36" s="471"/>
      <c r="BP36" s="471"/>
      <c r="BQ36" s="471"/>
      <c r="BR36" s="471"/>
      <c r="BS36" s="471"/>
      <c r="BT36" s="471"/>
      <c r="BU36" s="471"/>
      <c r="BV36" s="471"/>
      <c r="BW36" s="471"/>
      <c r="BX36" s="471"/>
      <c r="BY36" s="471"/>
      <c r="BZ36" s="471"/>
      <c r="CA36" s="471"/>
      <c r="CB36" s="471"/>
      <c r="CC36" s="471"/>
      <c r="CD36" s="471"/>
      <c r="CE36" s="471"/>
      <c r="CF36" s="471"/>
      <c r="CG36" s="471"/>
      <c r="CH36" s="471"/>
      <c r="CI36" s="471"/>
      <c r="CJ36" s="471"/>
      <c r="CK36" s="471"/>
      <c r="CL36" s="471"/>
      <c r="CM36" s="471"/>
      <c r="CN36" s="471"/>
      <c r="CO36" s="471"/>
      <c r="CP36" s="471"/>
      <c r="CQ36" s="471"/>
      <c r="CR36" s="471"/>
      <c r="CS36" s="471"/>
      <c r="CT36" s="471"/>
      <c r="CU36" s="471"/>
      <c r="CV36" s="471"/>
      <c r="CW36" s="471"/>
      <c r="CX36" s="471"/>
      <c r="CY36" s="471"/>
      <c r="CZ36" s="471"/>
      <c r="DA36" s="471"/>
      <c r="DB36" s="471"/>
      <c r="DC36" s="471"/>
      <c r="DD36" s="471"/>
      <c r="DE36" s="471"/>
      <c r="DF36" s="471"/>
      <c r="DG36" s="471"/>
      <c r="DH36" s="471"/>
      <c r="DI36" s="471"/>
      <c r="DJ36" s="471"/>
      <c r="DK36" s="471"/>
      <c r="DL36" s="471"/>
      <c r="DM36" s="471"/>
      <c r="DN36" s="471"/>
      <c r="DO36" s="471"/>
      <c r="DP36" s="471"/>
      <c r="DQ36" s="471"/>
      <c r="DR36" s="471"/>
      <c r="DS36" s="471"/>
      <c r="DT36" s="471"/>
      <c r="DU36" s="471"/>
      <c r="DV36" s="471"/>
      <c r="DW36" s="471"/>
      <c r="DX36" s="471"/>
      <c r="DY36" s="471"/>
      <c r="DZ36" s="471"/>
      <c r="EA36" s="471"/>
      <c r="EB36" s="471"/>
      <c r="EC36" s="471"/>
      <c r="ED36" s="471"/>
      <c r="EE36" s="471"/>
      <c r="EF36" s="471"/>
      <c r="EG36" s="471"/>
      <c r="EH36" s="471"/>
      <c r="EI36" s="471"/>
      <c r="EJ36" s="471"/>
      <c r="EK36" s="471"/>
      <c r="EL36" s="471"/>
      <c r="EM36" s="471"/>
      <c r="EN36" s="471"/>
      <c r="EO36" s="471"/>
      <c r="EP36" s="471"/>
      <c r="EQ36" s="471"/>
      <c r="ER36" s="471"/>
      <c r="ES36" s="471"/>
      <c r="ET36" s="471"/>
      <c r="EU36" s="471"/>
      <c r="EV36" s="471"/>
      <c r="EW36" s="471"/>
      <c r="EX36" s="471"/>
      <c r="EY36" s="471"/>
      <c r="EZ36" s="471"/>
      <c r="FA36" s="471"/>
      <c r="FB36" s="471"/>
      <c r="FC36" s="471"/>
      <c r="FD36" s="471"/>
      <c r="FE36" s="471"/>
      <c r="FF36" s="471"/>
      <c r="FG36" s="471"/>
      <c r="FH36" s="471"/>
      <c r="FI36" s="471"/>
      <c r="FJ36" s="471"/>
      <c r="FK36" s="471"/>
      <c r="FL36" s="471"/>
      <c r="FM36" s="471"/>
      <c r="FN36" s="471"/>
      <c r="FO36" s="471"/>
      <c r="FP36" s="471"/>
      <c r="FQ36" s="471"/>
      <c r="FR36" s="471"/>
      <c r="FS36" s="471"/>
      <c r="FT36" s="471"/>
      <c r="FU36" s="471"/>
      <c r="FV36" s="471"/>
      <c r="FW36" s="471"/>
      <c r="FX36" s="471"/>
      <c r="FY36" s="471"/>
      <c r="FZ36" s="471"/>
      <c r="GA36" s="471"/>
      <c r="GB36" s="471"/>
      <c r="GC36" s="471"/>
      <c r="GD36" s="471"/>
      <c r="GE36" s="471"/>
      <c r="GF36" s="471"/>
      <c r="GG36" s="471"/>
      <c r="GH36" s="471"/>
      <c r="GI36" s="471"/>
      <c r="GJ36" s="471"/>
      <c r="GK36" s="471"/>
      <c r="GL36" s="471"/>
      <c r="GM36" s="471"/>
      <c r="GN36" s="471"/>
      <c r="GO36" s="471"/>
      <c r="GP36" s="471"/>
      <c r="GQ36" s="471"/>
      <c r="GR36" s="471"/>
      <c r="GS36" s="471"/>
      <c r="GT36" s="471"/>
      <c r="GU36" s="471"/>
      <c r="GV36" s="471"/>
      <c r="GW36" s="471"/>
      <c r="GX36" s="471"/>
      <c r="GY36" s="471"/>
      <c r="GZ36" s="471"/>
      <c r="HA36" s="471"/>
      <c r="HB36" s="471"/>
      <c r="HC36" s="471"/>
      <c r="HD36" s="471"/>
      <c r="HE36" s="471"/>
      <c r="HF36" s="471"/>
      <c r="HG36" s="471"/>
      <c r="HH36" s="471"/>
      <c r="HI36" s="471"/>
      <c r="HJ36" s="471"/>
      <c r="HK36" s="471"/>
      <c r="HL36" s="471"/>
      <c r="HM36" s="471"/>
      <c r="HN36" s="471"/>
      <c r="HO36" s="471"/>
      <c r="HP36" s="471"/>
      <c r="HQ36" s="471"/>
      <c r="HR36" s="471"/>
      <c r="HS36" s="471"/>
      <c r="HT36" s="471"/>
      <c r="HU36" s="471"/>
      <c r="HV36" s="471"/>
      <c r="HW36" s="471"/>
      <c r="HX36" s="471"/>
      <c r="HY36" s="471"/>
      <c r="HZ36" s="471"/>
      <c r="IA36" s="471"/>
      <c r="IB36" s="471"/>
      <c r="IC36" s="471"/>
      <c r="ID36" s="471"/>
      <c r="IE36" s="471"/>
      <c r="IF36" s="471"/>
      <c r="IG36" s="471"/>
      <c r="IH36" s="471"/>
      <c r="II36" s="471"/>
      <c r="IJ36" s="471"/>
      <c r="IK36" s="471"/>
      <c r="IL36" s="471"/>
      <c r="IM36" s="471"/>
      <c r="IN36" s="471"/>
      <c r="IO36" s="471"/>
      <c r="IP36" s="471"/>
      <c r="IQ36" s="471"/>
      <c r="IR36" s="471"/>
      <c r="IS36" s="471"/>
      <c r="IT36" s="471"/>
      <c r="IU36" s="471"/>
      <c r="IV36" s="471"/>
      <c r="IW36" s="471"/>
      <c r="IX36" s="471"/>
      <c r="IY36" s="471"/>
      <c r="IZ36" s="471"/>
      <c r="JA36" s="471"/>
      <c r="JB36" s="471"/>
      <c r="JC36" s="471"/>
      <c r="JD36" s="471"/>
      <c r="JE36" s="471"/>
      <c r="JF36" s="471"/>
      <c r="JG36" s="471"/>
      <c r="JH36" s="471"/>
      <c r="JI36" s="471"/>
      <c r="JJ36" s="471"/>
      <c r="JK36" s="471"/>
      <c r="JL36" s="471"/>
      <c r="JM36" s="471"/>
      <c r="JN36" s="471"/>
      <c r="JO36" s="471"/>
      <c r="JP36" s="471"/>
      <c r="JQ36" s="471"/>
      <c r="JR36" s="471"/>
      <c r="JS36" s="471"/>
      <c r="JT36" s="471"/>
      <c r="JU36" s="471"/>
      <c r="JV36" s="471"/>
      <c r="JW36" s="471"/>
      <c r="JX36" s="471"/>
      <c r="JY36" s="471"/>
      <c r="JZ36" s="471"/>
      <c r="KA36" s="471"/>
      <c r="KB36" s="471"/>
      <c r="KC36" s="471"/>
      <c r="KD36" s="471"/>
      <c r="KE36" s="471"/>
      <c r="KF36" s="471"/>
      <c r="KG36" s="471"/>
      <c r="KH36" s="471"/>
      <c r="KI36" s="471"/>
      <c r="KJ36" s="471"/>
      <c r="KK36" s="471"/>
      <c r="KL36" s="471"/>
      <c r="KM36" s="471"/>
      <c r="KN36" s="471"/>
      <c r="KO36" s="471"/>
      <c r="KP36" s="471"/>
      <c r="KQ36" s="471"/>
      <c r="KR36" s="471"/>
      <c r="KS36" s="471"/>
      <c r="KT36" s="471"/>
      <c r="KU36" s="471"/>
      <c r="KV36" s="471"/>
      <c r="KW36" s="471"/>
      <c r="KX36" s="471"/>
      <c r="KY36" s="471"/>
      <c r="KZ36" s="471"/>
      <c r="LA36" s="471"/>
      <c r="LB36" s="471"/>
      <c r="LC36" s="471"/>
      <c r="LD36" s="471"/>
      <c r="LE36" s="471"/>
      <c r="LF36" s="471"/>
      <c r="LG36" s="471"/>
      <c r="LH36" s="471"/>
      <c r="LI36" s="471"/>
      <c r="LJ36" s="471"/>
      <c r="LK36" s="471"/>
      <c r="LL36" s="471"/>
      <c r="LM36" s="471"/>
      <c r="LN36" s="471"/>
      <c r="LO36" s="471"/>
      <c r="LP36" s="471"/>
      <c r="LQ36" s="471"/>
      <c r="LR36" s="471"/>
      <c r="LS36" s="471"/>
      <c r="LT36" s="471"/>
      <c r="LU36" s="471"/>
      <c r="LV36" s="471"/>
      <c r="LW36" s="471"/>
      <c r="LX36" s="471"/>
      <c r="LY36" s="471"/>
      <c r="LZ36" s="471"/>
      <c r="MA36" s="471"/>
      <c r="MB36" s="471"/>
      <c r="MC36" s="471"/>
      <c r="MD36" s="471"/>
      <c r="ME36" s="471"/>
      <c r="MF36" s="471"/>
      <c r="MG36" s="471"/>
      <c r="MH36" s="471"/>
      <c r="MI36" s="471"/>
      <c r="MJ36" s="471"/>
      <c r="MK36" s="471"/>
      <c r="ML36" s="471"/>
      <c r="MM36" s="471"/>
      <c r="MN36" s="471"/>
      <c r="MO36" s="471"/>
      <c r="MP36" s="471"/>
      <c r="MQ36" s="471"/>
      <c r="MR36" s="471"/>
      <c r="MS36" s="471"/>
      <c r="MT36" s="471"/>
      <c r="MU36" s="471"/>
      <c r="MV36" s="471"/>
      <c r="MW36" s="471"/>
      <c r="MX36" s="471"/>
      <c r="MY36" s="471"/>
      <c r="MZ36" s="471"/>
      <c r="NA36" s="471"/>
      <c r="NB36" s="471"/>
      <c r="NC36" s="471"/>
      <c r="ND36" s="471"/>
      <c r="NE36" s="471"/>
      <c r="NF36" s="471"/>
      <c r="NG36" s="471"/>
      <c r="NH36" s="471"/>
      <c r="NI36" s="471"/>
      <c r="NJ36" s="471"/>
      <c r="NK36" s="471"/>
      <c r="NL36" s="471"/>
      <c r="NM36" s="471"/>
      <c r="NN36" s="471"/>
      <c r="NO36" s="471"/>
      <c r="NP36" s="471"/>
      <c r="NQ36" s="471"/>
      <c r="NR36" s="471"/>
      <c r="NS36" s="471"/>
      <c r="NT36" s="471"/>
      <c r="NU36" s="471"/>
      <c r="NV36" s="471"/>
      <c r="NW36" s="471"/>
      <c r="NX36" s="471"/>
      <c r="NY36" s="471"/>
      <c r="NZ36" s="471"/>
      <c r="OA36" s="471"/>
      <c r="OB36" s="471"/>
      <c r="OC36" s="471"/>
      <c r="OD36" s="471"/>
      <c r="OE36" s="471"/>
      <c r="OF36" s="471"/>
      <c r="OG36" s="471"/>
      <c r="OH36" s="471"/>
      <c r="OI36" s="471"/>
      <c r="OJ36" s="471"/>
      <c r="OK36" s="471"/>
      <c r="OL36" s="471"/>
      <c r="OM36" s="471"/>
      <c r="ON36" s="471"/>
      <c r="OO36" s="471"/>
      <c r="OP36" s="471"/>
      <c r="OQ36" s="471"/>
      <c r="OR36" s="471"/>
      <c r="OS36" s="471"/>
      <c r="OT36" s="471"/>
      <c r="OU36" s="471"/>
      <c r="OV36" s="471"/>
      <c r="OW36" s="471"/>
      <c r="OX36" s="471"/>
      <c r="OY36" s="471"/>
      <c r="OZ36" s="471"/>
      <c r="PA36" s="471"/>
      <c r="PB36" s="471"/>
      <c r="PC36" s="471"/>
      <c r="PD36" s="471"/>
      <c r="PE36" s="471"/>
      <c r="PF36" s="471"/>
      <c r="PG36" s="471"/>
      <c r="PH36" s="471"/>
      <c r="PI36" s="471"/>
      <c r="PJ36" s="471"/>
      <c r="PK36" s="471"/>
      <c r="PL36" s="471"/>
      <c r="PM36" s="471"/>
      <c r="PN36" s="471"/>
      <c r="PO36" s="471"/>
      <c r="PP36" s="471"/>
      <c r="PQ36" s="471"/>
      <c r="PR36" s="471"/>
      <c r="PS36" s="471"/>
      <c r="PT36" s="471"/>
      <c r="PU36" s="471"/>
      <c r="PV36" s="471"/>
      <c r="PW36" s="471"/>
      <c r="PX36" s="471"/>
      <c r="PY36" s="471"/>
      <c r="PZ36" s="471"/>
      <c r="QA36" s="471"/>
      <c r="QB36" s="471"/>
      <c r="QC36" s="471"/>
      <c r="QD36" s="471"/>
      <c r="QE36" s="471"/>
      <c r="QF36" s="471"/>
      <c r="QG36" s="471"/>
      <c r="QH36" s="471"/>
      <c r="QI36" s="471"/>
      <c r="QJ36" s="471"/>
      <c r="QK36" s="471"/>
      <c r="QL36" s="471"/>
      <c r="QM36" s="471"/>
      <c r="QN36" s="471"/>
      <c r="QO36" s="471"/>
      <c r="QP36" s="471"/>
      <c r="QQ36" s="471"/>
      <c r="QR36" s="471"/>
      <c r="QS36" s="471"/>
      <c r="QT36" s="471"/>
      <c r="QU36" s="471"/>
      <c r="QV36" s="471"/>
      <c r="QW36" s="471"/>
      <c r="QX36" s="471"/>
      <c r="QY36" s="471"/>
      <c r="QZ36" s="471"/>
      <c r="RA36" s="471"/>
      <c r="RB36" s="471"/>
      <c r="RC36" s="471"/>
      <c r="RD36" s="471"/>
      <c r="RE36" s="471"/>
      <c r="RF36" s="471"/>
      <c r="RG36" s="471"/>
      <c r="RH36" s="471"/>
      <c r="RI36" s="471"/>
      <c r="RJ36" s="471"/>
      <c r="RK36" s="471"/>
      <c r="RL36" s="471"/>
      <c r="RM36" s="471"/>
      <c r="RN36" s="471"/>
      <c r="RO36" s="471"/>
      <c r="RP36" s="471"/>
      <c r="RQ36" s="471"/>
      <c r="RR36" s="471"/>
      <c r="RS36" s="471"/>
      <c r="RT36" s="471"/>
      <c r="RU36" s="471"/>
      <c r="RV36" s="471"/>
      <c r="RW36" s="471"/>
      <c r="RX36" s="471"/>
      <c r="RY36" s="471"/>
      <c r="RZ36" s="471"/>
      <c r="SA36" s="471"/>
      <c r="SB36" s="471"/>
      <c r="SC36" s="471"/>
      <c r="SD36" s="471"/>
      <c r="SE36" s="471"/>
      <c r="SF36" s="471"/>
      <c r="SG36" s="471"/>
      <c r="SH36" s="471"/>
      <c r="SI36" s="471"/>
      <c r="SJ36" s="471"/>
      <c r="SK36" s="471"/>
      <c r="SL36" s="471"/>
      <c r="SM36" s="471"/>
      <c r="SN36" s="471"/>
      <c r="SO36" s="471"/>
      <c r="SP36" s="471"/>
      <c r="SQ36" s="471"/>
      <c r="SR36" s="471"/>
      <c r="SS36" s="471"/>
      <c r="ST36" s="471"/>
      <c r="SU36" s="471"/>
      <c r="SV36" s="471"/>
      <c r="SW36" s="471"/>
      <c r="SX36" s="471"/>
      <c r="SY36" s="471"/>
      <c r="SZ36" s="471"/>
      <c r="TA36" s="471"/>
      <c r="TB36" s="471"/>
      <c r="TC36" s="471"/>
      <c r="TD36" s="471"/>
      <c r="TE36" s="471"/>
      <c r="TF36" s="471"/>
      <c r="TG36" s="471"/>
      <c r="TH36" s="471"/>
      <c r="TI36" s="471"/>
      <c r="TJ36" s="471"/>
      <c r="TK36" s="471"/>
      <c r="TL36" s="471"/>
      <c r="TM36" s="471"/>
      <c r="TN36" s="471"/>
      <c r="TO36" s="471"/>
      <c r="TP36" s="471"/>
      <c r="TQ36" s="471"/>
      <c r="TR36" s="471"/>
      <c r="TS36" s="471"/>
      <c r="TT36" s="471"/>
      <c r="TU36" s="471"/>
      <c r="TV36" s="471"/>
      <c r="TW36" s="471"/>
      <c r="TX36" s="471"/>
      <c r="TY36" s="471"/>
      <c r="TZ36" s="471"/>
      <c r="UA36" s="471"/>
      <c r="UB36" s="471"/>
      <c r="UC36" s="471"/>
      <c r="UD36" s="471"/>
      <c r="UE36" s="471"/>
      <c r="UF36" s="471"/>
      <c r="UG36" s="471"/>
      <c r="UH36" s="471"/>
      <c r="UI36" s="471"/>
      <c r="UJ36" s="471"/>
      <c r="UK36" s="471"/>
      <c r="UL36" s="471"/>
      <c r="UM36" s="471"/>
      <c r="UN36" s="471"/>
      <c r="UO36" s="471"/>
      <c r="UP36" s="471"/>
      <c r="UQ36" s="471"/>
      <c r="UR36" s="471"/>
      <c r="US36" s="471"/>
      <c r="UT36" s="471"/>
      <c r="UU36" s="471"/>
      <c r="UV36" s="471"/>
      <c r="UW36" s="471"/>
      <c r="UX36" s="471"/>
      <c r="UY36" s="471"/>
      <c r="UZ36" s="471"/>
      <c r="VA36" s="471"/>
      <c r="VB36" s="471"/>
      <c r="VC36" s="471"/>
      <c r="VD36" s="471"/>
      <c r="VE36" s="471"/>
      <c r="VF36" s="471"/>
      <c r="VG36" s="471"/>
      <c r="VH36" s="471"/>
      <c r="VI36" s="471"/>
      <c r="VJ36" s="471"/>
      <c r="VK36" s="471"/>
      <c r="VL36" s="471"/>
      <c r="VM36" s="471"/>
      <c r="VN36" s="471"/>
      <c r="VO36" s="471"/>
      <c r="VP36" s="471"/>
      <c r="VQ36" s="471"/>
      <c r="VR36" s="471"/>
      <c r="VS36" s="471"/>
      <c r="VT36" s="471"/>
      <c r="VU36" s="471"/>
      <c r="VV36" s="471"/>
      <c r="VW36" s="471"/>
      <c r="VX36" s="471"/>
      <c r="VY36" s="471"/>
      <c r="VZ36" s="471"/>
      <c r="WA36" s="471"/>
      <c r="WB36" s="471"/>
      <c r="WC36" s="471"/>
      <c r="WD36" s="471"/>
      <c r="WE36" s="471"/>
      <c r="WF36" s="471"/>
      <c r="WG36" s="471"/>
      <c r="WH36" s="471"/>
      <c r="WI36" s="471"/>
      <c r="WJ36" s="471"/>
      <c r="WK36" s="471"/>
      <c r="WL36" s="471"/>
      <c r="WM36" s="471"/>
      <c r="WN36" s="471"/>
      <c r="WO36" s="471"/>
      <c r="WP36" s="471"/>
      <c r="WQ36" s="471"/>
      <c r="WR36" s="471"/>
      <c r="WS36" s="471"/>
      <c r="WT36" s="471"/>
      <c r="WU36" s="471"/>
      <c r="WV36" s="471"/>
      <c r="WW36" s="471"/>
      <c r="WX36" s="471"/>
      <c r="WY36" s="471"/>
      <c r="WZ36" s="471"/>
      <c r="XA36" s="471"/>
      <c r="XB36" s="471"/>
      <c r="XC36" s="471"/>
      <c r="XD36" s="471"/>
      <c r="XE36" s="471"/>
      <c r="XF36" s="471"/>
      <c r="XG36" s="471"/>
      <c r="XH36" s="471"/>
      <c r="XI36" s="471"/>
      <c r="XJ36" s="471"/>
      <c r="XK36" s="471"/>
      <c r="XL36" s="471"/>
      <c r="XM36" s="471"/>
      <c r="XN36" s="471"/>
      <c r="XO36" s="471"/>
      <c r="XP36" s="471"/>
      <c r="XQ36" s="471"/>
      <c r="XR36" s="471"/>
      <c r="XS36" s="471"/>
      <c r="XT36" s="471"/>
      <c r="XU36" s="471"/>
      <c r="XV36" s="471"/>
      <c r="XW36" s="471"/>
      <c r="XX36" s="471"/>
      <c r="XY36" s="471"/>
      <c r="XZ36" s="471"/>
      <c r="YA36" s="471"/>
      <c r="YB36" s="471"/>
      <c r="YC36" s="471"/>
      <c r="YD36" s="471"/>
      <c r="YE36" s="471"/>
      <c r="YF36" s="471"/>
      <c r="YG36" s="471"/>
      <c r="YH36" s="471"/>
      <c r="YI36" s="471"/>
      <c r="YJ36" s="471"/>
      <c r="YK36" s="471"/>
      <c r="YL36" s="471"/>
      <c r="YM36" s="471"/>
      <c r="YN36" s="471"/>
      <c r="YO36" s="471"/>
      <c r="YP36" s="471"/>
      <c r="YQ36" s="471"/>
      <c r="YR36" s="471"/>
      <c r="YS36" s="471"/>
      <c r="YT36" s="471"/>
      <c r="YU36" s="471"/>
      <c r="YV36" s="471"/>
      <c r="YW36" s="471"/>
      <c r="YX36" s="471"/>
      <c r="YY36" s="471"/>
      <c r="YZ36" s="471"/>
      <c r="ZA36" s="471"/>
      <c r="ZB36" s="471"/>
      <c r="ZC36" s="471"/>
      <c r="ZD36" s="471"/>
      <c r="ZE36" s="471"/>
      <c r="ZF36" s="471"/>
      <c r="ZG36" s="471"/>
      <c r="ZH36" s="471"/>
      <c r="ZI36" s="471"/>
      <c r="ZJ36" s="471"/>
      <c r="ZK36" s="471"/>
      <c r="ZL36" s="471"/>
      <c r="ZM36" s="471"/>
      <c r="ZN36" s="471"/>
      <c r="ZO36" s="471"/>
      <c r="ZP36" s="471"/>
      <c r="ZQ36" s="471"/>
      <c r="ZR36" s="471"/>
      <c r="ZS36" s="471"/>
      <c r="ZT36" s="471"/>
      <c r="ZU36" s="471"/>
      <c r="ZV36" s="471"/>
      <c r="ZW36" s="471"/>
      <c r="ZX36" s="471"/>
      <c r="ZY36" s="471"/>
      <c r="ZZ36" s="471"/>
      <c r="AAA36" s="471"/>
      <c r="AAB36" s="471"/>
      <c r="AAC36" s="471"/>
      <c r="AAD36" s="471"/>
      <c r="AAE36" s="471"/>
      <c r="AAF36" s="471"/>
      <c r="AAG36" s="471"/>
      <c r="AAH36" s="471"/>
      <c r="AAI36" s="471"/>
      <c r="AAJ36" s="471"/>
      <c r="AAK36" s="471"/>
      <c r="AAL36" s="471"/>
      <c r="AAM36" s="471"/>
      <c r="AAN36" s="471"/>
      <c r="AAO36" s="471"/>
      <c r="AAP36" s="471"/>
      <c r="AAQ36" s="471"/>
      <c r="AAR36" s="471"/>
      <c r="AAS36" s="471"/>
      <c r="AAT36" s="471"/>
      <c r="AAU36" s="471"/>
      <c r="AAV36" s="471"/>
      <c r="AAW36" s="471"/>
      <c r="AAX36" s="471"/>
      <c r="AAY36" s="471"/>
      <c r="AAZ36" s="471"/>
      <c r="ABA36" s="471"/>
      <c r="ABB36" s="471"/>
      <c r="ABC36" s="471"/>
      <c r="ABD36" s="471"/>
      <c r="ABE36" s="471"/>
      <c r="ABF36" s="471"/>
      <c r="ABG36" s="471"/>
      <c r="ABH36" s="471"/>
      <c r="ABI36" s="471"/>
      <c r="ABJ36" s="471"/>
      <c r="ABK36" s="471"/>
      <c r="ABL36" s="471"/>
      <c r="ABM36" s="471"/>
      <c r="ABN36" s="471"/>
      <c r="ABO36" s="471"/>
      <c r="ABP36" s="471"/>
      <c r="ABQ36" s="471"/>
      <c r="ABR36" s="471"/>
      <c r="ABS36" s="471"/>
      <c r="ABT36" s="471"/>
      <c r="ABU36" s="471"/>
      <c r="ABV36" s="471"/>
      <c r="ABW36" s="471"/>
      <c r="ABX36" s="471"/>
      <c r="ABY36" s="471"/>
      <c r="ABZ36" s="471"/>
      <c r="ACA36" s="471"/>
      <c r="ACB36" s="471"/>
      <c r="ACC36" s="471"/>
      <c r="ACD36" s="471"/>
      <c r="ACE36" s="471"/>
      <c r="ACF36" s="471"/>
      <c r="ACG36" s="471"/>
      <c r="ACH36" s="471"/>
      <c r="ACI36" s="471"/>
      <c r="ACJ36" s="471"/>
      <c r="ACK36" s="471"/>
      <c r="ACL36" s="471"/>
      <c r="ACM36" s="471"/>
      <c r="ACN36" s="471"/>
      <c r="ACO36" s="471"/>
      <c r="ACP36" s="471"/>
      <c r="ACQ36" s="471"/>
      <c r="ACR36" s="471"/>
      <c r="ACS36" s="471"/>
      <c r="ACT36" s="471"/>
      <c r="ACU36" s="471"/>
      <c r="ACV36" s="471"/>
      <c r="ACW36" s="471"/>
      <c r="ACX36" s="471"/>
      <c r="ACY36" s="471"/>
      <c r="ACZ36" s="471"/>
      <c r="ADA36" s="471"/>
      <c r="ADB36" s="471"/>
      <c r="ADC36" s="471"/>
      <c r="ADD36" s="471"/>
      <c r="ADE36" s="471"/>
      <c r="ADF36" s="471"/>
      <c r="ADG36" s="471"/>
      <c r="ADH36" s="471"/>
      <c r="ADI36" s="471"/>
      <c r="ADJ36" s="471"/>
      <c r="ADK36" s="471"/>
      <c r="ADL36" s="471"/>
      <c r="ADM36" s="471"/>
      <c r="ADN36" s="471"/>
      <c r="ADO36" s="471"/>
      <c r="ADP36" s="471"/>
      <c r="ADQ36" s="471"/>
      <c r="ADR36" s="471"/>
      <c r="ADS36" s="471"/>
      <c r="ADT36" s="471"/>
      <c r="ADU36" s="471"/>
      <c r="ADV36" s="471"/>
      <c r="ADW36" s="471"/>
      <c r="ADX36" s="471"/>
      <c r="ADY36" s="471"/>
      <c r="ADZ36" s="471"/>
      <c r="AEA36" s="471"/>
      <c r="AEB36" s="471"/>
      <c r="AEC36" s="471"/>
      <c r="AED36" s="471"/>
      <c r="AEE36" s="471"/>
      <c r="AEF36" s="471"/>
      <c r="AEG36" s="471"/>
      <c r="AEH36" s="471"/>
      <c r="AEI36" s="471"/>
      <c r="AEJ36" s="471"/>
      <c r="AEK36" s="471"/>
      <c r="AEL36" s="471"/>
      <c r="AEM36" s="471"/>
      <c r="AEN36" s="471"/>
      <c r="AEO36" s="471"/>
      <c r="AEP36" s="471"/>
      <c r="AEQ36" s="471"/>
      <c r="AER36" s="471"/>
      <c r="AES36" s="471"/>
      <c r="AET36" s="471"/>
      <c r="AEU36" s="471"/>
      <c r="AEV36" s="471"/>
      <c r="AEW36" s="471"/>
      <c r="AEX36" s="471"/>
      <c r="AEY36" s="471"/>
      <c r="AEZ36" s="471"/>
      <c r="AFA36" s="471"/>
      <c r="AFB36" s="471"/>
      <c r="AFC36" s="471"/>
      <c r="AFD36" s="471"/>
      <c r="AFE36" s="471"/>
      <c r="AFF36" s="471"/>
      <c r="AFG36" s="471"/>
      <c r="AFH36" s="471"/>
      <c r="AFI36" s="471"/>
      <c r="AFJ36" s="471"/>
      <c r="AFK36" s="471"/>
      <c r="AFL36" s="471"/>
      <c r="AFM36" s="471"/>
      <c r="AFN36" s="471"/>
      <c r="AFO36" s="471"/>
      <c r="AFP36" s="471"/>
      <c r="AFQ36" s="471"/>
      <c r="AFR36" s="471"/>
      <c r="AFS36" s="471"/>
      <c r="AFT36" s="471"/>
      <c r="AFU36" s="471"/>
      <c r="AFV36" s="471"/>
      <c r="AFW36" s="471"/>
      <c r="AFX36" s="471"/>
      <c r="AFY36" s="471"/>
      <c r="AFZ36" s="471"/>
      <c r="AGA36" s="471"/>
      <c r="AGB36" s="471"/>
      <c r="AGC36" s="471"/>
      <c r="AGD36" s="471"/>
      <c r="AGE36" s="471"/>
      <c r="AGF36" s="471"/>
      <c r="AGG36" s="471"/>
      <c r="AGH36" s="471"/>
      <c r="AGI36" s="471"/>
    </row>
    <row r="37" spans="1:867" s="445" customFormat="1" ht="30" x14ac:dyDescent="0.2">
      <c r="A37" s="443" t="str">
        <f>'Estimación por período'!A37</f>
        <v xml:space="preserve">9. Fortalecimiento de la institucionalidad para la sanidad, calidad e inocuidad de la panela y sus derivados </v>
      </c>
      <c r="B37" s="443">
        <f>'Estimación anualizada '!V37</f>
        <v>23412302402</v>
      </c>
      <c r="C37" s="505">
        <f>F37/B37</f>
        <v>0.9622917415450527</v>
      </c>
      <c r="D37" s="505">
        <f>G37/B37</f>
        <v>3.7708258454947324E-2</v>
      </c>
      <c r="E37" s="505"/>
      <c r="F37" s="443">
        <f>SUM(F38:F39)</f>
        <v>22529465252</v>
      </c>
      <c r="G37" s="443">
        <f t="shared" ref="G37:H37" si="46">SUM(G38:G39)</f>
        <v>882837150</v>
      </c>
      <c r="H37" s="443">
        <f t="shared" si="46"/>
        <v>0</v>
      </c>
      <c r="I37" s="505">
        <f>M37/F37</f>
        <v>0.76386702189357414</v>
      </c>
      <c r="J37" s="505">
        <f>N37/F37</f>
        <v>0</v>
      </c>
      <c r="K37" s="505">
        <f>O37/F37</f>
        <v>0.23613297810642594</v>
      </c>
      <c r="L37" s="505">
        <f>P37/C37</f>
        <v>0</v>
      </c>
      <c r="M37" s="443">
        <f>SUM(M38:M39)</f>
        <v>17209515526.900002</v>
      </c>
      <c r="N37" s="443">
        <f t="shared" ref="N37:P37" si="47">SUM(N38:N39)</f>
        <v>0</v>
      </c>
      <c r="O37" s="443">
        <f t="shared" si="47"/>
        <v>5319949725.1000004</v>
      </c>
      <c r="P37" s="443">
        <f t="shared" si="47"/>
        <v>0</v>
      </c>
      <c r="Q37" s="471"/>
      <c r="R37" s="471"/>
      <c r="S37" s="471"/>
      <c r="T37" s="471"/>
      <c r="U37" s="471"/>
      <c r="V37" s="471"/>
      <c r="W37" s="471"/>
      <c r="X37" s="471"/>
      <c r="Y37" s="471"/>
      <c r="Z37" s="471"/>
      <c r="AA37" s="471"/>
      <c r="AB37" s="471"/>
      <c r="AC37" s="471"/>
      <c r="AD37" s="471"/>
      <c r="AE37" s="471"/>
      <c r="AF37" s="471"/>
      <c r="AG37" s="471"/>
      <c r="AH37" s="471"/>
      <c r="AI37" s="471"/>
      <c r="AJ37" s="471"/>
      <c r="AK37" s="471"/>
      <c r="AL37" s="471"/>
      <c r="AM37" s="471"/>
      <c r="AN37" s="471"/>
      <c r="AO37" s="471"/>
      <c r="AP37" s="471"/>
      <c r="AQ37" s="471"/>
      <c r="AR37" s="471"/>
      <c r="AS37" s="471"/>
      <c r="AT37" s="471"/>
      <c r="AU37" s="471"/>
      <c r="AV37" s="471"/>
      <c r="AW37" s="471"/>
      <c r="AX37" s="471"/>
      <c r="AY37" s="471"/>
      <c r="AZ37" s="471"/>
      <c r="BA37" s="471"/>
      <c r="BB37" s="471"/>
      <c r="BC37" s="471"/>
      <c r="BD37" s="471"/>
      <c r="BE37" s="471"/>
      <c r="BF37" s="471"/>
      <c r="BG37" s="471"/>
      <c r="BH37" s="471"/>
      <c r="BI37" s="471"/>
      <c r="BJ37" s="471"/>
      <c r="BK37" s="471"/>
      <c r="BL37" s="471"/>
      <c r="BM37" s="471"/>
      <c r="BN37" s="471"/>
      <c r="BO37" s="471"/>
      <c r="BP37" s="471"/>
      <c r="BQ37" s="471"/>
      <c r="BR37" s="471"/>
      <c r="BS37" s="471"/>
      <c r="BT37" s="471"/>
      <c r="BU37" s="471"/>
      <c r="BV37" s="471"/>
      <c r="BW37" s="471"/>
      <c r="BX37" s="471"/>
      <c r="BY37" s="471"/>
      <c r="BZ37" s="471"/>
      <c r="CA37" s="471"/>
      <c r="CB37" s="471"/>
      <c r="CC37" s="471"/>
      <c r="CD37" s="471"/>
      <c r="CE37" s="471"/>
      <c r="CF37" s="471"/>
      <c r="CG37" s="471"/>
      <c r="CH37" s="471"/>
      <c r="CI37" s="471"/>
      <c r="CJ37" s="471"/>
      <c r="CK37" s="471"/>
      <c r="CL37" s="471"/>
      <c r="CM37" s="471"/>
      <c r="CN37" s="471"/>
      <c r="CO37" s="471"/>
      <c r="CP37" s="471"/>
      <c r="CQ37" s="471"/>
      <c r="CR37" s="471"/>
      <c r="CS37" s="471"/>
      <c r="CT37" s="471"/>
      <c r="CU37" s="471"/>
      <c r="CV37" s="471"/>
      <c r="CW37" s="471"/>
      <c r="CX37" s="471"/>
      <c r="CY37" s="471"/>
      <c r="CZ37" s="471"/>
      <c r="DA37" s="471"/>
      <c r="DB37" s="471"/>
      <c r="DC37" s="471"/>
      <c r="DD37" s="471"/>
      <c r="DE37" s="471"/>
      <c r="DF37" s="471"/>
      <c r="DG37" s="471"/>
      <c r="DH37" s="471"/>
      <c r="DI37" s="471"/>
      <c r="DJ37" s="471"/>
      <c r="DK37" s="471"/>
      <c r="DL37" s="471"/>
      <c r="DM37" s="471"/>
      <c r="DN37" s="471"/>
      <c r="DO37" s="471"/>
      <c r="DP37" s="471"/>
      <c r="DQ37" s="471"/>
      <c r="DR37" s="471"/>
      <c r="DS37" s="471"/>
      <c r="DT37" s="471"/>
      <c r="DU37" s="471"/>
      <c r="DV37" s="471"/>
      <c r="DW37" s="471"/>
      <c r="DX37" s="471"/>
      <c r="DY37" s="471"/>
      <c r="DZ37" s="471"/>
      <c r="EA37" s="471"/>
      <c r="EB37" s="471"/>
      <c r="EC37" s="471"/>
      <c r="ED37" s="471"/>
      <c r="EE37" s="471"/>
      <c r="EF37" s="471"/>
      <c r="EG37" s="471"/>
      <c r="EH37" s="471"/>
      <c r="EI37" s="471"/>
      <c r="EJ37" s="471"/>
      <c r="EK37" s="471"/>
      <c r="EL37" s="471"/>
      <c r="EM37" s="471"/>
      <c r="EN37" s="471"/>
      <c r="EO37" s="471"/>
      <c r="EP37" s="471"/>
      <c r="EQ37" s="471"/>
      <c r="ER37" s="471"/>
      <c r="ES37" s="471"/>
      <c r="ET37" s="471"/>
      <c r="EU37" s="471"/>
      <c r="EV37" s="471"/>
      <c r="EW37" s="471"/>
      <c r="EX37" s="471"/>
      <c r="EY37" s="471"/>
      <c r="EZ37" s="471"/>
      <c r="FA37" s="471"/>
      <c r="FB37" s="471"/>
      <c r="FC37" s="471"/>
      <c r="FD37" s="471"/>
      <c r="FE37" s="471"/>
      <c r="FF37" s="471"/>
      <c r="FG37" s="471"/>
      <c r="FH37" s="471"/>
      <c r="FI37" s="471"/>
      <c r="FJ37" s="471"/>
      <c r="FK37" s="471"/>
      <c r="FL37" s="471"/>
      <c r="FM37" s="471"/>
      <c r="FN37" s="471"/>
      <c r="FO37" s="471"/>
      <c r="FP37" s="471"/>
      <c r="FQ37" s="471"/>
      <c r="FR37" s="471"/>
      <c r="FS37" s="471"/>
      <c r="FT37" s="471"/>
      <c r="FU37" s="471"/>
      <c r="FV37" s="471"/>
      <c r="FW37" s="471"/>
      <c r="FX37" s="471"/>
      <c r="FY37" s="471"/>
      <c r="FZ37" s="471"/>
      <c r="GA37" s="471"/>
      <c r="GB37" s="471"/>
      <c r="GC37" s="471"/>
      <c r="GD37" s="471"/>
      <c r="GE37" s="471"/>
      <c r="GF37" s="471"/>
      <c r="GG37" s="471"/>
      <c r="GH37" s="471"/>
      <c r="GI37" s="471"/>
      <c r="GJ37" s="471"/>
      <c r="GK37" s="471"/>
      <c r="GL37" s="471"/>
      <c r="GM37" s="471"/>
      <c r="GN37" s="471"/>
      <c r="GO37" s="471"/>
      <c r="GP37" s="471"/>
      <c r="GQ37" s="471"/>
      <c r="GR37" s="471"/>
      <c r="GS37" s="471"/>
      <c r="GT37" s="471"/>
      <c r="GU37" s="471"/>
      <c r="GV37" s="471"/>
      <c r="GW37" s="471"/>
      <c r="GX37" s="471"/>
      <c r="GY37" s="471"/>
      <c r="GZ37" s="471"/>
      <c r="HA37" s="471"/>
      <c r="HB37" s="471"/>
      <c r="HC37" s="471"/>
      <c r="HD37" s="471"/>
      <c r="HE37" s="471"/>
      <c r="HF37" s="471"/>
      <c r="HG37" s="471"/>
      <c r="HH37" s="471"/>
      <c r="HI37" s="471"/>
      <c r="HJ37" s="471"/>
      <c r="HK37" s="471"/>
      <c r="HL37" s="471"/>
      <c r="HM37" s="471"/>
      <c r="HN37" s="471"/>
      <c r="HO37" s="471"/>
      <c r="HP37" s="471"/>
      <c r="HQ37" s="471"/>
      <c r="HR37" s="471"/>
      <c r="HS37" s="471"/>
      <c r="HT37" s="471"/>
      <c r="HU37" s="471"/>
      <c r="HV37" s="471"/>
      <c r="HW37" s="471"/>
      <c r="HX37" s="471"/>
      <c r="HY37" s="471"/>
      <c r="HZ37" s="471"/>
      <c r="IA37" s="471"/>
      <c r="IB37" s="471"/>
      <c r="IC37" s="471"/>
      <c r="ID37" s="471"/>
      <c r="IE37" s="471"/>
      <c r="IF37" s="471"/>
      <c r="IG37" s="471"/>
      <c r="IH37" s="471"/>
      <c r="II37" s="471"/>
      <c r="IJ37" s="471"/>
      <c r="IK37" s="471"/>
      <c r="IL37" s="471"/>
      <c r="IM37" s="471"/>
      <c r="IN37" s="471"/>
      <c r="IO37" s="471"/>
      <c r="IP37" s="471"/>
      <c r="IQ37" s="471"/>
      <c r="IR37" s="471"/>
      <c r="IS37" s="471"/>
      <c r="IT37" s="471"/>
      <c r="IU37" s="471"/>
      <c r="IV37" s="471"/>
      <c r="IW37" s="471"/>
      <c r="IX37" s="471"/>
      <c r="IY37" s="471"/>
      <c r="IZ37" s="471"/>
      <c r="JA37" s="471"/>
      <c r="JB37" s="471"/>
      <c r="JC37" s="471"/>
      <c r="JD37" s="471"/>
      <c r="JE37" s="471"/>
      <c r="JF37" s="471"/>
      <c r="JG37" s="471"/>
      <c r="JH37" s="471"/>
      <c r="JI37" s="471"/>
      <c r="JJ37" s="471"/>
      <c r="JK37" s="471"/>
      <c r="JL37" s="471"/>
      <c r="JM37" s="471"/>
      <c r="JN37" s="471"/>
      <c r="JO37" s="471"/>
      <c r="JP37" s="471"/>
      <c r="JQ37" s="471"/>
      <c r="JR37" s="471"/>
      <c r="JS37" s="471"/>
      <c r="JT37" s="471"/>
      <c r="JU37" s="471"/>
      <c r="JV37" s="471"/>
      <c r="JW37" s="471"/>
      <c r="JX37" s="471"/>
      <c r="JY37" s="471"/>
      <c r="JZ37" s="471"/>
      <c r="KA37" s="471"/>
      <c r="KB37" s="471"/>
      <c r="KC37" s="471"/>
      <c r="KD37" s="471"/>
      <c r="KE37" s="471"/>
      <c r="KF37" s="471"/>
      <c r="KG37" s="471"/>
      <c r="KH37" s="471"/>
      <c r="KI37" s="471"/>
      <c r="KJ37" s="471"/>
      <c r="KK37" s="471"/>
      <c r="KL37" s="471"/>
      <c r="KM37" s="471"/>
      <c r="KN37" s="471"/>
      <c r="KO37" s="471"/>
      <c r="KP37" s="471"/>
      <c r="KQ37" s="471"/>
      <c r="KR37" s="471"/>
      <c r="KS37" s="471"/>
      <c r="KT37" s="471"/>
      <c r="KU37" s="471"/>
      <c r="KV37" s="471"/>
      <c r="KW37" s="471"/>
      <c r="KX37" s="471"/>
      <c r="KY37" s="471"/>
      <c r="KZ37" s="471"/>
      <c r="LA37" s="471"/>
      <c r="LB37" s="471"/>
      <c r="LC37" s="471"/>
      <c r="LD37" s="471"/>
      <c r="LE37" s="471"/>
      <c r="LF37" s="471"/>
      <c r="LG37" s="471"/>
      <c r="LH37" s="471"/>
      <c r="LI37" s="471"/>
      <c r="LJ37" s="471"/>
      <c r="LK37" s="471"/>
      <c r="LL37" s="471"/>
      <c r="LM37" s="471"/>
      <c r="LN37" s="471"/>
      <c r="LO37" s="471"/>
      <c r="LP37" s="471"/>
      <c r="LQ37" s="471"/>
      <c r="LR37" s="471"/>
      <c r="LS37" s="471"/>
      <c r="LT37" s="471"/>
      <c r="LU37" s="471"/>
      <c r="LV37" s="471"/>
      <c r="LW37" s="471"/>
      <c r="LX37" s="471"/>
      <c r="LY37" s="471"/>
      <c r="LZ37" s="471"/>
      <c r="MA37" s="471"/>
      <c r="MB37" s="471"/>
      <c r="MC37" s="471"/>
      <c r="MD37" s="471"/>
      <c r="ME37" s="471"/>
      <c r="MF37" s="471"/>
      <c r="MG37" s="471"/>
      <c r="MH37" s="471"/>
      <c r="MI37" s="471"/>
      <c r="MJ37" s="471"/>
      <c r="MK37" s="471"/>
      <c r="ML37" s="471"/>
      <c r="MM37" s="471"/>
      <c r="MN37" s="471"/>
      <c r="MO37" s="471"/>
      <c r="MP37" s="471"/>
      <c r="MQ37" s="471"/>
      <c r="MR37" s="471"/>
      <c r="MS37" s="471"/>
      <c r="MT37" s="471"/>
      <c r="MU37" s="471"/>
      <c r="MV37" s="471"/>
      <c r="MW37" s="471"/>
      <c r="MX37" s="471"/>
      <c r="MY37" s="471"/>
      <c r="MZ37" s="471"/>
      <c r="NA37" s="471"/>
      <c r="NB37" s="471"/>
      <c r="NC37" s="471"/>
      <c r="ND37" s="471"/>
      <c r="NE37" s="471"/>
      <c r="NF37" s="471"/>
      <c r="NG37" s="471"/>
      <c r="NH37" s="471"/>
      <c r="NI37" s="471"/>
      <c r="NJ37" s="471"/>
      <c r="NK37" s="471"/>
      <c r="NL37" s="471"/>
      <c r="NM37" s="471"/>
      <c r="NN37" s="471"/>
      <c r="NO37" s="471"/>
      <c r="NP37" s="471"/>
      <c r="NQ37" s="471"/>
      <c r="NR37" s="471"/>
      <c r="NS37" s="471"/>
      <c r="NT37" s="471"/>
      <c r="NU37" s="471"/>
      <c r="NV37" s="471"/>
      <c r="NW37" s="471"/>
      <c r="NX37" s="471"/>
      <c r="NY37" s="471"/>
      <c r="NZ37" s="471"/>
      <c r="OA37" s="471"/>
      <c r="OB37" s="471"/>
      <c r="OC37" s="471"/>
      <c r="OD37" s="471"/>
      <c r="OE37" s="471"/>
      <c r="OF37" s="471"/>
      <c r="OG37" s="471"/>
      <c r="OH37" s="471"/>
      <c r="OI37" s="471"/>
      <c r="OJ37" s="471"/>
      <c r="OK37" s="471"/>
      <c r="OL37" s="471"/>
      <c r="OM37" s="471"/>
      <c r="ON37" s="471"/>
      <c r="OO37" s="471"/>
      <c r="OP37" s="471"/>
      <c r="OQ37" s="471"/>
      <c r="OR37" s="471"/>
      <c r="OS37" s="471"/>
      <c r="OT37" s="471"/>
      <c r="OU37" s="471"/>
      <c r="OV37" s="471"/>
      <c r="OW37" s="471"/>
      <c r="OX37" s="471"/>
      <c r="OY37" s="471"/>
      <c r="OZ37" s="471"/>
      <c r="PA37" s="471"/>
      <c r="PB37" s="471"/>
      <c r="PC37" s="471"/>
      <c r="PD37" s="471"/>
      <c r="PE37" s="471"/>
      <c r="PF37" s="471"/>
      <c r="PG37" s="471"/>
      <c r="PH37" s="471"/>
      <c r="PI37" s="471"/>
      <c r="PJ37" s="471"/>
      <c r="PK37" s="471"/>
      <c r="PL37" s="471"/>
      <c r="PM37" s="471"/>
      <c r="PN37" s="471"/>
      <c r="PO37" s="471"/>
      <c r="PP37" s="471"/>
      <c r="PQ37" s="471"/>
      <c r="PR37" s="471"/>
      <c r="PS37" s="471"/>
      <c r="PT37" s="471"/>
      <c r="PU37" s="471"/>
      <c r="PV37" s="471"/>
      <c r="PW37" s="471"/>
      <c r="PX37" s="471"/>
      <c r="PY37" s="471"/>
      <c r="PZ37" s="471"/>
      <c r="QA37" s="471"/>
      <c r="QB37" s="471"/>
      <c r="QC37" s="471"/>
      <c r="QD37" s="471"/>
      <c r="QE37" s="471"/>
      <c r="QF37" s="471"/>
      <c r="QG37" s="471"/>
      <c r="QH37" s="471"/>
      <c r="QI37" s="471"/>
      <c r="QJ37" s="471"/>
      <c r="QK37" s="471"/>
      <c r="QL37" s="471"/>
      <c r="QM37" s="471"/>
      <c r="QN37" s="471"/>
      <c r="QO37" s="471"/>
      <c r="QP37" s="471"/>
      <c r="QQ37" s="471"/>
      <c r="QR37" s="471"/>
      <c r="QS37" s="471"/>
      <c r="QT37" s="471"/>
      <c r="QU37" s="471"/>
      <c r="QV37" s="471"/>
      <c r="QW37" s="471"/>
      <c r="QX37" s="471"/>
      <c r="QY37" s="471"/>
      <c r="QZ37" s="471"/>
      <c r="RA37" s="471"/>
      <c r="RB37" s="471"/>
      <c r="RC37" s="471"/>
      <c r="RD37" s="471"/>
      <c r="RE37" s="471"/>
      <c r="RF37" s="471"/>
      <c r="RG37" s="471"/>
      <c r="RH37" s="471"/>
      <c r="RI37" s="471"/>
      <c r="RJ37" s="471"/>
      <c r="RK37" s="471"/>
      <c r="RL37" s="471"/>
      <c r="RM37" s="471"/>
      <c r="RN37" s="471"/>
      <c r="RO37" s="471"/>
      <c r="RP37" s="471"/>
      <c r="RQ37" s="471"/>
      <c r="RR37" s="471"/>
      <c r="RS37" s="471"/>
      <c r="RT37" s="471"/>
      <c r="RU37" s="471"/>
      <c r="RV37" s="471"/>
      <c r="RW37" s="471"/>
      <c r="RX37" s="471"/>
      <c r="RY37" s="471"/>
      <c r="RZ37" s="471"/>
      <c r="SA37" s="471"/>
      <c r="SB37" s="471"/>
      <c r="SC37" s="471"/>
      <c r="SD37" s="471"/>
      <c r="SE37" s="471"/>
      <c r="SF37" s="471"/>
      <c r="SG37" s="471"/>
      <c r="SH37" s="471"/>
      <c r="SI37" s="471"/>
      <c r="SJ37" s="471"/>
      <c r="SK37" s="471"/>
      <c r="SL37" s="471"/>
      <c r="SM37" s="471"/>
      <c r="SN37" s="471"/>
      <c r="SO37" s="471"/>
      <c r="SP37" s="471"/>
      <c r="SQ37" s="471"/>
      <c r="SR37" s="471"/>
      <c r="SS37" s="471"/>
      <c r="ST37" s="471"/>
      <c r="SU37" s="471"/>
      <c r="SV37" s="471"/>
      <c r="SW37" s="471"/>
      <c r="SX37" s="471"/>
      <c r="SY37" s="471"/>
      <c r="SZ37" s="471"/>
      <c r="TA37" s="471"/>
      <c r="TB37" s="471"/>
      <c r="TC37" s="471"/>
      <c r="TD37" s="471"/>
      <c r="TE37" s="471"/>
      <c r="TF37" s="471"/>
      <c r="TG37" s="471"/>
      <c r="TH37" s="471"/>
      <c r="TI37" s="471"/>
      <c r="TJ37" s="471"/>
      <c r="TK37" s="471"/>
      <c r="TL37" s="471"/>
      <c r="TM37" s="471"/>
      <c r="TN37" s="471"/>
      <c r="TO37" s="471"/>
      <c r="TP37" s="471"/>
      <c r="TQ37" s="471"/>
      <c r="TR37" s="471"/>
      <c r="TS37" s="471"/>
      <c r="TT37" s="471"/>
      <c r="TU37" s="471"/>
      <c r="TV37" s="471"/>
      <c r="TW37" s="471"/>
      <c r="TX37" s="471"/>
      <c r="TY37" s="471"/>
      <c r="TZ37" s="471"/>
      <c r="UA37" s="471"/>
      <c r="UB37" s="471"/>
      <c r="UC37" s="471"/>
      <c r="UD37" s="471"/>
      <c r="UE37" s="471"/>
      <c r="UF37" s="471"/>
      <c r="UG37" s="471"/>
      <c r="UH37" s="471"/>
      <c r="UI37" s="471"/>
      <c r="UJ37" s="471"/>
      <c r="UK37" s="471"/>
      <c r="UL37" s="471"/>
      <c r="UM37" s="471"/>
      <c r="UN37" s="471"/>
      <c r="UO37" s="471"/>
      <c r="UP37" s="471"/>
      <c r="UQ37" s="471"/>
      <c r="UR37" s="471"/>
      <c r="US37" s="471"/>
      <c r="UT37" s="471"/>
      <c r="UU37" s="471"/>
      <c r="UV37" s="471"/>
      <c r="UW37" s="471"/>
      <c r="UX37" s="471"/>
      <c r="UY37" s="471"/>
      <c r="UZ37" s="471"/>
      <c r="VA37" s="471"/>
      <c r="VB37" s="471"/>
      <c r="VC37" s="471"/>
      <c r="VD37" s="471"/>
      <c r="VE37" s="471"/>
      <c r="VF37" s="471"/>
      <c r="VG37" s="471"/>
      <c r="VH37" s="471"/>
      <c r="VI37" s="471"/>
      <c r="VJ37" s="471"/>
      <c r="VK37" s="471"/>
      <c r="VL37" s="471"/>
      <c r="VM37" s="471"/>
      <c r="VN37" s="471"/>
      <c r="VO37" s="471"/>
      <c r="VP37" s="471"/>
      <c r="VQ37" s="471"/>
      <c r="VR37" s="471"/>
      <c r="VS37" s="471"/>
      <c r="VT37" s="471"/>
      <c r="VU37" s="471"/>
      <c r="VV37" s="471"/>
      <c r="VW37" s="471"/>
      <c r="VX37" s="471"/>
      <c r="VY37" s="471"/>
      <c r="VZ37" s="471"/>
      <c r="WA37" s="471"/>
      <c r="WB37" s="471"/>
      <c r="WC37" s="471"/>
      <c r="WD37" s="471"/>
      <c r="WE37" s="471"/>
      <c r="WF37" s="471"/>
      <c r="WG37" s="471"/>
      <c r="WH37" s="471"/>
      <c r="WI37" s="471"/>
      <c r="WJ37" s="471"/>
      <c r="WK37" s="471"/>
      <c r="WL37" s="471"/>
      <c r="WM37" s="471"/>
      <c r="WN37" s="471"/>
      <c r="WO37" s="471"/>
      <c r="WP37" s="471"/>
      <c r="WQ37" s="471"/>
      <c r="WR37" s="471"/>
      <c r="WS37" s="471"/>
      <c r="WT37" s="471"/>
      <c r="WU37" s="471"/>
      <c r="WV37" s="471"/>
      <c r="WW37" s="471"/>
      <c r="WX37" s="471"/>
      <c r="WY37" s="471"/>
      <c r="WZ37" s="471"/>
      <c r="XA37" s="471"/>
      <c r="XB37" s="471"/>
      <c r="XC37" s="471"/>
      <c r="XD37" s="471"/>
      <c r="XE37" s="471"/>
      <c r="XF37" s="471"/>
      <c r="XG37" s="471"/>
      <c r="XH37" s="471"/>
      <c r="XI37" s="471"/>
      <c r="XJ37" s="471"/>
      <c r="XK37" s="471"/>
      <c r="XL37" s="471"/>
      <c r="XM37" s="471"/>
      <c r="XN37" s="471"/>
      <c r="XO37" s="471"/>
      <c r="XP37" s="471"/>
      <c r="XQ37" s="471"/>
      <c r="XR37" s="471"/>
      <c r="XS37" s="471"/>
      <c r="XT37" s="471"/>
      <c r="XU37" s="471"/>
      <c r="XV37" s="471"/>
      <c r="XW37" s="471"/>
      <c r="XX37" s="471"/>
      <c r="XY37" s="471"/>
      <c r="XZ37" s="471"/>
      <c r="YA37" s="471"/>
      <c r="YB37" s="471"/>
      <c r="YC37" s="471"/>
      <c r="YD37" s="471"/>
      <c r="YE37" s="471"/>
      <c r="YF37" s="471"/>
      <c r="YG37" s="471"/>
      <c r="YH37" s="471"/>
      <c r="YI37" s="471"/>
      <c r="YJ37" s="471"/>
      <c r="YK37" s="471"/>
      <c r="YL37" s="471"/>
      <c r="YM37" s="471"/>
      <c r="YN37" s="471"/>
      <c r="YO37" s="471"/>
      <c r="YP37" s="471"/>
      <c r="YQ37" s="471"/>
      <c r="YR37" s="471"/>
      <c r="YS37" s="471"/>
      <c r="YT37" s="471"/>
      <c r="YU37" s="471"/>
      <c r="YV37" s="471"/>
      <c r="YW37" s="471"/>
      <c r="YX37" s="471"/>
      <c r="YY37" s="471"/>
      <c r="YZ37" s="471"/>
      <c r="ZA37" s="471"/>
      <c r="ZB37" s="471"/>
      <c r="ZC37" s="471"/>
      <c r="ZD37" s="471"/>
      <c r="ZE37" s="471"/>
      <c r="ZF37" s="471"/>
      <c r="ZG37" s="471"/>
      <c r="ZH37" s="471"/>
      <c r="ZI37" s="471"/>
      <c r="ZJ37" s="471"/>
      <c r="ZK37" s="471"/>
      <c r="ZL37" s="471"/>
      <c r="ZM37" s="471"/>
      <c r="ZN37" s="471"/>
      <c r="ZO37" s="471"/>
      <c r="ZP37" s="471"/>
      <c r="ZQ37" s="471"/>
      <c r="ZR37" s="471"/>
      <c r="ZS37" s="471"/>
      <c r="ZT37" s="471"/>
      <c r="ZU37" s="471"/>
      <c r="ZV37" s="471"/>
      <c r="ZW37" s="471"/>
      <c r="ZX37" s="471"/>
      <c r="ZY37" s="471"/>
      <c r="ZZ37" s="471"/>
      <c r="AAA37" s="471"/>
      <c r="AAB37" s="471"/>
      <c r="AAC37" s="471"/>
      <c r="AAD37" s="471"/>
      <c r="AAE37" s="471"/>
      <c r="AAF37" s="471"/>
      <c r="AAG37" s="471"/>
      <c r="AAH37" s="471"/>
      <c r="AAI37" s="471"/>
      <c r="AAJ37" s="471"/>
      <c r="AAK37" s="471"/>
      <c r="AAL37" s="471"/>
      <c r="AAM37" s="471"/>
      <c r="AAN37" s="471"/>
      <c r="AAO37" s="471"/>
      <c r="AAP37" s="471"/>
      <c r="AAQ37" s="471"/>
      <c r="AAR37" s="471"/>
      <c r="AAS37" s="471"/>
      <c r="AAT37" s="471"/>
      <c r="AAU37" s="471"/>
      <c r="AAV37" s="471"/>
      <c r="AAW37" s="471"/>
      <c r="AAX37" s="471"/>
      <c r="AAY37" s="471"/>
      <c r="AAZ37" s="471"/>
      <c r="ABA37" s="471"/>
      <c r="ABB37" s="471"/>
      <c r="ABC37" s="471"/>
      <c r="ABD37" s="471"/>
      <c r="ABE37" s="471"/>
      <c r="ABF37" s="471"/>
      <c r="ABG37" s="471"/>
      <c r="ABH37" s="471"/>
      <c r="ABI37" s="471"/>
      <c r="ABJ37" s="471"/>
      <c r="ABK37" s="471"/>
      <c r="ABL37" s="471"/>
      <c r="ABM37" s="471"/>
      <c r="ABN37" s="471"/>
      <c r="ABO37" s="471"/>
      <c r="ABP37" s="471"/>
      <c r="ABQ37" s="471"/>
      <c r="ABR37" s="471"/>
      <c r="ABS37" s="471"/>
      <c r="ABT37" s="471"/>
      <c r="ABU37" s="471"/>
      <c r="ABV37" s="471"/>
      <c r="ABW37" s="471"/>
      <c r="ABX37" s="471"/>
      <c r="ABY37" s="471"/>
      <c r="ABZ37" s="471"/>
      <c r="ACA37" s="471"/>
      <c r="ACB37" s="471"/>
      <c r="ACC37" s="471"/>
      <c r="ACD37" s="471"/>
      <c r="ACE37" s="471"/>
      <c r="ACF37" s="471"/>
      <c r="ACG37" s="471"/>
      <c r="ACH37" s="471"/>
      <c r="ACI37" s="471"/>
      <c r="ACJ37" s="471"/>
      <c r="ACK37" s="471"/>
      <c r="ACL37" s="471"/>
      <c r="ACM37" s="471"/>
      <c r="ACN37" s="471"/>
      <c r="ACO37" s="471"/>
      <c r="ACP37" s="471"/>
      <c r="ACQ37" s="471"/>
      <c r="ACR37" s="471"/>
      <c r="ACS37" s="471"/>
      <c r="ACT37" s="471"/>
      <c r="ACU37" s="471"/>
      <c r="ACV37" s="471"/>
      <c r="ACW37" s="471"/>
      <c r="ACX37" s="471"/>
      <c r="ACY37" s="471"/>
      <c r="ACZ37" s="471"/>
      <c r="ADA37" s="471"/>
      <c r="ADB37" s="471"/>
      <c r="ADC37" s="471"/>
      <c r="ADD37" s="471"/>
      <c r="ADE37" s="471"/>
      <c r="ADF37" s="471"/>
      <c r="ADG37" s="471"/>
      <c r="ADH37" s="471"/>
      <c r="ADI37" s="471"/>
      <c r="ADJ37" s="471"/>
      <c r="ADK37" s="471"/>
      <c r="ADL37" s="471"/>
      <c r="ADM37" s="471"/>
      <c r="ADN37" s="471"/>
      <c r="ADO37" s="471"/>
      <c r="ADP37" s="471"/>
      <c r="ADQ37" s="471"/>
      <c r="ADR37" s="471"/>
      <c r="ADS37" s="471"/>
      <c r="ADT37" s="471"/>
      <c r="ADU37" s="471"/>
      <c r="ADV37" s="471"/>
      <c r="ADW37" s="471"/>
      <c r="ADX37" s="471"/>
      <c r="ADY37" s="471"/>
      <c r="ADZ37" s="471"/>
      <c r="AEA37" s="471"/>
      <c r="AEB37" s="471"/>
      <c r="AEC37" s="471"/>
      <c r="AED37" s="471"/>
      <c r="AEE37" s="471"/>
      <c r="AEF37" s="471"/>
      <c r="AEG37" s="471"/>
      <c r="AEH37" s="471"/>
      <c r="AEI37" s="471"/>
      <c r="AEJ37" s="471"/>
      <c r="AEK37" s="471"/>
      <c r="AEL37" s="471"/>
      <c r="AEM37" s="471"/>
      <c r="AEN37" s="471"/>
      <c r="AEO37" s="471"/>
      <c r="AEP37" s="471"/>
      <c r="AEQ37" s="471"/>
      <c r="AER37" s="471"/>
      <c r="AES37" s="471"/>
      <c r="AET37" s="471"/>
      <c r="AEU37" s="471"/>
      <c r="AEV37" s="471"/>
      <c r="AEW37" s="471"/>
      <c r="AEX37" s="471"/>
      <c r="AEY37" s="471"/>
      <c r="AEZ37" s="471"/>
      <c r="AFA37" s="471"/>
      <c r="AFB37" s="471"/>
      <c r="AFC37" s="471"/>
      <c r="AFD37" s="471"/>
      <c r="AFE37" s="471"/>
      <c r="AFF37" s="471"/>
      <c r="AFG37" s="471"/>
      <c r="AFH37" s="471"/>
      <c r="AFI37" s="471"/>
      <c r="AFJ37" s="471"/>
      <c r="AFK37" s="471"/>
      <c r="AFL37" s="471"/>
      <c r="AFM37" s="471"/>
      <c r="AFN37" s="471"/>
      <c r="AFO37" s="471"/>
      <c r="AFP37" s="471"/>
      <c r="AFQ37" s="471"/>
      <c r="AFR37" s="471"/>
      <c r="AFS37" s="471"/>
      <c r="AFT37" s="471"/>
      <c r="AFU37" s="471"/>
      <c r="AFV37" s="471"/>
      <c r="AFW37" s="471"/>
      <c r="AFX37" s="471"/>
      <c r="AFY37" s="471"/>
      <c r="AFZ37" s="471"/>
      <c r="AGA37" s="471"/>
      <c r="AGB37" s="471"/>
      <c r="AGC37" s="471"/>
      <c r="AGD37" s="471"/>
      <c r="AGE37" s="471"/>
      <c r="AGF37" s="471"/>
      <c r="AGG37" s="471"/>
      <c r="AGH37" s="471"/>
      <c r="AGI37" s="471"/>
    </row>
    <row r="38" spans="1:867" s="421" customFormat="1" x14ac:dyDescent="0.2">
      <c r="A38" s="48" t="str">
        <f>'Estimación por período'!A38</f>
        <v>9.1. Fortalecimiento de las entidades vinculadas al Sistema de Inspección, Vigilancia y Control a lo largo de la cadena</v>
      </c>
      <c r="B38" s="48">
        <f>'Estimación anualizada '!V38</f>
        <v>5755559402</v>
      </c>
      <c r="C38" s="284">
        <v>1</v>
      </c>
      <c r="D38" s="284"/>
      <c r="E38" s="284"/>
      <c r="F38" s="48">
        <f>B38*C38</f>
        <v>5755559402</v>
      </c>
      <c r="G38" s="48"/>
      <c r="H38" s="48"/>
      <c r="I38" s="284">
        <v>0.95</v>
      </c>
      <c r="J38" s="284"/>
      <c r="K38" s="284">
        <v>0.05</v>
      </c>
      <c r="L38" s="284"/>
      <c r="M38" s="48">
        <f>F38*I38</f>
        <v>5467781431.8999996</v>
      </c>
      <c r="N38" s="48">
        <f>F38*J38</f>
        <v>0</v>
      </c>
      <c r="O38" s="48">
        <f>F38*K38</f>
        <v>287777970.10000002</v>
      </c>
      <c r="P38" s="48">
        <f>F38*L38</f>
        <v>0</v>
      </c>
      <c r="Q38" s="471"/>
      <c r="R38" s="471"/>
      <c r="S38" s="471"/>
      <c r="T38" s="471"/>
      <c r="U38" s="471"/>
      <c r="V38" s="471"/>
      <c r="W38" s="471"/>
      <c r="X38" s="471"/>
      <c r="Y38" s="471"/>
      <c r="Z38" s="471"/>
      <c r="AA38" s="471"/>
      <c r="AB38" s="471"/>
      <c r="AC38" s="471"/>
      <c r="AD38" s="471"/>
      <c r="AE38" s="471"/>
      <c r="AF38" s="471"/>
      <c r="AG38" s="471"/>
      <c r="AH38" s="471"/>
      <c r="AI38" s="471"/>
      <c r="AJ38" s="471"/>
      <c r="AK38" s="471"/>
      <c r="AL38" s="471"/>
      <c r="AM38" s="471"/>
      <c r="AN38" s="471"/>
      <c r="AO38" s="471"/>
      <c r="AP38" s="471"/>
      <c r="AQ38" s="471"/>
      <c r="AR38" s="471"/>
      <c r="AS38" s="471"/>
      <c r="AT38" s="471"/>
      <c r="AU38" s="471"/>
      <c r="AV38" s="471"/>
      <c r="AW38" s="471"/>
      <c r="AX38" s="471"/>
      <c r="AY38" s="471"/>
      <c r="AZ38" s="471"/>
      <c r="BA38" s="471"/>
      <c r="BB38" s="471"/>
      <c r="BC38" s="471"/>
      <c r="BD38" s="471"/>
      <c r="BE38" s="471"/>
      <c r="BF38" s="471"/>
      <c r="BG38" s="471"/>
      <c r="BH38" s="471"/>
      <c r="BI38" s="471"/>
      <c r="BJ38" s="471"/>
      <c r="BK38" s="471"/>
      <c r="BL38" s="471"/>
      <c r="BM38" s="471"/>
      <c r="BN38" s="471"/>
      <c r="BO38" s="471"/>
      <c r="BP38" s="471"/>
      <c r="BQ38" s="471"/>
      <c r="BR38" s="471"/>
      <c r="BS38" s="471"/>
      <c r="BT38" s="471"/>
      <c r="BU38" s="471"/>
      <c r="BV38" s="471"/>
      <c r="BW38" s="471"/>
      <c r="BX38" s="471"/>
      <c r="BY38" s="471"/>
      <c r="BZ38" s="471"/>
      <c r="CA38" s="471"/>
      <c r="CB38" s="471"/>
      <c r="CC38" s="471"/>
      <c r="CD38" s="471"/>
      <c r="CE38" s="471"/>
      <c r="CF38" s="471"/>
      <c r="CG38" s="471"/>
      <c r="CH38" s="471"/>
      <c r="CI38" s="471"/>
      <c r="CJ38" s="471"/>
      <c r="CK38" s="471"/>
      <c r="CL38" s="471"/>
      <c r="CM38" s="471"/>
      <c r="CN38" s="471"/>
      <c r="CO38" s="471"/>
      <c r="CP38" s="471"/>
      <c r="CQ38" s="471"/>
      <c r="CR38" s="471"/>
      <c r="CS38" s="471"/>
      <c r="CT38" s="471"/>
      <c r="CU38" s="471"/>
      <c r="CV38" s="471"/>
      <c r="CW38" s="471"/>
      <c r="CX38" s="471"/>
      <c r="CY38" s="471"/>
      <c r="CZ38" s="471"/>
      <c r="DA38" s="471"/>
      <c r="DB38" s="471"/>
      <c r="DC38" s="471"/>
      <c r="DD38" s="471"/>
      <c r="DE38" s="471"/>
      <c r="DF38" s="471"/>
      <c r="DG38" s="471"/>
      <c r="DH38" s="471"/>
      <c r="DI38" s="471"/>
      <c r="DJ38" s="471"/>
      <c r="DK38" s="471"/>
      <c r="DL38" s="471"/>
      <c r="DM38" s="471"/>
      <c r="DN38" s="471"/>
      <c r="DO38" s="471"/>
      <c r="DP38" s="471"/>
      <c r="DQ38" s="471"/>
      <c r="DR38" s="471"/>
      <c r="DS38" s="471"/>
      <c r="DT38" s="471"/>
      <c r="DU38" s="471"/>
      <c r="DV38" s="471"/>
      <c r="DW38" s="471"/>
      <c r="DX38" s="471"/>
      <c r="DY38" s="471"/>
      <c r="DZ38" s="471"/>
      <c r="EA38" s="471"/>
      <c r="EB38" s="471"/>
      <c r="EC38" s="471"/>
      <c r="ED38" s="471"/>
      <c r="EE38" s="471"/>
      <c r="EF38" s="471"/>
      <c r="EG38" s="471"/>
      <c r="EH38" s="471"/>
      <c r="EI38" s="471"/>
      <c r="EJ38" s="471"/>
      <c r="EK38" s="471"/>
      <c r="EL38" s="471"/>
      <c r="EM38" s="471"/>
      <c r="EN38" s="471"/>
      <c r="EO38" s="471"/>
      <c r="EP38" s="471"/>
      <c r="EQ38" s="471"/>
      <c r="ER38" s="471"/>
      <c r="ES38" s="471"/>
      <c r="ET38" s="471"/>
      <c r="EU38" s="471"/>
      <c r="EV38" s="471"/>
      <c r="EW38" s="471"/>
      <c r="EX38" s="471"/>
      <c r="EY38" s="471"/>
      <c r="EZ38" s="471"/>
      <c r="FA38" s="471"/>
      <c r="FB38" s="471"/>
      <c r="FC38" s="471"/>
      <c r="FD38" s="471"/>
      <c r="FE38" s="471"/>
      <c r="FF38" s="471"/>
      <c r="FG38" s="471"/>
      <c r="FH38" s="471"/>
      <c r="FI38" s="471"/>
      <c r="FJ38" s="471"/>
      <c r="FK38" s="471"/>
      <c r="FL38" s="471"/>
      <c r="FM38" s="471"/>
      <c r="FN38" s="471"/>
      <c r="FO38" s="471"/>
      <c r="FP38" s="471"/>
      <c r="FQ38" s="471"/>
      <c r="FR38" s="471"/>
      <c r="FS38" s="471"/>
      <c r="FT38" s="471"/>
      <c r="FU38" s="471"/>
      <c r="FV38" s="471"/>
      <c r="FW38" s="471"/>
      <c r="FX38" s="471"/>
      <c r="FY38" s="471"/>
      <c r="FZ38" s="471"/>
      <c r="GA38" s="471"/>
      <c r="GB38" s="471"/>
      <c r="GC38" s="471"/>
      <c r="GD38" s="471"/>
      <c r="GE38" s="471"/>
      <c r="GF38" s="471"/>
      <c r="GG38" s="471"/>
      <c r="GH38" s="471"/>
      <c r="GI38" s="471"/>
      <c r="GJ38" s="471"/>
      <c r="GK38" s="471"/>
      <c r="GL38" s="471"/>
      <c r="GM38" s="471"/>
      <c r="GN38" s="471"/>
      <c r="GO38" s="471"/>
      <c r="GP38" s="471"/>
      <c r="GQ38" s="471"/>
      <c r="GR38" s="471"/>
      <c r="GS38" s="471"/>
      <c r="GT38" s="471"/>
      <c r="GU38" s="471"/>
      <c r="GV38" s="471"/>
      <c r="GW38" s="471"/>
      <c r="GX38" s="471"/>
      <c r="GY38" s="471"/>
      <c r="GZ38" s="471"/>
      <c r="HA38" s="471"/>
      <c r="HB38" s="471"/>
      <c r="HC38" s="471"/>
      <c r="HD38" s="471"/>
      <c r="HE38" s="471"/>
      <c r="HF38" s="471"/>
      <c r="HG38" s="471"/>
      <c r="HH38" s="471"/>
      <c r="HI38" s="471"/>
      <c r="HJ38" s="471"/>
      <c r="HK38" s="471"/>
      <c r="HL38" s="471"/>
      <c r="HM38" s="471"/>
      <c r="HN38" s="471"/>
      <c r="HO38" s="471"/>
      <c r="HP38" s="471"/>
      <c r="HQ38" s="471"/>
      <c r="HR38" s="471"/>
      <c r="HS38" s="471"/>
      <c r="HT38" s="471"/>
      <c r="HU38" s="471"/>
      <c r="HV38" s="471"/>
      <c r="HW38" s="471"/>
      <c r="HX38" s="471"/>
      <c r="HY38" s="471"/>
      <c r="HZ38" s="471"/>
      <c r="IA38" s="471"/>
      <c r="IB38" s="471"/>
      <c r="IC38" s="471"/>
      <c r="ID38" s="471"/>
      <c r="IE38" s="471"/>
      <c r="IF38" s="471"/>
      <c r="IG38" s="471"/>
      <c r="IH38" s="471"/>
      <c r="II38" s="471"/>
      <c r="IJ38" s="471"/>
      <c r="IK38" s="471"/>
      <c r="IL38" s="471"/>
      <c r="IM38" s="471"/>
      <c r="IN38" s="471"/>
      <c r="IO38" s="471"/>
      <c r="IP38" s="471"/>
      <c r="IQ38" s="471"/>
      <c r="IR38" s="471"/>
      <c r="IS38" s="471"/>
      <c r="IT38" s="471"/>
      <c r="IU38" s="471"/>
      <c r="IV38" s="471"/>
      <c r="IW38" s="471"/>
      <c r="IX38" s="471"/>
      <c r="IY38" s="471"/>
      <c r="IZ38" s="471"/>
      <c r="JA38" s="471"/>
      <c r="JB38" s="471"/>
      <c r="JC38" s="471"/>
      <c r="JD38" s="471"/>
      <c r="JE38" s="471"/>
      <c r="JF38" s="471"/>
      <c r="JG38" s="471"/>
      <c r="JH38" s="471"/>
      <c r="JI38" s="471"/>
      <c r="JJ38" s="471"/>
      <c r="JK38" s="471"/>
      <c r="JL38" s="471"/>
      <c r="JM38" s="471"/>
      <c r="JN38" s="471"/>
      <c r="JO38" s="471"/>
      <c r="JP38" s="471"/>
      <c r="JQ38" s="471"/>
      <c r="JR38" s="471"/>
      <c r="JS38" s="471"/>
      <c r="JT38" s="471"/>
      <c r="JU38" s="471"/>
      <c r="JV38" s="471"/>
      <c r="JW38" s="471"/>
      <c r="JX38" s="471"/>
      <c r="JY38" s="471"/>
      <c r="JZ38" s="471"/>
      <c r="KA38" s="471"/>
      <c r="KB38" s="471"/>
      <c r="KC38" s="471"/>
      <c r="KD38" s="471"/>
      <c r="KE38" s="471"/>
      <c r="KF38" s="471"/>
      <c r="KG38" s="471"/>
      <c r="KH38" s="471"/>
      <c r="KI38" s="471"/>
      <c r="KJ38" s="471"/>
      <c r="KK38" s="471"/>
      <c r="KL38" s="471"/>
      <c r="KM38" s="471"/>
      <c r="KN38" s="471"/>
      <c r="KO38" s="471"/>
      <c r="KP38" s="471"/>
      <c r="KQ38" s="471"/>
      <c r="KR38" s="471"/>
      <c r="KS38" s="471"/>
      <c r="KT38" s="471"/>
      <c r="KU38" s="471"/>
      <c r="KV38" s="471"/>
      <c r="KW38" s="471"/>
      <c r="KX38" s="471"/>
      <c r="KY38" s="471"/>
      <c r="KZ38" s="471"/>
      <c r="LA38" s="471"/>
      <c r="LB38" s="471"/>
      <c r="LC38" s="471"/>
      <c r="LD38" s="471"/>
      <c r="LE38" s="471"/>
      <c r="LF38" s="471"/>
      <c r="LG38" s="471"/>
      <c r="LH38" s="471"/>
      <c r="LI38" s="471"/>
      <c r="LJ38" s="471"/>
      <c r="LK38" s="471"/>
      <c r="LL38" s="471"/>
      <c r="LM38" s="471"/>
      <c r="LN38" s="471"/>
      <c r="LO38" s="471"/>
      <c r="LP38" s="471"/>
      <c r="LQ38" s="471"/>
      <c r="LR38" s="471"/>
      <c r="LS38" s="471"/>
      <c r="LT38" s="471"/>
      <c r="LU38" s="471"/>
      <c r="LV38" s="471"/>
      <c r="LW38" s="471"/>
      <c r="LX38" s="471"/>
      <c r="LY38" s="471"/>
      <c r="LZ38" s="471"/>
      <c r="MA38" s="471"/>
      <c r="MB38" s="471"/>
      <c r="MC38" s="471"/>
      <c r="MD38" s="471"/>
      <c r="ME38" s="471"/>
      <c r="MF38" s="471"/>
      <c r="MG38" s="471"/>
      <c r="MH38" s="471"/>
      <c r="MI38" s="471"/>
      <c r="MJ38" s="471"/>
      <c r="MK38" s="471"/>
      <c r="ML38" s="471"/>
      <c r="MM38" s="471"/>
      <c r="MN38" s="471"/>
      <c r="MO38" s="471"/>
      <c r="MP38" s="471"/>
      <c r="MQ38" s="471"/>
      <c r="MR38" s="471"/>
      <c r="MS38" s="471"/>
      <c r="MT38" s="471"/>
      <c r="MU38" s="471"/>
      <c r="MV38" s="471"/>
      <c r="MW38" s="471"/>
      <c r="MX38" s="471"/>
      <c r="MY38" s="471"/>
      <c r="MZ38" s="471"/>
      <c r="NA38" s="471"/>
      <c r="NB38" s="471"/>
      <c r="NC38" s="471"/>
      <c r="ND38" s="471"/>
      <c r="NE38" s="471"/>
      <c r="NF38" s="471"/>
      <c r="NG38" s="471"/>
      <c r="NH38" s="471"/>
      <c r="NI38" s="471"/>
      <c r="NJ38" s="471"/>
      <c r="NK38" s="471"/>
      <c r="NL38" s="471"/>
      <c r="NM38" s="471"/>
      <c r="NN38" s="471"/>
      <c r="NO38" s="471"/>
      <c r="NP38" s="471"/>
      <c r="NQ38" s="471"/>
      <c r="NR38" s="471"/>
      <c r="NS38" s="471"/>
      <c r="NT38" s="471"/>
      <c r="NU38" s="471"/>
      <c r="NV38" s="471"/>
      <c r="NW38" s="471"/>
      <c r="NX38" s="471"/>
      <c r="NY38" s="471"/>
      <c r="NZ38" s="471"/>
      <c r="OA38" s="471"/>
      <c r="OB38" s="471"/>
      <c r="OC38" s="471"/>
      <c r="OD38" s="471"/>
      <c r="OE38" s="471"/>
      <c r="OF38" s="471"/>
      <c r="OG38" s="471"/>
      <c r="OH38" s="471"/>
      <c r="OI38" s="471"/>
      <c r="OJ38" s="471"/>
      <c r="OK38" s="471"/>
      <c r="OL38" s="471"/>
      <c r="OM38" s="471"/>
      <c r="ON38" s="471"/>
      <c r="OO38" s="471"/>
      <c r="OP38" s="471"/>
      <c r="OQ38" s="471"/>
      <c r="OR38" s="471"/>
      <c r="OS38" s="471"/>
      <c r="OT38" s="471"/>
      <c r="OU38" s="471"/>
      <c r="OV38" s="471"/>
      <c r="OW38" s="471"/>
      <c r="OX38" s="471"/>
      <c r="OY38" s="471"/>
      <c r="OZ38" s="471"/>
      <c r="PA38" s="471"/>
      <c r="PB38" s="471"/>
      <c r="PC38" s="471"/>
      <c r="PD38" s="471"/>
      <c r="PE38" s="471"/>
      <c r="PF38" s="471"/>
      <c r="PG38" s="471"/>
      <c r="PH38" s="471"/>
      <c r="PI38" s="471"/>
      <c r="PJ38" s="471"/>
      <c r="PK38" s="471"/>
      <c r="PL38" s="471"/>
      <c r="PM38" s="471"/>
      <c r="PN38" s="471"/>
      <c r="PO38" s="471"/>
      <c r="PP38" s="471"/>
      <c r="PQ38" s="471"/>
      <c r="PR38" s="471"/>
      <c r="PS38" s="471"/>
      <c r="PT38" s="471"/>
      <c r="PU38" s="471"/>
      <c r="PV38" s="471"/>
      <c r="PW38" s="471"/>
      <c r="PX38" s="471"/>
      <c r="PY38" s="471"/>
      <c r="PZ38" s="471"/>
      <c r="QA38" s="471"/>
      <c r="QB38" s="471"/>
      <c r="QC38" s="471"/>
      <c r="QD38" s="471"/>
      <c r="QE38" s="471"/>
      <c r="QF38" s="471"/>
      <c r="QG38" s="471"/>
      <c r="QH38" s="471"/>
      <c r="QI38" s="471"/>
      <c r="QJ38" s="471"/>
      <c r="QK38" s="471"/>
      <c r="QL38" s="471"/>
      <c r="QM38" s="471"/>
      <c r="QN38" s="471"/>
      <c r="QO38" s="471"/>
      <c r="QP38" s="471"/>
      <c r="QQ38" s="471"/>
      <c r="QR38" s="471"/>
      <c r="QS38" s="471"/>
      <c r="QT38" s="471"/>
      <c r="QU38" s="471"/>
      <c r="QV38" s="471"/>
      <c r="QW38" s="471"/>
      <c r="QX38" s="471"/>
      <c r="QY38" s="471"/>
      <c r="QZ38" s="471"/>
      <c r="RA38" s="471"/>
      <c r="RB38" s="471"/>
      <c r="RC38" s="471"/>
      <c r="RD38" s="471"/>
      <c r="RE38" s="471"/>
      <c r="RF38" s="471"/>
      <c r="RG38" s="471"/>
      <c r="RH38" s="471"/>
      <c r="RI38" s="471"/>
      <c r="RJ38" s="471"/>
      <c r="RK38" s="471"/>
      <c r="RL38" s="471"/>
      <c r="RM38" s="471"/>
      <c r="RN38" s="471"/>
      <c r="RO38" s="471"/>
      <c r="RP38" s="471"/>
      <c r="RQ38" s="471"/>
      <c r="RR38" s="471"/>
      <c r="RS38" s="471"/>
      <c r="RT38" s="471"/>
      <c r="RU38" s="471"/>
      <c r="RV38" s="471"/>
      <c r="RW38" s="471"/>
      <c r="RX38" s="471"/>
      <c r="RY38" s="471"/>
      <c r="RZ38" s="471"/>
      <c r="SA38" s="471"/>
      <c r="SB38" s="471"/>
      <c r="SC38" s="471"/>
      <c r="SD38" s="471"/>
      <c r="SE38" s="471"/>
      <c r="SF38" s="471"/>
      <c r="SG38" s="471"/>
      <c r="SH38" s="471"/>
      <c r="SI38" s="471"/>
      <c r="SJ38" s="471"/>
      <c r="SK38" s="471"/>
      <c r="SL38" s="471"/>
      <c r="SM38" s="471"/>
      <c r="SN38" s="471"/>
      <c r="SO38" s="471"/>
      <c r="SP38" s="471"/>
      <c r="SQ38" s="471"/>
      <c r="SR38" s="471"/>
      <c r="SS38" s="471"/>
      <c r="ST38" s="471"/>
      <c r="SU38" s="471"/>
      <c r="SV38" s="471"/>
      <c r="SW38" s="471"/>
      <c r="SX38" s="471"/>
      <c r="SY38" s="471"/>
      <c r="SZ38" s="471"/>
      <c r="TA38" s="471"/>
      <c r="TB38" s="471"/>
      <c r="TC38" s="471"/>
      <c r="TD38" s="471"/>
      <c r="TE38" s="471"/>
      <c r="TF38" s="471"/>
      <c r="TG38" s="471"/>
      <c r="TH38" s="471"/>
      <c r="TI38" s="471"/>
      <c r="TJ38" s="471"/>
      <c r="TK38" s="471"/>
      <c r="TL38" s="471"/>
      <c r="TM38" s="471"/>
      <c r="TN38" s="471"/>
      <c r="TO38" s="471"/>
      <c r="TP38" s="471"/>
      <c r="TQ38" s="471"/>
      <c r="TR38" s="471"/>
      <c r="TS38" s="471"/>
      <c r="TT38" s="471"/>
      <c r="TU38" s="471"/>
      <c r="TV38" s="471"/>
      <c r="TW38" s="471"/>
      <c r="TX38" s="471"/>
      <c r="TY38" s="471"/>
      <c r="TZ38" s="471"/>
      <c r="UA38" s="471"/>
      <c r="UB38" s="471"/>
      <c r="UC38" s="471"/>
      <c r="UD38" s="471"/>
      <c r="UE38" s="471"/>
      <c r="UF38" s="471"/>
      <c r="UG38" s="471"/>
      <c r="UH38" s="471"/>
      <c r="UI38" s="471"/>
      <c r="UJ38" s="471"/>
      <c r="UK38" s="471"/>
      <c r="UL38" s="471"/>
      <c r="UM38" s="471"/>
      <c r="UN38" s="471"/>
      <c r="UO38" s="471"/>
      <c r="UP38" s="471"/>
      <c r="UQ38" s="471"/>
      <c r="UR38" s="471"/>
      <c r="US38" s="471"/>
      <c r="UT38" s="471"/>
      <c r="UU38" s="471"/>
      <c r="UV38" s="471"/>
      <c r="UW38" s="471"/>
      <c r="UX38" s="471"/>
      <c r="UY38" s="471"/>
      <c r="UZ38" s="471"/>
      <c r="VA38" s="471"/>
      <c r="VB38" s="471"/>
      <c r="VC38" s="471"/>
      <c r="VD38" s="471"/>
      <c r="VE38" s="471"/>
      <c r="VF38" s="471"/>
      <c r="VG38" s="471"/>
      <c r="VH38" s="471"/>
      <c r="VI38" s="471"/>
      <c r="VJ38" s="471"/>
      <c r="VK38" s="471"/>
      <c r="VL38" s="471"/>
      <c r="VM38" s="471"/>
      <c r="VN38" s="471"/>
      <c r="VO38" s="471"/>
      <c r="VP38" s="471"/>
      <c r="VQ38" s="471"/>
      <c r="VR38" s="471"/>
      <c r="VS38" s="471"/>
      <c r="VT38" s="471"/>
      <c r="VU38" s="471"/>
      <c r="VV38" s="471"/>
      <c r="VW38" s="471"/>
      <c r="VX38" s="471"/>
      <c r="VY38" s="471"/>
      <c r="VZ38" s="471"/>
      <c r="WA38" s="471"/>
      <c r="WB38" s="471"/>
      <c r="WC38" s="471"/>
      <c r="WD38" s="471"/>
      <c r="WE38" s="471"/>
      <c r="WF38" s="471"/>
      <c r="WG38" s="471"/>
      <c r="WH38" s="471"/>
      <c r="WI38" s="471"/>
      <c r="WJ38" s="471"/>
      <c r="WK38" s="471"/>
      <c r="WL38" s="471"/>
      <c r="WM38" s="471"/>
      <c r="WN38" s="471"/>
      <c r="WO38" s="471"/>
      <c r="WP38" s="471"/>
      <c r="WQ38" s="471"/>
      <c r="WR38" s="471"/>
      <c r="WS38" s="471"/>
      <c r="WT38" s="471"/>
      <c r="WU38" s="471"/>
      <c r="WV38" s="471"/>
      <c r="WW38" s="471"/>
      <c r="WX38" s="471"/>
      <c r="WY38" s="471"/>
      <c r="WZ38" s="471"/>
      <c r="XA38" s="471"/>
      <c r="XB38" s="471"/>
      <c r="XC38" s="471"/>
      <c r="XD38" s="471"/>
      <c r="XE38" s="471"/>
      <c r="XF38" s="471"/>
      <c r="XG38" s="471"/>
      <c r="XH38" s="471"/>
      <c r="XI38" s="471"/>
      <c r="XJ38" s="471"/>
      <c r="XK38" s="471"/>
      <c r="XL38" s="471"/>
      <c r="XM38" s="471"/>
      <c r="XN38" s="471"/>
      <c r="XO38" s="471"/>
      <c r="XP38" s="471"/>
      <c r="XQ38" s="471"/>
      <c r="XR38" s="471"/>
      <c r="XS38" s="471"/>
      <c r="XT38" s="471"/>
      <c r="XU38" s="471"/>
      <c r="XV38" s="471"/>
      <c r="XW38" s="471"/>
      <c r="XX38" s="471"/>
      <c r="XY38" s="471"/>
      <c r="XZ38" s="471"/>
      <c r="YA38" s="471"/>
      <c r="YB38" s="471"/>
      <c r="YC38" s="471"/>
      <c r="YD38" s="471"/>
      <c r="YE38" s="471"/>
      <c r="YF38" s="471"/>
      <c r="YG38" s="471"/>
      <c r="YH38" s="471"/>
      <c r="YI38" s="471"/>
      <c r="YJ38" s="471"/>
      <c r="YK38" s="471"/>
      <c r="YL38" s="471"/>
      <c r="YM38" s="471"/>
      <c r="YN38" s="471"/>
      <c r="YO38" s="471"/>
      <c r="YP38" s="471"/>
      <c r="YQ38" s="471"/>
      <c r="YR38" s="471"/>
      <c r="YS38" s="471"/>
      <c r="YT38" s="471"/>
      <c r="YU38" s="471"/>
      <c r="YV38" s="471"/>
      <c r="YW38" s="471"/>
      <c r="YX38" s="471"/>
      <c r="YY38" s="471"/>
      <c r="YZ38" s="471"/>
      <c r="ZA38" s="471"/>
      <c r="ZB38" s="471"/>
      <c r="ZC38" s="471"/>
      <c r="ZD38" s="471"/>
      <c r="ZE38" s="471"/>
      <c r="ZF38" s="471"/>
      <c r="ZG38" s="471"/>
      <c r="ZH38" s="471"/>
      <c r="ZI38" s="471"/>
      <c r="ZJ38" s="471"/>
      <c r="ZK38" s="471"/>
      <c r="ZL38" s="471"/>
      <c r="ZM38" s="471"/>
      <c r="ZN38" s="471"/>
      <c r="ZO38" s="471"/>
      <c r="ZP38" s="471"/>
      <c r="ZQ38" s="471"/>
      <c r="ZR38" s="471"/>
      <c r="ZS38" s="471"/>
      <c r="ZT38" s="471"/>
      <c r="ZU38" s="471"/>
      <c r="ZV38" s="471"/>
      <c r="ZW38" s="471"/>
      <c r="ZX38" s="471"/>
      <c r="ZY38" s="471"/>
      <c r="ZZ38" s="471"/>
      <c r="AAA38" s="471"/>
      <c r="AAB38" s="471"/>
      <c r="AAC38" s="471"/>
      <c r="AAD38" s="471"/>
      <c r="AAE38" s="471"/>
      <c r="AAF38" s="471"/>
      <c r="AAG38" s="471"/>
      <c r="AAH38" s="471"/>
      <c r="AAI38" s="471"/>
      <c r="AAJ38" s="471"/>
      <c r="AAK38" s="471"/>
      <c r="AAL38" s="471"/>
      <c r="AAM38" s="471"/>
      <c r="AAN38" s="471"/>
      <c r="AAO38" s="471"/>
      <c r="AAP38" s="471"/>
      <c r="AAQ38" s="471"/>
      <c r="AAR38" s="471"/>
      <c r="AAS38" s="471"/>
      <c r="AAT38" s="471"/>
      <c r="AAU38" s="471"/>
      <c r="AAV38" s="471"/>
      <c r="AAW38" s="471"/>
      <c r="AAX38" s="471"/>
      <c r="AAY38" s="471"/>
      <c r="AAZ38" s="471"/>
      <c r="ABA38" s="471"/>
      <c r="ABB38" s="471"/>
      <c r="ABC38" s="471"/>
      <c r="ABD38" s="471"/>
      <c r="ABE38" s="471"/>
      <c r="ABF38" s="471"/>
      <c r="ABG38" s="471"/>
      <c r="ABH38" s="471"/>
      <c r="ABI38" s="471"/>
      <c r="ABJ38" s="471"/>
      <c r="ABK38" s="471"/>
      <c r="ABL38" s="471"/>
      <c r="ABM38" s="471"/>
      <c r="ABN38" s="471"/>
      <c r="ABO38" s="471"/>
      <c r="ABP38" s="471"/>
      <c r="ABQ38" s="471"/>
      <c r="ABR38" s="471"/>
      <c r="ABS38" s="471"/>
      <c r="ABT38" s="471"/>
      <c r="ABU38" s="471"/>
      <c r="ABV38" s="471"/>
      <c r="ABW38" s="471"/>
      <c r="ABX38" s="471"/>
      <c r="ABY38" s="471"/>
      <c r="ABZ38" s="471"/>
      <c r="ACA38" s="471"/>
      <c r="ACB38" s="471"/>
      <c r="ACC38" s="471"/>
      <c r="ACD38" s="471"/>
      <c r="ACE38" s="471"/>
      <c r="ACF38" s="471"/>
      <c r="ACG38" s="471"/>
      <c r="ACH38" s="471"/>
      <c r="ACI38" s="471"/>
      <c r="ACJ38" s="471"/>
      <c r="ACK38" s="471"/>
      <c r="ACL38" s="471"/>
      <c r="ACM38" s="471"/>
      <c r="ACN38" s="471"/>
      <c r="ACO38" s="471"/>
      <c r="ACP38" s="471"/>
      <c r="ACQ38" s="471"/>
      <c r="ACR38" s="471"/>
      <c r="ACS38" s="471"/>
      <c r="ACT38" s="471"/>
      <c r="ACU38" s="471"/>
      <c r="ACV38" s="471"/>
      <c r="ACW38" s="471"/>
      <c r="ACX38" s="471"/>
      <c r="ACY38" s="471"/>
      <c r="ACZ38" s="471"/>
      <c r="ADA38" s="471"/>
      <c r="ADB38" s="471"/>
      <c r="ADC38" s="471"/>
      <c r="ADD38" s="471"/>
      <c r="ADE38" s="471"/>
      <c r="ADF38" s="471"/>
      <c r="ADG38" s="471"/>
      <c r="ADH38" s="471"/>
      <c r="ADI38" s="471"/>
      <c r="ADJ38" s="471"/>
      <c r="ADK38" s="471"/>
      <c r="ADL38" s="471"/>
      <c r="ADM38" s="471"/>
      <c r="ADN38" s="471"/>
      <c r="ADO38" s="471"/>
      <c r="ADP38" s="471"/>
      <c r="ADQ38" s="471"/>
      <c r="ADR38" s="471"/>
      <c r="ADS38" s="471"/>
      <c r="ADT38" s="471"/>
      <c r="ADU38" s="471"/>
      <c r="ADV38" s="471"/>
      <c r="ADW38" s="471"/>
      <c r="ADX38" s="471"/>
      <c r="ADY38" s="471"/>
      <c r="ADZ38" s="471"/>
      <c r="AEA38" s="471"/>
      <c r="AEB38" s="471"/>
      <c r="AEC38" s="471"/>
      <c r="AED38" s="471"/>
      <c r="AEE38" s="471"/>
      <c r="AEF38" s="471"/>
      <c r="AEG38" s="471"/>
      <c r="AEH38" s="471"/>
      <c r="AEI38" s="471"/>
      <c r="AEJ38" s="471"/>
      <c r="AEK38" s="471"/>
      <c r="AEL38" s="471"/>
      <c r="AEM38" s="471"/>
      <c r="AEN38" s="471"/>
      <c r="AEO38" s="471"/>
      <c r="AEP38" s="471"/>
      <c r="AEQ38" s="471"/>
      <c r="AER38" s="471"/>
      <c r="AES38" s="471"/>
      <c r="AET38" s="471"/>
      <c r="AEU38" s="471"/>
      <c r="AEV38" s="471"/>
      <c r="AEW38" s="471"/>
      <c r="AEX38" s="471"/>
      <c r="AEY38" s="471"/>
      <c r="AEZ38" s="471"/>
      <c r="AFA38" s="471"/>
      <c r="AFB38" s="471"/>
      <c r="AFC38" s="471"/>
      <c r="AFD38" s="471"/>
      <c r="AFE38" s="471"/>
      <c r="AFF38" s="471"/>
      <c r="AFG38" s="471"/>
      <c r="AFH38" s="471"/>
      <c r="AFI38" s="471"/>
      <c r="AFJ38" s="471"/>
      <c r="AFK38" s="471"/>
      <c r="AFL38" s="471"/>
      <c r="AFM38" s="471"/>
      <c r="AFN38" s="471"/>
      <c r="AFO38" s="471"/>
      <c r="AFP38" s="471"/>
      <c r="AFQ38" s="471"/>
      <c r="AFR38" s="471"/>
      <c r="AFS38" s="471"/>
      <c r="AFT38" s="471"/>
      <c r="AFU38" s="471"/>
      <c r="AFV38" s="471"/>
      <c r="AFW38" s="471"/>
      <c r="AFX38" s="471"/>
      <c r="AFY38" s="471"/>
      <c r="AFZ38" s="471"/>
      <c r="AGA38" s="471"/>
      <c r="AGB38" s="471"/>
      <c r="AGC38" s="471"/>
      <c r="AGD38" s="471"/>
      <c r="AGE38" s="471"/>
      <c r="AGF38" s="471"/>
      <c r="AGG38" s="471"/>
      <c r="AGH38" s="471"/>
      <c r="AGI38" s="471"/>
    </row>
    <row r="39" spans="1:867" s="421" customFormat="1" x14ac:dyDescent="0.2">
      <c r="A39" s="48" t="str">
        <f>'Estimación por período'!A39</f>
        <v xml:space="preserve">9.2. Revisión, actualización y mejora de la normatividad para la sanidad, calidad e inocuidad de la panela y sus derivados </v>
      </c>
      <c r="B39" s="48">
        <f>'Estimación anualizada '!V39</f>
        <v>17656743000</v>
      </c>
      <c r="C39" s="284">
        <v>0.95</v>
      </c>
      <c r="D39" s="284">
        <v>0.05</v>
      </c>
      <c r="E39" s="284"/>
      <c r="F39" s="48">
        <f>B39*C39</f>
        <v>16773905850</v>
      </c>
      <c r="G39" s="48">
        <f>B39*D39</f>
        <v>882837150</v>
      </c>
      <c r="H39" s="48"/>
      <c r="I39" s="284">
        <v>0.7</v>
      </c>
      <c r="J39" s="284"/>
      <c r="K39" s="284">
        <v>0.3</v>
      </c>
      <c r="L39" s="284" t="s">
        <v>1332</v>
      </c>
      <c r="M39" s="48">
        <f>F39*I39</f>
        <v>11741734095</v>
      </c>
      <c r="N39" s="48">
        <f>F39*J39</f>
        <v>0</v>
      </c>
      <c r="O39" s="48">
        <f>F39*K39</f>
        <v>5032171755</v>
      </c>
      <c r="P39" s="48"/>
      <c r="Q39" s="471"/>
      <c r="R39" s="471"/>
      <c r="S39" s="471"/>
      <c r="T39" s="471"/>
      <c r="U39" s="471"/>
      <c r="V39" s="471"/>
      <c r="W39" s="471"/>
      <c r="X39" s="471"/>
      <c r="Y39" s="471"/>
      <c r="Z39" s="471"/>
      <c r="AA39" s="471"/>
      <c r="AB39" s="471"/>
      <c r="AC39" s="471"/>
      <c r="AD39" s="471"/>
      <c r="AE39" s="471"/>
      <c r="AF39" s="471"/>
      <c r="AG39" s="471"/>
      <c r="AH39" s="471"/>
      <c r="AI39" s="471"/>
      <c r="AJ39" s="471"/>
      <c r="AK39" s="471"/>
      <c r="AL39" s="471"/>
      <c r="AM39" s="471"/>
      <c r="AN39" s="471"/>
      <c r="AO39" s="471"/>
      <c r="AP39" s="471"/>
      <c r="AQ39" s="471"/>
      <c r="AR39" s="471"/>
      <c r="AS39" s="471"/>
      <c r="AT39" s="471"/>
      <c r="AU39" s="471"/>
      <c r="AV39" s="471"/>
      <c r="AW39" s="471"/>
      <c r="AX39" s="471"/>
      <c r="AY39" s="471"/>
      <c r="AZ39" s="471"/>
      <c r="BA39" s="471"/>
      <c r="BB39" s="471"/>
      <c r="BC39" s="471"/>
      <c r="BD39" s="471"/>
      <c r="BE39" s="471"/>
      <c r="BF39" s="471"/>
      <c r="BG39" s="471"/>
      <c r="BH39" s="471"/>
      <c r="BI39" s="471"/>
      <c r="BJ39" s="471"/>
      <c r="BK39" s="471"/>
      <c r="BL39" s="471"/>
      <c r="BM39" s="471"/>
      <c r="BN39" s="471"/>
      <c r="BO39" s="471"/>
      <c r="BP39" s="471"/>
      <c r="BQ39" s="471"/>
      <c r="BR39" s="471"/>
      <c r="BS39" s="471"/>
      <c r="BT39" s="471"/>
      <c r="BU39" s="471"/>
      <c r="BV39" s="471"/>
      <c r="BW39" s="471"/>
      <c r="BX39" s="471"/>
      <c r="BY39" s="471"/>
      <c r="BZ39" s="471"/>
      <c r="CA39" s="471"/>
      <c r="CB39" s="471"/>
      <c r="CC39" s="471"/>
      <c r="CD39" s="471"/>
      <c r="CE39" s="471"/>
      <c r="CF39" s="471"/>
      <c r="CG39" s="471"/>
      <c r="CH39" s="471"/>
      <c r="CI39" s="471"/>
      <c r="CJ39" s="471"/>
      <c r="CK39" s="471"/>
      <c r="CL39" s="471"/>
      <c r="CM39" s="471"/>
      <c r="CN39" s="471"/>
      <c r="CO39" s="471"/>
      <c r="CP39" s="471"/>
      <c r="CQ39" s="471"/>
      <c r="CR39" s="471"/>
      <c r="CS39" s="471"/>
      <c r="CT39" s="471"/>
      <c r="CU39" s="471"/>
      <c r="CV39" s="471"/>
      <c r="CW39" s="471"/>
      <c r="CX39" s="471"/>
      <c r="CY39" s="471"/>
      <c r="CZ39" s="471"/>
      <c r="DA39" s="471"/>
      <c r="DB39" s="471"/>
      <c r="DC39" s="471"/>
      <c r="DD39" s="471"/>
      <c r="DE39" s="471"/>
      <c r="DF39" s="471"/>
      <c r="DG39" s="471"/>
      <c r="DH39" s="471"/>
      <c r="DI39" s="471"/>
      <c r="DJ39" s="471"/>
      <c r="DK39" s="471"/>
      <c r="DL39" s="471"/>
      <c r="DM39" s="471"/>
      <c r="DN39" s="471"/>
      <c r="DO39" s="471"/>
      <c r="DP39" s="471"/>
      <c r="DQ39" s="471"/>
      <c r="DR39" s="471"/>
      <c r="DS39" s="471"/>
      <c r="DT39" s="471"/>
      <c r="DU39" s="471"/>
      <c r="DV39" s="471"/>
      <c r="DW39" s="471"/>
      <c r="DX39" s="471"/>
      <c r="DY39" s="471"/>
      <c r="DZ39" s="471"/>
      <c r="EA39" s="471"/>
      <c r="EB39" s="471"/>
      <c r="EC39" s="471"/>
      <c r="ED39" s="471"/>
      <c r="EE39" s="471"/>
      <c r="EF39" s="471"/>
      <c r="EG39" s="471"/>
      <c r="EH39" s="471"/>
      <c r="EI39" s="471"/>
      <c r="EJ39" s="471"/>
      <c r="EK39" s="471"/>
      <c r="EL39" s="471"/>
      <c r="EM39" s="471"/>
      <c r="EN39" s="471"/>
      <c r="EO39" s="471"/>
      <c r="EP39" s="471"/>
      <c r="EQ39" s="471"/>
      <c r="ER39" s="471"/>
      <c r="ES39" s="471"/>
      <c r="ET39" s="471"/>
      <c r="EU39" s="471"/>
      <c r="EV39" s="471"/>
      <c r="EW39" s="471"/>
      <c r="EX39" s="471"/>
      <c r="EY39" s="471"/>
      <c r="EZ39" s="471"/>
      <c r="FA39" s="471"/>
      <c r="FB39" s="471"/>
      <c r="FC39" s="471"/>
      <c r="FD39" s="471"/>
      <c r="FE39" s="471"/>
      <c r="FF39" s="471"/>
      <c r="FG39" s="471"/>
      <c r="FH39" s="471"/>
      <c r="FI39" s="471"/>
      <c r="FJ39" s="471"/>
      <c r="FK39" s="471"/>
      <c r="FL39" s="471"/>
      <c r="FM39" s="471"/>
      <c r="FN39" s="471"/>
      <c r="FO39" s="471"/>
      <c r="FP39" s="471"/>
      <c r="FQ39" s="471"/>
      <c r="FR39" s="471"/>
      <c r="FS39" s="471"/>
      <c r="FT39" s="471"/>
      <c r="FU39" s="471"/>
      <c r="FV39" s="471"/>
      <c r="FW39" s="471"/>
      <c r="FX39" s="471"/>
      <c r="FY39" s="471"/>
      <c r="FZ39" s="471"/>
      <c r="GA39" s="471"/>
      <c r="GB39" s="471"/>
      <c r="GC39" s="471"/>
      <c r="GD39" s="471"/>
      <c r="GE39" s="471"/>
      <c r="GF39" s="471"/>
      <c r="GG39" s="471"/>
      <c r="GH39" s="471"/>
      <c r="GI39" s="471"/>
      <c r="GJ39" s="471"/>
      <c r="GK39" s="471"/>
      <c r="GL39" s="471"/>
      <c r="GM39" s="471"/>
      <c r="GN39" s="471"/>
      <c r="GO39" s="471"/>
      <c r="GP39" s="471"/>
      <c r="GQ39" s="471"/>
      <c r="GR39" s="471"/>
      <c r="GS39" s="471"/>
      <c r="GT39" s="471"/>
      <c r="GU39" s="471"/>
      <c r="GV39" s="471"/>
      <c r="GW39" s="471"/>
      <c r="GX39" s="471"/>
      <c r="GY39" s="471"/>
      <c r="GZ39" s="471"/>
      <c r="HA39" s="471"/>
      <c r="HB39" s="471"/>
      <c r="HC39" s="471"/>
      <c r="HD39" s="471"/>
      <c r="HE39" s="471"/>
      <c r="HF39" s="471"/>
      <c r="HG39" s="471"/>
      <c r="HH39" s="471"/>
      <c r="HI39" s="471"/>
      <c r="HJ39" s="471"/>
      <c r="HK39" s="471"/>
      <c r="HL39" s="471"/>
      <c r="HM39" s="471"/>
      <c r="HN39" s="471"/>
      <c r="HO39" s="471"/>
      <c r="HP39" s="471"/>
      <c r="HQ39" s="471"/>
      <c r="HR39" s="471"/>
      <c r="HS39" s="471"/>
      <c r="HT39" s="471"/>
      <c r="HU39" s="471"/>
      <c r="HV39" s="471"/>
      <c r="HW39" s="471"/>
      <c r="HX39" s="471"/>
      <c r="HY39" s="471"/>
      <c r="HZ39" s="471"/>
      <c r="IA39" s="471"/>
      <c r="IB39" s="471"/>
      <c r="IC39" s="471"/>
      <c r="ID39" s="471"/>
      <c r="IE39" s="471"/>
      <c r="IF39" s="471"/>
      <c r="IG39" s="471"/>
      <c r="IH39" s="471"/>
      <c r="II39" s="471"/>
      <c r="IJ39" s="471"/>
      <c r="IK39" s="471"/>
      <c r="IL39" s="471"/>
      <c r="IM39" s="471"/>
      <c r="IN39" s="471"/>
      <c r="IO39" s="471"/>
      <c r="IP39" s="471"/>
      <c r="IQ39" s="471"/>
      <c r="IR39" s="471"/>
      <c r="IS39" s="471"/>
      <c r="IT39" s="471"/>
      <c r="IU39" s="471"/>
      <c r="IV39" s="471"/>
      <c r="IW39" s="471"/>
      <c r="IX39" s="471"/>
      <c r="IY39" s="471"/>
      <c r="IZ39" s="471"/>
      <c r="JA39" s="471"/>
      <c r="JB39" s="471"/>
      <c r="JC39" s="471"/>
      <c r="JD39" s="471"/>
      <c r="JE39" s="471"/>
      <c r="JF39" s="471"/>
      <c r="JG39" s="471"/>
      <c r="JH39" s="471"/>
      <c r="JI39" s="471"/>
      <c r="JJ39" s="471"/>
      <c r="JK39" s="471"/>
      <c r="JL39" s="471"/>
      <c r="JM39" s="471"/>
      <c r="JN39" s="471"/>
      <c r="JO39" s="471"/>
      <c r="JP39" s="471"/>
      <c r="JQ39" s="471"/>
      <c r="JR39" s="471"/>
      <c r="JS39" s="471"/>
      <c r="JT39" s="471"/>
      <c r="JU39" s="471"/>
      <c r="JV39" s="471"/>
      <c r="JW39" s="471"/>
      <c r="JX39" s="471"/>
      <c r="JY39" s="471"/>
      <c r="JZ39" s="471"/>
      <c r="KA39" s="471"/>
      <c r="KB39" s="471"/>
      <c r="KC39" s="471"/>
      <c r="KD39" s="471"/>
      <c r="KE39" s="471"/>
      <c r="KF39" s="471"/>
      <c r="KG39" s="471"/>
      <c r="KH39" s="471"/>
      <c r="KI39" s="471"/>
      <c r="KJ39" s="471"/>
      <c r="KK39" s="471"/>
      <c r="KL39" s="471"/>
      <c r="KM39" s="471"/>
      <c r="KN39" s="471"/>
      <c r="KO39" s="471"/>
      <c r="KP39" s="471"/>
      <c r="KQ39" s="471"/>
      <c r="KR39" s="471"/>
      <c r="KS39" s="471"/>
      <c r="KT39" s="471"/>
      <c r="KU39" s="471"/>
      <c r="KV39" s="471"/>
      <c r="KW39" s="471"/>
      <c r="KX39" s="471"/>
      <c r="KY39" s="471"/>
      <c r="KZ39" s="471"/>
      <c r="LA39" s="471"/>
      <c r="LB39" s="471"/>
      <c r="LC39" s="471"/>
      <c r="LD39" s="471"/>
      <c r="LE39" s="471"/>
      <c r="LF39" s="471"/>
      <c r="LG39" s="471"/>
      <c r="LH39" s="471"/>
      <c r="LI39" s="471"/>
      <c r="LJ39" s="471"/>
      <c r="LK39" s="471"/>
      <c r="LL39" s="471"/>
      <c r="LM39" s="471"/>
      <c r="LN39" s="471"/>
      <c r="LO39" s="471"/>
      <c r="LP39" s="471"/>
      <c r="LQ39" s="471"/>
      <c r="LR39" s="471"/>
      <c r="LS39" s="471"/>
      <c r="LT39" s="471"/>
      <c r="LU39" s="471"/>
      <c r="LV39" s="471"/>
      <c r="LW39" s="471"/>
      <c r="LX39" s="471"/>
      <c r="LY39" s="471"/>
      <c r="LZ39" s="471"/>
      <c r="MA39" s="471"/>
      <c r="MB39" s="471"/>
      <c r="MC39" s="471"/>
      <c r="MD39" s="471"/>
      <c r="ME39" s="471"/>
      <c r="MF39" s="471"/>
      <c r="MG39" s="471"/>
      <c r="MH39" s="471"/>
      <c r="MI39" s="471"/>
      <c r="MJ39" s="471"/>
      <c r="MK39" s="471"/>
      <c r="ML39" s="471"/>
      <c r="MM39" s="471"/>
      <c r="MN39" s="471"/>
      <c r="MO39" s="471"/>
      <c r="MP39" s="471"/>
      <c r="MQ39" s="471"/>
      <c r="MR39" s="471"/>
      <c r="MS39" s="471"/>
      <c r="MT39" s="471"/>
      <c r="MU39" s="471"/>
      <c r="MV39" s="471"/>
      <c r="MW39" s="471"/>
      <c r="MX39" s="471"/>
      <c r="MY39" s="471"/>
      <c r="MZ39" s="471"/>
      <c r="NA39" s="471"/>
      <c r="NB39" s="471"/>
      <c r="NC39" s="471"/>
      <c r="ND39" s="471"/>
      <c r="NE39" s="471"/>
      <c r="NF39" s="471"/>
      <c r="NG39" s="471"/>
      <c r="NH39" s="471"/>
      <c r="NI39" s="471"/>
      <c r="NJ39" s="471"/>
      <c r="NK39" s="471"/>
      <c r="NL39" s="471"/>
      <c r="NM39" s="471"/>
      <c r="NN39" s="471"/>
      <c r="NO39" s="471"/>
      <c r="NP39" s="471"/>
      <c r="NQ39" s="471"/>
      <c r="NR39" s="471"/>
      <c r="NS39" s="471"/>
      <c r="NT39" s="471"/>
      <c r="NU39" s="471"/>
      <c r="NV39" s="471"/>
      <c r="NW39" s="471"/>
      <c r="NX39" s="471"/>
      <c r="NY39" s="471"/>
      <c r="NZ39" s="471"/>
      <c r="OA39" s="471"/>
      <c r="OB39" s="471"/>
      <c r="OC39" s="471"/>
      <c r="OD39" s="471"/>
      <c r="OE39" s="471"/>
      <c r="OF39" s="471"/>
      <c r="OG39" s="471"/>
      <c r="OH39" s="471"/>
      <c r="OI39" s="471"/>
      <c r="OJ39" s="471"/>
      <c r="OK39" s="471"/>
      <c r="OL39" s="471"/>
      <c r="OM39" s="471"/>
      <c r="ON39" s="471"/>
      <c r="OO39" s="471"/>
      <c r="OP39" s="471"/>
      <c r="OQ39" s="471"/>
      <c r="OR39" s="471"/>
      <c r="OS39" s="471"/>
      <c r="OT39" s="471"/>
      <c r="OU39" s="471"/>
      <c r="OV39" s="471"/>
      <c r="OW39" s="471"/>
      <c r="OX39" s="471"/>
      <c r="OY39" s="471"/>
      <c r="OZ39" s="471"/>
      <c r="PA39" s="471"/>
      <c r="PB39" s="471"/>
      <c r="PC39" s="471"/>
      <c r="PD39" s="471"/>
      <c r="PE39" s="471"/>
      <c r="PF39" s="471"/>
      <c r="PG39" s="471"/>
      <c r="PH39" s="471"/>
      <c r="PI39" s="471"/>
      <c r="PJ39" s="471"/>
      <c r="PK39" s="471"/>
      <c r="PL39" s="471"/>
      <c r="PM39" s="471"/>
      <c r="PN39" s="471"/>
      <c r="PO39" s="471"/>
      <c r="PP39" s="471"/>
      <c r="PQ39" s="471"/>
      <c r="PR39" s="471"/>
      <c r="PS39" s="471"/>
      <c r="PT39" s="471"/>
      <c r="PU39" s="471"/>
      <c r="PV39" s="471"/>
      <c r="PW39" s="471"/>
      <c r="PX39" s="471"/>
      <c r="PY39" s="471"/>
      <c r="PZ39" s="471"/>
      <c r="QA39" s="471"/>
      <c r="QB39" s="471"/>
      <c r="QC39" s="471"/>
      <c r="QD39" s="471"/>
      <c r="QE39" s="471"/>
      <c r="QF39" s="471"/>
      <c r="QG39" s="471"/>
      <c r="QH39" s="471"/>
      <c r="QI39" s="471"/>
      <c r="QJ39" s="471"/>
      <c r="QK39" s="471"/>
      <c r="QL39" s="471"/>
      <c r="QM39" s="471"/>
      <c r="QN39" s="471"/>
      <c r="QO39" s="471"/>
      <c r="QP39" s="471"/>
      <c r="QQ39" s="471"/>
      <c r="QR39" s="471"/>
      <c r="QS39" s="471"/>
      <c r="QT39" s="471"/>
      <c r="QU39" s="471"/>
      <c r="QV39" s="471"/>
      <c r="QW39" s="471"/>
      <c r="QX39" s="471"/>
      <c r="QY39" s="471"/>
      <c r="QZ39" s="471"/>
      <c r="RA39" s="471"/>
      <c r="RB39" s="471"/>
      <c r="RC39" s="471"/>
      <c r="RD39" s="471"/>
      <c r="RE39" s="471"/>
      <c r="RF39" s="471"/>
      <c r="RG39" s="471"/>
      <c r="RH39" s="471"/>
      <c r="RI39" s="471"/>
      <c r="RJ39" s="471"/>
      <c r="RK39" s="471"/>
      <c r="RL39" s="471"/>
      <c r="RM39" s="471"/>
      <c r="RN39" s="471"/>
      <c r="RO39" s="471"/>
      <c r="RP39" s="471"/>
      <c r="RQ39" s="471"/>
      <c r="RR39" s="471"/>
      <c r="RS39" s="471"/>
      <c r="RT39" s="471"/>
      <c r="RU39" s="471"/>
      <c r="RV39" s="471"/>
      <c r="RW39" s="471"/>
      <c r="RX39" s="471"/>
      <c r="RY39" s="471"/>
      <c r="RZ39" s="471"/>
      <c r="SA39" s="471"/>
      <c r="SB39" s="471"/>
      <c r="SC39" s="471"/>
      <c r="SD39" s="471"/>
      <c r="SE39" s="471"/>
      <c r="SF39" s="471"/>
      <c r="SG39" s="471"/>
      <c r="SH39" s="471"/>
      <c r="SI39" s="471"/>
      <c r="SJ39" s="471"/>
      <c r="SK39" s="471"/>
      <c r="SL39" s="471"/>
      <c r="SM39" s="471"/>
      <c r="SN39" s="471"/>
      <c r="SO39" s="471"/>
      <c r="SP39" s="471"/>
      <c r="SQ39" s="471"/>
      <c r="SR39" s="471"/>
      <c r="SS39" s="471"/>
      <c r="ST39" s="471"/>
      <c r="SU39" s="471"/>
      <c r="SV39" s="471"/>
      <c r="SW39" s="471"/>
      <c r="SX39" s="471"/>
      <c r="SY39" s="471"/>
      <c r="SZ39" s="471"/>
      <c r="TA39" s="471"/>
      <c r="TB39" s="471"/>
      <c r="TC39" s="471"/>
      <c r="TD39" s="471"/>
      <c r="TE39" s="471"/>
      <c r="TF39" s="471"/>
      <c r="TG39" s="471"/>
      <c r="TH39" s="471"/>
      <c r="TI39" s="471"/>
      <c r="TJ39" s="471"/>
      <c r="TK39" s="471"/>
      <c r="TL39" s="471"/>
      <c r="TM39" s="471"/>
      <c r="TN39" s="471"/>
      <c r="TO39" s="471"/>
      <c r="TP39" s="471"/>
      <c r="TQ39" s="471"/>
      <c r="TR39" s="471"/>
      <c r="TS39" s="471"/>
      <c r="TT39" s="471"/>
      <c r="TU39" s="471"/>
      <c r="TV39" s="471"/>
      <c r="TW39" s="471"/>
      <c r="TX39" s="471"/>
      <c r="TY39" s="471"/>
      <c r="TZ39" s="471"/>
      <c r="UA39" s="471"/>
      <c r="UB39" s="471"/>
      <c r="UC39" s="471"/>
      <c r="UD39" s="471"/>
      <c r="UE39" s="471"/>
      <c r="UF39" s="471"/>
      <c r="UG39" s="471"/>
      <c r="UH39" s="471"/>
      <c r="UI39" s="471"/>
      <c r="UJ39" s="471"/>
      <c r="UK39" s="471"/>
      <c r="UL39" s="471"/>
      <c r="UM39" s="471"/>
      <c r="UN39" s="471"/>
      <c r="UO39" s="471"/>
      <c r="UP39" s="471"/>
      <c r="UQ39" s="471"/>
      <c r="UR39" s="471"/>
      <c r="US39" s="471"/>
      <c r="UT39" s="471"/>
      <c r="UU39" s="471"/>
      <c r="UV39" s="471"/>
      <c r="UW39" s="471"/>
      <c r="UX39" s="471"/>
      <c r="UY39" s="471"/>
      <c r="UZ39" s="471"/>
      <c r="VA39" s="471"/>
      <c r="VB39" s="471"/>
      <c r="VC39" s="471"/>
      <c r="VD39" s="471"/>
      <c r="VE39" s="471"/>
      <c r="VF39" s="471"/>
      <c r="VG39" s="471"/>
      <c r="VH39" s="471"/>
      <c r="VI39" s="471"/>
      <c r="VJ39" s="471"/>
      <c r="VK39" s="471"/>
      <c r="VL39" s="471"/>
      <c r="VM39" s="471"/>
      <c r="VN39" s="471"/>
      <c r="VO39" s="471"/>
      <c r="VP39" s="471"/>
      <c r="VQ39" s="471"/>
      <c r="VR39" s="471"/>
      <c r="VS39" s="471"/>
      <c r="VT39" s="471"/>
      <c r="VU39" s="471"/>
      <c r="VV39" s="471"/>
      <c r="VW39" s="471"/>
      <c r="VX39" s="471"/>
      <c r="VY39" s="471"/>
      <c r="VZ39" s="471"/>
      <c r="WA39" s="471"/>
      <c r="WB39" s="471"/>
      <c r="WC39" s="471"/>
      <c r="WD39" s="471"/>
      <c r="WE39" s="471"/>
      <c r="WF39" s="471"/>
      <c r="WG39" s="471"/>
      <c r="WH39" s="471"/>
      <c r="WI39" s="471"/>
      <c r="WJ39" s="471"/>
      <c r="WK39" s="471"/>
      <c r="WL39" s="471"/>
      <c r="WM39" s="471"/>
      <c r="WN39" s="471"/>
      <c r="WO39" s="471"/>
      <c r="WP39" s="471"/>
      <c r="WQ39" s="471"/>
      <c r="WR39" s="471"/>
      <c r="WS39" s="471"/>
      <c r="WT39" s="471"/>
      <c r="WU39" s="471"/>
      <c r="WV39" s="471"/>
      <c r="WW39" s="471"/>
      <c r="WX39" s="471"/>
      <c r="WY39" s="471"/>
      <c r="WZ39" s="471"/>
      <c r="XA39" s="471"/>
      <c r="XB39" s="471"/>
      <c r="XC39" s="471"/>
      <c r="XD39" s="471"/>
      <c r="XE39" s="471"/>
      <c r="XF39" s="471"/>
      <c r="XG39" s="471"/>
      <c r="XH39" s="471"/>
      <c r="XI39" s="471"/>
      <c r="XJ39" s="471"/>
      <c r="XK39" s="471"/>
      <c r="XL39" s="471"/>
      <c r="XM39" s="471"/>
      <c r="XN39" s="471"/>
      <c r="XO39" s="471"/>
      <c r="XP39" s="471"/>
      <c r="XQ39" s="471"/>
      <c r="XR39" s="471"/>
      <c r="XS39" s="471"/>
      <c r="XT39" s="471"/>
      <c r="XU39" s="471"/>
      <c r="XV39" s="471"/>
      <c r="XW39" s="471"/>
      <c r="XX39" s="471"/>
      <c r="XY39" s="471"/>
      <c r="XZ39" s="471"/>
      <c r="YA39" s="471"/>
      <c r="YB39" s="471"/>
      <c r="YC39" s="471"/>
      <c r="YD39" s="471"/>
      <c r="YE39" s="471"/>
      <c r="YF39" s="471"/>
      <c r="YG39" s="471"/>
      <c r="YH39" s="471"/>
      <c r="YI39" s="471"/>
      <c r="YJ39" s="471"/>
      <c r="YK39" s="471"/>
      <c r="YL39" s="471"/>
      <c r="YM39" s="471"/>
      <c r="YN39" s="471"/>
      <c r="YO39" s="471"/>
      <c r="YP39" s="471"/>
      <c r="YQ39" s="471"/>
      <c r="YR39" s="471"/>
      <c r="YS39" s="471"/>
      <c r="YT39" s="471"/>
      <c r="YU39" s="471"/>
      <c r="YV39" s="471"/>
      <c r="YW39" s="471"/>
      <c r="YX39" s="471"/>
      <c r="YY39" s="471"/>
      <c r="YZ39" s="471"/>
      <c r="ZA39" s="471"/>
      <c r="ZB39" s="471"/>
      <c r="ZC39" s="471"/>
      <c r="ZD39" s="471"/>
      <c r="ZE39" s="471"/>
      <c r="ZF39" s="471"/>
      <c r="ZG39" s="471"/>
      <c r="ZH39" s="471"/>
      <c r="ZI39" s="471"/>
      <c r="ZJ39" s="471"/>
      <c r="ZK39" s="471"/>
      <c r="ZL39" s="471"/>
      <c r="ZM39" s="471"/>
      <c r="ZN39" s="471"/>
      <c r="ZO39" s="471"/>
      <c r="ZP39" s="471"/>
      <c r="ZQ39" s="471"/>
      <c r="ZR39" s="471"/>
      <c r="ZS39" s="471"/>
      <c r="ZT39" s="471"/>
      <c r="ZU39" s="471"/>
      <c r="ZV39" s="471"/>
      <c r="ZW39" s="471"/>
      <c r="ZX39" s="471"/>
      <c r="ZY39" s="471"/>
      <c r="ZZ39" s="471"/>
      <c r="AAA39" s="471"/>
      <c r="AAB39" s="471"/>
      <c r="AAC39" s="471"/>
      <c r="AAD39" s="471"/>
      <c r="AAE39" s="471"/>
      <c r="AAF39" s="471"/>
      <c r="AAG39" s="471"/>
      <c r="AAH39" s="471"/>
      <c r="AAI39" s="471"/>
      <c r="AAJ39" s="471"/>
      <c r="AAK39" s="471"/>
      <c r="AAL39" s="471"/>
      <c r="AAM39" s="471"/>
      <c r="AAN39" s="471"/>
      <c r="AAO39" s="471"/>
      <c r="AAP39" s="471"/>
      <c r="AAQ39" s="471"/>
      <c r="AAR39" s="471"/>
      <c r="AAS39" s="471"/>
      <c r="AAT39" s="471"/>
      <c r="AAU39" s="471"/>
      <c r="AAV39" s="471"/>
      <c r="AAW39" s="471"/>
      <c r="AAX39" s="471"/>
      <c r="AAY39" s="471"/>
      <c r="AAZ39" s="471"/>
      <c r="ABA39" s="471"/>
      <c r="ABB39" s="471"/>
      <c r="ABC39" s="471"/>
      <c r="ABD39" s="471"/>
      <c r="ABE39" s="471"/>
      <c r="ABF39" s="471"/>
      <c r="ABG39" s="471"/>
      <c r="ABH39" s="471"/>
      <c r="ABI39" s="471"/>
      <c r="ABJ39" s="471"/>
      <c r="ABK39" s="471"/>
      <c r="ABL39" s="471"/>
      <c r="ABM39" s="471"/>
      <c r="ABN39" s="471"/>
      <c r="ABO39" s="471"/>
      <c r="ABP39" s="471"/>
      <c r="ABQ39" s="471"/>
      <c r="ABR39" s="471"/>
      <c r="ABS39" s="471"/>
      <c r="ABT39" s="471"/>
      <c r="ABU39" s="471"/>
      <c r="ABV39" s="471"/>
      <c r="ABW39" s="471"/>
      <c r="ABX39" s="471"/>
      <c r="ABY39" s="471"/>
      <c r="ABZ39" s="471"/>
      <c r="ACA39" s="471"/>
      <c r="ACB39" s="471"/>
      <c r="ACC39" s="471"/>
      <c r="ACD39" s="471"/>
      <c r="ACE39" s="471"/>
      <c r="ACF39" s="471"/>
      <c r="ACG39" s="471"/>
      <c r="ACH39" s="471"/>
      <c r="ACI39" s="471"/>
      <c r="ACJ39" s="471"/>
      <c r="ACK39" s="471"/>
      <c r="ACL39" s="471"/>
      <c r="ACM39" s="471"/>
      <c r="ACN39" s="471"/>
      <c r="ACO39" s="471"/>
      <c r="ACP39" s="471"/>
      <c r="ACQ39" s="471"/>
      <c r="ACR39" s="471"/>
      <c r="ACS39" s="471"/>
      <c r="ACT39" s="471"/>
      <c r="ACU39" s="471"/>
      <c r="ACV39" s="471"/>
      <c r="ACW39" s="471"/>
      <c r="ACX39" s="471"/>
      <c r="ACY39" s="471"/>
      <c r="ACZ39" s="471"/>
      <c r="ADA39" s="471"/>
      <c r="ADB39" s="471"/>
      <c r="ADC39" s="471"/>
      <c r="ADD39" s="471"/>
      <c r="ADE39" s="471"/>
      <c r="ADF39" s="471"/>
      <c r="ADG39" s="471"/>
      <c r="ADH39" s="471"/>
      <c r="ADI39" s="471"/>
      <c r="ADJ39" s="471"/>
      <c r="ADK39" s="471"/>
      <c r="ADL39" s="471"/>
      <c r="ADM39" s="471"/>
      <c r="ADN39" s="471"/>
      <c r="ADO39" s="471"/>
      <c r="ADP39" s="471"/>
      <c r="ADQ39" s="471"/>
      <c r="ADR39" s="471"/>
      <c r="ADS39" s="471"/>
      <c r="ADT39" s="471"/>
      <c r="ADU39" s="471"/>
      <c r="ADV39" s="471"/>
      <c r="ADW39" s="471"/>
      <c r="ADX39" s="471"/>
      <c r="ADY39" s="471"/>
      <c r="ADZ39" s="471"/>
      <c r="AEA39" s="471"/>
      <c r="AEB39" s="471"/>
      <c r="AEC39" s="471"/>
      <c r="AED39" s="471"/>
      <c r="AEE39" s="471"/>
      <c r="AEF39" s="471"/>
      <c r="AEG39" s="471"/>
      <c r="AEH39" s="471"/>
      <c r="AEI39" s="471"/>
      <c r="AEJ39" s="471"/>
      <c r="AEK39" s="471"/>
      <c r="AEL39" s="471"/>
      <c r="AEM39" s="471"/>
      <c r="AEN39" s="471"/>
      <c r="AEO39" s="471"/>
      <c r="AEP39" s="471"/>
      <c r="AEQ39" s="471"/>
      <c r="AER39" s="471"/>
      <c r="AES39" s="471"/>
      <c r="AET39" s="471"/>
      <c r="AEU39" s="471"/>
      <c r="AEV39" s="471"/>
      <c r="AEW39" s="471"/>
      <c r="AEX39" s="471"/>
      <c r="AEY39" s="471"/>
      <c r="AEZ39" s="471"/>
      <c r="AFA39" s="471"/>
      <c r="AFB39" s="471"/>
      <c r="AFC39" s="471"/>
      <c r="AFD39" s="471"/>
      <c r="AFE39" s="471"/>
      <c r="AFF39" s="471"/>
      <c r="AFG39" s="471"/>
      <c r="AFH39" s="471"/>
      <c r="AFI39" s="471"/>
      <c r="AFJ39" s="471"/>
      <c r="AFK39" s="471"/>
      <c r="AFL39" s="471"/>
      <c r="AFM39" s="471"/>
      <c r="AFN39" s="471"/>
      <c r="AFO39" s="471"/>
      <c r="AFP39" s="471"/>
      <c r="AFQ39" s="471"/>
      <c r="AFR39" s="471"/>
      <c r="AFS39" s="471"/>
      <c r="AFT39" s="471"/>
      <c r="AFU39" s="471"/>
      <c r="AFV39" s="471"/>
      <c r="AFW39" s="471"/>
      <c r="AFX39" s="471"/>
      <c r="AFY39" s="471"/>
      <c r="AFZ39" s="471"/>
      <c r="AGA39" s="471"/>
      <c r="AGB39" s="471"/>
      <c r="AGC39" s="471"/>
      <c r="AGD39" s="471"/>
      <c r="AGE39" s="471"/>
      <c r="AGF39" s="471"/>
      <c r="AGG39" s="471"/>
      <c r="AGH39" s="471"/>
      <c r="AGI39" s="471"/>
    </row>
    <row r="40" spans="1:867" s="445" customFormat="1" ht="15" x14ac:dyDescent="0.2">
      <c r="A40" s="443" t="str">
        <f>'Estimación por período'!A40</f>
        <v>10. Mejora de la gestión y articulación institucional de la cadena</v>
      </c>
      <c r="B40" s="443">
        <f>'Estimación anualizada '!V40</f>
        <v>108603150490</v>
      </c>
      <c r="C40" s="505">
        <f>F40/B40</f>
        <v>0.86569758271751951</v>
      </c>
      <c r="D40" s="505">
        <f>G40/B40</f>
        <v>4.8283974605164329E-2</v>
      </c>
      <c r="E40" s="505">
        <f>H40/B40</f>
        <v>8.6018442677316106E-2</v>
      </c>
      <c r="F40" s="443">
        <f>SUM(F41:F44)</f>
        <v>94017484854.699997</v>
      </c>
      <c r="G40" s="443">
        <f t="shared" ref="G40:H40" si="48">SUM(G41:G44)</f>
        <v>5243791760.3000002</v>
      </c>
      <c r="H40" s="443">
        <f t="shared" si="48"/>
        <v>9341873875</v>
      </c>
      <c r="I40" s="505">
        <f>M40/F40</f>
        <v>0.75690957612383447</v>
      </c>
      <c r="J40" s="505">
        <f>N40/F40</f>
        <v>0</v>
      </c>
      <c r="K40" s="505">
        <f>O40/F40</f>
        <v>0.24309042387616556</v>
      </c>
      <c r="L40" s="505"/>
      <c r="M40" s="443">
        <f>SUM(M41:M44)</f>
        <v>71162734609.600006</v>
      </c>
      <c r="N40" s="443">
        <f t="shared" ref="N40:P40" si="49">SUM(N41:N44)</f>
        <v>0</v>
      </c>
      <c r="O40" s="443">
        <f t="shared" si="49"/>
        <v>22854750245.099998</v>
      </c>
      <c r="P40" s="443">
        <f t="shared" si="49"/>
        <v>0</v>
      </c>
      <c r="Q40" s="471"/>
      <c r="R40" s="471"/>
      <c r="S40" s="471"/>
      <c r="T40" s="471"/>
      <c r="U40" s="471"/>
      <c r="V40" s="471"/>
      <c r="W40" s="471"/>
      <c r="X40" s="471"/>
      <c r="Y40" s="471"/>
      <c r="Z40" s="471"/>
      <c r="AA40" s="471"/>
      <c r="AB40" s="471"/>
      <c r="AC40" s="471"/>
      <c r="AD40" s="471"/>
      <c r="AE40" s="471"/>
      <c r="AF40" s="471"/>
      <c r="AG40" s="471"/>
      <c r="AH40" s="471"/>
      <c r="AI40" s="471"/>
      <c r="AJ40" s="471"/>
      <c r="AK40" s="471"/>
      <c r="AL40" s="471"/>
      <c r="AM40" s="471"/>
      <c r="AN40" s="471"/>
      <c r="AO40" s="471"/>
      <c r="AP40" s="471"/>
      <c r="AQ40" s="471"/>
      <c r="AR40" s="471"/>
      <c r="AS40" s="471"/>
      <c r="AT40" s="471"/>
      <c r="AU40" s="471"/>
      <c r="AV40" s="471"/>
      <c r="AW40" s="471"/>
      <c r="AX40" s="471"/>
      <c r="AY40" s="471"/>
      <c r="AZ40" s="471"/>
      <c r="BA40" s="471"/>
      <c r="BB40" s="471"/>
      <c r="BC40" s="471"/>
      <c r="BD40" s="471"/>
      <c r="BE40" s="471"/>
      <c r="BF40" s="471"/>
      <c r="BG40" s="471"/>
      <c r="BH40" s="471"/>
      <c r="BI40" s="471"/>
      <c r="BJ40" s="471"/>
      <c r="BK40" s="471"/>
      <c r="BL40" s="471"/>
      <c r="BM40" s="471"/>
      <c r="BN40" s="471"/>
      <c r="BO40" s="471"/>
      <c r="BP40" s="471"/>
      <c r="BQ40" s="471"/>
      <c r="BR40" s="471"/>
      <c r="BS40" s="471"/>
      <c r="BT40" s="471"/>
      <c r="BU40" s="471"/>
      <c r="BV40" s="471"/>
      <c r="BW40" s="471"/>
      <c r="BX40" s="471"/>
      <c r="BY40" s="471"/>
      <c r="BZ40" s="471"/>
      <c r="CA40" s="471"/>
      <c r="CB40" s="471"/>
      <c r="CC40" s="471"/>
      <c r="CD40" s="471"/>
      <c r="CE40" s="471"/>
      <c r="CF40" s="471"/>
      <c r="CG40" s="471"/>
      <c r="CH40" s="471"/>
      <c r="CI40" s="471"/>
      <c r="CJ40" s="471"/>
      <c r="CK40" s="471"/>
      <c r="CL40" s="471"/>
      <c r="CM40" s="471"/>
      <c r="CN40" s="471"/>
      <c r="CO40" s="471"/>
      <c r="CP40" s="471"/>
      <c r="CQ40" s="471"/>
      <c r="CR40" s="471"/>
      <c r="CS40" s="471"/>
      <c r="CT40" s="471"/>
      <c r="CU40" s="471"/>
      <c r="CV40" s="471"/>
      <c r="CW40" s="471"/>
      <c r="CX40" s="471"/>
      <c r="CY40" s="471"/>
      <c r="CZ40" s="471"/>
      <c r="DA40" s="471"/>
      <c r="DB40" s="471"/>
      <c r="DC40" s="471"/>
      <c r="DD40" s="471"/>
      <c r="DE40" s="471"/>
      <c r="DF40" s="471"/>
      <c r="DG40" s="471"/>
      <c r="DH40" s="471"/>
      <c r="DI40" s="471"/>
      <c r="DJ40" s="471"/>
      <c r="DK40" s="471"/>
      <c r="DL40" s="471"/>
      <c r="DM40" s="471"/>
      <c r="DN40" s="471"/>
      <c r="DO40" s="471"/>
      <c r="DP40" s="471"/>
      <c r="DQ40" s="471"/>
      <c r="DR40" s="471"/>
      <c r="DS40" s="471"/>
      <c r="DT40" s="471"/>
      <c r="DU40" s="471"/>
      <c r="DV40" s="471"/>
      <c r="DW40" s="471"/>
      <c r="DX40" s="471"/>
      <c r="DY40" s="471"/>
      <c r="DZ40" s="471"/>
      <c r="EA40" s="471"/>
      <c r="EB40" s="471"/>
      <c r="EC40" s="471"/>
      <c r="ED40" s="471"/>
      <c r="EE40" s="471"/>
      <c r="EF40" s="471"/>
      <c r="EG40" s="471"/>
      <c r="EH40" s="471"/>
      <c r="EI40" s="471"/>
      <c r="EJ40" s="471"/>
      <c r="EK40" s="471"/>
      <c r="EL40" s="471"/>
      <c r="EM40" s="471"/>
      <c r="EN40" s="471"/>
      <c r="EO40" s="471"/>
      <c r="EP40" s="471"/>
      <c r="EQ40" s="471"/>
      <c r="ER40" s="471"/>
      <c r="ES40" s="471"/>
      <c r="ET40" s="471"/>
      <c r="EU40" s="471"/>
      <c r="EV40" s="471"/>
      <c r="EW40" s="471"/>
      <c r="EX40" s="471"/>
      <c r="EY40" s="471"/>
      <c r="EZ40" s="471"/>
      <c r="FA40" s="471"/>
      <c r="FB40" s="471"/>
      <c r="FC40" s="471"/>
      <c r="FD40" s="471"/>
      <c r="FE40" s="471"/>
      <c r="FF40" s="471"/>
      <c r="FG40" s="471"/>
      <c r="FH40" s="471"/>
      <c r="FI40" s="471"/>
      <c r="FJ40" s="471"/>
      <c r="FK40" s="471"/>
      <c r="FL40" s="471"/>
      <c r="FM40" s="471"/>
      <c r="FN40" s="471"/>
      <c r="FO40" s="471"/>
      <c r="FP40" s="471"/>
      <c r="FQ40" s="471"/>
      <c r="FR40" s="471"/>
      <c r="FS40" s="471"/>
      <c r="FT40" s="471"/>
      <c r="FU40" s="471"/>
      <c r="FV40" s="471"/>
      <c r="FW40" s="471"/>
      <c r="FX40" s="471"/>
      <c r="FY40" s="471"/>
      <c r="FZ40" s="471"/>
      <c r="GA40" s="471"/>
      <c r="GB40" s="471"/>
      <c r="GC40" s="471"/>
      <c r="GD40" s="471"/>
      <c r="GE40" s="471"/>
      <c r="GF40" s="471"/>
      <c r="GG40" s="471"/>
      <c r="GH40" s="471"/>
      <c r="GI40" s="471"/>
      <c r="GJ40" s="471"/>
      <c r="GK40" s="471"/>
      <c r="GL40" s="471"/>
      <c r="GM40" s="471"/>
      <c r="GN40" s="471"/>
      <c r="GO40" s="471"/>
      <c r="GP40" s="471"/>
      <c r="GQ40" s="471"/>
      <c r="GR40" s="471"/>
      <c r="GS40" s="471"/>
      <c r="GT40" s="471"/>
      <c r="GU40" s="471"/>
      <c r="GV40" s="471"/>
      <c r="GW40" s="471"/>
      <c r="GX40" s="471"/>
      <c r="GY40" s="471"/>
      <c r="GZ40" s="471"/>
      <c r="HA40" s="471"/>
      <c r="HB40" s="471"/>
      <c r="HC40" s="471"/>
      <c r="HD40" s="471"/>
      <c r="HE40" s="471"/>
      <c r="HF40" s="471"/>
      <c r="HG40" s="471"/>
      <c r="HH40" s="471"/>
      <c r="HI40" s="471"/>
      <c r="HJ40" s="471"/>
      <c r="HK40" s="471"/>
      <c r="HL40" s="471"/>
      <c r="HM40" s="471"/>
      <c r="HN40" s="471"/>
      <c r="HO40" s="471"/>
      <c r="HP40" s="471"/>
      <c r="HQ40" s="471"/>
      <c r="HR40" s="471"/>
      <c r="HS40" s="471"/>
      <c r="HT40" s="471"/>
      <c r="HU40" s="471"/>
      <c r="HV40" s="471"/>
      <c r="HW40" s="471"/>
      <c r="HX40" s="471"/>
      <c r="HY40" s="471"/>
      <c r="HZ40" s="471"/>
      <c r="IA40" s="471"/>
      <c r="IB40" s="471"/>
      <c r="IC40" s="471"/>
      <c r="ID40" s="471"/>
      <c r="IE40" s="471"/>
      <c r="IF40" s="471"/>
      <c r="IG40" s="471"/>
      <c r="IH40" s="471"/>
      <c r="II40" s="471"/>
      <c r="IJ40" s="471"/>
      <c r="IK40" s="471"/>
      <c r="IL40" s="471"/>
      <c r="IM40" s="471"/>
      <c r="IN40" s="471"/>
      <c r="IO40" s="471"/>
      <c r="IP40" s="471"/>
      <c r="IQ40" s="471"/>
      <c r="IR40" s="471"/>
      <c r="IS40" s="471"/>
      <c r="IT40" s="471"/>
      <c r="IU40" s="471"/>
      <c r="IV40" s="471"/>
      <c r="IW40" s="471"/>
      <c r="IX40" s="471"/>
      <c r="IY40" s="471"/>
      <c r="IZ40" s="471"/>
      <c r="JA40" s="471"/>
      <c r="JB40" s="471"/>
      <c r="JC40" s="471"/>
      <c r="JD40" s="471"/>
      <c r="JE40" s="471"/>
      <c r="JF40" s="471"/>
      <c r="JG40" s="471"/>
      <c r="JH40" s="471"/>
      <c r="JI40" s="471"/>
      <c r="JJ40" s="471"/>
      <c r="JK40" s="471"/>
      <c r="JL40" s="471"/>
      <c r="JM40" s="471"/>
      <c r="JN40" s="471"/>
      <c r="JO40" s="471"/>
      <c r="JP40" s="471"/>
      <c r="JQ40" s="471"/>
      <c r="JR40" s="471"/>
      <c r="JS40" s="471"/>
      <c r="JT40" s="471"/>
      <c r="JU40" s="471"/>
      <c r="JV40" s="471"/>
      <c r="JW40" s="471"/>
      <c r="JX40" s="471"/>
      <c r="JY40" s="471"/>
      <c r="JZ40" s="471"/>
      <c r="KA40" s="471"/>
      <c r="KB40" s="471"/>
      <c r="KC40" s="471"/>
      <c r="KD40" s="471"/>
      <c r="KE40" s="471"/>
      <c r="KF40" s="471"/>
      <c r="KG40" s="471"/>
      <c r="KH40" s="471"/>
      <c r="KI40" s="471"/>
      <c r="KJ40" s="471"/>
      <c r="KK40" s="471"/>
      <c r="KL40" s="471"/>
      <c r="KM40" s="471"/>
      <c r="KN40" s="471"/>
      <c r="KO40" s="471"/>
      <c r="KP40" s="471"/>
      <c r="KQ40" s="471"/>
      <c r="KR40" s="471"/>
      <c r="KS40" s="471"/>
      <c r="KT40" s="471"/>
      <c r="KU40" s="471"/>
      <c r="KV40" s="471"/>
      <c r="KW40" s="471"/>
      <c r="KX40" s="471"/>
      <c r="KY40" s="471"/>
      <c r="KZ40" s="471"/>
      <c r="LA40" s="471"/>
      <c r="LB40" s="471"/>
      <c r="LC40" s="471"/>
      <c r="LD40" s="471"/>
      <c r="LE40" s="471"/>
      <c r="LF40" s="471"/>
      <c r="LG40" s="471"/>
      <c r="LH40" s="471"/>
      <c r="LI40" s="471"/>
      <c r="LJ40" s="471"/>
      <c r="LK40" s="471"/>
      <c r="LL40" s="471"/>
      <c r="LM40" s="471"/>
      <c r="LN40" s="471"/>
      <c r="LO40" s="471"/>
      <c r="LP40" s="471"/>
      <c r="LQ40" s="471"/>
      <c r="LR40" s="471"/>
      <c r="LS40" s="471"/>
      <c r="LT40" s="471"/>
      <c r="LU40" s="471"/>
      <c r="LV40" s="471"/>
      <c r="LW40" s="471"/>
      <c r="LX40" s="471"/>
      <c r="LY40" s="471"/>
      <c r="LZ40" s="471"/>
      <c r="MA40" s="471"/>
      <c r="MB40" s="471"/>
      <c r="MC40" s="471"/>
      <c r="MD40" s="471"/>
      <c r="ME40" s="471"/>
      <c r="MF40" s="471"/>
      <c r="MG40" s="471"/>
      <c r="MH40" s="471"/>
      <c r="MI40" s="471"/>
      <c r="MJ40" s="471"/>
      <c r="MK40" s="471"/>
      <c r="ML40" s="471"/>
      <c r="MM40" s="471"/>
      <c r="MN40" s="471"/>
      <c r="MO40" s="471"/>
      <c r="MP40" s="471"/>
      <c r="MQ40" s="471"/>
      <c r="MR40" s="471"/>
      <c r="MS40" s="471"/>
      <c r="MT40" s="471"/>
      <c r="MU40" s="471"/>
      <c r="MV40" s="471"/>
      <c r="MW40" s="471"/>
      <c r="MX40" s="471"/>
      <c r="MY40" s="471"/>
      <c r="MZ40" s="471"/>
      <c r="NA40" s="471"/>
      <c r="NB40" s="471"/>
      <c r="NC40" s="471"/>
      <c r="ND40" s="471"/>
      <c r="NE40" s="471"/>
      <c r="NF40" s="471"/>
      <c r="NG40" s="471"/>
      <c r="NH40" s="471"/>
      <c r="NI40" s="471"/>
      <c r="NJ40" s="471"/>
      <c r="NK40" s="471"/>
      <c r="NL40" s="471"/>
      <c r="NM40" s="471"/>
      <c r="NN40" s="471"/>
      <c r="NO40" s="471"/>
      <c r="NP40" s="471"/>
      <c r="NQ40" s="471"/>
      <c r="NR40" s="471"/>
      <c r="NS40" s="471"/>
      <c r="NT40" s="471"/>
      <c r="NU40" s="471"/>
      <c r="NV40" s="471"/>
      <c r="NW40" s="471"/>
      <c r="NX40" s="471"/>
      <c r="NY40" s="471"/>
      <c r="NZ40" s="471"/>
      <c r="OA40" s="471"/>
      <c r="OB40" s="471"/>
      <c r="OC40" s="471"/>
      <c r="OD40" s="471"/>
      <c r="OE40" s="471"/>
      <c r="OF40" s="471"/>
      <c r="OG40" s="471"/>
      <c r="OH40" s="471"/>
      <c r="OI40" s="471"/>
      <c r="OJ40" s="471"/>
      <c r="OK40" s="471"/>
      <c r="OL40" s="471"/>
      <c r="OM40" s="471"/>
      <c r="ON40" s="471"/>
      <c r="OO40" s="471"/>
      <c r="OP40" s="471"/>
      <c r="OQ40" s="471"/>
      <c r="OR40" s="471"/>
      <c r="OS40" s="471"/>
      <c r="OT40" s="471"/>
      <c r="OU40" s="471"/>
      <c r="OV40" s="471"/>
      <c r="OW40" s="471"/>
      <c r="OX40" s="471"/>
      <c r="OY40" s="471"/>
      <c r="OZ40" s="471"/>
      <c r="PA40" s="471"/>
      <c r="PB40" s="471"/>
      <c r="PC40" s="471"/>
      <c r="PD40" s="471"/>
      <c r="PE40" s="471"/>
      <c r="PF40" s="471"/>
      <c r="PG40" s="471"/>
      <c r="PH40" s="471"/>
      <c r="PI40" s="471"/>
      <c r="PJ40" s="471"/>
      <c r="PK40" s="471"/>
      <c r="PL40" s="471"/>
      <c r="PM40" s="471"/>
      <c r="PN40" s="471"/>
      <c r="PO40" s="471"/>
      <c r="PP40" s="471"/>
      <c r="PQ40" s="471"/>
      <c r="PR40" s="471"/>
      <c r="PS40" s="471"/>
      <c r="PT40" s="471"/>
      <c r="PU40" s="471"/>
      <c r="PV40" s="471"/>
      <c r="PW40" s="471"/>
      <c r="PX40" s="471"/>
      <c r="PY40" s="471"/>
      <c r="PZ40" s="471"/>
      <c r="QA40" s="471"/>
      <c r="QB40" s="471"/>
      <c r="QC40" s="471"/>
      <c r="QD40" s="471"/>
      <c r="QE40" s="471"/>
      <c r="QF40" s="471"/>
      <c r="QG40" s="471"/>
      <c r="QH40" s="471"/>
      <c r="QI40" s="471"/>
      <c r="QJ40" s="471"/>
      <c r="QK40" s="471"/>
      <c r="QL40" s="471"/>
      <c r="QM40" s="471"/>
      <c r="QN40" s="471"/>
      <c r="QO40" s="471"/>
      <c r="QP40" s="471"/>
      <c r="QQ40" s="471"/>
      <c r="QR40" s="471"/>
      <c r="QS40" s="471"/>
      <c r="QT40" s="471"/>
      <c r="QU40" s="471"/>
      <c r="QV40" s="471"/>
      <c r="QW40" s="471"/>
      <c r="QX40" s="471"/>
      <c r="QY40" s="471"/>
      <c r="QZ40" s="471"/>
      <c r="RA40" s="471"/>
      <c r="RB40" s="471"/>
      <c r="RC40" s="471"/>
      <c r="RD40" s="471"/>
      <c r="RE40" s="471"/>
      <c r="RF40" s="471"/>
      <c r="RG40" s="471"/>
      <c r="RH40" s="471"/>
      <c r="RI40" s="471"/>
      <c r="RJ40" s="471"/>
      <c r="RK40" s="471"/>
      <c r="RL40" s="471"/>
      <c r="RM40" s="471"/>
      <c r="RN40" s="471"/>
      <c r="RO40" s="471"/>
      <c r="RP40" s="471"/>
      <c r="RQ40" s="471"/>
      <c r="RR40" s="471"/>
      <c r="RS40" s="471"/>
      <c r="RT40" s="471"/>
      <c r="RU40" s="471"/>
      <c r="RV40" s="471"/>
      <c r="RW40" s="471"/>
      <c r="RX40" s="471"/>
      <c r="RY40" s="471"/>
      <c r="RZ40" s="471"/>
      <c r="SA40" s="471"/>
      <c r="SB40" s="471"/>
      <c r="SC40" s="471"/>
      <c r="SD40" s="471"/>
      <c r="SE40" s="471"/>
      <c r="SF40" s="471"/>
      <c r="SG40" s="471"/>
      <c r="SH40" s="471"/>
      <c r="SI40" s="471"/>
      <c r="SJ40" s="471"/>
      <c r="SK40" s="471"/>
      <c r="SL40" s="471"/>
      <c r="SM40" s="471"/>
      <c r="SN40" s="471"/>
      <c r="SO40" s="471"/>
      <c r="SP40" s="471"/>
      <c r="SQ40" s="471"/>
      <c r="SR40" s="471"/>
      <c r="SS40" s="471"/>
      <c r="ST40" s="471"/>
      <c r="SU40" s="471"/>
      <c r="SV40" s="471"/>
      <c r="SW40" s="471"/>
      <c r="SX40" s="471"/>
      <c r="SY40" s="471"/>
      <c r="SZ40" s="471"/>
      <c r="TA40" s="471"/>
      <c r="TB40" s="471"/>
      <c r="TC40" s="471"/>
      <c r="TD40" s="471"/>
      <c r="TE40" s="471"/>
      <c r="TF40" s="471"/>
      <c r="TG40" s="471"/>
      <c r="TH40" s="471"/>
      <c r="TI40" s="471"/>
      <c r="TJ40" s="471"/>
      <c r="TK40" s="471"/>
      <c r="TL40" s="471"/>
      <c r="TM40" s="471"/>
      <c r="TN40" s="471"/>
      <c r="TO40" s="471"/>
      <c r="TP40" s="471"/>
      <c r="TQ40" s="471"/>
      <c r="TR40" s="471"/>
      <c r="TS40" s="471"/>
      <c r="TT40" s="471"/>
      <c r="TU40" s="471"/>
      <c r="TV40" s="471"/>
      <c r="TW40" s="471"/>
      <c r="TX40" s="471"/>
      <c r="TY40" s="471"/>
      <c r="TZ40" s="471"/>
      <c r="UA40" s="471"/>
      <c r="UB40" s="471"/>
      <c r="UC40" s="471"/>
      <c r="UD40" s="471"/>
      <c r="UE40" s="471"/>
      <c r="UF40" s="471"/>
      <c r="UG40" s="471"/>
      <c r="UH40" s="471"/>
      <c r="UI40" s="471"/>
      <c r="UJ40" s="471"/>
      <c r="UK40" s="471"/>
      <c r="UL40" s="471"/>
      <c r="UM40" s="471"/>
      <c r="UN40" s="471"/>
      <c r="UO40" s="471"/>
      <c r="UP40" s="471"/>
      <c r="UQ40" s="471"/>
      <c r="UR40" s="471"/>
      <c r="US40" s="471"/>
      <c r="UT40" s="471"/>
      <c r="UU40" s="471"/>
      <c r="UV40" s="471"/>
      <c r="UW40" s="471"/>
      <c r="UX40" s="471"/>
      <c r="UY40" s="471"/>
      <c r="UZ40" s="471"/>
      <c r="VA40" s="471"/>
      <c r="VB40" s="471"/>
      <c r="VC40" s="471"/>
      <c r="VD40" s="471"/>
      <c r="VE40" s="471"/>
      <c r="VF40" s="471"/>
      <c r="VG40" s="471"/>
      <c r="VH40" s="471"/>
      <c r="VI40" s="471"/>
      <c r="VJ40" s="471"/>
      <c r="VK40" s="471"/>
      <c r="VL40" s="471"/>
      <c r="VM40" s="471"/>
      <c r="VN40" s="471"/>
      <c r="VO40" s="471"/>
      <c r="VP40" s="471"/>
      <c r="VQ40" s="471"/>
      <c r="VR40" s="471"/>
      <c r="VS40" s="471"/>
      <c r="VT40" s="471"/>
      <c r="VU40" s="471"/>
      <c r="VV40" s="471"/>
      <c r="VW40" s="471"/>
      <c r="VX40" s="471"/>
      <c r="VY40" s="471"/>
      <c r="VZ40" s="471"/>
      <c r="WA40" s="471"/>
      <c r="WB40" s="471"/>
      <c r="WC40" s="471"/>
      <c r="WD40" s="471"/>
      <c r="WE40" s="471"/>
      <c r="WF40" s="471"/>
      <c r="WG40" s="471"/>
      <c r="WH40" s="471"/>
      <c r="WI40" s="471"/>
      <c r="WJ40" s="471"/>
      <c r="WK40" s="471"/>
      <c r="WL40" s="471"/>
      <c r="WM40" s="471"/>
      <c r="WN40" s="471"/>
      <c r="WO40" s="471"/>
      <c r="WP40" s="471"/>
      <c r="WQ40" s="471"/>
      <c r="WR40" s="471"/>
      <c r="WS40" s="471"/>
      <c r="WT40" s="471"/>
      <c r="WU40" s="471"/>
      <c r="WV40" s="471"/>
      <c r="WW40" s="471"/>
      <c r="WX40" s="471"/>
      <c r="WY40" s="471"/>
      <c r="WZ40" s="471"/>
      <c r="XA40" s="471"/>
      <c r="XB40" s="471"/>
      <c r="XC40" s="471"/>
      <c r="XD40" s="471"/>
      <c r="XE40" s="471"/>
      <c r="XF40" s="471"/>
      <c r="XG40" s="471"/>
      <c r="XH40" s="471"/>
      <c r="XI40" s="471"/>
      <c r="XJ40" s="471"/>
      <c r="XK40" s="471"/>
      <c r="XL40" s="471"/>
      <c r="XM40" s="471"/>
      <c r="XN40" s="471"/>
      <c r="XO40" s="471"/>
      <c r="XP40" s="471"/>
      <c r="XQ40" s="471"/>
      <c r="XR40" s="471"/>
      <c r="XS40" s="471"/>
      <c r="XT40" s="471"/>
      <c r="XU40" s="471"/>
      <c r="XV40" s="471"/>
      <c r="XW40" s="471"/>
      <c r="XX40" s="471"/>
      <c r="XY40" s="471"/>
      <c r="XZ40" s="471"/>
      <c r="YA40" s="471"/>
      <c r="YB40" s="471"/>
      <c r="YC40" s="471"/>
      <c r="YD40" s="471"/>
      <c r="YE40" s="471"/>
      <c r="YF40" s="471"/>
      <c r="YG40" s="471"/>
      <c r="YH40" s="471"/>
      <c r="YI40" s="471"/>
      <c r="YJ40" s="471"/>
      <c r="YK40" s="471"/>
      <c r="YL40" s="471"/>
      <c r="YM40" s="471"/>
      <c r="YN40" s="471"/>
      <c r="YO40" s="471"/>
      <c r="YP40" s="471"/>
      <c r="YQ40" s="471"/>
      <c r="YR40" s="471"/>
      <c r="YS40" s="471"/>
      <c r="YT40" s="471"/>
      <c r="YU40" s="471"/>
      <c r="YV40" s="471"/>
      <c r="YW40" s="471"/>
      <c r="YX40" s="471"/>
      <c r="YY40" s="471"/>
      <c r="YZ40" s="471"/>
      <c r="ZA40" s="471"/>
      <c r="ZB40" s="471"/>
      <c r="ZC40" s="471"/>
      <c r="ZD40" s="471"/>
      <c r="ZE40" s="471"/>
      <c r="ZF40" s="471"/>
      <c r="ZG40" s="471"/>
      <c r="ZH40" s="471"/>
      <c r="ZI40" s="471"/>
      <c r="ZJ40" s="471"/>
      <c r="ZK40" s="471"/>
      <c r="ZL40" s="471"/>
      <c r="ZM40" s="471"/>
      <c r="ZN40" s="471"/>
      <c r="ZO40" s="471"/>
      <c r="ZP40" s="471"/>
      <c r="ZQ40" s="471"/>
      <c r="ZR40" s="471"/>
      <c r="ZS40" s="471"/>
      <c r="ZT40" s="471"/>
      <c r="ZU40" s="471"/>
      <c r="ZV40" s="471"/>
      <c r="ZW40" s="471"/>
      <c r="ZX40" s="471"/>
      <c r="ZY40" s="471"/>
      <c r="ZZ40" s="471"/>
      <c r="AAA40" s="471"/>
      <c r="AAB40" s="471"/>
      <c r="AAC40" s="471"/>
      <c r="AAD40" s="471"/>
      <c r="AAE40" s="471"/>
      <c r="AAF40" s="471"/>
      <c r="AAG40" s="471"/>
      <c r="AAH40" s="471"/>
      <c r="AAI40" s="471"/>
      <c r="AAJ40" s="471"/>
      <c r="AAK40" s="471"/>
      <c r="AAL40" s="471"/>
      <c r="AAM40" s="471"/>
      <c r="AAN40" s="471"/>
      <c r="AAO40" s="471"/>
      <c r="AAP40" s="471"/>
      <c r="AAQ40" s="471"/>
      <c r="AAR40" s="471"/>
      <c r="AAS40" s="471"/>
      <c r="AAT40" s="471"/>
      <c r="AAU40" s="471"/>
      <c r="AAV40" s="471"/>
      <c r="AAW40" s="471"/>
      <c r="AAX40" s="471"/>
      <c r="AAY40" s="471"/>
      <c r="AAZ40" s="471"/>
      <c r="ABA40" s="471"/>
      <c r="ABB40" s="471"/>
      <c r="ABC40" s="471"/>
      <c r="ABD40" s="471"/>
      <c r="ABE40" s="471"/>
      <c r="ABF40" s="471"/>
      <c r="ABG40" s="471"/>
      <c r="ABH40" s="471"/>
      <c r="ABI40" s="471"/>
      <c r="ABJ40" s="471"/>
      <c r="ABK40" s="471"/>
      <c r="ABL40" s="471"/>
      <c r="ABM40" s="471"/>
      <c r="ABN40" s="471"/>
      <c r="ABO40" s="471"/>
      <c r="ABP40" s="471"/>
      <c r="ABQ40" s="471"/>
      <c r="ABR40" s="471"/>
      <c r="ABS40" s="471"/>
      <c r="ABT40" s="471"/>
      <c r="ABU40" s="471"/>
      <c r="ABV40" s="471"/>
      <c r="ABW40" s="471"/>
      <c r="ABX40" s="471"/>
      <c r="ABY40" s="471"/>
      <c r="ABZ40" s="471"/>
      <c r="ACA40" s="471"/>
      <c r="ACB40" s="471"/>
      <c r="ACC40" s="471"/>
      <c r="ACD40" s="471"/>
      <c r="ACE40" s="471"/>
      <c r="ACF40" s="471"/>
      <c r="ACG40" s="471"/>
      <c r="ACH40" s="471"/>
      <c r="ACI40" s="471"/>
      <c r="ACJ40" s="471"/>
      <c r="ACK40" s="471"/>
      <c r="ACL40" s="471"/>
      <c r="ACM40" s="471"/>
      <c r="ACN40" s="471"/>
      <c r="ACO40" s="471"/>
      <c r="ACP40" s="471"/>
      <c r="ACQ40" s="471"/>
      <c r="ACR40" s="471"/>
      <c r="ACS40" s="471"/>
      <c r="ACT40" s="471"/>
      <c r="ACU40" s="471"/>
      <c r="ACV40" s="471"/>
      <c r="ACW40" s="471"/>
      <c r="ACX40" s="471"/>
      <c r="ACY40" s="471"/>
      <c r="ACZ40" s="471"/>
      <c r="ADA40" s="471"/>
      <c r="ADB40" s="471"/>
      <c r="ADC40" s="471"/>
      <c r="ADD40" s="471"/>
      <c r="ADE40" s="471"/>
      <c r="ADF40" s="471"/>
      <c r="ADG40" s="471"/>
      <c r="ADH40" s="471"/>
      <c r="ADI40" s="471"/>
      <c r="ADJ40" s="471"/>
      <c r="ADK40" s="471"/>
      <c r="ADL40" s="471"/>
      <c r="ADM40" s="471"/>
      <c r="ADN40" s="471"/>
      <c r="ADO40" s="471"/>
      <c r="ADP40" s="471"/>
      <c r="ADQ40" s="471"/>
      <c r="ADR40" s="471"/>
      <c r="ADS40" s="471"/>
      <c r="ADT40" s="471"/>
      <c r="ADU40" s="471"/>
      <c r="ADV40" s="471"/>
      <c r="ADW40" s="471"/>
      <c r="ADX40" s="471"/>
      <c r="ADY40" s="471"/>
      <c r="ADZ40" s="471"/>
      <c r="AEA40" s="471"/>
      <c r="AEB40" s="471"/>
      <c r="AEC40" s="471"/>
      <c r="AED40" s="471"/>
      <c r="AEE40" s="471"/>
      <c r="AEF40" s="471"/>
      <c r="AEG40" s="471"/>
      <c r="AEH40" s="471"/>
      <c r="AEI40" s="471"/>
      <c r="AEJ40" s="471"/>
      <c r="AEK40" s="471"/>
      <c r="AEL40" s="471"/>
      <c r="AEM40" s="471"/>
      <c r="AEN40" s="471"/>
      <c r="AEO40" s="471"/>
      <c r="AEP40" s="471"/>
      <c r="AEQ40" s="471"/>
      <c r="AER40" s="471"/>
      <c r="AES40" s="471"/>
      <c r="AET40" s="471"/>
      <c r="AEU40" s="471"/>
      <c r="AEV40" s="471"/>
      <c r="AEW40" s="471"/>
      <c r="AEX40" s="471"/>
      <c r="AEY40" s="471"/>
      <c r="AEZ40" s="471"/>
      <c r="AFA40" s="471"/>
      <c r="AFB40" s="471"/>
      <c r="AFC40" s="471"/>
      <c r="AFD40" s="471"/>
      <c r="AFE40" s="471"/>
      <c r="AFF40" s="471"/>
      <c r="AFG40" s="471"/>
      <c r="AFH40" s="471"/>
      <c r="AFI40" s="471"/>
      <c r="AFJ40" s="471"/>
      <c r="AFK40" s="471"/>
      <c r="AFL40" s="471"/>
      <c r="AFM40" s="471"/>
      <c r="AFN40" s="471"/>
      <c r="AFO40" s="471"/>
      <c r="AFP40" s="471"/>
      <c r="AFQ40" s="471"/>
      <c r="AFR40" s="471"/>
      <c r="AFS40" s="471"/>
      <c r="AFT40" s="471"/>
      <c r="AFU40" s="471"/>
      <c r="AFV40" s="471"/>
      <c r="AFW40" s="471"/>
      <c r="AFX40" s="471"/>
      <c r="AFY40" s="471"/>
      <c r="AFZ40" s="471"/>
      <c r="AGA40" s="471"/>
      <c r="AGB40" s="471"/>
      <c r="AGC40" s="471"/>
      <c r="AGD40" s="471"/>
      <c r="AGE40" s="471"/>
      <c r="AGF40" s="471"/>
      <c r="AGG40" s="471"/>
      <c r="AGH40" s="471"/>
      <c r="AGI40" s="471"/>
    </row>
    <row r="41" spans="1:867" s="421" customFormat="1" x14ac:dyDescent="0.2">
      <c r="A41" s="48" t="str">
        <f>'Estimación por período'!A41</f>
        <v>10.1. Adopción, promoción y seguimiento de la política pública de ordenamiento productivo para la cadena agroindustrial de la panela</v>
      </c>
      <c r="B41" s="48">
        <f>'Estimación anualizada '!V41</f>
        <v>3727315284</v>
      </c>
      <c r="C41" s="284">
        <v>1</v>
      </c>
      <c r="D41" s="284"/>
      <c r="E41" s="284"/>
      <c r="F41" s="48">
        <f>B41*C41</f>
        <v>3727315284</v>
      </c>
      <c r="G41" s="48"/>
      <c r="H41" s="48"/>
      <c r="I41" s="527">
        <v>0.8</v>
      </c>
      <c r="J41" s="527"/>
      <c r="K41" s="527">
        <v>0.2</v>
      </c>
      <c r="L41" s="526"/>
      <c r="M41" s="48">
        <f>F41*I41</f>
        <v>2981852227.2000003</v>
      </c>
      <c r="N41" s="48"/>
      <c r="O41" s="48">
        <f>F41*K41</f>
        <v>745463056.80000007</v>
      </c>
      <c r="P41" s="48"/>
      <c r="Q41" s="471"/>
      <c r="R41" s="471"/>
      <c r="S41" s="471"/>
      <c r="T41" s="471"/>
      <c r="U41" s="471"/>
      <c r="V41" s="471"/>
      <c r="W41" s="471"/>
      <c r="X41" s="471"/>
      <c r="Y41" s="471"/>
      <c r="Z41" s="471"/>
      <c r="AA41" s="471"/>
      <c r="AB41" s="471"/>
      <c r="AC41" s="471"/>
      <c r="AD41" s="471"/>
      <c r="AE41" s="471"/>
      <c r="AF41" s="471"/>
      <c r="AG41" s="471"/>
      <c r="AH41" s="471"/>
      <c r="AI41" s="471"/>
      <c r="AJ41" s="471"/>
      <c r="AK41" s="471"/>
      <c r="AL41" s="471"/>
      <c r="AM41" s="471"/>
      <c r="AN41" s="471"/>
      <c r="AO41" s="471"/>
      <c r="AP41" s="471"/>
      <c r="AQ41" s="471"/>
      <c r="AR41" s="471"/>
      <c r="AS41" s="471"/>
      <c r="AT41" s="471"/>
      <c r="AU41" s="471"/>
      <c r="AV41" s="471"/>
      <c r="AW41" s="471"/>
      <c r="AX41" s="471"/>
      <c r="AY41" s="471"/>
      <c r="AZ41" s="471"/>
      <c r="BA41" s="471"/>
      <c r="BB41" s="471"/>
      <c r="BC41" s="471"/>
      <c r="BD41" s="471"/>
      <c r="BE41" s="471"/>
      <c r="BF41" s="471"/>
      <c r="BG41" s="471"/>
      <c r="BH41" s="471"/>
      <c r="BI41" s="471"/>
      <c r="BJ41" s="471"/>
      <c r="BK41" s="471"/>
      <c r="BL41" s="471"/>
      <c r="BM41" s="471"/>
      <c r="BN41" s="471"/>
      <c r="BO41" s="471"/>
      <c r="BP41" s="471"/>
      <c r="BQ41" s="471"/>
      <c r="BR41" s="471"/>
      <c r="BS41" s="471"/>
      <c r="BT41" s="471"/>
      <c r="BU41" s="471"/>
      <c r="BV41" s="471"/>
      <c r="BW41" s="471"/>
      <c r="BX41" s="471"/>
      <c r="BY41" s="471"/>
      <c r="BZ41" s="471"/>
      <c r="CA41" s="471"/>
      <c r="CB41" s="471"/>
      <c r="CC41" s="471"/>
      <c r="CD41" s="471"/>
      <c r="CE41" s="471"/>
      <c r="CF41" s="471"/>
      <c r="CG41" s="471"/>
      <c r="CH41" s="471"/>
      <c r="CI41" s="471"/>
      <c r="CJ41" s="471"/>
      <c r="CK41" s="471"/>
      <c r="CL41" s="471"/>
      <c r="CM41" s="471"/>
      <c r="CN41" s="471"/>
      <c r="CO41" s="471"/>
      <c r="CP41" s="471"/>
      <c r="CQ41" s="471"/>
      <c r="CR41" s="471"/>
      <c r="CS41" s="471"/>
      <c r="CT41" s="471"/>
      <c r="CU41" s="471"/>
      <c r="CV41" s="471"/>
      <c r="CW41" s="471"/>
      <c r="CX41" s="471"/>
      <c r="CY41" s="471"/>
      <c r="CZ41" s="471"/>
      <c r="DA41" s="471"/>
      <c r="DB41" s="471"/>
      <c r="DC41" s="471"/>
      <c r="DD41" s="471"/>
      <c r="DE41" s="471"/>
      <c r="DF41" s="471"/>
      <c r="DG41" s="471"/>
      <c r="DH41" s="471"/>
      <c r="DI41" s="471"/>
      <c r="DJ41" s="471"/>
      <c r="DK41" s="471"/>
      <c r="DL41" s="471"/>
      <c r="DM41" s="471"/>
      <c r="DN41" s="471"/>
      <c r="DO41" s="471"/>
      <c r="DP41" s="471"/>
      <c r="DQ41" s="471"/>
      <c r="DR41" s="471"/>
      <c r="DS41" s="471"/>
      <c r="DT41" s="471"/>
      <c r="DU41" s="471"/>
      <c r="DV41" s="471"/>
      <c r="DW41" s="471"/>
      <c r="DX41" s="471"/>
      <c r="DY41" s="471"/>
      <c r="DZ41" s="471"/>
      <c r="EA41" s="471"/>
      <c r="EB41" s="471"/>
      <c r="EC41" s="471"/>
      <c r="ED41" s="471"/>
      <c r="EE41" s="471"/>
      <c r="EF41" s="471"/>
      <c r="EG41" s="471"/>
      <c r="EH41" s="471"/>
      <c r="EI41" s="471"/>
      <c r="EJ41" s="471"/>
      <c r="EK41" s="471"/>
      <c r="EL41" s="471"/>
      <c r="EM41" s="471"/>
      <c r="EN41" s="471"/>
      <c r="EO41" s="471"/>
      <c r="EP41" s="471"/>
      <c r="EQ41" s="471"/>
      <c r="ER41" s="471"/>
      <c r="ES41" s="471"/>
      <c r="ET41" s="471"/>
      <c r="EU41" s="471"/>
      <c r="EV41" s="471"/>
      <c r="EW41" s="471"/>
      <c r="EX41" s="471"/>
      <c r="EY41" s="471"/>
      <c r="EZ41" s="471"/>
      <c r="FA41" s="471"/>
      <c r="FB41" s="471"/>
      <c r="FC41" s="471"/>
      <c r="FD41" s="471"/>
      <c r="FE41" s="471"/>
      <c r="FF41" s="471"/>
      <c r="FG41" s="471"/>
      <c r="FH41" s="471"/>
      <c r="FI41" s="471"/>
      <c r="FJ41" s="471"/>
      <c r="FK41" s="471"/>
      <c r="FL41" s="471"/>
      <c r="FM41" s="471"/>
      <c r="FN41" s="471"/>
      <c r="FO41" s="471"/>
      <c r="FP41" s="471"/>
      <c r="FQ41" s="471"/>
      <c r="FR41" s="471"/>
      <c r="FS41" s="471"/>
      <c r="FT41" s="471"/>
      <c r="FU41" s="471"/>
      <c r="FV41" s="471"/>
      <c r="FW41" s="471"/>
      <c r="FX41" s="471"/>
      <c r="FY41" s="471"/>
      <c r="FZ41" s="471"/>
      <c r="GA41" s="471"/>
      <c r="GB41" s="471"/>
      <c r="GC41" s="471"/>
      <c r="GD41" s="471"/>
      <c r="GE41" s="471"/>
      <c r="GF41" s="471"/>
      <c r="GG41" s="471"/>
      <c r="GH41" s="471"/>
      <c r="GI41" s="471"/>
      <c r="GJ41" s="471"/>
      <c r="GK41" s="471"/>
      <c r="GL41" s="471"/>
      <c r="GM41" s="471"/>
      <c r="GN41" s="471"/>
      <c r="GO41" s="471"/>
      <c r="GP41" s="471"/>
      <c r="GQ41" s="471"/>
      <c r="GR41" s="471"/>
      <c r="GS41" s="471"/>
      <c r="GT41" s="471"/>
      <c r="GU41" s="471"/>
      <c r="GV41" s="471"/>
      <c r="GW41" s="471"/>
      <c r="GX41" s="471"/>
      <c r="GY41" s="471"/>
      <c r="GZ41" s="471"/>
      <c r="HA41" s="471"/>
      <c r="HB41" s="471"/>
      <c r="HC41" s="471"/>
      <c r="HD41" s="471"/>
      <c r="HE41" s="471"/>
      <c r="HF41" s="471"/>
      <c r="HG41" s="471"/>
      <c r="HH41" s="471"/>
      <c r="HI41" s="471"/>
      <c r="HJ41" s="471"/>
      <c r="HK41" s="471"/>
      <c r="HL41" s="471"/>
      <c r="HM41" s="471"/>
      <c r="HN41" s="471"/>
      <c r="HO41" s="471"/>
      <c r="HP41" s="471"/>
      <c r="HQ41" s="471"/>
      <c r="HR41" s="471"/>
      <c r="HS41" s="471"/>
      <c r="HT41" s="471"/>
      <c r="HU41" s="471"/>
      <c r="HV41" s="471"/>
      <c r="HW41" s="471"/>
      <c r="HX41" s="471"/>
      <c r="HY41" s="471"/>
      <c r="HZ41" s="471"/>
      <c r="IA41" s="471"/>
      <c r="IB41" s="471"/>
      <c r="IC41" s="471"/>
      <c r="ID41" s="471"/>
      <c r="IE41" s="471"/>
      <c r="IF41" s="471"/>
      <c r="IG41" s="471"/>
      <c r="IH41" s="471"/>
      <c r="II41" s="471"/>
      <c r="IJ41" s="471"/>
      <c r="IK41" s="471"/>
      <c r="IL41" s="471"/>
      <c r="IM41" s="471"/>
      <c r="IN41" s="471"/>
      <c r="IO41" s="471"/>
      <c r="IP41" s="471"/>
      <c r="IQ41" s="471"/>
      <c r="IR41" s="471"/>
      <c r="IS41" s="471"/>
      <c r="IT41" s="471"/>
      <c r="IU41" s="471"/>
      <c r="IV41" s="471"/>
      <c r="IW41" s="471"/>
      <c r="IX41" s="471"/>
      <c r="IY41" s="471"/>
      <c r="IZ41" s="471"/>
      <c r="JA41" s="471"/>
      <c r="JB41" s="471"/>
      <c r="JC41" s="471"/>
      <c r="JD41" s="471"/>
      <c r="JE41" s="471"/>
      <c r="JF41" s="471"/>
      <c r="JG41" s="471"/>
      <c r="JH41" s="471"/>
      <c r="JI41" s="471"/>
      <c r="JJ41" s="471"/>
      <c r="JK41" s="471"/>
      <c r="JL41" s="471"/>
      <c r="JM41" s="471"/>
      <c r="JN41" s="471"/>
      <c r="JO41" s="471"/>
      <c r="JP41" s="471"/>
      <c r="JQ41" s="471"/>
      <c r="JR41" s="471"/>
      <c r="JS41" s="471"/>
      <c r="JT41" s="471"/>
      <c r="JU41" s="471"/>
      <c r="JV41" s="471"/>
      <c r="JW41" s="471"/>
      <c r="JX41" s="471"/>
      <c r="JY41" s="471"/>
      <c r="JZ41" s="471"/>
      <c r="KA41" s="471"/>
      <c r="KB41" s="471"/>
      <c r="KC41" s="471"/>
      <c r="KD41" s="471"/>
      <c r="KE41" s="471"/>
      <c r="KF41" s="471"/>
      <c r="KG41" s="471"/>
      <c r="KH41" s="471"/>
      <c r="KI41" s="471"/>
      <c r="KJ41" s="471"/>
      <c r="KK41" s="471"/>
      <c r="KL41" s="471"/>
      <c r="KM41" s="471"/>
      <c r="KN41" s="471"/>
      <c r="KO41" s="471"/>
      <c r="KP41" s="471"/>
      <c r="KQ41" s="471"/>
      <c r="KR41" s="471"/>
      <c r="KS41" s="471"/>
      <c r="KT41" s="471"/>
      <c r="KU41" s="471"/>
      <c r="KV41" s="471"/>
      <c r="KW41" s="471"/>
      <c r="KX41" s="471"/>
      <c r="KY41" s="471"/>
      <c r="KZ41" s="471"/>
      <c r="LA41" s="471"/>
      <c r="LB41" s="471"/>
      <c r="LC41" s="471"/>
      <c r="LD41" s="471"/>
      <c r="LE41" s="471"/>
      <c r="LF41" s="471"/>
      <c r="LG41" s="471"/>
      <c r="LH41" s="471"/>
      <c r="LI41" s="471"/>
      <c r="LJ41" s="471"/>
      <c r="LK41" s="471"/>
      <c r="LL41" s="471"/>
      <c r="LM41" s="471"/>
      <c r="LN41" s="471"/>
      <c r="LO41" s="471"/>
      <c r="LP41" s="471"/>
      <c r="LQ41" s="471"/>
      <c r="LR41" s="471"/>
      <c r="LS41" s="471"/>
      <c r="LT41" s="471"/>
      <c r="LU41" s="471"/>
      <c r="LV41" s="471"/>
      <c r="LW41" s="471"/>
      <c r="LX41" s="471"/>
      <c r="LY41" s="471"/>
      <c r="LZ41" s="471"/>
      <c r="MA41" s="471"/>
      <c r="MB41" s="471"/>
      <c r="MC41" s="471"/>
      <c r="MD41" s="471"/>
      <c r="ME41" s="471"/>
      <c r="MF41" s="471"/>
      <c r="MG41" s="471"/>
      <c r="MH41" s="471"/>
      <c r="MI41" s="471"/>
      <c r="MJ41" s="471"/>
      <c r="MK41" s="471"/>
      <c r="ML41" s="471"/>
      <c r="MM41" s="471"/>
      <c r="MN41" s="471"/>
      <c r="MO41" s="471"/>
      <c r="MP41" s="471"/>
      <c r="MQ41" s="471"/>
      <c r="MR41" s="471"/>
      <c r="MS41" s="471"/>
      <c r="MT41" s="471"/>
      <c r="MU41" s="471"/>
      <c r="MV41" s="471"/>
      <c r="MW41" s="471"/>
      <c r="MX41" s="471"/>
      <c r="MY41" s="471"/>
      <c r="MZ41" s="471"/>
      <c r="NA41" s="471"/>
      <c r="NB41" s="471"/>
      <c r="NC41" s="471"/>
      <c r="ND41" s="471"/>
      <c r="NE41" s="471"/>
      <c r="NF41" s="471"/>
      <c r="NG41" s="471"/>
      <c r="NH41" s="471"/>
      <c r="NI41" s="471"/>
      <c r="NJ41" s="471"/>
      <c r="NK41" s="471"/>
      <c r="NL41" s="471"/>
      <c r="NM41" s="471"/>
      <c r="NN41" s="471"/>
      <c r="NO41" s="471"/>
      <c r="NP41" s="471"/>
      <c r="NQ41" s="471"/>
      <c r="NR41" s="471"/>
      <c r="NS41" s="471"/>
      <c r="NT41" s="471"/>
      <c r="NU41" s="471"/>
      <c r="NV41" s="471"/>
      <c r="NW41" s="471"/>
      <c r="NX41" s="471"/>
      <c r="NY41" s="471"/>
      <c r="NZ41" s="471"/>
      <c r="OA41" s="471"/>
      <c r="OB41" s="471"/>
      <c r="OC41" s="471"/>
      <c r="OD41" s="471"/>
      <c r="OE41" s="471"/>
      <c r="OF41" s="471"/>
      <c r="OG41" s="471"/>
      <c r="OH41" s="471"/>
      <c r="OI41" s="471"/>
      <c r="OJ41" s="471"/>
      <c r="OK41" s="471"/>
      <c r="OL41" s="471"/>
      <c r="OM41" s="471"/>
      <c r="ON41" s="471"/>
      <c r="OO41" s="471"/>
      <c r="OP41" s="471"/>
      <c r="OQ41" s="471"/>
      <c r="OR41" s="471"/>
      <c r="OS41" s="471"/>
      <c r="OT41" s="471"/>
      <c r="OU41" s="471"/>
      <c r="OV41" s="471"/>
      <c r="OW41" s="471"/>
      <c r="OX41" s="471"/>
      <c r="OY41" s="471"/>
      <c r="OZ41" s="471"/>
      <c r="PA41" s="471"/>
      <c r="PB41" s="471"/>
      <c r="PC41" s="471"/>
      <c r="PD41" s="471"/>
      <c r="PE41" s="471"/>
      <c r="PF41" s="471"/>
      <c r="PG41" s="471"/>
      <c r="PH41" s="471"/>
      <c r="PI41" s="471"/>
      <c r="PJ41" s="471"/>
      <c r="PK41" s="471"/>
      <c r="PL41" s="471"/>
      <c r="PM41" s="471"/>
      <c r="PN41" s="471"/>
      <c r="PO41" s="471"/>
      <c r="PP41" s="471"/>
      <c r="PQ41" s="471"/>
      <c r="PR41" s="471"/>
      <c r="PS41" s="471"/>
      <c r="PT41" s="471"/>
      <c r="PU41" s="471"/>
      <c r="PV41" s="471"/>
      <c r="PW41" s="471"/>
      <c r="PX41" s="471"/>
      <c r="PY41" s="471"/>
      <c r="PZ41" s="471"/>
      <c r="QA41" s="471"/>
      <c r="QB41" s="471"/>
      <c r="QC41" s="471"/>
      <c r="QD41" s="471"/>
      <c r="QE41" s="471"/>
      <c r="QF41" s="471"/>
      <c r="QG41" s="471"/>
      <c r="QH41" s="471"/>
      <c r="QI41" s="471"/>
      <c r="QJ41" s="471"/>
      <c r="QK41" s="471"/>
      <c r="QL41" s="471"/>
      <c r="QM41" s="471"/>
      <c r="QN41" s="471"/>
      <c r="QO41" s="471"/>
      <c r="QP41" s="471"/>
      <c r="QQ41" s="471"/>
      <c r="QR41" s="471"/>
      <c r="QS41" s="471"/>
      <c r="QT41" s="471"/>
      <c r="QU41" s="471"/>
      <c r="QV41" s="471"/>
      <c r="QW41" s="471"/>
      <c r="QX41" s="471"/>
      <c r="QY41" s="471"/>
      <c r="QZ41" s="471"/>
      <c r="RA41" s="471"/>
      <c r="RB41" s="471"/>
      <c r="RC41" s="471"/>
      <c r="RD41" s="471"/>
      <c r="RE41" s="471"/>
      <c r="RF41" s="471"/>
      <c r="RG41" s="471"/>
      <c r="RH41" s="471"/>
      <c r="RI41" s="471"/>
      <c r="RJ41" s="471"/>
      <c r="RK41" s="471"/>
      <c r="RL41" s="471"/>
      <c r="RM41" s="471"/>
      <c r="RN41" s="471"/>
      <c r="RO41" s="471"/>
      <c r="RP41" s="471"/>
      <c r="RQ41" s="471"/>
      <c r="RR41" s="471"/>
      <c r="RS41" s="471"/>
      <c r="RT41" s="471"/>
      <c r="RU41" s="471"/>
      <c r="RV41" s="471"/>
      <c r="RW41" s="471"/>
      <c r="RX41" s="471"/>
      <c r="RY41" s="471"/>
      <c r="RZ41" s="471"/>
      <c r="SA41" s="471"/>
      <c r="SB41" s="471"/>
      <c r="SC41" s="471"/>
      <c r="SD41" s="471"/>
      <c r="SE41" s="471"/>
      <c r="SF41" s="471"/>
      <c r="SG41" s="471"/>
      <c r="SH41" s="471"/>
      <c r="SI41" s="471"/>
      <c r="SJ41" s="471"/>
      <c r="SK41" s="471"/>
      <c r="SL41" s="471"/>
      <c r="SM41" s="471"/>
      <c r="SN41" s="471"/>
      <c r="SO41" s="471"/>
      <c r="SP41" s="471"/>
      <c r="SQ41" s="471"/>
      <c r="SR41" s="471"/>
      <c r="SS41" s="471"/>
      <c r="ST41" s="471"/>
      <c r="SU41" s="471"/>
      <c r="SV41" s="471"/>
      <c r="SW41" s="471"/>
      <c r="SX41" s="471"/>
      <c r="SY41" s="471"/>
      <c r="SZ41" s="471"/>
      <c r="TA41" s="471"/>
      <c r="TB41" s="471"/>
      <c r="TC41" s="471"/>
      <c r="TD41" s="471"/>
      <c r="TE41" s="471"/>
      <c r="TF41" s="471"/>
      <c r="TG41" s="471"/>
      <c r="TH41" s="471"/>
      <c r="TI41" s="471"/>
      <c r="TJ41" s="471"/>
      <c r="TK41" s="471"/>
      <c r="TL41" s="471"/>
      <c r="TM41" s="471"/>
      <c r="TN41" s="471"/>
      <c r="TO41" s="471"/>
      <c r="TP41" s="471"/>
      <c r="TQ41" s="471"/>
      <c r="TR41" s="471"/>
      <c r="TS41" s="471"/>
      <c r="TT41" s="471"/>
      <c r="TU41" s="471"/>
      <c r="TV41" s="471"/>
      <c r="TW41" s="471"/>
      <c r="TX41" s="471"/>
      <c r="TY41" s="471"/>
      <c r="TZ41" s="471"/>
      <c r="UA41" s="471"/>
      <c r="UB41" s="471"/>
      <c r="UC41" s="471"/>
      <c r="UD41" s="471"/>
      <c r="UE41" s="471"/>
      <c r="UF41" s="471"/>
      <c r="UG41" s="471"/>
      <c r="UH41" s="471"/>
      <c r="UI41" s="471"/>
      <c r="UJ41" s="471"/>
      <c r="UK41" s="471"/>
      <c r="UL41" s="471"/>
      <c r="UM41" s="471"/>
      <c r="UN41" s="471"/>
      <c r="UO41" s="471"/>
      <c r="UP41" s="471"/>
      <c r="UQ41" s="471"/>
      <c r="UR41" s="471"/>
      <c r="US41" s="471"/>
      <c r="UT41" s="471"/>
      <c r="UU41" s="471"/>
      <c r="UV41" s="471"/>
      <c r="UW41" s="471"/>
      <c r="UX41" s="471"/>
      <c r="UY41" s="471"/>
      <c r="UZ41" s="471"/>
      <c r="VA41" s="471"/>
      <c r="VB41" s="471"/>
      <c r="VC41" s="471"/>
      <c r="VD41" s="471"/>
      <c r="VE41" s="471"/>
      <c r="VF41" s="471"/>
      <c r="VG41" s="471"/>
      <c r="VH41" s="471"/>
      <c r="VI41" s="471"/>
      <c r="VJ41" s="471"/>
      <c r="VK41" s="471"/>
      <c r="VL41" s="471"/>
      <c r="VM41" s="471"/>
      <c r="VN41" s="471"/>
      <c r="VO41" s="471"/>
      <c r="VP41" s="471"/>
      <c r="VQ41" s="471"/>
      <c r="VR41" s="471"/>
      <c r="VS41" s="471"/>
      <c r="VT41" s="471"/>
      <c r="VU41" s="471"/>
      <c r="VV41" s="471"/>
      <c r="VW41" s="471"/>
      <c r="VX41" s="471"/>
      <c r="VY41" s="471"/>
      <c r="VZ41" s="471"/>
      <c r="WA41" s="471"/>
      <c r="WB41" s="471"/>
      <c r="WC41" s="471"/>
      <c r="WD41" s="471"/>
      <c r="WE41" s="471"/>
      <c r="WF41" s="471"/>
      <c r="WG41" s="471"/>
      <c r="WH41" s="471"/>
      <c r="WI41" s="471"/>
      <c r="WJ41" s="471"/>
      <c r="WK41" s="471"/>
      <c r="WL41" s="471"/>
      <c r="WM41" s="471"/>
      <c r="WN41" s="471"/>
      <c r="WO41" s="471"/>
      <c r="WP41" s="471"/>
      <c r="WQ41" s="471"/>
      <c r="WR41" s="471"/>
      <c r="WS41" s="471"/>
      <c r="WT41" s="471"/>
      <c r="WU41" s="471"/>
      <c r="WV41" s="471"/>
      <c r="WW41" s="471"/>
      <c r="WX41" s="471"/>
      <c r="WY41" s="471"/>
      <c r="WZ41" s="471"/>
      <c r="XA41" s="471"/>
      <c r="XB41" s="471"/>
      <c r="XC41" s="471"/>
      <c r="XD41" s="471"/>
      <c r="XE41" s="471"/>
      <c r="XF41" s="471"/>
      <c r="XG41" s="471"/>
      <c r="XH41" s="471"/>
      <c r="XI41" s="471"/>
      <c r="XJ41" s="471"/>
      <c r="XK41" s="471"/>
      <c r="XL41" s="471"/>
      <c r="XM41" s="471"/>
      <c r="XN41" s="471"/>
      <c r="XO41" s="471"/>
      <c r="XP41" s="471"/>
      <c r="XQ41" s="471"/>
      <c r="XR41" s="471"/>
      <c r="XS41" s="471"/>
      <c r="XT41" s="471"/>
      <c r="XU41" s="471"/>
      <c r="XV41" s="471"/>
      <c r="XW41" s="471"/>
      <c r="XX41" s="471"/>
      <c r="XY41" s="471"/>
      <c r="XZ41" s="471"/>
      <c r="YA41" s="471"/>
      <c r="YB41" s="471"/>
      <c r="YC41" s="471"/>
      <c r="YD41" s="471"/>
      <c r="YE41" s="471"/>
      <c r="YF41" s="471"/>
      <c r="YG41" s="471"/>
      <c r="YH41" s="471"/>
      <c r="YI41" s="471"/>
      <c r="YJ41" s="471"/>
      <c r="YK41" s="471"/>
      <c r="YL41" s="471"/>
      <c r="YM41" s="471"/>
      <c r="YN41" s="471"/>
      <c r="YO41" s="471"/>
      <c r="YP41" s="471"/>
      <c r="YQ41" s="471"/>
      <c r="YR41" s="471"/>
      <c r="YS41" s="471"/>
      <c r="YT41" s="471"/>
      <c r="YU41" s="471"/>
      <c r="YV41" s="471"/>
      <c r="YW41" s="471"/>
      <c r="YX41" s="471"/>
      <c r="YY41" s="471"/>
      <c r="YZ41" s="471"/>
      <c r="ZA41" s="471"/>
      <c r="ZB41" s="471"/>
      <c r="ZC41" s="471"/>
      <c r="ZD41" s="471"/>
      <c r="ZE41" s="471"/>
      <c r="ZF41" s="471"/>
      <c r="ZG41" s="471"/>
      <c r="ZH41" s="471"/>
      <c r="ZI41" s="471"/>
      <c r="ZJ41" s="471"/>
      <c r="ZK41" s="471"/>
      <c r="ZL41" s="471"/>
      <c r="ZM41" s="471"/>
      <c r="ZN41" s="471"/>
      <c r="ZO41" s="471"/>
      <c r="ZP41" s="471"/>
      <c r="ZQ41" s="471"/>
      <c r="ZR41" s="471"/>
      <c r="ZS41" s="471"/>
      <c r="ZT41" s="471"/>
      <c r="ZU41" s="471"/>
      <c r="ZV41" s="471"/>
      <c r="ZW41" s="471"/>
      <c r="ZX41" s="471"/>
      <c r="ZY41" s="471"/>
      <c r="ZZ41" s="471"/>
      <c r="AAA41" s="471"/>
      <c r="AAB41" s="471"/>
      <c r="AAC41" s="471"/>
      <c r="AAD41" s="471"/>
      <c r="AAE41" s="471"/>
      <c r="AAF41" s="471"/>
      <c r="AAG41" s="471"/>
      <c r="AAH41" s="471"/>
      <c r="AAI41" s="471"/>
      <c r="AAJ41" s="471"/>
      <c r="AAK41" s="471"/>
      <c r="AAL41" s="471"/>
      <c r="AAM41" s="471"/>
      <c r="AAN41" s="471"/>
      <c r="AAO41" s="471"/>
      <c r="AAP41" s="471"/>
      <c r="AAQ41" s="471"/>
      <c r="AAR41" s="471"/>
      <c r="AAS41" s="471"/>
      <c r="AAT41" s="471"/>
      <c r="AAU41" s="471"/>
      <c r="AAV41" s="471"/>
      <c r="AAW41" s="471"/>
      <c r="AAX41" s="471"/>
      <c r="AAY41" s="471"/>
      <c r="AAZ41" s="471"/>
      <c r="ABA41" s="471"/>
      <c r="ABB41" s="471"/>
      <c r="ABC41" s="471"/>
      <c r="ABD41" s="471"/>
      <c r="ABE41" s="471"/>
      <c r="ABF41" s="471"/>
      <c r="ABG41" s="471"/>
      <c r="ABH41" s="471"/>
      <c r="ABI41" s="471"/>
      <c r="ABJ41" s="471"/>
      <c r="ABK41" s="471"/>
      <c r="ABL41" s="471"/>
      <c r="ABM41" s="471"/>
      <c r="ABN41" s="471"/>
      <c r="ABO41" s="471"/>
      <c r="ABP41" s="471"/>
      <c r="ABQ41" s="471"/>
      <c r="ABR41" s="471"/>
      <c r="ABS41" s="471"/>
      <c r="ABT41" s="471"/>
      <c r="ABU41" s="471"/>
      <c r="ABV41" s="471"/>
      <c r="ABW41" s="471"/>
      <c r="ABX41" s="471"/>
      <c r="ABY41" s="471"/>
      <c r="ABZ41" s="471"/>
      <c r="ACA41" s="471"/>
      <c r="ACB41" s="471"/>
      <c r="ACC41" s="471"/>
      <c r="ACD41" s="471"/>
      <c r="ACE41" s="471"/>
      <c r="ACF41" s="471"/>
      <c r="ACG41" s="471"/>
      <c r="ACH41" s="471"/>
      <c r="ACI41" s="471"/>
      <c r="ACJ41" s="471"/>
      <c r="ACK41" s="471"/>
      <c r="ACL41" s="471"/>
      <c r="ACM41" s="471"/>
      <c r="ACN41" s="471"/>
      <c r="ACO41" s="471"/>
      <c r="ACP41" s="471"/>
      <c r="ACQ41" s="471"/>
      <c r="ACR41" s="471"/>
      <c r="ACS41" s="471"/>
      <c r="ACT41" s="471"/>
      <c r="ACU41" s="471"/>
      <c r="ACV41" s="471"/>
      <c r="ACW41" s="471"/>
      <c r="ACX41" s="471"/>
      <c r="ACY41" s="471"/>
      <c r="ACZ41" s="471"/>
      <c r="ADA41" s="471"/>
      <c r="ADB41" s="471"/>
      <c r="ADC41" s="471"/>
      <c r="ADD41" s="471"/>
      <c r="ADE41" s="471"/>
      <c r="ADF41" s="471"/>
      <c r="ADG41" s="471"/>
      <c r="ADH41" s="471"/>
      <c r="ADI41" s="471"/>
      <c r="ADJ41" s="471"/>
      <c r="ADK41" s="471"/>
      <c r="ADL41" s="471"/>
      <c r="ADM41" s="471"/>
      <c r="ADN41" s="471"/>
      <c r="ADO41" s="471"/>
      <c r="ADP41" s="471"/>
      <c r="ADQ41" s="471"/>
      <c r="ADR41" s="471"/>
      <c r="ADS41" s="471"/>
      <c r="ADT41" s="471"/>
      <c r="ADU41" s="471"/>
      <c r="ADV41" s="471"/>
      <c r="ADW41" s="471"/>
      <c r="ADX41" s="471"/>
      <c r="ADY41" s="471"/>
      <c r="ADZ41" s="471"/>
      <c r="AEA41" s="471"/>
      <c r="AEB41" s="471"/>
      <c r="AEC41" s="471"/>
      <c r="AED41" s="471"/>
      <c r="AEE41" s="471"/>
      <c r="AEF41" s="471"/>
      <c r="AEG41" s="471"/>
      <c r="AEH41" s="471"/>
      <c r="AEI41" s="471"/>
      <c r="AEJ41" s="471"/>
      <c r="AEK41" s="471"/>
      <c r="AEL41" s="471"/>
      <c r="AEM41" s="471"/>
      <c r="AEN41" s="471"/>
      <c r="AEO41" s="471"/>
      <c r="AEP41" s="471"/>
      <c r="AEQ41" s="471"/>
      <c r="AER41" s="471"/>
      <c r="AES41" s="471"/>
      <c r="AET41" s="471"/>
      <c r="AEU41" s="471"/>
      <c r="AEV41" s="471"/>
      <c r="AEW41" s="471"/>
      <c r="AEX41" s="471"/>
      <c r="AEY41" s="471"/>
      <c r="AEZ41" s="471"/>
      <c r="AFA41" s="471"/>
      <c r="AFB41" s="471"/>
      <c r="AFC41" s="471"/>
      <c r="AFD41" s="471"/>
      <c r="AFE41" s="471"/>
      <c r="AFF41" s="471"/>
      <c r="AFG41" s="471"/>
      <c r="AFH41" s="471"/>
      <c r="AFI41" s="471"/>
      <c r="AFJ41" s="471"/>
      <c r="AFK41" s="471"/>
      <c r="AFL41" s="471"/>
      <c r="AFM41" s="471"/>
      <c r="AFN41" s="471"/>
      <c r="AFO41" s="471"/>
      <c r="AFP41" s="471"/>
      <c r="AFQ41" s="471"/>
      <c r="AFR41" s="471"/>
      <c r="AFS41" s="471"/>
      <c r="AFT41" s="471"/>
      <c r="AFU41" s="471"/>
      <c r="AFV41" s="471"/>
      <c r="AFW41" s="471"/>
      <c r="AFX41" s="471"/>
      <c r="AFY41" s="471"/>
      <c r="AFZ41" s="471"/>
      <c r="AGA41" s="471"/>
      <c r="AGB41" s="471"/>
      <c r="AGC41" s="471"/>
      <c r="AGD41" s="471"/>
      <c r="AGE41" s="471"/>
      <c r="AGF41" s="471"/>
      <c r="AGG41" s="471"/>
      <c r="AGH41" s="471"/>
      <c r="AGI41" s="471"/>
    </row>
    <row r="42" spans="1:867" s="421" customFormat="1" x14ac:dyDescent="0.2">
      <c r="A42" s="48" t="str">
        <f>'Estimación por período'!A42</f>
        <v>10.2. Constitución y fortalecimiento de la Organización de la Cadena Agroindustrial de la Panela</v>
      </c>
      <c r="B42" s="48">
        <f>'Estimación anualizada '!V42</f>
        <v>22914192912</v>
      </c>
      <c r="C42" s="284">
        <v>0.9</v>
      </c>
      <c r="D42" s="284">
        <v>0.05</v>
      </c>
      <c r="E42" s="284">
        <v>0.05</v>
      </c>
      <c r="F42" s="48">
        <f>B42*C42</f>
        <v>20622773620.799999</v>
      </c>
      <c r="G42" s="48">
        <f>B42*D42</f>
        <v>1145709645.6000001</v>
      </c>
      <c r="H42" s="48">
        <f>B42*E42</f>
        <v>1145709645.6000001</v>
      </c>
      <c r="I42" s="527">
        <v>0.6</v>
      </c>
      <c r="J42" s="527"/>
      <c r="K42" s="527">
        <v>0.4</v>
      </c>
      <c r="L42" s="526"/>
      <c r="M42" s="48">
        <f t="shared" ref="M42:M44" si="50">F42*I42</f>
        <v>12373664172.48</v>
      </c>
      <c r="N42" s="48"/>
      <c r="O42" s="48">
        <f t="shared" ref="O42:O44" si="51">F42*K42</f>
        <v>8249109448.3199997</v>
      </c>
      <c r="P42" s="48"/>
      <c r="Q42" s="471"/>
      <c r="R42" s="471"/>
      <c r="S42" s="471"/>
      <c r="T42" s="471"/>
      <c r="U42" s="471"/>
      <c r="V42" s="471"/>
      <c r="W42" s="471"/>
      <c r="X42" s="471"/>
      <c r="Y42" s="471"/>
      <c r="Z42" s="471"/>
      <c r="AA42" s="471"/>
      <c r="AB42" s="471"/>
      <c r="AC42" s="471"/>
      <c r="AD42" s="471"/>
      <c r="AE42" s="471"/>
      <c r="AF42" s="471"/>
      <c r="AG42" s="471"/>
      <c r="AH42" s="471"/>
      <c r="AI42" s="471"/>
      <c r="AJ42" s="471"/>
      <c r="AK42" s="471"/>
      <c r="AL42" s="471"/>
      <c r="AM42" s="471"/>
      <c r="AN42" s="471"/>
      <c r="AO42" s="471"/>
      <c r="AP42" s="471"/>
      <c r="AQ42" s="471"/>
      <c r="AR42" s="471"/>
      <c r="AS42" s="471"/>
      <c r="AT42" s="471"/>
      <c r="AU42" s="471"/>
      <c r="AV42" s="471"/>
      <c r="AW42" s="471"/>
      <c r="AX42" s="471"/>
      <c r="AY42" s="471"/>
      <c r="AZ42" s="471"/>
      <c r="BA42" s="471"/>
      <c r="BB42" s="471"/>
      <c r="BC42" s="471"/>
      <c r="BD42" s="471"/>
      <c r="BE42" s="471"/>
      <c r="BF42" s="471"/>
      <c r="BG42" s="471"/>
      <c r="BH42" s="471"/>
      <c r="BI42" s="471"/>
      <c r="BJ42" s="471"/>
      <c r="BK42" s="471"/>
      <c r="BL42" s="471"/>
      <c r="BM42" s="471"/>
      <c r="BN42" s="471"/>
      <c r="BO42" s="471"/>
      <c r="BP42" s="471"/>
      <c r="BQ42" s="471"/>
      <c r="BR42" s="471"/>
      <c r="BS42" s="471"/>
      <c r="BT42" s="471"/>
      <c r="BU42" s="471"/>
      <c r="BV42" s="471"/>
      <c r="BW42" s="471"/>
      <c r="BX42" s="471"/>
      <c r="BY42" s="471"/>
      <c r="BZ42" s="471"/>
      <c r="CA42" s="471"/>
      <c r="CB42" s="471"/>
      <c r="CC42" s="471"/>
      <c r="CD42" s="471"/>
      <c r="CE42" s="471"/>
      <c r="CF42" s="471"/>
      <c r="CG42" s="471"/>
      <c r="CH42" s="471"/>
      <c r="CI42" s="471"/>
      <c r="CJ42" s="471"/>
      <c r="CK42" s="471"/>
      <c r="CL42" s="471"/>
      <c r="CM42" s="471"/>
      <c r="CN42" s="471"/>
      <c r="CO42" s="471"/>
      <c r="CP42" s="471"/>
      <c r="CQ42" s="471"/>
      <c r="CR42" s="471"/>
      <c r="CS42" s="471"/>
      <c r="CT42" s="471"/>
      <c r="CU42" s="471"/>
      <c r="CV42" s="471"/>
      <c r="CW42" s="471"/>
      <c r="CX42" s="471"/>
      <c r="CY42" s="471"/>
      <c r="CZ42" s="471"/>
      <c r="DA42" s="471"/>
      <c r="DB42" s="471"/>
      <c r="DC42" s="471"/>
      <c r="DD42" s="471"/>
      <c r="DE42" s="471"/>
      <c r="DF42" s="471"/>
      <c r="DG42" s="471"/>
      <c r="DH42" s="471"/>
      <c r="DI42" s="471"/>
      <c r="DJ42" s="471"/>
      <c r="DK42" s="471"/>
      <c r="DL42" s="471"/>
      <c r="DM42" s="471"/>
      <c r="DN42" s="471"/>
      <c r="DO42" s="471"/>
      <c r="DP42" s="471"/>
      <c r="DQ42" s="471"/>
      <c r="DR42" s="471"/>
      <c r="DS42" s="471"/>
      <c r="DT42" s="471"/>
      <c r="DU42" s="471"/>
      <c r="DV42" s="471"/>
      <c r="DW42" s="471"/>
      <c r="DX42" s="471"/>
      <c r="DY42" s="471"/>
      <c r="DZ42" s="471"/>
      <c r="EA42" s="471"/>
      <c r="EB42" s="471"/>
      <c r="EC42" s="471"/>
      <c r="ED42" s="471"/>
      <c r="EE42" s="471"/>
      <c r="EF42" s="471"/>
      <c r="EG42" s="471"/>
      <c r="EH42" s="471"/>
      <c r="EI42" s="471"/>
      <c r="EJ42" s="471"/>
      <c r="EK42" s="471"/>
      <c r="EL42" s="471"/>
      <c r="EM42" s="471"/>
      <c r="EN42" s="471"/>
      <c r="EO42" s="471"/>
      <c r="EP42" s="471"/>
      <c r="EQ42" s="471"/>
      <c r="ER42" s="471"/>
      <c r="ES42" s="471"/>
      <c r="ET42" s="471"/>
      <c r="EU42" s="471"/>
      <c r="EV42" s="471"/>
      <c r="EW42" s="471"/>
      <c r="EX42" s="471"/>
      <c r="EY42" s="471"/>
      <c r="EZ42" s="471"/>
      <c r="FA42" s="471"/>
      <c r="FB42" s="471"/>
      <c r="FC42" s="471"/>
      <c r="FD42" s="471"/>
      <c r="FE42" s="471"/>
      <c r="FF42" s="471"/>
      <c r="FG42" s="471"/>
      <c r="FH42" s="471"/>
      <c r="FI42" s="471"/>
      <c r="FJ42" s="471"/>
      <c r="FK42" s="471"/>
      <c r="FL42" s="471"/>
      <c r="FM42" s="471"/>
      <c r="FN42" s="471"/>
      <c r="FO42" s="471"/>
      <c r="FP42" s="471"/>
      <c r="FQ42" s="471"/>
      <c r="FR42" s="471"/>
      <c r="FS42" s="471"/>
      <c r="FT42" s="471"/>
      <c r="FU42" s="471"/>
      <c r="FV42" s="471"/>
      <c r="FW42" s="471"/>
      <c r="FX42" s="471"/>
      <c r="FY42" s="471"/>
      <c r="FZ42" s="471"/>
      <c r="GA42" s="471"/>
      <c r="GB42" s="471"/>
      <c r="GC42" s="471"/>
      <c r="GD42" s="471"/>
      <c r="GE42" s="471"/>
      <c r="GF42" s="471"/>
      <c r="GG42" s="471"/>
      <c r="GH42" s="471"/>
      <c r="GI42" s="471"/>
      <c r="GJ42" s="471"/>
      <c r="GK42" s="471"/>
      <c r="GL42" s="471"/>
      <c r="GM42" s="471"/>
      <c r="GN42" s="471"/>
      <c r="GO42" s="471"/>
      <c r="GP42" s="471"/>
      <c r="GQ42" s="471"/>
      <c r="GR42" s="471"/>
      <c r="GS42" s="471"/>
      <c r="GT42" s="471"/>
      <c r="GU42" s="471"/>
      <c r="GV42" s="471"/>
      <c r="GW42" s="471"/>
      <c r="GX42" s="471"/>
      <c r="GY42" s="471"/>
      <c r="GZ42" s="471"/>
      <c r="HA42" s="471"/>
      <c r="HB42" s="471"/>
      <c r="HC42" s="471"/>
      <c r="HD42" s="471"/>
      <c r="HE42" s="471"/>
      <c r="HF42" s="471"/>
      <c r="HG42" s="471"/>
      <c r="HH42" s="471"/>
      <c r="HI42" s="471"/>
      <c r="HJ42" s="471"/>
      <c r="HK42" s="471"/>
      <c r="HL42" s="471"/>
      <c r="HM42" s="471"/>
      <c r="HN42" s="471"/>
      <c r="HO42" s="471"/>
      <c r="HP42" s="471"/>
      <c r="HQ42" s="471"/>
      <c r="HR42" s="471"/>
      <c r="HS42" s="471"/>
      <c r="HT42" s="471"/>
      <c r="HU42" s="471"/>
      <c r="HV42" s="471"/>
      <c r="HW42" s="471"/>
      <c r="HX42" s="471"/>
      <c r="HY42" s="471"/>
      <c r="HZ42" s="471"/>
      <c r="IA42" s="471"/>
      <c r="IB42" s="471"/>
      <c r="IC42" s="471"/>
      <c r="ID42" s="471"/>
      <c r="IE42" s="471"/>
      <c r="IF42" s="471"/>
      <c r="IG42" s="471"/>
      <c r="IH42" s="471"/>
      <c r="II42" s="471"/>
      <c r="IJ42" s="471"/>
      <c r="IK42" s="471"/>
      <c r="IL42" s="471"/>
      <c r="IM42" s="471"/>
      <c r="IN42" s="471"/>
      <c r="IO42" s="471"/>
      <c r="IP42" s="471"/>
      <c r="IQ42" s="471"/>
      <c r="IR42" s="471"/>
      <c r="IS42" s="471"/>
      <c r="IT42" s="471"/>
      <c r="IU42" s="471"/>
      <c r="IV42" s="471"/>
      <c r="IW42" s="471"/>
      <c r="IX42" s="471"/>
      <c r="IY42" s="471"/>
      <c r="IZ42" s="471"/>
      <c r="JA42" s="471"/>
      <c r="JB42" s="471"/>
      <c r="JC42" s="471"/>
      <c r="JD42" s="471"/>
      <c r="JE42" s="471"/>
      <c r="JF42" s="471"/>
      <c r="JG42" s="471"/>
      <c r="JH42" s="471"/>
      <c r="JI42" s="471"/>
      <c r="JJ42" s="471"/>
      <c r="JK42" s="471"/>
      <c r="JL42" s="471"/>
      <c r="JM42" s="471"/>
      <c r="JN42" s="471"/>
      <c r="JO42" s="471"/>
      <c r="JP42" s="471"/>
      <c r="JQ42" s="471"/>
      <c r="JR42" s="471"/>
      <c r="JS42" s="471"/>
      <c r="JT42" s="471"/>
      <c r="JU42" s="471"/>
      <c r="JV42" s="471"/>
      <c r="JW42" s="471"/>
      <c r="JX42" s="471"/>
      <c r="JY42" s="471"/>
      <c r="JZ42" s="471"/>
      <c r="KA42" s="471"/>
      <c r="KB42" s="471"/>
      <c r="KC42" s="471"/>
      <c r="KD42" s="471"/>
      <c r="KE42" s="471"/>
      <c r="KF42" s="471"/>
      <c r="KG42" s="471"/>
      <c r="KH42" s="471"/>
      <c r="KI42" s="471"/>
      <c r="KJ42" s="471"/>
      <c r="KK42" s="471"/>
      <c r="KL42" s="471"/>
      <c r="KM42" s="471"/>
      <c r="KN42" s="471"/>
      <c r="KO42" s="471"/>
      <c r="KP42" s="471"/>
      <c r="KQ42" s="471"/>
      <c r="KR42" s="471"/>
      <c r="KS42" s="471"/>
      <c r="KT42" s="471"/>
      <c r="KU42" s="471"/>
      <c r="KV42" s="471"/>
      <c r="KW42" s="471"/>
      <c r="KX42" s="471"/>
      <c r="KY42" s="471"/>
      <c r="KZ42" s="471"/>
      <c r="LA42" s="471"/>
      <c r="LB42" s="471"/>
      <c r="LC42" s="471"/>
      <c r="LD42" s="471"/>
      <c r="LE42" s="471"/>
      <c r="LF42" s="471"/>
      <c r="LG42" s="471"/>
      <c r="LH42" s="471"/>
      <c r="LI42" s="471"/>
      <c r="LJ42" s="471"/>
      <c r="LK42" s="471"/>
      <c r="LL42" s="471"/>
      <c r="LM42" s="471"/>
      <c r="LN42" s="471"/>
      <c r="LO42" s="471"/>
      <c r="LP42" s="471"/>
      <c r="LQ42" s="471"/>
      <c r="LR42" s="471"/>
      <c r="LS42" s="471"/>
      <c r="LT42" s="471"/>
      <c r="LU42" s="471"/>
      <c r="LV42" s="471"/>
      <c r="LW42" s="471"/>
      <c r="LX42" s="471"/>
      <c r="LY42" s="471"/>
      <c r="LZ42" s="471"/>
      <c r="MA42" s="471"/>
      <c r="MB42" s="471"/>
      <c r="MC42" s="471"/>
      <c r="MD42" s="471"/>
      <c r="ME42" s="471"/>
      <c r="MF42" s="471"/>
      <c r="MG42" s="471"/>
      <c r="MH42" s="471"/>
      <c r="MI42" s="471"/>
      <c r="MJ42" s="471"/>
      <c r="MK42" s="471"/>
      <c r="ML42" s="471"/>
      <c r="MM42" s="471"/>
      <c r="MN42" s="471"/>
      <c r="MO42" s="471"/>
      <c r="MP42" s="471"/>
      <c r="MQ42" s="471"/>
      <c r="MR42" s="471"/>
      <c r="MS42" s="471"/>
      <c r="MT42" s="471"/>
      <c r="MU42" s="471"/>
      <c r="MV42" s="471"/>
      <c r="MW42" s="471"/>
      <c r="MX42" s="471"/>
      <c r="MY42" s="471"/>
      <c r="MZ42" s="471"/>
      <c r="NA42" s="471"/>
      <c r="NB42" s="471"/>
      <c r="NC42" s="471"/>
      <c r="ND42" s="471"/>
      <c r="NE42" s="471"/>
      <c r="NF42" s="471"/>
      <c r="NG42" s="471"/>
      <c r="NH42" s="471"/>
      <c r="NI42" s="471"/>
      <c r="NJ42" s="471"/>
      <c r="NK42" s="471"/>
      <c r="NL42" s="471"/>
      <c r="NM42" s="471"/>
      <c r="NN42" s="471"/>
      <c r="NO42" s="471"/>
      <c r="NP42" s="471"/>
      <c r="NQ42" s="471"/>
      <c r="NR42" s="471"/>
      <c r="NS42" s="471"/>
      <c r="NT42" s="471"/>
      <c r="NU42" s="471"/>
      <c r="NV42" s="471"/>
      <c r="NW42" s="471"/>
      <c r="NX42" s="471"/>
      <c r="NY42" s="471"/>
      <c r="NZ42" s="471"/>
      <c r="OA42" s="471"/>
      <c r="OB42" s="471"/>
      <c r="OC42" s="471"/>
      <c r="OD42" s="471"/>
      <c r="OE42" s="471"/>
      <c r="OF42" s="471"/>
      <c r="OG42" s="471"/>
      <c r="OH42" s="471"/>
      <c r="OI42" s="471"/>
      <c r="OJ42" s="471"/>
      <c r="OK42" s="471"/>
      <c r="OL42" s="471"/>
      <c r="OM42" s="471"/>
      <c r="ON42" s="471"/>
      <c r="OO42" s="471"/>
      <c r="OP42" s="471"/>
      <c r="OQ42" s="471"/>
      <c r="OR42" s="471"/>
      <c r="OS42" s="471"/>
      <c r="OT42" s="471"/>
      <c r="OU42" s="471"/>
      <c r="OV42" s="471"/>
      <c r="OW42" s="471"/>
      <c r="OX42" s="471"/>
      <c r="OY42" s="471"/>
      <c r="OZ42" s="471"/>
      <c r="PA42" s="471"/>
      <c r="PB42" s="471"/>
      <c r="PC42" s="471"/>
      <c r="PD42" s="471"/>
      <c r="PE42" s="471"/>
      <c r="PF42" s="471"/>
      <c r="PG42" s="471"/>
      <c r="PH42" s="471"/>
      <c r="PI42" s="471"/>
      <c r="PJ42" s="471"/>
      <c r="PK42" s="471"/>
      <c r="PL42" s="471"/>
      <c r="PM42" s="471"/>
      <c r="PN42" s="471"/>
      <c r="PO42" s="471"/>
      <c r="PP42" s="471"/>
      <c r="PQ42" s="471"/>
      <c r="PR42" s="471"/>
      <c r="PS42" s="471"/>
      <c r="PT42" s="471"/>
      <c r="PU42" s="471"/>
      <c r="PV42" s="471"/>
      <c r="PW42" s="471"/>
      <c r="PX42" s="471"/>
      <c r="PY42" s="471"/>
      <c r="PZ42" s="471"/>
      <c r="QA42" s="471"/>
      <c r="QB42" s="471"/>
      <c r="QC42" s="471"/>
      <c r="QD42" s="471"/>
      <c r="QE42" s="471"/>
      <c r="QF42" s="471"/>
      <c r="QG42" s="471"/>
      <c r="QH42" s="471"/>
      <c r="QI42" s="471"/>
      <c r="QJ42" s="471"/>
      <c r="QK42" s="471"/>
      <c r="QL42" s="471"/>
      <c r="QM42" s="471"/>
      <c r="QN42" s="471"/>
      <c r="QO42" s="471"/>
      <c r="QP42" s="471"/>
      <c r="QQ42" s="471"/>
      <c r="QR42" s="471"/>
      <c r="QS42" s="471"/>
      <c r="QT42" s="471"/>
      <c r="QU42" s="471"/>
      <c r="QV42" s="471"/>
      <c r="QW42" s="471"/>
      <c r="QX42" s="471"/>
      <c r="QY42" s="471"/>
      <c r="QZ42" s="471"/>
      <c r="RA42" s="471"/>
      <c r="RB42" s="471"/>
      <c r="RC42" s="471"/>
      <c r="RD42" s="471"/>
      <c r="RE42" s="471"/>
      <c r="RF42" s="471"/>
      <c r="RG42" s="471"/>
      <c r="RH42" s="471"/>
      <c r="RI42" s="471"/>
      <c r="RJ42" s="471"/>
      <c r="RK42" s="471"/>
      <c r="RL42" s="471"/>
      <c r="RM42" s="471"/>
      <c r="RN42" s="471"/>
      <c r="RO42" s="471"/>
      <c r="RP42" s="471"/>
      <c r="RQ42" s="471"/>
      <c r="RR42" s="471"/>
      <c r="RS42" s="471"/>
      <c r="RT42" s="471"/>
      <c r="RU42" s="471"/>
      <c r="RV42" s="471"/>
      <c r="RW42" s="471"/>
      <c r="RX42" s="471"/>
      <c r="RY42" s="471"/>
      <c r="RZ42" s="471"/>
      <c r="SA42" s="471"/>
      <c r="SB42" s="471"/>
      <c r="SC42" s="471"/>
      <c r="SD42" s="471"/>
      <c r="SE42" s="471"/>
      <c r="SF42" s="471"/>
      <c r="SG42" s="471"/>
      <c r="SH42" s="471"/>
      <c r="SI42" s="471"/>
      <c r="SJ42" s="471"/>
      <c r="SK42" s="471"/>
      <c r="SL42" s="471"/>
      <c r="SM42" s="471"/>
      <c r="SN42" s="471"/>
      <c r="SO42" s="471"/>
      <c r="SP42" s="471"/>
      <c r="SQ42" s="471"/>
      <c r="SR42" s="471"/>
      <c r="SS42" s="471"/>
      <c r="ST42" s="471"/>
      <c r="SU42" s="471"/>
      <c r="SV42" s="471"/>
      <c r="SW42" s="471"/>
      <c r="SX42" s="471"/>
      <c r="SY42" s="471"/>
      <c r="SZ42" s="471"/>
      <c r="TA42" s="471"/>
      <c r="TB42" s="471"/>
      <c r="TC42" s="471"/>
      <c r="TD42" s="471"/>
      <c r="TE42" s="471"/>
      <c r="TF42" s="471"/>
      <c r="TG42" s="471"/>
      <c r="TH42" s="471"/>
      <c r="TI42" s="471"/>
      <c r="TJ42" s="471"/>
      <c r="TK42" s="471"/>
      <c r="TL42" s="471"/>
      <c r="TM42" s="471"/>
      <c r="TN42" s="471"/>
      <c r="TO42" s="471"/>
      <c r="TP42" s="471"/>
      <c r="TQ42" s="471"/>
      <c r="TR42" s="471"/>
      <c r="TS42" s="471"/>
      <c r="TT42" s="471"/>
      <c r="TU42" s="471"/>
      <c r="TV42" s="471"/>
      <c r="TW42" s="471"/>
      <c r="TX42" s="471"/>
      <c r="TY42" s="471"/>
      <c r="TZ42" s="471"/>
      <c r="UA42" s="471"/>
      <c r="UB42" s="471"/>
      <c r="UC42" s="471"/>
      <c r="UD42" s="471"/>
      <c r="UE42" s="471"/>
      <c r="UF42" s="471"/>
      <c r="UG42" s="471"/>
      <c r="UH42" s="471"/>
      <c r="UI42" s="471"/>
      <c r="UJ42" s="471"/>
      <c r="UK42" s="471"/>
      <c r="UL42" s="471"/>
      <c r="UM42" s="471"/>
      <c r="UN42" s="471"/>
      <c r="UO42" s="471"/>
      <c r="UP42" s="471"/>
      <c r="UQ42" s="471"/>
      <c r="UR42" s="471"/>
      <c r="US42" s="471"/>
      <c r="UT42" s="471"/>
      <c r="UU42" s="471"/>
      <c r="UV42" s="471"/>
      <c r="UW42" s="471"/>
      <c r="UX42" s="471"/>
      <c r="UY42" s="471"/>
      <c r="UZ42" s="471"/>
      <c r="VA42" s="471"/>
      <c r="VB42" s="471"/>
      <c r="VC42" s="471"/>
      <c r="VD42" s="471"/>
      <c r="VE42" s="471"/>
      <c r="VF42" s="471"/>
      <c r="VG42" s="471"/>
      <c r="VH42" s="471"/>
      <c r="VI42" s="471"/>
      <c r="VJ42" s="471"/>
      <c r="VK42" s="471"/>
      <c r="VL42" s="471"/>
      <c r="VM42" s="471"/>
      <c r="VN42" s="471"/>
      <c r="VO42" s="471"/>
      <c r="VP42" s="471"/>
      <c r="VQ42" s="471"/>
      <c r="VR42" s="471"/>
      <c r="VS42" s="471"/>
      <c r="VT42" s="471"/>
      <c r="VU42" s="471"/>
      <c r="VV42" s="471"/>
      <c r="VW42" s="471"/>
      <c r="VX42" s="471"/>
      <c r="VY42" s="471"/>
      <c r="VZ42" s="471"/>
      <c r="WA42" s="471"/>
      <c r="WB42" s="471"/>
      <c r="WC42" s="471"/>
      <c r="WD42" s="471"/>
      <c r="WE42" s="471"/>
      <c r="WF42" s="471"/>
      <c r="WG42" s="471"/>
      <c r="WH42" s="471"/>
      <c r="WI42" s="471"/>
      <c r="WJ42" s="471"/>
      <c r="WK42" s="471"/>
      <c r="WL42" s="471"/>
      <c r="WM42" s="471"/>
      <c r="WN42" s="471"/>
      <c r="WO42" s="471"/>
      <c r="WP42" s="471"/>
      <c r="WQ42" s="471"/>
      <c r="WR42" s="471"/>
      <c r="WS42" s="471"/>
      <c r="WT42" s="471"/>
      <c r="WU42" s="471"/>
      <c r="WV42" s="471"/>
      <c r="WW42" s="471"/>
      <c r="WX42" s="471"/>
      <c r="WY42" s="471"/>
      <c r="WZ42" s="471"/>
      <c r="XA42" s="471"/>
      <c r="XB42" s="471"/>
      <c r="XC42" s="471"/>
      <c r="XD42" s="471"/>
      <c r="XE42" s="471"/>
      <c r="XF42" s="471"/>
      <c r="XG42" s="471"/>
      <c r="XH42" s="471"/>
      <c r="XI42" s="471"/>
      <c r="XJ42" s="471"/>
      <c r="XK42" s="471"/>
      <c r="XL42" s="471"/>
      <c r="XM42" s="471"/>
      <c r="XN42" s="471"/>
      <c r="XO42" s="471"/>
      <c r="XP42" s="471"/>
      <c r="XQ42" s="471"/>
      <c r="XR42" s="471"/>
      <c r="XS42" s="471"/>
      <c r="XT42" s="471"/>
      <c r="XU42" s="471"/>
      <c r="XV42" s="471"/>
      <c r="XW42" s="471"/>
      <c r="XX42" s="471"/>
      <c r="XY42" s="471"/>
      <c r="XZ42" s="471"/>
      <c r="YA42" s="471"/>
      <c r="YB42" s="471"/>
      <c r="YC42" s="471"/>
      <c r="YD42" s="471"/>
      <c r="YE42" s="471"/>
      <c r="YF42" s="471"/>
      <c r="YG42" s="471"/>
      <c r="YH42" s="471"/>
      <c r="YI42" s="471"/>
      <c r="YJ42" s="471"/>
      <c r="YK42" s="471"/>
      <c r="YL42" s="471"/>
      <c r="YM42" s="471"/>
      <c r="YN42" s="471"/>
      <c r="YO42" s="471"/>
      <c r="YP42" s="471"/>
      <c r="YQ42" s="471"/>
      <c r="YR42" s="471"/>
      <c r="YS42" s="471"/>
      <c r="YT42" s="471"/>
      <c r="YU42" s="471"/>
      <c r="YV42" s="471"/>
      <c r="YW42" s="471"/>
      <c r="YX42" s="471"/>
      <c r="YY42" s="471"/>
      <c r="YZ42" s="471"/>
      <c r="ZA42" s="471"/>
      <c r="ZB42" s="471"/>
      <c r="ZC42" s="471"/>
      <c r="ZD42" s="471"/>
      <c r="ZE42" s="471"/>
      <c r="ZF42" s="471"/>
      <c r="ZG42" s="471"/>
      <c r="ZH42" s="471"/>
      <c r="ZI42" s="471"/>
      <c r="ZJ42" s="471"/>
      <c r="ZK42" s="471"/>
      <c r="ZL42" s="471"/>
      <c r="ZM42" s="471"/>
      <c r="ZN42" s="471"/>
      <c r="ZO42" s="471"/>
      <c r="ZP42" s="471"/>
      <c r="ZQ42" s="471"/>
      <c r="ZR42" s="471"/>
      <c r="ZS42" s="471"/>
      <c r="ZT42" s="471"/>
      <c r="ZU42" s="471"/>
      <c r="ZV42" s="471"/>
      <c r="ZW42" s="471"/>
      <c r="ZX42" s="471"/>
      <c r="ZY42" s="471"/>
      <c r="ZZ42" s="471"/>
      <c r="AAA42" s="471"/>
      <c r="AAB42" s="471"/>
      <c r="AAC42" s="471"/>
      <c r="AAD42" s="471"/>
      <c r="AAE42" s="471"/>
      <c r="AAF42" s="471"/>
      <c r="AAG42" s="471"/>
      <c r="AAH42" s="471"/>
      <c r="AAI42" s="471"/>
      <c r="AAJ42" s="471"/>
      <c r="AAK42" s="471"/>
      <c r="AAL42" s="471"/>
      <c r="AAM42" s="471"/>
      <c r="AAN42" s="471"/>
      <c r="AAO42" s="471"/>
      <c r="AAP42" s="471"/>
      <c r="AAQ42" s="471"/>
      <c r="AAR42" s="471"/>
      <c r="AAS42" s="471"/>
      <c r="AAT42" s="471"/>
      <c r="AAU42" s="471"/>
      <c r="AAV42" s="471"/>
      <c r="AAW42" s="471"/>
      <c r="AAX42" s="471"/>
      <c r="AAY42" s="471"/>
      <c r="AAZ42" s="471"/>
      <c r="ABA42" s="471"/>
      <c r="ABB42" s="471"/>
      <c r="ABC42" s="471"/>
      <c r="ABD42" s="471"/>
      <c r="ABE42" s="471"/>
      <c r="ABF42" s="471"/>
      <c r="ABG42" s="471"/>
      <c r="ABH42" s="471"/>
      <c r="ABI42" s="471"/>
      <c r="ABJ42" s="471"/>
      <c r="ABK42" s="471"/>
      <c r="ABL42" s="471"/>
      <c r="ABM42" s="471"/>
      <c r="ABN42" s="471"/>
      <c r="ABO42" s="471"/>
      <c r="ABP42" s="471"/>
      <c r="ABQ42" s="471"/>
      <c r="ABR42" s="471"/>
      <c r="ABS42" s="471"/>
      <c r="ABT42" s="471"/>
      <c r="ABU42" s="471"/>
      <c r="ABV42" s="471"/>
      <c r="ABW42" s="471"/>
      <c r="ABX42" s="471"/>
      <c r="ABY42" s="471"/>
      <c r="ABZ42" s="471"/>
      <c r="ACA42" s="471"/>
      <c r="ACB42" s="471"/>
      <c r="ACC42" s="471"/>
      <c r="ACD42" s="471"/>
      <c r="ACE42" s="471"/>
      <c r="ACF42" s="471"/>
      <c r="ACG42" s="471"/>
      <c r="ACH42" s="471"/>
      <c r="ACI42" s="471"/>
      <c r="ACJ42" s="471"/>
      <c r="ACK42" s="471"/>
      <c r="ACL42" s="471"/>
      <c r="ACM42" s="471"/>
      <c r="ACN42" s="471"/>
      <c r="ACO42" s="471"/>
      <c r="ACP42" s="471"/>
      <c r="ACQ42" s="471"/>
      <c r="ACR42" s="471"/>
      <c r="ACS42" s="471"/>
      <c r="ACT42" s="471"/>
      <c r="ACU42" s="471"/>
      <c r="ACV42" s="471"/>
      <c r="ACW42" s="471"/>
      <c r="ACX42" s="471"/>
      <c r="ACY42" s="471"/>
      <c r="ACZ42" s="471"/>
      <c r="ADA42" s="471"/>
      <c r="ADB42" s="471"/>
      <c r="ADC42" s="471"/>
      <c r="ADD42" s="471"/>
      <c r="ADE42" s="471"/>
      <c r="ADF42" s="471"/>
      <c r="ADG42" s="471"/>
      <c r="ADH42" s="471"/>
      <c r="ADI42" s="471"/>
      <c r="ADJ42" s="471"/>
      <c r="ADK42" s="471"/>
      <c r="ADL42" s="471"/>
      <c r="ADM42" s="471"/>
      <c r="ADN42" s="471"/>
      <c r="ADO42" s="471"/>
      <c r="ADP42" s="471"/>
      <c r="ADQ42" s="471"/>
      <c r="ADR42" s="471"/>
      <c r="ADS42" s="471"/>
      <c r="ADT42" s="471"/>
      <c r="ADU42" s="471"/>
      <c r="ADV42" s="471"/>
      <c r="ADW42" s="471"/>
      <c r="ADX42" s="471"/>
      <c r="ADY42" s="471"/>
      <c r="ADZ42" s="471"/>
      <c r="AEA42" s="471"/>
      <c r="AEB42" s="471"/>
      <c r="AEC42" s="471"/>
      <c r="AED42" s="471"/>
      <c r="AEE42" s="471"/>
      <c r="AEF42" s="471"/>
      <c r="AEG42" s="471"/>
      <c r="AEH42" s="471"/>
      <c r="AEI42" s="471"/>
      <c r="AEJ42" s="471"/>
      <c r="AEK42" s="471"/>
      <c r="AEL42" s="471"/>
      <c r="AEM42" s="471"/>
      <c r="AEN42" s="471"/>
      <c r="AEO42" s="471"/>
      <c r="AEP42" s="471"/>
      <c r="AEQ42" s="471"/>
      <c r="AER42" s="471"/>
      <c r="AES42" s="471"/>
      <c r="AET42" s="471"/>
      <c r="AEU42" s="471"/>
      <c r="AEV42" s="471"/>
      <c r="AEW42" s="471"/>
      <c r="AEX42" s="471"/>
      <c r="AEY42" s="471"/>
      <c r="AEZ42" s="471"/>
      <c r="AFA42" s="471"/>
      <c r="AFB42" s="471"/>
      <c r="AFC42" s="471"/>
      <c r="AFD42" s="471"/>
      <c r="AFE42" s="471"/>
      <c r="AFF42" s="471"/>
      <c r="AFG42" s="471"/>
      <c r="AFH42" s="471"/>
      <c r="AFI42" s="471"/>
      <c r="AFJ42" s="471"/>
      <c r="AFK42" s="471"/>
      <c r="AFL42" s="471"/>
      <c r="AFM42" s="471"/>
      <c r="AFN42" s="471"/>
      <c r="AFO42" s="471"/>
      <c r="AFP42" s="471"/>
      <c r="AFQ42" s="471"/>
      <c r="AFR42" s="471"/>
      <c r="AFS42" s="471"/>
      <c r="AFT42" s="471"/>
      <c r="AFU42" s="471"/>
      <c r="AFV42" s="471"/>
      <c r="AFW42" s="471"/>
      <c r="AFX42" s="471"/>
      <c r="AFY42" s="471"/>
      <c r="AFZ42" s="471"/>
      <c r="AGA42" s="471"/>
      <c r="AGB42" s="471"/>
      <c r="AGC42" s="471"/>
      <c r="AGD42" s="471"/>
      <c r="AGE42" s="471"/>
      <c r="AGF42" s="471"/>
      <c r="AGG42" s="471"/>
      <c r="AGH42" s="471"/>
      <c r="AGI42" s="471"/>
    </row>
    <row r="43" spans="1:867" s="421" customFormat="1" x14ac:dyDescent="0.2">
      <c r="A43" s="48" t="str">
        <f>'Estimación por período'!A43</f>
        <v>10.3. Fortalecimiento de la gestión de la información para la cadena agroindustrial de la panela</v>
      </c>
      <c r="B43" s="48">
        <f>'Estimación anualizada '!V43</f>
        <v>81099272294</v>
      </c>
      <c r="C43" s="284">
        <v>0.85</v>
      </c>
      <c r="D43" s="284">
        <v>0.05</v>
      </c>
      <c r="E43" s="284">
        <v>0.1</v>
      </c>
      <c r="F43" s="48">
        <f t="shared" ref="F43:F44" si="52">B43*C43</f>
        <v>68934381449.899994</v>
      </c>
      <c r="G43" s="48">
        <f t="shared" ref="G43:G44" si="53">B43*D43</f>
        <v>4054963614.7000003</v>
      </c>
      <c r="H43" s="48">
        <f t="shared" ref="H43:H44" si="54">B43*E43</f>
        <v>8109927229.4000006</v>
      </c>
      <c r="I43" s="527">
        <v>0.8</v>
      </c>
      <c r="J43" s="527"/>
      <c r="K43" s="527">
        <v>0.2</v>
      </c>
      <c r="L43" s="526"/>
      <c r="M43" s="48">
        <f t="shared" si="50"/>
        <v>55147505159.919998</v>
      </c>
      <c r="N43" s="48"/>
      <c r="O43" s="48">
        <f t="shared" si="51"/>
        <v>13786876289.98</v>
      </c>
      <c r="P43" s="48"/>
      <c r="Q43" s="471"/>
      <c r="R43" s="471"/>
      <c r="S43" s="471"/>
      <c r="T43" s="471"/>
      <c r="U43" s="471"/>
      <c r="V43" s="471"/>
      <c r="W43" s="471"/>
      <c r="X43" s="471"/>
      <c r="Y43" s="471"/>
      <c r="Z43" s="471"/>
      <c r="AA43" s="471"/>
      <c r="AB43" s="471"/>
      <c r="AC43" s="471"/>
      <c r="AD43" s="471"/>
      <c r="AE43" s="471"/>
      <c r="AF43" s="471"/>
      <c r="AG43" s="471"/>
      <c r="AH43" s="471"/>
      <c r="AI43" s="471"/>
      <c r="AJ43" s="471"/>
      <c r="AK43" s="471"/>
      <c r="AL43" s="471"/>
      <c r="AM43" s="471"/>
      <c r="AN43" s="471"/>
      <c r="AO43" s="471"/>
      <c r="AP43" s="471"/>
      <c r="AQ43" s="471"/>
      <c r="AR43" s="471"/>
      <c r="AS43" s="471"/>
      <c r="AT43" s="471"/>
      <c r="AU43" s="471"/>
      <c r="AV43" s="471"/>
      <c r="AW43" s="471"/>
      <c r="AX43" s="471"/>
      <c r="AY43" s="471"/>
      <c r="AZ43" s="471"/>
      <c r="BA43" s="471"/>
      <c r="BB43" s="471"/>
      <c r="BC43" s="471"/>
      <c r="BD43" s="471"/>
      <c r="BE43" s="471"/>
      <c r="BF43" s="471"/>
      <c r="BG43" s="471"/>
      <c r="BH43" s="471"/>
      <c r="BI43" s="471"/>
      <c r="BJ43" s="471"/>
      <c r="BK43" s="471"/>
      <c r="BL43" s="471"/>
      <c r="BM43" s="471"/>
      <c r="BN43" s="471"/>
      <c r="BO43" s="471"/>
      <c r="BP43" s="471"/>
      <c r="BQ43" s="471"/>
      <c r="BR43" s="471"/>
      <c r="BS43" s="471"/>
      <c r="BT43" s="471"/>
      <c r="BU43" s="471"/>
      <c r="BV43" s="471"/>
      <c r="BW43" s="471"/>
      <c r="BX43" s="471"/>
      <c r="BY43" s="471"/>
      <c r="BZ43" s="471"/>
      <c r="CA43" s="471"/>
      <c r="CB43" s="471"/>
      <c r="CC43" s="471"/>
      <c r="CD43" s="471"/>
      <c r="CE43" s="471"/>
      <c r="CF43" s="471"/>
      <c r="CG43" s="471"/>
      <c r="CH43" s="471"/>
      <c r="CI43" s="471"/>
      <c r="CJ43" s="471"/>
      <c r="CK43" s="471"/>
      <c r="CL43" s="471"/>
      <c r="CM43" s="471"/>
      <c r="CN43" s="471"/>
      <c r="CO43" s="471"/>
      <c r="CP43" s="471"/>
      <c r="CQ43" s="471"/>
      <c r="CR43" s="471"/>
      <c r="CS43" s="471"/>
      <c r="CT43" s="471"/>
      <c r="CU43" s="471"/>
      <c r="CV43" s="471"/>
      <c r="CW43" s="471"/>
      <c r="CX43" s="471"/>
      <c r="CY43" s="471"/>
      <c r="CZ43" s="471"/>
      <c r="DA43" s="471"/>
      <c r="DB43" s="471"/>
      <c r="DC43" s="471"/>
      <c r="DD43" s="471"/>
      <c r="DE43" s="471"/>
      <c r="DF43" s="471"/>
      <c r="DG43" s="471"/>
      <c r="DH43" s="471"/>
      <c r="DI43" s="471"/>
      <c r="DJ43" s="471"/>
      <c r="DK43" s="471"/>
      <c r="DL43" s="471"/>
      <c r="DM43" s="471"/>
      <c r="DN43" s="471"/>
      <c r="DO43" s="471"/>
      <c r="DP43" s="471"/>
      <c r="DQ43" s="471"/>
      <c r="DR43" s="471"/>
      <c r="DS43" s="471"/>
      <c r="DT43" s="471"/>
      <c r="DU43" s="471"/>
      <c r="DV43" s="471"/>
      <c r="DW43" s="471"/>
      <c r="DX43" s="471"/>
      <c r="DY43" s="471"/>
      <c r="DZ43" s="471"/>
      <c r="EA43" s="471"/>
      <c r="EB43" s="471"/>
      <c r="EC43" s="471"/>
      <c r="ED43" s="471"/>
      <c r="EE43" s="471"/>
      <c r="EF43" s="471"/>
      <c r="EG43" s="471"/>
      <c r="EH43" s="471"/>
      <c r="EI43" s="471"/>
      <c r="EJ43" s="471"/>
      <c r="EK43" s="471"/>
      <c r="EL43" s="471"/>
      <c r="EM43" s="471"/>
      <c r="EN43" s="471"/>
      <c r="EO43" s="471"/>
      <c r="EP43" s="471"/>
      <c r="EQ43" s="471"/>
      <c r="ER43" s="471"/>
      <c r="ES43" s="471"/>
      <c r="ET43" s="471"/>
      <c r="EU43" s="471"/>
      <c r="EV43" s="471"/>
      <c r="EW43" s="471"/>
      <c r="EX43" s="471"/>
      <c r="EY43" s="471"/>
      <c r="EZ43" s="471"/>
      <c r="FA43" s="471"/>
      <c r="FB43" s="471"/>
      <c r="FC43" s="471"/>
      <c r="FD43" s="471"/>
      <c r="FE43" s="471"/>
      <c r="FF43" s="471"/>
      <c r="FG43" s="471"/>
      <c r="FH43" s="471"/>
      <c r="FI43" s="471"/>
      <c r="FJ43" s="471"/>
      <c r="FK43" s="471"/>
      <c r="FL43" s="471"/>
      <c r="FM43" s="471"/>
      <c r="FN43" s="471"/>
      <c r="FO43" s="471"/>
      <c r="FP43" s="471"/>
      <c r="FQ43" s="471"/>
      <c r="FR43" s="471"/>
      <c r="FS43" s="471"/>
      <c r="FT43" s="471"/>
      <c r="FU43" s="471"/>
      <c r="FV43" s="471"/>
      <c r="FW43" s="471"/>
      <c r="FX43" s="471"/>
      <c r="FY43" s="471"/>
      <c r="FZ43" s="471"/>
      <c r="GA43" s="471"/>
      <c r="GB43" s="471"/>
      <c r="GC43" s="471"/>
      <c r="GD43" s="471"/>
      <c r="GE43" s="471"/>
      <c r="GF43" s="471"/>
      <c r="GG43" s="471"/>
      <c r="GH43" s="471"/>
      <c r="GI43" s="471"/>
      <c r="GJ43" s="471"/>
      <c r="GK43" s="471"/>
      <c r="GL43" s="471"/>
      <c r="GM43" s="471"/>
      <c r="GN43" s="471"/>
      <c r="GO43" s="471"/>
      <c r="GP43" s="471"/>
      <c r="GQ43" s="471"/>
      <c r="GR43" s="471"/>
      <c r="GS43" s="471"/>
      <c r="GT43" s="471"/>
      <c r="GU43" s="471"/>
      <c r="GV43" s="471"/>
      <c r="GW43" s="471"/>
      <c r="GX43" s="471"/>
      <c r="GY43" s="471"/>
      <c r="GZ43" s="471"/>
      <c r="HA43" s="471"/>
      <c r="HB43" s="471"/>
      <c r="HC43" s="471"/>
      <c r="HD43" s="471"/>
      <c r="HE43" s="471"/>
      <c r="HF43" s="471"/>
      <c r="HG43" s="471"/>
      <c r="HH43" s="471"/>
      <c r="HI43" s="471"/>
      <c r="HJ43" s="471"/>
      <c r="HK43" s="471"/>
      <c r="HL43" s="471"/>
      <c r="HM43" s="471"/>
      <c r="HN43" s="471"/>
      <c r="HO43" s="471"/>
      <c r="HP43" s="471"/>
      <c r="HQ43" s="471"/>
      <c r="HR43" s="471"/>
      <c r="HS43" s="471"/>
      <c r="HT43" s="471"/>
      <c r="HU43" s="471"/>
      <c r="HV43" s="471"/>
      <c r="HW43" s="471"/>
      <c r="HX43" s="471"/>
      <c r="HY43" s="471"/>
      <c r="HZ43" s="471"/>
      <c r="IA43" s="471"/>
      <c r="IB43" s="471"/>
      <c r="IC43" s="471"/>
      <c r="ID43" s="471"/>
      <c r="IE43" s="471"/>
      <c r="IF43" s="471"/>
      <c r="IG43" s="471"/>
      <c r="IH43" s="471"/>
      <c r="II43" s="471"/>
      <c r="IJ43" s="471"/>
      <c r="IK43" s="471"/>
      <c r="IL43" s="471"/>
      <c r="IM43" s="471"/>
      <c r="IN43" s="471"/>
      <c r="IO43" s="471"/>
      <c r="IP43" s="471"/>
      <c r="IQ43" s="471"/>
      <c r="IR43" s="471"/>
      <c r="IS43" s="471"/>
      <c r="IT43" s="471"/>
      <c r="IU43" s="471"/>
      <c r="IV43" s="471"/>
      <c r="IW43" s="471"/>
      <c r="IX43" s="471"/>
      <c r="IY43" s="471"/>
      <c r="IZ43" s="471"/>
      <c r="JA43" s="471"/>
      <c r="JB43" s="471"/>
      <c r="JC43" s="471"/>
      <c r="JD43" s="471"/>
      <c r="JE43" s="471"/>
      <c r="JF43" s="471"/>
      <c r="JG43" s="471"/>
      <c r="JH43" s="471"/>
      <c r="JI43" s="471"/>
      <c r="JJ43" s="471"/>
      <c r="JK43" s="471"/>
      <c r="JL43" s="471"/>
      <c r="JM43" s="471"/>
      <c r="JN43" s="471"/>
      <c r="JO43" s="471"/>
      <c r="JP43" s="471"/>
      <c r="JQ43" s="471"/>
      <c r="JR43" s="471"/>
      <c r="JS43" s="471"/>
      <c r="JT43" s="471"/>
      <c r="JU43" s="471"/>
      <c r="JV43" s="471"/>
      <c r="JW43" s="471"/>
      <c r="JX43" s="471"/>
      <c r="JY43" s="471"/>
      <c r="JZ43" s="471"/>
      <c r="KA43" s="471"/>
      <c r="KB43" s="471"/>
      <c r="KC43" s="471"/>
      <c r="KD43" s="471"/>
      <c r="KE43" s="471"/>
      <c r="KF43" s="471"/>
      <c r="KG43" s="471"/>
      <c r="KH43" s="471"/>
      <c r="KI43" s="471"/>
      <c r="KJ43" s="471"/>
      <c r="KK43" s="471"/>
      <c r="KL43" s="471"/>
      <c r="KM43" s="471"/>
      <c r="KN43" s="471"/>
      <c r="KO43" s="471"/>
      <c r="KP43" s="471"/>
      <c r="KQ43" s="471"/>
      <c r="KR43" s="471"/>
      <c r="KS43" s="471"/>
      <c r="KT43" s="471"/>
      <c r="KU43" s="471"/>
      <c r="KV43" s="471"/>
      <c r="KW43" s="471"/>
      <c r="KX43" s="471"/>
      <c r="KY43" s="471"/>
      <c r="KZ43" s="471"/>
      <c r="LA43" s="471"/>
      <c r="LB43" s="471"/>
      <c r="LC43" s="471"/>
      <c r="LD43" s="471"/>
      <c r="LE43" s="471"/>
      <c r="LF43" s="471"/>
      <c r="LG43" s="471"/>
      <c r="LH43" s="471"/>
      <c r="LI43" s="471"/>
      <c r="LJ43" s="471"/>
      <c r="LK43" s="471"/>
      <c r="LL43" s="471"/>
      <c r="LM43" s="471"/>
      <c r="LN43" s="471"/>
      <c r="LO43" s="471"/>
      <c r="LP43" s="471"/>
      <c r="LQ43" s="471"/>
      <c r="LR43" s="471"/>
      <c r="LS43" s="471"/>
      <c r="LT43" s="471"/>
      <c r="LU43" s="471"/>
      <c r="LV43" s="471"/>
      <c r="LW43" s="471"/>
      <c r="LX43" s="471"/>
      <c r="LY43" s="471"/>
      <c r="LZ43" s="471"/>
      <c r="MA43" s="471"/>
      <c r="MB43" s="471"/>
      <c r="MC43" s="471"/>
      <c r="MD43" s="471"/>
      <c r="ME43" s="471"/>
      <c r="MF43" s="471"/>
      <c r="MG43" s="471"/>
      <c r="MH43" s="471"/>
      <c r="MI43" s="471"/>
      <c r="MJ43" s="471"/>
      <c r="MK43" s="471"/>
      <c r="ML43" s="471"/>
      <c r="MM43" s="471"/>
      <c r="MN43" s="471"/>
      <c r="MO43" s="471"/>
      <c r="MP43" s="471"/>
      <c r="MQ43" s="471"/>
      <c r="MR43" s="471"/>
      <c r="MS43" s="471"/>
      <c r="MT43" s="471"/>
      <c r="MU43" s="471"/>
      <c r="MV43" s="471"/>
      <c r="MW43" s="471"/>
      <c r="MX43" s="471"/>
      <c r="MY43" s="471"/>
      <c r="MZ43" s="471"/>
      <c r="NA43" s="471"/>
      <c r="NB43" s="471"/>
      <c r="NC43" s="471"/>
      <c r="ND43" s="471"/>
      <c r="NE43" s="471"/>
      <c r="NF43" s="471"/>
      <c r="NG43" s="471"/>
      <c r="NH43" s="471"/>
      <c r="NI43" s="471"/>
      <c r="NJ43" s="471"/>
      <c r="NK43" s="471"/>
      <c r="NL43" s="471"/>
      <c r="NM43" s="471"/>
      <c r="NN43" s="471"/>
      <c r="NO43" s="471"/>
      <c r="NP43" s="471"/>
      <c r="NQ43" s="471"/>
      <c r="NR43" s="471"/>
      <c r="NS43" s="471"/>
      <c r="NT43" s="471"/>
      <c r="NU43" s="471"/>
      <c r="NV43" s="471"/>
      <c r="NW43" s="471"/>
      <c r="NX43" s="471"/>
      <c r="NY43" s="471"/>
      <c r="NZ43" s="471"/>
      <c r="OA43" s="471"/>
      <c r="OB43" s="471"/>
      <c r="OC43" s="471"/>
      <c r="OD43" s="471"/>
      <c r="OE43" s="471"/>
      <c r="OF43" s="471"/>
      <c r="OG43" s="471"/>
      <c r="OH43" s="471"/>
      <c r="OI43" s="471"/>
      <c r="OJ43" s="471"/>
      <c r="OK43" s="471"/>
      <c r="OL43" s="471"/>
      <c r="OM43" s="471"/>
      <c r="ON43" s="471"/>
      <c r="OO43" s="471"/>
      <c r="OP43" s="471"/>
      <c r="OQ43" s="471"/>
      <c r="OR43" s="471"/>
      <c r="OS43" s="471"/>
      <c r="OT43" s="471"/>
      <c r="OU43" s="471"/>
      <c r="OV43" s="471"/>
      <c r="OW43" s="471"/>
      <c r="OX43" s="471"/>
      <c r="OY43" s="471"/>
      <c r="OZ43" s="471"/>
      <c r="PA43" s="471"/>
      <c r="PB43" s="471"/>
      <c r="PC43" s="471"/>
      <c r="PD43" s="471"/>
      <c r="PE43" s="471"/>
      <c r="PF43" s="471"/>
      <c r="PG43" s="471"/>
      <c r="PH43" s="471"/>
      <c r="PI43" s="471"/>
      <c r="PJ43" s="471"/>
      <c r="PK43" s="471"/>
      <c r="PL43" s="471"/>
      <c r="PM43" s="471"/>
      <c r="PN43" s="471"/>
      <c r="PO43" s="471"/>
      <c r="PP43" s="471"/>
      <c r="PQ43" s="471"/>
      <c r="PR43" s="471"/>
      <c r="PS43" s="471"/>
      <c r="PT43" s="471"/>
      <c r="PU43" s="471"/>
      <c r="PV43" s="471"/>
      <c r="PW43" s="471"/>
      <c r="PX43" s="471"/>
      <c r="PY43" s="471"/>
      <c r="PZ43" s="471"/>
      <c r="QA43" s="471"/>
      <c r="QB43" s="471"/>
      <c r="QC43" s="471"/>
      <c r="QD43" s="471"/>
      <c r="QE43" s="471"/>
      <c r="QF43" s="471"/>
      <c r="QG43" s="471"/>
      <c r="QH43" s="471"/>
      <c r="QI43" s="471"/>
      <c r="QJ43" s="471"/>
      <c r="QK43" s="471"/>
      <c r="QL43" s="471"/>
      <c r="QM43" s="471"/>
      <c r="QN43" s="471"/>
      <c r="QO43" s="471"/>
      <c r="QP43" s="471"/>
      <c r="QQ43" s="471"/>
      <c r="QR43" s="471"/>
      <c r="QS43" s="471"/>
      <c r="QT43" s="471"/>
      <c r="QU43" s="471"/>
      <c r="QV43" s="471"/>
      <c r="QW43" s="471"/>
      <c r="QX43" s="471"/>
      <c r="QY43" s="471"/>
      <c r="QZ43" s="471"/>
      <c r="RA43" s="471"/>
      <c r="RB43" s="471"/>
      <c r="RC43" s="471"/>
      <c r="RD43" s="471"/>
      <c r="RE43" s="471"/>
      <c r="RF43" s="471"/>
      <c r="RG43" s="471"/>
      <c r="RH43" s="471"/>
      <c r="RI43" s="471"/>
      <c r="RJ43" s="471"/>
      <c r="RK43" s="471"/>
      <c r="RL43" s="471"/>
      <c r="RM43" s="471"/>
      <c r="RN43" s="471"/>
      <c r="RO43" s="471"/>
      <c r="RP43" s="471"/>
      <c r="RQ43" s="471"/>
      <c r="RR43" s="471"/>
      <c r="RS43" s="471"/>
      <c r="RT43" s="471"/>
      <c r="RU43" s="471"/>
      <c r="RV43" s="471"/>
      <c r="RW43" s="471"/>
      <c r="RX43" s="471"/>
      <c r="RY43" s="471"/>
      <c r="RZ43" s="471"/>
      <c r="SA43" s="471"/>
      <c r="SB43" s="471"/>
      <c r="SC43" s="471"/>
      <c r="SD43" s="471"/>
      <c r="SE43" s="471"/>
      <c r="SF43" s="471"/>
      <c r="SG43" s="471"/>
      <c r="SH43" s="471"/>
      <c r="SI43" s="471"/>
      <c r="SJ43" s="471"/>
      <c r="SK43" s="471"/>
      <c r="SL43" s="471"/>
      <c r="SM43" s="471"/>
      <c r="SN43" s="471"/>
      <c r="SO43" s="471"/>
      <c r="SP43" s="471"/>
      <c r="SQ43" s="471"/>
      <c r="SR43" s="471"/>
      <c r="SS43" s="471"/>
      <c r="ST43" s="471"/>
      <c r="SU43" s="471"/>
      <c r="SV43" s="471"/>
      <c r="SW43" s="471"/>
      <c r="SX43" s="471"/>
      <c r="SY43" s="471"/>
      <c r="SZ43" s="471"/>
      <c r="TA43" s="471"/>
      <c r="TB43" s="471"/>
      <c r="TC43" s="471"/>
      <c r="TD43" s="471"/>
      <c r="TE43" s="471"/>
      <c r="TF43" s="471"/>
      <c r="TG43" s="471"/>
      <c r="TH43" s="471"/>
      <c r="TI43" s="471"/>
      <c r="TJ43" s="471"/>
      <c r="TK43" s="471"/>
      <c r="TL43" s="471"/>
      <c r="TM43" s="471"/>
      <c r="TN43" s="471"/>
      <c r="TO43" s="471"/>
      <c r="TP43" s="471"/>
      <c r="TQ43" s="471"/>
      <c r="TR43" s="471"/>
      <c r="TS43" s="471"/>
      <c r="TT43" s="471"/>
      <c r="TU43" s="471"/>
      <c r="TV43" s="471"/>
      <c r="TW43" s="471"/>
      <c r="TX43" s="471"/>
      <c r="TY43" s="471"/>
      <c r="TZ43" s="471"/>
      <c r="UA43" s="471"/>
      <c r="UB43" s="471"/>
      <c r="UC43" s="471"/>
      <c r="UD43" s="471"/>
      <c r="UE43" s="471"/>
      <c r="UF43" s="471"/>
      <c r="UG43" s="471"/>
      <c r="UH43" s="471"/>
      <c r="UI43" s="471"/>
      <c r="UJ43" s="471"/>
      <c r="UK43" s="471"/>
      <c r="UL43" s="471"/>
      <c r="UM43" s="471"/>
      <c r="UN43" s="471"/>
      <c r="UO43" s="471"/>
      <c r="UP43" s="471"/>
      <c r="UQ43" s="471"/>
      <c r="UR43" s="471"/>
      <c r="US43" s="471"/>
      <c r="UT43" s="471"/>
      <c r="UU43" s="471"/>
      <c r="UV43" s="471"/>
      <c r="UW43" s="471"/>
      <c r="UX43" s="471"/>
      <c r="UY43" s="471"/>
      <c r="UZ43" s="471"/>
      <c r="VA43" s="471"/>
      <c r="VB43" s="471"/>
      <c r="VC43" s="471"/>
      <c r="VD43" s="471"/>
      <c r="VE43" s="471"/>
      <c r="VF43" s="471"/>
      <c r="VG43" s="471"/>
      <c r="VH43" s="471"/>
      <c r="VI43" s="471"/>
      <c r="VJ43" s="471"/>
      <c r="VK43" s="471"/>
      <c r="VL43" s="471"/>
      <c r="VM43" s="471"/>
      <c r="VN43" s="471"/>
      <c r="VO43" s="471"/>
      <c r="VP43" s="471"/>
      <c r="VQ43" s="471"/>
      <c r="VR43" s="471"/>
      <c r="VS43" s="471"/>
      <c r="VT43" s="471"/>
      <c r="VU43" s="471"/>
      <c r="VV43" s="471"/>
      <c r="VW43" s="471"/>
      <c r="VX43" s="471"/>
      <c r="VY43" s="471"/>
      <c r="VZ43" s="471"/>
      <c r="WA43" s="471"/>
      <c r="WB43" s="471"/>
      <c r="WC43" s="471"/>
      <c r="WD43" s="471"/>
      <c r="WE43" s="471"/>
      <c r="WF43" s="471"/>
      <c r="WG43" s="471"/>
      <c r="WH43" s="471"/>
      <c r="WI43" s="471"/>
      <c r="WJ43" s="471"/>
      <c r="WK43" s="471"/>
      <c r="WL43" s="471"/>
      <c r="WM43" s="471"/>
      <c r="WN43" s="471"/>
      <c r="WO43" s="471"/>
      <c r="WP43" s="471"/>
      <c r="WQ43" s="471"/>
      <c r="WR43" s="471"/>
      <c r="WS43" s="471"/>
      <c r="WT43" s="471"/>
      <c r="WU43" s="471"/>
      <c r="WV43" s="471"/>
      <c r="WW43" s="471"/>
      <c r="WX43" s="471"/>
      <c r="WY43" s="471"/>
      <c r="WZ43" s="471"/>
      <c r="XA43" s="471"/>
      <c r="XB43" s="471"/>
      <c r="XC43" s="471"/>
      <c r="XD43" s="471"/>
      <c r="XE43" s="471"/>
      <c r="XF43" s="471"/>
      <c r="XG43" s="471"/>
      <c r="XH43" s="471"/>
      <c r="XI43" s="471"/>
      <c r="XJ43" s="471"/>
      <c r="XK43" s="471"/>
      <c r="XL43" s="471"/>
      <c r="XM43" s="471"/>
      <c r="XN43" s="471"/>
      <c r="XO43" s="471"/>
      <c r="XP43" s="471"/>
      <c r="XQ43" s="471"/>
      <c r="XR43" s="471"/>
      <c r="XS43" s="471"/>
      <c r="XT43" s="471"/>
      <c r="XU43" s="471"/>
      <c r="XV43" s="471"/>
      <c r="XW43" s="471"/>
      <c r="XX43" s="471"/>
      <c r="XY43" s="471"/>
      <c r="XZ43" s="471"/>
      <c r="YA43" s="471"/>
      <c r="YB43" s="471"/>
      <c r="YC43" s="471"/>
      <c r="YD43" s="471"/>
      <c r="YE43" s="471"/>
      <c r="YF43" s="471"/>
      <c r="YG43" s="471"/>
      <c r="YH43" s="471"/>
      <c r="YI43" s="471"/>
      <c r="YJ43" s="471"/>
      <c r="YK43" s="471"/>
      <c r="YL43" s="471"/>
      <c r="YM43" s="471"/>
      <c r="YN43" s="471"/>
      <c r="YO43" s="471"/>
      <c r="YP43" s="471"/>
      <c r="YQ43" s="471"/>
      <c r="YR43" s="471"/>
      <c r="YS43" s="471"/>
      <c r="YT43" s="471"/>
      <c r="YU43" s="471"/>
      <c r="YV43" s="471"/>
      <c r="YW43" s="471"/>
      <c r="YX43" s="471"/>
      <c r="YY43" s="471"/>
      <c r="YZ43" s="471"/>
      <c r="ZA43" s="471"/>
      <c r="ZB43" s="471"/>
      <c r="ZC43" s="471"/>
      <c r="ZD43" s="471"/>
      <c r="ZE43" s="471"/>
      <c r="ZF43" s="471"/>
      <c r="ZG43" s="471"/>
      <c r="ZH43" s="471"/>
      <c r="ZI43" s="471"/>
      <c r="ZJ43" s="471"/>
      <c r="ZK43" s="471"/>
      <c r="ZL43" s="471"/>
      <c r="ZM43" s="471"/>
      <c r="ZN43" s="471"/>
      <c r="ZO43" s="471"/>
      <c r="ZP43" s="471"/>
      <c r="ZQ43" s="471"/>
      <c r="ZR43" s="471"/>
      <c r="ZS43" s="471"/>
      <c r="ZT43" s="471"/>
      <c r="ZU43" s="471"/>
      <c r="ZV43" s="471"/>
      <c r="ZW43" s="471"/>
      <c r="ZX43" s="471"/>
      <c r="ZY43" s="471"/>
      <c r="ZZ43" s="471"/>
      <c r="AAA43" s="471"/>
      <c r="AAB43" s="471"/>
      <c r="AAC43" s="471"/>
      <c r="AAD43" s="471"/>
      <c r="AAE43" s="471"/>
      <c r="AAF43" s="471"/>
      <c r="AAG43" s="471"/>
      <c r="AAH43" s="471"/>
      <c r="AAI43" s="471"/>
      <c r="AAJ43" s="471"/>
      <c r="AAK43" s="471"/>
      <c r="AAL43" s="471"/>
      <c r="AAM43" s="471"/>
      <c r="AAN43" s="471"/>
      <c r="AAO43" s="471"/>
      <c r="AAP43" s="471"/>
      <c r="AAQ43" s="471"/>
      <c r="AAR43" s="471"/>
      <c r="AAS43" s="471"/>
      <c r="AAT43" s="471"/>
      <c r="AAU43" s="471"/>
      <c r="AAV43" s="471"/>
      <c r="AAW43" s="471"/>
      <c r="AAX43" s="471"/>
      <c r="AAY43" s="471"/>
      <c r="AAZ43" s="471"/>
      <c r="ABA43" s="471"/>
      <c r="ABB43" s="471"/>
      <c r="ABC43" s="471"/>
      <c r="ABD43" s="471"/>
      <c r="ABE43" s="471"/>
      <c r="ABF43" s="471"/>
      <c r="ABG43" s="471"/>
      <c r="ABH43" s="471"/>
      <c r="ABI43" s="471"/>
      <c r="ABJ43" s="471"/>
      <c r="ABK43" s="471"/>
      <c r="ABL43" s="471"/>
      <c r="ABM43" s="471"/>
      <c r="ABN43" s="471"/>
      <c r="ABO43" s="471"/>
      <c r="ABP43" s="471"/>
      <c r="ABQ43" s="471"/>
      <c r="ABR43" s="471"/>
      <c r="ABS43" s="471"/>
      <c r="ABT43" s="471"/>
      <c r="ABU43" s="471"/>
      <c r="ABV43" s="471"/>
      <c r="ABW43" s="471"/>
      <c r="ABX43" s="471"/>
      <c r="ABY43" s="471"/>
      <c r="ABZ43" s="471"/>
      <c r="ACA43" s="471"/>
      <c r="ACB43" s="471"/>
      <c r="ACC43" s="471"/>
      <c r="ACD43" s="471"/>
      <c r="ACE43" s="471"/>
      <c r="ACF43" s="471"/>
      <c r="ACG43" s="471"/>
      <c r="ACH43" s="471"/>
      <c r="ACI43" s="471"/>
      <c r="ACJ43" s="471"/>
      <c r="ACK43" s="471"/>
      <c r="ACL43" s="471"/>
      <c r="ACM43" s="471"/>
      <c r="ACN43" s="471"/>
      <c r="ACO43" s="471"/>
      <c r="ACP43" s="471"/>
      <c r="ACQ43" s="471"/>
      <c r="ACR43" s="471"/>
      <c r="ACS43" s="471"/>
      <c r="ACT43" s="471"/>
      <c r="ACU43" s="471"/>
      <c r="ACV43" s="471"/>
      <c r="ACW43" s="471"/>
      <c r="ACX43" s="471"/>
      <c r="ACY43" s="471"/>
      <c r="ACZ43" s="471"/>
      <c r="ADA43" s="471"/>
      <c r="ADB43" s="471"/>
      <c r="ADC43" s="471"/>
      <c r="ADD43" s="471"/>
      <c r="ADE43" s="471"/>
      <c r="ADF43" s="471"/>
      <c r="ADG43" s="471"/>
      <c r="ADH43" s="471"/>
      <c r="ADI43" s="471"/>
      <c r="ADJ43" s="471"/>
      <c r="ADK43" s="471"/>
      <c r="ADL43" s="471"/>
      <c r="ADM43" s="471"/>
      <c r="ADN43" s="471"/>
      <c r="ADO43" s="471"/>
      <c r="ADP43" s="471"/>
      <c r="ADQ43" s="471"/>
      <c r="ADR43" s="471"/>
      <c r="ADS43" s="471"/>
      <c r="ADT43" s="471"/>
      <c r="ADU43" s="471"/>
      <c r="ADV43" s="471"/>
      <c r="ADW43" s="471"/>
      <c r="ADX43" s="471"/>
      <c r="ADY43" s="471"/>
      <c r="ADZ43" s="471"/>
      <c r="AEA43" s="471"/>
      <c r="AEB43" s="471"/>
      <c r="AEC43" s="471"/>
      <c r="AED43" s="471"/>
      <c r="AEE43" s="471"/>
      <c r="AEF43" s="471"/>
      <c r="AEG43" s="471"/>
      <c r="AEH43" s="471"/>
      <c r="AEI43" s="471"/>
      <c r="AEJ43" s="471"/>
      <c r="AEK43" s="471"/>
      <c r="AEL43" s="471"/>
      <c r="AEM43" s="471"/>
      <c r="AEN43" s="471"/>
      <c r="AEO43" s="471"/>
      <c r="AEP43" s="471"/>
      <c r="AEQ43" s="471"/>
      <c r="AER43" s="471"/>
      <c r="AES43" s="471"/>
      <c r="AET43" s="471"/>
      <c r="AEU43" s="471"/>
      <c r="AEV43" s="471"/>
      <c r="AEW43" s="471"/>
      <c r="AEX43" s="471"/>
      <c r="AEY43" s="471"/>
      <c r="AEZ43" s="471"/>
      <c r="AFA43" s="471"/>
      <c r="AFB43" s="471"/>
      <c r="AFC43" s="471"/>
      <c r="AFD43" s="471"/>
      <c r="AFE43" s="471"/>
      <c r="AFF43" s="471"/>
      <c r="AFG43" s="471"/>
      <c r="AFH43" s="471"/>
      <c r="AFI43" s="471"/>
      <c r="AFJ43" s="471"/>
      <c r="AFK43" s="471"/>
      <c r="AFL43" s="471"/>
      <c r="AFM43" s="471"/>
      <c r="AFN43" s="471"/>
      <c r="AFO43" s="471"/>
      <c r="AFP43" s="471"/>
      <c r="AFQ43" s="471"/>
      <c r="AFR43" s="471"/>
      <c r="AFS43" s="471"/>
      <c r="AFT43" s="471"/>
      <c r="AFU43" s="471"/>
      <c r="AFV43" s="471"/>
      <c r="AFW43" s="471"/>
      <c r="AFX43" s="471"/>
      <c r="AFY43" s="471"/>
      <c r="AFZ43" s="471"/>
      <c r="AGA43" s="471"/>
      <c r="AGB43" s="471"/>
      <c r="AGC43" s="471"/>
      <c r="AGD43" s="471"/>
      <c r="AGE43" s="471"/>
      <c r="AGF43" s="471"/>
      <c r="AGG43" s="471"/>
      <c r="AGH43" s="471"/>
      <c r="AGI43" s="471"/>
    </row>
    <row r="44" spans="1:867" s="421" customFormat="1" x14ac:dyDescent="0.2">
      <c r="A44" s="48" t="str">
        <f>'Estimación por período'!A44</f>
        <v xml:space="preserve">10.4. Fortalecimiento y creación de instrumentos de financiamiento, asociatividad rural productiva, empresarización, comercialización y gestión de riesgos, específicos para la cadena </v>
      </c>
      <c r="B44" s="48">
        <f>'Estimación anualizada '!V44</f>
        <v>862370000</v>
      </c>
      <c r="C44" s="284">
        <v>0.85</v>
      </c>
      <c r="D44" s="284">
        <v>0.05</v>
      </c>
      <c r="E44" s="284">
        <v>0.1</v>
      </c>
      <c r="F44" s="48">
        <f t="shared" si="52"/>
        <v>733014500</v>
      </c>
      <c r="G44" s="48">
        <f t="shared" si="53"/>
        <v>43118500</v>
      </c>
      <c r="H44" s="48">
        <f t="shared" si="54"/>
        <v>86237000</v>
      </c>
      <c r="I44" s="527">
        <v>0.9</v>
      </c>
      <c r="J44" s="527"/>
      <c r="K44" s="527">
        <v>0.1</v>
      </c>
      <c r="L44" s="517"/>
      <c r="M44" s="48">
        <f t="shared" si="50"/>
        <v>659713050</v>
      </c>
      <c r="N44" s="48"/>
      <c r="O44" s="48">
        <f t="shared" si="51"/>
        <v>73301450</v>
      </c>
      <c r="P44" s="48"/>
      <c r="Q44" s="471"/>
      <c r="R44" s="471"/>
      <c r="S44" s="471"/>
      <c r="T44" s="471"/>
      <c r="U44" s="471"/>
      <c r="V44" s="471"/>
      <c r="W44" s="471"/>
      <c r="X44" s="471"/>
      <c r="Y44" s="471"/>
      <c r="Z44" s="471"/>
      <c r="AA44" s="471"/>
      <c r="AB44" s="471"/>
      <c r="AC44" s="471"/>
      <c r="AD44" s="471"/>
      <c r="AE44" s="471"/>
      <c r="AF44" s="471"/>
      <c r="AG44" s="471"/>
      <c r="AH44" s="471"/>
      <c r="AI44" s="471"/>
      <c r="AJ44" s="471"/>
      <c r="AK44" s="471"/>
      <c r="AL44" s="471"/>
      <c r="AM44" s="471"/>
      <c r="AN44" s="471"/>
      <c r="AO44" s="471"/>
      <c r="AP44" s="471"/>
      <c r="AQ44" s="471"/>
      <c r="AR44" s="471"/>
      <c r="AS44" s="471"/>
      <c r="AT44" s="471"/>
      <c r="AU44" s="471"/>
      <c r="AV44" s="471"/>
      <c r="AW44" s="471"/>
      <c r="AX44" s="471"/>
      <c r="AY44" s="471"/>
      <c r="AZ44" s="471"/>
      <c r="BA44" s="471"/>
      <c r="BB44" s="471"/>
      <c r="BC44" s="471"/>
      <c r="BD44" s="471"/>
      <c r="BE44" s="471"/>
      <c r="BF44" s="471"/>
      <c r="BG44" s="471"/>
      <c r="BH44" s="471"/>
      <c r="BI44" s="471"/>
      <c r="BJ44" s="471"/>
      <c r="BK44" s="471"/>
      <c r="BL44" s="471"/>
      <c r="BM44" s="471"/>
      <c r="BN44" s="471"/>
      <c r="BO44" s="471"/>
      <c r="BP44" s="471"/>
      <c r="BQ44" s="471"/>
      <c r="BR44" s="471"/>
      <c r="BS44" s="471"/>
      <c r="BT44" s="471"/>
      <c r="BU44" s="471"/>
      <c r="BV44" s="471"/>
      <c r="BW44" s="471"/>
      <c r="BX44" s="471"/>
      <c r="BY44" s="471"/>
      <c r="BZ44" s="471"/>
      <c r="CA44" s="471"/>
      <c r="CB44" s="471"/>
      <c r="CC44" s="471"/>
      <c r="CD44" s="471"/>
      <c r="CE44" s="471"/>
      <c r="CF44" s="471"/>
      <c r="CG44" s="471"/>
      <c r="CH44" s="471"/>
      <c r="CI44" s="471"/>
      <c r="CJ44" s="471"/>
      <c r="CK44" s="471"/>
      <c r="CL44" s="471"/>
      <c r="CM44" s="471"/>
      <c r="CN44" s="471"/>
      <c r="CO44" s="471"/>
      <c r="CP44" s="471"/>
      <c r="CQ44" s="471"/>
      <c r="CR44" s="471"/>
      <c r="CS44" s="471"/>
      <c r="CT44" s="471"/>
      <c r="CU44" s="471"/>
      <c r="CV44" s="471"/>
      <c r="CW44" s="471"/>
      <c r="CX44" s="471"/>
      <c r="CY44" s="471"/>
      <c r="CZ44" s="471"/>
      <c r="DA44" s="471"/>
      <c r="DB44" s="471"/>
      <c r="DC44" s="471"/>
      <c r="DD44" s="471"/>
      <c r="DE44" s="471"/>
      <c r="DF44" s="471"/>
      <c r="DG44" s="471"/>
      <c r="DH44" s="471"/>
      <c r="DI44" s="471"/>
      <c r="DJ44" s="471"/>
      <c r="DK44" s="471"/>
      <c r="DL44" s="471"/>
      <c r="DM44" s="471"/>
      <c r="DN44" s="471"/>
      <c r="DO44" s="471"/>
      <c r="DP44" s="471"/>
      <c r="DQ44" s="471"/>
      <c r="DR44" s="471"/>
      <c r="DS44" s="471"/>
      <c r="DT44" s="471"/>
      <c r="DU44" s="471"/>
      <c r="DV44" s="471"/>
      <c r="DW44" s="471"/>
      <c r="DX44" s="471"/>
      <c r="DY44" s="471"/>
      <c r="DZ44" s="471"/>
      <c r="EA44" s="471"/>
      <c r="EB44" s="471"/>
      <c r="EC44" s="471"/>
      <c r="ED44" s="471"/>
      <c r="EE44" s="471"/>
      <c r="EF44" s="471"/>
      <c r="EG44" s="471"/>
      <c r="EH44" s="471"/>
      <c r="EI44" s="471"/>
      <c r="EJ44" s="471"/>
      <c r="EK44" s="471"/>
      <c r="EL44" s="471"/>
      <c r="EM44" s="471"/>
      <c r="EN44" s="471"/>
      <c r="EO44" s="471"/>
      <c r="EP44" s="471"/>
      <c r="EQ44" s="471"/>
      <c r="ER44" s="471"/>
      <c r="ES44" s="471"/>
      <c r="ET44" s="471"/>
      <c r="EU44" s="471"/>
      <c r="EV44" s="471"/>
      <c r="EW44" s="471"/>
      <c r="EX44" s="471"/>
      <c r="EY44" s="471"/>
      <c r="EZ44" s="471"/>
      <c r="FA44" s="471"/>
      <c r="FB44" s="471"/>
      <c r="FC44" s="471"/>
      <c r="FD44" s="471"/>
      <c r="FE44" s="471"/>
      <c r="FF44" s="471"/>
      <c r="FG44" s="471"/>
      <c r="FH44" s="471"/>
      <c r="FI44" s="471"/>
      <c r="FJ44" s="471"/>
      <c r="FK44" s="471"/>
      <c r="FL44" s="471"/>
      <c r="FM44" s="471"/>
      <c r="FN44" s="471"/>
      <c r="FO44" s="471"/>
      <c r="FP44" s="471"/>
      <c r="FQ44" s="471"/>
      <c r="FR44" s="471"/>
      <c r="FS44" s="471"/>
      <c r="FT44" s="471"/>
      <c r="FU44" s="471"/>
      <c r="FV44" s="471"/>
      <c r="FW44" s="471"/>
      <c r="FX44" s="471"/>
      <c r="FY44" s="471"/>
      <c r="FZ44" s="471"/>
      <c r="GA44" s="471"/>
      <c r="GB44" s="471"/>
      <c r="GC44" s="471"/>
      <c r="GD44" s="471"/>
      <c r="GE44" s="471"/>
      <c r="GF44" s="471"/>
      <c r="GG44" s="471"/>
      <c r="GH44" s="471"/>
      <c r="GI44" s="471"/>
      <c r="GJ44" s="471"/>
      <c r="GK44" s="471"/>
      <c r="GL44" s="471"/>
      <c r="GM44" s="471"/>
      <c r="GN44" s="471"/>
      <c r="GO44" s="471"/>
      <c r="GP44" s="471"/>
      <c r="GQ44" s="471"/>
      <c r="GR44" s="471"/>
      <c r="GS44" s="471"/>
      <c r="GT44" s="471"/>
      <c r="GU44" s="471"/>
      <c r="GV44" s="471"/>
      <c r="GW44" s="471"/>
      <c r="GX44" s="471"/>
      <c r="GY44" s="471"/>
      <c r="GZ44" s="471"/>
      <c r="HA44" s="471"/>
      <c r="HB44" s="471"/>
      <c r="HC44" s="471"/>
      <c r="HD44" s="471"/>
      <c r="HE44" s="471"/>
      <c r="HF44" s="471"/>
      <c r="HG44" s="471"/>
      <c r="HH44" s="471"/>
      <c r="HI44" s="471"/>
      <c r="HJ44" s="471"/>
      <c r="HK44" s="471"/>
      <c r="HL44" s="471"/>
      <c r="HM44" s="471"/>
      <c r="HN44" s="471"/>
      <c r="HO44" s="471"/>
      <c r="HP44" s="471"/>
      <c r="HQ44" s="471"/>
      <c r="HR44" s="471"/>
      <c r="HS44" s="471"/>
      <c r="HT44" s="471"/>
      <c r="HU44" s="471"/>
      <c r="HV44" s="471"/>
      <c r="HW44" s="471"/>
      <c r="HX44" s="471"/>
      <c r="HY44" s="471"/>
      <c r="HZ44" s="471"/>
      <c r="IA44" s="471"/>
      <c r="IB44" s="471"/>
      <c r="IC44" s="471"/>
      <c r="ID44" s="471"/>
      <c r="IE44" s="471"/>
      <c r="IF44" s="471"/>
      <c r="IG44" s="471"/>
      <c r="IH44" s="471"/>
      <c r="II44" s="471"/>
      <c r="IJ44" s="471"/>
      <c r="IK44" s="471"/>
      <c r="IL44" s="471"/>
      <c r="IM44" s="471"/>
      <c r="IN44" s="471"/>
      <c r="IO44" s="471"/>
      <c r="IP44" s="471"/>
      <c r="IQ44" s="471"/>
      <c r="IR44" s="471"/>
      <c r="IS44" s="471"/>
      <c r="IT44" s="471"/>
      <c r="IU44" s="471"/>
      <c r="IV44" s="471"/>
      <c r="IW44" s="471"/>
      <c r="IX44" s="471"/>
      <c r="IY44" s="471"/>
      <c r="IZ44" s="471"/>
      <c r="JA44" s="471"/>
      <c r="JB44" s="471"/>
      <c r="JC44" s="471"/>
      <c r="JD44" s="471"/>
      <c r="JE44" s="471"/>
      <c r="JF44" s="471"/>
      <c r="JG44" s="471"/>
      <c r="JH44" s="471"/>
      <c r="JI44" s="471"/>
      <c r="JJ44" s="471"/>
      <c r="JK44" s="471"/>
      <c r="JL44" s="471"/>
      <c r="JM44" s="471"/>
      <c r="JN44" s="471"/>
      <c r="JO44" s="471"/>
      <c r="JP44" s="471"/>
      <c r="JQ44" s="471"/>
      <c r="JR44" s="471"/>
      <c r="JS44" s="471"/>
      <c r="JT44" s="471"/>
      <c r="JU44" s="471"/>
      <c r="JV44" s="471"/>
      <c r="JW44" s="471"/>
      <c r="JX44" s="471"/>
      <c r="JY44" s="471"/>
      <c r="JZ44" s="471"/>
      <c r="KA44" s="471"/>
      <c r="KB44" s="471"/>
      <c r="KC44" s="471"/>
      <c r="KD44" s="471"/>
      <c r="KE44" s="471"/>
      <c r="KF44" s="471"/>
      <c r="KG44" s="471"/>
      <c r="KH44" s="471"/>
      <c r="KI44" s="471"/>
      <c r="KJ44" s="471"/>
      <c r="KK44" s="471"/>
      <c r="KL44" s="471"/>
      <c r="KM44" s="471"/>
      <c r="KN44" s="471"/>
      <c r="KO44" s="471"/>
      <c r="KP44" s="471"/>
      <c r="KQ44" s="471"/>
      <c r="KR44" s="471"/>
      <c r="KS44" s="471"/>
      <c r="KT44" s="471"/>
      <c r="KU44" s="471"/>
      <c r="KV44" s="471"/>
      <c r="KW44" s="471"/>
      <c r="KX44" s="471"/>
      <c r="KY44" s="471"/>
      <c r="KZ44" s="471"/>
      <c r="LA44" s="471"/>
      <c r="LB44" s="471"/>
      <c r="LC44" s="471"/>
      <c r="LD44" s="471"/>
      <c r="LE44" s="471"/>
      <c r="LF44" s="471"/>
      <c r="LG44" s="471"/>
      <c r="LH44" s="471"/>
      <c r="LI44" s="471"/>
      <c r="LJ44" s="471"/>
      <c r="LK44" s="471"/>
      <c r="LL44" s="471"/>
      <c r="LM44" s="471"/>
      <c r="LN44" s="471"/>
      <c r="LO44" s="471"/>
      <c r="LP44" s="471"/>
      <c r="LQ44" s="471"/>
      <c r="LR44" s="471"/>
      <c r="LS44" s="471"/>
      <c r="LT44" s="471"/>
      <c r="LU44" s="471"/>
      <c r="LV44" s="471"/>
      <c r="LW44" s="471"/>
      <c r="LX44" s="471"/>
      <c r="LY44" s="471"/>
      <c r="LZ44" s="471"/>
      <c r="MA44" s="471"/>
      <c r="MB44" s="471"/>
      <c r="MC44" s="471"/>
      <c r="MD44" s="471"/>
      <c r="ME44" s="471"/>
      <c r="MF44" s="471"/>
      <c r="MG44" s="471"/>
      <c r="MH44" s="471"/>
      <c r="MI44" s="471"/>
      <c r="MJ44" s="471"/>
      <c r="MK44" s="471"/>
      <c r="ML44" s="471"/>
      <c r="MM44" s="471"/>
      <c r="MN44" s="471"/>
      <c r="MO44" s="471"/>
      <c r="MP44" s="471"/>
      <c r="MQ44" s="471"/>
      <c r="MR44" s="471"/>
      <c r="MS44" s="471"/>
      <c r="MT44" s="471"/>
      <c r="MU44" s="471"/>
      <c r="MV44" s="471"/>
      <c r="MW44" s="471"/>
      <c r="MX44" s="471"/>
      <c r="MY44" s="471"/>
      <c r="MZ44" s="471"/>
      <c r="NA44" s="471"/>
      <c r="NB44" s="471"/>
      <c r="NC44" s="471"/>
      <c r="ND44" s="471"/>
      <c r="NE44" s="471"/>
      <c r="NF44" s="471"/>
      <c r="NG44" s="471"/>
      <c r="NH44" s="471"/>
      <c r="NI44" s="471"/>
      <c r="NJ44" s="471"/>
      <c r="NK44" s="471"/>
      <c r="NL44" s="471"/>
      <c r="NM44" s="471"/>
      <c r="NN44" s="471"/>
      <c r="NO44" s="471"/>
      <c r="NP44" s="471"/>
      <c r="NQ44" s="471"/>
      <c r="NR44" s="471"/>
      <c r="NS44" s="471"/>
      <c r="NT44" s="471"/>
      <c r="NU44" s="471"/>
      <c r="NV44" s="471"/>
      <c r="NW44" s="471"/>
      <c r="NX44" s="471"/>
      <c r="NY44" s="471"/>
      <c r="NZ44" s="471"/>
      <c r="OA44" s="471"/>
      <c r="OB44" s="471"/>
      <c r="OC44" s="471"/>
      <c r="OD44" s="471"/>
      <c r="OE44" s="471"/>
      <c r="OF44" s="471"/>
      <c r="OG44" s="471"/>
      <c r="OH44" s="471"/>
      <c r="OI44" s="471"/>
      <c r="OJ44" s="471"/>
      <c r="OK44" s="471"/>
      <c r="OL44" s="471"/>
      <c r="OM44" s="471"/>
      <c r="ON44" s="471"/>
      <c r="OO44" s="471"/>
      <c r="OP44" s="471"/>
      <c r="OQ44" s="471"/>
      <c r="OR44" s="471"/>
      <c r="OS44" s="471"/>
      <c r="OT44" s="471"/>
      <c r="OU44" s="471"/>
      <c r="OV44" s="471"/>
      <c r="OW44" s="471"/>
      <c r="OX44" s="471"/>
      <c r="OY44" s="471"/>
      <c r="OZ44" s="471"/>
      <c r="PA44" s="471"/>
      <c r="PB44" s="471"/>
      <c r="PC44" s="471"/>
      <c r="PD44" s="471"/>
      <c r="PE44" s="471"/>
      <c r="PF44" s="471"/>
      <c r="PG44" s="471"/>
      <c r="PH44" s="471"/>
      <c r="PI44" s="471"/>
      <c r="PJ44" s="471"/>
      <c r="PK44" s="471"/>
      <c r="PL44" s="471"/>
      <c r="PM44" s="471"/>
      <c r="PN44" s="471"/>
      <c r="PO44" s="471"/>
      <c r="PP44" s="471"/>
      <c r="PQ44" s="471"/>
      <c r="PR44" s="471"/>
      <c r="PS44" s="471"/>
      <c r="PT44" s="471"/>
      <c r="PU44" s="471"/>
      <c r="PV44" s="471"/>
      <c r="PW44" s="471"/>
      <c r="PX44" s="471"/>
      <c r="PY44" s="471"/>
      <c r="PZ44" s="471"/>
      <c r="QA44" s="471"/>
      <c r="QB44" s="471"/>
      <c r="QC44" s="471"/>
      <c r="QD44" s="471"/>
      <c r="QE44" s="471"/>
      <c r="QF44" s="471"/>
      <c r="QG44" s="471"/>
      <c r="QH44" s="471"/>
      <c r="QI44" s="471"/>
      <c r="QJ44" s="471"/>
      <c r="QK44" s="471"/>
      <c r="QL44" s="471"/>
      <c r="QM44" s="471"/>
      <c r="QN44" s="471"/>
      <c r="QO44" s="471"/>
      <c r="QP44" s="471"/>
      <c r="QQ44" s="471"/>
      <c r="QR44" s="471"/>
      <c r="QS44" s="471"/>
      <c r="QT44" s="471"/>
      <c r="QU44" s="471"/>
      <c r="QV44" s="471"/>
      <c r="QW44" s="471"/>
      <c r="QX44" s="471"/>
      <c r="QY44" s="471"/>
      <c r="QZ44" s="471"/>
      <c r="RA44" s="471"/>
      <c r="RB44" s="471"/>
      <c r="RC44" s="471"/>
      <c r="RD44" s="471"/>
      <c r="RE44" s="471"/>
      <c r="RF44" s="471"/>
      <c r="RG44" s="471"/>
      <c r="RH44" s="471"/>
      <c r="RI44" s="471"/>
      <c r="RJ44" s="471"/>
      <c r="RK44" s="471"/>
      <c r="RL44" s="471"/>
      <c r="RM44" s="471"/>
      <c r="RN44" s="471"/>
      <c r="RO44" s="471"/>
      <c r="RP44" s="471"/>
      <c r="RQ44" s="471"/>
      <c r="RR44" s="471"/>
      <c r="RS44" s="471"/>
      <c r="RT44" s="471"/>
      <c r="RU44" s="471"/>
      <c r="RV44" s="471"/>
      <c r="RW44" s="471"/>
      <c r="RX44" s="471"/>
      <c r="RY44" s="471"/>
      <c r="RZ44" s="471"/>
      <c r="SA44" s="471"/>
      <c r="SB44" s="471"/>
      <c r="SC44" s="471"/>
      <c r="SD44" s="471"/>
      <c r="SE44" s="471"/>
      <c r="SF44" s="471"/>
      <c r="SG44" s="471"/>
      <c r="SH44" s="471"/>
      <c r="SI44" s="471"/>
      <c r="SJ44" s="471"/>
      <c r="SK44" s="471"/>
      <c r="SL44" s="471"/>
      <c r="SM44" s="471"/>
      <c r="SN44" s="471"/>
      <c r="SO44" s="471"/>
      <c r="SP44" s="471"/>
      <c r="SQ44" s="471"/>
      <c r="SR44" s="471"/>
      <c r="SS44" s="471"/>
      <c r="ST44" s="471"/>
      <c r="SU44" s="471"/>
      <c r="SV44" s="471"/>
      <c r="SW44" s="471"/>
      <c r="SX44" s="471"/>
      <c r="SY44" s="471"/>
      <c r="SZ44" s="471"/>
      <c r="TA44" s="471"/>
      <c r="TB44" s="471"/>
      <c r="TC44" s="471"/>
      <c r="TD44" s="471"/>
      <c r="TE44" s="471"/>
      <c r="TF44" s="471"/>
      <c r="TG44" s="471"/>
      <c r="TH44" s="471"/>
      <c r="TI44" s="471"/>
      <c r="TJ44" s="471"/>
      <c r="TK44" s="471"/>
      <c r="TL44" s="471"/>
      <c r="TM44" s="471"/>
      <c r="TN44" s="471"/>
      <c r="TO44" s="471"/>
      <c r="TP44" s="471"/>
      <c r="TQ44" s="471"/>
      <c r="TR44" s="471"/>
      <c r="TS44" s="471"/>
      <c r="TT44" s="471"/>
      <c r="TU44" s="471"/>
      <c r="TV44" s="471"/>
      <c r="TW44" s="471"/>
      <c r="TX44" s="471"/>
      <c r="TY44" s="471"/>
      <c r="TZ44" s="471"/>
      <c r="UA44" s="471"/>
      <c r="UB44" s="471"/>
      <c r="UC44" s="471"/>
      <c r="UD44" s="471"/>
      <c r="UE44" s="471"/>
      <c r="UF44" s="471"/>
      <c r="UG44" s="471"/>
      <c r="UH44" s="471"/>
      <c r="UI44" s="471"/>
      <c r="UJ44" s="471"/>
      <c r="UK44" s="471"/>
      <c r="UL44" s="471"/>
      <c r="UM44" s="471"/>
      <c r="UN44" s="471"/>
      <c r="UO44" s="471"/>
      <c r="UP44" s="471"/>
      <c r="UQ44" s="471"/>
      <c r="UR44" s="471"/>
      <c r="US44" s="471"/>
      <c r="UT44" s="471"/>
      <c r="UU44" s="471"/>
      <c r="UV44" s="471"/>
      <c r="UW44" s="471"/>
      <c r="UX44" s="471"/>
      <c r="UY44" s="471"/>
      <c r="UZ44" s="471"/>
      <c r="VA44" s="471"/>
      <c r="VB44" s="471"/>
      <c r="VC44" s="471"/>
      <c r="VD44" s="471"/>
      <c r="VE44" s="471"/>
      <c r="VF44" s="471"/>
      <c r="VG44" s="471"/>
      <c r="VH44" s="471"/>
      <c r="VI44" s="471"/>
      <c r="VJ44" s="471"/>
      <c r="VK44" s="471"/>
      <c r="VL44" s="471"/>
      <c r="VM44" s="471"/>
      <c r="VN44" s="471"/>
      <c r="VO44" s="471"/>
      <c r="VP44" s="471"/>
      <c r="VQ44" s="471"/>
      <c r="VR44" s="471"/>
      <c r="VS44" s="471"/>
      <c r="VT44" s="471"/>
      <c r="VU44" s="471"/>
      <c r="VV44" s="471"/>
      <c r="VW44" s="471"/>
      <c r="VX44" s="471"/>
      <c r="VY44" s="471"/>
      <c r="VZ44" s="471"/>
      <c r="WA44" s="471"/>
      <c r="WB44" s="471"/>
      <c r="WC44" s="471"/>
      <c r="WD44" s="471"/>
      <c r="WE44" s="471"/>
      <c r="WF44" s="471"/>
      <c r="WG44" s="471"/>
      <c r="WH44" s="471"/>
      <c r="WI44" s="471"/>
      <c r="WJ44" s="471"/>
      <c r="WK44" s="471"/>
      <c r="WL44" s="471"/>
      <c r="WM44" s="471"/>
      <c r="WN44" s="471"/>
      <c r="WO44" s="471"/>
      <c r="WP44" s="471"/>
      <c r="WQ44" s="471"/>
      <c r="WR44" s="471"/>
      <c r="WS44" s="471"/>
      <c r="WT44" s="471"/>
      <c r="WU44" s="471"/>
      <c r="WV44" s="471"/>
      <c r="WW44" s="471"/>
      <c r="WX44" s="471"/>
      <c r="WY44" s="471"/>
      <c r="WZ44" s="471"/>
      <c r="XA44" s="471"/>
      <c r="XB44" s="471"/>
      <c r="XC44" s="471"/>
      <c r="XD44" s="471"/>
      <c r="XE44" s="471"/>
      <c r="XF44" s="471"/>
      <c r="XG44" s="471"/>
      <c r="XH44" s="471"/>
      <c r="XI44" s="471"/>
      <c r="XJ44" s="471"/>
      <c r="XK44" s="471"/>
      <c r="XL44" s="471"/>
      <c r="XM44" s="471"/>
      <c r="XN44" s="471"/>
      <c r="XO44" s="471"/>
      <c r="XP44" s="471"/>
      <c r="XQ44" s="471"/>
      <c r="XR44" s="471"/>
      <c r="XS44" s="471"/>
      <c r="XT44" s="471"/>
      <c r="XU44" s="471"/>
      <c r="XV44" s="471"/>
      <c r="XW44" s="471"/>
      <c r="XX44" s="471"/>
      <c r="XY44" s="471"/>
      <c r="XZ44" s="471"/>
      <c r="YA44" s="471"/>
      <c r="YB44" s="471"/>
      <c r="YC44" s="471"/>
      <c r="YD44" s="471"/>
      <c r="YE44" s="471"/>
      <c r="YF44" s="471"/>
      <c r="YG44" s="471"/>
      <c r="YH44" s="471"/>
      <c r="YI44" s="471"/>
      <c r="YJ44" s="471"/>
      <c r="YK44" s="471"/>
      <c r="YL44" s="471"/>
      <c r="YM44" s="471"/>
      <c r="YN44" s="471"/>
      <c r="YO44" s="471"/>
      <c r="YP44" s="471"/>
      <c r="YQ44" s="471"/>
      <c r="YR44" s="471"/>
      <c r="YS44" s="471"/>
      <c r="YT44" s="471"/>
      <c r="YU44" s="471"/>
      <c r="YV44" s="471"/>
      <c r="YW44" s="471"/>
      <c r="YX44" s="471"/>
      <c r="YY44" s="471"/>
      <c r="YZ44" s="471"/>
      <c r="ZA44" s="471"/>
      <c r="ZB44" s="471"/>
      <c r="ZC44" s="471"/>
      <c r="ZD44" s="471"/>
      <c r="ZE44" s="471"/>
      <c r="ZF44" s="471"/>
      <c r="ZG44" s="471"/>
      <c r="ZH44" s="471"/>
      <c r="ZI44" s="471"/>
      <c r="ZJ44" s="471"/>
      <c r="ZK44" s="471"/>
      <c r="ZL44" s="471"/>
      <c r="ZM44" s="471"/>
      <c r="ZN44" s="471"/>
      <c r="ZO44" s="471"/>
      <c r="ZP44" s="471"/>
      <c r="ZQ44" s="471"/>
      <c r="ZR44" s="471"/>
      <c r="ZS44" s="471"/>
      <c r="ZT44" s="471"/>
      <c r="ZU44" s="471"/>
      <c r="ZV44" s="471"/>
      <c r="ZW44" s="471"/>
      <c r="ZX44" s="471"/>
      <c r="ZY44" s="471"/>
      <c r="ZZ44" s="471"/>
      <c r="AAA44" s="471"/>
      <c r="AAB44" s="471"/>
      <c r="AAC44" s="471"/>
      <c r="AAD44" s="471"/>
      <c r="AAE44" s="471"/>
      <c r="AAF44" s="471"/>
      <c r="AAG44" s="471"/>
      <c r="AAH44" s="471"/>
      <c r="AAI44" s="471"/>
      <c r="AAJ44" s="471"/>
      <c r="AAK44" s="471"/>
      <c r="AAL44" s="471"/>
      <c r="AAM44" s="471"/>
      <c r="AAN44" s="471"/>
      <c r="AAO44" s="471"/>
      <c r="AAP44" s="471"/>
      <c r="AAQ44" s="471"/>
      <c r="AAR44" s="471"/>
      <c r="AAS44" s="471"/>
      <c r="AAT44" s="471"/>
      <c r="AAU44" s="471"/>
      <c r="AAV44" s="471"/>
      <c r="AAW44" s="471"/>
      <c r="AAX44" s="471"/>
      <c r="AAY44" s="471"/>
      <c r="AAZ44" s="471"/>
      <c r="ABA44" s="471"/>
      <c r="ABB44" s="471"/>
      <c r="ABC44" s="471"/>
      <c r="ABD44" s="471"/>
      <c r="ABE44" s="471"/>
      <c r="ABF44" s="471"/>
      <c r="ABG44" s="471"/>
      <c r="ABH44" s="471"/>
      <c r="ABI44" s="471"/>
      <c r="ABJ44" s="471"/>
      <c r="ABK44" s="471"/>
      <c r="ABL44" s="471"/>
      <c r="ABM44" s="471"/>
      <c r="ABN44" s="471"/>
      <c r="ABO44" s="471"/>
      <c r="ABP44" s="471"/>
      <c r="ABQ44" s="471"/>
      <c r="ABR44" s="471"/>
      <c r="ABS44" s="471"/>
      <c r="ABT44" s="471"/>
      <c r="ABU44" s="471"/>
      <c r="ABV44" s="471"/>
      <c r="ABW44" s="471"/>
      <c r="ABX44" s="471"/>
      <c r="ABY44" s="471"/>
      <c r="ABZ44" s="471"/>
      <c r="ACA44" s="471"/>
      <c r="ACB44" s="471"/>
      <c r="ACC44" s="471"/>
      <c r="ACD44" s="471"/>
      <c r="ACE44" s="471"/>
      <c r="ACF44" s="471"/>
      <c r="ACG44" s="471"/>
      <c r="ACH44" s="471"/>
      <c r="ACI44" s="471"/>
      <c r="ACJ44" s="471"/>
      <c r="ACK44" s="471"/>
      <c r="ACL44" s="471"/>
      <c r="ACM44" s="471"/>
      <c r="ACN44" s="471"/>
      <c r="ACO44" s="471"/>
      <c r="ACP44" s="471"/>
      <c r="ACQ44" s="471"/>
      <c r="ACR44" s="471"/>
      <c r="ACS44" s="471"/>
      <c r="ACT44" s="471"/>
      <c r="ACU44" s="471"/>
      <c r="ACV44" s="471"/>
      <c r="ACW44" s="471"/>
      <c r="ACX44" s="471"/>
      <c r="ACY44" s="471"/>
      <c r="ACZ44" s="471"/>
      <c r="ADA44" s="471"/>
      <c r="ADB44" s="471"/>
      <c r="ADC44" s="471"/>
      <c r="ADD44" s="471"/>
      <c r="ADE44" s="471"/>
      <c r="ADF44" s="471"/>
      <c r="ADG44" s="471"/>
      <c r="ADH44" s="471"/>
      <c r="ADI44" s="471"/>
      <c r="ADJ44" s="471"/>
      <c r="ADK44" s="471"/>
      <c r="ADL44" s="471"/>
      <c r="ADM44" s="471"/>
      <c r="ADN44" s="471"/>
      <c r="ADO44" s="471"/>
      <c r="ADP44" s="471"/>
      <c r="ADQ44" s="471"/>
      <c r="ADR44" s="471"/>
      <c r="ADS44" s="471"/>
      <c r="ADT44" s="471"/>
      <c r="ADU44" s="471"/>
      <c r="ADV44" s="471"/>
      <c r="ADW44" s="471"/>
      <c r="ADX44" s="471"/>
      <c r="ADY44" s="471"/>
      <c r="ADZ44" s="471"/>
      <c r="AEA44" s="471"/>
      <c r="AEB44" s="471"/>
      <c r="AEC44" s="471"/>
      <c r="AED44" s="471"/>
      <c r="AEE44" s="471"/>
      <c r="AEF44" s="471"/>
      <c r="AEG44" s="471"/>
      <c r="AEH44" s="471"/>
      <c r="AEI44" s="471"/>
      <c r="AEJ44" s="471"/>
      <c r="AEK44" s="471"/>
      <c r="AEL44" s="471"/>
      <c r="AEM44" s="471"/>
      <c r="AEN44" s="471"/>
      <c r="AEO44" s="471"/>
      <c r="AEP44" s="471"/>
      <c r="AEQ44" s="471"/>
      <c r="AER44" s="471"/>
      <c r="AES44" s="471"/>
      <c r="AET44" s="471"/>
      <c r="AEU44" s="471"/>
      <c r="AEV44" s="471"/>
      <c r="AEW44" s="471"/>
      <c r="AEX44" s="471"/>
      <c r="AEY44" s="471"/>
      <c r="AEZ44" s="471"/>
      <c r="AFA44" s="471"/>
      <c r="AFB44" s="471"/>
      <c r="AFC44" s="471"/>
      <c r="AFD44" s="471"/>
      <c r="AFE44" s="471"/>
      <c r="AFF44" s="471"/>
      <c r="AFG44" s="471"/>
      <c r="AFH44" s="471"/>
      <c r="AFI44" s="471"/>
      <c r="AFJ44" s="471"/>
      <c r="AFK44" s="471"/>
      <c r="AFL44" s="471"/>
      <c r="AFM44" s="471"/>
      <c r="AFN44" s="471"/>
      <c r="AFO44" s="471"/>
      <c r="AFP44" s="471"/>
      <c r="AFQ44" s="471"/>
      <c r="AFR44" s="471"/>
      <c r="AFS44" s="471"/>
      <c r="AFT44" s="471"/>
      <c r="AFU44" s="471"/>
      <c r="AFV44" s="471"/>
      <c r="AFW44" s="471"/>
      <c r="AFX44" s="471"/>
      <c r="AFY44" s="471"/>
      <c r="AFZ44" s="471"/>
      <c r="AGA44" s="471"/>
      <c r="AGB44" s="471"/>
      <c r="AGC44" s="471"/>
      <c r="AGD44" s="471"/>
      <c r="AGE44" s="471"/>
      <c r="AGF44" s="471"/>
      <c r="AGG44" s="471"/>
      <c r="AGH44" s="471"/>
      <c r="AGI44" s="471"/>
    </row>
    <row r="45" spans="1:867" s="424" customFormat="1" ht="15.75" x14ac:dyDescent="0.2">
      <c r="A45" s="431" t="s">
        <v>318</v>
      </c>
      <c r="B45" s="423">
        <f>B6+B10+B14+B19+B22+B27+B30+B32+B37+B40</f>
        <v>3502117261609.4575</v>
      </c>
      <c r="C45" s="574">
        <f>F45/B45</f>
        <v>0.92038264926198921</v>
      </c>
      <c r="D45" s="574">
        <f>G45/B45</f>
        <v>4.6891435654181676E-2</v>
      </c>
      <c r="E45" s="574">
        <f>H45/B45</f>
        <v>3.2725915083829195E-2</v>
      </c>
      <c r="F45" s="423">
        <f>F6+F10+F14+F19+F22+F27+F30+F32+F37+F40</f>
        <v>3223287963266.2554</v>
      </c>
      <c r="G45" s="423">
        <f t="shared" ref="G45:P45" si="55">G6+G10+G14+G19+G22+G27+G30+G32+G37+G40</f>
        <v>164219306226.15881</v>
      </c>
      <c r="H45" s="423">
        <f t="shared" si="55"/>
        <v>114609992117.04355</v>
      </c>
      <c r="I45" s="574">
        <f>M45/F45</f>
        <v>0.87480548283799675</v>
      </c>
      <c r="J45" s="574">
        <f>N45/F45</f>
        <v>1.4608637724751197E-2</v>
      </c>
      <c r="K45" s="574">
        <f>O45/F45</f>
        <v>8.9452864703927437E-2</v>
      </c>
      <c r="L45" s="574">
        <f>P45/F45</f>
        <v>2.1133014733324382E-2</v>
      </c>
      <c r="M45" s="423">
        <f t="shared" si="55"/>
        <v>2819749983031.0396</v>
      </c>
      <c r="N45" s="423">
        <f t="shared" si="55"/>
        <v>47087846137.907867</v>
      </c>
      <c r="O45" s="423">
        <f t="shared" si="55"/>
        <v>288332342079.85419</v>
      </c>
      <c r="P45" s="423">
        <f t="shared" si="55"/>
        <v>68117792017.452919</v>
      </c>
    </row>
    <row r="46" spans="1:867" s="131" customFormat="1" x14ac:dyDescent="0.2">
      <c r="A46" s="432"/>
      <c r="C46" s="506"/>
      <c r="D46" s="506"/>
      <c r="E46" s="506"/>
      <c r="F46" s="434"/>
      <c r="G46" s="434"/>
      <c r="H46" s="434"/>
      <c r="I46" s="506"/>
      <c r="J46" s="506"/>
      <c r="K46" s="506"/>
      <c r="L46" s="506"/>
      <c r="M46" s="434"/>
      <c r="N46" s="434"/>
      <c r="O46" s="434"/>
      <c r="P46" s="434"/>
      <c r="Q46" s="434"/>
      <c r="R46" s="434"/>
      <c r="S46" s="434"/>
      <c r="T46" s="434"/>
      <c r="U46" s="434"/>
      <c r="V46" s="434"/>
      <c r="W46" s="434"/>
      <c r="X46" s="434"/>
      <c r="Y46" s="434"/>
      <c r="Z46" s="434"/>
      <c r="AA46" s="434"/>
      <c r="AB46" s="434"/>
      <c r="AC46" s="434"/>
      <c r="AD46" s="434"/>
      <c r="AE46" s="434"/>
      <c r="AF46" s="434"/>
      <c r="AG46" s="434"/>
      <c r="AH46" s="434"/>
      <c r="AI46" s="434"/>
      <c r="AJ46" s="434"/>
      <c r="AK46" s="434"/>
      <c r="AL46" s="434"/>
      <c r="AM46" s="434"/>
      <c r="AN46" s="434"/>
      <c r="AO46" s="434"/>
      <c r="AP46" s="434"/>
      <c r="AQ46" s="434"/>
      <c r="AR46" s="434"/>
      <c r="AS46" s="434"/>
      <c r="AT46" s="434"/>
      <c r="AU46" s="434"/>
      <c r="AV46" s="434"/>
      <c r="AW46" s="434"/>
      <c r="AX46" s="434"/>
      <c r="AY46" s="434"/>
      <c r="AZ46" s="434"/>
      <c r="BA46" s="434"/>
      <c r="BB46" s="434"/>
      <c r="BC46" s="434"/>
      <c r="BD46" s="434"/>
      <c r="BE46" s="434"/>
      <c r="BF46" s="434"/>
      <c r="BG46" s="434"/>
      <c r="BH46" s="434"/>
      <c r="BI46" s="434"/>
      <c r="BJ46" s="434"/>
      <c r="BK46" s="434"/>
      <c r="BL46" s="434"/>
      <c r="BM46" s="434"/>
      <c r="BN46" s="434"/>
      <c r="BO46" s="434"/>
      <c r="BP46" s="434"/>
      <c r="BQ46" s="434"/>
      <c r="BR46" s="434"/>
      <c r="BS46" s="434"/>
      <c r="BT46" s="434"/>
      <c r="BU46" s="434"/>
      <c r="BV46" s="434"/>
      <c r="BW46" s="434"/>
      <c r="BX46" s="434"/>
      <c r="BY46" s="434"/>
      <c r="BZ46" s="434"/>
      <c r="CA46" s="434"/>
      <c r="CB46" s="434"/>
      <c r="CC46" s="434"/>
      <c r="CD46" s="434"/>
      <c r="CE46" s="434"/>
      <c r="CF46" s="434"/>
      <c r="CG46" s="434"/>
      <c r="CH46" s="434"/>
      <c r="CI46" s="434"/>
      <c r="CJ46" s="434"/>
      <c r="CK46" s="434"/>
      <c r="CL46" s="434"/>
      <c r="CM46" s="434"/>
      <c r="CN46" s="434"/>
      <c r="CO46" s="434"/>
      <c r="CP46" s="434"/>
      <c r="CQ46" s="434"/>
      <c r="CR46" s="434"/>
      <c r="CS46" s="434"/>
      <c r="CT46" s="434"/>
      <c r="CU46" s="434"/>
      <c r="CV46" s="434"/>
      <c r="CW46" s="434"/>
      <c r="CX46" s="434"/>
      <c r="CY46" s="434"/>
      <c r="CZ46" s="434"/>
      <c r="DA46" s="434"/>
      <c r="DB46" s="434"/>
      <c r="DC46" s="434"/>
      <c r="DD46" s="434"/>
      <c r="DE46" s="434"/>
      <c r="DF46" s="434"/>
      <c r="DG46" s="434"/>
      <c r="DH46" s="434"/>
      <c r="DI46" s="434"/>
      <c r="DJ46" s="434"/>
      <c r="DK46" s="434"/>
      <c r="DL46" s="434"/>
      <c r="DM46" s="434"/>
      <c r="DN46" s="434"/>
      <c r="DO46" s="434"/>
      <c r="DP46" s="434"/>
      <c r="DQ46" s="434"/>
      <c r="DR46" s="434"/>
      <c r="DS46" s="434"/>
      <c r="DT46" s="434"/>
      <c r="DU46" s="434"/>
      <c r="DV46" s="434"/>
      <c r="DW46" s="434"/>
      <c r="DX46" s="434"/>
      <c r="DY46" s="434"/>
      <c r="DZ46" s="434"/>
      <c r="EA46" s="434"/>
      <c r="EB46" s="434"/>
      <c r="EC46" s="434"/>
      <c r="ED46" s="434"/>
      <c r="EE46" s="434"/>
      <c r="EF46" s="434"/>
      <c r="EG46" s="434"/>
      <c r="EH46" s="434"/>
      <c r="EI46" s="434"/>
      <c r="EJ46" s="434"/>
      <c r="EK46" s="434"/>
      <c r="EL46" s="434"/>
      <c r="EM46" s="434"/>
      <c r="EN46" s="434"/>
      <c r="EO46" s="434"/>
      <c r="EP46" s="434"/>
      <c r="EQ46" s="434"/>
      <c r="ER46" s="434"/>
      <c r="ES46" s="434"/>
      <c r="ET46" s="434"/>
      <c r="EU46" s="434"/>
      <c r="EV46" s="434"/>
      <c r="EW46" s="434"/>
      <c r="EX46" s="434"/>
      <c r="EY46" s="434"/>
      <c r="EZ46" s="434"/>
      <c r="FA46" s="434"/>
      <c r="FB46" s="434"/>
      <c r="FC46" s="434"/>
      <c r="FD46" s="434"/>
      <c r="FE46" s="434"/>
      <c r="FF46" s="434"/>
      <c r="FG46" s="434"/>
      <c r="FH46" s="434"/>
      <c r="FI46" s="434"/>
      <c r="FJ46" s="434"/>
      <c r="FK46" s="434"/>
      <c r="FL46" s="434"/>
      <c r="FM46" s="434"/>
      <c r="FN46" s="434"/>
      <c r="FO46" s="434"/>
      <c r="FP46" s="434"/>
      <c r="FQ46" s="434"/>
      <c r="FR46" s="434"/>
      <c r="FS46" s="434"/>
      <c r="FT46" s="434"/>
      <c r="FU46" s="434"/>
      <c r="FV46" s="434"/>
      <c r="FW46" s="434"/>
      <c r="FX46" s="434"/>
      <c r="FY46" s="434"/>
      <c r="FZ46" s="434"/>
      <c r="GA46" s="434"/>
      <c r="GB46" s="434"/>
      <c r="GC46" s="434"/>
      <c r="GD46" s="434"/>
      <c r="GE46" s="434"/>
      <c r="GF46" s="434"/>
      <c r="GG46" s="434"/>
      <c r="GH46" s="434"/>
      <c r="GI46" s="434"/>
      <c r="GJ46" s="434"/>
      <c r="GK46" s="434"/>
      <c r="GL46" s="434"/>
      <c r="GM46" s="434"/>
      <c r="GN46" s="434"/>
      <c r="GO46" s="434"/>
      <c r="GP46" s="434"/>
      <c r="GQ46" s="434"/>
      <c r="GR46" s="434"/>
      <c r="GS46" s="434"/>
      <c r="GT46" s="434"/>
      <c r="GU46" s="434"/>
      <c r="GV46" s="434"/>
      <c r="GW46" s="434"/>
      <c r="GX46" s="434"/>
      <c r="GY46" s="434"/>
      <c r="GZ46" s="434"/>
      <c r="HA46" s="434"/>
      <c r="HB46" s="434"/>
      <c r="HC46" s="434"/>
      <c r="HD46" s="434"/>
      <c r="HE46" s="434"/>
      <c r="HF46" s="434"/>
      <c r="HG46" s="434"/>
      <c r="HH46" s="434"/>
      <c r="HI46" s="434"/>
      <c r="HJ46" s="434"/>
      <c r="HK46" s="434"/>
      <c r="HL46" s="434"/>
      <c r="HM46" s="434"/>
      <c r="HN46" s="434"/>
      <c r="HO46" s="434"/>
      <c r="HP46" s="434"/>
      <c r="HQ46" s="434"/>
      <c r="HR46" s="434"/>
      <c r="HS46" s="434"/>
      <c r="HT46" s="434"/>
      <c r="HU46" s="434"/>
      <c r="HV46" s="434"/>
      <c r="HW46" s="434"/>
      <c r="HX46" s="434"/>
      <c r="HY46" s="434"/>
      <c r="HZ46" s="434"/>
      <c r="IA46" s="434"/>
      <c r="IB46" s="434"/>
      <c r="IC46" s="434"/>
      <c r="ID46" s="434"/>
      <c r="IE46" s="434"/>
      <c r="IF46" s="434"/>
      <c r="IG46" s="434"/>
      <c r="IH46" s="434"/>
      <c r="II46" s="434"/>
      <c r="IJ46" s="434"/>
      <c r="IK46" s="434"/>
      <c r="IL46" s="434"/>
      <c r="IM46" s="434"/>
      <c r="IN46" s="434"/>
      <c r="IO46" s="434"/>
      <c r="IP46" s="434"/>
      <c r="IQ46" s="434"/>
      <c r="IR46" s="434"/>
      <c r="IS46" s="434"/>
      <c r="IT46" s="434"/>
      <c r="IU46" s="434"/>
      <c r="IV46" s="434"/>
      <c r="IW46" s="434"/>
      <c r="IX46" s="434"/>
      <c r="IY46" s="434"/>
      <c r="IZ46" s="434"/>
      <c r="JA46" s="434"/>
      <c r="JB46" s="434"/>
      <c r="JC46" s="434"/>
      <c r="JD46" s="434"/>
      <c r="JE46" s="434"/>
      <c r="JF46" s="434"/>
      <c r="JG46" s="434"/>
      <c r="JH46" s="434"/>
      <c r="JI46" s="434"/>
      <c r="JJ46" s="434"/>
      <c r="JK46" s="434"/>
      <c r="JL46" s="434"/>
      <c r="JM46" s="434"/>
      <c r="JN46" s="434"/>
      <c r="JO46" s="434"/>
      <c r="JP46" s="434"/>
      <c r="JQ46" s="434"/>
      <c r="JR46" s="434"/>
      <c r="JS46" s="434"/>
      <c r="JT46" s="434"/>
      <c r="JU46" s="434"/>
      <c r="JV46" s="434"/>
      <c r="JW46" s="434"/>
      <c r="JX46" s="434"/>
      <c r="JY46" s="434"/>
      <c r="JZ46" s="434"/>
      <c r="KA46" s="434"/>
      <c r="KB46" s="434"/>
      <c r="KC46" s="434"/>
      <c r="KD46" s="434"/>
      <c r="KE46" s="434"/>
      <c r="KF46" s="434"/>
      <c r="KG46" s="434"/>
      <c r="KH46" s="434"/>
      <c r="KI46" s="434"/>
      <c r="KJ46" s="434"/>
      <c r="KK46" s="434"/>
      <c r="KL46" s="434"/>
      <c r="KM46" s="434"/>
      <c r="KN46" s="434"/>
      <c r="KO46" s="434"/>
      <c r="KP46" s="434"/>
      <c r="KQ46" s="434"/>
      <c r="KR46" s="434"/>
      <c r="KS46" s="434"/>
      <c r="KT46" s="434"/>
      <c r="KU46" s="434"/>
      <c r="KV46" s="434"/>
      <c r="KW46" s="434"/>
      <c r="KX46" s="434"/>
      <c r="KY46" s="434"/>
      <c r="KZ46" s="434"/>
      <c r="LA46" s="434"/>
      <c r="LB46" s="434"/>
      <c r="LC46" s="434"/>
      <c r="LD46" s="434"/>
      <c r="LE46" s="434"/>
      <c r="LF46" s="434"/>
      <c r="LG46" s="434"/>
      <c r="LH46" s="434"/>
      <c r="LI46" s="434"/>
      <c r="LJ46" s="434"/>
      <c r="LK46" s="434"/>
      <c r="LL46" s="434"/>
      <c r="LM46" s="434"/>
      <c r="LN46" s="434"/>
      <c r="LO46" s="434"/>
      <c r="LP46" s="434"/>
      <c r="LQ46" s="434"/>
      <c r="LR46" s="434"/>
      <c r="LS46" s="434"/>
      <c r="LT46" s="434"/>
      <c r="LU46" s="434"/>
      <c r="LV46" s="434"/>
      <c r="LW46" s="434"/>
      <c r="LX46" s="434"/>
      <c r="LY46" s="434"/>
      <c r="LZ46" s="434"/>
      <c r="MA46" s="434"/>
      <c r="MB46" s="434"/>
      <c r="MC46" s="434"/>
      <c r="MD46" s="434"/>
      <c r="ME46" s="434"/>
      <c r="MF46" s="434"/>
      <c r="MG46" s="434"/>
      <c r="MH46" s="434"/>
      <c r="MI46" s="434"/>
      <c r="MJ46" s="434"/>
      <c r="MK46" s="434"/>
      <c r="ML46" s="434"/>
      <c r="MM46" s="434"/>
      <c r="MN46" s="434"/>
      <c r="MO46" s="434"/>
      <c r="MP46" s="434"/>
      <c r="MQ46" s="434"/>
      <c r="MR46" s="434"/>
      <c r="MS46" s="434"/>
      <c r="MT46" s="434"/>
      <c r="MU46" s="434"/>
      <c r="MV46" s="434"/>
      <c r="MW46" s="434"/>
      <c r="MX46" s="434"/>
      <c r="MY46" s="434"/>
      <c r="MZ46" s="434"/>
      <c r="NA46" s="434"/>
      <c r="NB46" s="434"/>
      <c r="NC46" s="434"/>
      <c r="ND46" s="434"/>
      <c r="NE46" s="434"/>
      <c r="NF46" s="434"/>
      <c r="NG46" s="434"/>
      <c r="NH46" s="434"/>
      <c r="NI46" s="434"/>
      <c r="NJ46" s="434"/>
      <c r="NK46" s="434"/>
      <c r="NL46" s="434"/>
      <c r="NM46" s="434"/>
      <c r="NN46" s="434"/>
      <c r="NO46" s="434"/>
      <c r="NP46" s="434"/>
      <c r="NQ46" s="434"/>
      <c r="NR46" s="434"/>
      <c r="NS46" s="434"/>
      <c r="NT46" s="434"/>
      <c r="NU46" s="434"/>
      <c r="NV46" s="434"/>
      <c r="NW46" s="434"/>
      <c r="NX46" s="434"/>
      <c r="NY46" s="434"/>
      <c r="NZ46" s="434"/>
      <c r="OA46" s="434"/>
      <c r="OB46" s="434"/>
      <c r="OC46" s="434"/>
      <c r="OD46" s="434"/>
      <c r="OE46" s="434"/>
      <c r="OF46" s="434"/>
      <c r="OG46" s="434"/>
      <c r="OH46" s="434"/>
      <c r="OI46" s="434"/>
      <c r="OJ46" s="434"/>
      <c r="OK46" s="434"/>
      <c r="OL46" s="434"/>
      <c r="OM46" s="434"/>
      <c r="ON46" s="434"/>
      <c r="OO46" s="434"/>
      <c r="OP46" s="434"/>
      <c r="OQ46" s="434"/>
      <c r="OR46" s="434"/>
      <c r="OS46" s="434"/>
      <c r="OT46" s="434"/>
      <c r="OU46" s="434"/>
      <c r="OV46" s="434"/>
      <c r="OW46" s="434"/>
      <c r="OX46" s="434"/>
      <c r="OY46" s="434"/>
      <c r="OZ46" s="434"/>
      <c r="PA46" s="434"/>
      <c r="PB46" s="434"/>
      <c r="PC46" s="434"/>
      <c r="PD46" s="434"/>
      <c r="PE46" s="434"/>
      <c r="PF46" s="434"/>
      <c r="PG46" s="434"/>
      <c r="PH46" s="434"/>
      <c r="PI46" s="434"/>
      <c r="PJ46" s="434"/>
      <c r="PK46" s="434"/>
      <c r="PL46" s="434"/>
      <c r="PM46" s="434"/>
      <c r="PN46" s="434"/>
      <c r="PO46" s="434"/>
      <c r="PP46" s="434"/>
      <c r="PQ46" s="434"/>
      <c r="PR46" s="434"/>
      <c r="PS46" s="434"/>
      <c r="PT46" s="434"/>
      <c r="PU46" s="434"/>
      <c r="PV46" s="434"/>
      <c r="PW46" s="434"/>
      <c r="PX46" s="434"/>
      <c r="PY46" s="434"/>
      <c r="PZ46" s="434"/>
      <c r="QA46" s="434"/>
      <c r="QB46" s="434"/>
      <c r="QC46" s="434"/>
      <c r="QD46" s="434"/>
      <c r="QE46" s="434"/>
      <c r="QF46" s="434"/>
      <c r="QG46" s="434"/>
      <c r="QH46" s="434"/>
      <c r="QI46" s="434"/>
      <c r="QJ46" s="434"/>
      <c r="QK46" s="434"/>
      <c r="QL46" s="434"/>
      <c r="QM46" s="434"/>
      <c r="QN46" s="434"/>
      <c r="QO46" s="434"/>
      <c r="QP46" s="434"/>
      <c r="QQ46" s="434"/>
      <c r="QR46" s="434"/>
      <c r="QS46" s="434"/>
      <c r="QT46" s="434"/>
      <c r="QU46" s="434"/>
      <c r="QV46" s="434"/>
      <c r="QW46" s="434"/>
      <c r="QX46" s="434"/>
      <c r="QY46" s="434"/>
      <c r="QZ46" s="434"/>
      <c r="RA46" s="434"/>
      <c r="RB46" s="434"/>
      <c r="RC46" s="434"/>
      <c r="RD46" s="434"/>
      <c r="RE46" s="434"/>
      <c r="RF46" s="434"/>
      <c r="RG46" s="434"/>
      <c r="RH46" s="434"/>
      <c r="RI46" s="434"/>
      <c r="RJ46" s="434"/>
      <c r="RK46" s="434"/>
      <c r="RL46" s="434"/>
      <c r="RM46" s="434"/>
      <c r="RN46" s="434"/>
      <c r="RO46" s="434"/>
      <c r="RP46" s="434"/>
      <c r="RQ46" s="434"/>
      <c r="RR46" s="434"/>
      <c r="RS46" s="434"/>
      <c r="RT46" s="434"/>
      <c r="RU46" s="434"/>
      <c r="RV46" s="434"/>
      <c r="RW46" s="434"/>
      <c r="RX46" s="434"/>
      <c r="RY46" s="434"/>
      <c r="RZ46" s="434"/>
      <c r="SA46" s="434"/>
      <c r="SB46" s="434"/>
      <c r="SC46" s="434"/>
      <c r="SD46" s="434"/>
      <c r="SE46" s="434"/>
      <c r="SF46" s="434"/>
      <c r="SG46" s="434"/>
      <c r="SH46" s="434"/>
      <c r="SI46" s="434"/>
      <c r="SJ46" s="434"/>
      <c r="SK46" s="434"/>
      <c r="SL46" s="434"/>
      <c r="SM46" s="434"/>
      <c r="SN46" s="434"/>
      <c r="SO46" s="434"/>
      <c r="SP46" s="434"/>
      <c r="SQ46" s="434"/>
      <c r="SR46" s="434"/>
      <c r="SS46" s="434"/>
      <c r="ST46" s="434"/>
      <c r="SU46" s="434"/>
      <c r="SV46" s="434"/>
      <c r="SW46" s="434"/>
      <c r="SX46" s="434"/>
      <c r="SY46" s="434"/>
      <c r="SZ46" s="434"/>
      <c r="TA46" s="434"/>
      <c r="TB46" s="434"/>
      <c r="TC46" s="434"/>
      <c r="TD46" s="434"/>
      <c r="TE46" s="434"/>
      <c r="TF46" s="434"/>
      <c r="TG46" s="434"/>
      <c r="TH46" s="434"/>
      <c r="TI46" s="434"/>
      <c r="TJ46" s="434"/>
      <c r="TK46" s="434"/>
      <c r="TL46" s="434"/>
      <c r="TM46" s="434"/>
      <c r="TN46" s="434"/>
      <c r="TO46" s="434"/>
      <c r="TP46" s="434"/>
      <c r="TQ46" s="434"/>
      <c r="TR46" s="434"/>
      <c r="TS46" s="434"/>
      <c r="TT46" s="434"/>
      <c r="TU46" s="434"/>
      <c r="TV46" s="434"/>
      <c r="TW46" s="434"/>
      <c r="TX46" s="434"/>
      <c r="TY46" s="434"/>
      <c r="TZ46" s="434"/>
      <c r="UA46" s="434"/>
      <c r="UB46" s="434"/>
      <c r="UC46" s="434"/>
      <c r="UD46" s="434"/>
      <c r="UE46" s="434"/>
      <c r="UF46" s="434"/>
      <c r="UG46" s="434"/>
      <c r="UH46" s="434"/>
      <c r="UI46" s="434"/>
      <c r="UJ46" s="434"/>
      <c r="UK46" s="434"/>
      <c r="UL46" s="434"/>
      <c r="UM46" s="434"/>
      <c r="UN46" s="434"/>
      <c r="UO46" s="434"/>
      <c r="UP46" s="434"/>
      <c r="UQ46" s="434"/>
      <c r="UR46" s="434"/>
      <c r="US46" s="434"/>
      <c r="UT46" s="434"/>
      <c r="UU46" s="434"/>
      <c r="UV46" s="434"/>
      <c r="UW46" s="434"/>
      <c r="UX46" s="434"/>
      <c r="UY46" s="434"/>
      <c r="UZ46" s="434"/>
      <c r="VA46" s="434"/>
      <c r="VB46" s="434"/>
      <c r="VC46" s="434"/>
      <c r="VD46" s="434"/>
      <c r="VE46" s="434"/>
      <c r="VF46" s="434"/>
      <c r="VG46" s="434"/>
      <c r="VH46" s="434"/>
      <c r="VI46" s="434"/>
      <c r="VJ46" s="434"/>
      <c r="VK46" s="434"/>
      <c r="VL46" s="434"/>
      <c r="VM46" s="434"/>
      <c r="VN46" s="434"/>
      <c r="VO46" s="434"/>
      <c r="VP46" s="434"/>
      <c r="VQ46" s="434"/>
      <c r="VR46" s="434"/>
      <c r="VS46" s="434"/>
      <c r="VT46" s="434"/>
      <c r="VU46" s="434"/>
      <c r="VV46" s="434"/>
      <c r="VW46" s="434"/>
      <c r="VX46" s="434"/>
      <c r="VY46" s="434"/>
      <c r="VZ46" s="434"/>
      <c r="WA46" s="434"/>
      <c r="WB46" s="434"/>
      <c r="WC46" s="434"/>
      <c r="WD46" s="434"/>
      <c r="WE46" s="434"/>
      <c r="WF46" s="434"/>
      <c r="WG46" s="434"/>
      <c r="WH46" s="434"/>
      <c r="WI46" s="434"/>
      <c r="WJ46" s="434"/>
      <c r="WK46" s="434"/>
      <c r="WL46" s="434"/>
      <c r="WM46" s="434"/>
      <c r="WN46" s="434"/>
      <c r="WO46" s="434"/>
      <c r="WP46" s="434"/>
      <c r="WQ46" s="434"/>
      <c r="WR46" s="434"/>
      <c r="WS46" s="434"/>
      <c r="WT46" s="434"/>
      <c r="WU46" s="434"/>
      <c r="WV46" s="434"/>
      <c r="WW46" s="434"/>
      <c r="WX46" s="434"/>
      <c r="WY46" s="434"/>
      <c r="WZ46" s="434"/>
      <c r="XA46" s="434"/>
      <c r="XB46" s="434"/>
      <c r="XC46" s="434"/>
      <c r="XD46" s="434"/>
      <c r="XE46" s="434"/>
      <c r="XF46" s="434"/>
      <c r="XG46" s="434"/>
      <c r="XH46" s="434"/>
      <c r="XI46" s="434"/>
      <c r="XJ46" s="434"/>
      <c r="XK46" s="434"/>
      <c r="XL46" s="434"/>
      <c r="XM46" s="434"/>
      <c r="XN46" s="434"/>
      <c r="XO46" s="434"/>
      <c r="XP46" s="434"/>
      <c r="XQ46" s="434"/>
      <c r="XR46" s="434"/>
      <c r="XS46" s="434"/>
      <c r="XT46" s="434"/>
      <c r="XU46" s="434"/>
      <c r="XV46" s="434"/>
      <c r="XW46" s="434"/>
      <c r="XX46" s="434"/>
      <c r="XY46" s="434"/>
      <c r="XZ46" s="434"/>
      <c r="YA46" s="434"/>
      <c r="YB46" s="434"/>
      <c r="YC46" s="434"/>
      <c r="YD46" s="434"/>
      <c r="YE46" s="434"/>
      <c r="YF46" s="434"/>
      <c r="YG46" s="434"/>
      <c r="YH46" s="434"/>
      <c r="YI46" s="434"/>
      <c r="YJ46" s="434"/>
      <c r="YK46" s="434"/>
      <c r="YL46" s="434"/>
      <c r="YM46" s="434"/>
      <c r="YN46" s="434"/>
      <c r="YO46" s="434"/>
      <c r="YP46" s="434"/>
      <c r="YQ46" s="434"/>
      <c r="YR46" s="434"/>
      <c r="YS46" s="434"/>
      <c r="YT46" s="434"/>
      <c r="YU46" s="434"/>
      <c r="YV46" s="434"/>
      <c r="YW46" s="434"/>
      <c r="YX46" s="434"/>
      <c r="YY46" s="434"/>
      <c r="YZ46" s="434"/>
      <c r="ZA46" s="434"/>
      <c r="ZB46" s="434"/>
      <c r="ZC46" s="434"/>
      <c r="ZD46" s="434"/>
      <c r="ZE46" s="434"/>
      <c r="ZF46" s="434"/>
      <c r="ZG46" s="434"/>
      <c r="ZH46" s="434"/>
      <c r="ZI46" s="434"/>
      <c r="ZJ46" s="434"/>
      <c r="ZK46" s="434"/>
      <c r="ZL46" s="434"/>
      <c r="ZM46" s="434"/>
      <c r="ZN46" s="434"/>
      <c r="ZO46" s="434"/>
      <c r="ZP46" s="434"/>
      <c r="ZQ46" s="434"/>
      <c r="ZR46" s="434"/>
      <c r="ZS46" s="434"/>
      <c r="ZT46" s="434"/>
      <c r="ZU46" s="434"/>
      <c r="ZV46" s="434"/>
      <c r="ZW46" s="434"/>
      <c r="ZX46" s="434"/>
      <c r="ZY46" s="434"/>
      <c r="ZZ46" s="434"/>
      <c r="AAA46" s="434"/>
      <c r="AAB46" s="434"/>
      <c r="AAC46" s="434"/>
      <c r="AAD46" s="434"/>
      <c r="AAE46" s="434"/>
      <c r="AAF46" s="434"/>
      <c r="AAG46" s="434"/>
      <c r="AAH46" s="434"/>
      <c r="AAI46" s="434"/>
      <c r="AAJ46" s="434"/>
      <c r="AAK46" s="434"/>
      <c r="AAL46" s="434"/>
      <c r="AAM46" s="434"/>
      <c r="AAN46" s="434"/>
      <c r="AAO46" s="434"/>
      <c r="AAP46" s="434"/>
      <c r="AAQ46" s="434"/>
      <c r="AAR46" s="434"/>
      <c r="AAS46" s="434"/>
      <c r="AAT46" s="434"/>
      <c r="AAU46" s="434"/>
      <c r="AAV46" s="434"/>
      <c r="AAW46" s="434"/>
      <c r="AAX46" s="434"/>
      <c r="AAY46" s="434"/>
      <c r="AAZ46" s="434"/>
      <c r="ABA46" s="434"/>
      <c r="ABB46" s="434"/>
      <c r="ABC46" s="434"/>
      <c r="ABD46" s="434"/>
      <c r="ABE46" s="434"/>
      <c r="ABF46" s="434"/>
      <c r="ABG46" s="434"/>
      <c r="ABH46" s="434"/>
      <c r="ABI46" s="434"/>
      <c r="ABJ46" s="434"/>
      <c r="ABK46" s="434"/>
      <c r="ABL46" s="434"/>
      <c r="ABM46" s="434"/>
      <c r="ABN46" s="434"/>
      <c r="ABO46" s="434"/>
      <c r="ABP46" s="434"/>
      <c r="ABQ46" s="434"/>
      <c r="ABR46" s="434"/>
      <c r="ABS46" s="434"/>
      <c r="ABT46" s="434"/>
      <c r="ABU46" s="434"/>
      <c r="ABV46" s="434"/>
      <c r="ABW46" s="434"/>
      <c r="ABX46" s="434"/>
      <c r="ABY46" s="434"/>
      <c r="ABZ46" s="434"/>
      <c r="ACA46" s="434"/>
      <c r="ACB46" s="434"/>
      <c r="ACC46" s="434"/>
      <c r="ACD46" s="434"/>
      <c r="ACE46" s="434"/>
      <c r="ACF46" s="434"/>
      <c r="ACG46" s="434"/>
      <c r="ACH46" s="434"/>
      <c r="ACI46" s="434"/>
      <c r="ACJ46" s="434"/>
      <c r="ACK46" s="434"/>
      <c r="ACL46" s="434"/>
      <c r="ACM46" s="434"/>
      <c r="ACN46" s="434"/>
      <c r="ACO46" s="434"/>
      <c r="ACP46" s="434"/>
      <c r="ACQ46" s="434"/>
      <c r="ACR46" s="434"/>
      <c r="ACS46" s="434"/>
      <c r="ACT46" s="434"/>
      <c r="ACU46" s="434"/>
      <c r="ACV46" s="434"/>
      <c r="ACW46" s="434"/>
      <c r="ACX46" s="434"/>
      <c r="ACY46" s="434"/>
      <c r="ACZ46" s="434"/>
      <c r="ADA46" s="434"/>
      <c r="ADB46" s="434"/>
      <c r="ADC46" s="434"/>
      <c r="ADD46" s="434"/>
      <c r="ADE46" s="434"/>
      <c r="ADF46" s="434"/>
      <c r="ADG46" s="434"/>
      <c r="ADH46" s="434"/>
      <c r="ADI46" s="434"/>
      <c r="ADJ46" s="434"/>
      <c r="ADK46" s="434"/>
      <c r="ADL46" s="434"/>
      <c r="ADM46" s="434"/>
      <c r="ADN46" s="434"/>
      <c r="ADO46" s="434"/>
      <c r="ADP46" s="434"/>
      <c r="ADQ46" s="434"/>
      <c r="ADR46" s="434"/>
      <c r="ADS46" s="434"/>
      <c r="ADT46" s="434"/>
      <c r="ADU46" s="434"/>
      <c r="ADV46" s="434"/>
      <c r="ADW46" s="434"/>
      <c r="ADX46" s="434"/>
      <c r="ADY46" s="434"/>
      <c r="ADZ46" s="434"/>
      <c r="AEA46" s="434"/>
      <c r="AEB46" s="434"/>
      <c r="AEC46" s="434"/>
      <c r="AED46" s="434"/>
      <c r="AEE46" s="434"/>
      <c r="AEF46" s="434"/>
      <c r="AEG46" s="434"/>
      <c r="AEH46" s="434"/>
      <c r="AEI46" s="434"/>
      <c r="AEJ46" s="434"/>
      <c r="AEK46" s="434"/>
      <c r="AEL46" s="434"/>
      <c r="AEM46" s="434"/>
      <c r="AEN46" s="434"/>
      <c r="AEO46" s="434"/>
      <c r="AEP46" s="434"/>
      <c r="AEQ46" s="434"/>
      <c r="AER46" s="434"/>
      <c r="AES46" s="434"/>
      <c r="AET46" s="434"/>
      <c r="AEU46" s="434"/>
      <c r="AEV46" s="434"/>
      <c r="AEW46" s="434"/>
      <c r="AEX46" s="434"/>
      <c r="AEY46" s="434"/>
      <c r="AEZ46" s="434"/>
      <c r="AFA46" s="434"/>
      <c r="AFB46" s="434"/>
      <c r="AFC46" s="434"/>
      <c r="AFD46" s="434"/>
      <c r="AFE46" s="434"/>
      <c r="AFF46" s="434"/>
      <c r="AFG46" s="434"/>
      <c r="AFH46" s="434"/>
      <c r="AFI46" s="434"/>
      <c r="AFJ46" s="434"/>
      <c r="AFK46" s="434"/>
      <c r="AFL46" s="434"/>
      <c r="AFM46" s="434"/>
      <c r="AFN46" s="434"/>
      <c r="AFO46" s="434"/>
      <c r="AFP46" s="434"/>
      <c r="AFQ46" s="434"/>
      <c r="AFR46" s="434"/>
      <c r="AFS46" s="434"/>
      <c r="AFT46" s="434"/>
      <c r="AFU46" s="434"/>
      <c r="AFV46" s="434"/>
      <c r="AFW46" s="434"/>
      <c r="AFX46" s="434"/>
      <c r="AFY46" s="434"/>
      <c r="AFZ46" s="434"/>
      <c r="AGA46" s="434"/>
      <c r="AGB46" s="434"/>
      <c r="AGC46" s="434"/>
      <c r="AGD46" s="434"/>
      <c r="AGE46" s="434"/>
      <c r="AGF46" s="434"/>
      <c r="AGG46" s="434"/>
      <c r="AGH46" s="434"/>
      <c r="AGI46" s="434"/>
    </row>
    <row r="52" ht="60" customHeight="1" x14ac:dyDescent="0.2"/>
  </sheetData>
  <sheetProtection algorithmName="SHA-512" hashValue="paodFgK40pV1Px+xqKnQ6jTMyqOZMLS/P2SMjCxbxrRaeD1yxXhxFEKcWfUlSL5M485A7JJ3MjVvfJnGnJGTMg==" saltValue="DyqOq0LYjXQaLTREQePknw==" spinCount="100000" sheet="1" objects="1" scenarios="1"/>
  <mergeCells count="2">
    <mergeCell ref="A1:P1"/>
    <mergeCell ref="A2:P2"/>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3C329-BFD0-4492-959C-BFEF0BEC9666}">
  <dimension ref="A2:Z55"/>
  <sheetViews>
    <sheetView showGridLines="0" topLeftCell="B1" zoomScale="70" zoomScaleNormal="70" workbookViewId="0">
      <selection activeCell="B4" sqref="B4"/>
    </sheetView>
  </sheetViews>
  <sheetFormatPr baseColWidth="10" defaultColWidth="10.7109375" defaultRowHeight="14.25" x14ac:dyDescent="0.2"/>
  <cols>
    <col min="1" max="1" width="13.42578125" style="1" customWidth="1"/>
    <col min="2" max="2" width="108.5703125" style="1" customWidth="1"/>
    <col min="3" max="3" width="34.85546875" style="1" customWidth="1"/>
    <col min="4" max="4" width="31.42578125" style="1" bestFit="1" customWidth="1"/>
    <col min="5" max="5" width="22.42578125" style="1" customWidth="1"/>
    <col min="6" max="13" width="23" style="1" bestFit="1" customWidth="1"/>
    <col min="14" max="24" width="22.5703125" style="1" bestFit="1" customWidth="1"/>
    <col min="25" max="25" width="24.85546875" style="1" bestFit="1" customWidth="1"/>
    <col min="26" max="26" width="19.140625" style="1" bestFit="1" customWidth="1"/>
    <col min="27" max="27" width="17" style="1" bestFit="1" customWidth="1"/>
    <col min="28" max="28" width="17.85546875" style="1" customWidth="1"/>
    <col min="29" max="16384" width="10.7109375" style="1"/>
  </cols>
  <sheetData>
    <row r="2" spans="1:26" ht="15" x14ac:dyDescent="0.25">
      <c r="B2" s="219" t="s">
        <v>1400</v>
      </c>
    </row>
    <row r="3" spans="1:26" s="2" customFormat="1" ht="15" x14ac:dyDescent="0.25">
      <c r="A3" s="71"/>
    </row>
    <row r="4" spans="1:26" ht="21.6" customHeight="1" x14ac:dyDescent="0.25">
      <c r="A4" s="220"/>
      <c r="B4" s="372" t="str">
        <f>Portafolio_Dependencia_IE!C89</f>
        <v>7. Fortalecimiento de la gestión climática a lo largo de la cadena agroindustrial de la panela</v>
      </c>
      <c r="C4" s="373"/>
      <c r="D4" s="222"/>
    </row>
    <row r="5" spans="1:26" ht="26.1" customHeight="1" x14ac:dyDescent="0.2">
      <c r="C5" s="2"/>
    </row>
    <row r="6" spans="1:26" ht="15" x14ac:dyDescent="0.25">
      <c r="E6" s="121">
        <v>1</v>
      </c>
      <c r="F6" s="121">
        <v>2</v>
      </c>
      <c r="G6" s="121">
        <v>3</v>
      </c>
      <c r="H6" s="121">
        <v>4</v>
      </c>
      <c r="I6" s="121">
        <v>5</v>
      </c>
      <c r="J6" s="121">
        <v>6</v>
      </c>
      <c r="K6" s="121">
        <v>7</v>
      </c>
      <c r="L6" s="121">
        <v>8</v>
      </c>
      <c r="M6" s="121">
        <v>9</v>
      </c>
      <c r="N6" s="121">
        <v>10</v>
      </c>
      <c r="O6" s="121">
        <v>11</v>
      </c>
      <c r="P6" s="121">
        <v>12</v>
      </c>
      <c r="Q6" s="121">
        <v>13</v>
      </c>
      <c r="R6" s="121">
        <v>14</v>
      </c>
      <c r="S6" s="121">
        <v>15</v>
      </c>
      <c r="T6" s="121">
        <v>16</v>
      </c>
      <c r="U6" s="121">
        <v>17</v>
      </c>
      <c r="V6" s="121">
        <v>18</v>
      </c>
      <c r="W6" s="121">
        <v>19</v>
      </c>
      <c r="X6" s="121">
        <v>20</v>
      </c>
      <c r="Y6" s="121" t="s">
        <v>118</v>
      </c>
    </row>
    <row r="7" spans="1:26" s="22" customFormat="1" ht="15" x14ac:dyDescent="0.2">
      <c r="A7" s="1"/>
      <c r="B7" s="374" t="s">
        <v>784</v>
      </c>
      <c r="C7" s="224" t="s">
        <v>785</v>
      </c>
      <c r="D7" s="224" t="s">
        <v>786</v>
      </c>
      <c r="E7" s="375">
        <f t="shared" ref="E7:Y7" si="0">SUM(E8:E8)</f>
        <v>644963168</v>
      </c>
      <c r="F7" s="375">
        <f t="shared" si="0"/>
        <v>1986512844.224</v>
      </c>
      <c r="G7" s="375">
        <f t="shared" si="0"/>
        <v>1996864844.224</v>
      </c>
      <c r="H7" s="375">
        <f t="shared" si="0"/>
        <v>1996864844.224</v>
      </c>
      <c r="I7" s="375">
        <f t="shared" si="0"/>
        <v>1996864844.224</v>
      </c>
      <c r="J7" s="375">
        <f t="shared" si="0"/>
        <v>1996864844.224</v>
      </c>
      <c r="K7" s="375">
        <f t="shared" si="0"/>
        <v>1996864844.224</v>
      </c>
      <c r="L7" s="375">
        <f t="shared" si="0"/>
        <v>1996864844.224</v>
      </c>
      <c r="M7" s="375">
        <f t="shared" si="0"/>
        <v>1996864844.224</v>
      </c>
      <c r="N7" s="375">
        <f t="shared" si="0"/>
        <v>1684864844.224</v>
      </c>
      <c r="O7" s="375">
        <f t="shared" si="0"/>
        <v>1684864844.224</v>
      </c>
      <c r="P7" s="375">
        <f t="shared" si="0"/>
        <v>1684864844.224</v>
      </c>
      <c r="Q7" s="375">
        <f t="shared" si="0"/>
        <v>1684864844.224</v>
      </c>
      <c r="R7" s="375">
        <f t="shared" si="0"/>
        <v>1684864844.224</v>
      </c>
      <c r="S7" s="375">
        <f t="shared" si="0"/>
        <v>1684864844.224</v>
      </c>
      <c r="T7" s="375">
        <f t="shared" si="0"/>
        <v>1684864844.224</v>
      </c>
      <c r="U7" s="375">
        <f t="shared" si="0"/>
        <v>1684864844.224</v>
      </c>
      <c r="V7" s="375">
        <f t="shared" si="0"/>
        <v>1684864844.224</v>
      </c>
      <c r="W7" s="375">
        <f t="shared" si="0"/>
        <v>1684864844.224</v>
      </c>
      <c r="X7" s="375">
        <f t="shared" si="0"/>
        <v>1684864844.224</v>
      </c>
      <c r="Y7" s="375">
        <f t="shared" si="0"/>
        <v>35143043208.255989</v>
      </c>
    </row>
    <row r="8" spans="1:26" s="226" customFormat="1" ht="56.25" customHeight="1" x14ac:dyDescent="0.25">
      <c r="B8" s="376" t="str">
        <f>Portafolio_Dependencia_IE!D89</f>
        <v>7.1. Desarrollo y escalamiento de modelos de producción panelera que incluyan elementos de variabilidad y cambio climático, eficiencia energética y estrategias de economía circular, para la transición hacia la producción carbono neutral</v>
      </c>
      <c r="C8" s="266" t="s">
        <v>516</v>
      </c>
      <c r="D8" s="266" t="s">
        <v>411</v>
      </c>
      <c r="E8" s="228">
        <f>+H48*6</f>
        <v>644963168</v>
      </c>
      <c r="F8" s="228">
        <f>+H49</f>
        <v>1986512844.224</v>
      </c>
      <c r="G8" s="228">
        <f>+H50</f>
        <v>1996864844.224</v>
      </c>
      <c r="H8" s="228">
        <f>+H50</f>
        <v>1996864844.224</v>
      </c>
      <c r="I8" s="228">
        <f>+H50</f>
        <v>1996864844.224</v>
      </c>
      <c r="J8" s="228">
        <f>+H50</f>
        <v>1996864844.224</v>
      </c>
      <c r="K8" s="228">
        <f>+H50</f>
        <v>1996864844.224</v>
      </c>
      <c r="L8" s="228">
        <f>+H50</f>
        <v>1996864844.224</v>
      </c>
      <c r="M8" s="228">
        <f>+H50</f>
        <v>1996864844.224</v>
      </c>
      <c r="N8" s="228">
        <f>+H51</f>
        <v>1684864844.224</v>
      </c>
      <c r="O8" s="228">
        <f>+H51</f>
        <v>1684864844.224</v>
      </c>
      <c r="P8" s="228">
        <f>+H51</f>
        <v>1684864844.224</v>
      </c>
      <c r="Q8" s="228">
        <f>+H51</f>
        <v>1684864844.224</v>
      </c>
      <c r="R8" s="228">
        <f>+H51</f>
        <v>1684864844.224</v>
      </c>
      <c r="S8" s="228">
        <f>+H51</f>
        <v>1684864844.224</v>
      </c>
      <c r="T8" s="228">
        <f>+H51</f>
        <v>1684864844.224</v>
      </c>
      <c r="U8" s="228">
        <f>+H51</f>
        <v>1684864844.224</v>
      </c>
      <c r="V8" s="228">
        <f>+H51</f>
        <v>1684864844.224</v>
      </c>
      <c r="W8" s="228">
        <f>+H51</f>
        <v>1684864844.224</v>
      </c>
      <c r="X8" s="228">
        <f>+H51</f>
        <v>1684864844.224</v>
      </c>
      <c r="Y8" s="228">
        <f>SUM(E8:X8)</f>
        <v>35143043208.255989</v>
      </c>
    </row>
    <row r="9" spans="1:26" s="22" customFormat="1" ht="24.6" customHeight="1" x14ac:dyDescent="0.2">
      <c r="A9" s="1"/>
      <c r="B9" s="374" t="s">
        <v>118</v>
      </c>
      <c r="C9" s="374"/>
      <c r="D9" s="374"/>
      <c r="E9" s="377">
        <f t="shared" ref="E9:Y9" si="1">SUM(E8:E8)</f>
        <v>644963168</v>
      </c>
      <c r="F9" s="377">
        <f t="shared" si="1"/>
        <v>1986512844.224</v>
      </c>
      <c r="G9" s="377">
        <f t="shared" si="1"/>
        <v>1996864844.224</v>
      </c>
      <c r="H9" s="377">
        <f t="shared" si="1"/>
        <v>1996864844.224</v>
      </c>
      <c r="I9" s="377">
        <f t="shared" si="1"/>
        <v>1996864844.224</v>
      </c>
      <c r="J9" s="377">
        <f t="shared" si="1"/>
        <v>1996864844.224</v>
      </c>
      <c r="K9" s="377">
        <f t="shared" si="1"/>
        <v>1996864844.224</v>
      </c>
      <c r="L9" s="377">
        <f t="shared" si="1"/>
        <v>1996864844.224</v>
      </c>
      <c r="M9" s="377">
        <f t="shared" si="1"/>
        <v>1996864844.224</v>
      </c>
      <c r="N9" s="377">
        <f t="shared" si="1"/>
        <v>1684864844.224</v>
      </c>
      <c r="O9" s="377">
        <f t="shared" si="1"/>
        <v>1684864844.224</v>
      </c>
      <c r="P9" s="377">
        <f t="shared" si="1"/>
        <v>1684864844.224</v>
      </c>
      <c r="Q9" s="377">
        <f t="shared" si="1"/>
        <v>1684864844.224</v>
      </c>
      <c r="R9" s="377">
        <f t="shared" si="1"/>
        <v>1684864844.224</v>
      </c>
      <c r="S9" s="377">
        <f t="shared" si="1"/>
        <v>1684864844.224</v>
      </c>
      <c r="T9" s="377">
        <f t="shared" si="1"/>
        <v>1684864844.224</v>
      </c>
      <c r="U9" s="377">
        <f t="shared" si="1"/>
        <v>1684864844.224</v>
      </c>
      <c r="V9" s="377">
        <f t="shared" si="1"/>
        <v>1684864844.224</v>
      </c>
      <c r="W9" s="377">
        <f t="shared" si="1"/>
        <v>1684864844.224</v>
      </c>
      <c r="X9" s="377">
        <f t="shared" si="1"/>
        <v>1684864844.224</v>
      </c>
      <c r="Y9" s="377">
        <f t="shared" si="1"/>
        <v>35143043208.255989</v>
      </c>
    </row>
    <row r="10" spans="1:26" s="233" customFormat="1" ht="24.6" customHeight="1" x14ac:dyDescent="0.25">
      <c r="A10" s="2"/>
      <c r="B10" s="230"/>
      <c r="C10" s="230"/>
      <c r="D10" s="230"/>
      <c r="E10" s="230"/>
      <c r="F10" s="231"/>
      <c r="G10" s="232"/>
      <c r="H10" s="231"/>
      <c r="I10" s="231"/>
      <c r="J10" s="231"/>
      <c r="K10" s="231"/>
      <c r="L10" s="231"/>
      <c r="M10" s="231"/>
      <c r="N10" s="231"/>
      <c r="O10" s="231"/>
      <c r="P10" s="231"/>
      <c r="Q10" s="231"/>
      <c r="R10" s="231"/>
      <c r="S10" s="231"/>
      <c r="T10" s="231"/>
      <c r="U10" s="231"/>
      <c r="V10" s="231"/>
      <c r="W10" s="231"/>
      <c r="X10" s="231"/>
      <c r="Y10" s="231"/>
      <c r="Z10" s="231"/>
    </row>
    <row r="11" spans="1:26" s="2" customFormat="1" ht="14.45" customHeight="1" x14ac:dyDescent="0.25">
      <c r="B11" s="710" t="str">
        <f>B8</f>
        <v>7.1. Desarrollo y escalamiento de modelos de producción panelera que incluyan elementos de variabilidad y cambio climático, eficiencia energética y estrategias de economía circular, para la transición hacia la producción carbono neutral</v>
      </c>
      <c r="C11" s="707"/>
      <c r="D11" s="707"/>
      <c r="E11" s="707"/>
      <c r="F11" s="707"/>
      <c r="G11" s="707"/>
      <c r="H11" s="707"/>
      <c r="I11" s="234"/>
      <c r="X11" s="235"/>
    </row>
    <row r="12" spans="1:26" s="2" customFormat="1" ht="24.75" customHeight="1" x14ac:dyDescent="0.25">
      <c r="B12" s="707"/>
      <c r="C12" s="707"/>
      <c r="D12" s="707"/>
      <c r="E12" s="707"/>
      <c r="F12" s="707"/>
      <c r="G12" s="707"/>
      <c r="H12" s="707"/>
      <c r="I12" s="234"/>
      <c r="X12" s="235"/>
    </row>
    <row r="13" spans="1:26" s="2" customFormat="1" ht="50.25" customHeight="1" x14ac:dyDescent="0.25">
      <c r="B13" s="707" t="str">
        <f>Portafolio_Dependencia_IE!F89</f>
        <v>7.1.1. Promover la implementación de los instrumentos para la gestión climática en la cadena agroindustrial de la panela, principalmente lo relacionado con la NAMA Panelera y el Plan de Reconversión del Subsector Panelero para Trapiches de Economía Campesina, en el marco de las Directrices para la gestión de cambio climático (Ley 1931 de 2018), la Estrategia Colombia Carbono Neutral (ECCN), las metas y medidas de desarrollo bajo en carbono (Ley 2169 de 2021), el Plan Integral de Gestión de Cambio Climático para el sector agropecuario (Resolución 355 de 2021 de Minagricultura), y demás instrumentos que se adopten para la transición gradual hacia la producción carbono neutral.</v>
      </c>
      <c r="C13" s="709"/>
      <c r="D13" s="709"/>
      <c r="E13" s="709"/>
      <c r="F13" s="709"/>
      <c r="G13" s="709"/>
      <c r="H13" s="709"/>
      <c r="I13" s="234"/>
      <c r="X13" s="235"/>
    </row>
    <row r="14" spans="1:26" s="2" customFormat="1" ht="42" customHeight="1" x14ac:dyDescent="0.25">
      <c r="B14" s="707" t="str">
        <f>Portafolio_Dependencia_IE!F90</f>
        <v>7.1.2. Desarrollar o implementar modelos, prácticas y tecnologías de producción bajas en carbono o carbono neutro, tanto en el eslabón primario como en el transformador, tales como la renovación de  áreas sembradas con variedades de caña mejoradas, resistentes a la variabilidad y al cambio climático, mayor producción de biomasa para utilizar el bagazo como fuente primaria de energía en las hornillas, entre otros, considerando las diferencias regionales y características del sistema productivo.</v>
      </c>
      <c r="C14" s="709"/>
      <c r="D14" s="709"/>
      <c r="E14" s="709"/>
      <c r="F14" s="709"/>
      <c r="G14" s="709"/>
      <c r="H14" s="709"/>
      <c r="I14" s="234"/>
      <c r="X14" s="235"/>
    </row>
    <row r="15" spans="1:26" s="2" customFormat="1" ht="42" customHeight="1" x14ac:dyDescent="0.25">
      <c r="B15" s="707" t="str">
        <f>Portafolio_Dependencia_IE!F91</f>
        <v xml:space="preserve">7.1.3. Promover el uso adecuado de la información agroclimática disponible y actualizada, de acuerdo con las proyecciones climáticas, las características de las regiones paneleras y los riesgos climáticos, mediante capacitación y acompañamiento técnico, que permita orientar y favorecer la planificación de la actividad productiva, en articulación con las Mesas agroclimáticas regionales y otras instancias relacionadas. </v>
      </c>
      <c r="C15" s="709"/>
      <c r="D15" s="709"/>
      <c r="E15" s="709"/>
      <c r="F15" s="709"/>
      <c r="G15" s="709"/>
      <c r="H15" s="709"/>
      <c r="I15" s="234"/>
      <c r="X15" s="235"/>
    </row>
    <row r="16" spans="1:26" s="2" customFormat="1" ht="42" customHeight="1" x14ac:dyDescent="0.25">
      <c r="B16" s="707" t="str">
        <f>Portafolio_Dependencia_IE!F92</f>
        <v xml:space="preserve">7.1.4. Realizar acompañamiento técnico y financiero a los productores, procesadores y comercializadores, para promover la adopción de modelos de economía circular, tanto en la valorización de los residuos de cultivo y proceso que puedan ser incorporados en el eslabón primario y en actividades complementarias pecuarias, como en la gestión ambiental de los residuos de envases y empaques, y de lubricantes, generados en la actividad productiva. </v>
      </c>
      <c r="C16" s="709"/>
      <c r="D16" s="709"/>
      <c r="E16" s="709"/>
      <c r="F16" s="709"/>
      <c r="G16" s="709"/>
      <c r="H16" s="709"/>
      <c r="I16" s="234"/>
      <c r="X16" s="235"/>
    </row>
    <row r="17" spans="2:24" s="2" customFormat="1" ht="25.5" customHeight="1" x14ac:dyDescent="0.25">
      <c r="B17" s="707" t="str">
        <f>Portafolio_Dependencia_IE!F93</f>
        <v xml:space="preserve">7.1.5. Promover mecanismos financieros y no financieros dirigidos al desarrollo y escalamiento de modelos de producción bajos en carbono o carbono neutral, dirigidos a la optimización energética de las hornillas. </v>
      </c>
      <c r="C17" s="709"/>
      <c r="D17" s="709"/>
      <c r="E17" s="709"/>
      <c r="F17" s="709"/>
      <c r="G17" s="709"/>
      <c r="H17" s="709"/>
      <c r="I17" s="234"/>
      <c r="X17" s="235"/>
    </row>
    <row r="18" spans="2:24" s="2" customFormat="1" ht="25.5" customHeight="1" x14ac:dyDescent="0.25">
      <c r="B18" s="707" t="str">
        <f>Portafolio_Dependencia_IE!F94</f>
        <v>7.1.6. Realizar el acompañamiento técnico y financiero para implementar tecnologías orientadas al uso de energías alternativas, en el proceso de producción panelera, en concordancia con la normatividad aplicable.</v>
      </c>
      <c r="C18" s="709"/>
      <c r="D18" s="709"/>
      <c r="E18" s="709"/>
      <c r="F18" s="709"/>
      <c r="G18" s="709"/>
      <c r="H18" s="709"/>
      <c r="I18" s="234"/>
      <c r="X18" s="235"/>
    </row>
    <row r="19" spans="2:24" s="2" customFormat="1" ht="42" customHeight="1" x14ac:dyDescent="0.25">
      <c r="B19" s="707" t="str">
        <f>Portafolio_Dependencia_IE!F95</f>
        <v xml:space="preserve">7.1.7. Promover el desarrollo e implementación de un mecanismo para la medición de la huella de carbono en la cadena agroindustrial de la panela, que facilite el registro, análisis y control de información de las iniciativas de reducción y remoción de emisiones de GEI, para monitorear el avance en la transición hacia el modelo de producción carbono neutral. </v>
      </c>
      <c r="C19" s="709"/>
      <c r="D19" s="709"/>
      <c r="E19" s="709"/>
      <c r="F19" s="709"/>
      <c r="G19" s="709"/>
      <c r="H19" s="709"/>
      <c r="I19" s="234"/>
      <c r="X19" s="235"/>
    </row>
    <row r="20" spans="2:24" s="2" customFormat="1" ht="14.45" customHeight="1" x14ac:dyDescent="0.25">
      <c r="B20" s="285"/>
      <c r="C20" s="285"/>
      <c r="D20" s="285"/>
      <c r="E20" s="285"/>
      <c r="F20" s="285"/>
      <c r="G20" s="285"/>
      <c r="H20" s="285"/>
      <c r="I20" s="234"/>
      <c r="X20" s="235"/>
    </row>
    <row r="21" spans="2:24" s="2" customFormat="1" ht="14.45" customHeight="1" x14ac:dyDescent="0.25">
      <c r="B21" s="362"/>
      <c r="C21" s="285"/>
      <c r="D21" s="285"/>
      <c r="E21" s="285"/>
      <c r="F21" s="285"/>
      <c r="G21" s="285"/>
      <c r="H21" s="285"/>
      <c r="I21" s="234"/>
      <c r="X21" s="235"/>
    </row>
    <row r="22" spans="2:24" s="2" customFormat="1" ht="14.1" customHeight="1" x14ac:dyDescent="0.25">
      <c r="B22" s="236" t="s">
        <v>1140</v>
      </c>
      <c r="C22" s="101"/>
      <c r="D22" s="101"/>
      <c r="E22" s="101"/>
      <c r="F22" s="101"/>
      <c r="G22" s="101"/>
      <c r="H22" s="101"/>
      <c r="I22" s="234"/>
      <c r="X22" s="235"/>
    </row>
    <row r="23" spans="2:24" ht="15" x14ac:dyDescent="0.25">
      <c r="B23" s="223" t="s">
        <v>774</v>
      </c>
      <c r="C23" s="223" t="s">
        <v>131</v>
      </c>
      <c r="D23" s="223" t="s">
        <v>7</v>
      </c>
      <c r="E23" s="223" t="s">
        <v>6</v>
      </c>
      <c r="F23" s="378" t="s">
        <v>1141</v>
      </c>
      <c r="G23" s="223" t="s">
        <v>776</v>
      </c>
      <c r="H23" s="223" t="s">
        <v>777</v>
      </c>
      <c r="X23" s="239"/>
    </row>
    <row r="24" spans="2:24" x14ac:dyDescent="0.2">
      <c r="B24" s="10" t="s">
        <v>370</v>
      </c>
      <c r="C24" s="10">
        <v>13</v>
      </c>
      <c r="D24" s="10" t="s">
        <v>270</v>
      </c>
      <c r="E24" s="53">
        <v>300000</v>
      </c>
      <c r="F24" s="10"/>
      <c r="G24" s="10"/>
      <c r="H24" s="130">
        <f t="shared" ref="H24:H33" si="2">C24*E24</f>
        <v>3900000</v>
      </c>
    </row>
    <row r="25" spans="2:24" x14ac:dyDescent="0.2">
      <c r="B25" s="10" t="s">
        <v>371</v>
      </c>
      <c r="C25" s="10">
        <v>8</v>
      </c>
      <c r="D25" s="10" t="s">
        <v>270</v>
      </c>
      <c r="E25" s="53">
        <v>1000000</v>
      </c>
      <c r="F25" s="10"/>
      <c r="G25" s="10"/>
      <c r="H25" s="130">
        <f t="shared" si="2"/>
        <v>8000000</v>
      </c>
    </row>
    <row r="26" spans="2:24" x14ac:dyDescent="0.2">
      <c r="B26" s="10" t="s">
        <v>369</v>
      </c>
      <c r="C26" s="10">
        <v>13</v>
      </c>
      <c r="D26" s="10" t="s">
        <v>270</v>
      </c>
      <c r="E26" s="53">
        <v>60000</v>
      </c>
      <c r="F26" s="10"/>
      <c r="G26" s="10"/>
      <c r="H26" s="130">
        <f t="shared" si="2"/>
        <v>780000</v>
      </c>
    </row>
    <row r="27" spans="2:24" x14ac:dyDescent="0.2">
      <c r="B27" s="10" t="s">
        <v>830</v>
      </c>
      <c r="C27" s="10">
        <v>13</v>
      </c>
      <c r="D27" s="10" t="s">
        <v>270</v>
      </c>
      <c r="E27" s="53">
        <v>2150000</v>
      </c>
      <c r="F27" s="10"/>
      <c r="G27" s="10"/>
      <c r="H27" s="130">
        <f t="shared" si="2"/>
        <v>27950000</v>
      </c>
      <c r="I27" s="240"/>
      <c r="J27" s="2"/>
    </row>
    <row r="28" spans="2:24" x14ac:dyDescent="0.2">
      <c r="B28" s="10" t="s">
        <v>831</v>
      </c>
      <c r="C28" s="31">
        <v>13</v>
      </c>
      <c r="D28" s="10" t="s">
        <v>270</v>
      </c>
      <c r="E28" s="53">
        <v>6000000</v>
      </c>
      <c r="F28" s="10"/>
      <c r="G28" s="10"/>
      <c r="H28" s="130">
        <f t="shared" si="2"/>
        <v>78000000</v>
      </c>
    </row>
    <row r="29" spans="2:24" x14ac:dyDescent="0.2">
      <c r="B29" s="10" t="s">
        <v>832</v>
      </c>
      <c r="C29" s="31">
        <v>13</v>
      </c>
      <c r="D29" s="10" t="s">
        <v>270</v>
      </c>
      <c r="E29" s="53">
        <v>9000000</v>
      </c>
      <c r="F29" s="10"/>
      <c r="G29" s="10"/>
      <c r="H29" s="130">
        <f t="shared" si="2"/>
        <v>117000000</v>
      </c>
    </row>
    <row r="30" spans="2:24" x14ac:dyDescent="0.2">
      <c r="B30" s="10" t="s">
        <v>1298</v>
      </c>
      <c r="C30" s="10">
        <v>8</v>
      </c>
      <c r="D30" s="10" t="s">
        <v>270</v>
      </c>
      <c r="E30" s="53">
        <v>5000000</v>
      </c>
      <c r="F30" s="10"/>
      <c r="G30" s="10"/>
      <c r="H30" s="130">
        <f t="shared" si="2"/>
        <v>40000000</v>
      </c>
      <c r="I30" s="240"/>
      <c r="J30" s="2"/>
    </row>
    <row r="31" spans="2:24" x14ac:dyDescent="0.2">
      <c r="B31" s="10" t="s">
        <v>156</v>
      </c>
      <c r="C31" s="31">
        <v>13</v>
      </c>
      <c r="D31" s="10" t="s">
        <v>270</v>
      </c>
      <c r="E31" s="241">
        <v>1500000</v>
      </c>
      <c r="F31" s="10"/>
      <c r="G31" s="10"/>
      <c r="H31" s="130">
        <f t="shared" si="2"/>
        <v>19500000</v>
      </c>
    </row>
    <row r="32" spans="2:24" x14ac:dyDescent="0.2">
      <c r="B32" s="10" t="s">
        <v>158</v>
      </c>
      <c r="C32" s="31">
        <f>13*2</f>
        <v>26</v>
      </c>
      <c r="D32" s="10" t="s">
        <v>1142</v>
      </c>
      <c r="E32" s="241">
        <v>1000000</v>
      </c>
      <c r="F32" s="10"/>
      <c r="G32" s="10"/>
      <c r="H32" s="130">
        <f t="shared" si="2"/>
        <v>26000000</v>
      </c>
    </row>
    <row r="33" spans="2:10" x14ac:dyDescent="0.2">
      <c r="B33" s="10" t="s">
        <v>160</v>
      </c>
      <c r="C33" s="31">
        <f>13*4</f>
        <v>52</v>
      </c>
      <c r="D33" s="10" t="s">
        <v>1142</v>
      </c>
      <c r="E33" s="241">
        <v>300000</v>
      </c>
      <c r="F33" s="10"/>
      <c r="G33" s="10"/>
      <c r="H33" s="130">
        <f t="shared" si="2"/>
        <v>15600000</v>
      </c>
    </row>
    <row r="34" spans="2:10" x14ac:dyDescent="0.2">
      <c r="B34" s="10" t="s">
        <v>841</v>
      </c>
      <c r="C34" s="10">
        <v>1</v>
      </c>
      <c r="D34" s="10" t="s">
        <v>270</v>
      </c>
      <c r="E34" s="241">
        <v>5000000</v>
      </c>
      <c r="F34" s="10"/>
      <c r="G34" s="10"/>
      <c r="H34" s="130">
        <f>+C34*E34</f>
        <v>5000000</v>
      </c>
    </row>
    <row r="35" spans="2:10" x14ac:dyDescent="0.2">
      <c r="B35" s="10" t="s">
        <v>840</v>
      </c>
      <c r="C35" s="10">
        <v>1</v>
      </c>
      <c r="D35" s="10" t="s">
        <v>270</v>
      </c>
      <c r="E35" s="241">
        <v>6000000</v>
      </c>
      <c r="F35" s="10"/>
      <c r="G35" s="10"/>
      <c r="H35" s="130">
        <f>+C35*E35</f>
        <v>6000000</v>
      </c>
    </row>
    <row r="36" spans="2:10" x14ac:dyDescent="0.2">
      <c r="B36" s="257" t="s">
        <v>1299</v>
      </c>
      <c r="C36" s="257">
        <f>2*13</f>
        <v>26</v>
      </c>
      <c r="D36" s="257" t="s">
        <v>1281</v>
      </c>
      <c r="E36" s="407">
        <f>'Categoria Costos Panela'!C814</f>
        <v>12000000</v>
      </c>
      <c r="F36" s="257"/>
      <c r="G36" s="257"/>
      <c r="H36" s="406">
        <f>+C36*E36</f>
        <v>312000000</v>
      </c>
    </row>
    <row r="37" spans="2:10" x14ac:dyDescent="0.2">
      <c r="B37" s="10" t="s">
        <v>1191</v>
      </c>
      <c r="C37" s="10">
        <v>13</v>
      </c>
      <c r="D37" s="10" t="s">
        <v>1143</v>
      </c>
      <c r="E37" s="241">
        <f>'Categoria Costos Panela'!H822</f>
        <v>30379885.248000003</v>
      </c>
      <c r="F37" s="10"/>
      <c r="G37" s="10"/>
      <c r="H37" s="130">
        <f>+C37*E37</f>
        <v>394938508.22400004</v>
      </c>
    </row>
    <row r="38" spans="2:10" x14ac:dyDescent="0.2">
      <c r="B38" s="10" t="s">
        <v>1144</v>
      </c>
      <c r="C38" s="31">
        <v>3</v>
      </c>
      <c r="D38" s="31" t="s">
        <v>779</v>
      </c>
      <c r="E38" s="241">
        <v>7595000</v>
      </c>
      <c r="F38" s="244">
        <v>1</v>
      </c>
      <c r="G38" s="10">
        <v>12</v>
      </c>
      <c r="H38" s="130">
        <f>+C38*E38*F38*G38</f>
        <v>273420000</v>
      </c>
      <c r="I38" s="242"/>
      <c r="J38" s="2"/>
    </row>
    <row r="39" spans="2:10" x14ac:dyDescent="0.2">
      <c r="B39" s="31" t="s">
        <v>1145</v>
      </c>
      <c r="C39" s="31">
        <v>8</v>
      </c>
      <c r="D39" s="10" t="s">
        <v>1146</v>
      </c>
      <c r="E39" s="241">
        <v>1589042</v>
      </c>
      <c r="F39" s="10"/>
      <c r="G39" s="10"/>
      <c r="H39" s="130">
        <f>+C39*E39</f>
        <v>12712336</v>
      </c>
      <c r="I39" s="242"/>
      <c r="J39" s="2"/>
    </row>
    <row r="40" spans="2:10" x14ac:dyDescent="0.2">
      <c r="B40" s="10" t="s">
        <v>1147</v>
      </c>
      <c r="C40" s="31">
        <v>8</v>
      </c>
      <c r="D40" s="31" t="s">
        <v>779</v>
      </c>
      <c r="E40" s="243">
        <v>5944000</v>
      </c>
      <c r="F40" s="147">
        <v>1</v>
      </c>
      <c r="G40" s="31">
        <v>12</v>
      </c>
      <c r="H40" s="130">
        <f>+C40*E40*F40*G40</f>
        <v>570624000</v>
      </c>
      <c r="I40" s="242"/>
      <c r="J40" s="2"/>
    </row>
    <row r="41" spans="2:10" x14ac:dyDescent="0.2">
      <c r="B41" s="31" t="s">
        <v>99</v>
      </c>
      <c r="C41" s="10">
        <v>8</v>
      </c>
      <c r="D41" s="31" t="s">
        <v>240</v>
      </c>
      <c r="E41" s="243">
        <v>890000</v>
      </c>
      <c r="F41" s="31"/>
      <c r="G41" s="31">
        <v>12</v>
      </c>
      <c r="H41" s="130">
        <f>+C41*E41*G41</f>
        <v>85440000</v>
      </c>
      <c r="I41" s="242"/>
      <c r="J41" s="2"/>
    </row>
    <row r="42" spans="2:10" x14ac:dyDescent="0.2">
      <c r="B42" s="31" t="s">
        <v>1148</v>
      </c>
      <c r="C42" s="31">
        <v>2</v>
      </c>
      <c r="D42" s="31" t="s">
        <v>779</v>
      </c>
      <c r="E42" s="241">
        <v>10402000</v>
      </c>
      <c r="F42" s="244">
        <v>1</v>
      </c>
      <c r="G42" s="10">
        <v>12</v>
      </c>
      <c r="H42" s="130">
        <f>+C42*E42*F42*G42</f>
        <v>249648000</v>
      </c>
      <c r="I42" s="242"/>
      <c r="J42" s="2"/>
    </row>
    <row r="43" spans="2:10" x14ac:dyDescent="0.2">
      <c r="B43" s="31" t="s">
        <v>1149</v>
      </c>
      <c r="C43" s="31">
        <v>1</v>
      </c>
      <c r="D43" s="10" t="s">
        <v>270</v>
      </c>
      <c r="E43" s="241">
        <f>'Categoria Costos Panela'!E831</f>
        <v>52000000</v>
      </c>
      <c r="F43" s="10"/>
      <c r="G43" s="10"/>
      <c r="H43" s="130">
        <f>+C43*E43</f>
        <v>52000000</v>
      </c>
      <c r="I43" s="242"/>
      <c r="J43" s="2"/>
    </row>
    <row r="44" spans="2:10" x14ac:dyDescent="0.2">
      <c r="B44" s="31" t="s">
        <v>1150</v>
      </c>
      <c r="C44" s="31"/>
      <c r="D44" s="10"/>
      <c r="E44" s="241"/>
      <c r="F44" s="10"/>
      <c r="G44" s="10"/>
      <c r="H44" s="379" t="s">
        <v>781</v>
      </c>
      <c r="I44" s="242"/>
      <c r="J44" s="2"/>
    </row>
    <row r="45" spans="2:10" x14ac:dyDescent="0.2">
      <c r="B45" s="31" t="s">
        <v>1151</v>
      </c>
      <c r="C45" s="10"/>
      <c r="D45" s="31"/>
      <c r="E45" s="243"/>
      <c r="F45" s="31"/>
      <c r="G45" s="31"/>
      <c r="H45" s="379" t="s">
        <v>781</v>
      </c>
      <c r="I45" s="242"/>
      <c r="J45" s="2"/>
    </row>
    <row r="46" spans="2:10" ht="15" x14ac:dyDescent="0.25">
      <c r="B46" s="380" t="s">
        <v>783</v>
      </c>
      <c r="C46" s="381"/>
      <c r="D46" s="381"/>
      <c r="E46" s="381"/>
      <c r="F46" s="382"/>
      <c r="G46" s="382"/>
      <c r="H46" s="229">
        <f>SUM(H24:H44)</f>
        <v>2298512844.224</v>
      </c>
      <c r="I46" s="231"/>
    </row>
    <row r="47" spans="2:10" ht="15" x14ac:dyDescent="0.25">
      <c r="B47" s="380" t="s">
        <v>1152</v>
      </c>
      <c r="C47" s="381"/>
      <c r="D47" s="381"/>
      <c r="E47" s="381"/>
      <c r="F47" s="382"/>
      <c r="G47" s="382"/>
      <c r="H47" s="229">
        <f>SUM(H24:H44)-H36-H37-H42-H43</f>
        <v>1289926336</v>
      </c>
      <c r="I47" s="231"/>
    </row>
    <row r="48" spans="2:10" ht="15" x14ac:dyDescent="0.25">
      <c r="B48" s="380" t="s">
        <v>1153</v>
      </c>
      <c r="C48" s="381"/>
      <c r="D48" s="381"/>
      <c r="E48" s="381"/>
      <c r="F48" s="382"/>
      <c r="G48" s="382"/>
      <c r="H48" s="229">
        <f>+H47/12</f>
        <v>107493861.33333333</v>
      </c>
      <c r="I48" s="231"/>
    </row>
    <row r="49" spans="2:10" ht="15" x14ac:dyDescent="0.25">
      <c r="B49" s="380" t="s">
        <v>1154</v>
      </c>
      <c r="C49" s="381"/>
      <c r="D49" s="381"/>
      <c r="E49" s="381"/>
      <c r="F49" s="382"/>
      <c r="G49" s="382"/>
      <c r="H49" s="383">
        <f>SUM(H24:H45)-H36</f>
        <v>1986512844.224</v>
      </c>
      <c r="I49" s="231"/>
    </row>
    <row r="50" spans="2:10" ht="15" x14ac:dyDescent="0.25">
      <c r="B50" s="380" t="s">
        <v>1155</v>
      </c>
      <c r="C50" s="381"/>
      <c r="D50" s="381"/>
      <c r="E50" s="381"/>
      <c r="F50" s="382"/>
      <c r="G50" s="382"/>
      <c r="H50" s="383">
        <f>SUM(H24:H39)+SUM(H40:H41)</f>
        <v>1996864844.224</v>
      </c>
      <c r="I50" s="231"/>
    </row>
    <row r="51" spans="2:10" ht="15" x14ac:dyDescent="0.25">
      <c r="B51" s="380" t="s">
        <v>1156</v>
      </c>
      <c r="C51" s="381"/>
      <c r="D51" s="381"/>
      <c r="E51" s="381"/>
      <c r="F51" s="382"/>
      <c r="G51" s="382"/>
      <c r="H51" s="229">
        <f>+SUM(H24:H35)+SUM(H37:H39)+SUM(H40:H41)</f>
        <v>1684864844.224</v>
      </c>
      <c r="I51" s="231"/>
      <c r="J51" s="384"/>
    </row>
    <row r="52" spans="2:10" s="253" customFormat="1" ht="349.5" customHeight="1" x14ac:dyDescent="0.2">
      <c r="B52" s="496" t="s">
        <v>1329</v>
      </c>
      <c r="C52" s="386"/>
      <c r="D52" s="251"/>
      <c r="E52" s="251"/>
      <c r="F52" s="251"/>
      <c r="G52" s="251"/>
      <c r="H52" s="251"/>
      <c r="I52" s="67"/>
      <c r="J52" s="67"/>
    </row>
    <row r="53" spans="2:10" s="253" customFormat="1" ht="12.75" x14ac:dyDescent="0.2">
      <c r="B53" s="252"/>
      <c r="C53" s="251"/>
      <c r="D53" s="251"/>
      <c r="E53" s="251"/>
      <c r="F53" s="251"/>
      <c r="G53" s="251"/>
      <c r="H53" s="251"/>
      <c r="I53" s="67"/>
      <c r="J53" s="67"/>
    </row>
    <row r="54" spans="2:10" x14ac:dyDescent="0.2">
      <c r="B54" s="43"/>
    </row>
    <row r="55" spans="2:10" x14ac:dyDescent="0.2">
      <c r="B55" s="43"/>
    </row>
  </sheetData>
  <sheetProtection algorithmName="SHA-512" hashValue="0zOGyYPPYbWT3VpqjmtLXmXHUOZh8MMqnl8GEdAYrWzZLGr0YZX96SxWZWH1+iL+DwLsKIybGeExDOWQqVnRQQ==" saltValue="nEqaslEAHiePwMZ/XeHtRg==" spinCount="100000" sheet="1" objects="1" scenarios="1"/>
  <mergeCells count="8">
    <mergeCell ref="B18:H18"/>
    <mergeCell ref="B19:H19"/>
    <mergeCell ref="B11:H12"/>
    <mergeCell ref="B13:H13"/>
    <mergeCell ref="B14:H14"/>
    <mergeCell ref="B15:H15"/>
    <mergeCell ref="B16:H16"/>
    <mergeCell ref="B17:H17"/>
  </mergeCell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FC68E-56A3-44D4-B1B4-DE0CEE056D71}">
  <dimension ref="A2:Z157"/>
  <sheetViews>
    <sheetView showGridLines="0" zoomScale="70" zoomScaleNormal="70" workbookViewId="0"/>
  </sheetViews>
  <sheetFormatPr baseColWidth="10" defaultColWidth="10.7109375" defaultRowHeight="14.25" x14ac:dyDescent="0.2"/>
  <cols>
    <col min="1" max="1" width="8.5703125" style="1" customWidth="1"/>
    <col min="2" max="2" width="108.5703125" style="1" customWidth="1"/>
    <col min="3" max="3" width="19.85546875" style="1" customWidth="1"/>
    <col min="4" max="4" width="27.140625" style="1" customWidth="1"/>
    <col min="5" max="5" width="22.42578125" style="1" customWidth="1"/>
    <col min="6" max="7" width="22.85546875" style="1" customWidth="1"/>
    <col min="8" max="8" width="24.5703125" style="1" bestFit="1" customWidth="1"/>
    <col min="9" max="24" width="22.85546875" style="1" bestFit="1" customWidth="1"/>
    <col min="25" max="25" width="25.28515625" style="1" bestFit="1" customWidth="1"/>
    <col min="26" max="26" width="19.140625" style="1" bestFit="1" customWidth="1"/>
    <col min="27" max="27" width="17" style="1" bestFit="1" customWidth="1"/>
    <col min="28" max="28" width="17.85546875" style="1" customWidth="1"/>
    <col min="29" max="16384" width="10.7109375" style="1"/>
  </cols>
  <sheetData>
    <row r="2" spans="1:26" ht="15" x14ac:dyDescent="0.25">
      <c r="A2" s="219"/>
      <c r="B2" s="372" t="s">
        <v>1400</v>
      </c>
    </row>
    <row r="3" spans="1:26" s="2" customFormat="1" ht="15" x14ac:dyDescent="0.25">
      <c r="A3" s="71"/>
      <c r="B3" s="71"/>
    </row>
    <row r="4" spans="1:26" ht="21.6" customHeight="1" x14ac:dyDescent="0.25">
      <c r="A4" s="220"/>
      <c r="B4" s="372" t="str">
        <f>Portafolio_Dependencia_IE!C96</f>
        <v xml:space="preserve">8. Fortalecimiento de la gestión y articulación en Investigación, Desarrollo e Innovación en la cadena </v>
      </c>
      <c r="C4" s="71"/>
      <c r="D4" s="222"/>
    </row>
    <row r="5" spans="1:26" ht="26.1" customHeight="1" x14ac:dyDescent="0.2"/>
    <row r="6" spans="1:26" ht="15" x14ac:dyDescent="0.25">
      <c r="E6" s="121">
        <v>1</v>
      </c>
      <c r="F6" s="121">
        <v>2</v>
      </c>
      <c r="G6" s="121">
        <v>3</v>
      </c>
      <c r="H6" s="121">
        <v>4</v>
      </c>
      <c r="I6" s="121">
        <v>5</v>
      </c>
      <c r="J6" s="121">
        <v>6</v>
      </c>
      <c r="K6" s="121">
        <v>7</v>
      </c>
      <c r="L6" s="121">
        <v>8</v>
      </c>
      <c r="M6" s="121">
        <v>9</v>
      </c>
      <c r="N6" s="121">
        <v>10</v>
      </c>
      <c r="O6" s="121">
        <v>11</v>
      </c>
      <c r="P6" s="121">
        <v>12</v>
      </c>
      <c r="Q6" s="121">
        <v>13</v>
      </c>
      <c r="R6" s="121">
        <v>14</v>
      </c>
      <c r="S6" s="121">
        <v>15</v>
      </c>
      <c r="T6" s="121">
        <v>16</v>
      </c>
      <c r="U6" s="121">
        <v>17</v>
      </c>
      <c r="V6" s="121">
        <v>18</v>
      </c>
      <c r="W6" s="121">
        <v>19</v>
      </c>
      <c r="X6" s="121">
        <v>20</v>
      </c>
      <c r="Y6" s="121" t="s">
        <v>118</v>
      </c>
    </row>
    <row r="7" spans="1:26" s="22" customFormat="1" ht="15" x14ac:dyDescent="0.25">
      <c r="A7" s="1"/>
      <c r="B7" s="223" t="s">
        <v>784</v>
      </c>
      <c r="C7" s="224" t="s">
        <v>785</v>
      </c>
      <c r="D7" s="224" t="s">
        <v>786</v>
      </c>
      <c r="E7" s="225">
        <f>SUM(E8:E10)</f>
        <v>1259618786</v>
      </c>
      <c r="F7" s="225">
        <f t="shared" ref="F7:X7" si="0">SUM(F8:F10)</f>
        <v>8151335918.8069324</v>
      </c>
      <c r="G7" s="225">
        <f t="shared" si="0"/>
        <v>8331329291.7215996</v>
      </c>
      <c r="H7" s="225">
        <f t="shared" si="0"/>
        <v>8331329291.7215996</v>
      </c>
      <c r="I7" s="225">
        <f t="shared" si="0"/>
        <v>8331329291.7215996</v>
      </c>
      <c r="J7" s="225">
        <f t="shared" si="0"/>
        <v>8331329291.7215996</v>
      </c>
      <c r="K7" s="225">
        <f t="shared" si="0"/>
        <v>8331329291.7215996</v>
      </c>
      <c r="L7" s="225">
        <f t="shared" si="0"/>
        <v>8213686716.4735994</v>
      </c>
      <c r="M7" s="225">
        <f t="shared" si="0"/>
        <v>3618309458</v>
      </c>
      <c r="N7" s="225">
        <f t="shared" si="0"/>
        <v>3618309458</v>
      </c>
      <c r="O7" s="225">
        <f t="shared" si="0"/>
        <v>3618309458</v>
      </c>
      <c r="P7" s="225">
        <f t="shared" si="0"/>
        <v>3618309458</v>
      </c>
      <c r="Q7" s="225">
        <f t="shared" si="0"/>
        <v>3618309458</v>
      </c>
      <c r="R7" s="225">
        <f t="shared" si="0"/>
        <v>3618309458</v>
      </c>
      <c r="S7" s="225">
        <f t="shared" si="0"/>
        <v>3618309458</v>
      </c>
      <c r="T7" s="225">
        <f t="shared" si="0"/>
        <v>3618309458</v>
      </c>
      <c r="U7" s="225">
        <f t="shared" si="0"/>
        <v>3618309458</v>
      </c>
      <c r="V7" s="225">
        <f t="shared" si="0"/>
        <v>3618309458</v>
      </c>
      <c r="W7" s="225">
        <f t="shared" si="0"/>
        <v>3618309458</v>
      </c>
      <c r="X7" s="225">
        <f t="shared" si="0"/>
        <v>3618309458</v>
      </c>
      <c r="Y7" s="225">
        <f>SUM(Y8:Y10)</f>
        <v>102701001375.88853</v>
      </c>
    </row>
    <row r="8" spans="1:26" s="226" customFormat="1" ht="30.75" customHeight="1" x14ac:dyDescent="0.25">
      <c r="B8" s="387" t="str">
        <f>Portafolio_Dependencia_IE!D96</f>
        <v>8.1. Diseño y ejecución de un modelo de gestión de I+D+i, extensión y asistencia técnica agroindustrial, específico para la cadena</v>
      </c>
      <c r="C8" s="266" t="s">
        <v>516</v>
      </c>
      <c r="D8" s="266" t="s">
        <v>411</v>
      </c>
      <c r="E8" s="228">
        <f>+H42*6</f>
        <v>645734393</v>
      </c>
      <c r="F8" s="228">
        <f>+H43</f>
        <v>1206568336</v>
      </c>
      <c r="G8" s="228">
        <f>+H44</f>
        <v>1088776336</v>
      </c>
      <c r="H8" s="228">
        <f>+H44</f>
        <v>1088776336</v>
      </c>
      <c r="I8" s="228">
        <f>+H44</f>
        <v>1088776336</v>
      </c>
      <c r="J8" s="228">
        <f>+H44</f>
        <v>1088776336</v>
      </c>
      <c r="K8" s="228">
        <f>+H44</f>
        <v>1088776336</v>
      </c>
      <c r="L8" s="228">
        <f>+H44</f>
        <v>1088776336</v>
      </c>
      <c r="M8" s="228">
        <f>+H44</f>
        <v>1088776336</v>
      </c>
      <c r="N8" s="228">
        <f>+H44</f>
        <v>1088776336</v>
      </c>
      <c r="O8" s="228">
        <f>+H44</f>
        <v>1088776336</v>
      </c>
      <c r="P8" s="228">
        <f>+H44</f>
        <v>1088776336</v>
      </c>
      <c r="Q8" s="228">
        <f>+H44</f>
        <v>1088776336</v>
      </c>
      <c r="R8" s="228">
        <f>+H44</f>
        <v>1088776336</v>
      </c>
      <c r="S8" s="228">
        <f>+H44</f>
        <v>1088776336</v>
      </c>
      <c r="T8" s="228">
        <f>+H44</f>
        <v>1088776336</v>
      </c>
      <c r="U8" s="228">
        <f>+H44</f>
        <v>1088776336</v>
      </c>
      <c r="V8" s="228">
        <f>+H44</f>
        <v>1088776336</v>
      </c>
      <c r="W8" s="228">
        <f>+H44</f>
        <v>1088776336</v>
      </c>
      <c r="X8" s="228">
        <f>+H44</f>
        <v>1088776336</v>
      </c>
      <c r="Y8" s="228">
        <f>SUM(E8:X8)</f>
        <v>21450276777</v>
      </c>
    </row>
    <row r="9" spans="1:26" s="226" customFormat="1" ht="19.5" customHeight="1" x14ac:dyDescent="0.25">
      <c r="B9" s="387" t="str">
        <f>Portafolio_Dependencia_IE!D101</f>
        <v>8.2. Fortalecimiento de la ciencia, tecnología e innovación para la cadena</v>
      </c>
      <c r="C9" s="266" t="s">
        <v>516</v>
      </c>
      <c r="D9" s="266" t="s">
        <v>411</v>
      </c>
      <c r="E9" s="228">
        <f>+H79*6</f>
        <v>613884393</v>
      </c>
      <c r="F9" s="228">
        <f>+H80</f>
        <v>5950453594.4735994</v>
      </c>
      <c r="G9" s="228">
        <f>+H80</f>
        <v>5950453594.4735994</v>
      </c>
      <c r="H9" s="228">
        <f>+H80</f>
        <v>5950453594.4735994</v>
      </c>
      <c r="I9" s="228">
        <f>+H80</f>
        <v>5950453594.4735994</v>
      </c>
      <c r="J9" s="228">
        <f>+H80</f>
        <v>5950453594.4735994</v>
      </c>
      <c r="K9" s="228">
        <f>+H80</f>
        <v>5950453594.4735994</v>
      </c>
      <c r="L9" s="228">
        <f>+H80</f>
        <v>5950453594.4735994</v>
      </c>
      <c r="M9" s="228">
        <f t="shared" ref="M9:X9" si="1">+$H$81</f>
        <v>1355076336</v>
      </c>
      <c r="N9" s="228">
        <f t="shared" si="1"/>
        <v>1355076336</v>
      </c>
      <c r="O9" s="228">
        <f t="shared" si="1"/>
        <v>1355076336</v>
      </c>
      <c r="P9" s="228">
        <f t="shared" si="1"/>
        <v>1355076336</v>
      </c>
      <c r="Q9" s="228">
        <f t="shared" si="1"/>
        <v>1355076336</v>
      </c>
      <c r="R9" s="228">
        <f t="shared" si="1"/>
        <v>1355076336</v>
      </c>
      <c r="S9" s="228">
        <f t="shared" si="1"/>
        <v>1355076336</v>
      </c>
      <c r="T9" s="228">
        <f t="shared" si="1"/>
        <v>1355076336</v>
      </c>
      <c r="U9" s="228">
        <f t="shared" si="1"/>
        <v>1355076336</v>
      </c>
      <c r="V9" s="228">
        <f t="shared" si="1"/>
        <v>1355076336</v>
      </c>
      <c r="W9" s="228">
        <f t="shared" si="1"/>
        <v>1355076336</v>
      </c>
      <c r="X9" s="228">
        <f t="shared" si="1"/>
        <v>1355076336</v>
      </c>
      <c r="Y9" s="228">
        <f>SUM(E9:X9)</f>
        <v>58527975586.315201</v>
      </c>
    </row>
    <row r="10" spans="1:26" s="226" customFormat="1" ht="17.25" customHeight="1" x14ac:dyDescent="0.25">
      <c r="B10" s="387" t="str">
        <f>Portafolio_Dependencia_IE!D107</f>
        <v>8.3. Fortalecimiento del servicio de extensión y asistencia técnica agroindustrial en la cadena</v>
      </c>
      <c r="C10" s="266" t="s">
        <v>444</v>
      </c>
      <c r="D10" s="266" t="s">
        <v>411</v>
      </c>
      <c r="E10" s="228">
        <v>0</v>
      </c>
      <c r="F10" s="228">
        <f>+H116*10</f>
        <v>994313988.33333325</v>
      </c>
      <c r="G10" s="228">
        <f>+H117</f>
        <v>1292099361.2479999</v>
      </c>
      <c r="H10" s="228">
        <f>+H117</f>
        <v>1292099361.2479999</v>
      </c>
      <c r="I10" s="228">
        <f>+H117</f>
        <v>1292099361.2479999</v>
      </c>
      <c r="J10" s="228">
        <f>+H117</f>
        <v>1292099361.2479999</v>
      </c>
      <c r="K10" s="228">
        <f>+H117</f>
        <v>1292099361.2479999</v>
      </c>
      <c r="L10" s="228">
        <f>+$H$118</f>
        <v>1174456786</v>
      </c>
      <c r="M10" s="228">
        <f t="shared" ref="M10:X10" si="2">+$H$118</f>
        <v>1174456786</v>
      </c>
      <c r="N10" s="228">
        <f t="shared" si="2"/>
        <v>1174456786</v>
      </c>
      <c r="O10" s="228">
        <f t="shared" si="2"/>
        <v>1174456786</v>
      </c>
      <c r="P10" s="228">
        <f t="shared" si="2"/>
        <v>1174456786</v>
      </c>
      <c r="Q10" s="228">
        <f t="shared" si="2"/>
        <v>1174456786</v>
      </c>
      <c r="R10" s="228">
        <f t="shared" si="2"/>
        <v>1174456786</v>
      </c>
      <c r="S10" s="228">
        <f t="shared" si="2"/>
        <v>1174456786</v>
      </c>
      <c r="T10" s="228">
        <f t="shared" si="2"/>
        <v>1174456786</v>
      </c>
      <c r="U10" s="228">
        <f t="shared" si="2"/>
        <v>1174456786</v>
      </c>
      <c r="V10" s="228">
        <f t="shared" si="2"/>
        <v>1174456786</v>
      </c>
      <c r="W10" s="228">
        <f t="shared" si="2"/>
        <v>1174456786</v>
      </c>
      <c r="X10" s="228">
        <f t="shared" si="2"/>
        <v>1174456786</v>
      </c>
      <c r="Y10" s="228">
        <f>SUM(E10:X10)</f>
        <v>22722749012.573334</v>
      </c>
    </row>
    <row r="11" spans="1:26" s="226" customFormat="1" ht="19.5" customHeight="1" x14ac:dyDescent="0.25">
      <c r="B11" s="387" t="str">
        <f>Portafolio_Dependencia_IE!D115</f>
        <v>8.4. Fortalecimiento del talento humano en I+D+i, y en extensionismo, asistencia técnica agroindustrial</v>
      </c>
      <c r="C11" s="266" t="s">
        <v>516</v>
      </c>
      <c r="D11" s="266" t="s">
        <v>411</v>
      </c>
      <c r="E11" s="228">
        <f>+H156*6</f>
        <v>1557338280.5</v>
      </c>
      <c r="F11" s="228">
        <f>+$H$155</f>
        <v>3114676561</v>
      </c>
      <c r="G11" s="228">
        <f t="shared" ref="G11:X11" si="3">+$H$155</f>
        <v>3114676561</v>
      </c>
      <c r="H11" s="228">
        <f t="shared" si="3"/>
        <v>3114676561</v>
      </c>
      <c r="I11" s="228">
        <f t="shared" si="3"/>
        <v>3114676561</v>
      </c>
      <c r="J11" s="228">
        <f t="shared" si="3"/>
        <v>3114676561</v>
      </c>
      <c r="K11" s="228">
        <f t="shared" si="3"/>
        <v>3114676561</v>
      </c>
      <c r="L11" s="228">
        <f t="shared" si="3"/>
        <v>3114676561</v>
      </c>
      <c r="M11" s="228">
        <f t="shared" si="3"/>
        <v>3114676561</v>
      </c>
      <c r="N11" s="228">
        <f t="shared" si="3"/>
        <v>3114676561</v>
      </c>
      <c r="O11" s="228">
        <f t="shared" si="3"/>
        <v>3114676561</v>
      </c>
      <c r="P11" s="228">
        <f t="shared" si="3"/>
        <v>3114676561</v>
      </c>
      <c r="Q11" s="228">
        <f t="shared" si="3"/>
        <v>3114676561</v>
      </c>
      <c r="R11" s="228">
        <f t="shared" si="3"/>
        <v>3114676561</v>
      </c>
      <c r="S11" s="228">
        <f t="shared" si="3"/>
        <v>3114676561</v>
      </c>
      <c r="T11" s="228">
        <f t="shared" si="3"/>
        <v>3114676561</v>
      </c>
      <c r="U11" s="228">
        <f t="shared" si="3"/>
        <v>3114676561</v>
      </c>
      <c r="V11" s="228">
        <f t="shared" si="3"/>
        <v>3114676561</v>
      </c>
      <c r="W11" s="228">
        <f t="shared" si="3"/>
        <v>3114676561</v>
      </c>
      <c r="X11" s="228">
        <f t="shared" si="3"/>
        <v>3114676561</v>
      </c>
      <c r="Y11" s="228">
        <f>SUM(E11:X11)</f>
        <v>60736192939.5</v>
      </c>
    </row>
    <row r="12" spans="1:26" s="389" customFormat="1" ht="24.6" customHeight="1" x14ac:dyDescent="0.25">
      <c r="A12" s="388"/>
      <c r="B12" s="374" t="s">
        <v>118</v>
      </c>
      <c r="C12" s="374"/>
      <c r="D12" s="374"/>
      <c r="E12" s="377">
        <f t="shared" ref="E12:X12" si="4">SUM(E8:E10)</f>
        <v>1259618786</v>
      </c>
      <c r="F12" s="377">
        <f t="shared" si="4"/>
        <v>8151335918.8069324</v>
      </c>
      <c r="G12" s="377">
        <f t="shared" si="4"/>
        <v>8331329291.7215996</v>
      </c>
      <c r="H12" s="377">
        <f t="shared" si="4"/>
        <v>8331329291.7215996</v>
      </c>
      <c r="I12" s="377">
        <f t="shared" si="4"/>
        <v>8331329291.7215996</v>
      </c>
      <c r="J12" s="377">
        <f t="shared" si="4"/>
        <v>8331329291.7215996</v>
      </c>
      <c r="K12" s="377">
        <f t="shared" si="4"/>
        <v>8331329291.7215996</v>
      </c>
      <c r="L12" s="377">
        <f t="shared" si="4"/>
        <v>8213686716.4735994</v>
      </c>
      <c r="M12" s="377">
        <f t="shared" si="4"/>
        <v>3618309458</v>
      </c>
      <c r="N12" s="377">
        <f t="shared" si="4"/>
        <v>3618309458</v>
      </c>
      <c r="O12" s="377">
        <f t="shared" si="4"/>
        <v>3618309458</v>
      </c>
      <c r="P12" s="377">
        <f t="shared" si="4"/>
        <v>3618309458</v>
      </c>
      <c r="Q12" s="377">
        <f t="shared" si="4"/>
        <v>3618309458</v>
      </c>
      <c r="R12" s="377">
        <f t="shared" si="4"/>
        <v>3618309458</v>
      </c>
      <c r="S12" s="377">
        <f t="shared" si="4"/>
        <v>3618309458</v>
      </c>
      <c r="T12" s="377">
        <f t="shared" si="4"/>
        <v>3618309458</v>
      </c>
      <c r="U12" s="377">
        <f t="shared" si="4"/>
        <v>3618309458</v>
      </c>
      <c r="V12" s="377">
        <f t="shared" si="4"/>
        <v>3618309458</v>
      </c>
      <c r="W12" s="377">
        <f t="shared" si="4"/>
        <v>3618309458</v>
      </c>
      <c r="X12" s="377">
        <f t="shared" si="4"/>
        <v>3618309458</v>
      </c>
      <c r="Y12" s="377">
        <f>SUM(Y8:Y11)</f>
        <v>163437194315.38855</v>
      </c>
    </row>
    <row r="13" spans="1:26" s="233" customFormat="1" ht="24.6" customHeight="1" x14ac:dyDescent="0.25">
      <c r="A13" s="2"/>
      <c r="B13" s="230"/>
      <c r="C13" s="230"/>
      <c r="D13" s="230"/>
      <c r="E13" s="230"/>
      <c r="F13" s="231"/>
      <c r="G13" s="232"/>
      <c r="H13" s="231"/>
      <c r="I13" s="231"/>
      <c r="J13" s="231"/>
      <c r="K13" s="231"/>
      <c r="L13" s="231"/>
      <c r="M13" s="231"/>
      <c r="N13" s="231"/>
      <c r="O13" s="231"/>
      <c r="P13" s="231"/>
      <c r="Q13" s="231"/>
      <c r="R13" s="231"/>
      <c r="S13" s="231"/>
      <c r="T13" s="231"/>
      <c r="U13" s="231"/>
      <c r="V13" s="231"/>
      <c r="W13" s="231"/>
      <c r="X13" s="231"/>
      <c r="Y13" s="231"/>
      <c r="Z13" s="231"/>
    </row>
    <row r="14" spans="1:26" s="2" customFormat="1" ht="14.45" customHeight="1" x14ac:dyDescent="0.25">
      <c r="B14" s="711" t="str">
        <f>B8</f>
        <v>8.1. Diseño y ejecución de un modelo de gestión de I+D+i, extensión y asistencia técnica agroindustrial, específico para la cadena</v>
      </c>
      <c r="C14" s="712"/>
      <c r="D14" s="712"/>
      <c r="E14" s="712"/>
      <c r="F14" s="712"/>
      <c r="G14" s="712"/>
      <c r="H14" s="712"/>
      <c r="I14" s="234"/>
      <c r="X14" s="235"/>
    </row>
    <row r="15" spans="1:26" s="2" customFormat="1" ht="14.45" customHeight="1" x14ac:dyDescent="0.25">
      <c r="B15" s="712"/>
      <c r="C15" s="712"/>
      <c r="D15" s="712"/>
      <c r="E15" s="712"/>
      <c r="F15" s="712"/>
      <c r="G15" s="712"/>
      <c r="H15" s="712"/>
      <c r="I15" s="234"/>
      <c r="X15" s="235"/>
    </row>
    <row r="16" spans="1:26" s="2" customFormat="1" ht="48" customHeight="1" x14ac:dyDescent="0.25">
      <c r="B16" s="707" t="str">
        <f>Portafolio_Dependencia_IE!F96</f>
        <v xml:space="preserve">8.1.1. Concertar y diseñar el modelo de I+D+i, extensión y asistencia técnica agropecuaria e industrial, específico para la cadena agroindustrial de la panela, bajo los lineamientos del SNIA (Ley 1876 de 2017), PECTIA, los PDEA y el Plan Nacional de Asistencia Integral Técnica, Tecnológica y de Impulso a la Investigación (Resolución 132 de 2022 de Minagricultura), con enfoque regional y con la participación articulada de instituciones y actores públicos y privados, considerando la oferta tecnológica disponible, los proyectos en curso en I+D+i y las necesidades en desarrollos tecnológicos y en procesos de extensionismo, de esta cadena.  </v>
      </c>
      <c r="C16" s="709"/>
      <c r="D16" s="709"/>
      <c r="E16" s="709"/>
      <c r="F16" s="709"/>
      <c r="G16" s="709"/>
      <c r="H16" s="709"/>
      <c r="I16" s="234"/>
      <c r="X16" s="235"/>
    </row>
    <row r="17" spans="2:24" s="2" customFormat="1" ht="46.5" customHeight="1" x14ac:dyDescent="0.25">
      <c r="B17" s="707" t="str">
        <f>Portafolio_Dependencia_IE!F97</f>
        <v xml:space="preserve">8.1.2. Conformar y fortalecer redes colaborativas bajo esquemas de participación dinámica, conjunta y permanente entre los actores públicos y privados del ámbito regional, nacional e internacional, para la adquisición, modernización y aprovechamiento eficiente de la infraestructura, equipamientos y recursos dirigidos a I+D+i, extensión y asistencia técnica agropecuaria e industrial en la cadena, considerando las instancias, instrumentos y referentes internacionales, existentes en esta materia. </v>
      </c>
      <c r="C17" s="709"/>
      <c r="D17" s="709"/>
      <c r="E17" s="709"/>
      <c r="F17" s="709"/>
      <c r="G17" s="709"/>
      <c r="H17" s="709"/>
      <c r="I17" s="234"/>
      <c r="X17" s="235"/>
    </row>
    <row r="18" spans="2:24" s="2" customFormat="1" ht="33" customHeight="1" x14ac:dyDescent="0.25">
      <c r="B18" s="707" t="str">
        <f>Portafolio_Dependencia_IE!F98</f>
        <v xml:space="preserve">8.1.3. Diseñar y ejecutar una estrategia de financiamiento para la articulación, concurrencia y gestión de fuentes de inversión y financiación públicas y privadas, así como de cooperación internacional, dirigidas a la implementación del modelo de I+D+i, extensión y asistencia técnica agropecuaria e industrial, para la cadena. </v>
      </c>
      <c r="C18" s="709"/>
      <c r="D18" s="709"/>
      <c r="E18" s="709"/>
      <c r="F18" s="709"/>
      <c r="G18" s="709"/>
      <c r="H18" s="709"/>
      <c r="I18" s="234"/>
      <c r="X18" s="235"/>
    </row>
    <row r="19" spans="2:24" s="2" customFormat="1" ht="25.5" customHeight="1" x14ac:dyDescent="0.25">
      <c r="B19" s="707" t="str">
        <f>Portafolio_Dependencia_IE!F99</f>
        <v>8.1.4. Realizar el seguimiento y monitoreo de los avances en I+D+i de la cadena agroindustrial de la panela, considerando aspectos como vigilancia tecnológica (propiedad intelectual, nuevos usos, procesos innovadores, entre otros), articuladamente con el SNIA (Ley 1876 de 2017).</v>
      </c>
      <c r="C19" s="709"/>
      <c r="D19" s="709"/>
      <c r="E19" s="709"/>
      <c r="F19" s="709"/>
      <c r="G19" s="709"/>
      <c r="H19" s="709"/>
      <c r="I19" s="234"/>
      <c r="X19" s="235"/>
    </row>
    <row r="20" spans="2:24" s="2" customFormat="1" ht="29.25" customHeight="1" x14ac:dyDescent="0.25">
      <c r="B20" s="707" t="str">
        <f>Portafolio_Dependencia_IE!F100</f>
        <v xml:space="preserve">8.1.5. Diseñar y ejecutar mecanismos de monitoreo del nivel de adopción e impacto de las tecnologías generadas para esta cadena, armonizado con el SNIA (Ley 1876 de 2017) y los PDEA. </v>
      </c>
      <c r="C20" s="709"/>
      <c r="D20" s="709"/>
      <c r="E20" s="709"/>
      <c r="F20" s="709"/>
      <c r="G20" s="709"/>
      <c r="H20" s="709"/>
      <c r="I20" s="234"/>
      <c r="X20" s="235"/>
    </row>
    <row r="21" spans="2:24" s="2" customFormat="1" ht="15" x14ac:dyDescent="0.25">
      <c r="B21" s="285"/>
      <c r="C21" s="285"/>
      <c r="D21" s="285"/>
      <c r="E21" s="285"/>
      <c r="F21" s="285"/>
      <c r="G21" s="285"/>
      <c r="H21" s="285"/>
      <c r="I21" s="234"/>
      <c r="X21" s="235"/>
    </row>
    <row r="22" spans="2:24" s="2" customFormat="1" ht="15" x14ac:dyDescent="0.25">
      <c r="B22" s="699"/>
      <c r="C22" s="702"/>
      <c r="D22" s="702"/>
      <c r="E22" s="702"/>
      <c r="F22" s="702"/>
      <c r="G22" s="702"/>
      <c r="H22" s="702"/>
      <c r="I22" s="234"/>
      <c r="X22" s="235"/>
    </row>
    <row r="23" spans="2:24" s="2" customFormat="1" ht="14.1" customHeight="1" x14ac:dyDescent="0.25">
      <c r="B23" s="236" t="s">
        <v>1157</v>
      </c>
      <c r="C23" s="101"/>
      <c r="D23" s="101"/>
      <c r="E23" s="101"/>
      <c r="F23" s="101"/>
      <c r="G23" s="101"/>
      <c r="H23" s="101"/>
      <c r="I23" s="234"/>
      <c r="X23" s="235"/>
    </row>
    <row r="24" spans="2:24" ht="15" x14ac:dyDescent="0.25">
      <c r="B24" s="223" t="s">
        <v>774</v>
      </c>
      <c r="C24" s="223" t="s">
        <v>131</v>
      </c>
      <c r="D24" s="223" t="s">
        <v>7</v>
      </c>
      <c r="E24" s="223" t="s">
        <v>6</v>
      </c>
      <c r="F24" s="378" t="s">
        <v>775</v>
      </c>
      <c r="G24" s="223" t="s">
        <v>776</v>
      </c>
      <c r="H24" s="223" t="s">
        <v>777</v>
      </c>
      <c r="X24" s="239"/>
    </row>
    <row r="25" spans="2:24" x14ac:dyDescent="0.2">
      <c r="B25" s="10" t="s">
        <v>370</v>
      </c>
      <c r="C25" s="10">
        <v>13</v>
      </c>
      <c r="D25" s="10" t="s">
        <v>270</v>
      </c>
      <c r="E25" s="48">
        <v>300000</v>
      </c>
      <c r="F25" s="10"/>
      <c r="G25" s="10"/>
      <c r="H25" s="130">
        <f>C25*E25</f>
        <v>3900000</v>
      </c>
    </row>
    <row r="26" spans="2:24" x14ac:dyDescent="0.2">
      <c r="B26" s="10" t="s">
        <v>371</v>
      </c>
      <c r="C26" s="10">
        <v>8</v>
      </c>
      <c r="D26" s="10" t="s">
        <v>270</v>
      </c>
      <c r="E26" s="48">
        <v>1000000</v>
      </c>
      <c r="F26" s="10"/>
      <c r="G26" s="10"/>
      <c r="H26" s="130">
        <f>C26*E26</f>
        <v>8000000</v>
      </c>
    </row>
    <row r="27" spans="2:24" x14ac:dyDescent="0.2">
      <c r="B27" s="10" t="s">
        <v>369</v>
      </c>
      <c r="C27" s="10">
        <v>13</v>
      </c>
      <c r="D27" s="10" t="s">
        <v>270</v>
      </c>
      <c r="E27" s="48">
        <v>60000</v>
      </c>
      <c r="F27" s="10"/>
      <c r="G27" s="10"/>
      <c r="H27" s="130">
        <f>C27*E27</f>
        <v>780000</v>
      </c>
    </row>
    <row r="28" spans="2:24" x14ac:dyDescent="0.2">
      <c r="B28" s="10" t="s">
        <v>830</v>
      </c>
      <c r="C28" s="10">
        <f>13*2</f>
        <v>26</v>
      </c>
      <c r="D28" s="10" t="s">
        <v>270</v>
      </c>
      <c r="E28" s="48">
        <v>2150000</v>
      </c>
      <c r="F28" s="10"/>
      <c r="G28" s="10"/>
      <c r="H28" s="130">
        <f>C28*E28</f>
        <v>55900000</v>
      </c>
      <c r="I28" s="240"/>
      <c r="J28" s="2"/>
    </row>
    <row r="29" spans="2:24" x14ac:dyDescent="0.2">
      <c r="B29" s="10" t="s">
        <v>831</v>
      </c>
      <c r="C29" s="10">
        <v>13</v>
      </c>
      <c r="D29" s="10" t="s">
        <v>270</v>
      </c>
      <c r="E29" s="48">
        <v>6000000</v>
      </c>
      <c r="F29" s="10"/>
      <c r="G29" s="10"/>
      <c r="H29" s="130">
        <f>+C29*E29</f>
        <v>78000000</v>
      </c>
      <c r="I29" s="240"/>
      <c r="J29" s="2"/>
    </row>
    <row r="30" spans="2:24" x14ac:dyDescent="0.2">
      <c r="B30" s="10" t="s">
        <v>1158</v>
      </c>
      <c r="C30" s="10">
        <v>2</v>
      </c>
      <c r="D30" s="10" t="s">
        <v>270</v>
      </c>
      <c r="E30" s="48">
        <v>15191000</v>
      </c>
      <c r="F30" s="244"/>
      <c r="G30" s="10">
        <v>6</v>
      </c>
      <c r="H30" s="130">
        <f>+C30*E30*G30</f>
        <v>182292000</v>
      </c>
      <c r="I30" s="240"/>
      <c r="J30" s="2"/>
    </row>
    <row r="31" spans="2:24" x14ac:dyDescent="0.2">
      <c r="B31" s="10" t="s">
        <v>1159</v>
      </c>
      <c r="C31" s="10">
        <v>2</v>
      </c>
      <c r="D31" s="10" t="s">
        <v>1160</v>
      </c>
      <c r="E31" s="48">
        <v>10200225</v>
      </c>
      <c r="F31" s="10"/>
      <c r="G31" s="10"/>
      <c r="H31" s="130">
        <f>+C31*E31</f>
        <v>20400450</v>
      </c>
      <c r="I31" s="240"/>
      <c r="J31" s="2"/>
    </row>
    <row r="32" spans="2:24" x14ac:dyDescent="0.2">
      <c r="B32" s="31" t="s">
        <v>1144</v>
      </c>
      <c r="C32" s="10">
        <v>3</v>
      </c>
      <c r="D32" s="31" t="s">
        <v>779</v>
      </c>
      <c r="E32" s="48">
        <v>7595000</v>
      </c>
      <c r="F32" s="244">
        <v>1</v>
      </c>
      <c r="G32" s="10">
        <v>12</v>
      </c>
      <c r="H32" s="130">
        <f>C32*E32*F32*G32</f>
        <v>273420000</v>
      </c>
    </row>
    <row r="33" spans="2:10" x14ac:dyDescent="0.2">
      <c r="B33" s="31" t="s">
        <v>1145</v>
      </c>
      <c r="C33" s="31">
        <v>8</v>
      </c>
      <c r="D33" s="10" t="s">
        <v>1146</v>
      </c>
      <c r="E33" s="48">
        <v>1589042</v>
      </c>
      <c r="F33" s="10"/>
      <c r="G33" s="10"/>
      <c r="H33" s="130">
        <f>C33*E33</f>
        <v>12712336</v>
      </c>
    </row>
    <row r="34" spans="2:10" x14ac:dyDescent="0.2">
      <c r="B34" s="10" t="s">
        <v>1147</v>
      </c>
      <c r="C34" s="10">
        <v>8</v>
      </c>
      <c r="D34" s="31" t="s">
        <v>779</v>
      </c>
      <c r="E34" s="48">
        <v>5944000</v>
      </c>
      <c r="F34" s="244">
        <v>1</v>
      </c>
      <c r="G34" s="10">
        <v>12</v>
      </c>
      <c r="H34" s="130">
        <f>C34*E34*F34*G34</f>
        <v>570624000</v>
      </c>
      <c r="I34" s="240"/>
      <c r="J34" s="2"/>
    </row>
    <row r="35" spans="2:10" x14ac:dyDescent="0.2">
      <c r="B35" s="31" t="s">
        <v>99</v>
      </c>
      <c r="C35" s="10">
        <v>8</v>
      </c>
      <c r="D35" s="10" t="s">
        <v>240</v>
      </c>
      <c r="E35" s="48">
        <v>890000</v>
      </c>
      <c r="F35" s="10"/>
      <c r="G35" s="10">
        <v>12</v>
      </c>
      <c r="H35" s="130">
        <f>+C35*E35*G35</f>
        <v>85440000</v>
      </c>
    </row>
    <row r="36" spans="2:10" x14ac:dyDescent="0.2">
      <c r="B36" s="31" t="s">
        <v>1161</v>
      </c>
      <c r="C36" s="10">
        <v>2</v>
      </c>
      <c r="D36" s="31" t="s">
        <v>779</v>
      </c>
      <c r="E36" s="241">
        <v>8256000</v>
      </c>
      <c r="F36" s="244">
        <v>1</v>
      </c>
      <c r="G36" s="10">
        <v>6</v>
      </c>
      <c r="H36" s="130">
        <f>C36*E36*F36*G36</f>
        <v>99072000</v>
      </c>
      <c r="I36" s="242"/>
      <c r="J36" s="2"/>
    </row>
    <row r="37" spans="2:10" x14ac:dyDescent="0.2">
      <c r="B37" s="31" t="s">
        <v>1162</v>
      </c>
      <c r="C37" s="10">
        <v>1</v>
      </c>
      <c r="D37" s="10" t="s">
        <v>270</v>
      </c>
      <c r="E37" s="241">
        <v>18720000</v>
      </c>
      <c r="F37" s="10"/>
      <c r="G37" s="10"/>
      <c r="H37" s="130">
        <f>C37*E37</f>
        <v>18720000</v>
      </c>
      <c r="I37" s="242"/>
      <c r="J37" s="2"/>
    </row>
    <row r="38" spans="2:10" x14ac:dyDescent="0.2">
      <c r="B38" s="31" t="s">
        <v>1163</v>
      </c>
      <c r="C38" s="32"/>
      <c r="D38" s="10"/>
      <c r="E38" s="241"/>
      <c r="F38" s="10"/>
      <c r="G38" s="10"/>
      <c r="H38" s="390" t="s">
        <v>781</v>
      </c>
      <c r="I38" s="52"/>
    </row>
    <row r="39" spans="2:10" x14ac:dyDescent="0.2">
      <c r="B39" s="31" t="s">
        <v>1164</v>
      </c>
      <c r="C39" s="32"/>
      <c r="D39" s="10"/>
      <c r="E39" s="241"/>
      <c r="F39" s="244"/>
      <c r="G39" s="10"/>
      <c r="H39" s="390" t="s">
        <v>781</v>
      </c>
      <c r="I39" s="52"/>
    </row>
    <row r="40" spans="2:10" ht="15" x14ac:dyDescent="0.25">
      <c r="B40" s="380" t="s">
        <v>783</v>
      </c>
      <c r="C40" s="391"/>
      <c r="D40" s="381"/>
      <c r="E40" s="381"/>
      <c r="F40" s="382"/>
      <c r="G40" s="392"/>
      <c r="H40" s="229">
        <f>SUM(H24:H39)</f>
        <v>1409260786</v>
      </c>
      <c r="I40" s="52"/>
    </row>
    <row r="41" spans="2:10" ht="15" x14ac:dyDescent="0.25">
      <c r="B41" s="380" t="s">
        <v>1152</v>
      </c>
      <c r="C41" s="391"/>
      <c r="D41" s="381"/>
      <c r="E41" s="381"/>
      <c r="F41" s="382"/>
      <c r="G41" s="392"/>
      <c r="H41" s="229">
        <f>+SUM(H25:H35)</f>
        <v>1291468786</v>
      </c>
      <c r="I41" s="52"/>
    </row>
    <row r="42" spans="2:10" ht="15" x14ac:dyDescent="0.25">
      <c r="B42" s="380" t="s">
        <v>1153</v>
      </c>
      <c r="C42" s="391"/>
      <c r="D42" s="381"/>
      <c r="E42" s="381"/>
      <c r="F42" s="382"/>
      <c r="G42" s="392"/>
      <c r="H42" s="229">
        <f>+H41/12</f>
        <v>107622398.83333333</v>
      </c>
      <c r="I42" s="52"/>
    </row>
    <row r="43" spans="2:10" ht="15" x14ac:dyDescent="0.25">
      <c r="B43" s="380" t="s">
        <v>1154</v>
      </c>
      <c r="C43" s="391"/>
      <c r="D43" s="381"/>
      <c r="E43" s="381"/>
      <c r="F43" s="382"/>
      <c r="G43" s="392"/>
      <c r="H43" s="383">
        <f>SUM(H25:H29)+SUM(H32:H37)</f>
        <v>1206568336</v>
      </c>
      <c r="I43" s="52"/>
    </row>
    <row r="44" spans="2:10" ht="15" x14ac:dyDescent="0.25">
      <c r="B44" s="380" t="s">
        <v>1165</v>
      </c>
      <c r="C44" s="391"/>
      <c r="D44" s="381"/>
      <c r="E44" s="381"/>
      <c r="F44" s="382"/>
      <c r="G44" s="392"/>
      <c r="H44" s="229">
        <f>SUM(H25:H29)+SUM(H32:H35)</f>
        <v>1088776336</v>
      </c>
      <c r="I44" s="231"/>
    </row>
    <row r="45" spans="2:10" s="253" customFormat="1" ht="202.5" customHeight="1" x14ac:dyDescent="0.2">
      <c r="B45" s="385" t="s">
        <v>1330</v>
      </c>
      <c r="C45" s="251"/>
      <c r="D45" s="251"/>
      <c r="E45" s="251"/>
      <c r="F45" s="251"/>
      <c r="G45" s="251"/>
      <c r="H45" s="251"/>
      <c r="I45" s="67"/>
      <c r="J45" s="67"/>
    </row>
    <row r="46" spans="2:10" ht="15" x14ac:dyDescent="0.25">
      <c r="B46" s="700" t="str">
        <f>B9</f>
        <v>8.2. Fortalecimiento de la ciencia, tecnología e innovación para la cadena</v>
      </c>
      <c r="C46" s="701"/>
      <c r="D46" s="701"/>
      <c r="E46" s="701"/>
      <c r="F46" s="701"/>
      <c r="G46" s="701"/>
      <c r="H46" s="701"/>
      <c r="I46" s="254"/>
    </row>
    <row r="47" spans="2:10" x14ac:dyDescent="0.2">
      <c r="B47" s="701"/>
      <c r="C47" s="701"/>
      <c r="D47" s="701"/>
      <c r="E47" s="701"/>
      <c r="F47" s="701"/>
      <c r="G47" s="701"/>
      <c r="H47" s="701"/>
    </row>
    <row r="48" spans="2:10" ht="39" customHeight="1" x14ac:dyDescent="0.2">
      <c r="B48" s="707" t="str">
        <f>Portafolio_Dependencia_IE!F101</f>
        <v>8.2.1. Realizar un estudio de viabilidad técnica, operativa, financiera (incluidas las fuentes de financiamiento) y jurídica, que defina el esquema organizacional para liderar, coordinar, articular y ejecutar los desarrollos en ciencia, tecnología e innovación para la cadena agroindustrial de la panela en Colombia, y promover su implementación, bajo la orientación y participación de los actores públicos y privados.</v>
      </c>
      <c r="C48" s="707"/>
      <c r="D48" s="707"/>
      <c r="E48" s="707"/>
      <c r="F48" s="707"/>
      <c r="G48" s="707"/>
      <c r="H48" s="707"/>
    </row>
    <row r="49" spans="1:10" ht="51.75" customHeight="1" x14ac:dyDescent="0.2">
      <c r="B49" s="707" t="str">
        <f>Portafolio_Dependencia_IE!F102</f>
        <v xml:space="preserve">8.2.2. Promover la participación de los actores públicos y privados de la cadena agroindustrial de la panela, en los procesos de actualización del PECTIA y su agenda dinámica de I+D+i, con enfoque regional, en las líneas de investigación estratégicas concertadas por los actores, con  énfasis en: manejo del sistema productivo, manejo sanitario y fitosanitario, manejo de suelos y aguas, manejo cosecha, postcosecha y transformación, manejo ambiental y sostenibilidad, material de siembra, calidad e inocuidad de insumos y productos, socioeconomía, inteligencia competitiva y desarrollo empresarial, entre otros, teniendo en cuenta las escalas de producción y tipos de productores, acorde con los resultados de la caracterización de la actividad 10.3.6.  </v>
      </c>
      <c r="C49" s="707"/>
      <c r="D49" s="707"/>
      <c r="E49" s="707"/>
      <c r="F49" s="707"/>
      <c r="G49" s="707"/>
      <c r="H49" s="707"/>
    </row>
    <row r="50" spans="1:10" ht="44.25" customHeight="1" x14ac:dyDescent="0.2">
      <c r="B50" s="707" t="str">
        <f>Portafolio_Dependencia_IE!F103</f>
        <v xml:space="preserve">8.2.3. Promover mecanismos de participación y articulación de los actores de la cadena en las instancias de planificación departamental y municipal, para la priorización de la panela en los planes correspondientes, con el fin de aumentar la concurrencia de recursos financieros requeridos en ciencia, tecnología e innovación. </v>
      </c>
      <c r="C50" s="707"/>
      <c r="D50" s="707"/>
      <c r="E50" s="707"/>
      <c r="F50" s="707"/>
      <c r="G50" s="707"/>
      <c r="H50" s="707"/>
    </row>
    <row r="51" spans="1:10" ht="48.75" customHeight="1" x14ac:dyDescent="0.2">
      <c r="B51" s="707" t="str">
        <f>Portafolio_Dependencia_IE!F104</f>
        <v xml:space="preserve">8.2.4. Fortalecer el desarrollo de nuevas variedades con mejores comportamientos para la producción de panela y otros derivados de la caña, que respondan a las necesidades del mercado nacional y de exportación, a la adaptación a la variabilidad y al cambio climático, a  la resistencia a enfermedades, y a la producción de biomasa, articulado al proceso de validación tecnológica y de introducción de variedades existentes, así como fortalecer el desarrollo de insumos de alta tecnología, prácticas sostenibles, modelos de transporte más eficientes, automatización y mecanización de labores, entre otros, priorizando la labor de las redes de trabajo colaborativas y la asignación de recursos de I+D+i, en estas líneas de investigación. </v>
      </c>
      <c r="C51" s="707"/>
      <c r="D51" s="707"/>
      <c r="E51" s="707"/>
      <c r="F51" s="707"/>
      <c r="G51" s="707"/>
      <c r="H51" s="707"/>
    </row>
    <row r="52" spans="1:10" ht="38.1" customHeight="1" x14ac:dyDescent="0.2">
      <c r="B52" s="707" t="str">
        <f>Portafolio_Dependencia_IE!F105</f>
        <v xml:space="preserve">8.2.5. Fortalecer la investigación en el procesamiento agroindustrial para la obtención de panela y sus derivados, usos y empaques, en aspectos como: producción y propagación de floculantes naturales, innovación de productos, eficiencia energética y diseño de equipos que favorezcan la implementación de las buenas prácticas de manejo, y el mejoramiento de la extracción, entre otros, priorizando la labor de las redes de trabajo colaborativas y la asignación de recursos de I+D+i, en estas líneas de investigación. </v>
      </c>
      <c r="C52" s="707"/>
      <c r="D52" s="707"/>
      <c r="E52" s="707"/>
      <c r="F52" s="707"/>
      <c r="G52" s="707"/>
      <c r="H52" s="707"/>
    </row>
    <row r="53" spans="1:10" ht="41.25" customHeight="1" x14ac:dyDescent="0.2">
      <c r="B53" s="707" t="str">
        <f>Portafolio_Dependencia_IE!F106</f>
        <v xml:space="preserve">8.2.6. Fortalecer la oferta de servicios de innovación para la cadena, en aspectos como propiedad intelectual, desarrollo de nuevos productos, optimización y desarrollo de nuevos procesos, inteligencia competitiva, tecnología informática, gestión del conocimiento, infraestructura digital internet, entre otros, así como apoyar técnica y financieramente la gestión de patentes, y conectar la oferta con la demanda de servicios de innovación, a través de instrumentos de política. </v>
      </c>
      <c r="C53" s="707"/>
      <c r="D53" s="707"/>
      <c r="E53" s="707"/>
      <c r="F53" s="707"/>
      <c r="G53" s="707"/>
      <c r="H53" s="707"/>
    </row>
    <row r="54" spans="1:10" ht="14.1" customHeight="1" x14ac:dyDescent="0.25">
      <c r="B54" s="112"/>
      <c r="C54" s="112"/>
      <c r="D54" s="112"/>
      <c r="E54" s="112"/>
      <c r="F54" s="112"/>
      <c r="G54" s="112"/>
      <c r="H54" s="112"/>
    </row>
    <row r="55" spans="1:10" ht="15" x14ac:dyDescent="0.25">
      <c r="B55" s="236" t="s">
        <v>1166</v>
      </c>
      <c r="C55" s="101"/>
      <c r="D55" s="101"/>
      <c r="E55" s="101"/>
      <c r="F55" s="101"/>
      <c r="G55" s="101"/>
      <c r="H55" s="101"/>
    </row>
    <row r="56" spans="1:10" ht="15" x14ac:dyDescent="0.25">
      <c r="B56" s="223" t="s">
        <v>774</v>
      </c>
      <c r="C56" s="223" t="s">
        <v>131</v>
      </c>
      <c r="D56" s="223" t="s">
        <v>7</v>
      </c>
      <c r="E56" s="223" t="s">
        <v>6</v>
      </c>
      <c r="F56" s="223" t="s">
        <v>891</v>
      </c>
      <c r="G56" s="223" t="s">
        <v>776</v>
      </c>
      <c r="H56" s="223" t="s">
        <v>777</v>
      </c>
    </row>
    <row r="57" spans="1:10" s="2" customFormat="1" x14ac:dyDescent="0.2">
      <c r="A57" s="255"/>
      <c r="B57" s="10" t="s">
        <v>370</v>
      </c>
      <c r="C57" s="10">
        <v>13</v>
      </c>
      <c r="D57" s="10" t="s">
        <v>270</v>
      </c>
      <c r="E57" s="53">
        <v>300000</v>
      </c>
      <c r="F57" s="10"/>
      <c r="G57" s="10"/>
      <c r="H57" s="130">
        <f>C57*E57</f>
        <v>3900000</v>
      </c>
      <c r="I57" s="52"/>
    </row>
    <row r="58" spans="1:10" s="2" customFormat="1" x14ac:dyDescent="0.2">
      <c r="B58" s="10" t="s">
        <v>371</v>
      </c>
      <c r="C58" s="10">
        <v>13</v>
      </c>
      <c r="D58" s="10" t="s">
        <v>270</v>
      </c>
      <c r="E58" s="53">
        <v>1000000</v>
      </c>
      <c r="F58" s="10"/>
      <c r="G58" s="10"/>
      <c r="H58" s="130">
        <f t="shared" ref="H58:H70" si="5">C58*E58</f>
        <v>13000000</v>
      </c>
      <c r="I58" s="52"/>
    </row>
    <row r="59" spans="1:10" s="2" customFormat="1" x14ac:dyDescent="0.2">
      <c r="B59" s="10" t="s">
        <v>369</v>
      </c>
      <c r="C59" s="10">
        <v>13</v>
      </c>
      <c r="D59" s="10" t="s">
        <v>270</v>
      </c>
      <c r="E59" s="53">
        <v>60000</v>
      </c>
      <c r="F59" s="10"/>
      <c r="G59" s="10"/>
      <c r="H59" s="130">
        <f t="shared" si="5"/>
        <v>780000</v>
      </c>
      <c r="I59" s="52"/>
    </row>
    <row r="60" spans="1:10" x14ac:dyDescent="0.2">
      <c r="B60" s="10" t="s">
        <v>830</v>
      </c>
      <c r="C60" s="10">
        <v>8</v>
      </c>
      <c r="D60" s="10" t="s">
        <v>270</v>
      </c>
      <c r="E60" s="53">
        <v>2150000</v>
      </c>
      <c r="F60" s="10"/>
      <c r="G60" s="10"/>
      <c r="H60" s="130">
        <f t="shared" si="5"/>
        <v>17200000</v>
      </c>
      <c r="I60" s="240"/>
      <c r="J60" s="2"/>
    </row>
    <row r="61" spans="1:10" x14ac:dyDescent="0.2">
      <c r="B61" s="10" t="s">
        <v>831</v>
      </c>
      <c r="C61" s="10">
        <v>8</v>
      </c>
      <c r="D61" s="10" t="s">
        <v>270</v>
      </c>
      <c r="E61" s="53">
        <v>6000000</v>
      </c>
      <c r="F61" s="10"/>
      <c r="G61" s="10"/>
      <c r="H61" s="130">
        <f t="shared" si="5"/>
        <v>48000000</v>
      </c>
      <c r="I61" s="240"/>
      <c r="J61" s="2"/>
    </row>
    <row r="62" spans="1:10" x14ac:dyDescent="0.2">
      <c r="B62" s="10" t="s">
        <v>1158</v>
      </c>
      <c r="C62" s="10">
        <v>2</v>
      </c>
      <c r="D62" s="10" t="s">
        <v>270</v>
      </c>
      <c r="E62" s="53">
        <v>15191000</v>
      </c>
      <c r="F62" s="244"/>
      <c r="G62" s="10">
        <v>6</v>
      </c>
      <c r="H62" s="130">
        <f>+C62*E62*G62</f>
        <v>182292000</v>
      </c>
      <c r="I62" s="240"/>
      <c r="J62" s="2"/>
    </row>
    <row r="63" spans="1:10" x14ac:dyDescent="0.2">
      <c r="B63" s="10" t="s">
        <v>1159</v>
      </c>
      <c r="C63" s="10">
        <v>2</v>
      </c>
      <c r="D63" s="10" t="s">
        <v>1160</v>
      </c>
      <c r="E63" s="48">
        <v>10200225</v>
      </c>
      <c r="F63" s="10"/>
      <c r="G63" s="10"/>
      <c r="H63" s="130">
        <f t="shared" si="5"/>
        <v>20400450</v>
      </c>
      <c r="I63" s="240"/>
      <c r="J63" s="2"/>
    </row>
    <row r="64" spans="1:10" x14ac:dyDescent="0.2">
      <c r="B64" s="10" t="s">
        <v>134</v>
      </c>
      <c r="C64" s="10">
        <v>8</v>
      </c>
      <c r="D64" s="10" t="s">
        <v>270</v>
      </c>
      <c r="E64" s="48">
        <v>25000000</v>
      </c>
      <c r="F64" s="10"/>
      <c r="G64" s="10"/>
      <c r="H64" s="130">
        <f t="shared" si="5"/>
        <v>200000000</v>
      </c>
      <c r="I64" s="240"/>
      <c r="J64" s="2"/>
    </row>
    <row r="65" spans="1:10" x14ac:dyDescent="0.2">
      <c r="B65" s="10" t="s">
        <v>142</v>
      </c>
      <c r="C65" s="10">
        <v>13</v>
      </c>
      <c r="D65" s="10" t="s">
        <v>270</v>
      </c>
      <c r="E65" s="48">
        <v>10000000</v>
      </c>
      <c r="F65" s="10"/>
      <c r="G65" s="10"/>
      <c r="H65" s="130">
        <f t="shared" si="5"/>
        <v>130000000</v>
      </c>
      <c r="I65" s="240"/>
      <c r="J65" s="2"/>
    </row>
    <row r="66" spans="1:10" x14ac:dyDescent="0.2">
      <c r="B66" s="10" t="s">
        <v>1167</v>
      </c>
      <c r="C66" s="10">
        <v>8</v>
      </c>
      <c r="D66" s="10" t="s">
        <v>1168</v>
      </c>
      <c r="E66" s="48">
        <f>'Categoria Costos Panela'!H836</f>
        <v>28481142.419999998</v>
      </c>
      <c r="F66" s="10"/>
      <c r="G66" s="10"/>
      <c r="H66" s="130">
        <f>+C66*E66</f>
        <v>227849139.35999998</v>
      </c>
      <c r="I66" s="240"/>
      <c r="J66" s="2"/>
    </row>
    <row r="67" spans="1:10" x14ac:dyDescent="0.2">
      <c r="B67" s="10" t="s">
        <v>1169</v>
      </c>
      <c r="C67" s="10">
        <v>8</v>
      </c>
      <c r="D67" s="10" t="s">
        <v>1170</v>
      </c>
      <c r="E67" s="48">
        <f>'Categoria Costos Panela'!H837</f>
        <v>43471239.700000003</v>
      </c>
      <c r="F67" s="10"/>
      <c r="G67" s="10"/>
      <c r="H67" s="130">
        <f>+C67*E67</f>
        <v>347769917.60000002</v>
      </c>
      <c r="I67" s="240"/>
      <c r="J67" s="2"/>
    </row>
    <row r="68" spans="1:10" x14ac:dyDescent="0.2">
      <c r="B68" s="10" t="s">
        <v>1171</v>
      </c>
      <c r="C68" s="10">
        <v>50</v>
      </c>
      <c r="D68" s="10" t="s">
        <v>1282</v>
      </c>
      <c r="E68" s="48">
        <f>'Categoria Costos Panela'!C850</f>
        <v>80395164.030271992</v>
      </c>
      <c r="F68" s="10"/>
      <c r="G68" s="10"/>
      <c r="H68" s="130">
        <f>+C68*E68</f>
        <v>4019758201.5135994</v>
      </c>
      <c r="I68" s="240"/>
      <c r="J68" s="2"/>
    </row>
    <row r="69" spans="1:10" x14ac:dyDescent="0.2">
      <c r="B69" s="31" t="s">
        <v>1144</v>
      </c>
      <c r="C69" s="10">
        <v>3</v>
      </c>
      <c r="D69" s="31" t="s">
        <v>779</v>
      </c>
      <c r="E69" s="53">
        <v>7595000</v>
      </c>
      <c r="F69" s="244">
        <v>1</v>
      </c>
      <c r="G69" s="10">
        <v>12</v>
      </c>
      <c r="H69" s="130">
        <f>C69*E69*G69*F69</f>
        <v>273420000</v>
      </c>
      <c r="I69" s="240"/>
      <c r="J69" s="2"/>
    </row>
    <row r="70" spans="1:10" x14ac:dyDescent="0.2">
      <c r="B70" s="31" t="s">
        <v>1145</v>
      </c>
      <c r="C70" s="31">
        <v>8</v>
      </c>
      <c r="D70" s="10" t="s">
        <v>1146</v>
      </c>
      <c r="E70" s="48">
        <v>1589042</v>
      </c>
      <c r="F70" s="10"/>
      <c r="G70" s="10"/>
      <c r="H70" s="130">
        <f t="shared" si="5"/>
        <v>12712336</v>
      </c>
      <c r="I70" s="240"/>
      <c r="J70" s="2"/>
    </row>
    <row r="71" spans="1:10" x14ac:dyDescent="0.2">
      <c r="B71" s="10" t="s">
        <v>1147</v>
      </c>
      <c r="C71" s="10">
        <v>8</v>
      </c>
      <c r="D71" s="31" t="s">
        <v>779</v>
      </c>
      <c r="E71" s="53">
        <v>5944000</v>
      </c>
      <c r="F71" s="244">
        <v>1</v>
      </c>
      <c r="G71" s="10">
        <v>12</v>
      </c>
      <c r="H71" s="130">
        <f t="shared" ref="H71:H72" si="6">C71*E71*G71*F71</f>
        <v>570624000</v>
      </c>
      <c r="I71" s="240"/>
      <c r="J71" s="2"/>
    </row>
    <row r="72" spans="1:10" s="2" customFormat="1" x14ac:dyDescent="0.2">
      <c r="A72" s="255"/>
      <c r="B72" s="31" t="s">
        <v>99</v>
      </c>
      <c r="C72" s="10">
        <v>8</v>
      </c>
      <c r="D72" s="10" t="s">
        <v>240</v>
      </c>
      <c r="E72" s="53">
        <v>890000</v>
      </c>
      <c r="F72" s="244">
        <v>1</v>
      </c>
      <c r="G72" s="10">
        <v>12</v>
      </c>
      <c r="H72" s="130">
        <f t="shared" si="6"/>
        <v>85440000</v>
      </c>
      <c r="I72" s="256"/>
    </row>
    <row r="73" spans="1:10" s="2" customFormat="1" x14ac:dyDescent="0.2">
      <c r="A73" s="255"/>
      <c r="B73" s="31" t="s">
        <v>1172</v>
      </c>
      <c r="C73" s="10"/>
      <c r="D73" s="31"/>
      <c r="E73" s="53"/>
      <c r="F73" s="10"/>
      <c r="G73" s="10"/>
      <c r="H73" s="390" t="s">
        <v>781</v>
      </c>
      <c r="I73" s="256"/>
    </row>
    <row r="74" spans="1:10" x14ac:dyDescent="0.2">
      <c r="B74" s="31" t="s">
        <v>1173</v>
      </c>
      <c r="C74" s="31"/>
      <c r="D74" s="31"/>
      <c r="E74" s="241"/>
      <c r="F74" s="10"/>
      <c r="G74" s="10"/>
      <c r="H74" s="390" t="s">
        <v>781</v>
      </c>
      <c r="I74" s="52"/>
    </row>
    <row r="75" spans="1:10" x14ac:dyDescent="0.2">
      <c r="B75" s="31" t="s">
        <v>1174</v>
      </c>
      <c r="C75" s="31"/>
      <c r="D75" s="31"/>
      <c r="E75" s="241"/>
      <c r="F75" s="244"/>
      <c r="G75" s="10"/>
      <c r="H75" s="390" t="s">
        <v>781</v>
      </c>
      <c r="I75" s="52"/>
    </row>
    <row r="76" spans="1:10" x14ac:dyDescent="0.2">
      <c r="B76" s="31" t="s">
        <v>1175</v>
      </c>
      <c r="C76" s="31"/>
      <c r="D76" s="31"/>
      <c r="E76" s="241"/>
      <c r="F76" s="258"/>
      <c r="G76" s="10"/>
      <c r="H76" s="390" t="s">
        <v>781</v>
      </c>
      <c r="I76" s="52"/>
    </row>
    <row r="77" spans="1:10" ht="15" x14ac:dyDescent="0.25">
      <c r="B77" s="380" t="s">
        <v>777</v>
      </c>
      <c r="C77" s="391"/>
      <c r="D77" s="381"/>
      <c r="E77" s="382"/>
      <c r="F77" s="382"/>
      <c r="G77" s="381"/>
      <c r="H77" s="393">
        <f>SUM(H57:H76)</f>
        <v>6153146044.4735994</v>
      </c>
      <c r="I77" s="52"/>
    </row>
    <row r="78" spans="1:10" ht="15" x14ac:dyDescent="0.25">
      <c r="B78" s="380" t="s">
        <v>1152</v>
      </c>
      <c r="C78" s="391"/>
      <c r="D78" s="381"/>
      <c r="E78" s="382"/>
      <c r="F78" s="382"/>
      <c r="G78" s="381"/>
      <c r="H78" s="393">
        <f>SUM(H57:H63)+SUM(H69:H72)</f>
        <v>1227768786</v>
      </c>
      <c r="I78" s="52"/>
    </row>
    <row r="79" spans="1:10" ht="15" x14ac:dyDescent="0.25">
      <c r="B79" s="380" t="s">
        <v>1153</v>
      </c>
      <c r="C79" s="391"/>
      <c r="D79" s="381"/>
      <c r="E79" s="382"/>
      <c r="F79" s="382"/>
      <c r="G79" s="381"/>
      <c r="H79" s="393">
        <f>+H78/12</f>
        <v>102314065.5</v>
      </c>
      <c r="I79" s="52"/>
    </row>
    <row r="80" spans="1:10" ht="15" x14ac:dyDescent="0.25">
      <c r="B80" s="380" t="s">
        <v>1283</v>
      </c>
      <c r="C80" s="391"/>
      <c r="D80" s="381"/>
      <c r="E80" s="382"/>
      <c r="F80" s="382"/>
      <c r="G80" s="381"/>
      <c r="H80" s="393">
        <f>SUM(H57:H61)+SUM(H64:H72)</f>
        <v>5950453594.4735994</v>
      </c>
      <c r="I80" s="52"/>
    </row>
    <row r="81" spans="2:24" ht="15" x14ac:dyDescent="0.25">
      <c r="B81" s="380" t="s">
        <v>1284</v>
      </c>
      <c r="C81" s="391"/>
      <c r="D81" s="381"/>
      <c r="E81" s="382"/>
      <c r="F81" s="382"/>
      <c r="G81" s="381"/>
      <c r="H81" s="393">
        <f>SUM(H57:H61)+SUM(H64:H65)+SUM(H69:H72)</f>
        <v>1355076336</v>
      </c>
      <c r="I81" s="52"/>
    </row>
    <row r="82" spans="2:24" ht="280.5" customHeight="1" x14ac:dyDescent="0.2">
      <c r="B82" s="497" t="s">
        <v>1285</v>
      </c>
      <c r="C82" s="2"/>
      <c r="D82" s="2"/>
      <c r="E82" s="2"/>
      <c r="F82" s="235"/>
    </row>
    <row r="83" spans="2:24" x14ac:dyDescent="0.2">
      <c r="B83" s="385"/>
      <c r="C83" s="2"/>
      <c r="D83" s="2"/>
      <c r="E83" s="2"/>
      <c r="F83" s="235"/>
    </row>
    <row r="84" spans="2:24" x14ac:dyDescent="0.2">
      <c r="B84" s="252"/>
      <c r="C84" s="2"/>
      <c r="D84" s="2"/>
      <c r="E84" s="2"/>
      <c r="F84" s="235"/>
    </row>
    <row r="85" spans="2:24" ht="15" x14ac:dyDescent="0.25">
      <c r="B85" s="700" t="str">
        <f>B10</f>
        <v>8.3. Fortalecimiento del servicio de extensión y asistencia técnica agroindustrial en la cadena</v>
      </c>
      <c r="C85" s="701"/>
      <c r="D85" s="701"/>
      <c r="E85" s="701"/>
      <c r="F85" s="701"/>
      <c r="G85" s="701"/>
      <c r="H85" s="701"/>
    </row>
    <row r="86" spans="2:24" ht="39" customHeight="1" x14ac:dyDescent="0.25">
      <c r="B86" s="713" t="str">
        <f>Portafolio_Dependencia_IE!F107</f>
        <v>8.3.1.  Promover mecanismos de participación y articulación de los actores de la cadena en las instancias de planificación departamental y municipal (PDEA y los planes o directrices de ordenamiento departamental, entre otros), para la priorización de la panela en los programas y proyectos de extensión agropecuaria.</v>
      </c>
      <c r="C86" s="713"/>
      <c r="D86" s="713"/>
      <c r="E86" s="713"/>
      <c r="F86" s="713"/>
      <c r="G86" s="713"/>
      <c r="H86" s="713"/>
      <c r="I86"/>
    </row>
    <row r="87" spans="2:24" ht="24.75" customHeight="1" x14ac:dyDescent="0.25">
      <c r="B87" s="713" t="str">
        <f>Portafolio_Dependencia_IE!F108</f>
        <v>8.3.2. Caracterizar y priorizar productores, organizaciones, extensionistas y empresas de servicios, por regiones paneleras, que favorezcan la transferencia de tecnologías y conocimientos para la cadena.</v>
      </c>
      <c r="C87" s="713"/>
      <c r="D87" s="713"/>
      <c r="E87" s="713"/>
      <c r="F87" s="713"/>
      <c r="G87" s="713"/>
      <c r="H87" s="713"/>
      <c r="I87"/>
    </row>
    <row r="88" spans="2:24" ht="15" x14ac:dyDescent="0.25">
      <c r="B88" s="713" t="str">
        <f>Portafolio_Dependencia_IE!F109</f>
        <v>8.3.3. Impulsar la creación, desarrollo y/o fortalecimiento de empresas especializadas en la prestación de servicios de asistencia técnica y extensión agrícola e industrial, a través de instrumentos financieros y no financieros, de acuerdo con la identificación y caracterización de la actividad 8.3.2.</v>
      </c>
      <c r="C88" s="713"/>
      <c r="D88" s="713"/>
      <c r="E88" s="713"/>
      <c r="F88" s="713"/>
      <c r="G88" s="713"/>
      <c r="H88" s="713"/>
      <c r="I88"/>
    </row>
    <row r="89" spans="2:24" ht="25.5" customHeight="1" x14ac:dyDescent="0.25">
      <c r="B89" s="713" t="str">
        <f>Portafolio_Dependencia_IE!F110</f>
        <v>8.3.4. Promover alianzas entre organizaciones de productores, productores, la academia, los entes territoriales, y otras entidades de apoyo, para la concurrencia de recursos financieros que faciliten el acceso al servicio de extensión y asistencia técnica.</v>
      </c>
      <c r="C89" s="713"/>
      <c r="D89" s="713"/>
      <c r="E89" s="713"/>
      <c r="F89" s="713"/>
      <c r="G89" s="713"/>
      <c r="H89" s="713"/>
      <c r="I89"/>
    </row>
    <row r="90" spans="2:24" ht="15" x14ac:dyDescent="0.25">
      <c r="B90" s="713" t="str">
        <f>Portafolio_Dependencia_IE!F111</f>
        <v xml:space="preserve">8.3.5. Promover la gestión en la asignación de recursos del Fondo Nacional de Extensión Agropecuaria, para la ampliación en la cobertura, calidad, continuidad y sostenibilidad del servicio público de extensión agropecuaria dirigida a la cadena agroindustrial de la panela. </v>
      </c>
      <c r="C90" s="713"/>
      <c r="D90" s="713"/>
      <c r="E90" s="713"/>
      <c r="F90" s="713"/>
      <c r="G90" s="713"/>
      <c r="H90" s="713"/>
      <c r="I90"/>
    </row>
    <row r="91" spans="2:24" ht="46.5" customHeight="1" x14ac:dyDescent="0.25">
      <c r="B91" s="713" t="str">
        <f>Portafolio_Dependencia_IE!F112</f>
        <v xml:space="preserve">8.3.6. Diseñar y concertar una agenda para el fortalecimiento de capacidades de los productores de panela según el tipo de sistema productivo (tradicional o tecnificado), teniendo en cuenta el enfoque de extensión agropecuaria en la prestación del servicio contenido en la Ley 1876 de 2017 (capacidades humanas, sociales y de fortalecimiento de la asociatividad, acceso y aprovechamiento efectivo de la información, gestión sostenible de los recursos naturales y habilidades para la participación de los productores en espacios de retroalimentación de la política pública sectorial) y las experiencias exitosas replicables. </v>
      </c>
      <c r="C91" s="713"/>
      <c r="D91" s="713"/>
      <c r="E91" s="713"/>
      <c r="F91" s="713"/>
      <c r="G91" s="713"/>
      <c r="H91" s="713"/>
      <c r="I91"/>
    </row>
    <row r="92" spans="2:24" ht="32.450000000000003" customHeight="1" x14ac:dyDescent="0.25">
      <c r="B92" s="713" t="str">
        <f>Portafolio_Dependencia_IE!F113</f>
        <v xml:space="preserve">8.3.7. Generar modelos técnicos acordes con la caracterización del productor y su escala de producción (actividad 10.3.6), en el marco de la prestación del servicio público de Extensión agropecuaria y/o de asistencia técnica, teniendo en cuenta los avances en I+D+i para las regiones paneleras.  </v>
      </c>
      <c r="C92" s="713"/>
      <c r="D92" s="713"/>
      <c r="E92" s="713"/>
      <c r="F92" s="713"/>
      <c r="G92" s="713"/>
      <c r="H92" s="713"/>
      <c r="I92"/>
    </row>
    <row r="93" spans="2:24" ht="35.25" customHeight="1" x14ac:dyDescent="0.25">
      <c r="B93" s="713" t="str">
        <f>Portafolio_Dependencia_IE!F114</f>
        <v xml:space="preserve">8.3.8. Desarrollar instrumentos de seguimiento, monitoreo y evaluación del servicio de extensión y la asistencia técnica, que contengan indicadores, criterios, periodicidad, entre otros, en los diferentes momentos del proceso (solicitud y prestación), con el fin de realizar acciones permanentes de mejora o actualización. </v>
      </c>
      <c r="C93" s="713"/>
      <c r="D93" s="713"/>
      <c r="E93" s="713"/>
      <c r="F93" s="713"/>
      <c r="G93" s="713"/>
      <c r="H93" s="713"/>
      <c r="I93"/>
    </row>
    <row r="94" spans="2:24" ht="36.950000000000003" customHeight="1" x14ac:dyDescent="0.25">
      <c r="B94" s="267"/>
      <c r="C94" s="267"/>
      <c r="D94" s="267"/>
      <c r="E94" s="267"/>
      <c r="F94" s="267"/>
      <c r="G94" s="267"/>
      <c r="H94" s="267"/>
      <c r="I94"/>
    </row>
    <row r="95" spans="2:24" ht="15" x14ac:dyDescent="0.25">
      <c r="B95" s="236" t="s">
        <v>1176</v>
      </c>
      <c r="C95" s="101"/>
      <c r="D95" s="101"/>
      <c r="E95" s="101"/>
      <c r="F95" s="101"/>
      <c r="G95" s="101"/>
      <c r="H95" s="101"/>
    </row>
    <row r="96" spans="2:24" ht="15" x14ac:dyDescent="0.25">
      <c r="B96" s="223" t="s">
        <v>774</v>
      </c>
      <c r="C96" s="223" t="s">
        <v>131</v>
      </c>
      <c r="D96" s="223" t="s">
        <v>7</v>
      </c>
      <c r="E96" s="223" t="s">
        <v>6</v>
      </c>
      <c r="F96" s="378" t="s">
        <v>775</v>
      </c>
      <c r="G96" s="223" t="s">
        <v>776</v>
      </c>
      <c r="H96" s="223" t="s">
        <v>777</v>
      </c>
      <c r="X96" s="239"/>
    </row>
    <row r="97" spans="2:10" x14ac:dyDescent="0.2">
      <c r="B97" s="10" t="s">
        <v>370</v>
      </c>
      <c r="C97" s="305">
        <v>13</v>
      </c>
      <c r="D97" s="10" t="s">
        <v>270</v>
      </c>
      <c r="E97" s="53">
        <v>300000</v>
      </c>
      <c r="F97" s="10"/>
      <c r="G97" s="10"/>
      <c r="H97" s="130">
        <f t="shared" ref="H97:H110" si="7">C97*E97</f>
        <v>3900000</v>
      </c>
    </row>
    <row r="98" spans="2:10" x14ac:dyDescent="0.2">
      <c r="B98" s="10" t="s">
        <v>371</v>
      </c>
      <c r="C98" s="305">
        <v>13</v>
      </c>
      <c r="D98" s="10" t="s">
        <v>270</v>
      </c>
      <c r="E98" s="53">
        <v>1000000</v>
      </c>
      <c r="F98" s="10"/>
      <c r="G98" s="10"/>
      <c r="H98" s="130">
        <f t="shared" si="7"/>
        <v>13000000</v>
      </c>
    </row>
    <row r="99" spans="2:10" x14ac:dyDescent="0.2">
      <c r="B99" s="10" t="s">
        <v>369</v>
      </c>
      <c r="C99" s="305">
        <f>13*2</f>
        <v>26</v>
      </c>
      <c r="D99" s="10" t="s">
        <v>270</v>
      </c>
      <c r="E99" s="53">
        <v>60000</v>
      </c>
      <c r="F99" s="10"/>
      <c r="G99" s="10"/>
      <c r="H99" s="130">
        <f t="shared" si="7"/>
        <v>1560000</v>
      </c>
    </row>
    <row r="100" spans="2:10" x14ac:dyDescent="0.2">
      <c r="B100" s="10" t="s">
        <v>830</v>
      </c>
      <c r="C100" s="305">
        <f>13*2</f>
        <v>26</v>
      </c>
      <c r="D100" s="10" t="s">
        <v>270</v>
      </c>
      <c r="E100" s="53">
        <v>2150000</v>
      </c>
      <c r="F100" s="10"/>
      <c r="G100" s="10"/>
      <c r="H100" s="130">
        <f t="shared" si="7"/>
        <v>55900000</v>
      </c>
    </row>
    <row r="101" spans="2:10" x14ac:dyDescent="0.2">
      <c r="B101" s="10" t="s">
        <v>1298</v>
      </c>
      <c r="C101" s="305">
        <v>8</v>
      </c>
      <c r="D101" s="10" t="s">
        <v>270</v>
      </c>
      <c r="E101" s="53">
        <v>5000000</v>
      </c>
      <c r="F101" s="10"/>
      <c r="G101" s="10"/>
      <c r="H101" s="130">
        <f t="shared" si="7"/>
        <v>40000000</v>
      </c>
    </row>
    <row r="102" spans="2:10" x14ac:dyDescent="0.2">
      <c r="B102" s="10" t="s">
        <v>156</v>
      </c>
      <c r="C102" s="305">
        <v>13</v>
      </c>
      <c r="D102" s="10" t="s">
        <v>270</v>
      </c>
      <c r="E102" s="53">
        <v>1500000</v>
      </c>
      <c r="F102" s="10"/>
      <c r="G102" s="10"/>
      <c r="H102" s="130">
        <f t="shared" si="7"/>
        <v>19500000</v>
      </c>
    </row>
    <row r="103" spans="2:10" x14ac:dyDescent="0.2">
      <c r="B103" s="394" t="s">
        <v>1177</v>
      </c>
      <c r="C103" s="305">
        <v>3</v>
      </c>
      <c r="D103" s="10" t="s">
        <v>1178</v>
      </c>
      <c r="E103" s="53">
        <f>'Categoria Costos Panela'!H856</f>
        <v>9993539.5600000005</v>
      </c>
      <c r="F103" s="10"/>
      <c r="G103" s="10"/>
      <c r="H103" s="130">
        <f>C103*E103</f>
        <v>29980618.68</v>
      </c>
      <c r="I103" s="240"/>
      <c r="J103" s="2"/>
    </row>
    <row r="104" spans="2:10" x14ac:dyDescent="0.2">
      <c r="B104" s="394" t="s">
        <v>1179</v>
      </c>
      <c r="C104" s="305">
        <v>2</v>
      </c>
      <c r="D104" s="10" t="s">
        <v>1170</v>
      </c>
      <c r="E104" s="53">
        <f>'Categoria Costos Panela'!H857</f>
        <v>21735619.850000001</v>
      </c>
      <c r="F104" s="10"/>
      <c r="G104" s="10"/>
      <c r="H104" s="130">
        <f>C104*E104</f>
        <v>43471239.700000003</v>
      </c>
      <c r="I104" s="240"/>
      <c r="J104" s="2"/>
    </row>
    <row r="105" spans="2:10" x14ac:dyDescent="0.2">
      <c r="B105" s="394" t="s">
        <v>1180</v>
      </c>
      <c r="C105" s="305">
        <v>1</v>
      </c>
      <c r="D105" s="10" t="s">
        <v>1181</v>
      </c>
      <c r="E105" s="53">
        <f>'Categoria Costos Panela'!H858</f>
        <v>44190716.868000001</v>
      </c>
      <c r="F105" s="10"/>
      <c r="G105" s="10"/>
      <c r="H105" s="130">
        <f>C105*E105</f>
        <v>44190716.868000001</v>
      </c>
      <c r="I105" s="240"/>
      <c r="J105" s="2"/>
    </row>
    <row r="106" spans="2:10" x14ac:dyDescent="0.2">
      <c r="B106" s="31" t="s">
        <v>1162</v>
      </c>
      <c r="C106" s="10">
        <v>1</v>
      </c>
      <c r="D106" s="10" t="s">
        <v>270</v>
      </c>
      <c r="E106" s="241">
        <v>18720000</v>
      </c>
      <c r="F106" s="10"/>
      <c r="G106" s="10"/>
      <c r="H106" s="130">
        <f>C106*E106</f>
        <v>18720000</v>
      </c>
      <c r="I106" s="240"/>
      <c r="J106" s="2"/>
    </row>
    <row r="107" spans="2:10" x14ac:dyDescent="0.2">
      <c r="B107" s="31" t="s">
        <v>1144</v>
      </c>
      <c r="C107" s="305">
        <v>3</v>
      </c>
      <c r="D107" s="31" t="s">
        <v>779</v>
      </c>
      <c r="E107" s="241">
        <v>7595000</v>
      </c>
      <c r="F107" s="244">
        <v>1</v>
      </c>
      <c r="G107" s="10">
        <v>12</v>
      </c>
      <c r="H107" s="130">
        <f>C107*E107*F107*G107</f>
        <v>273420000</v>
      </c>
      <c r="I107" s="242"/>
      <c r="J107" s="2"/>
    </row>
    <row r="108" spans="2:10" x14ac:dyDescent="0.2">
      <c r="B108" s="31" t="s">
        <v>1145</v>
      </c>
      <c r="C108" s="305">
        <v>8</v>
      </c>
      <c r="D108" s="10" t="s">
        <v>1146</v>
      </c>
      <c r="E108" s="48">
        <v>1589042</v>
      </c>
      <c r="F108" s="10"/>
      <c r="G108" s="10"/>
      <c r="H108" s="130">
        <f t="shared" si="7"/>
        <v>12712336</v>
      </c>
      <c r="I108" s="242"/>
      <c r="J108" s="2"/>
    </row>
    <row r="109" spans="2:10" x14ac:dyDescent="0.2">
      <c r="B109" s="31" t="s">
        <v>1182</v>
      </c>
      <c r="C109" s="305">
        <v>13</v>
      </c>
      <c r="D109" s="10" t="s">
        <v>270</v>
      </c>
      <c r="E109" s="48">
        <v>6000000</v>
      </c>
      <c r="F109" s="10"/>
      <c r="G109" s="10"/>
      <c r="H109" s="130">
        <f t="shared" si="7"/>
        <v>78000000</v>
      </c>
      <c r="I109" s="242"/>
      <c r="J109" s="2"/>
    </row>
    <row r="110" spans="2:10" x14ac:dyDescent="0.2">
      <c r="B110" s="10" t="s">
        <v>1159</v>
      </c>
      <c r="C110" s="10">
        <v>2</v>
      </c>
      <c r="D110" s="10" t="s">
        <v>1160</v>
      </c>
      <c r="E110" s="48">
        <v>10200225</v>
      </c>
      <c r="F110" s="10"/>
      <c r="G110" s="10"/>
      <c r="H110" s="130">
        <f t="shared" si="7"/>
        <v>20400450</v>
      </c>
      <c r="I110" s="242"/>
      <c r="J110" s="2"/>
    </row>
    <row r="111" spans="2:10" x14ac:dyDescent="0.2">
      <c r="B111" s="10" t="s">
        <v>1147</v>
      </c>
      <c r="C111" s="305">
        <v>8</v>
      </c>
      <c r="D111" s="31" t="s">
        <v>779</v>
      </c>
      <c r="E111" s="241">
        <v>5944000</v>
      </c>
      <c r="F111" s="244">
        <v>1</v>
      </c>
      <c r="G111" s="10">
        <v>12</v>
      </c>
      <c r="H111" s="130">
        <f t="shared" ref="H111:H112" si="8">C111*E111*F111*G111</f>
        <v>570624000</v>
      </c>
      <c r="I111" s="242"/>
      <c r="J111" s="2"/>
    </row>
    <row r="112" spans="2:10" x14ac:dyDescent="0.2">
      <c r="B112" s="31" t="s">
        <v>99</v>
      </c>
      <c r="C112" s="305">
        <v>8</v>
      </c>
      <c r="D112" s="10" t="s">
        <v>240</v>
      </c>
      <c r="E112" s="53">
        <v>890000</v>
      </c>
      <c r="F112" s="244">
        <v>1</v>
      </c>
      <c r="G112" s="10">
        <v>12</v>
      </c>
      <c r="H112" s="130">
        <f t="shared" si="8"/>
        <v>85440000</v>
      </c>
      <c r="I112" s="240"/>
      <c r="J112" s="2"/>
    </row>
    <row r="113" spans="2:10" x14ac:dyDescent="0.2">
      <c r="B113" s="10" t="s">
        <v>1183</v>
      </c>
      <c r="C113" s="290"/>
      <c r="D113" s="10"/>
      <c r="E113" s="241"/>
      <c r="F113" s="244"/>
      <c r="G113" s="10"/>
      <c r="H113" s="390" t="s">
        <v>781</v>
      </c>
      <c r="I113" s="242"/>
      <c r="J113" s="2"/>
    </row>
    <row r="114" spans="2:10" ht="15" x14ac:dyDescent="0.25">
      <c r="B114" s="380" t="s">
        <v>777</v>
      </c>
      <c r="C114" s="391"/>
      <c r="D114" s="381"/>
      <c r="E114" s="381"/>
      <c r="F114" s="382"/>
      <c r="G114" s="392"/>
      <c r="H114" s="229">
        <f>SUM(H97:H113)</f>
        <v>1310819361.2480001</v>
      </c>
      <c r="I114" s="231"/>
    </row>
    <row r="115" spans="2:10" ht="15" x14ac:dyDescent="0.25">
      <c r="B115" s="380" t="s">
        <v>1154</v>
      </c>
      <c r="C115" s="381"/>
      <c r="D115" s="381"/>
      <c r="E115" s="381"/>
      <c r="F115" s="382"/>
      <c r="G115" s="382"/>
      <c r="H115" s="229">
        <f>SUM(H97:H102)+SUM(H106:H112)</f>
        <v>1193176786</v>
      </c>
      <c r="I115" s="231"/>
    </row>
    <row r="116" spans="2:10" ht="15" x14ac:dyDescent="0.25">
      <c r="B116" s="380" t="s">
        <v>1184</v>
      </c>
      <c r="C116" s="381"/>
      <c r="D116" s="381"/>
      <c r="E116" s="381"/>
      <c r="F116" s="382"/>
      <c r="G116" s="382"/>
      <c r="H116" s="229">
        <f>+H115/12</f>
        <v>99431398.833333328</v>
      </c>
      <c r="I116" s="231"/>
    </row>
    <row r="117" spans="2:10" ht="15" x14ac:dyDescent="0.25">
      <c r="B117" s="380" t="s">
        <v>1185</v>
      </c>
      <c r="C117" s="381"/>
      <c r="D117" s="381"/>
      <c r="E117" s="381"/>
      <c r="F117" s="382"/>
      <c r="G117" s="382"/>
      <c r="H117" s="229">
        <f>SUM(H97:H105)+SUM(H107:H113)</f>
        <v>1292099361.2479999</v>
      </c>
      <c r="I117" s="231"/>
    </row>
    <row r="118" spans="2:10" ht="15" x14ac:dyDescent="0.25">
      <c r="B118" s="380" t="s">
        <v>1186</v>
      </c>
      <c r="C118" s="381"/>
      <c r="D118" s="381"/>
      <c r="E118" s="381"/>
      <c r="F118" s="382"/>
      <c r="G118" s="382"/>
      <c r="H118" s="229">
        <f>SUM(H97:H102)+SUM(H107:H113)</f>
        <v>1174456786</v>
      </c>
      <c r="I118" s="231"/>
    </row>
    <row r="119" spans="2:10" ht="233.25" customHeight="1" x14ac:dyDescent="0.2">
      <c r="B119" s="385" t="s">
        <v>1187</v>
      </c>
      <c r="C119" s="251"/>
      <c r="D119" s="251"/>
      <c r="E119" s="251"/>
      <c r="F119" s="251"/>
      <c r="G119" s="251"/>
    </row>
    <row r="120" spans="2:10" x14ac:dyDescent="0.2">
      <c r="B120" s="265"/>
      <c r="C120" s="251"/>
      <c r="D120" s="251"/>
      <c r="E120" s="251"/>
      <c r="F120" s="251"/>
      <c r="G120" s="251"/>
    </row>
    <row r="121" spans="2:10" s="2" customFormat="1" x14ac:dyDescent="0.2">
      <c r="B121" s="265"/>
      <c r="C121" s="264"/>
      <c r="D121" s="264"/>
      <c r="E121" s="264"/>
      <c r="F121" s="264"/>
      <c r="G121" s="264"/>
      <c r="H121" s="264"/>
      <c r="I121" s="1"/>
      <c r="J121" s="1"/>
    </row>
    <row r="122" spans="2:10" ht="15" x14ac:dyDescent="0.25">
      <c r="B122" s="700" t="str">
        <f>B11</f>
        <v>8.4. Fortalecimiento del talento humano en I+D+i, y en extensionismo, asistencia técnica agroindustrial</v>
      </c>
      <c r="C122" s="701"/>
      <c r="D122" s="701"/>
      <c r="E122" s="701"/>
      <c r="F122" s="701"/>
      <c r="G122" s="701"/>
      <c r="H122" s="701"/>
    </row>
    <row r="123" spans="2:10" ht="36.75" customHeight="1" x14ac:dyDescent="0.25">
      <c r="B123" s="713" t="str">
        <f>Portafolio_Dependencia_IE!F115</f>
        <v>8.4.1. Identificar y evaluar la oferta de formación, capacitación y cobertura de investigadores, profesionales, técnicos y tecnólogos, realizando un análisis de brechas de formación con enfoque regional, en temas específicos requeridos por la cadena agroindustrial de la panela.</v>
      </c>
      <c r="C123" s="713"/>
      <c r="D123" s="713"/>
      <c r="E123" s="713"/>
      <c r="F123" s="713"/>
      <c r="G123" s="713"/>
      <c r="H123" s="713"/>
      <c r="I123"/>
    </row>
    <row r="124" spans="2:10" ht="39" customHeight="1" x14ac:dyDescent="0.25">
      <c r="B124" s="713" t="str">
        <f>Portafolio_Dependencia_IE!F116</f>
        <v>8.4.2. Promover acuerdos con instituciones educativas para fortalecer la formación formal en conocimientos básicos y especializados, enfocados hacia las necesidades de I+D+i, y extensión y asistencia técnica agropecuaria industrial de la cadena, así como para fomentar programas de apoyo financiero que estimulen la demanda de carreras afines a la actividad productiva.</v>
      </c>
      <c r="C124" s="713"/>
      <c r="D124" s="713"/>
      <c r="E124" s="713"/>
      <c r="F124" s="713"/>
      <c r="G124" s="713"/>
      <c r="H124" s="713"/>
      <c r="I124"/>
    </row>
    <row r="125" spans="2:10" ht="54.75" customHeight="1" x14ac:dyDescent="0.25">
      <c r="B125" s="713" t="str">
        <f>Portafolio_Dependencia_IE!F117</f>
        <v xml:space="preserve">8.4.3. Promover el diseño, mejora, actualización y/o escalamiento de los programas de formación integral, cursos complementarios, procesos de certificación en competencias laborales, entre otros, para el desarrollo de habilidades de los extensionistas y asistentes técnicos agropecuarios e industriales, con enfoque regional, dirigidos a la adopción de los desarrollos tecnológicos generados para la cadena agroindustrial de la panela, en articulación con el Subsistema Nacional de Formación y Capacitación para la Innovación Agropecuaria (SNIA, Ley 1876 de 2017). </v>
      </c>
      <c r="C125" s="713"/>
      <c r="D125" s="713"/>
      <c r="E125" s="713"/>
      <c r="F125" s="713"/>
      <c r="G125" s="713"/>
      <c r="H125" s="713"/>
      <c r="I125"/>
    </row>
    <row r="126" spans="2:10" ht="39.75" customHeight="1" x14ac:dyDescent="0.25">
      <c r="B126" s="713" t="str">
        <f>Portafolio_Dependencia_IE!F118</f>
        <v>8.4.4. Identificar y capacitar a los extensionistas y asistentes técnicos agropecuarios e industriales, priorizando a los jóvenes rurales con formación relacionada para que sean promotores del cambio y de adopción de tecnología en sus territorios, en los diferentes desarrollos tecnológicos generados sobre el manejo integral del cultivo, eficiencia e inocuidad en el proceso, diversificación y valor agregado del producto, y sostenibilidad ambiental, entre otros.</v>
      </c>
      <c r="C126" s="713"/>
      <c r="D126" s="713"/>
      <c r="E126" s="713"/>
      <c r="F126" s="713"/>
      <c r="G126" s="713"/>
      <c r="H126" s="713"/>
      <c r="I126"/>
    </row>
    <row r="127" spans="2:10" ht="37.5" customHeight="1" x14ac:dyDescent="0.25">
      <c r="B127" s="713" t="str">
        <f>Portafolio_Dependencia_IE!F119</f>
        <v>8.4.5. Formar capital humano en competencias, habilidades y destrezas para estructuración y gestión de proyectos de I+D+i para la cadena.</v>
      </c>
      <c r="C127" s="713"/>
      <c r="D127" s="713"/>
      <c r="E127" s="713"/>
      <c r="F127" s="713"/>
      <c r="G127" s="713"/>
      <c r="H127" s="713"/>
      <c r="I127"/>
    </row>
    <row r="128" spans="2:10" ht="28.5" customHeight="1" x14ac:dyDescent="0.25">
      <c r="B128" s="713" t="str">
        <f>Portafolio_Dependencia_IE!F120</f>
        <v xml:space="preserve">8.4.6. Realizar capacitaciones a extensionistas y asistentes técnicos agropecuarios e industriales, en aspectos de andragogía, pedagogía y en general en habilidades blandas, así como en incorporación de las TIC, que apoyen los procesos de extensionismo, acorde con las características regionales, y en armonía con los Planes Departamentales de Extensión Agropecuaria (PDEA). </v>
      </c>
      <c r="C128" s="713"/>
      <c r="D128" s="713"/>
      <c r="E128" s="713"/>
      <c r="F128" s="713"/>
      <c r="G128" s="713"/>
      <c r="H128" s="713"/>
      <c r="I128"/>
    </row>
    <row r="129" spans="2:24" ht="15" x14ac:dyDescent="0.25">
      <c r="B129" s="267"/>
      <c r="C129" s="267"/>
      <c r="D129" s="267"/>
      <c r="E129" s="267"/>
      <c r="F129" s="267"/>
      <c r="G129" s="267"/>
      <c r="H129" s="267"/>
      <c r="I129"/>
    </row>
    <row r="130" spans="2:24" ht="15" x14ac:dyDescent="0.25">
      <c r="B130" s="267"/>
      <c r="C130" s="267"/>
      <c r="D130" s="267"/>
      <c r="E130" s="267"/>
      <c r="F130" s="267"/>
      <c r="G130" s="267"/>
      <c r="H130" s="267"/>
      <c r="I130"/>
    </row>
    <row r="131" spans="2:24" ht="15" x14ac:dyDescent="0.25">
      <c r="B131" s="236" t="s">
        <v>1188</v>
      </c>
      <c r="C131" s="101"/>
      <c r="D131" s="101"/>
      <c r="E131" s="101"/>
      <c r="F131" s="101"/>
      <c r="G131" s="101"/>
      <c r="H131" s="101"/>
    </row>
    <row r="132" spans="2:24" ht="15" x14ac:dyDescent="0.25">
      <c r="B132" s="223" t="s">
        <v>774</v>
      </c>
      <c r="C132" s="223" t="s">
        <v>131</v>
      </c>
      <c r="D132" s="223" t="s">
        <v>7</v>
      </c>
      <c r="E132" s="223" t="s">
        <v>6</v>
      </c>
      <c r="F132" s="378" t="s">
        <v>775</v>
      </c>
      <c r="G132" s="223" t="s">
        <v>776</v>
      </c>
      <c r="H132" s="223" t="s">
        <v>777</v>
      </c>
      <c r="X132" s="239"/>
    </row>
    <row r="133" spans="2:24" x14ac:dyDescent="0.2">
      <c r="B133" s="10" t="s">
        <v>370</v>
      </c>
      <c r="C133" s="305">
        <v>13</v>
      </c>
      <c r="D133" s="10" t="s">
        <v>270</v>
      </c>
      <c r="E133" s="48">
        <v>300000</v>
      </c>
      <c r="F133" s="10"/>
      <c r="G133" s="10"/>
      <c r="H133" s="130">
        <f>C133*E133</f>
        <v>3900000</v>
      </c>
    </row>
    <row r="134" spans="2:24" x14ac:dyDescent="0.2">
      <c r="B134" s="10" t="s">
        <v>371</v>
      </c>
      <c r="C134" s="305">
        <v>13</v>
      </c>
      <c r="D134" s="10" t="s">
        <v>270</v>
      </c>
      <c r="E134" s="48">
        <v>1000000</v>
      </c>
      <c r="F134" s="10"/>
      <c r="G134" s="10"/>
      <c r="H134" s="130">
        <f>C134*E134</f>
        <v>13000000</v>
      </c>
    </row>
    <row r="135" spans="2:24" x14ac:dyDescent="0.2">
      <c r="B135" s="10" t="s">
        <v>369</v>
      </c>
      <c r="C135" s="306">
        <v>13</v>
      </c>
      <c r="D135" s="10" t="s">
        <v>270</v>
      </c>
      <c r="E135" s="48">
        <v>60000</v>
      </c>
      <c r="F135" s="10"/>
      <c r="G135" s="10"/>
      <c r="H135" s="130">
        <f>C135*E135</f>
        <v>780000</v>
      </c>
    </row>
    <row r="136" spans="2:24" x14ac:dyDescent="0.2">
      <c r="B136" s="10" t="s">
        <v>830</v>
      </c>
      <c r="C136" s="306">
        <f>8*3</f>
        <v>24</v>
      </c>
      <c r="D136" s="10" t="s">
        <v>270</v>
      </c>
      <c r="E136" s="53">
        <v>2150000</v>
      </c>
      <c r="F136" s="10"/>
      <c r="G136" s="10"/>
      <c r="H136" s="130">
        <f t="shared" ref="H136:H151" si="9">C136*E136</f>
        <v>51600000</v>
      </c>
    </row>
    <row r="137" spans="2:24" x14ac:dyDescent="0.2">
      <c r="B137" s="10" t="s">
        <v>831</v>
      </c>
      <c r="C137" s="306">
        <v>13</v>
      </c>
      <c r="D137" s="10" t="s">
        <v>270</v>
      </c>
      <c r="E137" s="241">
        <v>6000000</v>
      </c>
      <c r="F137" s="10"/>
      <c r="G137" s="10"/>
      <c r="H137" s="130">
        <f t="shared" si="9"/>
        <v>78000000</v>
      </c>
      <c r="I137" s="242"/>
      <c r="J137" s="2"/>
    </row>
    <row r="138" spans="2:24" x14ac:dyDescent="0.2">
      <c r="B138" s="10" t="s">
        <v>832</v>
      </c>
      <c r="C138" s="306">
        <v>13</v>
      </c>
      <c r="D138" s="10" t="s">
        <v>270</v>
      </c>
      <c r="E138" s="241">
        <v>9000000</v>
      </c>
      <c r="F138" s="10"/>
      <c r="G138" s="10"/>
      <c r="H138" s="130">
        <f t="shared" si="9"/>
        <v>117000000</v>
      </c>
      <c r="I138" s="242"/>
      <c r="J138" s="2"/>
    </row>
    <row r="139" spans="2:24" x14ac:dyDescent="0.2">
      <c r="B139" s="10" t="s">
        <v>1298</v>
      </c>
      <c r="C139" s="306">
        <v>13</v>
      </c>
      <c r="D139" s="10" t="s">
        <v>270</v>
      </c>
      <c r="E139" s="241">
        <v>5000000</v>
      </c>
      <c r="F139" s="10"/>
      <c r="G139" s="10"/>
      <c r="H139" s="130">
        <f t="shared" si="9"/>
        <v>65000000</v>
      </c>
      <c r="I139" s="242"/>
      <c r="J139" s="2"/>
    </row>
    <row r="140" spans="2:24" x14ac:dyDescent="0.2">
      <c r="B140" s="10" t="s">
        <v>156</v>
      </c>
      <c r="C140" s="306">
        <f>13*2</f>
        <v>26</v>
      </c>
      <c r="D140" s="10" t="s">
        <v>270</v>
      </c>
      <c r="E140" s="241">
        <v>1500000</v>
      </c>
      <c r="F140" s="10"/>
      <c r="G140" s="10"/>
      <c r="H140" s="130">
        <f t="shared" si="9"/>
        <v>39000000</v>
      </c>
      <c r="I140" s="242"/>
      <c r="J140" s="2"/>
    </row>
    <row r="141" spans="2:24" x14ac:dyDescent="0.2">
      <c r="B141" s="10" t="s">
        <v>158</v>
      </c>
      <c r="C141" s="306">
        <v>13</v>
      </c>
      <c r="D141" s="48" t="s">
        <v>1189</v>
      </c>
      <c r="E141" s="241">
        <v>1000000</v>
      </c>
      <c r="F141" s="10"/>
      <c r="G141" s="10"/>
      <c r="H141" s="130">
        <f t="shared" si="9"/>
        <v>13000000</v>
      </c>
      <c r="I141" s="242"/>
      <c r="J141" s="2"/>
    </row>
    <row r="142" spans="2:24" x14ac:dyDescent="0.2">
      <c r="B142" s="10" t="s">
        <v>160</v>
      </c>
      <c r="C142" s="306">
        <f>13*2</f>
        <v>26</v>
      </c>
      <c r="D142" s="48" t="s">
        <v>1189</v>
      </c>
      <c r="E142" s="241">
        <v>300000</v>
      </c>
      <c r="F142" s="10"/>
      <c r="G142" s="10"/>
      <c r="H142" s="130">
        <f t="shared" si="9"/>
        <v>7800000</v>
      </c>
      <c r="I142" s="242"/>
      <c r="J142" s="2"/>
    </row>
    <row r="143" spans="2:24" x14ac:dyDescent="0.2">
      <c r="B143" s="10" t="s">
        <v>162</v>
      </c>
      <c r="C143" s="306">
        <v>13</v>
      </c>
      <c r="D143" s="48" t="s">
        <v>1189</v>
      </c>
      <c r="E143" s="241">
        <v>3000000</v>
      </c>
      <c r="F143" s="10"/>
      <c r="G143" s="10"/>
      <c r="H143" s="130">
        <f t="shared" si="9"/>
        <v>39000000</v>
      </c>
      <c r="I143" s="242"/>
      <c r="J143" s="2"/>
    </row>
    <row r="144" spans="2:24" x14ac:dyDescent="0.2">
      <c r="B144" s="10" t="s">
        <v>163</v>
      </c>
      <c r="C144" s="305">
        <f>13*2</f>
        <v>26</v>
      </c>
      <c r="D144" s="48" t="s">
        <v>1189</v>
      </c>
      <c r="E144" s="241">
        <v>900000</v>
      </c>
      <c r="F144" s="10"/>
      <c r="G144" s="10"/>
      <c r="H144" s="130">
        <f t="shared" si="9"/>
        <v>23400000</v>
      </c>
      <c r="I144" s="240"/>
      <c r="J144" s="2"/>
    </row>
    <row r="145" spans="2:10" x14ac:dyDescent="0.2">
      <c r="B145" s="10" t="s">
        <v>165</v>
      </c>
      <c r="C145" s="305">
        <v>13</v>
      </c>
      <c r="D145" s="48" t="s">
        <v>1189</v>
      </c>
      <c r="E145" s="241">
        <v>42000000</v>
      </c>
      <c r="F145" s="244"/>
      <c r="G145" s="10"/>
      <c r="H145" s="130">
        <f t="shared" si="9"/>
        <v>546000000</v>
      </c>
      <c r="I145" s="242"/>
      <c r="J145" s="2"/>
    </row>
    <row r="146" spans="2:10" x14ac:dyDescent="0.2">
      <c r="B146" s="10" t="s">
        <v>166</v>
      </c>
      <c r="C146" s="305">
        <v>13</v>
      </c>
      <c r="D146" s="48" t="s">
        <v>1189</v>
      </c>
      <c r="E146" s="241">
        <v>11200000</v>
      </c>
      <c r="F146" s="10"/>
      <c r="G146" s="10"/>
      <c r="H146" s="130">
        <f t="shared" si="9"/>
        <v>145600000</v>
      </c>
      <c r="I146" s="242"/>
      <c r="J146" s="2"/>
    </row>
    <row r="147" spans="2:10" x14ac:dyDescent="0.2">
      <c r="B147" s="10" t="s">
        <v>167</v>
      </c>
      <c r="C147" s="305">
        <v>13</v>
      </c>
      <c r="D147" s="48" t="s">
        <v>1189</v>
      </c>
      <c r="E147" s="241">
        <v>22400000</v>
      </c>
      <c r="F147" s="10"/>
      <c r="G147" s="10"/>
      <c r="H147" s="130">
        <f t="shared" si="9"/>
        <v>291200000</v>
      </c>
      <c r="I147" s="242"/>
      <c r="J147" s="2"/>
    </row>
    <row r="148" spans="2:10" x14ac:dyDescent="0.2">
      <c r="B148" s="10" t="s">
        <v>168</v>
      </c>
      <c r="C148" s="305">
        <v>13</v>
      </c>
      <c r="D148" s="10" t="s">
        <v>1189</v>
      </c>
      <c r="E148" s="241">
        <v>56000000</v>
      </c>
      <c r="F148" s="10"/>
      <c r="G148" s="10"/>
      <c r="H148" s="130">
        <f t="shared" si="9"/>
        <v>728000000</v>
      </c>
      <c r="I148" s="240"/>
      <c r="J148" s="2"/>
    </row>
    <row r="149" spans="2:10" x14ac:dyDescent="0.2">
      <c r="B149" s="31" t="s">
        <v>1144</v>
      </c>
      <c r="C149" s="305">
        <v>3</v>
      </c>
      <c r="D149" s="31" t="s">
        <v>779</v>
      </c>
      <c r="E149" s="241">
        <v>7595000</v>
      </c>
      <c r="F149" s="244">
        <v>1</v>
      </c>
      <c r="G149" s="10">
        <v>12</v>
      </c>
      <c r="H149" s="130">
        <f>+C149*E149*F149*G149</f>
        <v>273420000</v>
      </c>
      <c r="I149" s="240"/>
      <c r="J149" s="2"/>
    </row>
    <row r="150" spans="2:10" x14ac:dyDescent="0.2">
      <c r="B150" s="31" t="s">
        <v>1145</v>
      </c>
      <c r="C150" s="305">
        <v>8</v>
      </c>
      <c r="D150" s="10" t="s">
        <v>1146</v>
      </c>
      <c r="E150" s="48">
        <v>1589042</v>
      </c>
      <c r="F150" s="10"/>
      <c r="G150" s="10"/>
      <c r="H150" s="130">
        <f t="shared" si="9"/>
        <v>12712336</v>
      </c>
      <c r="I150" s="240"/>
      <c r="J150" s="2"/>
    </row>
    <row r="151" spans="2:10" x14ac:dyDescent="0.2">
      <c r="B151" s="10" t="s">
        <v>1159</v>
      </c>
      <c r="C151" s="10">
        <v>1</v>
      </c>
      <c r="D151" s="10" t="s">
        <v>1160</v>
      </c>
      <c r="E151" s="48">
        <v>10200225</v>
      </c>
      <c r="F151" s="10"/>
      <c r="G151" s="10"/>
      <c r="H151" s="130">
        <f t="shared" si="9"/>
        <v>10200225</v>
      </c>
      <c r="I151" s="240"/>
      <c r="J151" s="2"/>
    </row>
    <row r="152" spans="2:10" x14ac:dyDescent="0.2">
      <c r="B152" s="10" t="s">
        <v>1147</v>
      </c>
      <c r="C152" s="305">
        <v>8</v>
      </c>
      <c r="D152" s="31" t="s">
        <v>779</v>
      </c>
      <c r="E152" s="241">
        <v>5944000</v>
      </c>
      <c r="F152" s="244">
        <v>1</v>
      </c>
      <c r="G152" s="10">
        <v>12</v>
      </c>
      <c r="H152" s="130">
        <f>+C152*E152*F152*G152</f>
        <v>570624000</v>
      </c>
      <c r="I152" s="240"/>
      <c r="J152" s="2"/>
    </row>
    <row r="153" spans="2:10" x14ac:dyDescent="0.2">
      <c r="B153" s="31" t="s">
        <v>99</v>
      </c>
      <c r="C153" s="305">
        <v>8</v>
      </c>
      <c r="D153" s="10" t="s">
        <v>240</v>
      </c>
      <c r="E153" s="53">
        <v>890000</v>
      </c>
      <c r="F153" s="244"/>
      <c r="G153" s="10">
        <v>12</v>
      </c>
      <c r="H153" s="130">
        <f>+C153*E153*G153</f>
        <v>85440000</v>
      </c>
      <c r="I153" s="240"/>
      <c r="J153" s="2"/>
    </row>
    <row r="154" spans="2:10" x14ac:dyDescent="0.2">
      <c r="B154" s="31" t="s">
        <v>872</v>
      </c>
      <c r="C154" s="291"/>
      <c r="D154" s="10"/>
      <c r="E154" s="53"/>
      <c r="F154" s="244"/>
      <c r="G154" s="116"/>
      <c r="H154" s="390" t="s">
        <v>781</v>
      </c>
      <c r="I154" s="240"/>
      <c r="J154" s="2"/>
    </row>
    <row r="155" spans="2:10" ht="15" x14ac:dyDescent="0.25">
      <c r="B155" s="380" t="s">
        <v>777</v>
      </c>
      <c r="C155" s="391"/>
      <c r="D155" s="381"/>
      <c r="E155" s="381"/>
      <c r="F155" s="382"/>
      <c r="G155" s="392"/>
      <c r="H155" s="229">
        <f>SUM(H133:H154)</f>
        <v>3114676561</v>
      </c>
      <c r="I155" s="231"/>
    </row>
    <row r="156" spans="2:10" ht="15" x14ac:dyDescent="0.25">
      <c r="B156" s="380" t="s">
        <v>1153</v>
      </c>
      <c r="C156" s="391"/>
      <c r="D156" s="381"/>
      <c r="E156" s="381"/>
      <c r="F156" s="382"/>
      <c r="G156" s="392"/>
      <c r="H156" s="229">
        <f>+H155/12</f>
        <v>259556380.08333334</v>
      </c>
      <c r="I156" s="231"/>
    </row>
    <row r="157" spans="2:10" s="2" customFormat="1" ht="184.5" customHeight="1" x14ac:dyDescent="0.2">
      <c r="B157" s="385" t="s">
        <v>1190</v>
      </c>
      <c r="C157" s="264"/>
      <c r="D157" s="264"/>
      <c r="E157" s="264"/>
      <c r="F157" s="264"/>
      <c r="G157" s="264"/>
      <c r="H157" s="264"/>
      <c r="I157" s="1"/>
      <c r="J157" s="1"/>
    </row>
  </sheetData>
  <sheetProtection algorithmName="SHA-512" hashValue="nlhowUwXk+LSLOm3gd2At6Y3n5xROI6ybX47g3LperSXZFyXiVxRutl7S9iZOsiJnMCdfMyN3b+SJFE0npCmlw==" saltValue="Y4cZV/wBB1LvWCgpopz/9A==" spinCount="100000" sheet="1" objects="1" scenarios="1"/>
  <mergeCells count="30">
    <mergeCell ref="B128:H128"/>
    <mergeCell ref="B89:H89"/>
    <mergeCell ref="B90:H90"/>
    <mergeCell ref="B91:H91"/>
    <mergeCell ref="B92:H92"/>
    <mergeCell ref="B93:H93"/>
    <mergeCell ref="B122:H122"/>
    <mergeCell ref="B123:H123"/>
    <mergeCell ref="B124:H124"/>
    <mergeCell ref="B125:H125"/>
    <mergeCell ref="B126:H126"/>
    <mergeCell ref="B127:H127"/>
    <mergeCell ref="B88:H88"/>
    <mergeCell ref="B22:H22"/>
    <mergeCell ref="B46:H47"/>
    <mergeCell ref="B48:H48"/>
    <mergeCell ref="B49:H49"/>
    <mergeCell ref="B50:H50"/>
    <mergeCell ref="B51:H51"/>
    <mergeCell ref="B52:H52"/>
    <mergeCell ref="B53:H53"/>
    <mergeCell ref="B85:H85"/>
    <mergeCell ref="B86:H86"/>
    <mergeCell ref="B87:H87"/>
    <mergeCell ref="B20:H20"/>
    <mergeCell ref="B14:H15"/>
    <mergeCell ref="B16:H16"/>
    <mergeCell ref="B17:H17"/>
    <mergeCell ref="B18:H18"/>
    <mergeCell ref="B19:H19"/>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02A59-F7F5-4A29-9A63-55E2B1F2C5FB}">
  <dimension ref="A2:BDZ64"/>
  <sheetViews>
    <sheetView showGridLines="0" zoomScale="70" zoomScaleNormal="70" workbookViewId="0"/>
  </sheetViews>
  <sheetFormatPr baseColWidth="10" defaultColWidth="10.7109375" defaultRowHeight="14.25" x14ac:dyDescent="0.2"/>
  <cols>
    <col min="1" max="1" width="13.42578125" style="1" customWidth="1"/>
    <col min="2" max="2" width="108.5703125" style="1" customWidth="1"/>
    <col min="3" max="3" width="34.85546875" style="1" customWidth="1"/>
    <col min="4" max="4" width="29.85546875" style="1" customWidth="1"/>
    <col min="5" max="5" width="22.42578125" style="1" customWidth="1"/>
    <col min="6" max="6" width="22.7109375" style="1" bestFit="1" customWidth="1"/>
    <col min="7" max="7" width="22.7109375" style="1" customWidth="1"/>
    <col min="8" max="8" width="24.5703125" style="1" customWidth="1"/>
    <col min="9" max="11" width="19.7109375" style="1" bestFit="1" customWidth="1"/>
    <col min="12" max="12" width="19.140625" style="1" bestFit="1" customWidth="1"/>
    <col min="13" max="16" width="19.7109375" style="1" bestFit="1" customWidth="1"/>
    <col min="17" max="17" width="24.5703125" style="1" customWidth="1"/>
    <col min="18" max="22" width="19.7109375" style="1" bestFit="1" customWidth="1"/>
    <col min="23" max="23" width="20.42578125" style="1" bestFit="1" customWidth="1"/>
    <col min="24" max="24" width="25.42578125" style="1" customWidth="1"/>
    <col min="25" max="25" width="23.140625" style="1" customWidth="1"/>
    <col min="26" max="26" width="19.140625" style="1" bestFit="1" customWidth="1"/>
    <col min="27" max="27" width="17" style="1" bestFit="1" customWidth="1"/>
    <col min="28" max="28" width="17.85546875" style="1" customWidth="1"/>
    <col min="29" max="16384" width="10.7109375" style="1"/>
  </cols>
  <sheetData>
    <row r="2" spans="1:26" ht="15" x14ac:dyDescent="0.25">
      <c r="B2" s="219" t="s">
        <v>1400</v>
      </c>
    </row>
    <row r="3" spans="1:26" s="2" customFormat="1" ht="15" x14ac:dyDescent="0.25">
      <c r="A3" s="71"/>
      <c r="B3" s="1"/>
    </row>
    <row r="4" spans="1:26" ht="21.6" customHeight="1" x14ac:dyDescent="0.25">
      <c r="A4" s="220"/>
      <c r="B4" s="221" t="str">
        <f>Portafolio_Dependencia_IE!C127</f>
        <v xml:space="preserve">9. Fortalecimiento de la institucionalidad para la sanidad, calidad e inocuidad de la panela y sus derivados </v>
      </c>
      <c r="C4" s="222"/>
      <c r="D4" s="222"/>
    </row>
    <row r="5" spans="1:26" ht="26.1" customHeight="1" x14ac:dyDescent="0.2"/>
    <row r="6" spans="1:26" ht="15" x14ac:dyDescent="0.25">
      <c r="E6" s="121">
        <v>1</v>
      </c>
      <c r="F6" s="121">
        <v>2</v>
      </c>
      <c r="G6" s="121">
        <v>3</v>
      </c>
      <c r="H6" s="121">
        <v>4</v>
      </c>
      <c r="I6" s="121">
        <v>5</v>
      </c>
      <c r="J6" s="121">
        <v>6</v>
      </c>
      <c r="K6" s="121">
        <v>7</v>
      </c>
      <c r="L6" s="121">
        <v>8</v>
      </c>
      <c r="M6" s="121">
        <v>9</v>
      </c>
      <c r="N6" s="121">
        <v>10</v>
      </c>
      <c r="O6" s="121">
        <v>11</v>
      </c>
      <c r="P6" s="121">
        <v>12</v>
      </c>
      <c r="Q6" s="121">
        <v>13</v>
      </c>
      <c r="R6" s="121">
        <v>14</v>
      </c>
      <c r="S6" s="121">
        <v>15</v>
      </c>
      <c r="T6" s="121">
        <v>16</v>
      </c>
      <c r="U6" s="121">
        <v>17</v>
      </c>
      <c r="V6" s="121">
        <v>18</v>
      </c>
      <c r="W6" s="121">
        <v>19</v>
      </c>
      <c r="X6" s="121">
        <v>20</v>
      </c>
      <c r="Y6" s="121" t="s">
        <v>118</v>
      </c>
    </row>
    <row r="7" spans="1:26" s="22" customFormat="1" ht="15" x14ac:dyDescent="0.25">
      <c r="A7" s="1"/>
      <c r="B7" s="223" t="s">
        <v>784</v>
      </c>
      <c r="C7" s="224" t="s">
        <v>785</v>
      </c>
      <c r="D7" s="224" t="s">
        <v>786</v>
      </c>
      <c r="E7" s="225">
        <f t="shared" ref="E7:Y7" si="0">SUM(E8:E9)</f>
        <v>605539462</v>
      </c>
      <c r="F7" s="225">
        <f t="shared" si="0"/>
        <v>1211078924</v>
      </c>
      <c r="G7" s="225">
        <f t="shared" si="0"/>
        <v>1211078924</v>
      </c>
      <c r="H7" s="225">
        <f t="shared" si="0"/>
        <v>1211078924</v>
      </c>
      <c r="I7" s="225">
        <f t="shared" si="0"/>
        <v>1211078924</v>
      </c>
      <c r="J7" s="225">
        <f t="shared" si="0"/>
        <v>1211078924</v>
      </c>
      <c r="K7" s="225">
        <f t="shared" si="0"/>
        <v>1211078924</v>
      </c>
      <c r="L7" s="225">
        <f t="shared" si="0"/>
        <v>1211078924</v>
      </c>
      <c r="M7" s="225">
        <f t="shared" si="0"/>
        <v>1211078924</v>
      </c>
      <c r="N7" s="225">
        <f t="shared" si="0"/>
        <v>1211078924</v>
      </c>
      <c r="O7" s="225">
        <f t="shared" si="0"/>
        <v>1211078924</v>
      </c>
      <c r="P7" s="225">
        <f t="shared" si="0"/>
        <v>1211078924</v>
      </c>
      <c r="Q7" s="225">
        <f t="shared" si="0"/>
        <v>1211078924</v>
      </c>
      <c r="R7" s="225">
        <f t="shared" si="0"/>
        <v>1211078924</v>
      </c>
      <c r="S7" s="225">
        <f t="shared" si="0"/>
        <v>1211078924</v>
      </c>
      <c r="T7" s="225">
        <f t="shared" si="0"/>
        <v>1211078924</v>
      </c>
      <c r="U7" s="225">
        <f t="shared" si="0"/>
        <v>1211078924</v>
      </c>
      <c r="V7" s="225">
        <f t="shared" si="0"/>
        <v>1211078924</v>
      </c>
      <c r="W7" s="225">
        <f t="shared" si="0"/>
        <v>1211078924</v>
      </c>
      <c r="X7" s="225">
        <f t="shared" si="0"/>
        <v>1007342308</v>
      </c>
      <c r="Y7" s="225">
        <f t="shared" si="0"/>
        <v>23412302402</v>
      </c>
    </row>
    <row r="8" spans="1:26" s="226" customFormat="1" ht="28.5" x14ac:dyDescent="0.25">
      <c r="B8" s="300" t="str">
        <f>Portafolio_Dependencia_IE!D121</f>
        <v>9.1. Fortalecimiento de las entidades vinculadas al Sistema de Inspección, Vigilancia y Control a lo largo de la cadena</v>
      </c>
      <c r="C8" s="266" t="str">
        <f>Portafolio_Dependencia_IE!M121</f>
        <v>Mes 7 del año 1</v>
      </c>
      <c r="D8" s="266" t="str">
        <f>Portafolio_Dependencia_IE!N121</f>
        <v>Mes 9 del año 20</v>
      </c>
      <c r="E8" s="228">
        <f>I36*6</f>
        <v>152802462</v>
      </c>
      <c r="F8" s="228">
        <f>H36</f>
        <v>305604924</v>
      </c>
      <c r="G8" s="228">
        <f t="shared" ref="G8:L9" si="1">F8</f>
        <v>305604924</v>
      </c>
      <c r="H8" s="228">
        <f t="shared" si="1"/>
        <v>305604924</v>
      </c>
      <c r="I8" s="228">
        <f t="shared" si="1"/>
        <v>305604924</v>
      </c>
      <c r="J8" s="228">
        <f t="shared" si="1"/>
        <v>305604924</v>
      </c>
      <c r="K8" s="228">
        <f t="shared" si="1"/>
        <v>305604924</v>
      </c>
      <c r="L8" s="228">
        <f t="shared" si="1"/>
        <v>305604924</v>
      </c>
      <c r="M8" s="228">
        <f t="shared" ref="M8:W8" si="2">L8</f>
        <v>305604924</v>
      </c>
      <c r="N8" s="228">
        <f t="shared" si="2"/>
        <v>305604924</v>
      </c>
      <c r="O8" s="228">
        <f t="shared" si="2"/>
        <v>305604924</v>
      </c>
      <c r="P8" s="228">
        <f t="shared" si="2"/>
        <v>305604924</v>
      </c>
      <c r="Q8" s="228">
        <f t="shared" si="2"/>
        <v>305604924</v>
      </c>
      <c r="R8" s="228">
        <f t="shared" si="2"/>
        <v>305604924</v>
      </c>
      <c r="S8" s="228">
        <f t="shared" si="2"/>
        <v>305604924</v>
      </c>
      <c r="T8" s="228">
        <f t="shared" si="2"/>
        <v>305604924</v>
      </c>
      <c r="U8" s="228">
        <f t="shared" si="2"/>
        <v>305604924</v>
      </c>
      <c r="V8" s="228">
        <f t="shared" si="2"/>
        <v>305604924</v>
      </c>
      <c r="W8" s="228">
        <f t="shared" si="2"/>
        <v>305604924</v>
      </c>
      <c r="X8" s="228">
        <f>I36*4</f>
        <v>101868308</v>
      </c>
      <c r="Y8" s="228">
        <f>SUM(E8:X8)</f>
        <v>5755559402</v>
      </c>
    </row>
    <row r="9" spans="1:26" s="226" customFormat="1" ht="28.5" x14ac:dyDescent="0.25">
      <c r="B9" s="300" t="str">
        <f>Portafolio_Dependencia_IE!D127</f>
        <v xml:space="preserve">9.2. Revisión, actualización y mejora de la normatividad para la sanidad, calidad e inocuidad de la panela y sus derivados </v>
      </c>
      <c r="C9" s="266" t="str">
        <f>Portafolio_Dependencia_IE!M127</f>
        <v>Mes 7 del año 1</v>
      </c>
      <c r="D9" s="266" t="str">
        <f>Portafolio_Dependencia_IE!N127</f>
        <v>Mes 12 del año 20</v>
      </c>
      <c r="E9" s="228">
        <f>I60*6</f>
        <v>452737000</v>
      </c>
      <c r="F9" s="228">
        <f>H60</f>
        <v>905474000</v>
      </c>
      <c r="G9" s="228">
        <f t="shared" si="1"/>
        <v>905474000</v>
      </c>
      <c r="H9" s="228">
        <f t="shared" si="1"/>
        <v>905474000</v>
      </c>
      <c r="I9" s="228">
        <f t="shared" si="1"/>
        <v>905474000</v>
      </c>
      <c r="J9" s="228">
        <f t="shared" si="1"/>
        <v>905474000</v>
      </c>
      <c r="K9" s="228">
        <f t="shared" si="1"/>
        <v>905474000</v>
      </c>
      <c r="L9" s="228">
        <f t="shared" si="1"/>
        <v>905474000</v>
      </c>
      <c r="M9" s="228">
        <f t="shared" ref="M9:X9" si="3">L9</f>
        <v>905474000</v>
      </c>
      <c r="N9" s="228">
        <f t="shared" si="3"/>
        <v>905474000</v>
      </c>
      <c r="O9" s="228">
        <f t="shared" si="3"/>
        <v>905474000</v>
      </c>
      <c r="P9" s="228">
        <f t="shared" si="3"/>
        <v>905474000</v>
      </c>
      <c r="Q9" s="228">
        <f t="shared" si="3"/>
        <v>905474000</v>
      </c>
      <c r="R9" s="228">
        <f t="shared" si="3"/>
        <v>905474000</v>
      </c>
      <c r="S9" s="228">
        <f t="shared" si="3"/>
        <v>905474000</v>
      </c>
      <c r="T9" s="228">
        <f t="shared" si="3"/>
        <v>905474000</v>
      </c>
      <c r="U9" s="228">
        <f t="shared" si="3"/>
        <v>905474000</v>
      </c>
      <c r="V9" s="228">
        <f t="shared" si="3"/>
        <v>905474000</v>
      </c>
      <c r="W9" s="228">
        <f t="shared" si="3"/>
        <v>905474000</v>
      </c>
      <c r="X9" s="228">
        <f t="shared" si="3"/>
        <v>905474000</v>
      </c>
      <c r="Y9" s="228">
        <f>SUM(E9:X9)</f>
        <v>17656743000</v>
      </c>
    </row>
    <row r="10" spans="1:26" s="22" customFormat="1" ht="24.6" customHeight="1" x14ac:dyDescent="0.25">
      <c r="A10" s="1"/>
      <c r="B10" s="223" t="s">
        <v>118</v>
      </c>
      <c r="C10" s="223"/>
      <c r="D10" s="223"/>
      <c r="E10" s="229">
        <f t="shared" ref="E10:Y10" si="4">SUM(E8:E9)</f>
        <v>605539462</v>
      </c>
      <c r="F10" s="229">
        <f t="shared" si="4"/>
        <v>1211078924</v>
      </c>
      <c r="G10" s="229">
        <f t="shared" si="4"/>
        <v>1211078924</v>
      </c>
      <c r="H10" s="229">
        <f t="shared" si="4"/>
        <v>1211078924</v>
      </c>
      <c r="I10" s="229">
        <f t="shared" si="4"/>
        <v>1211078924</v>
      </c>
      <c r="J10" s="229">
        <f t="shared" si="4"/>
        <v>1211078924</v>
      </c>
      <c r="K10" s="229">
        <f t="shared" si="4"/>
        <v>1211078924</v>
      </c>
      <c r="L10" s="229">
        <f t="shared" si="4"/>
        <v>1211078924</v>
      </c>
      <c r="M10" s="229">
        <f t="shared" si="4"/>
        <v>1211078924</v>
      </c>
      <c r="N10" s="229">
        <f t="shared" si="4"/>
        <v>1211078924</v>
      </c>
      <c r="O10" s="229">
        <f t="shared" si="4"/>
        <v>1211078924</v>
      </c>
      <c r="P10" s="229">
        <f t="shared" si="4"/>
        <v>1211078924</v>
      </c>
      <c r="Q10" s="229">
        <f t="shared" si="4"/>
        <v>1211078924</v>
      </c>
      <c r="R10" s="229">
        <f t="shared" si="4"/>
        <v>1211078924</v>
      </c>
      <c r="S10" s="229">
        <f t="shared" si="4"/>
        <v>1211078924</v>
      </c>
      <c r="T10" s="229">
        <f t="shared" si="4"/>
        <v>1211078924</v>
      </c>
      <c r="U10" s="229">
        <f t="shared" si="4"/>
        <v>1211078924</v>
      </c>
      <c r="V10" s="229">
        <f t="shared" si="4"/>
        <v>1211078924</v>
      </c>
      <c r="W10" s="229">
        <f t="shared" si="4"/>
        <v>1211078924</v>
      </c>
      <c r="X10" s="229">
        <f t="shared" si="4"/>
        <v>1007342308</v>
      </c>
      <c r="Y10" s="229">
        <f t="shared" si="4"/>
        <v>23412302402</v>
      </c>
    </row>
    <row r="11" spans="1:26" s="233" customFormat="1" ht="24.6" customHeight="1" x14ac:dyDescent="0.25">
      <c r="A11" s="2"/>
      <c r="B11" s="230"/>
      <c r="C11" s="230"/>
      <c r="D11" s="230"/>
      <c r="E11" s="230"/>
      <c r="F11" s="231"/>
      <c r="G11" s="232"/>
      <c r="H11" s="231"/>
      <c r="I11" s="231"/>
      <c r="J11" s="231"/>
      <c r="K11" s="231"/>
      <c r="L11" s="231"/>
      <c r="M11" s="231"/>
      <c r="N11" s="231"/>
      <c r="O11" s="231"/>
      <c r="P11" s="231"/>
      <c r="Q11" s="231"/>
      <c r="R11" s="231"/>
      <c r="S11" s="231"/>
      <c r="T11" s="231"/>
      <c r="U11" s="231"/>
      <c r="V11" s="231"/>
      <c r="W11" s="231"/>
      <c r="X11" s="231"/>
      <c r="Y11" s="231"/>
      <c r="Z11" s="231"/>
    </row>
    <row r="12" spans="1:26" s="2" customFormat="1" ht="14.45" customHeight="1" x14ac:dyDescent="0.25">
      <c r="B12" s="700" t="str">
        <f>B8</f>
        <v>9.1. Fortalecimiento de las entidades vinculadas al Sistema de Inspección, Vigilancia y Control a lo largo de la cadena</v>
      </c>
      <c r="C12" s="701"/>
      <c r="D12" s="701"/>
      <c r="E12" s="701"/>
      <c r="F12" s="701"/>
      <c r="G12" s="701"/>
      <c r="H12" s="701"/>
      <c r="I12" s="234"/>
      <c r="X12" s="235"/>
    </row>
    <row r="13" spans="1:26" s="2" customFormat="1" ht="14.45" customHeight="1" x14ac:dyDescent="0.25">
      <c r="B13" s="701"/>
      <c r="C13" s="701"/>
      <c r="D13" s="701"/>
      <c r="E13" s="701"/>
      <c r="F13" s="701"/>
      <c r="G13" s="701"/>
      <c r="H13" s="701"/>
      <c r="I13" s="234"/>
      <c r="X13" s="235"/>
    </row>
    <row r="14" spans="1:26" s="2" customFormat="1" ht="14.45" customHeight="1" x14ac:dyDescent="0.25">
      <c r="B14" s="101"/>
      <c r="C14" s="101"/>
      <c r="D14" s="101"/>
      <c r="E14" s="101"/>
      <c r="F14" s="101"/>
      <c r="G14" s="101"/>
      <c r="H14" s="101"/>
      <c r="I14" s="234"/>
      <c r="X14" s="235"/>
    </row>
    <row r="15" spans="1:26" s="2" customFormat="1" ht="27.6" customHeight="1" x14ac:dyDescent="0.25">
      <c r="B15" s="699" t="str">
        <f>Portafolio_Dependencia_IE!F121</f>
        <v>9.1.1. Identificar las necesidades en aspectos técnicos, humanos, operativos y presupuestales, para el fortalecimiento de las autoridades sanitarias nacionales y territoriales, en concordancia con los resultados esperados en materia de sanidad e inocuidad, dentro del marco del POP para la cadena agroindustrial de la panela.</v>
      </c>
      <c r="C15" s="702"/>
      <c r="D15" s="702"/>
      <c r="E15" s="702"/>
      <c r="F15" s="702"/>
      <c r="G15" s="702"/>
      <c r="H15" s="702"/>
      <c r="I15" s="234"/>
      <c r="X15" s="235"/>
    </row>
    <row r="16" spans="1:26" s="2" customFormat="1" ht="36" customHeight="1" x14ac:dyDescent="0.25">
      <c r="B16" s="699" t="str">
        <f>Portafolio_Dependencia_IE!F122</f>
        <v>9.1.2. Articular y ajustar las acciones por parte del INVIMA y las Entidades Territoriales de Salud, para incluir las necesidades y particularidades regionales de la cadena y en concordancia con la normatividad que se encuentre vigente, con el propósito de prevenir riesgos físicos, químicos que mantengan las condiciones de inocuidad durante el procesamiento transporte y comercialización de panela.</v>
      </c>
      <c r="C16" s="702"/>
      <c r="D16" s="702"/>
      <c r="E16" s="702"/>
      <c r="F16" s="702"/>
      <c r="G16" s="702"/>
      <c r="H16" s="702"/>
      <c r="I16" s="234"/>
      <c r="X16" s="235"/>
    </row>
    <row r="17" spans="1:1482" s="2" customFormat="1" ht="33.950000000000003" customHeight="1" x14ac:dyDescent="0.25">
      <c r="B17" s="699" t="str">
        <f>Portafolio_Dependencia_IE!F123</f>
        <v>9.1.3. Fortalecer financieramente la operatividad de la comisión intersectorial para la vigilancia de la calidad de la panela para garantizar la continuidad en la gestión y articulación institucional para apoyar actividades de IVC en establecimientos de producción, comercialización, control a la adulteración, falsificación e importación de panela.</v>
      </c>
      <c r="C17" s="702"/>
      <c r="D17" s="702"/>
      <c r="E17" s="702"/>
      <c r="F17" s="702"/>
      <c r="G17" s="702"/>
      <c r="H17" s="702"/>
      <c r="I17" s="234"/>
      <c r="X17" s="235"/>
    </row>
    <row r="18" spans="1:1482" s="2" customFormat="1" ht="30.6" customHeight="1" x14ac:dyDescent="0.25">
      <c r="B18" s="699" t="str">
        <f>Portafolio_Dependencia_IE!F124</f>
        <v>9.1.4. Desarrollar una estrategia de financiamiento permanente para garantizar la disponibilidad de los recursos requeridos por el Sistema Nacional de IVC, en correcta articulación interinstitucional, que permitan fortalecer la capacidad operativa de las autoridades sanitarias y de inocuidad tanto nacionales, como territoriales.</v>
      </c>
      <c r="C18" s="702"/>
      <c r="D18" s="702"/>
      <c r="E18" s="702"/>
      <c r="F18" s="702"/>
      <c r="G18" s="702"/>
      <c r="H18" s="702"/>
      <c r="I18" s="234"/>
      <c r="X18" s="235"/>
    </row>
    <row r="19" spans="1:1482" s="2" customFormat="1" ht="30.6" customHeight="1" x14ac:dyDescent="0.25">
      <c r="B19" s="699" t="str">
        <f>Portafolio_Dependencia_IE!F125</f>
        <v>9.1.5. Fortalecer la capacidad operativa del Sistema de IVC, tanto en infraestructura de laboratorios e instalaciones, como en talento humano, para el efectivo control de la calidad e inocuidad de la panela y sus derivados, bajo criterios unificados, y para contar con trazabilidad a lo largo de  la cadena, en concordancia con la normatividad vigente sobre trazabilidad vegetal, trazabilidad de procesos, etiquetado de productos, certificaciones para acceder a mercados de exportación, entre otras.</v>
      </c>
      <c r="C19" s="702"/>
      <c r="D19" s="702"/>
      <c r="E19" s="702"/>
      <c r="F19" s="702"/>
      <c r="G19" s="702"/>
      <c r="H19" s="702"/>
      <c r="I19" s="234"/>
      <c r="X19" s="235"/>
    </row>
    <row r="20" spans="1:1482" s="2" customFormat="1" ht="29.1" customHeight="1" x14ac:dyDescent="0.25">
      <c r="B20" s="699" t="str">
        <f>Portafolio_Dependencia_IE!F126</f>
        <v xml:space="preserve">9.1.6. Diseñar e implementar una estrategia de comunicación y divulgación de la normatividad del sistema IVC con acompañamiento técnico por parte de las entidades que lo conforman, dirigida a los diferentes actores de la cadena, de manera diferenciada según la región, el tipo de actividad y la capacidad instalada, con enfoque en la universalización de la gestión de IVC. </v>
      </c>
      <c r="C20" s="702"/>
      <c r="D20" s="702"/>
      <c r="E20" s="702"/>
      <c r="F20" s="702"/>
      <c r="G20" s="702"/>
      <c r="H20" s="702"/>
      <c r="I20" s="234"/>
      <c r="X20" s="235"/>
    </row>
    <row r="21" spans="1:1482" s="2" customFormat="1" ht="14.45" customHeight="1" x14ac:dyDescent="0.25">
      <c r="B21" s="285"/>
      <c r="C21" s="285"/>
      <c r="D21" s="285"/>
      <c r="E21" s="285"/>
      <c r="F21" s="285"/>
      <c r="G21" s="285"/>
      <c r="H21" s="285"/>
      <c r="I21" s="234"/>
      <c r="X21" s="235"/>
    </row>
    <row r="22" spans="1:1482" s="2" customFormat="1" ht="14.1" customHeight="1" x14ac:dyDescent="0.25">
      <c r="B22" s="236" t="s">
        <v>773</v>
      </c>
      <c r="C22" s="101"/>
      <c r="D22" s="101"/>
      <c r="E22" s="101"/>
      <c r="F22" s="101"/>
      <c r="G22" s="101"/>
      <c r="H22" s="101"/>
      <c r="I22" s="234"/>
      <c r="X22" s="235"/>
    </row>
    <row r="23" spans="1:1482" ht="15" x14ac:dyDescent="0.25">
      <c r="A23" s="2"/>
      <c r="B23" s="363" t="s">
        <v>774</v>
      </c>
      <c r="C23" s="363" t="s">
        <v>131</v>
      </c>
      <c r="D23" s="363" t="s">
        <v>7</v>
      </c>
      <c r="E23" s="363" t="s">
        <v>6</v>
      </c>
      <c r="F23" s="364" t="s">
        <v>775</v>
      </c>
      <c r="G23" s="363" t="s">
        <v>776</v>
      </c>
      <c r="H23" s="237" t="s">
        <v>777</v>
      </c>
      <c r="X23" s="239"/>
    </row>
    <row r="24" spans="1:1482" s="10" customFormat="1" x14ac:dyDescent="0.2">
      <c r="A24" s="2"/>
      <c r="B24" s="10" t="s">
        <v>370</v>
      </c>
      <c r="C24" s="10">
        <v>2</v>
      </c>
      <c r="D24" s="10" t="s">
        <v>270</v>
      </c>
      <c r="E24" s="53">
        <v>300000</v>
      </c>
      <c r="H24" s="130">
        <f>C24*E24</f>
        <v>600000</v>
      </c>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c r="VK24" s="1"/>
      <c r="VL24" s="1"/>
      <c r="VM24" s="1"/>
      <c r="VN24" s="1"/>
      <c r="VO24" s="1"/>
      <c r="VP24" s="1"/>
      <c r="VQ24" s="1"/>
      <c r="VR24" s="1"/>
      <c r="VS24" s="1"/>
      <c r="VT24" s="1"/>
      <c r="VU24" s="1"/>
      <c r="VV24" s="1"/>
      <c r="VW24" s="1"/>
      <c r="VX24" s="1"/>
      <c r="VY24" s="1"/>
      <c r="VZ24" s="1"/>
      <c r="WA24" s="1"/>
      <c r="WB24" s="1"/>
      <c r="WC24" s="1"/>
      <c r="WD24" s="1"/>
      <c r="WE24" s="1"/>
      <c r="WF24" s="1"/>
      <c r="WG24" s="1"/>
      <c r="WH24" s="1"/>
      <c r="WI24" s="1"/>
      <c r="WJ24" s="1"/>
      <c r="WK24" s="1"/>
      <c r="WL24" s="1"/>
      <c r="WM24" s="1"/>
      <c r="WN24" s="1"/>
      <c r="WO24" s="1"/>
      <c r="WP24" s="1"/>
      <c r="WQ24" s="1"/>
      <c r="WR24" s="1"/>
      <c r="WS24" s="1"/>
      <c r="WT24" s="1"/>
      <c r="WU24" s="1"/>
      <c r="WV24" s="1"/>
      <c r="WW24" s="1"/>
      <c r="WX24" s="1"/>
      <c r="WY24" s="1"/>
      <c r="WZ24" s="1"/>
      <c r="XA24" s="1"/>
      <c r="XB24" s="1"/>
      <c r="XC24" s="1"/>
      <c r="XD24" s="1"/>
      <c r="XE24" s="1"/>
      <c r="XF24" s="1"/>
      <c r="XG24" s="1"/>
      <c r="XH24" s="1"/>
      <c r="XI24" s="1"/>
      <c r="XJ24" s="1"/>
      <c r="XK24" s="1"/>
      <c r="XL24" s="1"/>
      <c r="XM24" s="1"/>
      <c r="XN24" s="1"/>
      <c r="XO24" s="1"/>
      <c r="XP24" s="1"/>
      <c r="XQ24" s="1"/>
      <c r="XR24" s="1"/>
      <c r="XS24" s="1"/>
      <c r="XT24" s="1"/>
      <c r="XU24" s="1"/>
      <c r="XV24" s="1"/>
      <c r="XW24" s="1"/>
      <c r="XX24" s="1"/>
      <c r="XY24" s="1"/>
      <c r="XZ24" s="1"/>
      <c r="YA24" s="1"/>
      <c r="YB24" s="1"/>
      <c r="YC24" s="1"/>
      <c r="YD24" s="1"/>
      <c r="YE24" s="1"/>
      <c r="YF24" s="1"/>
      <c r="YG24" s="1"/>
      <c r="YH24" s="1"/>
      <c r="YI24" s="1"/>
      <c r="YJ24" s="1"/>
      <c r="YK24" s="1"/>
      <c r="YL24" s="1"/>
      <c r="YM24" s="1"/>
      <c r="YN24" s="1"/>
      <c r="YO24" s="1"/>
      <c r="YP24" s="1"/>
      <c r="YQ24" s="1"/>
      <c r="YR24" s="1"/>
      <c r="YS24" s="1"/>
      <c r="YT24" s="1"/>
      <c r="YU24" s="1"/>
      <c r="YV24" s="1"/>
      <c r="YW24" s="1"/>
      <c r="YX24" s="1"/>
      <c r="YY24" s="1"/>
      <c r="YZ24" s="1"/>
      <c r="ZA24" s="1"/>
      <c r="ZB24" s="1"/>
      <c r="ZC24" s="1"/>
      <c r="ZD24" s="1"/>
      <c r="ZE24" s="1"/>
      <c r="ZF24" s="1"/>
      <c r="ZG24" s="1"/>
      <c r="ZH24" s="1"/>
      <c r="ZI24" s="1"/>
      <c r="ZJ24" s="1"/>
      <c r="ZK24" s="1"/>
      <c r="ZL24" s="1"/>
      <c r="ZM24" s="1"/>
      <c r="ZN24" s="1"/>
      <c r="ZO24" s="1"/>
      <c r="ZP24" s="1"/>
      <c r="ZQ24" s="1"/>
      <c r="ZR24" s="1"/>
      <c r="ZS24" s="1"/>
      <c r="ZT24" s="1"/>
      <c r="ZU24" s="1"/>
      <c r="ZV24" s="1"/>
      <c r="ZW24" s="1"/>
      <c r="ZX24" s="1"/>
      <c r="ZY24" s="1"/>
      <c r="ZZ24" s="1"/>
      <c r="AAA24" s="1"/>
      <c r="AAB24" s="1"/>
      <c r="AAC24" s="1"/>
      <c r="AAD24" s="1"/>
      <c r="AAE24" s="1"/>
      <c r="AAF24" s="1"/>
      <c r="AAG24" s="1"/>
      <c r="AAH24" s="1"/>
      <c r="AAI24" s="1"/>
      <c r="AAJ24" s="1"/>
      <c r="AAK24" s="1"/>
      <c r="AAL24" s="1"/>
      <c r="AAM24" s="1"/>
      <c r="AAN24" s="1"/>
      <c r="AAO24" s="1"/>
      <c r="AAP24" s="1"/>
      <c r="AAQ24" s="1"/>
      <c r="AAR24" s="1"/>
      <c r="AAS24" s="1"/>
      <c r="AAT24" s="1"/>
      <c r="AAU24" s="1"/>
      <c r="AAV24" s="1"/>
      <c r="AAW24" s="1"/>
      <c r="AAX24" s="1"/>
      <c r="AAY24" s="1"/>
      <c r="AAZ24" s="1"/>
      <c r="ABA24" s="1"/>
      <c r="ABB24" s="1"/>
      <c r="ABC24" s="1"/>
      <c r="ABD24" s="1"/>
      <c r="ABE24" s="1"/>
      <c r="ABF24" s="1"/>
      <c r="ABG24" s="1"/>
      <c r="ABH24" s="1"/>
      <c r="ABI24" s="1"/>
      <c r="ABJ24" s="1"/>
      <c r="ABK24" s="1"/>
      <c r="ABL24" s="1"/>
      <c r="ABM24" s="1"/>
      <c r="ABN24" s="1"/>
      <c r="ABO24" s="1"/>
      <c r="ABP24" s="1"/>
      <c r="ABQ24" s="1"/>
      <c r="ABR24" s="1"/>
      <c r="ABS24" s="1"/>
      <c r="ABT24" s="1"/>
      <c r="ABU24" s="1"/>
      <c r="ABV24" s="1"/>
      <c r="ABW24" s="1"/>
      <c r="ABX24" s="1"/>
      <c r="ABY24" s="1"/>
      <c r="ABZ24" s="1"/>
      <c r="ACA24" s="1"/>
      <c r="ACB24" s="1"/>
      <c r="ACC24" s="1"/>
      <c r="ACD24" s="1"/>
      <c r="ACE24" s="1"/>
      <c r="ACF24" s="1"/>
      <c r="ACG24" s="1"/>
      <c r="ACH24" s="1"/>
      <c r="ACI24" s="1"/>
      <c r="ACJ24" s="1"/>
      <c r="ACK24" s="1"/>
      <c r="ACL24" s="1"/>
      <c r="ACM24" s="1"/>
      <c r="ACN24" s="1"/>
      <c r="ACO24" s="1"/>
      <c r="ACP24" s="1"/>
      <c r="ACQ24" s="1"/>
      <c r="ACR24" s="1"/>
      <c r="ACS24" s="1"/>
      <c r="ACT24" s="1"/>
      <c r="ACU24" s="1"/>
      <c r="ACV24" s="1"/>
      <c r="ACW24" s="1"/>
      <c r="ACX24" s="1"/>
      <c r="ACY24" s="1"/>
      <c r="ACZ24" s="1"/>
      <c r="ADA24" s="1"/>
      <c r="ADB24" s="1"/>
      <c r="ADC24" s="1"/>
      <c r="ADD24" s="1"/>
      <c r="ADE24" s="1"/>
      <c r="ADF24" s="1"/>
      <c r="ADG24" s="1"/>
      <c r="ADH24" s="1"/>
      <c r="ADI24" s="1"/>
      <c r="ADJ24" s="1"/>
      <c r="ADK24" s="1"/>
      <c r="ADL24" s="1"/>
      <c r="ADM24" s="1"/>
      <c r="ADN24" s="1"/>
      <c r="ADO24" s="1"/>
      <c r="ADP24" s="1"/>
      <c r="ADQ24" s="1"/>
      <c r="ADR24" s="1"/>
      <c r="ADS24" s="1"/>
      <c r="ADT24" s="1"/>
      <c r="ADU24" s="1"/>
      <c r="ADV24" s="1"/>
      <c r="ADW24" s="1"/>
      <c r="ADX24" s="1"/>
      <c r="ADY24" s="1"/>
      <c r="ADZ24" s="1"/>
      <c r="AEA24" s="1"/>
      <c r="AEB24" s="1"/>
      <c r="AEC24" s="1"/>
      <c r="AED24" s="1"/>
      <c r="AEE24" s="1"/>
      <c r="AEF24" s="1"/>
      <c r="AEG24" s="1"/>
      <c r="AEH24" s="1"/>
      <c r="AEI24" s="1"/>
      <c r="AEJ24" s="1"/>
      <c r="AEK24" s="1"/>
      <c r="AEL24" s="1"/>
      <c r="AEM24" s="1"/>
      <c r="AEN24" s="1"/>
      <c r="AEO24" s="1"/>
      <c r="AEP24" s="1"/>
      <c r="AEQ24" s="1"/>
      <c r="AER24" s="1"/>
      <c r="AES24" s="1"/>
      <c r="AET24" s="1"/>
      <c r="AEU24" s="1"/>
      <c r="AEV24" s="1"/>
      <c r="AEW24" s="1"/>
      <c r="AEX24" s="1"/>
      <c r="AEY24" s="1"/>
      <c r="AEZ24" s="1"/>
      <c r="AFA24" s="1"/>
      <c r="AFB24" s="1"/>
      <c r="AFC24" s="1"/>
      <c r="AFD24" s="1"/>
      <c r="AFE24" s="1"/>
      <c r="AFF24" s="1"/>
      <c r="AFG24" s="1"/>
      <c r="AFH24" s="1"/>
      <c r="AFI24" s="1"/>
      <c r="AFJ24" s="1"/>
      <c r="AFK24" s="1"/>
      <c r="AFL24" s="1"/>
      <c r="AFM24" s="1"/>
      <c r="AFN24" s="1"/>
      <c r="AFO24" s="1"/>
      <c r="AFP24" s="1"/>
      <c r="AFQ24" s="1"/>
      <c r="AFR24" s="1"/>
      <c r="AFS24" s="1"/>
      <c r="AFT24" s="1"/>
      <c r="AFU24" s="1"/>
      <c r="AFV24" s="1"/>
      <c r="AFW24" s="1"/>
      <c r="AFX24" s="1"/>
      <c r="AFY24" s="1"/>
      <c r="AFZ24" s="1"/>
      <c r="AGA24" s="1"/>
      <c r="AGB24" s="1"/>
      <c r="AGC24" s="1"/>
      <c r="AGD24" s="1"/>
      <c r="AGE24" s="1"/>
      <c r="AGF24" s="1"/>
      <c r="AGG24" s="1"/>
      <c r="AGH24" s="1"/>
      <c r="AGI24" s="1"/>
      <c r="AGJ24" s="1"/>
      <c r="AGK24" s="1"/>
      <c r="AGL24" s="1"/>
      <c r="AGM24" s="1"/>
      <c r="AGN24" s="1"/>
      <c r="AGO24" s="1"/>
      <c r="AGP24" s="1"/>
      <c r="AGQ24" s="1"/>
      <c r="AGR24" s="1"/>
      <c r="AGS24" s="1"/>
      <c r="AGT24" s="1"/>
      <c r="AGU24" s="1"/>
      <c r="AGV24" s="1"/>
      <c r="AGW24" s="1"/>
      <c r="AGX24" s="1"/>
      <c r="AGY24" s="1"/>
      <c r="AGZ24" s="1"/>
      <c r="AHA24" s="1"/>
      <c r="AHB24" s="1"/>
      <c r="AHC24" s="1"/>
      <c r="AHD24" s="1"/>
      <c r="AHE24" s="1"/>
      <c r="AHF24" s="1"/>
      <c r="AHG24" s="1"/>
      <c r="AHH24" s="1"/>
      <c r="AHI24" s="1"/>
      <c r="AHJ24" s="1"/>
      <c r="AHK24" s="1"/>
      <c r="AHL24" s="1"/>
      <c r="AHM24" s="1"/>
      <c r="AHN24" s="1"/>
      <c r="AHO24" s="1"/>
      <c r="AHP24" s="1"/>
      <c r="AHQ24" s="1"/>
      <c r="AHR24" s="1"/>
      <c r="AHS24" s="1"/>
      <c r="AHT24" s="1"/>
      <c r="AHU24" s="1"/>
      <c r="AHV24" s="1"/>
      <c r="AHW24" s="1"/>
      <c r="AHX24" s="1"/>
      <c r="AHY24" s="1"/>
      <c r="AHZ24" s="1"/>
      <c r="AIA24" s="1"/>
      <c r="AIB24" s="1"/>
      <c r="AIC24" s="1"/>
      <c r="AID24" s="1"/>
      <c r="AIE24" s="1"/>
      <c r="AIF24" s="1"/>
      <c r="AIG24" s="1"/>
      <c r="AIH24" s="1"/>
      <c r="AII24" s="1"/>
      <c r="AIJ24" s="1"/>
      <c r="AIK24" s="1"/>
      <c r="AIL24" s="1"/>
      <c r="AIM24" s="1"/>
      <c r="AIN24" s="1"/>
      <c r="AIO24" s="1"/>
      <c r="AIP24" s="1"/>
      <c r="AIQ24" s="1"/>
      <c r="AIR24" s="1"/>
      <c r="AIS24" s="1"/>
      <c r="AIT24" s="1"/>
      <c r="AIU24" s="1"/>
      <c r="AIV24" s="1"/>
      <c r="AIW24" s="1"/>
      <c r="AIX24" s="1"/>
      <c r="AIY24" s="1"/>
      <c r="AIZ24" s="1"/>
      <c r="AJA24" s="1"/>
      <c r="AJB24" s="1"/>
      <c r="AJC24" s="1"/>
      <c r="AJD24" s="1"/>
      <c r="AJE24" s="1"/>
      <c r="AJF24" s="1"/>
      <c r="AJG24" s="1"/>
      <c r="AJH24" s="1"/>
      <c r="AJI24" s="1"/>
      <c r="AJJ24" s="1"/>
      <c r="AJK24" s="1"/>
      <c r="AJL24" s="1"/>
      <c r="AJM24" s="1"/>
      <c r="AJN24" s="1"/>
      <c r="AJO24" s="1"/>
      <c r="AJP24" s="1"/>
      <c r="AJQ24" s="1"/>
      <c r="AJR24" s="1"/>
      <c r="AJS24" s="1"/>
      <c r="AJT24" s="1"/>
      <c r="AJU24" s="1"/>
      <c r="AJV24" s="1"/>
      <c r="AJW24" s="1"/>
      <c r="AJX24" s="1"/>
      <c r="AJY24" s="1"/>
      <c r="AJZ24" s="1"/>
      <c r="AKA24" s="1"/>
      <c r="AKB24" s="1"/>
      <c r="AKC24" s="1"/>
      <c r="AKD24" s="1"/>
      <c r="AKE24" s="1"/>
      <c r="AKF24" s="1"/>
      <c r="AKG24" s="1"/>
      <c r="AKH24" s="1"/>
      <c r="AKI24" s="1"/>
      <c r="AKJ24" s="1"/>
      <c r="AKK24" s="1"/>
      <c r="AKL24" s="1"/>
      <c r="AKM24" s="1"/>
      <c r="AKN24" s="1"/>
      <c r="AKO24" s="1"/>
      <c r="AKP24" s="1"/>
      <c r="AKQ24" s="1"/>
      <c r="AKR24" s="1"/>
      <c r="AKS24" s="1"/>
      <c r="AKT24" s="1"/>
      <c r="AKU24" s="1"/>
      <c r="AKV24" s="1"/>
      <c r="AKW24" s="1"/>
      <c r="AKX24" s="1"/>
      <c r="AKY24" s="1"/>
      <c r="AKZ24" s="1"/>
      <c r="ALA24" s="1"/>
      <c r="ALB24" s="1"/>
      <c r="ALC24" s="1"/>
      <c r="ALD24" s="1"/>
      <c r="ALE24" s="1"/>
      <c r="ALF24" s="1"/>
      <c r="ALG24" s="1"/>
      <c r="ALH24" s="1"/>
      <c r="ALI24" s="1"/>
      <c r="ALJ24" s="1"/>
      <c r="ALK24" s="1"/>
      <c r="ALL24" s="1"/>
      <c r="ALM24" s="1"/>
      <c r="ALN24" s="1"/>
      <c r="ALO24" s="1"/>
      <c r="ALP24" s="1"/>
      <c r="ALQ24" s="1"/>
      <c r="ALR24" s="1"/>
      <c r="ALS24" s="1"/>
      <c r="ALT24" s="1"/>
      <c r="ALU24" s="1"/>
      <c r="ALV24" s="1"/>
      <c r="ALW24" s="1"/>
      <c r="ALX24" s="1"/>
      <c r="ALY24" s="1"/>
      <c r="ALZ24" s="1"/>
      <c r="AMA24" s="1"/>
      <c r="AMB24" s="1"/>
      <c r="AMC24" s="1"/>
      <c r="AMD24" s="1"/>
      <c r="AME24" s="1"/>
      <c r="AMF24" s="1"/>
      <c r="AMG24" s="1"/>
      <c r="AMH24" s="1"/>
      <c r="AMI24" s="1"/>
      <c r="AMJ24" s="1"/>
      <c r="AMK24" s="1"/>
      <c r="AML24" s="1"/>
      <c r="AMM24" s="1"/>
      <c r="AMN24" s="1"/>
      <c r="AMO24" s="1"/>
      <c r="AMP24" s="1"/>
      <c r="AMQ24" s="1"/>
      <c r="AMR24" s="1"/>
      <c r="AMS24" s="1"/>
      <c r="AMT24" s="1"/>
      <c r="AMU24" s="1"/>
      <c r="AMV24" s="1"/>
      <c r="AMW24" s="1"/>
      <c r="AMX24" s="1"/>
      <c r="AMY24" s="1"/>
      <c r="AMZ24" s="1"/>
      <c r="ANA24" s="1"/>
      <c r="ANB24" s="1"/>
      <c r="ANC24" s="1"/>
      <c r="AND24" s="1"/>
      <c r="ANE24" s="1"/>
      <c r="ANF24" s="1"/>
      <c r="ANG24" s="1"/>
      <c r="ANH24" s="1"/>
      <c r="ANI24" s="1"/>
      <c r="ANJ24" s="1"/>
      <c r="ANK24" s="1"/>
      <c r="ANL24" s="1"/>
      <c r="ANM24" s="1"/>
      <c r="ANN24" s="1"/>
      <c r="ANO24" s="1"/>
      <c r="ANP24" s="1"/>
      <c r="ANQ24" s="1"/>
      <c r="ANR24" s="1"/>
      <c r="ANS24" s="1"/>
      <c r="ANT24" s="1"/>
      <c r="ANU24" s="1"/>
      <c r="ANV24" s="1"/>
      <c r="ANW24" s="1"/>
      <c r="ANX24" s="1"/>
      <c r="ANY24" s="1"/>
      <c r="ANZ24" s="1"/>
      <c r="AOA24" s="1"/>
      <c r="AOB24" s="1"/>
      <c r="AOC24" s="1"/>
      <c r="AOD24" s="1"/>
      <c r="AOE24" s="1"/>
      <c r="AOF24" s="1"/>
      <c r="AOG24" s="1"/>
      <c r="AOH24" s="1"/>
      <c r="AOI24" s="1"/>
      <c r="AOJ24" s="1"/>
      <c r="AOK24" s="1"/>
      <c r="AOL24" s="1"/>
      <c r="AOM24" s="1"/>
      <c r="AON24" s="1"/>
      <c r="AOO24" s="1"/>
      <c r="AOP24" s="1"/>
      <c r="AOQ24" s="1"/>
      <c r="AOR24" s="1"/>
      <c r="AOS24" s="1"/>
      <c r="AOT24" s="1"/>
      <c r="AOU24" s="1"/>
      <c r="AOV24" s="1"/>
      <c r="AOW24" s="1"/>
      <c r="AOX24" s="1"/>
      <c r="AOY24" s="1"/>
      <c r="AOZ24" s="1"/>
      <c r="APA24" s="1"/>
      <c r="APB24" s="1"/>
      <c r="APC24" s="1"/>
      <c r="APD24" s="1"/>
      <c r="APE24" s="1"/>
      <c r="APF24" s="1"/>
      <c r="APG24" s="1"/>
      <c r="APH24" s="1"/>
      <c r="API24" s="1"/>
      <c r="APJ24" s="1"/>
      <c r="APK24" s="1"/>
      <c r="APL24" s="1"/>
      <c r="APM24" s="1"/>
      <c r="APN24" s="1"/>
      <c r="APO24" s="1"/>
      <c r="APP24" s="1"/>
      <c r="APQ24" s="1"/>
      <c r="APR24" s="1"/>
      <c r="APS24" s="1"/>
      <c r="APT24" s="1"/>
      <c r="APU24" s="1"/>
      <c r="APV24" s="1"/>
      <c r="APW24" s="1"/>
      <c r="APX24" s="1"/>
      <c r="APY24" s="1"/>
      <c r="APZ24" s="1"/>
      <c r="AQA24" s="1"/>
      <c r="AQB24" s="1"/>
      <c r="AQC24" s="1"/>
      <c r="AQD24" s="1"/>
      <c r="AQE24" s="1"/>
      <c r="AQF24" s="1"/>
      <c r="AQG24" s="1"/>
      <c r="AQH24" s="1"/>
      <c r="AQI24" s="1"/>
      <c r="AQJ24" s="1"/>
      <c r="AQK24" s="1"/>
      <c r="AQL24" s="1"/>
      <c r="AQM24" s="1"/>
      <c r="AQN24" s="1"/>
      <c r="AQO24" s="1"/>
      <c r="AQP24" s="1"/>
      <c r="AQQ24" s="1"/>
      <c r="AQR24" s="1"/>
      <c r="AQS24" s="1"/>
      <c r="AQT24" s="1"/>
      <c r="AQU24" s="1"/>
      <c r="AQV24" s="1"/>
      <c r="AQW24" s="1"/>
      <c r="AQX24" s="1"/>
      <c r="AQY24" s="1"/>
      <c r="AQZ24" s="1"/>
      <c r="ARA24" s="1"/>
      <c r="ARB24" s="1"/>
      <c r="ARC24" s="1"/>
      <c r="ARD24" s="1"/>
      <c r="ARE24" s="1"/>
      <c r="ARF24" s="1"/>
      <c r="ARG24" s="1"/>
      <c r="ARH24" s="1"/>
      <c r="ARI24" s="1"/>
      <c r="ARJ24" s="1"/>
      <c r="ARK24" s="1"/>
      <c r="ARL24" s="1"/>
      <c r="ARM24" s="1"/>
      <c r="ARN24" s="1"/>
      <c r="ARO24" s="1"/>
      <c r="ARP24" s="1"/>
      <c r="ARQ24" s="1"/>
      <c r="ARR24" s="1"/>
      <c r="ARS24" s="1"/>
      <c r="ART24" s="1"/>
      <c r="ARU24" s="1"/>
      <c r="ARV24" s="1"/>
      <c r="ARW24" s="1"/>
      <c r="ARX24" s="1"/>
      <c r="ARY24" s="1"/>
      <c r="ARZ24" s="1"/>
      <c r="ASA24" s="1"/>
      <c r="ASB24" s="1"/>
      <c r="ASC24" s="1"/>
      <c r="ASD24" s="1"/>
      <c r="ASE24" s="1"/>
      <c r="ASF24" s="1"/>
      <c r="ASG24" s="1"/>
      <c r="ASH24" s="1"/>
      <c r="ASI24" s="1"/>
      <c r="ASJ24" s="1"/>
      <c r="ASK24" s="1"/>
      <c r="ASL24" s="1"/>
      <c r="ASM24" s="1"/>
      <c r="ASN24" s="1"/>
      <c r="ASO24" s="1"/>
      <c r="ASP24" s="1"/>
      <c r="ASQ24" s="1"/>
      <c r="ASR24" s="1"/>
      <c r="ASS24" s="1"/>
      <c r="AST24" s="1"/>
      <c r="ASU24" s="1"/>
      <c r="ASV24" s="1"/>
      <c r="ASW24" s="1"/>
      <c r="ASX24" s="1"/>
      <c r="ASY24" s="1"/>
      <c r="ASZ24" s="1"/>
      <c r="ATA24" s="1"/>
      <c r="ATB24" s="1"/>
      <c r="ATC24" s="1"/>
      <c r="ATD24" s="1"/>
      <c r="ATE24" s="1"/>
      <c r="ATF24" s="1"/>
      <c r="ATG24" s="1"/>
      <c r="ATH24" s="1"/>
      <c r="ATI24" s="1"/>
      <c r="ATJ24" s="1"/>
      <c r="ATK24" s="1"/>
      <c r="ATL24" s="1"/>
      <c r="ATM24" s="1"/>
      <c r="ATN24" s="1"/>
      <c r="ATO24" s="1"/>
      <c r="ATP24" s="1"/>
      <c r="ATQ24" s="1"/>
      <c r="ATR24" s="1"/>
      <c r="ATS24" s="1"/>
      <c r="ATT24" s="1"/>
      <c r="ATU24" s="1"/>
      <c r="ATV24" s="1"/>
      <c r="ATW24" s="1"/>
      <c r="ATX24" s="1"/>
      <c r="ATY24" s="1"/>
      <c r="ATZ24" s="1"/>
      <c r="AUA24" s="1"/>
      <c r="AUB24" s="1"/>
      <c r="AUC24" s="1"/>
      <c r="AUD24" s="1"/>
      <c r="AUE24" s="1"/>
      <c r="AUF24" s="1"/>
      <c r="AUG24" s="1"/>
      <c r="AUH24" s="1"/>
      <c r="AUI24" s="1"/>
      <c r="AUJ24" s="1"/>
      <c r="AUK24" s="1"/>
      <c r="AUL24" s="1"/>
      <c r="AUM24" s="1"/>
      <c r="AUN24" s="1"/>
      <c r="AUO24" s="1"/>
      <c r="AUP24" s="1"/>
      <c r="AUQ24" s="1"/>
      <c r="AUR24" s="1"/>
      <c r="AUS24" s="1"/>
      <c r="AUT24" s="1"/>
      <c r="AUU24" s="1"/>
      <c r="AUV24" s="1"/>
      <c r="AUW24" s="1"/>
      <c r="AUX24" s="1"/>
      <c r="AUY24" s="1"/>
      <c r="AUZ24" s="1"/>
      <c r="AVA24" s="1"/>
      <c r="AVB24" s="1"/>
      <c r="AVC24" s="1"/>
      <c r="AVD24" s="1"/>
      <c r="AVE24" s="1"/>
      <c r="AVF24" s="1"/>
      <c r="AVG24" s="1"/>
      <c r="AVH24" s="1"/>
      <c r="AVI24" s="1"/>
      <c r="AVJ24" s="1"/>
      <c r="AVK24" s="1"/>
      <c r="AVL24" s="1"/>
      <c r="AVM24" s="1"/>
      <c r="AVN24" s="1"/>
      <c r="AVO24" s="1"/>
      <c r="AVP24" s="1"/>
      <c r="AVQ24" s="1"/>
      <c r="AVR24" s="1"/>
      <c r="AVS24" s="1"/>
      <c r="AVT24" s="1"/>
      <c r="AVU24" s="1"/>
      <c r="AVV24" s="1"/>
      <c r="AVW24" s="1"/>
      <c r="AVX24" s="1"/>
      <c r="AVY24" s="1"/>
      <c r="AVZ24" s="1"/>
      <c r="AWA24" s="1"/>
      <c r="AWB24" s="1"/>
      <c r="AWC24" s="1"/>
      <c r="AWD24" s="1"/>
      <c r="AWE24" s="1"/>
      <c r="AWF24" s="1"/>
      <c r="AWG24" s="1"/>
      <c r="AWH24" s="1"/>
      <c r="AWI24" s="1"/>
      <c r="AWJ24" s="1"/>
      <c r="AWK24" s="1"/>
      <c r="AWL24" s="1"/>
      <c r="AWM24" s="1"/>
      <c r="AWN24" s="1"/>
      <c r="AWO24" s="1"/>
      <c r="AWP24" s="1"/>
      <c r="AWQ24" s="1"/>
      <c r="AWR24" s="1"/>
      <c r="AWS24" s="1"/>
      <c r="AWT24" s="1"/>
      <c r="AWU24" s="1"/>
      <c r="AWV24" s="1"/>
      <c r="AWW24" s="1"/>
      <c r="AWX24" s="1"/>
      <c r="AWY24" s="1"/>
      <c r="AWZ24" s="1"/>
      <c r="AXA24" s="1"/>
      <c r="AXB24" s="1"/>
      <c r="AXC24" s="1"/>
      <c r="AXD24" s="1"/>
      <c r="AXE24" s="1"/>
      <c r="AXF24" s="1"/>
      <c r="AXG24" s="1"/>
      <c r="AXH24" s="1"/>
      <c r="AXI24" s="1"/>
      <c r="AXJ24" s="1"/>
      <c r="AXK24" s="1"/>
      <c r="AXL24" s="1"/>
      <c r="AXM24" s="1"/>
      <c r="AXN24" s="1"/>
      <c r="AXO24" s="1"/>
      <c r="AXP24" s="1"/>
      <c r="AXQ24" s="1"/>
      <c r="AXR24" s="1"/>
      <c r="AXS24" s="1"/>
      <c r="AXT24" s="1"/>
      <c r="AXU24" s="1"/>
      <c r="AXV24" s="1"/>
      <c r="AXW24" s="1"/>
      <c r="AXX24" s="1"/>
      <c r="AXY24" s="1"/>
      <c r="AXZ24" s="1"/>
      <c r="AYA24" s="1"/>
      <c r="AYB24" s="1"/>
      <c r="AYC24" s="1"/>
      <c r="AYD24" s="1"/>
      <c r="AYE24" s="1"/>
      <c r="AYF24" s="1"/>
      <c r="AYG24" s="1"/>
      <c r="AYH24" s="1"/>
      <c r="AYI24" s="1"/>
      <c r="AYJ24" s="1"/>
      <c r="AYK24" s="1"/>
      <c r="AYL24" s="1"/>
      <c r="AYM24" s="1"/>
      <c r="AYN24" s="1"/>
      <c r="AYO24" s="1"/>
      <c r="AYP24" s="1"/>
      <c r="AYQ24" s="1"/>
      <c r="AYR24" s="1"/>
      <c r="AYS24" s="1"/>
      <c r="AYT24" s="1"/>
      <c r="AYU24" s="1"/>
      <c r="AYV24" s="1"/>
      <c r="AYW24" s="1"/>
      <c r="AYX24" s="1"/>
      <c r="AYY24" s="1"/>
      <c r="AYZ24" s="1"/>
      <c r="AZA24" s="1"/>
      <c r="AZB24" s="1"/>
      <c r="AZC24" s="1"/>
      <c r="AZD24" s="1"/>
      <c r="AZE24" s="1"/>
      <c r="AZF24" s="1"/>
      <c r="AZG24" s="1"/>
      <c r="AZH24" s="1"/>
      <c r="AZI24" s="1"/>
      <c r="AZJ24" s="1"/>
      <c r="AZK24" s="1"/>
      <c r="AZL24" s="1"/>
      <c r="AZM24" s="1"/>
      <c r="AZN24" s="1"/>
      <c r="AZO24" s="1"/>
      <c r="AZP24" s="1"/>
      <c r="AZQ24" s="1"/>
      <c r="AZR24" s="1"/>
      <c r="AZS24" s="1"/>
      <c r="AZT24" s="1"/>
      <c r="AZU24" s="1"/>
      <c r="AZV24" s="1"/>
      <c r="AZW24" s="1"/>
      <c r="AZX24" s="1"/>
      <c r="AZY24" s="1"/>
      <c r="AZZ24" s="1"/>
      <c r="BAA24" s="1"/>
      <c r="BAB24" s="1"/>
      <c r="BAC24" s="1"/>
      <c r="BAD24" s="1"/>
      <c r="BAE24" s="1"/>
      <c r="BAF24" s="1"/>
      <c r="BAG24" s="1"/>
      <c r="BAH24" s="1"/>
      <c r="BAI24" s="1"/>
      <c r="BAJ24" s="1"/>
      <c r="BAK24" s="1"/>
      <c r="BAL24" s="1"/>
      <c r="BAM24" s="1"/>
      <c r="BAN24" s="1"/>
      <c r="BAO24" s="1"/>
      <c r="BAP24" s="1"/>
      <c r="BAQ24" s="1"/>
      <c r="BAR24" s="1"/>
      <c r="BAS24" s="1"/>
      <c r="BAT24" s="1"/>
      <c r="BAU24" s="1"/>
      <c r="BAV24" s="1"/>
      <c r="BAW24" s="1"/>
      <c r="BAX24" s="1"/>
      <c r="BAY24" s="1"/>
      <c r="BAZ24" s="1"/>
      <c r="BBA24" s="1"/>
      <c r="BBB24" s="1"/>
      <c r="BBC24" s="1"/>
      <c r="BBD24" s="1"/>
      <c r="BBE24" s="1"/>
      <c r="BBF24" s="1"/>
      <c r="BBG24" s="1"/>
      <c r="BBH24" s="1"/>
      <c r="BBI24" s="1"/>
      <c r="BBJ24" s="1"/>
      <c r="BBK24" s="1"/>
      <c r="BBL24" s="1"/>
      <c r="BBM24" s="1"/>
      <c r="BBN24" s="1"/>
      <c r="BBO24" s="1"/>
      <c r="BBP24" s="1"/>
      <c r="BBQ24" s="1"/>
      <c r="BBR24" s="1"/>
      <c r="BBS24" s="1"/>
      <c r="BBT24" s="1"/>
      <c r="BBU24" s="1"/>
      <c r="BBV24" s="1"/>
      <c r="BBW24" s="1"/>
      <c r="BBX24" s="1"/>
      <c r="BBY24" s="1"/>
      <c r="BBZ24" s="1"/>
      <c r="BCA24" s="1"/>
      <c r="BCB24" s="1"/>
      <c r="BCC24" s="1"/>
      <c r="BCD24" s="1"/>
      <c r="BCE24" s="1"/>
      <c r="BCF24" s="1"/>
      <c r="BCG24" s="1"/>
      <c r="BCH24" s="1"/>
      <c r="BCI24" s="1"/>
      <c r="BCJ24" s="1"/>
      <c r="BCK24" s="1"/>
      <c r="BCL24" s="1"/>
      <c r="BCM24" s="1"/>
      <c r="BCN24" s="1"/>
      <c r="BCO24" s="1"/>
      <c r="BCP24" s="1"/>
      <c r="BCQ24" s="1"/>
      <c r="BCR24" s="1"/>
      <c r="BCS24" s="1"/>
      <c r="BCT24" s="1"/>
      <c r="BCU24" s="1"/>
      <c r="BCV24" s="1"/>
      <c r="BCW24" s="1"/>
      <c r="BCX24" s="1"/>
      <c r="BCY24" s="1"/>
      <c r="BCZ24" s="1"/>
      <c r="BDA24" s="1"/>
      <c r="BDB24" s="1"/>
      <c r="BDC24" s="1"/>
      <c r="BDD24" s="1"/>
      <c r="BDE24" s="1"/>
      <c r="BDF24" s="1"/>
      <c r="BDG24" s="1"/>
      <c r="BDH24" s="1"/>
      <c r="BDI24" s="1"/>
      <c r="BDJ24" s="1"/>
      <c r="BDK24" s="1"/>
      <c r="BDL24" s="1"/>
      <c r="BDM24" s="1"/>
      <c r="BDN24" s="1"/>
      <c r="BDO24" s="1"/>
      <c r="BDP24" s="1"/>
      <c r="BDQ24" s="1"/>
      <c r="BDR24" s="1"/>
      <c r="BDS24" s="1"/>
      <c r="BDT24" s="1"/>
      <c r="BDU24" s="1"/>
      <c r="BDV24" s="1"/>
      <c r="BDW24" s="1"/>
      <c r="BDX24" s="1"/>
      <c r="BDY24" s="1"/>
      <c r="BDZ24" s="1"/>
    </row>
    <row r="25" spans="1:1482" s="10" customFormat="1" x14ac:dyDescent="0.2">
      <c r="A25" s="2"/>
      <c r="B25" s="10" t="s">
        <v>371</v>
      </c>
      <c r="C25" s="10">
        <v>2</v>
      </c>
      <c r="D25" s="10" t="s">
        <v>270</v>
      </c>
      <c r="E25" s="53">
        <v>1000000</v>
      </c>
      <c r="H25" s="130">
        <f t="shared" ref="H25:H27" si="5">C25*E25</f>
        <v>2000000</v>
      </c>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c r="VK25" s="1"/>
      <c r="VL25" s="1"/>
      <c r="VM25" s="1"/>
      <c r="VN25" s="1"/>
      <c r="VO25" s="1"/>
      <c r="VP25" s="1"/>
      <c r="VQ25" s="1"/>
      <c r="VR25" s="1"/>
      <c r="VS25" s="1"/>
      <c r="VT25" s="1"/>
      <c r="VU25" s="1"/>
      <c r="VV25" s="1"/>
      <c r="VW25" s="1"/>
      <c r="VX25" s="1"/>
      <c r="VY25" s="1"/>
      <c r="VZ25" s="1"/>
      <c r="WA25" s="1"/>
      <c r="WB25" s="1"/>
      <c r="WC25" s="1"/>
      <c r="WD25" s="1"/>
      <c r="WE25" s="1"/>
      <c r="WF25" s="1"/>
      <c r="WG25" s="1"/>
      <c r="WH25" s="1"/>
      <c r="WI25" s="1"/>
      <c r="WJ25" s="1"/>
      <c r="WK25" s="1"/>
      <c r="WL25" s="1"/>
      <c r="WM25" s="1"/>
      <c r="WN25" s="1"/>
      <c r="WO25" s="1"/>
      <c r="WP25" s="1"/>
      <c r="WQ25" s="1"/>
      <c r="WR25" s="1"/>
      <c r="WS25" s="1"/>
      <c r="WT25" s="1"/>
      <c r="WU25" s="1"/>
      <c r="WV25" s="1"/>
      <c r="WW25" s="1"/>
      <c r="WX25" s="1"/>
      <c r="WY25" s="1"/>
      <c r="WZ25" s="1"/>
      <c r="XA25" s="1"/>
      <c r="XB25" s="1"/>
      <c r="XC25" s="1"/>
      <c r="XD25" s="1"/>
      <c r="XE25" s="1"/>
      <c r="XF25" s="1"/>
      <c r="XG25" s="1"/>
      <c r="XH25" s="1"/>
      <c r="XI25" s="1"/>
      <c r="XJ25" s="1"/>
      <c r="XK25" s="1"/>
      <c r="XL25" s="1"/>
      <c r="XM25" s="1"/>
      <c r="XN25" s="1"/>
      <c r="XO25" s="1"/>
      <c r="XP25" s="1"/>
      <c r="XQ25" s="1"/>
      <c r="XR25" s="1"/>
      <c r="XS25" s="1"/>
      <c r="XT25" s="1"/>
      <c r="XU25" s="1"/>
      <c r="XV25" s="1"/>
      <c r="XW25" s="1"/>
      <c r="XX25" s="1"/>
      <c r="XY25" s="1"/>
      <c r="XZ25" s="1"/>
      <c r="YA25" s="1"/>
      <c r="YB25" s="1"/>
      <c r="YC25" s="1"/>
      <c r="YD25" s="1"/>
      <c r="YE25" s="1"/>
      <c r="YF25" s="1"/>
      <c r="YG25" s="1"/>
      <c r="YH25" s="1"/>
      <c r="YI25" s="1"/>
      <c r="YJ25" s="1"/>
      <c r="YK25" s="1"/>
      <c r="YL25" s="1"/>
      <c r="YM25" s="1"/>
      <c r="YN25" s="1"/>
      <c r="YO25" s="1"/>
      <c r="YP25" s="1"/>
      <c r="YQ25" s="1"/>
      <c r="YR25" s="1"/>
      <c r="YS25" s="1"/>
      <c r="YT25" s="1"/>
      <c r="YU25" s="1"/>
      <c r="YV25" s="1"/>
      <c r="YW25" s="1"/>
      <c r="YX25" s="1"/>
      <c r="YY25" s="1"/>
      <c r="YZ25" s="1"/>
      <c r="ZA25" s="1"/>
      <c r="ZB25" s="1"/>
      <c r="ZC25" s="1"/>
      <c r="ZD25" s="1"/>
      <c r="ZE25" s="1"/>
      <c r="ZF25" s="1"/>
      <c r="ZG25" s="1"/>
      <c r="ZH25" s="1"/>
      <c r="ZI25" s="1"/>
      <c r="ZJ25" s="1"/>
      <c r="ZK25" s="1"/>
      <c r="ZL25" s="1"/>
      <c r="ZM25" s="1"/>
      <c r="ZN25" s="1"/>
      <c r="ZO25" s="1"/>
      <c r="ZP25" s="1"/>
      <c r="ZQ25" s="1"/>
      <c r="ZR25" s="1"/>
      <c r="ZS25" s="1"/>
      <c r="ZT25" s="1"/>
      <c r="ZU25" s="1"/>
      <c r="ZV25" s="1"/>
      <c r="ZW25" s="1"/>
      <c r="ZX25" s="1"/>
      <c r="ZY25" s="1"/>
      <c r="ZZ25" s="1"/>
      <c r="AAA25" s="1"/>
      <c r="AAB25" s="1"/>
      <c r="AAC25" s="1"/>
      <c r="AAD25" s="1"/>
      <c r="AAE25" s="1"/>
      <c r="AAF25" s="1"/>
      <c r="AAG25" s="1"/>
      <c r="AAH25" s="1"/>
      <c r="AAI25" s="1"/>
      <c r="AAJ25" s="1"/>
      <c r="AAK25" s="1"/>
      <c r="AAL25" s="1"/>
      <c r="AAM25" s="1"/>
      <c r="AAN25" s="1"/>
      <c r="AAO25" s="1"/>
      <c r="AAP25" s="1"/>
      <c r="AAQ25" s="1"/>
      <c r="AAR25" s="1"/>
      <c r="AAS25" s="1"/>
      <c r="AAT25" s="1"/>
      <c r="AAU25" s="1"/>
      <c r="AAV25" s="1"/>
      <c r="AAW25" s="1"/>
      <c r="AAX25" s="1"/>
      <c r="AAY25" s="1"/>
      <c r="AAZ25" s="1"/>
      <c r="ABA25" s="1"/>
      <c r="ABB25" s="1"/>
      <c r="ABC25" s="1"/>
      <c r="ABD25" s="1"/>
      <c r="ABE25" s="1"/>
      <c r="ABF25" s="1"/>
      <c r="ABG25" s="1"/>
      <c r="ABH25" s="1"/>
      <c r="ABI25" s="1"/>
      <c r="ABJ25" s="1"/>
      <c r="ABK25" s="1"/>
      <c r="ABL25" s="1"/>
      <c r="ABM25" s="1"/>
      <c r="ABN25" s="1"/>
      <c r="ABO25" s="1"/>
      <c r="ABP25" s="1"/>
      <c r="ABQ25" s="1"/>
      <c r="ABR25" s="1"/>
      <c r="ABS25" s="1"/>
      <c r="ABT25" s="1"/>
      <c r="ABU25" s="1"/>
      <c r="ABV25" s="1"/>
      <c r="ABW25" s="1"/>
      <c r="ABX25" s="1"/>
      <c r="ABY25" s="1"/>
      <c r="ABZ25" s="1"/>
      <c r="ACA25" s="1"/>
      <c r="ACB25" s="1"/>
      <c r="ACC25" s="1"/>
      <c r="ACD25" s="1"/>
      <c r="ACE25" s="1"/>
      <c r="ACF25" s="1"/>
      <c r="ACG25" s="1"/>
      <c r="ACH25" s="1"/>
      <c r="ACI25" s="1"/>
      <c r="ACJ25" s="1"/>
      <c r="ACK25" s="1"/>
      <c r="ACL25" s="1"/>
      <c r="ACM25" s="1"/>
      <c r="ACN25" s="1"/>
      <c r="ACO25" s="1"/>
      <c r="ACP25" s="1"/>
      <c r="ACQ25" s="1"/>
      <c r="ACR25" s="1"/>
      <c r="ACS25" s="1"/>
      <c r="ACT25" s="1"/>
      <c r="ACU25" s="1"/>
      <c r="ACV25" s="1"/>
      <c r="ACW25" s="1"/>
      <c r="ACX25" s="1"/>
      <c r="ACY25" s="1"/>
      <c r="ACZ25" s="1"/>
      <c r="ADA25" s="1"/>
      <c r="ADB25" s="1"/>
      <c r="ADC25" s="1"/>
      <c r="ADD25" s="1"/>
      <c r="ADE25" s="1"/>
      <c r="ADF25" s="1"/>
      <c r="ADG25" s="1"/>
      <c r="ADH25" s="1"/>
      <c r="ADI25" s="1"/>
      <c r="ADJ25" s="1"/>
      <c r="ADK25" s="1"/>
      <c r="ADL25" s="1"/>
      <c r="ADM25" s="1"/>
      <c r="ADN25" s="1"/>
      <c r="ADO25" s="1"/>
      <c r="ADP25" s="1"/>
      <c r="ADQ25" s="1"/>
      <c r="ADR25" s="1"/>
      <c r="ADS25" s="1"/>
      <c r="ADT25" s="1"/>
      <c r="ADU25" s="1"/>
      <c r="ADV25" s="1"/>
      <c r="ADW25" s="1"/>
      <c r="ADX25" s="1"/>
      <c r="ADY25" s="1"/>
      <c r="ADZ25" s="1"/>
      <c r="AEA25" s="1"/>
      <c r="AEB25" s="1"/>
      <c r="AEC25" s="1"/>
      <c r="AED25" s="1"/>
      <c r="AEE25" s="1"/>
      <c r="AEF25" s="1"/>
      <c r="AEG25" s="1"/>
      <c r="AEH25" s="1"/>
      <c r="AEI25" s="1"/>
      <c r="AEJ25" s="1"/>
      <c r="AEK25" s="1"/>
      <c r="AEL25" s="1"/>
      <c r="AEM25" s="1"/>
      <c r="AEN25" s="1"/>
      <c r="AEO25" s="1"/>
      <c r="AEP25" s="1"/>
      <c r="AEQ25" s="1"/>
      <c r="AER25" s="1"/>
      <c r="AES25" s="1"/>
      <c r="AET25" s="1"/>
      <c r="AEU25" s="1"/>
      <c r="AEV25" s="1"/>
      <c r="AEW25" s="1"/>
      <c r="AEX25" s="1"/>
      <c r="AEY25" s="1"/>
      <c r="AEZ25" s="1"/>
      <c r="AFA25" s="1"/>
      <c r="AFB25" s="1"/>
      <c r="AFC25" s="1"/>
      <c r="AFD25" s="1"/>
      <c r="AFE25" s="1"/>
      <c r="AFF25" s="1"/>
      <c r="AFG25" s="1"/>
      <c r="AFH25" s="1"/>
      <c r="AFI25" s="1"/>
      <c r="AFJ25" s="1"/>
      <c r="AFK25" s="1"/>
      <c r="AFL25" s="1"/>
      <c r="AFM25" s="1"/>
      <c r="AFN25" s="1"/>
      <c r="AFO25" s="1"/>
      <c r="AFP25" s="1"/>
      <c r="AFQ25" s="1"/>
      <c r="AFR25" s="1"/>
      <c r="AFS25" s="1"/>
      <c r="AFT25" s="1"/>
      <c r="AFU25" s="1"/>
      <c r="AFV25" s="1"/>
      <c r="AFW25" s="1"/>
      <c r="AFX25" s="1"/>
      <c r="AFY25" s="1"/>
      <c r="AFZ25" s="1"/>
      <c r="AGA25" s="1"/>
      <c r="AGB25" s="1"/>
      <c r="AGC25" s="1"/>
      <c r="AGD25" s="1"/>
      <c r="AGE25" s="1"/>
      <c r="AGF25" s="1"/>
      <c r="AGG25" s="1"/>
      <c r="AGH25" s="1"/>
      <c r="AGI25" s="1"/>
      <c r="AGJ25" s="1"/>
      <c r="AGK25" s="1"/>
      <c r="AGL25" s="1"/>
      <c r="AGM25" s="1"/>
      <c r="AGN25" s="1"/>
      <c r="AGO25" s="1"/>
      <c r="AGP25" s="1"/>
      <c r="AGQ25" s="1"/>
      <c r="AGR25" s="1"/>
      <c r="AGS25" s="1"/>
      <c r="AGT25" s="1"/>
      <c r="AGU25" s="1"/>
      <c r="AGV25" s="1"/>
      <c r="AGW25" s="1"/>
      <c r="AGX25" s="1"/>
      <c r="AGY25" s="1"/>
      <c r="AGZ25" s="1"/>
      <c r="AHA25" s="1"/>
      <c r="AHB25" s="1"/>
      <c r="AHC25" s="1"/>
      <c r="AHD25" s="1"/>
      <c r="AHE25" s="1"/>
      <c r="AHF25" s="1"/>
      <c r="AHG25" s="1"/>
      <c r="AHH25" s="1"/>
      <c r="AHI25" s="1"/>
      <c r="AHJ25" s="1"/>
      <c r="AHK25" s="1"/>
      <c r="AHL25" s="1"/>
      <c r="AHM25" s="1"/>
      <c r="AHN25" s="1"/>
      <c r="AHO25" s="1"/>
      <c r="AHP25" s="1"/>
      <c r="AHQ25" s="1"/>
      <c r="AHR25" s="1"/>
      <c r="AHS25" s="1"/>
      <c r="AHT25" s="1"/>
      <c r="AHU25" s="1"/>
      <c r="AHV25" s="1"/>
      <c r="AHW25" s="1"/>
      <c r="AHX25" s="1"/>
      <c r="AHY25" s="1"/>
      <c r="AHZ25" s="1"/>
      <c r="AIA25" s="1"/>
      <c r="AIB25" s="1"/>
      <c r="AIC25" s="1"/>
      <c r="AID25" s="1"/>
      <c r="AIE25" s="1"/>
      <c r="AIF25" s="1"/>
      <c r="AIG25" s="1"/>
      <c r="AIH25" s="1"/>
      <c r="AII25" s="1"/>
      <c r="AIJ25" s="1"/>
      <c r="AIK25" s="1"/>
      <c r="AIL25" s="1"/>
      <c r="AIM25" s="1"/>
      <c r="AIN25" s="1"/>
      <c r="AIO25" s="1"/>
      <c r="AIP25" s="1"/>
      <c r="AIQ25" s="1"/>
      <c r="AIR25" s="1"/>
      <c r="AIS25" s="1"/>
      <c r="AIT25" s="1"/>
      <c r="AIU25" s="1"/>
      <c r="AIV25" s="1"/>
      <c r="AIW25" s="1"/>
      <c r="AIX25" s="1"/>
      <c r="AIY25" s="1"/>
      <c r="AIZ25" s="1"/>
      <c r="AJA25" s="1"/>
      <c r="AJB25" s="1"/>
      <c r="AJC25" s="1"/>
      <c r="AJD25" s="1"/>
      <c r="AJE25" s="1"/>
      <c r="AJF25" s="1"/>
      <c r="AJG25" s="1"/>
      <c r="AJH25" s="1"/>
      <c r="AJI25" s="1"/>
      <c r="AJJ25" s="1"/>
      <c r="AJK25" s="1"/>
      <c r="AJL25" s="1"/>
      <c r="AJM25" s="1"/>
      <c r="AJN25" s="1"/>
      <c r="AJO25" s="1"/>
      <c r="AJP25" s="1"/>
      <c r="AJQ25" s="1"/>
      <c r="AJR25" s="1"/>
      <c r="AJS25" s="1"/>
      <c r="AJT25" s="1"/>
      <c r="AJU25" s="1"/>
      <c r="AJV25" s="1"/>
      <c r="AJW25" s="1"/>
      <c r="AJX25" s="1"/>
      <c r="AJY25" s="1"/>
      <c r="AJZ25" s="1"/>
      <c r="AKA25" s="1"/>
      <c r="AKB25" s="1"/>
      <c r="AKC25" s="1"/>
      <c r="AKD25" s="1"/>
      <c r="AKE25" s="1"/>
      <c r="AKF25" s="1"/>
      <c r="AKG25" s="1"/>
      <c r="AKH25" s="1"/>
      <c r="AKI25" s="1"/>
      <c r="AKJ25" s="1"/>
      <c r="AKK25" s="1"/>
      <c r="AKL25" s="1"/>
      <c r="AKM25" s="1"/>
      <c r="AKN25" s="1"/>
      <c r="AKO25" s="1"/>
      <c r="AKP25" s="1"/>
      <c r="AKQ25" s="1"/>
      <c r="AKR25" s="1"/>
      <c r="AKS25" s="1"/>
      <c r="AKT25" s="1"/>
      <c r="AKU25" s="1"/>
      <c r="AKV25" s="1"/>
      <c r="AKW25" s="1"/>
      <c r="AKX25" s="1"/>
      <c r="AKY25" s="1"/>
      <c r="AKZ25" s="1"/>
      <c r="ALA25" s="1"/>
      <c r="ALB25" s="1"/>
      <c r="ALC25" s="1"/>
      <c r="ALD25" s="1"/>
      <c r="ALE25" s="1"/>
      <c r="ALF25" s="1"/>
      <c r="ALG25" s="1"/>
      <c r="ALH25" s="1"/>
      <c r="ALI25" s="1"/>
      <c r="ALJ25" s="1"/>
      <c r="ALK25" s="1"/>
      <c r="ALL25" s="1"/>
      <c r="ALM25" s="1"/>
      <c r="ALN25" s="1"/>
      <c r="ALO25" s="1"/>
      <c r="ALP25" s="1"/>
      <c r="ALQ25" s="1"/>
      <c r="ALR25" s="1"/>
      <c r="ALS25" s="1"/>
      <c r="ALT25" s="1"/>
      <c r="ALU25" s="1"/>
      <c r="ALV25" s="1"/>
      <c r="ALW25" s="1"/>
      <c r="ALX25" s="1"/>
      <c r="ALY25" s="1"/>
      <c r="ALZ25" s="1"/>
      <c r="AMA25" s="1"/>
      <c r="AMB25" s="1"/>
      <c r="AMC25" s="1"/>
      <c r="AMD25" s="1"/>
      <c r="AME25" s="1"/>
      <c r="AMF25" s="1"/>
      <c r="AMG25" s="1"/>
      <c r="AMH25" s="1"/>
      <c r="AMI25" s="1"/>
      <c r="AMJ25" s="1"/>
      <c r="AMK25" s="1"/>
      <c r="AML25" s="1"/>
      <c r="AMM25" s="1"/>
      <c r="AMN25" s="1"/>
      <c r="AMO25" s="1"/>
      <c r="AMP25" s="1"/>
      <c r="AMQ25" s="1"/>
      <c r="AMR25" s="1"/>
      <c r="AMS25" s="1"/>
      <c r="AMT25" s="1"/>
      <c r="AMU25" s="1"/>
      <c r="AMV25" s="1"/>
      <c r="AMW25" s="1"/>
      <c r="AMX25" s="1"/>
      <c r="AMY25" s="1"/>
      <c r="AMZ25" s="1"/>
      <c r="ANA25" s="1"/>
      <c r="ANB25" s="1"/>
      <c r="ANC25" s="1"/>
      <c r="AND25" s="1"/>
      <c r="ANE25" s="1"/>
      <c r="ANF25" s="1"/>
      <c r="ANG25" s="1"/>
      <c r="ANH25" s="1"/>
      <c r="ANI25" s="1"/>
      <c r="ANJ25" s="1"/>
      <c r="ANK25" s="1"/>
      <c r="ANL25" s="1"/>
      <c r="ANM25" s="1"/>
      <c r="ANN25" s="1"/>
      <c r="ANO25" s="1"/>
      <c r="ANP25" s="1"/>
      <c r="ANQ25" s="1"/>
      <c r="ANR25" s="1"/>
      <c r="ANS25" s="1"/>
      <c r="ANT25" s="1"/>
      <c r="ANU25" s="1"/>
      <c r="ANV25" s="1"/>
      <c r="ANW25" s="1"/>
      <c r="ANX25" s="1"/>
      <c r="ANY25" s="1"/>
      <c r="ANZ25" s="1"/>
      <c r="AOA25" s="1"/>
      <c r="AOB25" s="1"/>
      <c r="AOC25" s="1"/>
      <c r="AOD25" s="1"/>
      <c r="AOE25" s="1"/>
      <c r="AOF25" s="1"/>
      <c r="AOG25" s="1"/>
      <c r="AOH25" s="1"/>
      <c r="AOI25" s="1"/>
      <c r="AOJ25" s="1"/>
      <c r="AOK25" s="1"/>
      <c r="AOL25" s="1"/>
      <c r="AOM25" s="1"/>
      <c r="AON25" s="1"/>
      <c r="AOO25" s="1"/>
      <c r="AOP25" s="1"/>
      <c r="AOQ25" s="1"/>
      <c r="AOR25" s="1"/>
      <c r="AOS25" s="1"/>
      <c r="AOT25" s="1"/>
      <c r="AOU25" s="1"/>
      <c r="AOV25" s="1"/>
      <c r="AOW25" s="1"/>
      <c r="AOX25" s="1"/>
      <c r="AOY25" s="1"/>
      <c r="AOZ25" s="1"/>
      <c r="APA25" s="1"/>
      <c r="APB25" s="1"/>
      <c r="APC25" s="1"/>
      <c r="APD25" s="1"/>
      <c r="APE25" s="1"/>
      <c r="APF25" s="1"/>
      <c r="APG25" s="1"/>
      <c r="APH25" s="1"/>
      <c r="API25" s="1"/>
      <c r="APJ25" s="1"/>
      <c r="APK25" s="1"/>
      <c r="APL25" s="1"/>
      <c r="APM25" s="1"/>
      <c r="APN25" s="1"/>
      <c r="APO25" s="1"/>
      <c r="APP25" s="1"/>
      <c r="APQ25" s="1"/>
      <c r="APR25" s="1"/>
      <c r="APS25" s="1"/>
      <c r="APT25" s="1"/>
      <c r="APU25" s="1"/>
      <c r="APV25" s="1"/>
      <c r="APW25" s="1"/>
      <c r="APX25" s="1"/>
      <c r="APY25" s="1"/>
      <c r="APZ25" s="1"/>
      <c r="AQA25" s="1"/>
      <c r="AQB25" s="1"/>
      <c r="AQC25" s="1"/>
      <c r="AQD25" s="1"/>
      <c r="AQE25" s="1"/>
      <c r="AQF25" s="1"/>
      <c r="AQG25" s="1"/>
      <c r="AQH25" s="1"/>
      <c r="AQI25" s="1"/>
      <c r="AQJ25" s="1"/>
      <c r="AQK25" s="1"/>
      <c r="AQL25" s="1"/>
      <c r="AQM25" s="1"/>
      <c r="AQN25" s="1"/>
      <c r="AQO25" s="1"/>
      <c r="AQP25" s="1"/>
      <c r="AQQ25" s="1"/>
      <c r="AQR25" s="1"/>
      <c r="AQS25" s="1"/>
      <c r="AQT25" s="1"/>
      <c r="AQU25" s="1"/>
      <c r="AQV25" s="1"/>
      <c r="AQW25" s="1"/>
      <c r="AQX25" s="1"/>
      <c r="AQY25" s="1"/>
      <c r="AQZ25" s="1"/>
      <c r="ARA25" s="1"/>
      <c r="ARB25" s="1"/>
      <c r="ARC25" s="1"/>
      <c r="ARD25" s="1"/>
      <c r="ARE25" s="1"/>
      <c r="ARF25" s="1"/>
      <c r="ARG25" s="1"/>
      <c r="ARH25" s="1"/>
      <c r="ARI25" s="1"/>
      <c r="ARJ25" s="1"/>
      <c r="ARK25" s="1"/>
      <c r="ARL25" s="1"/>
      <c r="ARM25" s="1"/>
      <c r="ARN25" s="1"/>
      <c r="ARO25" s="1"/>
      <c r="ARP25" s="1"/>
      <c r="ARQ25" s="1"/>
      <c r="ARR25" s="1"/>
      <c r="ARS25" s="1"/>
      <c r="ART25" s="1"/>
      <c r="ARU25" s="1"/>
      <c r="ARV25" s="1"/>
      <c r="ARW25" s="1"/>
      <c r="ARX25" s="1"/>
      <c r="ARY25" s="1"/>
      <c r="ARZ25" s="1"/>
      <c r="ASA25" s="1"/>
      <c r="ASB25" s="1"/>
      <c r="ASC25" s="1"/>
      <c r="ASD25" s="1"/>
      <c r="ASE25" s="1"/>
      <c r="ASF25" s="1"/>
      <c r="ASG25" s="1"/>
      <c r="ASH25" s="1"/>
      <c r="ASI25" s="1"/>
      <c r="ASJ25" s="1"/>
      <c r="ASK25" s="1"/>
      <c r="ASL25" s="1"/>
      <c r="ASM25" s="1"/>
      <c r="ASN25" s="1"/>
      <c r="ASO25" s="1"/>
      <c r="ASP25" s="1"/>
      <c r="ASQ25" s="1"/>
      <c r="ASR25" s="1"/>
      <c r="ASS25" s="1"/>
      <c r="AST25" s="1"/>
      <c r="ASU25" s="1"/>
      <c r="ASV25" s="1"/>
      <c r="ASW25" s="1"/>
      <c r="ASX25" s="1"/>
      <c r="ASY25" s="1"/>
      <c r="ASZ25" s="1"/>
      <c r="ATA25" s="1"/>
      <c r="ATB25" s="1"/>
      <c r="ATC25" s="1"/>
      <c r="ATD25" s="1"/>
      <c r="ATE25" s="1"/>
      <c r="ATF25" s="1"/>
      <c r="ATG25" s="1"/>
      <c r="ATH25" s="1"/>
      <c r="ATI25" s="1"/>
      <c r="ATJ25" s="1"/>
      <c r="ATK25" s="1"/>
      <c r="ATL25" s="1"/>
      <c r="ATM25" s="1"/>
      <c r="ATN25" s="1"/>
      <c r="ATO25" s="1"/>
      <c r="ATP25" s="1"/>
      <c r="ATQ25" s="1"/>
      <c r="ATR25" s="1"/>
      <c r="ATS25" s="1"/>
      <c r="ATT25" s="1"/>
      <c r="ATU25" s="1"/>
      <c r="ATV25" s="1"/>
      <c r="ATW25" s="1"/>
      <c r="ATX25" s="1"/>
      <c r="ATY25" s="1"/>
      <c r="ATZ25" s="1"/>
      <c r="AUA25" s="1"/>
      <c r="AUB25" s="1"/>
      <c r="AUC25" s="1"/>
      <c r="AUD25" s="1"/>
      <c r="AUE25" s="1"/>
      <c r="AUF25" s="1"/>
      <c r="AUG25" s="1"/>
      <c r="AUH25" s="1"/>
      <c r="AUI25" s="1"/>
      <c r="AUJ25" s="1"/>
      <c r="AUK25" s="1"/>
      <c r="AUL25" s="1"/>
      <c r="AUM25" s="1"/>
      <c r="AUN25" s="1"/>
      <c r="AUO25" s="1"/>
      <c r="AUP25" s="1"/>
      <c r="AUQ25" s="1"/>
      <c r="AUR25" s="1"/>
      <c r="AUS25" s="1"/>
      <c r="AUT25" s="1"/>
      <c r="AUU25" s="1"/>
      <c r="AUV25" s="1"/>
      <c r="AUW25" s="1"/>
      <c r="AUX25" s="1"/>
      <c r="AUY25" s="1"/>
      <c r="AUZ25" s="1"/>
      <c r="AVA25" s="1"/>
      <c r="AVB25" s="1"/>
      <c r="AVC25" s="1"/>
      <c r="AVD25" s="1"/>
      <c r="AVE25" s="1"/>
      <c r="AVF25" s="1"/>
      <c r="AVG25" s="1"/>
      <c r="AVH25" s="1"/>
      <c r="AVI25" s="1"/>
      <c r="AVJ25" s="1"/>
      <c r="AVK25" s="1"/>
      <c r="AVL25" s="1"/>
      <c r="AVM25" s="1"/>
      <c r="AVN25" s="1"/>
      <c r="AVO25" s="1"/>
      <c r="AVP25" s="1"/>
      <c r="AVQ25" s="1"/>
      <c r="AVR25" s="1"/>
      <c r="AVS25" s="1"/>
      <c r="AVT25" s="1"/>
      <c r="AVU25" s="1"/>
      <c r="AVV25" s="1"/>
      <c r="AVW25" s="1"/>
      <c r="AVX25" s="1"/>
      <c r="AVY25" s="1"/>
      <c r="AVZ25" s="1"/>
      <c r="AWA25" s="1"/>
      <c r="AWB25" s="1"/>
      <c r="AWC25" s="1"/>
      <c r="AWD25" s="1"/>
      <c r="AWE25" s="1"/>
      <c r="AWF25" s="1"/>
      <c r="AWG25" s="1"/>
      <c r="AWH25" s="1"/>
      <c r="AWI25" s="1"/>
      <c r="AWJ25" s="1"/>
      <c r="AWK25" s="1"/>
      <c r="AWL25" s="1"/>
      <c r="AWM25" s="1"/>
      <c r="AWN25" s="1"/>
      <c r="AWO25" s="1"/>
      <c r="AWP25" s="1"/>
      <c r="AWQ25" s="1"/>
      <c r="AWR25" s="1"/>
      <c r="AWS25" s="1"/>
      <c r="AWT25" s="1"/>
      <c r="AWU25" s="1"/>
      <c r="AWV25" s="1"/>
      <c r="AWW25" s="1"/>
      <c r="AWX25" s="1"/>
      <c r="AWY25" s="1"/>
      <c r="AWZ25" s="1"/>
      <c r="AXA25" s="1"/>
      <c r="AXB25" s="1"/>
      <c r="AXC25" s="1"/>
      <c r="AXD25" s="1"/>
      <c r="AXE25" s="1"/>
      <c r="AXF25" s="1"/>
      <c r="AXG25" s="1"/>
      <c r="AXH25" s="1"/>
      <c r="AXI25" s="1"/>
      <c r="AXJ25" s="1"/>
      <c r="AXK25" s="1"/>
      <c r="AXL25" s="1"/>
      <c r="AXM25" s="1"/>
      <c r="AXN25" s="1"/>
      <c r="AXO25" s="1"/>
      <c r="AXP25" s="1"/>
      <c r="AXQ25" s="1"/>
      <c r="AXR25" s="1"/>
      <c r="AXS25" s="1"/>
      <c r="AXT25" s="1"/>
      <c r="AXU25" s="1"/>
      <c r="AXV25" s="1"/>
      <c r="AXW25" s="1"/>
      <c r="AXX25" s="1"/>
      <c r="AXY25" s="1"/>
      <c r="AXZ25" s="1"/>
      <c r="AYA25" s="1"/>
      <c r="AYB25" s="1"/>
      <c r="AYC25" s="1"/>
      <c r="AYD25" s="1"/>
      <c r="AYE25" s="1"/>
      <c r="AYF25" s="1"/>
      <c r="AYG25" s="1"/>
      <c r="AYH25" s="1"/>
      <c r="AYI25" s="1"/>
      <c r="AYJ25" s="1"/>
      <c r="AYK25" s="1"/>
      <c r="AYL25" s="1"/>
      <c r="AYM25" s="1"/>
      <c r="AYN25" s="1"/>
      <c r="AYO25" s="1"/>
      <c r="AYP25" s="1"/>
      <c r="AYQ25" s="1"/>
      <c r="AYR25" s="1"/>
      <c r="AYS25" s="1"/>
      <c r="AYT25" s="1"/>
      <c r="AYU25" s="1"/>
      <c r="AYV25" s="1"/>
      <c r="AYW25" s="1"/>
      <c r="AYX25" s="1"/>
      <c r="AYY25" s="1"/>
      <c r="AYZ25" s="1"/>
      <c r="AZA25" s="1"/>
      <c r="AZB25" s="1"/>
      <c r="AZC25" s="1"/>
      <c r="AZD25" s="1"/>
      <c r="AZE25" s="1"/>
      <c r="AZF25" s="1"/>
      <c r="AZG25" s="1"/>
      <c r="AZH25" s="1"/>
      <c r="AZI25" s="1"/>
      <c r="AZJ25" s="1"/>
      <c r="AZK25" s="1"/>
      <c r="AZL25" s="1"/>
      <c r="AZM25" s="1"/>
      <c r="AZN25" s="1"/>
      <c r="AZO25" s="1"/>
      <c r="AZP25" s="1"/>
      <c r="AZQ25" s="1"/>
      <c r="AZR25" s="1"/>
      <c r="AZS25" s="1"/>
      <c r="AZT25" s="1"/>
      <c r="AZU25" s="1"/>
      <c r="AZV25" s="1"/>
      <c r="AZW25" s="1"/>
      <c r="AZX25" s="1"/>
      <c r="AZY25" s="1"/>
      <c r="AZZ25" s="1"/>
      <c r="BAA25" s="1"/>
      <c r="BAB25" s="1"/>
      <c r="BAC25" s="1"/>
      <c r="BAD25" s="1"/>
      <c r="BAE25" s="1"/>
      <c r="BAF25" s="1"/>
      <c r="BAG25" s="1"/>
      <c r="BAH25" s="1"/>
      <c r="BAI25" s="1"/>
      <c r="BAJ25" s="1"/>
      <c r="BAK25" s="1"/>
      <c r="BAL25" s="1"/>
      <c r="BAM25" s="1"/>
      <c r="BAN25" s="1"/>
      <c r="BAO25" s="1"/>
      <c r="BAP25" s="1"/>
      <c r="BAQ25" s="1"/>
      <c r="BAR25" s="1"/>
      <c r="BAS25" s="1"/>
      <c r="BAT25" s="1"/>
      <c r="BAU25" s="1"/>
      <c r="BAV25" s="1"/>
      <c r="BAW25" s="1"/>
      <c r="BAX25" s="1"/>
      <c r="BAY25" s="1"/>
      <c r="BAZ25" s="1"/>
      <c r="BBA25" s="1"/>
      <c r="BBB25" s="1"/>
      <c r="BBC25" s="1"/>
      <c r="BBD25" s="1"/>
      <c r="BBE25" s="1"/>
      <c r="BBF25" s="1"/>
      <c r="BBG25" s="1"/>
      <c r="BBH25" s="1"/>
      <c r="BBI25" s="1"/>
      <c r="BBJ25" s="1"/>
      <c r="BBK25" s="1"/>
      <c r="BBL25" s="1"/>
      <c r="BBM25" s="1"/>
      <c r="BBN25" s="1"/>
      <c r="BBO25" s="1"/>
      <c r="BBP25" s="1"/>
      <c r="BBQ25" s="1"/>
      <c r="BBR25" s="1"/>
      <c r="BBS25" s="1"/>
      <c r="BBT25" s="1"/>
      <c r="BBU25" s="1"/>
      <c r="BBV25" s="1"/>
      <c r="BBW25" s="1"/>
      <c r="BBX25" s="1"/>
      <c r="BBY25" s="1"/>
      <c r="BBZ25" s="1"/>
      <c r="BCA25" s="1"/>
      <c r="BCB25" s="1"/>
      <c r="BCC25" s="1"/>
      <c r="BCD25" s="1"/>
      <c r="BCE25" s="1"/>
      <c r="BCF25" s="1"/>
      <c r="BCG25" s="1"/>
      <c r="BCH25" s="1"/>
      <c r="BCI25" s="1"/>
      <c r="BCJ25" s="1"/>
      <c r="BCK25" s="1"/>
      <c r="BCL25" s="1"/>
      <c r="BCM25" s="1"/>
      <c r="BCN25" s="1"/>
      <c r="BCO25" s="1"/>
      <c r="BCP25" s="1"/>
      <c r="BCQ25" s="1"/>
      <c r="BCR25" s="1"/>
      <c r="BCS25" s="1"/>
      <c r="BCT25" s="1"/>
      <c r="BCU25" s="1"/>
      <c r="BCV25" s="1"/>
      <c r="BCW25" s="1"/>
      <c r="BCX25" s="1"/>
      <c r="BCY25" s="1"/>
      <c r="BCZ25" s="1"/>
      <c r="BDA25" s="1"/>
      <c r="BDB25" s="1"/>
      <c r="BDC25" s="1"/>
      <c r="BDD25" s="1"/>
      <c r="BDE25" s="1"/>
      <c r="BDF25" s="1"/>
      <c r="BDG25" s="1"/>
      <c r="BDH25" s="1"/>
      <c r="BDI25" s="1"/>
      <c r="BDJ25" s="1"/>
      <c r="BDK25" s="1"/>
      <c r="BDL25" s="1"/>
      <c r="BDM25" s="1"/>
      <c r="BDN25" s="1"/>
      <c r="BDO25" s="1"/>
      <c r="BDP25" s="1"/>
      <c r="BDQ25" s="1"/>
      <c r="BDR25" s="1"/>
      <c r="BDS25" s="1"/>
      <c r="BDT25" s="1"/>
      <c r="BDU25" s="1"/>
      <c r="BDV25" s="1"/>
      <c r="BDW25" s="1"/>
      <c r="BDX25" s="1"/>
      <c r="BDY25" s="1"/>
      <c r="BDZ25" s="1"/>
    </row>
    <row r="26" spans="1:1482" s="10" customFormat="1" x14ac:dyDescent="0.2">
      <c r="A26" s="2"/>
      <c r="B26" s="10" t="s">
        <v>369</v>
      </c>
      <c r="C26" s="10">
        <v>13</v>
      </c>
      <c r="D26" s="10" t="s">
        <v>270</v>
      </c>
      <c r="E26" s="53">
        <v>60000</v>
      </c>
      <c r="H26" s="130">
        <f t="shared" si="5"/>
        <v>780000</v>
      </c>
      <c r="I26" s="371"/>
      <c r="J26" s="2"/>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c r="PU26" s="1"/>
      <c r="PV26" s="1"/>
      <c r="PW26" s="1"/>
      <c r="PX26" s="1"/>
      <c r="PY26" s="1"/>
      <c r="PZ26" s="1"/>
      <c r="QA26" s="1"/>
      <c r="QB26" s="1"/>
      <c r="QC26" s="1"/>
      <c r="QD26" s="1"/>
      <c r="QE26" s="1"/>
      <c r="QF26" s="1"/>
      <c r="QG26" s="1"/>
      <c r="QH26" s="1"/>
      <c r="QI26" s="1"/>
      <c r="QJ26" s="1"/>
      <c r="QK26" s="1"/>
      <c r="QL26" s="1"/>
      <c r="QM26" s="1"/>
      <c r="QN26" s="1"/>
      <c r="QO26" s="1"/>
      <c r="QP26" s="1"/>
      <c r="QQ26" s="1"/>
      <c r="QR26" s="1"/>
      <c r="QS26" s="1"/>
      <c r="QT26" s="1"/>
      <c r="QU26" s="1"/>
      <c r="QV26" s="1"/>
      <c r="QW26" s="1"/>
      <c r="QX26" s="1"/>
      <c r="QY26" s="1"/>
      <c r="QZ26" s="1"/>
      <c r="RA26" s="1"/>
      <c r="RB26" s="1"/>
      <c r="RC26" s="1"/>
      <c r="RD26" s="1"/>
      <c r="RE26" s="1"/>
      <c r="RF26" s="1"/>
      <c r="RG26" s="1"/>
      <c r="RH26" s="1"/>
      <c r="RI26" s="1"/>
      <c r="RJ26" s="1"/>
      <c r="RK26" s="1"/>
      <c r="RL26" s="1"/>
      <c r="RM26" s="1"/>
      <c r="RN26" s="1"/>
      <c r="RO26" s="1"/>
      <c r="RP26" s="1"/>
      <c r="RQ26" s="1"/>
      <c r="RR26" s="1"/>
      <c r="RS26" s="1"/>
      <c r="RT26" s="1"/>
      <c r="RU26" s="1"/>
      <c r="RV26" s="1"/>
      <c r="RW26" s="1"/>
      <c r="RX26" s="1"/>
      <c r="RY26" s="1"/>
      <c r="RZ26" s="1"/>
      <c r="SA26" s="1"/>
      <c r="SB26" s="1"/>
      <c r="SC26" s="1"/>
      <c r="SD26" s="1"/>
      <c r="SE26" s="1"/>
      <c r="SF26" s="1"/>
      <c r="SG26" s="1"/>
      <c r="SH26" s="1"/>
      <c r="SI26" s="1"/>
      <c r="SJ26" s="1"/>
      <c r="SK26" s="1"/>
      <c r="SL26" s="1"/>
      <c r="SM26" s="1"/>
      <c r="SN26" s="1"/>
      <c r="SO26" s="1"/>
      <c r="SP26" s="1"/>
      <c r="SQ26" s="1"/>
      <c r="SR26" s="1"/>
      <c r="SS26" s="1"/>
      <c r="ST26" s="1"/>
      <c r="SU26" s="1"/>
      <c r="SV26" s="1"/>
      <c r="SW26" s="1"/>
      <c r="SX26" s="1"/>
      <c r="SY26" s="1"/>
      <c r="SZ26" s="1"/>
      <c r="TA26" s="1"/>
      <c r="TB26" s="1"/>
      <c r="TC26" s="1"/>
      <c r="TD26" s="1"/>
      <c r="TE26" s="1"/>
      <c r="TF26" s="1"/>
      <c r="TG26" s="1"/>
      <c r="TH26" s="1"/>
      <c r="TI26" s="1"/>
      <c r="TJ26" s="1"/>
      <c r="TK26" s="1"/>
      <c r="TL26" s="1"/>
      <c r="TM26" s="1"/>
      <c r="TN26" s="1"/>
      <c r="TO26" s="1"/>
      <c r="TP26" s="1"/>
      <c r="TQ26" s="1"/>
      <c r="TR26" s="1"/>
      <c r="TS26" s="1"/>
      <c r="TT26" s="1"/>
      <c r="TU26" s="1"/>
      <c r="TV26" s="1"/>
      <c r="TW26" s="1"/>
      <c r="TX26" s="1"/>
      <c r="TY26" s="1"/>
      <c r="TZ26" s="1"/>
      <c r="UA26" s="1"/>
      <c r="UB26" s="1"/>
      <c r="UC26" s="1"/>
      <c r="UD26" s="1"/>
      <c r="UE26" s="1"/>
      <c r="UF26" s="1"/>
      <c r="UG26" s="1"/>
      <c r="UH26" s="1"/>
      <c r="UI26" s="1"/>
      <c r="UJ26" s="1"/>
      <c r="UK26" s="1"/>
      <c r="UL26" s="1"/>
      <c r="UM26" s="1"/>
      <c r="UN26" s="1"/>
      <c r="UO26" s="1"/>
      <c r="UP26" s="1"/>
      <c r="UQ26" s="1"/>
      <c r="UR26" s="1"/>
      <c r="US26" s="1"/>
      <c r="UT26" s="1"/>
      <c r="UU26" s="1"/>
      <c r="UV26" s="1"/>
      <c r="UW26" s="1"/>
      <c r="UX26" s="1"/>
      <c r="UY26" s="1"/>
      <c r="UZ26" s="1"/>
      <c r="VA26" s="1"/>
      <c r="VB26" s="1"/>
      <c r="VC26" s="1"/>
      <c r="VD26" s="1"/>
      <c r="VE26" s="1"/>
      <c r="VF26" s="1"/>
      <c r="VG26" s="1"/>
      <c r="VH26" s="1"/>
      <c r="VI26" s="1"/>
      <c r="VJ26" s="1"/>
      <c r="VK26" s="1"/>
      <c r="VL26" s="1"/>
      <c r="VM26" s="1"/>
      <c r="VN26" s="1"/>
      <c r="VO26" s="1"/>
      <c r="VP26" s="1"/>
      <c r="VQ26" s="1"/>
      <c r="VR26" s="1"/>
      <c r="VS26" s="1"/>
      <c r="VT26" s="1"/>
      <c r="VU26" s="1"/>
      <c r="VV26" s="1"/>
      <c r="VW26" s="1"/>
      <c r="VX26" s="1"/>
      <c r="VY26" s="1"/>
      <c r="VZ26" s="1"/>
      <c r="WA26" s="1"/>
      <c r="WB26" s="1"/>
      <c r="WC26" s="1"/>
      <c r="WD26" s="1"/>
      <c r="WE26" s="1"/>
      <c r="WF26" s="1"/>
      <c r="WG26" s="1"/>
      <c r="WH26" s="1"/>
      <c r="WI26" s="1"/>
      <c r="WJ26" s="1"/>
      <c r="WK26" s="1"/>
      <c r="WL26" s="1"/>
      <c r="WM26" s="1"/>
      <c r="WN26" s="1"/>
      <c r="WO26" s="1"/>
      <c r="WP26" s="1"/>
      <c r="WQ26" s="1"/>
      <c r="WR26" s="1"/>
      <c r="WS26" s="1"/>
      <c r="WT26" s="1"/>
      <c r="WU26" s="1"/>
      <c r="WV26" s="1"/>
      <c r="WW26" s="1"/>
      <c r="WX26" s="1"/>
      <c r="WY26" s="1"/>
      <c r="WZ26" s="1"/>
      <c r="XA26" s="1"/>
      <c r="XB26" s="1"/>
      <c r="XC26" s="1"/>
      <c r="XD26" s="1"/>
      <c r="XE26" s="1"/>
      <c r="XF26" s="1"/>
      <c r="XG26" s="1"/>
      <c r="XH26" s="1"/>
      <c r="XI26" s="1"/>
      <c r="XJ26" s="1"/>
      <c r="XK26" s="1"/>
      <c r="XL26" s="1"/>
      <c r="XM26" s="1"/>
      <c r="XN26" s="1"/>
      <c r="XO26" s="1"/>
      <c r="XP26" s="1"/>
      <c r="XQ26" s="1"/>
      <c r="XR26" s="1"/>
      <c r="XS26" s="1"/>
      <c r="XT26" s="1"/>
      <c r="XU26" s="1"/>
      <c r="XV26" s="1"/>
      <c r="XW26" s="1"/>
      <c r="XX26" s="1"/>
      <c r="XY26" s="1"/>
      <c r="XZ26" s="1"/>
      <c r="YA26" s="1"/>
      <c r="YB26" s="1"/>
      <c r="YC26" s="1"/>
      <c r="YD26" s="1"/>
      <c r="YE26" s="1"/>
      <c r="YF26" s="1"/>
      <c r="YG26" s="1"/>
      <c r="YH26" s="1"/>
      <c r="YI26" s="1"/>
      <c r="YJ26" s="1"/>
      <c r="YK26" s="1"/>
      <c r="YL26" s="1"/>
      <c r="YM26" s="1"/>
      <c r="YN26" s="1"/>
      <c r="YO26" s="1"/>
      <c r="YP26" s="1"/>
      <c r="YQ26" s="1"/>
      <c r="YR26" s="1"/>
      <c r="YS26" s="1"/>
      <c r="YT26" s="1"/>
      <c r="YU26" s="1"/>
      <c r="YV26" s="1"/>
      <c r="YW26" s="1"/>
      <c r="YX26" s="1"/>
      <c r="YY26" s="1"/>
      <c r="YZ26" s="1"/>
      <c r="ZA26" s="1"/>
      <c r="ZB26" s="1"/>
      <c r="ZC26" s="1"/>
      <c r="ZD26" s="1"/>
      <c r="ZE26" s="1"/>
      <c r="ZF26" s="1"/>
      <c r="ZG26" s="1"/>
      <c r="ZH26" s="1"/>
      <c r="ZI26" s="1"/>
      <c r="ZJ26" s="1"/>
      <c r="ZK26" s="1"/>
      <c r="ZL26" s="1"/>
      <c r="ZM26" s="1"/>
      <c r="ZN26" s="1"/>
      <c r="ZO26" s="1"/>
      <c r="ZP26" s="1"/>
      <c r="ZQ26" s="1"/>
      <c r="ZR26" s="1"/>
      <c r="ZS26" s="1"/>
      <c r="ZT26" s="1"/>
      <c r="ZU26" s="1"/>
      <c r="ZV26" s="1"/>
      <c r="ZW26" s="1"/>
      <c r="ZX26" s="1"/>
      <c r="ZY26" s="1"/>
      <c r="ZZ26" s="1"/>
      <c r="AAA26" s="1"/>
      <c r="AAB26" s="1"/>
      <c r="AAC26" s="1"/>
      <c r="AAD26" s="1"/>
      <c r="AAE26" s="1"/>
      <c r="AAF26" s="1"/>
      <c r="AAG26" s="1"/>
      <c r="AAH26" s="1"/>
      <c r="AAI26" s="1"/>
      <c r="AAJ26" s="1"/>
      <c r="AAK26" s="1"/>
      <c r="AAL26" s="1"/>
      <c r="AAM26" s="1"/>
      <c r="AAN26" s="1"/>
      <c r="AAO26" s="1"/>
      <c r="AAP26" s="1"/>
      <c r="AAQ26" s="1"/>
      <c r="AAR26" s="1"/>
      <c r="AAS26" s="1"/>
      <c r="AAT26" s="1"/>
      <c r="AAU26" s="1"/>
      <c r="AAV26" s="1"/>
      <c r="AAW26" s="1"/>
      <c r="AAX26" s="1"/>
      <c r="AAY26" s="1"/>
      <c r="AAZ26" s="1"/>
      <c r="ABA26" s="1"/>
      <c r="ABB26" s="1"/>
      <c r="ABC26" s="1"/>
      <c r="ABD26" s="1"/>
      <c r="ABE26" s="1"/>
      <c r="ABF26" s="1"/>
      <c r="ABG26" s="1"/>
      <c r="ABH26" s="1"/>
      <c r="ABI26" s="1"/>
      <c r="ABJ26" s="1"/>
      <c r="ABK26" s="1"/>
      <c r="ABL26" s="1"/>
      <c r="ABM26" s="1"/>
      <c r="ABN26" s="1"/>
      <c r="ABO26" s="1"/>
      <c r="ABP26" s="1"/>
      <c r="ABQ26" s="1"/>
      <c r="ABR26" s="1"/>
      <c r="ABS26" s="1"/>
      <c r="ABT26" s="1"/>
      <c r="ABU26" s="1"/>
      <c r="ABV26" s="1"/>
      <c r="ABW26" s="1"/>
      <c r="ABX26" s="1"/>
      <c r="ABY26" s="1"/>
      <c r="ABZ26" s="1"/>
      <c r="ACA26" s="1"/>
      <c r="ACB26" s="1"/>
      <c r="ACC26" s="1"/>
      <c r="ACD26" s="1"/>
      <c r="ACE26" s="1"/>
      <c r="ACF26" s="1"/>
      <c r="ACG26" s="1"/>
      <c r="ACH26" s="1"/>
      <c r="ACI26" s="1"/>
      <c r="ACJ26" s="1"/>
      <c r="ACK26" s="1"/>
      <c r="ACL26" s="1"/>
      <c r="ACM26" s="1"/>
      <c r="ACN26" s="1"/>
      <c r="ACO26" s="1"/>
      <c r="ACP26" s="1"/>
      <c r="ACQ26" s="1"/>
      <c r="ACR26" s="1"/>
      <c r="ACS26" s="1"/>
      <c r="ACT26" s="1"/>
      <c r="ACU26" s="1"/>
      <c r="ACV26" s="1"/>
      <c r="ACW26" s="1"/>
      <c r="ACX26" s="1"/>
      <c r="ACY26" s="1"/>
      <c r="ACZ26" s="1"/>
      <c r="ADA26" s="1"/>
      <c r="ADB26" s="1"/>
      <c r="ADC26" s="1"/>
      <c r="ADD26" s="1"/>
      <c r="ADE26" s="1"/>
      <c r="ADF26" s="1"/>
      <c r="ADG26" s="1"/>
      <c r="ADH26" s="1"/>
      <c r="ADI26" s="1"/>
      <c r="ADJ26" s="1"/>
      <c r="ADK26" s="1"/>
      <c r="ADL26" s="1"/>
      <c r="ADM26" s="1"/>
      <c r="ADN26" s="1"/>
      <c r="ADO26" s="1"/>
      <c r="ADP26" s="1"/>
      <c r="ADQ26" s="1"/>
      <c r="ADR26" s="1"/>
      <c r="ADS26" s="1"/>
      <c r="ADT26" s="1"/>
      <c r="ADU26" s="1"/>
      <c r="ADV26" s="1"/>
      <c r="ADW26" s="1"/>
      <c r="ADX26" s="1"/>
      <c r="ADY26" s="1"/>
      <c r="ADZ26" s="1"/>
      <c r="AEA26" s="1"/>
      <c r="AEB26" s="1"/>
      <c r="AEC26" s="1"/>
      <c r="AED26" s="1"/>
      <c r="AEE26" s="1"/>
      <c r="AEF26" s="1"/>
      <c r="AEG26" s="1"/>
      <c r="AEH26" s="1"/>
      <c r="AEI26" s="1"/>
      <c r="AEJ26" s="1"/>
      <c r="AEK26" s="1"/>
      <c r="AEL26" s="1"/>
      <c r="AEM26" s="1"/>
      <c r="AEN26" s="1"/>
      <c r="AEO26" s="1"/>
      <c r="AEP26" s="1"/>
      <c r="AEQ26" s="1"/>
      <c r="AER26" s="1"/>
      <c r="AES26" s="1"/>
      <c r="AET26" s="1"/>
      <c r="AEU26" s="1"/>
      <c r="AEV26" s="1"/>
      <c r="AEW26" s="1"/>
      <c r="AEX26" s="1"/>
      <c r="AEY26" s="1"/>
      <c r="AEZ26" s="1"/>
      <c r="AFA26" s="1"/>
      <c r="AFB26" s="1"/>
      <c r="AFC26" s="1"/>
      <c r="AFD26" s="1"/>
      <c r="AFE26" s="1"/>
      <c r="AFF26" s="1"/>
      <c r="AFG26" s="1"/>
      <c r="AFH26" s="1"/>
      <c r="AFI26" s="1"/>
      <c r="AFJ26" s="1"/>
      <c r="AFK26" s="1"/>
      <c r="AFL26" s="1"/>
      <c r="AFM26" s="1"/>
      <c r="AFN26" s="1"/>
      <c r="AFO26" s="1"/>
      <c r="AFP26" s="1"/>
      <c r="AFQ26" s="1"/>
      <c r="AFR26" s="1"/>
      <c r="AFS26" s="1"/>
      <c r="AFT26" s="1"/>
      <c r="AFU26" s="1"/>
      <c r="AFV26" s="1"/>
      <c r="AFW26" s="1"/>
      <c r="AFX26" s="1"/>
      <c r="AFY26" s="1"/>
      <c r="AFZ26" s="1"/>
      <c r="AGA26" s="1"/>
      <c r="AGB26" s="1"/>
      <c r="AGC26" s="1"/>
      <c r="AGD26" s="1"/>
      <c r="AGE26" s="1"/>
      <c r="AGF26" s="1"/>
      <c r="AGG26" s="1"/>
      <c r="AGH26" s="1"/>
      <c r="AGI26" s="1"/>
      <c r="AGJ26" s="1"/>
      <c r="AGK26" s="1"/>
      <c r="AGL26" s="1"/>
      <c r="AGM26" s="1"/>
      <c r="AGN26" s="1"/>
      <c r="AGO26" s="1"/>
      <c r="AGP26" s="1"/>
      <c r="AGQ26" s="1"/>
      <c r="AGR26" s="1"/>
      <c r="AGS26" s="1"/>
      <c r="AGT26" s="1"/>
      <c r="AGU26" s="1"/>
      <c r="AGV26" s="1"/>
      <c r="AGW26" s="1"/>
      <c r="AGX26" s="1"/>
      <c r="AGY26" s="1"/>
      <c r="AGZ26" s="1"/>
      <c r="AHA26" s="1"/>
      <c r="AHB26" s="1"/>
      <c r="AHC26" s="1"/>
      <c r="AHD26" s="1"/>
      <c r="AHE26" s="1"/>
      <c r="AHF26" s="1"/>
      <c r="AHG26" s="1"/>
      <c r="AHH26" s="1"/>
      <c r="AHI26" s="1"/>
      <c r="AHJ26" s="1"/>
      <c r="AHK26" s="1"/>
      <c r="AHL26" s="1"/>
      <c r="AHM26" s="1"/>
      <c r="AHN26" s="1"/>
      <c r="AHO26" s="1"/>
      <c r="AHP26" s="1"/>
      <c r="AHQ26" s="1"/>
      <c r="AHR26" s="1"/>
      <c r="AHS26" s="1"/>
      <c r="AHT26" s="1"/>
      <c r="AHU26" s="1"/>
      <c r="AHV26" s="1"/>
      <c r="AHW26" s="1"/>
      <c r="AHX26" s="1"/>
      <c r="AHY26" s="1"/>
      <c r="AHZ26" s="1"/>
      <c r="AIA26" s="1"/>
      <c r="AIB26" s="1"/>
      <c r="AIC26" s="1"/>
      <c r="AID26" s="1"/>
      <c r="AIE26" s="1"/>
      <c r="AIF26" s="1"/>
      <c r="AIG26" s="1"/>
      <c r="AIH26" s="1"/>
      <c r="AII26" s="1"/>
      <c r="AIJ26" s="1"/>
      <c r="AIK26" s="1"/>
      <c r="AIL26" s="1"/>
      <c r="AIM26" s="1"/>
      <c r="AIN26" s="1"/>
      <c r="AIO26" s="1"/>
      <c r="AIP26" s="1"/>
      <c r="AIQ26" s="1"/>
      <c r="AIR26" s="1"/>
      <c r="AIS26" s="1"/>
      <c r="AIT26" s="1"/>
      <c r="AIU26" s="1"/>
      <c r="AIV26" s="1"/>
      <c r="AIW26" s="1"/>
      <c r="AIX26" s="1"/>
      <c r="AIY26" s="1"/>
      <c r="AIZ26" s="1"/>
      <c r="AJA26" s="1"/>
      <c r="AJB26" s="1"/>
      <c r="AJC26" s="1"/>
      <c r="AJD26" s="1"/>
      <c r="AJE26" s="1"/>
      <c r="AJF26" s="1"/>
      <c r="AJG26" s="1"/>
      <c r="AJH26" s="1"/>
      <c r="AJI26" s="1"/>
      <c r="AJJ26" s="1"/>
      <c r="AJK26" s="1"/>
      <c r="AJL26" s="1"/>
      <c r="AJM26" s="1"/>
      <c r="AJN26" s="1"/>
      <c r="AJO26" s="1"/>
      <c r="AJP26" s="1"/>
      <c r="AJQ26" s="1"/>
      <c r="AJR26" s="1"/>
      <c r="AJS26" s="1"/>
      <c r="AJT26" s="1"/>
      <c r="AJU26" s="1"/>
      <c r="AJV26" s="1"/>
      <c r="AJW26" s="1"/>
      <c r="AJX26" s="1"/>
      <c r="AJY26" s="1"/>
      <c r="AJZ26" s="1"/>
      <c r="AKA26" s="1"/>
      <c r="AKB26" s="1"/>
      <c r="AKC26" s="1"/>
      <c r="AKD26" s="1"/>
      <c r="AKE26" s="1"/>
      <c r="AKF26" s="1"/>
      <c r="AKG26" s="1"/>
      <c r="AKH26" s="1"/>
      <c r="AKI26" s="1"/>
      <c r="AKJ26" s="1"/>
      <c r="AKK26" s="1"/>
      <c r="AKL26" s="1"/>
      <c r="AKM26" s="1"/>
      <c r="AKN26" s="1"/>
      <c r="AKO26" s="1"/>
      <c r="AKP26" s="1"/>
      <c r="AKQ26" s="1"/>
      <c r="AKR26" s="1"/>
      <c r="AKS26" s="1"/>
      <c r="AKT26" s="1"/>
      <c r="AKU26" s="1"/>
      <c r="AKV26" s="1"/>
      <c r="AKW26" s="1"/>
      <c r="AKX26" s="1"/>
      <c r="AKY26" s="1"/>
      <c r="AKZ26" s="1"/>
      <c r="ALA26" s="1"/>
      <c r="ALB26" s="1"/>
      <c r="ALC26" s="1"/>
      <c r="ALD26" s="1"/>
      <c r="ALE26" s="1"/>
      <c r="ALF26" s="1"/>
      <c r="ALG26" s="1"/>
      <c r="ALH26" s="1"/>
      <c r="ALI26" s="1"/>
      <c r="ALJ26" s="1"/>
      <c r="ALK26" s="1"/>
      <c r="ALL26" s="1"/>
      <c r="ALM26" s="1"/>
      <c r="ALN26" s="1"/>
      <c r="ALO26" s="1"/>
      <c r="ALP26" s="1"/>
      <c r="ALQ26" s="1"/>
      <c r="ALR26" s="1"/>
      <c r="ALS26" s="1"/>
      <c r="ALT26" s="1"/>
      <c r="ALU26" s="1"/>
      <c r="ALV26" s="1"/>
      <c r="ALW26" s="1"/>
      <c r="ALX26" s="1"/>
      <c r="ALY26" s="1"/>
      <c r="ALZ26" s="1"/>
      <c r="AMA26" s="1"/>
      <c r="AMB26" s="1"/>
      <c r="AMC26" s="1"/>
      <c r="AMD26" s="1"/>
      <c r="AME26" s="1"/>
      <c r="AMF26" s="1"/>
      <c r="AMG26" s="1"/>
      <c r="AMH26" s="1"/>
      <c r="AMI26" s="1"/>
      <c r="AMJ26" s="1"/>
      <c r="AMK26" s="1"/>
      <c r="AML26" s="1"/>
      <c r="AMM26" s="1"/>
      <c r="AMN26" s="1"/>
      <c r="AMO26" s="1"/>
      <c r="AMP26" s="1"/>
      <c r="AMQ26" s="1"/>
      <c r="AMR26" s="1"/>
      <c r="AMS26" s="1"/>
      <c r="AMT26" s="1"/>
      <c r="AMU26" s="1"/>
      <c r="AMV26" s="1"/>
      <c r="AMW26" s="1"/>
      <c r="AMX26" s="1"/>
      <c r="AMY26" s="1"/>
      <c r="AMZ26" s="1"/>
      <c r="ANA26" s="1"/>
      <c r="ANB26" s="1"/>
      <c r="ANC26" s="1"/>
      <c r="AND26" s="1"/>
      <c r="ANE26" s="1"/>
      <c r="ANF26" s="1"/>
      <c r="ANG26" s="1"/>
      <c r="ANH26" s="1"/>
      <c r="ANI26" s="1"/>
      <c r="ANJ26" s="1"/>
      <c r="ANK26" s="1"/>
      <c r="ANL26" s="1"/>
      <c r="ANM26" s="1"/>
      <c r="ANN26" s="1"/>
      <c r="ANO26" s="1"/>
      <c r="ANP26" s="1"/>
      <c r="ANQ26" s="1"/>
      <c r="ANR26" s="1"/>
      <c r="ANS26" s="1"/>
      <c r="ANT26" s="1"/>
      <c r="ANU26" s="1"/>
      <c r="ANV26" s="1"/>
      <c r="ANW26" s="1"/>
      <c r="ANX26" s="1"/>
      <c r="ANY26" s="1"/>
      <c r="ANZ26" s="1"/>
      <c r="AOA26" s="1"/>
      <c r="AOB26" s="1"/>
      <c r="AOC26" s="1"/>
      <c r="AOD26" s="1"/>
      <c r="AOE26" s="1"/>
      <c r="AOF26" s="1"/>
      <c r="AOG26" s="1"/>
      <c r="AOH26" s="1"/>
      <c r="AOI26" s="1"/>
      <c r="AOJ26" s="1"/>
      <c r="AOK26" s="1"/>
      <c r="AOL26" s="1"/>
      <c r="AOM26" s="1"/>
      <c r="AON26" s="1"/>
      <c r="AOO26" s="1"/>
      <c r="AOP26" s="1"/>
      <c r="AOQ26" s="1"/>
      <c r="AOR26" s="1"/>
      <c r="AOS26" s="1"/>
      <c r="AOT26" s="1"/>
      <c r="AOU26" s="1"/>
      <c r="AOV26" s="1"/>
      <c r="AOW26" s="1"/>
      <c r="AOX26" s="1"/>
      <c r="AOY26" s="1"/>
      <c r="AOZ26" s="1"/>
      <c r="APA26" s="1"/>
      <c r="APB26" s="1"/>
      <c r="APC26" s="1"/>
      <c r="APD26" s="1"/>
      <c r="APE26" s="1"/>
      <c r="APF26" s="1"/>
      <c r="APG26" s="1"/>
      <c r="APH26" s="1"/>
      <c r="API26" s="1"/>
      <c r="APJ26" s="1"/>
      <c r="APK26" s="1"/>
      <c r="APL26" s="1"/>
      <c r="APM26" s="1"/>
      <c r="APN26" s="1"/>
      <c r="APO26" s="1"/>
      <c r="APP26" s="1"/>
      <c r="APQ26" s="1"/>
      <c r="APR26" s="1"/>
      <c r="APS26" s="1"/>
      <c r="APT26" s="1"/>
      <c r="APU26" s="1"/>
      <c r="APV26" s="1"/>
      <c r="APW26" s="1"/>
      <c r="APX26" s="1"/>
      <c r="APY26" s="1"/>
      <c r="APZ26" s="1"/>
      <c r="AQA26" s="1"/>
      <c r="AQB26" s="1"/>
      <c r="AQC26" s="1"/>
      <c r="AQD26" s="1"/>
      <c r="AQE26" s="1"/>
      <c r="AQF26" s="1"/>
      <c r="AQG26" s="1"/>
      <c r="AQH26" s="1"/>
      <c r="AQI26" s="1"/>
      <c r="AQJ26" s="1"/>
      <c r="AQK26" s="1"/>
      <c r="AQL26" s="1"/>
      <c r="AQM26" s="1"/>
      <c r="AQN26" s="1"/>
      <c r="AQO26" s="1"/>
      <c r="AQP26" s="1"/>
      <c r="AQQ26" s="1"/>
      <c r="AQR26" s="1"/>
      <c r="AQS26" s="1"/>
      <c r="AQT26" s="1"/>
      <c r="AQU26" s="1"/>
      <c r="AQV26" s="1"/>
      <c r="AQW26" s="1"/>
      <c r="AQX26" s="1"/>
      <c r="AQY26" s="1"/>
      <c r="AQZ26" s="1"/>
      <c r="ARA26" s="1"/>
      <c r="ARB26" s="1"/>
      <c r="ARC26" s="1"/>
      <c r="ARD26" s="1"/>
      <c r="ARE26" s="1"/>
      <c r="ARF26" s="1"/>
      <c r="ARG26" s="1"/>
      <c r="ARH26" s="1"/>
      <c r="ARI26" s="1"/>
      <c r="ARJ26" s="1"/>
      <c r="ARK26" s="1"/>
      <c r="ARL26" s="1"/>
      <c r="ARM26" s="1"/>
      <c r="ARN26" s="1"/>
      <c r="ARO26" s="1"/>
      <c r="ARP26" s="1"/>
      <c r="ARQ26" s="1"/>
      <c r="ARR26" s="1"/>
      <c r="ARS26" s="1"/>
      <c r="ART26" s="1"/>
      <c r="ARU26" s="1"/>
      <c r="ARV26" s="1"/>
      <c r="ARW26" s="1"/>
      <c r="ARX26" s="1"/>
      <c r="ARY26" s="1"/>
      <c r="ARZ26" s="1"/>
      <c r="ASA26" s="1"/>
      <c r="ASB26" s="1"/>
      <c r="ASC26" s="1"/>
      <c r="ASD26" s="1"/>
      <c r="ASE26" s="1"/>
      <c r="ASF26" s="1"/>
      <c r="ASG26" s="1"/>
      <c r="ASH26" s="1"/>
      <c r="ASI26" s="1"/>
      <c r="ASJ26" s="1"/>
      <c r="ASK26" s="1"/>
      <c r="ASL26" s="1"/>
      <c r="ASM26" s="1"/>
      <c r="ASN26" s="1"/>
      <c r="ASO26" s="1"/>
      <c r="ASP26" s="1"/>
      <c r="ASQ26" s="1"/>
      <c r="ASR26" s="1"/>
      <c r="ASS26" s="1"/>
      <c r="AST26" s="1"/>
      <c r="ASU26" s="1"/>
      <c r="ASV26" s="1"/>
      <c r="ASW26" s="1"/>
      <c r="ASX26" s="1"/>
      <c r="ASY26" s="1"/>
      <c r="ASZ26" s="1"/>
      <c r="ATA26" s="1"/>
      <c r="ATB26" s="1"/>
      <c r="ATC26" s="1"/>
      <c r="ATD26" s="1"/>
      <c r="ATE26" s="1"/>
      <c r="ATF26" s="1"/>
      <c r="ATG26" s="1"/>
      <c r="ATH26" s="1"/>
      <c r="ATI26" s="1"/>
      <c r="ATJ26" s="1"/>
      <c r="ATK26" s="1"/>
      <c r="ATL26" s="1"/>
      <c r="ATM26" s="1"/>
      <c r="ATN26" s="1"/>
      <c r="ATO26" s="1"/>
      <c r="ATP26" s="1"/>
      <c r="ATQ26" s="1"/>
      <c r="ATR26" s="1"/>
      <c r="ATS26" s="1"/>
      <c r="ATT26" s="1"/>
      <c r="ATU26" s="1"/>
      <c r="ATV26" s="1"/>
      <c r="ATW26" s="1"/>
      <c r="ATX26" s="1"/>
      <c r="ATY26" s="1"/>
      <c r="ATZ26" s="1"/>
      <c r="AUA26" s="1"/>
      <c r="AUB26" s="1"/>
      <c r="AUC26" s="1"/>
      <c r="AUD26" s="1"/>
      <c r="AUE26" s="1"/>
      <c r="AUF26" s="1"/>
      <c r="AUG26" s="1"/>
      <c r="AUH26" s="1"/>
      <c r="AUI26" s="1"/>
      <c r="AUJ26" s="1"/>
      <c r="AUK26" s="1"/>
      <c r="AUL26" s="1"/>
      <c r="AUM26" s="1"/>
      <c r="AUN26" s="1"/>
      <c r="AUO26" s="1"/>
      <c r="AUP26" s="1"/>
      <c r="AUQ26" s="1"/>
      <c r="AUR26" s="1"/>
      <c r="AUS26" s="1"/>
      <c r="AUT26" s="1"/>
      <c r="AUU26" s="1"/>
      <c r="AUV26" s="1"/>
      <c r="AUW26" s="1"/>
      <c r="AUX26" s="1"/>
      <c r="AUY26" s="1"/>
      <c r="AUZ26" s="1"/>
      <c r="AVA26" s="1"/>
      <c r="AVB26" s="1"/>
      <c r="AVC26" s="1"/>
      <c r="AVD26" s="1"/>
      <c r="AVE26" s="1"/>
      <c r="AVF26" s="1"/>
      <c r="AVG26" s="1"/>
      <c r="AVH26" s="1"/>
      <c r="AVI26" s="1"/>
      <c r="AVJ26" s="1"/>
      <c r="AVK26" s="1"/>
      <c r="AVL26" s="1"/>
      <c r="AVM26" s="1"/>
      <c r="AVN26" s="1"/>
      <c r="AVO26" s="1"/>
      <c r="AVP26" s="1"/>
      <c r="AVQ26" s="1"/>
      <c r="AVR26" s="1"/>
      <c r="AVS26" s="1"/>
      <c r="AVT26" s="1"/>
      <c r="AVU26" s="1"/>
      <c r="AVV26" s="1"/>
      <c r="AVW26" s="1"/>
      <c r="AVX26" s="1"/>
      <c r="AVY26" s="1"/>
      <c r="AVZ26" s="1"/>
      <c r="AWA26" s="1"/>
      <c r="AWB26" s="1"/>
      <c r="AWC26" s="1"/>
      <c r="AWD26" s="1"/>
      <c r="AWE26" s="1"/>
      <c r="AWF26" s="1"/>
      <c r="AWG26" s="1"/>
      <c r="AWH26" s="1"/>
      <c r="AWI26" s="1"/>
      <c r="AWJ26" s="1"/>
      <c r="AWK26" s="1"/>
      <c r="AWL26" s="1"/>
      <c r="AWM26" s="1"/>
      <c r="AWN26" s="1"/>
      <c r="AWO26" s="1"/>
      <c r="AWP26" s="1"/>
      <c r="AWQ26" s="1"/>
      <c r="AWR26" s="1"/>
      <c r="AWS26" s="1"/>
      <c r="AWT26" s="1"/>
      <c r="AWU26" s="1"/>
      <c r="AWV26" s="1"/>
      <c r="AWW26" s="1"/>
      <c r="AWX26" s="1"/>
      <c r="AWY26" s="1"/>
      <c r="AWZ26" s="1"/>
      <c r="AXA26" s="1"/>
      <c r="AXB26" s="1"/>
      <c r="AXC26" s="1"/>
      <c r="AXD26" s="1"/>
      <c r="AXE26" s="1"/>
      <c r="AXF26" s="1"/>
      <c r="AXG26" s="1"/>
      <c r="AXH26" s="1"/>
      <c r="AXI26" s="1"/>
      <c r="AXJ26" s="1"/>
      <c r="AXK26" s="1"/>
      <c r="AXL26" s="1"/>
      <c r="AXM26" s="1"/>
      <c r="AXN26" s="1"/>
      <c r="AXO26" s="1"/>
      <c r="AXP26" s="1"/>
      <c r="AXQ26" s="1"/>
      <c r="AXR26" s="1"/>
      <c r="AXS26" s="1"/>
      <c r="AXT26" s="1"/>
      <c r="AXU26" s="1"/>
      <c r="AXV26" s="1"/>
      <c r="AXW26" s="1"/>
      <c r="AXX26" s="1"/>
      <c r="AXY26" s="1"/>
      <c r="AXZ26" s="1"/>
      <c r="AYA26" s="1"/>
      <c r="AYB26" s="1"/>
      <c r="AYC26" s="1"/>
      <c r="AYD26" s="1"/>
      <c r="AYE26" s="1"/>
      <c r="AYF26" s="1"/>
      <c r="AYG26" s="1"/>
      <c r="AYH26" s="1"/>
      <c r="AYI26" s="1"/>
      <c r="AYJ26" s="1"/>
      <c r="AYK26" s="1"/>
      <c r="AYL26" s="1"/>
      <c r="AYM26" s="1"/>
      <c r="AYN26" s="1"/>
      <c r="AYO26" s="1"/>
      <c r="AYP26" s="1"/>
      <c r="AYQ26" s="1"/>
      <c r="AYR26" s="1"/>
      <c r="AYS26" s="1"/>
      <c r="AYT26" s="1"/>
      <c r="AYU26" s="1"/>
      <c r="AYV26" s="1"/>
      <c r="AYW26" s="1"/>
      <c r="AYX26" s="1"/>
      <c r="AYY26" s="1"/>
      <c r="AYZ26" s="1"/>
      <c r="AZA26" s="1"/>
      <c r="AZB26" s="1"/>
      <c r="AZC26" s="1"/>
      <c r="AZD26" s="1"/>
      <c r="AZE26" s="1"/>
      <c r="AZF26" s="1"/>
      <c r="AZG26" s="1"/>
      <c r="AZH26" s="1"/>
      <c r="AZI26" s="1"/>
      <c r="AZJ26" s="1"/>
      <c r="AZK26" s="1"/>
      <c r="AZL26" s="1"/>
      <c r="AZM26" s="1"/>
      <c r="AZN26" s="1"/>
      <c r="AZO26" s="1"/>
      <c r="AZP26" s="1"/>
      <c r="AZQ26" s="1"/>
      <c r="AZR26" s="1"/>
      <c r="AZS26" s="1"/>
      <c r="AZT26" s="1"/>
      <c r="AZU26" s="1"/>
      <c r="AZV26" s="1"/>
      <c r="AZW26" s="1"/>
      <c r="AZX26" s="1"/>
      <c r="AZY26" s="1"/>
      <c r="AZZ26" s="1"/>
      <c r="BAA26" s="1"/>
      <c r="BAB26" s="1"/>
      <c r="BAC26" s="1"/>
      <c r="BAD26" s="1"/>
      <c r="BAE26" s="1"/>
      <c r="BAF26" s="1"/>
      <c r="BAG26" s="1"/>
      <c r="BAH26" s="1"/>
      <c r="BAI26" s="1"/>
      <c r="BAJ26" s="1"/>
      <c r="BAK26" s="1"/>
      <c r="BAL26" s="1"/>
      <c r="BAM26" s="1"/>
      <c r="BAN26" s="1"/>
      <c r="BAO26" s="1"/>
      <c r="BAP26" s="1"/>
      <c r="BAQ26" s="1"/>
      <c r="BAR26" s="1"/>
      <c r="BAS26" s="1"/>
      <c r="BAT26" s="1"/>
      <c r="BAU26" s="1"/>
      <c r="BAV26" s="1"/>
      <c r="BAW26" s="1"/>
      <c r="BAX26" s="1"/>
      <c r="BAY26" s="1"/>
      <c r="BAZ26" s="1"/>
      <c r="BBA26" s="1"/>
      <c r="BBB26" s="1"/>
      <c r="BBC26" s="1"/>
      <c r="BBD26" s="1"/>
      <c r="BBE26" s="1"/>
      <c r="BBF26" s="1"/>
      <c r="BBG26" s="1"/>
      <c r="BBH26" s="1"/>
      <c r="BBI26" s="1"/>
      <c r="BBJ26" s="1"/>
      <c r="BBK26" s="1"/>
      <c r="BBL26" s="1"/>
      <c r="BBM26" s="1"/>
      <c r="BBN26" s="1"/>
      <c r="BBO26" s="1"/>
      <c r="BBP26" s="1"/>
      <c r="BBQ26" s="1"/>
      <c r="BBR26" s="1"/>
      <c r="BBS26" s="1"/>
      <c r="BBT26" s="1"/>
      <c r="BBU26" s="1"/>
      <c r="BBV26" s="1"/>
      <c r="BBW26" s="1"/>
      <c r="BBX26" s="1"/>
      <c r="BBY26" s="1"/>
      <c r="BBZ26" s="1"/>
      <c r="BCA26" s="1"/>
      <c r="BCB26" s="1"/>
      <c r="BCC26" s="1"/>
      <c r="BCD26" s="1"/>
      <c r="BCE26" s="1"/>
      <c r="BCF26" s="1"/>
      <c r="BCG26" s="1"/>
      <c r="BCH26" s="1"/>
      <c r="BCI26" s="1"/>
      <c r="BCJ26" s="1"/>
      <c r="BCK26" s="1"/>
      <c r="BCL26" s="1"/>
      <c r="BCM26" s="1"/>
      <c r="BCN26" s="1"/>
      <c r="BCO26" s="1"/>
      <c r="BCP26" s="1"/>
      <c r="BCQ26" s="1"/>
      <c r="BCR26" s="1"/>
      <c r="BCS26" s="1"/>
      <c r="BCT26" s="1"/>
      <c r="BCU26" s="1"/>
      <c r="BCV26" s="1"/>
      <c r="BCW26" s="1"/>
      <c r="BCX26" s="1"/>
      <c r="BCY26" s="1"/>
      <c r="BCZ26" s="1"/>
      <c r="BDA26" s="1"/>
      <c r="BDB26" s="1"/>
      <c r="BDC26" s="1"/>
      <c r="BDD26" s="1"/>
      <c r="BDE26" s="1"/>
      <c r="BDF26" s="1"/>
      <c r="BDG26" s="1"/>
      <c r="BDH26" s="1"/>
      <c r="BDI26" s="1"/>
      <c r="BDJ26" s="1"/>
      <c r="BDK26" s="1"/>
      <c r="BDL26" s="1"/>
      <c r="BDM26" s="1"/>
      <c r="BDN26" s="1"/>
      <c r="BDO26" s="1"/>
      <c r="BDP26" s="1"/>
      <c r="BDQ26" s="1"/>
      <c r="BDR26" s="1"/>
      <c r="BDS26" s="1"/>
      <c r="BDT26" s="1"/>
      <c r="BDU26" s="1"/>
      <c r="BDV26" s="1"/>
      <c r="BDW26" s="1"/>
      <c r="BDX26" s="1"/>
      <c r="BDY26" s="1"/>
      <c r="BDZ26" s="1"/>
    </row>
    <row r="27" spans="1:1482" s="10" customFormat="1" x14ac:dyDescent="0.2">
      <c r="A27" s="2"/>
      <c r="B27" s="10" t="s">
        <v>830</v>
      </c>
      <c r="C27" s="31">
        <f>'Categoria Costos Panela'!B236</f>
        <v>13</v>
      </c>
      <c r="D27" s="10" t="s">
        <v>270</v>
      </c>
      <c r="E27" s="53">
        <v>2150000</v>
      </c>
      <c r="H27" s="130">
        <f t="shared" si="5"/>
        <v>27950000</v>
      </c>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c r="ZE27" s="1"/>
      <c r="ZF27" s="1"/>
      <c r="ZG27" s="1"/>
      <c r="ZH27" s="1"/>
      <c r="ZI27" s="1"/>
      <c r="ZJ27" s="1"/>
      <c r="ZK27" s="1"/>
      <c r="ZL27" s="1"/>
      <c r="ZM27" s="1"/>
      <c r="ZN27" s="1"/>
      <c r="ZO27" s="1"/>
      <c r="ZP27" s="1"/>
      <c r="ZQ27" s="1"/>
      <c r="ZR27" s="1"/>
      <c r="ZS27" s="1"/>
      <c r="ZT27" s="1"/>
      <c r="ZU27" s="1"/>
      <c r="ZV27" s="1"/>
      <c r="ZW27" s="1"/>
      <c r="ZX27" s="1"/>
      <c r="ZY27" s="1"/>
      <c r="ZZ27" s="1"/>
      <c r="AAA27" s="1"/>
      <c r="AAB27" s="1"/>
      <c r="AAC27" s="1"/>
      <c r="AAD27" s="1"/>
      <c r="AAE27" s="1"/>
      <c r="AAF27" s="1"/>
      <c r="AAG27" s="1"/>
      <c r="AAH27" s="1"/>
      <c r="AAI27" s="1"/>
      <c r="AAJ27" s="1"/>
      <c r="AAK27" s="1"/>
      <c r="AAL27" s="1"/>
      <c r="AAM27" s="1"/>
      <c r="AAN27" s="1"/>
      <c r="AAO27" s="1"/>
      <c r="AAP27" s="1"/>
      <c r="AAQ27" s="1"/>
      <c r="AAR27" s="1"/>
      <c r="AAS27" s="1"/>
      <c r="AAT27" s="1"/>
      <c r="AAU27" s="1"/>
      <c r="AAV27" s="1"/>
      <c r="AAW27" s="1"/>
      <c r="AAX27" s="1"/>
      <c r="AAY27" s="1"/>
      <c r="AAZ27" s="1"/>
      <c r="ABA27" s="1"/>
      <c r="ABB27" s="1"/>
      <c r="ABC27" s="1"/>
      <c r="ABD27" s="1"/>
      <c r="ABE27" s="1"/>
      <c r="ABF27" s="1"/>
      <c r="ABG27" s="1"/>
      <c r="ABH27" s="1"/>
      <c r="ABI27" s="1"/>
      <c r="ABJ27" s="1"/>
      <c r="ABK27" s="1"/>
      <c r="ABL27" s="1"/>
      <c r="ABM27" s="1"/>
      <c r="ABN27" s="1"/>
      <c r="ABO27" s="1"/>
      <c r="ABP27" s="1"/>
      <c r="ABQ27" s="1"/>
      <c r="ABR27" s="1"/>
      <c r="ABS27" s="1"/>
      <c r="ABT27" s="1"/>
      <c r="ABU27" s="1"/>
      <c r="ABV27" s="1"/>
      <c r="ABW27" s="1"/>
      <c r="ABX27" s="1"/>
      <c r="ABY27" s="1"/>
      <c r="ABZ27" s="1"/>
      <c r="ACA27" s="1"/>
      <c r="ACB27" s="1"/>
      <c r="ACC27" s="1"/>
      <c r="ACD27" s="1"/>
      <c r="ACE27" s="1"/>
      <c r="ACF27" s="1"/>
      <c r="ACG27" s="1"/>
      <c r="ACH27" s="1"/>
      <c r="ACI27" s="1"/>
      <c r="ACJ27" s="1"/>
      <c r="ACK27" s="1"/>
      <c r="ACL27" s="1"/>
      <c r="ACM27" s="1"/>
      <c r="ACN27" s="1"/>
      <c r="ACO27" s="1"/>
      <c r="ACP27" s="1"/>
      <c r="ACQ27" s="1"/>
      <c r="ACR27" s="1"/>
      <c r="ACS27" s="1"/>
      <c r="ACT27" s="1"/>
      <c r="ACU27" s="1"/>
      <c r="ACV27" s="1"/>
      <c r="ACW27" s="1"/>
      <c r="ACX27" s="1"/>
      <c r="ACY27" s="1"/>
      <c r="ACZ27" s="1"/>
      <c r="ADA27" s="1"/>
      <c r="ADB27" s="1"/>
      <c r="ADC27" s="1"/>
      <c r="ADD27" s="1"/>
      <c r="ADE27" s="1"/>
      <c r="ADF27" s="1"/>
      <c r="ADG27" s="1"/>
      <c r="ADH27" s="1"/>
      <c r="ADI27" s="1"/>
      <c r="ADJ27" s="1"/>
      <c r="ADK27" s="1"/>
      <c r="ADL27" s="1"/>
      <c r="ADM27" s="1"/>
      <c r="ADN27" s="1"/>
      <c r="ADO27" s="1"/>
      <c r="ADP27" s="1"/>
      <c r="ADQ27" s="1"/>
      <c r="ADR27" s="1"/>
      <c r="ADS27" s="1"/>
      <c r="ADT27" s="1"/>
      <c r="ADU27" s="1"/>
      <c r="ADV27" s="1"/>
      <c r="ADW27" s="1"/>
      <c r="ADX27" s="1"/>
      <c r="ADY27" s="1"/>
      <c r="ADZ27" s="1"/>
      <c r="AEA27" s="1"/>
      <c r="AEB27" s="1"/>
      <c r="AEC27" s="1"/>
      <c r="AED27" s="1"/>
      <c r="AEE27" s="1"/>
      <c r="AEF27" s="1"/>
      <c r="AEG27" s="1"/>
      <c r="AEH27" s="1"/>
      <c r="AEI27" s="1"/>
      <c r="AEJ27" s="1"/>
      <c r="AEK27" s="1"/>
      <c r="AEL27" s="1"/>
      <c r="AEM27" s="1"/>
      <c r="AEN27" s="1"/>
      <c r="AEO27" s="1"/>
      <c r="AEP27" s="1"/>
      <c r="AEQ27" s="1"/>
      <c r="AER27" s="1"/>
      <c r="AES27" s="1"/>
      <c r="AET27" s="1"/>
      <c r="AEU27" s="1"/>
      <c r="AEV27" s="1"/>
      <c r="AEW27" s="1"/>
      <c r="AEX27" s="1"/>
      <c r="AEY27" s="1"/>
      <c r="AEZ27" s="1"/>
      <c r="AFA27" s="1"/>
      <c r="AFB27" s="1"/>
      <c r="AFC27" s="1"/>
      <c r="AFD27" s="1"/>
      <c r="AFE27" s="1"/>
      <c r="AFF27" s="1"/>
      <c r="AFG27" s="1"/>
      <c r="AFH27" s="1"/>
      <c r="AFI27" s="1"/>
      <c r="AFJ27" s="1"/>
      <c r="AFK27" s="1"/>
      <c r="AFL27" s="1"/>
      <c r="AFM27" s="1"/>
      <c r="AFN27" s="1"/>
      <c r="AFO27" s="1"/>
      <c r="AFP27" s="1"/>
      <c r="AFQ27" s="1"/>
      <c r="AFR27" s="1"/>
      <c r="AFS27" s="1"/>
      <c r="AFT27" s="1"/>
      <c r="AFU27" s="1"/>
      <c r="AFV27" s="1"/>
      <c r="AFW27" s="1"/>
      <c r="AFX27" s="1"/>
      <c r="AFY27" s="1"/>
      <c r="AFZ27" s="1"/>
      <c r="AGA27" s="1"/>
      <c r="AGB27" s="1"/>
      <c r="AGC27" s="1"/>
      <c r="AGD27" s="1"/>
      <c r="AGE27" s="1"/>
      <c r="AGF27" s="1"/>
      <c r="AGG27" s="1"/>
      <c r="AGH27" s="1"/>
      <c r="AGI27" s="1"/>
      <c r="AGJ27" s="1"/>
      <c r="AGK27" s="1"/>
      <c r="AGL27" s="1"/>
      <c r="AGM27" s="1"/>
      <c r="AGN27" s="1"/>
      <c r="AGO27" s="1"/>
      <c r="AGP27" s="1"/>
      <c r="AGQ27" s="1"/>
      <c r="AGR27" s="1"/>
      <c r="AGS27" s="1"/>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c r="ALU27" s="1"/>
      <c r="ALV27" s="1"/>
      <c r="ALW27" s="1"/>
      <c r="ALX27" s="1"/>
      <c r="ALY27" s="1"/>
      <c r="ALZ27" s="1"/>
      <c r="AMA27" s="1"/>
      <c r="AMB27" s="1"/>
      <c r="AMC27" s="1"/>
      <c r="AMD27" s="1"/>
      <c r="AME27" s="1"/>
      <c r="AMF27" s="1"/>
      <c r="AMG27" s="1"/>
      <c r="AMH27" s="1"/>
      <c r="AMI27" s="1"/>
      <c r="AMJ27" s="1"/>
      <c r="AMK27" s="1"/>
      <c r="AML27" s="1"/>
      <c r="AMM27" s="1"/>
      <c r="AMN27" s="1"/>
      <c r="AMO27" s="1"/>
      <c r="AMP27" s="1"/>
      <c r="AMQ27" s="1"/>
      <c r="AMR27" s="1"/>
      <c r="AMS27" s="1"/>
      <c r="AMT27" s="1"/>
      <c r="AMU27" s="1"/>
      <c r="AMV27" s="1"/>
      <c r="AMW27" s="1"/>
      <c r="AMX27" s="1"/>
      <c r="AMY27" s="1"/>
      <c r="AMZ27" s="1"/>
      <c r="ANA27" s="1"/>
      <c r="ANB27" s="1"/>
      <c r="ANC27" s="1"/>
      <c r="AND27" s="1"/>
      <c r="ANE27" s="1"/>
      <c r="ANF27" s="1"/>
      <c r="ANG27" s="1"/>
      <c r="ANH27" s="1"/>
      <c r="ANI27" s="1"/>
      <c r="ANJ27" s="1"/>
      <c r="ANK27" s="1"/>
      <c r="ANL27" s="1"/>
      <c r="ANM27" s="1"/>
      <c r="ANN27" s="1"/>
      <c r="ANO27" s="1"/>
      <c r="ANP27" s="1"/>
      <c r="ANQ27" s="1"/>
      <c r="ANR27" s="1"/>
      <c r="ANS27" s="1"/>
      <c r="ANT27" s="1"/>
      <c r="ANU27" s="1"/>
      <c r="ANV27" s="1"/>
      <c r="ANW27" s="1"/>
      <c r="ANX27" s="1"/>
      <c r="ANY27" s="1"/>
      <c r="ANZ27" s="1"/>
      <c r="AOA27" s="1"/>
      <c r="AOB27" s="1"/>
      <c r="AOC27" s="1"/>
      <c r="AOD27" s="1"/>
      <c r="AOE27" s="1"/>
      <c r="AOF27" s="1"/>
      <c r="AOG27" s="1"/>
      <c r="AOH27" s="1"/>
      <c r="AOI27" s="1"/>
      <c r="AOJ27" s="1"/>
      <c r="AOK27" s="1"/>
      <c r="AOL27" s="1"/>
      <c r="AOM27" s="1"/>
      <c r="AON27" s="1"/>
      <c r="AOO27" s="1"/>
      <c r="AOP27" s="1"/>
      <c r="AOQ27" s="1"/>
      <c r="AOR27" s="1"/>
      <c r="AOS27" s="1"/>
      <c r="AOT27" s="1"/>
      <c r="AOU27" s="1"/>
      <c r="AOV27" s="1"/>
      <c r="AOW27" s="1"/>
      <c r="AOX27" s="1"/>
      <c r="AOY27" s="1"/>
      <c r="AOZ27" s="1"/>
      <c r="APA27" s="1"/>
      <c r="APB27" s="1"/>
      <c r="APC27" s="1"/>
      <c r="APD27" s="1"/>
      <c r="APE27" s="1"/>
      <c r="APF27" s="1"/>
      <c r="APG27" s="1"/>
      <c r="APH27" s="1"/>
      <c r="API27" s="1"/>
      <c r="APJ27" s="1"/>
      <c r="APK27" s="1"/>
      <c r="APL27" s="1"/>
      <c r="APM27" s="1"/>
      <c r="APN27" s="1"/>
      <c r="APO27" s="1"/>
      <c r="APP27" s="1"/>
      <c r="APQ27" s="1"/>
      <c r="APR27" s="1"/>
      <c r="APS27" s="1"/>
      <c r="APT27" s="1"/>
      <c r="APU27" s="1"/>
      <c r="APV27" s="1"/>
      <c r="APW27" s="1"/>
      <c r="APX27" s="1"/>
      <c r="APY27" s="1"/>
      <c r="APZ27" s="1"/>
      <c r="AQA27" s="1"/>
      <c r="AQB27" s="1"/>
      <c r="AQC27" s="1"/>
      <c r="AQD27" s="1"/>
      <c r="AQE27" s="1"/>
      <c r="AQF27" s="1"/>
      <c r="AQG27" s="1"/>
      <c r="AQH27" s="1"/>
      <c r="AQI27" s="1"/>
      <c r="AQJ27" s="1"/>
      <c r="AQK27" s="1"/>
      <c r="AQL27" s="1"/>
      <c r="AQM27" s="1"/>
      <c r="AQN27" s="1"/>
      <c r="AQO27" s="1"/>
      <c r="AQP27" s="1"/>
      <c r="AQQ27" s="1"/>
      <c r="AQR27" s="1"/>
      <c r="AQS27" s="1"/>
      <c r="AQT27" s="1"/>
      <c r="AQU27" s="1"/>
      <c r="AQV27" s="1"/>
      <c r="AQW27" s="1"/>
      <c r="AQX27" s="1"/>
      <c r="AQY27" s="1"/>
      <c r="AQZ27" s="1"/>
      <c r="ARA27" s="1"/>
      <c r="ARB27" s="1"/>
      <c r="ARC27" s="1"/>
      <c r="ARD27" s="1"/>
      <c r="ARE27" s="1"/>
      <c r="ARF27" s="1"/>
      <c r="ARG27" s="1"/>
      <c r="ARH27" s="1"/>
      <c r="ARI27" s="1"/>
      <c r="ARJ27" s="1"/>
      <c r="ARK27" s="1"/>
      <c r="ARL27" s="1"/>
      <c r="ARM27" s="1"/>
      <c r="ARN27" s="1"/>
      <c r="ARO27" s="1"/>
      <c r="ARP27" s="1"/>
      <c r="ARQ27" s="1"/>
      <c r="ARR27" s="1"/>
      <c r="ARS27" s="1"/>
      <c r="ART27" s="1"/>
      <c r="ARU27" s="1"/>
      <c r="ARV27" s="1"/>
      <c r="ARW27" s="1"/>
      <c r="ARX27" s="1"/>
      <c r="ARY27" s="1"/>
      <c r="ARZ27" s="1"/>
      <c r="ASA27" s="1"/>
      <c r="ASB27" s="1"/>
      <c r="ASC27" s="1"/>
      <c r="ASD27" s="1"/>
      <c r="ASE27" s="1"/>
      <c r="ASF27" s="1"/>
      <c r="ASG27" s="1"/>
      <c r="ASH27" s="1"/>
      <c r="ASI27" s="1"/>
      <c r="ASJ27" s="1"/>
      <c r="ASK27" s="1"/>
      <c r="ASL27" s="1"/>
      <c r="ASM27" s="1"/>
      <c r="ASN27" s="1"/>
      <c r="ASO27" s="1"/>
      <c r="ASP27" s="1"/>
      <c r="ASQ27" s="1"/>
      <c r="ASR27" s="1"/>
      <c r="ASS27" s="1"/>
      <c r="AST27" s="1"/>
      <c r="ASU27" s="1"/>
      <c r="ASV27" s="1"/>
      <c r="ASW27" s="1"/>
      <c r="ASX27" s="1"/>
      <c r="ASY27" s="1"/>
      <c r="ASZ27" s="1"/>
      <c r="ATA27" s="1"/>
      <c r="ATB27" s="1"/>
      <c r="ATC27" s="1"/>
      <c r="ATD27" s="1"/>
      <c r="ATE27" s="1"/>
      <c r="ATF27" s="1"/>
      <c r="ATG27" s="1"/>
      <c r="ATH27" s="1"/>
      <c r="ATI27" s="1"/>
      <c r="ATJ27" s="1"/>
      <c r="ATK27" s="1"/>
      <c r="ATL27" s="1"/>
      <c r="ATM27" s="1"/>
      <c r="ATN27" s="1"/>
      <c r="ATO27" s="1"/>
      <c r="ATP27" s="1"/>
      <c r="ATQ27" s="1"/>
      <c r="ATR27" s="1"/>
      <c r="ATS27" s="1"/>
      <c r="ATT27" s="1"/>
      <c r="ATU27" s="1"/>
      <c r="ATV27" s="1"/>
      <c r="ATW27" s="1"/>
      <c r="ATX27" s="1"/>
      <c r="ATY27" s="1"/>
      <c r="ATZ27" s="1"/>
      <c r="AUA27" s="1"/>
      <c r="AUB27" s="1"/>
      <c r="AUC27" s="1"/>
      <c r="AUD27" s="1"/>
      <c r="AUE27" s="1"/>
      <c r="AUF27" s="1"/>
      <c r="AUG27" s="1"/>
      <c r="AUH27" s="1"/>
      <c r="AUI27" s="1"/>
      <c r="AUJ27" s="1"/>
      <c r="AUK27" s="1"/>
      <c r="AUL27" s="1"/>
      <c r="AUM27" s="1"/>
      <c r="AUN27" s="1"/>
      <c r="AUO27" s="1"/>
      <c r="AUP27" s="1"/>
      <c r="AUQ27" s="1"/>
      <c r="AUR27" s="1"/>
      <c r="AUS27" s="1"/>
      <c r="AUT27" s="1"/>
      <c r="AUU27" s="1"/>
      <c r="AUV27" s="1"/>
      <c r="AUW27" s="1"/>
      <c r="AUX27" s="1"/>
      <c r="AUY27" s="1"/>
      <c r="AUZ27" s="1"/>
      <c r="AVA27" s="1"/>
      <c r="AVB27" s="1"/>
      <c r="AVC27" s="1"/>
      <c r="AVD27" s="1"/>
      <c r="AVE27" s="1"/>
      <c r="AVF27" s="1"/>
      <c r="AVG27" s="1"/>
      <c r="AVH27" s="1"/>
      <c r="AVI27" s="1"/>
      <c r="AVJ27" s="1"/>
      <c r="AVK27" s="1"/>
      <c r="AVL27" s="1"/>
      <c r="AVM27" s="1"/>
      <c r="AVN27" s="1"/>
      <c r="AVO27" s="1"/>
      <c r="AVP27" s="1"/>
      <c r="AVQ27" s="1"/>
      <c r="AVR27" s="1"/>
      <c r="AVS27" s="1"/>
      <c r="AVT27" s="1"/>
      <c r="AVU27" s="1"/>
      <c r="AVV27" s="1"/>
      <c r="AVW27" s="1"/>
      <c r="AVX27" s="1"/>
      <c r="AVY27" s="1"/>
      <c r="AVZ27" s="1"/>
      <c r="AWA27" s="1"/>
      <c r="AWB27" s="1"/>
      <c r="AWC27" s="1"/>
      <c r="AWD27" s="1"/>
      <c r="AWE27" s="1"/>
      <c r="AWF27" s="1"/>
      <c r="AWG27" s="1"/>
      <c r="AWH27" s="1"/>
      <c r="AWI27" s="1"/>
      <c r="AWJ27" s="1"/>
      <c r="AWK27" s="1"/>
      <c r="AWL27" s="1"/>
      <c r="AWM27" s="1"/>
      <c r="AWN27" s="1"/>
      <c r="AWO27" s="1"/>
      <c r="AWP27" s="1"/>
      <c r="AWQ27" s="1"/>
      <c r="AWR27" s="1"/>
      <c r="AWS27" s="1"/>
      <c r="AWT27" s="1"/>
      <c r="AWU27" s="1"/>
      <c r="AWV27" s="1"/>
      <c r="AWW27" s="1"/>
      <c r="AWX27" s="1"/>
      <c r="AWY27" s="1"/>
      <c r="AWZ27" s="1"/>
      <c r="AXA27" s="1"/>
      <c r="AXB27" s="1"/>
      <c r="AXC27" s="1"/>
      <c r="AXD27" s="1"/>
      <c r="AXE27" s="1"/>
      <c r="AXF27" s="1"/>
      <c r="AXG27" s="1"/>
      <c r="AXH27" s="1"/>
      <c r="AXI27" s="1"/>
      <c r="AXJ27" s="1"/>
      <c r="AXK27" s="1"/>
      <c r="AXL27" s="1"/>
      <c r="AXM27" s="1"/>
      <c r="AXN27" s="1"/>
      <c r="AXO27" s="1"/>
      <c r="AXP27" s="1"/>
      <c r="AXQ27" s="1"/>
      <c r="AXR27" s="1"/>
      <c r="AXS27" s="1"/>
      <c r="AXT27" s="1"/>
      <c r="AXU27" s="1"/>
      <c r="AXV27" s="1"/>
      <c r="AXW27" s="1"/>
      <c r="AXX27" s="1"/>
      <c r="AXY27" s="1"/>
      <c r="AXZ27" s="1"/>
      <c r="AYA27" s="1"/>
      <c r="AYB27" s="1"/>
      <c r="AYC27" s="1"/>
      <c r="AYD27" s="1"/>
      <c r="AYE27" s="1"/>
      <c r="AYF27" s="1"/>
      <c r="AYG27" s="1"/>
      <c r="AYH27" s="1"/>
      <c r="AYI27" s="1"/>
      <c r="AYJ27" s="1"/>
      <c r="AYK27" s="1"/>
      <c r="AYL27" s="1"/>
      <c r="AYM27" s="1"/>
      <c r="AYN27" s="1"/>
      <c r="AYO27" s="1"/>
      <c r="AYP27" s="1"/>
      <c r="AYQ27" s="1"/>
      <c r="AYR27" s="1"/>
      <c r="AYS27" s="1"/>
      <c r="AYT27" s="1"/>
      <c r="AYU27" s="1"/>
      <c r="AYV27" s="1"/>
      <c r="AYW27" s="1"/>
      <c r="AYX27" s="1"/>
      <c r="AYY27" s="1"/>
      <c r="AYZ27" s="1"/>
      <c r="AZA27" s="1"/>
      <c r="AZB27" s="1"/>
      <c r="AZC27" s="1"/>
      <c r="AZD27" s="1"/>
      <c r="AZE27" s="1"/>
      <c r="AZF27" s="1"/>
      <c r="AZG27" s="1"/>
      <c r="AZH27" s="1"/>
      <c r="AZI27" s="1"/>
      <c r="AZJ27" s="1"/>
      <c r="AZK27" s="1"/>
      <c r="AZL27" s="1"/>
      <c r="AZM27" s="1"/>
      <c r="AZN27" s="1"/>
      <c r="AZO27" s="1"/>
      <c r="AZP27" s="1"/>
      <c r="AZQ27" s="1"/>
      <c r="AZR27" s="1"/>
      <c r="AZS27" s="1"/>
      <c r="AZT27" s="1"/>
      <c r="AZU27" s="1"/>
      <c r="AZV27" s="1"/>
      <c r="AZW27" s="1"/>
      <c r="AZX27" s="1"/>
      <c r="AZY27" s="1"/>
      <c r="AZZ27" s="1"/>
      <c r="BAA27" s="1"/>
      <c r="BAB27" s="1"/>
      <c r="BAC27" s="1"/>
      <c r="BAD27" s="1"/>
      <c r="BAE27" s="1"/>
      <c r="BAF27" s="1"/>
      <c r="BAG27" s="1"/>
      <c r="BAH27" s="1"/>
      <c r="BAI27" s="1"/>
      <c r="BAJ27" s="1"/>
      <c r="BAK27" s="1"/>
      <c r="BAL27" s="1"/>
      <c r="BAM27" s="1"/>
      <c r="BAN27" s="1"/>
      <c r="BAO27" s="1"/>
      <c r="BAP27" s="1"/>
      <c r="BAQ27" s="1"/>
      <c r="BAR27" s="1"/>
      <c r="BAS27" s="1"/>
      <c r="BAT27" s="1"/>
      <c r="BAU27" s="1"/>
      <c r="BAV27" s="1"/>
      <c r="BAW27" s="1"/>
      <c r="BAX27" s="1"/>
      <c r="BAY27" s="1"/>
      <c r="BAZ27" s="1"/>
      <c r="BBA27" s="1"/>
      <c r="BBB27" s="1"/>
      <c r="BBC27" s="1"/>
      <c r="BBD27" s="1"/>
      <c r="BBE27" s="1"/>
      <c r="BBF27" s="1"/>
      <c r="BBG27" s="1"/>
      <c r="BBH27" s="1"/>
      <c r="BBI27" s="1"/>
      <c r="BBJ27" s="1"/>
      <c r="BBK27" s="1"/>
      <c r="BBL27" s="1"/>
      <c r="BBM27" s="1"/>
      <c r="BBN27" s="1"/>
      <c r="BBO27" s="1"/>
      <c r="BBP27" s="1"/>
      <c r="BBQ27" s="1"/>
      <c r="BBR27" s="1"/>
      <c r="BBS27" s="1"/>
      <c r="BBT27" s="1"/>
      <c r="BBU27" s="1"/>
      <c r="BBV27" s="1"/>
      <c r="BBW27" s="1"/>
      <c r="BBX27" s="1"/>
      <c r="BBY27" s="1"/>
      <c r="BBZ27" s="1"/>
      <c r="BCA27" s="1"/>
      <c r="BCB27" s="1"/>
      <c r="BCC27" s="1"/>
      <c r="BCD27" s="1"/>
      <c r="BCE27" s="1"/>
      <c r="BCF27" s="1"/>
      <c r="BCG27" s="1"/>
      <c r="BCH27" s="1"/>
      <c r="BCI27" s="1"/>
      <c r="BCJ27" s="1"/>
      <c r="BCK27" s="1"/>
      <c r="BCL27" s="1"/>
      <c r="BCM27" s="1"/>
      <c r="BCN27" s="1"/>
      <c r="BCO27" s="1"/>
      <c r="BCP27" s="1"/>
      <c r="BCQ27" s="1"/>
      <c r="BCR27" s="1"/>
      <c r="BCS27" s="1"/>
      <c r="BCT27" s="1"/>
      <c r="BCU27" s="1"/>
      <c r="BCV27" s="1"/>
      <c r="BCW27" s="1"/>
      <c r="BCX27" s="1"/>
      <c r="BCY27" s="1"/>
      <c r="BCZ27" s="1"/>
      <c r="BDA27" s="1"/>
      <c r="BDB27" s="1"/>
      <c r="BDC27" s="1"/>
      <c r="BDD27" s="1"/>
      <c r="BDE27" s="1"/>
      <c r="BDF27" s="1"/>
      <c r="BDG27" s="1"/>
      <c r="BDH27" s="1"/>
      <c r="BDI27" s="1"/>
      <c r="BDJ27" s="1"/>
      <c r="BDK27" s="1"/>
      <c r="BDL27" s="1"/>
      <c r="BDM27" s="1"/>
      <c r="BDN27" s="1"/>
      <c r="BDO27" s="1"/>
      <c r="BDP27" s="1"/>
      <c r="BDQ27" s="1"/>
      <c r="BDR27" s="1"/>
      <c r="BDS27" s="1"/>
      <c r="BDT27" s="1"/>
      <c r="BDU27" s="1"/>
      <c r="BDV27" s="1"/>
      <c r="BDW27" s="1"/>
      <c r="BDX27" s="1"/>
      <c r="BDY27" s="1"/>
      <c r="BDZ27" s="1"/>
    </row>
    <row r="28" spans="1:1482" s="10" customFormat="1" x14ac:dyDescent="0.2">
      <c r="A28" s="2"/>
      <c r="B28" s="308" t="s">
        <v>1134</v>
      </c>
      <c r="C28" s="31">
        <v>1</v>
      </c>
      <c r="D28" s="10" t="s">
        <v>1080</v>
      </c>
      <c r="E28" s="241">
        <f>'Categoria Costos Panela'!D17</f>
        <v>8256000</v>
      </c>
      <c r="G28" s="10">
        <v>11</v>
      </c>
      <c r="H28" s="130">
        <f>C28*G28*E28</f>
        <v>90816000</v>
      </c>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c r="PU28" s="1"/>
      <c r="PV28" s="1"/>
      <c r="PW28" s="1"/>
      <c r="PX28" s="1"/>
      <c r="PY28" s="1"/>
      <c r="PZ28" s="1"/>
      <c r="QA28" s="1"/>
      <c r="QB28" s="1"/>
      <c r="QC28" s="1"/>
      <c r="QD28" s="1"/>
      <c r="QE28" s="1"/>
      <c r="QF28" s="1"/>
      <c r="QG28" s="1"/>
      <c r="QH28" s="1"/>
      <c r="QI28" s="1"/>
      <c r="QJ28" s="1"/>
      <c r="QK28" s="1"/>
      <c r="QL28" s="1"/>
      <c r="QM28" s="1"/>
      <c r="QN28" s="1"/>
      <c r="QO28" s="1"/>
      <c r="QP28" s="1"/>
      <c r="QQ28" s="1"/>
      <c r="QR28" s="1"/>
      <c r="QS28" s="1"/>
      <c r="QT28" s="1"/>
      <c r="QU28" s="1"/>
      <c r="QV28" s="1"/>
      <c r="QW28" s="1"/>
      <c r="QX28" s="1"/>
      <c r="QY28" s="1"/>
      <c r="QZ28" s="1"/>
      <c r="RA28" s="1"/>
      <c r="RB28" s="1"/>
      <c r="RC28" s="1"/>
      <c r="RD28" s="1"/>
      <c r="RE28" s="1"/>
      <c r="RF28" s="1"/>
      <c r="RG28" s="1"/>
      <c r="RH28" s="1"/>
      <c r="RI28" s="1"/>
      <c r="RJ28" s="1"/>
      <c r="RK28" s="1"/>
      <c r="RL28" s="1"/>
      <c r="RM28" s="1"/>
      <c r="RN28" s="1"/>
      <c r="RO28" s="1"/>
      <c r="RP28" s="1"/>
      <c r="RQ28" s="1"/>
      <c r="RR28" s="1"/>
      <c r="RS28" s="1"/>
      <c r="RT28" s="1"/>
      <c r="RU28" s="1"/>
      <c r="RV28" s="1"/>
      <c r="RW28" s="1"/>
      <c r="RX28" s="1"/>
      <c r="RY28" s="1"/>
      <c r="RZ28" s="1"/>
      <c r="SA28" s="1"/>
      <c r="SB28" s="1"/>
      <c r="SC28" s="1"/>
      <c r="SD28" s="1"/>
      <c r="SE28" s="1"/>
      <c r="SF28" s="1"/>
      <c r="SG28" s="1"/>
      <c r="SH28" s="1"/>
      <c r="SI28" s="1"/>
      <c r="SJ28" s="1"/>
      <c r="SK28" s="1"/>
      <c r="SL28" s="1"/>
      <c r="SM28" s="1"/>
      <c r="SN28" s="1"/>
      <c r="SO28" s="1"/>
      <c r="SP28" s="1"/>
      <c r="SQ28" s="1"/>
      <c r="SR28" s="1"/>
      <c r="SS28" s="1"/>
      <c r="ST28" s="1"/>
      <c r="SU28" s="1"/>
      <c r="SV28" s="1"/>
      <c r="SW28" s="1"/>
      <c r="SX28" s="1"/>
      <c r="SY28" s="1"/>
      <c r="SZ28" s="1"/>
      <c r="TA28" s="1"/>
      <c r="TB28" s="1"/>
      <c r="TC28" s="1"/>
      <c r="TD28" s="1"/>
      <c r="TE28" s="1"/>
      <c r="TF28" s="1"/>
      <c r="TG28" s="1"/>
      <c r="TH28" s="1"/>
      <c r="TI28" s="1"/>
      <c r="TJ28" s="1"/>
      <c r="TK28" s="1"/>
      <c r="TL28" s="1"/>
      <c r="TM28" s="1"/>
      <c r="TN28" s="1"/>
      <c r="TO28" s="1"/>
      <c r="TP28" s="1"/>
      <c r="TQ28" s="1"/>
      <c r="TR28" s="1"/>
      <c r="TS28" s="1"/>
      <c r="TT28" s="1"/>
      <c r="TU28" s="1"/>
      <c r="TV28" s="1"/>
      <c r="TW28" s="1"/>
      <c r="TX28" s="1"/>
      <c r="TY28" s="1"/>
      <c r="TZ28" s="1"/>
      <c r="UA28" s="1"/>
      <c r="UB28" s="1"/>
      <c r="UC28" s="1"/>
      <c r="UD28" s="1"/>
      <c r="UE28" s="1"/>
      <c r="UF28" s="1"/>
      <c r="UG28" s="1"/>
      <c r="UH28" s="1"/>
      <c r="UI28" s="1"/>
      <c r="UJ28" s="1"/>
      <c r="UK28" s="1"/>
      <c r="UL28" s="1"/>
      <c r="UM28" s="1"/>
      <c r="UN28" s="1"/>
      <c r="UO28" s="1"/>
      <c r="UP28" s="1"/>
      <c r="UQ28" s="1"/>
      <c r="UR28" s="1"/>
      <c r="US28" s="1"/>
      <c r="UT28" s="1"/>
      <c r="UU28" s="1"/>
      <c r="UV28" s="1"/>
      <c r="UW28" s="1"/>
      <c r="UX28" s="1"/>
      <c r="UY28" s="1"/>
      <c r="UZ28" s="1"/>
      <c r="VA28" s="1"/>
      <c r="VB28" s="1"/>
      <c r="VC28" s="1"/>
      <c r="VD28" s="1"/>
      <c r="VE28" s="1"/>
      <c r="VF28" s="1"/>
      <c r="VG28" s="1"/>
      <c r="VH28" s="1"/>
      <c r="VI28" s="1"/>
      <c r="VJ28" s="1"/>
      <c r="VK28" s="1"/>
      <c r="VL28" s="1"/>
      <c r="VM28" s="1"/>
      <c r="VN28" s="1"/>
      <c r="VO28" s="1"/>
      <c r="VP28" s="1"/>
      <c r="VQ28" s="1"/>
      <c r="VR28" s="1"/>
      <c r="VS28" s="1"/>
      <c r="VT28" s="1"/>
      <c r="VU28" s="1"/>
      <c r="VV28" s="1"/>
      <c r="VW28" s="1"/>
      <c r="VX28" s="1"/>
      <c r="VY28" s="1"/>
      <c r="VZ28" s="1"/>
      <c r="WA28" s="1"/>
      <c r="WB28" s="1"/>
      <c r="WC28" s="1"/>
      <c r="WD28" s="1"/>
      <c r="WE28" s="1"/>
      <c r="WF28" s="1"/>
      <c r="WG28" s="1"/>
      <c r="WH28" s="1"/>
      <c r="WI28" s="1"/>
      <c r="WJ28" s="1"/>
      <c r="WK28" s="1"/>
      <c r="WL28" s="1"/>
      <c r="WM28" s="1"/>
      <c r="WN28" s="1"/>
      <c r="WO28" s="1"/>
      <c r="WP28" s="1"/>
      <c r="WQ28" s="1"/>
      <c r="WR28" s="1"/>
      <c r="WS28" s="1"/>
      <c r="WT28" s="1"/>
      <c r="WU28" s="1"/>
      <c r="WV28" s="1"/>
      <c r="WW28" s="1"/>
      <c r="WX28" s="1"/>
      <c r="WY28" s="1"/>
      <c r="WZ28" s="1"/>
      <c r="XA28" s="1"/>
      <c r="XB28" s="1"/>
      <c r="XC28" s="1"/>
      <c r="XD28" s="1"/>
      <c r="XE28" s="1"/>
      <c r="XF28" s="1"/>
      <c r="XG28" s="1"/>
      <c r="XH28" s="1"/>
      <c r="XI28" s="1"/>
      <c r="XJ28" s="1"/>
      <c r="XK28" s="1"/>
      <c r="XL28" s="1"/>
      <c r="XM28" s="1"/>
      <c r="XN28" s="1"/>
      <c r="XO28" s="1"/>
      <c r="XP28" s="1"/>
      <c r="XQ28" s="1"/>
      <c r="XR28" s="1"/>
      <c r="XS28" s="1"/>
      <c r="XT28" s="1"/>
      <c r="XU28" s="1"/>
      <c r="XV28" s="1"/>
      <c r="XW28" s="1"/>
      <c r="XX28" s="1"/>
      <c r="XY28" s="1"/>
      <c r="XZ28" s="1"/>
      <c r="YA28" s="1"/>
      <c r="YB28" s="1"/>
      <c r="YC28" s="1"/>
      <c r="YD28" s="1"/>
      <c r="YE28" s="1"/>
      <c r="YF28" s="1"/>
      <c r="YG28" s="1"/>
      <c r="YH28" s="1"/>
      <c r="YI28" s="1"/>
      <c r="YJ28" s="1"/>
      <c r="YK28" s="1"/>
      <c r="YL28" s="1"/>
      <c r="YM28" s="1"/>
      <c r="YN28" s="1"/>
      <c r="YO28" s="1"/>
      <c r="YP28" s="1"/>
      <c r="YQ28" s="1"/>
      <c r="YR28" s="1"/>
      <c r="YS28" s="1"/>
      <c r="YT28" s="1"/>
      <c r="YU28" s="1"/>
      <c r="YV28" s="1"/>
      <c r="YW28" s="1"/>
      <c r="YX28" s="1"/>
      <c r="YY28" s="1"/>
      <c r="YZ28" s="1"/>
      <c r="ZA28" s="1"/>
      <c r="ZB28" s="1"/>
      <c r="ZC28" s="1"/>
      <c r="ZD28" s="1"/>
      <c r="ZE28" s="1"/>
      <c r="ZF28" s="1"/>
      <c r="ZG28" s="1"/>
      <c r="ZH28" s="1"/>
      <c r="ZI28" s="1"/>
      <c r="ZJ28" s="1"/>
      <c r="ZK28" s="1"/>
      <c r="ZL28" s="1"/>
      <c r="ZM28" s="1"/>
      <c r="ZN28" s="1"/>
      <c r="ZO28" s="1"/>
      <c r="ZP28" s="1"/>
      <c r="ZQ28" s="1"/>
      <c r="ZR28" s="1"/>
      <c r="ZS28" s="1"/>
      <c r="ZT28" s="1"/>
      <c r="ZU28" s="1"/>
      <c r="ZV28" s="1"/>
      <c r="ZW28" s="1"/>
      <c r="ZX28" s="1"/>
      <c r="ZY28" s="1"/>
      <c r="ZZ28" s="1"/>
      <c r="AAA28" s="1"/>
      <c r="AAB28" s="1"/>
      <c r="AAC28" s="1"/>
      <c r="AAD28" s="1"/>
      <c r="AAE28" s="1"/>
      <c r="AAF28" s="1"/>
      <c r="AAG28" s="1"/>
      <c r="AAH28" s="1"/>
      <c r="AAI28" s="1"/>
      <c r="AAJ28" s="1"/>
      <c r="AAK28" s="1"/>
      <c r="AAL28" s="1"/>
      <c r="AAM28" s="1"/>
      <c r="AAN28" s="1"/>
      <c r="AAO28" s="1"/>
      <c r="AAP28" s="1"/>
      <c r="AAQ28" s="1"/>
      <c r="AAR28" s="1"/>
      <c r="AAS28" s="1"/>
      <c r="AAT28" s="1"/>
      <c r="AAU28" s="1"/>
      <c r="AAV28" s="1"/>
      <c r="AAW28" s="1"/>
      <c r="AAX28" s="1"/>
      <c r="AAY28" s="1"/>
      <c r="AAZ28" s="1"/>
      <c r="ABA28" s="1"/>
      <c r="ABB28" s="1"/>
      <c r="ABC28" s="1"/>
      <c r="ABD28" s="1"/>
      <c r="ABE28" s="1"/>
      <c r="ABF28" s="1"/>
      <c r="ABG28" s="1"/>
      <c r="ABH28" s="1"/>
      <c r="ABI28" s="1"/>
      <c r="ABJ28" s="1"/>
      <c r="ABK28" s="1"/>
      <c r="ABL28" s="1"/>
      <c r="ABM28" s="1"/>
      <c r="ABN28" s="1"/>
      <c r="ABO28" s="1"/>
      <c r="ABP28" s="1"/>
      <c r="ABQ28" s="1"/>
      <c r="ABR28" s="1"/>
      <c r="ABS28" s="1"/>
      <c r="ABT28" s="1"/>
      <c r="ABU28" s="1"/>
      <c r="ABV28" s="1"/>
      <c r="ABW28" s="1"/>
      <c r="ABX28" s="1"/>
      <c r="ABY28" s="1"/>
      <c r="ABZ28" s="1"/>
      <c r="ACA28" s="1"/>
      <c r="ACB28" s="1"/>
      <c r="ACC28" s="1"/>
      <c r="ACD28" s="1"/>
      <c r="ACE28" s="1"/>
      <c r="ACF28" s="1"/>
      <c r="ACG28" s="1"/>
      <c r="ACH28" s="1"/>
      <c r="ACI28" s="1"/>
      <c r="ACJ28" s="1"/>
      <c r="ACK28" s="1"/>
      <c r="ACL28" s="1"/>
      <c r="ACM28" s="1"/>
      <c r="ACN28" s="1"/>
      <c r="ACO28" s="1"/>
      <c r="ACP28" s="1"/>
      <c r="ACQ28" s="1"/>
      <c r="ACR28" s="1"/>
      <c r="ACS28" s="1"/>
      <c r="ACT28" s="1"/>
      <c r="ACU28" s="1"/>
      <c r="ACV28" s="1"/>
      <c r="ACW28" s="1"/>
      <c r="ACX28" s="1"/>
      <c r="ACY28" s="1"/>
      <c r="ACZ28" s="1"/>
      <c r="ADA28" s="1"/>
      <c r="ADB28" s="1"/>
      <c r="ADC28" s="1"/>
      <c r="ADD28" s="1"/>
      <c r="ADE28" s="1"/>
      <c r="ADF28" s="1"/>
      <c r="ADG28" s="1"/>
      <c r="ADH28" s="1"/>
      <c r="ADI28" s="1"/>
      <c r="ADJ28" s="1"/>
      <c r="ADK28" s="1"/>
      <c r="ADL28" s="1"/>
      <c r="ADM28" s="1"/>
      <c r="ADN28" s="1"/>
      <c r="ADO28" s="1"/>
      <c r="ADP28" s="1"/>
      <c r="ADQ28" s="1"/>
      <c r="ADR28" s="1"/>
      <c r="ADS28" s="1"/>
      <c r="ADT28" s="1"/>
      <c r="ADU28" s="1"/>
      <c r="ADV28" s="1"/>
      <c r="ADW28" s="1"/>
      <c r="ADX28" s="1"/>
      <c r="ADY28" s="1"/>
      <c r="ADZ28" s="1"/>
      <c r="AEA28" s="1"/>
      <c r="AEB28" s="1"/>
      <c r="AEC28" s="1"/>
      <c r="AED28" s="1"/>
      <c r="AEE28" s="1"/>
      <c r="AEF28" s="1"/>
      <c r="AEG28" s="1"/>
      <c r="AEH28" s="1"/>
      <c r="AEI28" s="1"/>
      <c r="AEJ28" s="1"/>
      <c r="AEK28" s="1"/>
      <c r="AEL28" s="1"/>
      <c r="AEM28" s="1"/>
      <c r="AEN28" s="1"/>
      <c r="AEO28" s="1"/>
      <c r="AEP28" s="1"/>
      <c r="AEQ28" s="1"/>
      <c r="AER28" s="1"/>
      <c r="AES28" s="1"/>
      <c r="AET28" s="1"/>
      <c r="AEU28" s="1"/>
      <c r="AEV28" s="1"/>
      <c r="AEW28" s="1"/>
      <c r="AEX28" s="1"/>
      <c r="AEY28" s="1"/>
      <c r="AEZ28" s="1"/>
      <c r="AFA28" s="1"/>
      <c r="AFB28" s="1"/>
      <c r="AFC28" s="1"/>
      <c r="AFD28" s="1"/>
      <c r="AFE28" s="1"/>
      <c r="AFF28" s="1"/>
      <c r="AFG28" s="1"/>
      <c r="AFH28" s="1"/>
      <c r="AFI28" s="1"/>
      <c r="AFJ28" s="1"/>
      <c r="AFK28" s="1"/>
      <c r="AFL28" s="1"/>
      <c r="AFM28" s="1"/>
      <c r="AFN28" s="1"/>
      <c r="AFO28" s="1"/>
      <c r="AFP28" s="1"/>
      <c r="AFQ28" s="1"/>
      <c r="AFR28" s="1"/>
      <c r="AFS28" s="1"/>
      <c r="AFT28" s="1"/>
      <c r="AFU28" s="1"/>
      <c r="AFV28" s="1"/>
      <c r="AFW28" s="1"/>
      <c r="AFX28" s="1"/>
      <c r="AFY28" s="1"/>
      <c r="AFZ28" s="1"/>
      <c r="AGA28" s="1"/>
      <c r="AGB28" s="1"/>
      <c r="AGC28" s="1"/>
      <c r="AGD28" s="1"/>
      <c r="AGE28" s="1"/>
      <c r="AGF28" s="1"/>
      <c r="AGG28" s="1"/>
      <c r="AGH28" s="1"/>
      <c r="AGI28" s="1"/>
      <c r="AGJ28" s="1"/>
      <c r="AGK28" s="1"/>
      <c r="AGL28" s="1"/>
      <c r="AGM28" s="1"/>
      <c r="AGN28" s="1"/>
      <c r="AGO28" s="1"/>
      <c r="AGP28" s="1"/>
      <c r="AGQ28" s="1"/>
      <c r="AGR28" s="1"/>
      <c r="AGS28" s="1"/>
      <c r="AGT28" s="1"/>
      <c r="AGU28" s="1"/>
      <c r="AGV28" s="1"/>
      <c r="AGW28" s="1"/>
      <c r="AGX28" s="1"/>
      <c r="AGY28" s="1"/>
      <c r="AGZ28" s="1"/>
      <c r="AHA28" s="1"/>
      <c r="AHB28" s="1"/>
      <c r="AHC28" s="1"/>
      <c r="AHD28" s="1"/>
      <c r="AHE28" s="1"/>
      <c r="AHF28" s="1"/>
      <c r="AHG28" s="1"/>
      <c r="AHH28" s="1"/>
      <c r="AHI28" s="1"/>
      <c r="AHJ28" s="1"/>
      <c r="AHK28" s="1"/>
      <c r="AHL28" s="1"/>
      <c r="AHM28" s="1"/>
      <c r="AHN28" s="1"/>
      <c r="AHO28" s="1"/>
      <c r="AHP28" s="1"/>
      <c r="AHQ28" s="1"/>
      <c r="AHR28" s="1"/>
      <c r="AHS28" s="1"/>
      <c r="AHT28" s="1"/>
      <c r="AHU28" s="1"/>
      <c r="AHV28" s="1"/>
      <c r="AHW28" s="1"/>
      <c r="AHX28" s="1"/>
      <c r="AHY28" s="1"/>
      <c r="AHZ28" s="1"/>
      <c r="AIA28" s="1"/>
      <c r="AIB28" s="1"/>
      <c r="AIC28" s="1"/>
      <c r="AID28" s="1"/>
      <c r="AIE28" s="1"/>
      <c r="AIF28" s="1"/>
      <c r="AIG28" s="1"/>
      <c r="AIH28" s="1"/>
      <c r="AII28" s="1"/>
      <c r="AIJ28" s="1"/>
      <c r="AIK28" s="1"/>
      <c r="AIL28" s="1"/>
      <c r="AIM28" s="1"/>
      <c r="AIN28" s="1"/>
      <c r="AIO28" s="1"/>
      <c r="AIP28" s="1"/>
      <c r="AIQ28" s="1"/>
      <c r="AIR28" s="1"/>
      <c r="AIS28" s="1"/>
      <c r="AIT28" s="1"/>
      <c r="AIU28" s="1"/>
      <c r="AIV28" s="1"/>
      <c r="AIW28" s="1"/>
      <c r="AIX28" s="1"/>
      <c r="AIY28" s="1"/>
      <c r="AIZ28" s="1"/>
      <c r="AJA28" s="1"/>
      <c r="AJB28" s="1"/>
      <c r="AJC28" s="1"/>
      <c r="AJD28" s="1"/>
      <c r="AJE28" s="1"/>
      <c r="AJF28" s="1"/>
      <c r="AJG28" s="1"/>
      <c r="AJH28" s="1"/>
      <c r="AJI28" s="1"/>
      <c r="AJJ28" s="1"/>
      <c r="AJK28" s="1"/>
      <c r="AJL28" s="1"/>
      <c r="AJM28" s="1"/>
      <c r="AJN28" s="1"/>
      <c r="AJO28" s="1"/>
      <c r="AJP28" s="1"/>
      <c r="AJQ28" s="1"/>
      <c r="AJR28" s="1"/>
      <c r="AJS28" s="1"/>
      <c r="AJT28" s="1"/>
      <c r="AJU28" s="1"/>
      <c r="AJV28" s="1"/>
      <c r="AJW28" s="1"/>
      <c r="AJX28" s="1"/>
      <c r="AJY28" s="1"/>
      <c r="AJZ28" s="1"/>
      <c r="AKA28" s="1"/>
      <c r="AKB28" s="1"/>
      <c r="AKC28" s="1"/>
      <c r="AKD28" s="1"/>
      <c r="AKE28" s="1"/>
      <c r="AKF28" s="1"/>
      <c r="AKG28" s="1"/>
      <c r="AKH28" s="1"/>
      <c r="AKI28" s="1"/>
      <c r="AKJ28" s="1"/>
      <c r="AKK28" s="1"/>
      <c r="AKL28" s="1"/>
      <c r="AKM28" s="1"/>
      <c r="AKN28" s="1"/>
      <c r="AKO28" s="1"/>
      <c r="AKP28" s="1"/>
      <c r="AKQ28" s="1"/>
      <c r="AKR28" s="1"/>
      <c r="AKS28" s="1"/>
      <c r="AKT28" s="1"/>
      <c r="AKU28" s="1"/>
      <c r="AKV28" s="1"/>
      <c r="AKW28" s="1"/>
      <c r="AKX28" s="1"/>
      <c r="AKY28" s="1"/>
      <c r="AKZ28" s="1"/>
      <c r="ALA28" s="1"/>
      <c r="ALB28" s="1"/>
      <c r="ALC28" s="1"/>
      <c r="ALD28" s="1"/>
      <c r="ALE28" s="1"/>
      <c r="ALF28" s="1"/>
      <c r="ALG28" s="1"/>
      <c r="ALH28" s="1"/>
      <c r="ALI28" s="1"/>
      <c r="ALJ28" s="1"/>
      <c r="ALK28" s="1"/>
      <c r="ALL28" s="1"/>
      <c r="ALM28" s="1"/>
      <c r="ALN28" s="1"/>
      <c r="ALO28" s="1"/>
      <c r="ALP28" s="1"/>
      <c r="ALQ28" s="1"/>
      <c r="ALR28" s="1"/>
      <c r="ALS28" s="1"/>
      <c r="ALT28" s="1"/>
      <c r="ALU28" s="1"/>
      <c r="ALV28" s="1"/>
      <c r="ALW28" s="1"/>
      <c r="ALX28" s="1"/>
      <c r="ALY28" s="1"/>
      <c r="ALZ28" s="1"/>
      <c r="AMA28" s="1"/>
      <c r="AMB28" s="1"/>
      <c r="AMC28" s="1"/>
      <c r="AMD28" s="1"/>
      <c r="AME28" s="1"/>
      <c r="AMF28" s="1"/>
      <c r="AMG28" s="1"/>
      <c r="AMH28" s="1"/>
      <c r="AMI28" s="1"/>
      <c r="AMJ28" s="1"/>
      <c r="AMK28" s="1"/>
      <c r="AML28" s="1"/>
      <c r="AMM28" s="1"/>
      <c r="AMN28" s="1"/>
      <c r="AMO28" s="1"/>
      <c r="AMP28" s="1"/>
      <c r="AMQ28" s="1"/>
      <c r="AMR28" s="1"/>
      <c r="AMS28" s="1"/>
      <c r="AMT28" s="1"/>
      <c r="AMU28" s="1"/>
      <c r="AMV28" s="1"/>
      <c r="AMW28" s="1"/>
      <c r="AMX28" s="1"/>
      <c r="AMY28" s="1"/>
      <c r="AMZ28" s="1"/>
      <c r="ANA28" s="1"/>
      <c r="ANB28" s="1"/>
      <c r="ANC28" s="1"/>
      <c r="AND28" s="1"/>
      <c r="ANE28" s="1"/>
      <c r="ANF28" s="1"/>
      <c r="ANG28" s="1"/>
      <c r="ANH28" s="1"/>
      <c r="ANI28" s="1"/>
      <c r="ANJ28" s="1"/>
      <c r="ANK28" s="1"/>
      <c r="ANL28" s="1"/>
      <c r="ANM28" s="1"/>
      <c r="ANN28" s="1"/>
      <c r="ANO28" s="1"/>
      <c r="ANP28" s="1"/>
      <c r="ANQ28" s="1"/>
      <c r="ANR28" s="1"/>
      <c r="ANS28" s="1"/>
      <c r="ANT28" s="1"/>
      <c r="ANU28" s="1"/>
      <c r="ANV28" s="1"/>
      <c r="ANW28" s="1"/>
      <c r="ANX28" s="1"/>
      <c r="ANY28" s="1"/>
      <c r="ANZ28" s="1"/>
      <c r="AOA28" s="1"/>
      <c r="AOB28" s="1"/>
      <c r="AOC28" s="1"/>
      <c r="AOD28" s="1"/>
      <c r="AOE28" s="1"/>
      <c r="AOF28" s="1"/>
      <c r="AOG28" s="1"/>
      <c r="AOH28" s="1"/>
      <c r="AOI28" s="1"/>
      <c r="AOJ28" s="1"/>
      <c r="AOK28" s="1"/>
      <c r="AOL28" s="1"/>
      <c r="AOM28" s="1"/>
      <c r="AON28" s="1"/>
      <c r="AOO28" s="1"/>
      <c r="AOP28" s="1"/>
      <c r="AOQ28" s="1"/>
      <c r="AOR28" s="1"/>
      <c r="AOS28" s="1"/>
      <c r="AOT28" s="1"/>
      <c r="AOU28" s="1"/>
      <c r="AOV28" s="1"/>
      <c r="AOW28" s="1"/>
      <c r="AOX28" s="1"/>
      <c r="AOY28" s="1"/>
      <c r="AOZ28" s="1"/>
      <c r="APA28" s="1"/>
      <c r="APB28" s="1"/>
      <c r="APC28" s="1"/>
      <c r="APD28" s="1"/>
      <c r="APE28" s="1"/>
      <c r="APF28" s="1"/>
      <c r="APG28" s="1"/>
      <c r="APH28" s="1"/>
      <c r="API28" s="1"/>
      <c r="APJ28" s="1"/>
      <c r="APK28" s="1"/>
      <c r="APL28" s="1"/>
      <c r="APM28" s="1"/>
      <c r="APN28" s="1"/>
      <c r="APO28" s="1"/>
      <c r="APP28" s="1"/>
      <c r="APQ28" s="1"/>
      <c r="APR28" s="1"/>
      <c r="APS28" s="1"/>
      <c r="APT28" s="1"/>
      <c r="APU28" s="1"/>
      <c r="APV28" s="1"/>
      <c r="APW28" s="1"/>
      <c r="APX28" s="1"/>
      <c r="APY28" s="1"/>
      <c r="APZ28" s="1"/>
      <c r="AQA28" s="1"/>
      <c r="AQB28" s="1"/>
      <c r="AQC28" s="1"/>
      <c r="AQD28" s="1"/>
      <c r="AQE28" s="1"/>
      <c r="AQF28" s="1"/>
      <c r="AQG28" s="1"/>
      <c r="AQH28" s="1"/>
      <c r="AQI28" s="1"/>
      <c r="AQJ28" s="1"/>
      <c r="AQK28" s="1"/>
      <c r="AQL28" s="1"/>
      <c r="AQM28" s="1"/>
      <c r="AQN28" s="1"/>
      <c r="AQO28" s="1"/>
      <c r="AQP28" s="1"/>
      <c r="AQQ28" s="1"/>
      <c r="AQR28" s="1"/>
      <c r="AQS28" s="1"/>
      <c r="AQT28" s="1"/>
      <c r="AQU28" s="1"/>
      <c r="AQV28" s="1"/>
      <c r="AQW28" s="1"/>
      <c r="AQX28" s="1"/>
      <c r="AQY28" s="1"/>
      <c r="AQZ28" s="1"/>
      <c r="ARA28" s="1"/>
      <c r="ARB28" s="1"/>
      <c r="ARC28" s="1"/>
      <c r="ARD28" s="1"/>
      <c r="ARE28" s="1"/>
      <c r="ARF28" s="1"/>
      <c r="ARG28" s="1"/>
      <c r="ARH28" s="1"/>
      <c r="ARI28" s="1"/>
      <c r="ARJ28" s="1"/>
      <c r="ARK28" s="1"/>
      <c r="ARL28" s="1"/>
      <c r="ARM28" s="1"/>
      <c r="ARN28" s="1"/>
      <c r="ARO28" s="1"/>
      <c r="ARP28" s="1"/>
      <c r="ARQ28" s="1"/>
      <c r="ARR28" s="1"/>
      <c r="ARS28" s="1"/>
      <c r="ART28" s="1"/>
      <c r="ARU28" s="1"/>
      <c r="ARV28" s="1"/>
      <c r="ARW28" s="1"/>
      <c r="ARX28" s="1"/>
      <c r="ARY28" s="1"/>
      <c r="ARZ28" s="1"/>
      <c r="ASA28" s="1"/>
      <c r="ASB28" s="1"/>
      <c r="ASC28" s="1"/>
      <c r="ASD28" s="1"/>
      <c r="ASE28" s="1"/>
      <c r="ASF28" s="1"/>
      <c r="ASG28" s="1"/>
      <c r="ASH28" s="1"/>
      <c r="ASI28" s="1"/>
      <c r="ASJ28" s="1"/>
      <c r="ASK28" s="1"/>
      <c r="ASL28" s="1"/>
      <c r="ASM28" s="1"/>
      <c r="ASN28" s="1"/>
      <c r="ASO28" s="1"/>
      <c r="ASP28" s="1"/>
      <c r="ASQ28" s="1"/>
      <c r="ASR28" s="1"/>
      <c r="ASS28" s="1"/>
      <c r="AST28" s="1"/>
      <c r="ASU28" s="1"/>
      <c r="ASV28" s="1"/>
      <c r="ASW28" s="1"/>
      <c r="ASX28" s="1"/>
      <c r="ASY28" s="1"/>
      <c r="ASZ28" s="1"/>
      <c r="ATA28" s="1"/>
      <c r="ATB28" s="1"/>
      <c r="ATC28" s="1"/>
      <c r="ATD28" s="1"/>
      <c r="ATE28" s="1"/>
      <c r="ATF28" s="1"/>
      <c r="ATG28" s="1"/>
      <c r="ATH28" s="1"/>
      <c r="ATI28" s="1"/>
      <c r="ATJ28" s="1"/>
      <c r="ATK28" s="1"/>
      <c r="ATL28" s="1"/>
      <c r="ATM28" s="1"/>
      <c r="ATN28" s="1"/>
      <c r="ATO28" s="1"/>
      <c r="ATP28" s="1"/>
      <c r="ATQ28" s="1"/>
      <c r="ATR28" s="1"/>
      <c r="ATS28" s="1"/>
      <c r="ATT28" s="1"/>
      <c r="ATU28" s="1"/>
      <c r="ATV28" s="1"/>
      <c r="ATW28" s="1"/>
      <c r="ATX28" s="1"/>
      <c r="ATY28" s="1"/>
      <c r="ATZ28" s="1"/>
      <c r="AUA28" s="1"/>
      <c r="AUB28" s="1"/>
      <c r="AUC28" s="1"/>
      <c r="AUD28" s="1"/>
      <c r="AUE28" s="1"/>
      <c r="AUF28" s="1"/>
      <c r="AUG28" s="1"/>
      <c r="AUH28" s="1"/>
      <c r="AUI28" s="1"/>
      <c r="AUJ28" s="1"/>
      <c r="AUK28" s="1"/>
      <c r="AUL28" s="1"/>
      <c r="AUM28" s="1"/>
      <c r="AUN28" s="1"/>
      <c r="AUO28" s="1"/>
      <c r="AUP28" s="1"/>
      <c r="AUQ28" s="1"/>
      <c r="AUR28" s="1"/>
      <c r="AUS28" s="1"/>
      <c r="AUT28" s="1"/>
      <c r="AUU28" s="1"/>
      <c r="AUV28" s="1"/>
      <c r="AUW28" s="1"/>
      <c r="AUX28" s="1"/>
      <c r="AUY28" s="1"/>
      <c r="AUZ28" s="1"/>
      <c r="AVA28" s="1"/>
      <c r="AVB28" s="1"/>
      <c r="AVC28" s="1"/>
      <c r="AVD28" s="1"/>
      <c r="AVE28" s="1"/>
      <c r="AVF28" s="1"/>
      <c r="AVG28" s="1"/>
      <c r="AVH28" s="1"/>
      <c r="AVI28" s="1"/>
      <c r="AVJ28" s="1"/>
      <c r="AVK28" s="1"/>
      <c r="AVL28" s="1"/>
      <c r="AVM28" s="1"/>
      <c r="AVN28" s="1"/>
      <c r="AVO28" s="1"/>
      <c r="AVP28" s="1"/>
      <c r="AVQ28" s="1"/>
      <c r="AVR28" s="1"/>
      <c r="AVS28" s="1"/>
      <c r="AVT28" s="1"/>
      <c r="AVU28" s="1"/>
      <c r="AVV28" s="1"/>
      <c r="AVW28" s="1"/>
      <c r="AVX28" s="1"/>
      <c r="AVY28" s="1"/>
      <c r="AVZ28" s="1"/>
      <c r="AWA28" s="1"/>
      <c r="AWB28" s="1"/>
      <c r="AWC28" s="1"/>
      <c r="AWD28" s="1"/>
      <c r="AWE28" s="1"/>
      <c r="AWF28" s="1"/>
      <c r="AWG28" s="1"/>
      <c r="AWH28" s="1"/>
      <c r="AWI28" s="1"/>
      <c r="AWJ28" s="1"/>
      <c r="AWK28" s="1"/>
      <c r="AWL28" s="1"/>
      <c r="AWM28" s="1"/>
      <c r="AWN28" s="1"/>
      <c r="AWO28" s="1"/>
      <c r="AWP28" s="1"/>
      <c r="AWQ28" s="1"/>
      <c r="AWR28" s="1"/>
      <c r="AWS28" s="1"/>
      <c r="AWT28" s="1"/>
      <c r="AWU28" s="1"/>
      <c r="AWV28" s="1"/>
      <c r="AWW28" s="1"/>
      <c r="AWX28" s="1"/>
      <c r="AWY28" s="1"/>
      <c r="AWZ28" s="1"/>
      <c r="AXA28" s="1"/>
      <c r="AXB28" s="1"/>
      <c r="AXC28" s="1"/>
      <c r="AXD28" s="1"/>
      <c r="AXE28" s="1"/>
      <c r="AXF28" s="1"/>
      <c r="AXG28" s="1"/>
      <c r="AXH28" s="1"/>
      <c r="AXI28" s="1"/>
      <c r="AXJ28" s="1"/>
      <c r="AXK28" s="1"/>
      <c r="AXL28" s="1"/>
      <c r="AXM28" s="1"/>
      <c r="AXN28" s="1"/>
      <c r="AXO28" s="1"/>
      <c r="AXP28" s="1"/>
      <c r="AXQ28" s="1"/>
      <c r="AXR28" s="1"/>
      <c r="AXS28" s="1"/>
      <c r="AXT28" s="1"/>
      <c r="AXU28" s="1"/>
      <c r="AXV28" s="1"/>
      <c r="AXW28" s="1"/>
      <c r="AXX28" s="1"/>
      <c r="AXY28" s="1"/>
      <c r="AXZ28" s="1"/>
      <c r="AYA28" s="1"/>
      <c r="AYB28" s="1"/>
      <c r="AYC28" s="1"/>
      <c r="AYD28" s="1"/>
      <c r="AYE28" s="1"/>
      <c r="AYF28" s="1"/>
      <c r="AYG28" s="1"/>
      <c r="AYH28" s="1"/>
      <c r="AYI28" s="1"/>
      <c r="AYJ28" s="1"/>
      <c r="AYK28" s="1"/>
      <c r="AYL28" s="1"/>
      <c r="AYM28" s="1"/>
      <c r="AYN28" s="1"/>
      <c r="AYO28" s="1"/>
      <c r="AYP28" s="1"/>
      <c r="AYQ28" s="1"/>
      <c r="AYR28" s="1"/>
      <c r="AYS28" s="1"/>
      <c r="AYT28" s="1"/>
      <c r="AYU28" s="1"/>
      <c r="AYV28" s="1"/>
      <c r="AYW28" s="1"/>
      <c r="AYX28" s="1"/>
      <c r="AYY28" s="1"/>
      <c r="AYZ28" s="1"/>
      <c r="AZA28" s="1"/>
      <c r="AZB28" s="1"/>
      <c r="AZC28" s="1"/>
      <c r="AZD28" s="1"/>
      <c r="AZE28" s="1"/>
      <c r="AZF28" s="1"/>
      <c r="AZG28" s="1"/>
      <c r="AZH28" s="1"/>
      <c r="AZI28" s="1"/>
      <c r="AZJ28" s="1"/>
      <c r="AZK28" s="1"/>
      <c r="AZL28" s="1"/>
      <c r="AZM28" s="1"/>
      <c r="AZN28" s="1"/>
      <c r="AZO28" s="1"/>
      <c r="AZP28" s="1"/>
      <c r="AZQ28" s="1"/>
      <c r="AZR28" s="1"/>
      <c r="AZS28" s="1"/>
      <c r="AZT28" s="1"/>
      <c r="AZU28" s="1"/>
      <c r="AZV28" s="1"/>
      <c r="AZW28" s="1"/>
      <c r="AZX28" s="1"/>
      <c r="AZY28" s="1"/>
      <c r="AZZ28" s="1"/>
      <c r="BAA28" s="1"/>
      <c r="BAB28" s="1"/>
      <c r="BAC28" s="1"/>
      <c r="BAD28" s="1"/>
      <c r="BAE28" s="1"/>
      <c r="BAF28" s="1"/>
      <c r="BAG28" s="1"/>
      <c r="BAH28" s="1"/>
      <c r="BAI28" s="1"/>
      <c r="BAJ28" s="1"/>
      <c r="BAK28" s="1"/>
      <c r="BAL28" s="1"/>
      <c r="BAM28" s="1"/>
      <c r="BAN28" s="1"/>
      <c r="BAO28" s="1"/>
      <c r="BAP28" s="1"/>
      <c r="BAQ28" s="1"/>
      <c r="BAR28" s="1"/>
      <c r="BAS28" s="1"/>
      <c r="BAT28" s="1"/>
      <c r="BAU28" s="1"/>
      <c r="BAV28" s="1"/>
      <c r="BAW28" s="1"/>
      <c r="BAX28" s="1"/>
      <c r="BAY28" s="1"/>
      <c r="BAZ28" s="1"/>
      <c r="BBA28" s="1"/>
      <c r="BBB28" s="1"/>
      <c r="BBC28" s="1"/>
      <c r="BBD28" s="1"/>
      <c r="BBE28" s="1"/>
      <c r="BBF28" s="1"/>
      <c r="BBG28" s="1"/>
      <c r="BBH28" s="1"/>
      <c r="BBI28" s="1"/>
      <c r="BBJ28" s="1"/>
      <c r="BBK28" s="1"/>
      <c r="BBL28" s="1"/>
      <c r="BBM28" s="1"/>
      <c r="BBN28" s="1"/>
      <c r="BBO28" s="1"/>
      <c r="BBP28" s="1"/>
      <c r="BBQ28" s="1"/>
      <c r="BBR28" s="1"/>
      <c r="BBS28" s="1"/>
      <c r="BBT28" s="1"/>
      <c r="BBU28" s="1"/>
      <c r="BBV28" s="1"/>
      <c r="BBW28" s="1"/>
      <c r="BBX28" s="1"/>
      <c r="BBY28" s="1"/>
      <c r="BBZ28" s="1"/>
      <c r="BCA28" s="1"/>
      <c r="BCB28" s="1"/>
      <c r="BCC28" s="1"/>
      <c r="BCD28" s="1"/>
      <c r="BCE28" s="1"/>
      <c r="BCF28" s="1"/>
      <c r="BCG28" s="1"/>
      <c r="BCH28" s="1"/>
      <c r="BCI28" s="1"/>
      <c r="BCJ28" s="1"/>
      <c r="BCK28" s="1"/>
      <c r="BCL28" s="1"/>
      <c r="BCM28" s="1"/>
      <c r="BCN28" s="1"/>
      <c r="BCO28" s="1"/>
      <c r="BCP28" s="1"/>
      <c r="BCQ28" s="1"/>
      <c r="BCR28" s="1"/>
      <c r="BCS28" s="1"/>
      <c r="BCT28" s="1"/>
      <c r="BCU28" s="1"/>
      <c r="BCV28" s="1"/>
      <c r="BCW28" s="1"/>
      <c r="BCX28" s="1"/>
      <c r="BCY28" s="1"/>
      <c r="BCZ28" s="1"/>
      <c r="BDA28" s="1"/>
      <c r="BDB28" s="1"/>
      <c r="BDC28" s="1"/>
      <c r="BDD28" s="1"/>
      <c r="BDE28" s="1"/>
      <c r="BDF28" s="1"/>
      <c r="BDG28" s="1"/>
      <c r="BDH28" s="1"/>
      <c r="BDI28" s="1"/>
      <c r="BDJ28" s="1"/>
      <c r="BDK28" s="1"/>
      <c r="BDL28" s="1"/>
      <c r="BDM28" s="1"/>
      <c r="BDN28" s="1"/>
      <c r="BDO28" s="1"/>
      <c r="BDP28" s="1"/>
      <c r="BDQ28" s="1"/>
      <c r="BDR28" s="1"/>
      <c r="BDS28" s="1"/>
      <c r="BDT28" s="1"/>
      <c r="BDU28" s="1"/>
      <c r="BDV28" s="1"/>
      <c r="BDW28" s="1"/>
      <c r="BDX28" s="1"/>
      <c r="BDY28" s="1"/>
      <c r="BDZ28" s="1"/>
    </row>
    <row r="29" spans="1:1482" s="10" customFormat="1" x14ac:dyDescent="0.2">
      <c r="A29" s="2"/>
      <c r="B29" s="308" t="s">
        <v>1135</v>
      </c>
      <c r="C29" s="31">
        <v>33</v>
      </c>
      <c r="D29" s="10" t="s">
        <v>1136</v>
      </c>
      <c r="E29" s="241">
        <f>'Categoria Costos Panela'!C166+'Categoria Costos Panela'!E82*2</f>
        <v>1226028</v>
      </c>
      <c r="H29" s="130">
        <f>C29*E29</f>
        <v>40458924</v>
      </c>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c r="NX29" s="1"/>
      <c r="NY29" s="1"/>
      <c r="NZ29" s="1"/>
      <c r="OA29" s="1"/>
      <c r="OB29" s="1"/>
      <c r="OC29" s="1"/>
      <c r="OD29" s="1"/>
      <c r="OE29" s="1"/>
      <c r="OF29" s="1"/>
      <c r="OG29" s="1"/>
      <c r="OH29" s="1"/>
      <c r="OI29" s="1"/>
      <c r="OJ29" s="1"/>
      <c r="OK29" s="1"/>
      <c r="OL29" s="1"/>
      <c r="OM29" s="1"/>
      <c r="ON29" s="1"/>
      <c r="OO29" s="1"/>
      <c r="OP29" s="1"/>
      <c r="OQ29" s="1"/>
      <c r="OR29" s="1"/>
      <c r="OS29" s="1"/>
      <c r="OT29" s="1"/>
      <c r="OU29" s="1"/>
      <c r="OV29" s="1"/>
      <c r="OW29" s="1"/>
      <c r="OX29" s="1"/>
      <c r="OY29" s="1"/>
      <c r="OZ29" s="1"/>
      <c r="PA29" s="1"/>
      <c r="PB29" s="1"/>
      <c r="PC29" s="1"/>
      <c r="PD29" s="1"/>
      <c r="PE29" s="1"/>
      <c r="PF29" s="1"/>
      <c r="PG29" s="1"/>
      <c r="PH29" s="1"/>
      <c r="PI29" s="1"/>
      <c r="PJ29" s="1"/>
      <c r="PK29" s="1"/>
      <c r="PL29" s="1"/>
      <c r="PM29" s="1"/>
      <c r="PN29" s="1"/>
      <c r="PO29" s="1"/>
      <c r="PP29" s="1"/>
      <c r="PQ29" s="1"/>
      <c r="PR29" s="1"/>
      <c r="PS29" s="1"/>
      <c r="PT29" s="1"/>
      <c r="PU29" s="1"/>
      <c r="PV29" s="1"/>
      <c r="PW29" s="1"/>
      <c r="PX29" s="1"/>
      <c r="PY29" s="1"/>
      <c r="PZ29" s="1"/>
      <c r="QA29" s="1"/>
      <c r="QB29" s="1"/>
      <c r="QC29" s="1"/>
      <c r="QD29" s="1"/>
      <c r="QE29" s="1"/>
      <c r="QF29" s="1"/>
      <c r="QG29" s="1"/>
      <c r="QH29" s="1"/>
      <c r="QI29" s="1"/>
      <c r="QJ29" s="1"/>
      <c r="QK29" s="1"/>
      <c r="QL29" s="1"/>
      <c r="QM29" s="1"/>
      <c r="QN29" s="1"/>
      <c r="QO29" s="1"/>
      <c r="QP29" s="1"/>
      <c r="QQ29" s="1"/>
      <c r="QR29" s="1"/>
      <c r="QS29" s="1"/>
      <c r="QT29" s="1"/>
      <c r="QU29" s="1"/>
      <c r="QV29" s="1"/>
      <c r="QW29" s="1"/>
      <c r="QX29" s="1"/>
      <c r="QY29" s="1"/>
      <c r="QZ29" s="1"/>
      <c r="RA29" s="1"/>
      <c r="RB29" s="1"/>
      <c r="RC29" s="1"/>
      <c r="RD29" s="1"/>
      <c r="RE29" s="1"/>
      <c r="RF29" s="1"/>
      <c r="RG29" s="1"/>
      <c r="RH29" s="1"/>
      <c r="RI29" s="1"/>
      <c r="RJ29" s="1"/>
      <c r="RK29" s="1"/>
      <c r="RL29" s="1"/>
      <c r="RM29" s="1"/>
      <c r="RN29" s="1"/>
      <c r="RO29" s="1"/>
      <c r="RP29" s="1"/>
      <c r="RQ29" s="1"/>
      <c r="RR29" s="1"/>
      <c r="RS29" s="1"/>
      <c r="RT29" s="1"/>
      <c r="RU29" s="1"/>
      <c r="RV29" s="1"/>
      <c r="RW29" s="1"/>
      <c r="RX29" s="1"/>
      <c r="RY29" s="1"/>
      <c r="RZ29" s="1"/>
      <c r="SA29" s="1"/>
      <c r="SB29" s="1"/>
      <c r="SC29" s="1"/>
      <c r="SD29" s="1"/>
      <c r="SE29" s="1"/>
      <c r="SF29" s="1"/>
      <c r="SG29" s="1"/>
      <c r="SH29" s="1"/>
      <c r="SI29" s="1"/>
      <c r="SJ29" s="1"/>
      <c r="SK29" s="1"/>
      <c r="SL29" s="1"/>
      <c r="SM29" s="1"/>
      <c r="SN29" s="1"/>
      <c r="SO29" s="1"/>
      <c r="SP29" s="1"/>
      <c r="SQ29" s="1"/>
      <c r="SR29" s="1"/>
      <c r="SS29" s="1"/>
      <c r="ST29" s="1"/>
      <c r="SU29" s="1"/>
      <c r="SV29" s="1"/>
      <c r="SW29" s="1"/>
      <c r="SX29" s="1"/>
      <c r="SY29" s="1"/>
      <c r="SZ29" s="1"/>
      <c r="TA29" s="1"/>
      <c r="TB29" s="1"/>
      <c r="TC29" s="1"/>
      <c r="TD29" s="1"/>
      <c r="TE29" s="1"/>
      <c r="TF29" s="1"/>
      <c r="TG29" s="1"/>
      <c r="TH29" s="1"/>
      <c r="TI29" s="1"/>
      <c r="TJ29" s="1"/>
      <c r="TK29" s="1"/>
      <c r="TL29" s="1"/>
      <c r="TM29" s="1"/>
      <c r="TN29" s="1"/>
      <c r="TO29" s="1"/>
      <c r="TP29" s="1"/>
      <c r="TQ29" s="1"/>
      <c r="TR29" s="1"/>
      <c r="TS29" s="1"/>
      <c r="TT29" s="1"/>
      <c r="TU29" s="1"/>
      <c r="TV29" s="1"/>
      <c r="TW29" s="1"/>
      <c r="TX29" s="1"/>
      <c r="TY29" s="1"/>
      <c r="TZ29" s="1"/>
      <c r="UA29" s="1"/>
      <c r="UB29" s="1"/>
      <c r="UC29" s="1"/>
      <c r="UD29" s="1"/>
      <c r="UE29" s="1"/>
      <c r="UF29" s="1"/>
      <c r="UG29" s="1"/>
      <c r="UH29" s="1"/>
      <c r="UI29" s="1"/>
      <c r="UJ29" s="1"/>
      <c r="UK29" s="1"/>
      <c r="UL29" s="1"/>
      <c r="UM29" s="1"/>
      <c r="UN29" s="1"/>
      <c r="UO29" s="1"/>
      <c r="UP29" s="1"/>
      <c r="UQ29" s="1"/>
      <c r="UR29" s="1"/>
      <c r="US29" s="1"/>
      <c r="UT29" s="1"/>
      <c r="UU29" s="1"/>
      <c r="UV29" s="1"/>
      <c r="UW29" s="1"/>
      <c r="UX29" s="1"/>
      <c r="UY29" s="1"/>
      <c r="UZ29" s="1"/>
      <c r="VA29" s="1"/>
      <c r="VB29" s="1"/>
      <c r="VC29" s="1"/>
      <c r="VD29" s="1"/>
      <c r="VE29" s="1"/>
      <c r="VF29" s="1"/>
      <c r="VG29" s="1"/>
      <c r="VH29" s="1"/>
      <c r="VI29" s="1"/>
      <c r="VJ29" s="1"/>
      <c r="VK29" s="1"/>
      <c r="VL29" s="1"/>
      <c r="VM29" s="1"/>
      <c r="VN29" s="1"/>
      <c r="VO29" s="1"/>
      <c r="VP29" s="1"/>
      <c r="VQ29" s="1"/>
      <c r="VR29" s="1"/>
      <c r="VS29" s="1"/>
      <c r="VT29" s="1"/>
      <c r="VU29" s="1"/>
      <c r="VV29" s="1"/>
      <c r="VW29" s="1"/>
      <c r="VX29" s="1"/>
      <c r="VY29" s="1"/>
      <c r="VZ29" s="1"/>
      <c r="WA29" s="1"/>
      <c r="WB29" s="1"/>
      <c r="WC29" s="1"/>
      <c r="WD29" s="1"/>
      <c r="WE29" s="1"/>
      <c r="WF29" s="1"/>
      <c r="WG29" s="1"/>
      <c r="WH29" s="1"/>
      <c r="WI29" s="1"/>
      <c r="WJ29" s="1"/>
      <c r="WK29" s="1"/>
      <c r="WL29" s="1"/>
      <c r="WM29" s="1"/>
      <c r="WN29" s="1"/>
      <c r="WO29" s="1"/>
      <c r="WP29" s="1"/>
      <c r="WQ29" s="1"/>
      <c r="WR29" s="1"/>
      <c r="WS29" s="1"/>
      <c r="WT29" s="1"/>
      <c r="WU29" s="1"/>
      <c r="WV29" s="1"/>
      <c r="WW29" s="1"/>
      <c r="WX29" s="1"/>
      <c r="WY29" s="1"/>
      <c r="WZ29" s="1"/>
      <c r="XA29" s="1"/>
      <c r="XB29" s="1"/>
      <c r="XC29" s="1"/>
      <c r="XD29" s="1"/>
      <c r="XE29" s="1"/>
      <c r="XF29" s="1"/>
      <c r="XG29" s="1"/>
      <c r="XH29" s="1"/>
      <c r="XI29" s="1"/>
      <c r="XJ29" s="1"/>
      <c r="XK29" s="1"/>
      <c r="XL29" s="1"/>
      <c r="XM29" s="1"/>
      <c r="XN29" s="1"/>
      <c r="XO29" s="1"/>
      <c r="XP29" s="1"/>
      <c r="XQ29" s="1"/>
      <c r="XR29" s="1"/>
      <c r="XS29" s="1"/>
      <c r="XT29" s="1"/>
      <c r="XU29" s="1"/>
      <c r="XV29" s="1"/>
      <c r="XW29" s="1"/>
      <c r="XX29" s="1"/>
      <c r="XY29" s="1"/>
      <c r="XZ29" s="1"/>
      <c r="YA29" s="1"/>
      <c r="YB29" s="1"/>
      <c r="YC29" s="1"/>
      <c r="YD29" s="1"/>
      <c r="YE29" s="1"/>
      <c r="YF29" s="1"/>
      <c r="YG29" s="1"/>
      <c r="YH29" s="1"/>
      <c r="YI29" s="1"/>
      <c r="YJ29" s="1"/>
      <c r="YK29" s="1"/>
      <c r="YL29" s="1"/>
      <c r="YM29" s="1"/>
      <c r="YN29" s="1"/>
      <c r="YO29" s="1"/>
      <c r="YP29" s="1"/>
      <c r="YQ29" s="1"/>
      <c r="YR29" s="1"/>
      <c r="YS29" s="1"/>
      <c r="YT29" s="1"/>
      <c r="YU29" s="1"/>
      <c r="YV29" s="1"/>
      <c r="YW29" s="1"/>
      <c r="YX29" s="1"/>
      <c r="YY29" s="1"/>
      <c r="YZ29" s="1"/>
      <c r="ZA29" s="1"/>
      <c r="ZB29" s="1"/>
      <c r="ZC29" s="1"/>
      <c r="ZD29" s="1"/>
      <c r="ZE29" s="1"/>
      <c r="ZF29" s="1"/>
      <c r="ZG29" s="1"/>
      <c r="ZH29" s="1"/>
      <c r="ZI29" s="1"/>
      <c r="ZJ29" s="1"/>
      <c r="ZK29" s="1"/>
      <c r="ZL29" s="1"/>
      <c r="ZM29" s="1"/>
      <c r="ZN29" s="1"/>
      <c r="ZO29" s="1"/>
      <c r="ZP29" s="1"/>
      <c r="ZQ29" s="1"/>
      <c r="ZR29" s="1"/>
      <c r="ZS29" s="1"/>
      <c r="ZT29" s="1"/>
      <c r="ZU29" s="1"/>
      <c r="ZV29" s="1"/>
      <c r="ZW29" s="1"/>
      <c r="ZX29" s="1"/>
      <c r="ZY29" s="1"/>
      <c r="ZZ29" s="1"/>
      <c r="AAA29" s="1"/>
      <c r="AAB29" s="1"/>
      <c r="AAC29" s="1"/>
      <c r="AAD29" s="1"/>
      <c r="AAE29" s="1"/>
      <c r="AAF29" s="1"/>
      <c r="AAG29" s="1"/>
      <c r="AAH29" s="1"/>
      <c r="AAI29" s="1"/>
      <c r="AAJ29" s="1"/>
      <c r="AAK29" s="1"/>
      <c r="AAL29" s="1"/>
      <c r="AAM29" s="1"/>
      <c r="AAN29" s="1"/>
      <c r="AAO29" s="1"/>
      <c r="AAP29" s="1"/>
      <c r="AAQ29" s="1"/>
      <c r="AAR29" s="1"/>
      <c r="AAS29" s="1"/>
      <c r="AAT29" s="1"/>
      <c r="AAU29" s="1"/>
      <c r="AAV29" s="1"/>
      <c r="AAW29" s="1"/>
      <c r="AAX29" s="1"/>
      <c r="AAY29" s="1"/>
      <c r="AAZ29" s="1"/>
      <c r="ABA29" s="1"/>
      <c r="ABB29" s="1"/>
      <c r="ABC29" s="1"/>
      <c r="ABD29" s="1"/>
      <c r="ABE29" s="1"/>
      <c r="ABF29" s="1"/>
      <c r="ABG29" s="1"/>
      <c r="ABH29" s="1"/>
      <c r="ABI29" s="1"/>
      <c r="ABJ29" s="1"/>
      <c r="ABK29" s="1"/>
      <c r="ABL29" s="1"/>
      <c r="ABM29" s="1"/>
      <c r="ABN29" s="1"/>
      <c r="ABO29" s="1"/>
      <c r="ABP29" s="1"/>
      <c r="ABQ29" s="1"/>
      <c r="ABR29" s="1"/>
      <c r="ABS29" s="1"/>
      <c r="ABT29" s="1"/>
      <c r="ABU29" s="1"/>
      <c r="ABV29" s="1"/>
      <c r="ABW29" s="1"/>
      <c r="ABX29" s="1"/>
      <c r="ABY29" s="1"/>
      <c r="ABZ29" s="1"/>
      <c r="ACA29" s="1"/>
      <c r="ACB29" s="1"/>
      <c r="ACC29" s="1"/>
      <c r="ACD29" s="1"/>
      <c r="ACE29" s="1"/>
      <c r="ACF29" s="1"/>
      <c r="ACG29" s="1"/>
      <c r="ACH29" s="1"/>
      <c r="ACI29" s="1"/>
      <c r="ACJ29" s="1"/>
      <c r="ACK29" s="1"/>
      <c r="ACL29" s="1"/>
      <c r="ACM29" s="1"/>
      <c r="ACN29" s="1"/>
      <c r="ACO29" s="1"/>
      <c r="ACP29" s="1"/>
      <c r="ACQ29" s="1"/>
      <c r="ACR29" s="1"/>
      <c r="ACS29" s="1"/>
      <c r="ACT29" s="1"/>
      <c r="ACU29" s="1"/>
      <c r="ACV29" s="1"/>
      <c r="ACW29" s="1"/>
      <c r="ACX29" s="1"/>
      <c r="ACY29" s="1"/>
      <c r="ACZ29" s="1"/>
      <c r="ADA29" s="1"/>
      <c r="ADB29" s="1"/>
      <c r="ADC29" s="1"/>
      <c r="ADD29" s="1"/>
      <c r="ADE29" s="1"/>
      <c r="ADF29" s="1"/>
      <c r="ADG29" s="1"/>
      <c r="ADH29" s="1"/>
      <c r="ADI29" s="1"/>
      <c r="ADJ29" s="1"/>
      <c r="ADK29" s="1"/>
      <c r="ADL29" s="1"/>
      <c r="ADM29" s="1"/>
      <c r="ADN29" s="1"/>
      <c r="ADO29" s="1"/>
      <c r="ADP29" s="1"/>
      <c r="ADQ29" s="1"/>
      <c r="ADR29" s="1"/>
      <c r="ADS29" s="1"/>
      <c r="ADT29" s="1"/>
      <c r="ADU29" s="1"/>
      <c r="ADV29" s="1"/>
      <c r="ADW29" s="1"/>
      <c r="ADX29" s="1"/>
      <c r="ADY29" s="1"/>
      <c r="ADZ29" s="1"/>
      <c r="AEA29" s="1"/>
      <c r="AEB29" s="1"/>
      <c r="AEC29" s="1"/>
      <c r="AED29" s="1"/>
      <c r="AEE29" s="1"/>
      <c r="AEF29" s="1"/>
      <c r="AEG29" s="1"/>
      <c r="AEH29" s="1"/>
      <c r="AEI29" s="1"/>
      <c r="AEJ29" s="1"/>
      <c r="AEK29" s="1"/>
      <c r="AEL29" s="1"/>
      <c r="AEM29" s="1"/>
      <c r="AEN29" s="1"/>
      <c r="AEO29" s="1"/>
      <c r="AEP29" s="1"/>
      <c r="AEQ29" s="1"/>
      <c r="AER29" s="1"/>
      <c r="AES29" s="1"/>
      <c r="AET29" s="1"/>
      <c r="AEU29" s="1"/>
      <c r="AEV29" s="1"/>
      <c r="AEW29" s="1"/>
      <c r="AEX29" s="1"/>
      <c r="AEY29" s="1"/>
      <c r="AEZ29" s="1"/>
      <c r="AFA29" s="1"/>
      <c r="AFB29" s="1"/>
      <c r="AFC29" s="1"/>
      <c r="AFD29" s="1"/>
      <c r="AFE29" s="1"/>
      <c r="AFF29" s="1"/>
      <c r="AFG29" s="1"/>
      <c r="AFH29" s="1"/>
      <c r="AFI29" s="1"/>
      <c r="AFJ29" s="1"/>
      <c r="AFK29" s="1"/>
      <c r="AFL29" s="1"/>
      <c r="AFM29" s="1"/>
      <c r="AFN29" s="1"/>
      <c r="AFO29" s="1"/>
      <c r="AFP29" s="1"/>
      <c r="AFQ29" s="1"/>
      <c r="AFR29" s="1"/>
      <c r="AFS29" s="1"/>
      <c r="AFT29" s="1"/>
      <c r="AFU29" s="1"/>
      <c r="AFV29" s="1"/>
      <c r="AFW29" s="1"/>
      <c r="AFX29" s="1"/>
      <c r="AFY29" s="1"/>
      <c r="AFZ29" s="1"/>
      <c r="AGA29" s="1"/>
      <c r="AGB29" s="1"/>
      <c r="AGC29" s="1"/>
      <c r="AGD29" s="1"/>
      <c r="AGE29" s="1"/>
      <c r="AGF29" s="1"/>
      <c r="AGG29" s="1"/>
      <c r="AGH29" s="1"/>
      <c r="AGI29" s="1"/>
      <c r="AGJ29" s="1"/>
      <c r="AGK29" s="1"/>
      <c r="AGL29" s="1"/>
      <c r="AGM29" s="1"/>
      <c r="AGN29" s="1"/>
      <c r="AGO29" s="1"/>
      <c r="AGP29" s="1"/>
      <c r="AGQ29" s="1"/>
      <c r="AGR29" s="1"/>
      <c r="AGS29" s="1"/>
      <c r="AGT29" s="1"/>
      <c r="AGU29" s="1"/>
      <c r="AGV29" s="1"/>
      <c r="AGW29" s="1"/>
      <c r="AGX29" s="1"/>
      <c r="AGY29" s="1"/>
      <c r="AGZ29" s="1"/>
      <c r="AHA29" s="1"/>
      <c r="AHB29" s="1"/>
      <c r="AHC29" s="1"/>
      <c r="AHD29" s="1"/>
      <c r="AHE29" s="1"/>
      <c r="AHF29" s="1"/>
      <c r="AHG29" s="1"/>
      <c r="AHH29" s="1"/>
      <c r="AHI29" s="1"/>
      <c r="AHJ29" s="1"/>
      <c r="AHK29" s="1"/>
      <c r="AHL29" s="1"/>
      <c r="AHM29" s="1"/>
      <c r="AHN29" s="1"/>
      <c r="AHO29" s="1"/>
      <c r="AHP29" s="1"/>
      <c r="AHQ29" s="1"/>
      <c r="AHR29" s="1"/>
      <c r="AHS29" s="1"/>
      <c r="AHT29" s="1"/>
      <c r="AHU29" s="1"/>
      <c r="AHV29" s="1"/>
      <c r="AHW29" s="1"/>
      <c r="AHX29" s="1"/>
      <c r="AHY29" s="1"/>
      <c r="AHZ29" s="1"/>
      <c r="AIA29" s="1"/>
      <c r="AIB29" s="1"/>
      <c r="AIC29" s="1"/>
      <c r="AID29" s="1"/>
      <c r="AIE29" s="1"/>
      <c r="AIF29" s="1"/>
      <c r="AIG29" s="1"/>
      <c r="AIH29" s="1"/>
      <c r="AII29" s="1"/>
      <c r="AIJ29" s="1"/>
      <c r="AIK29" s="1"/>
      <c r="AIL29" s="1"/>
      <c r="AIM29" s="1"/>
      <c r="AIN29" s="1"/>
      <c r="AIO29" s="1"/>
      <c r="AIP29" s="1"/>
      <c r="AIQ29" s="1"/>
      <c r="AIR29" s="1"/>
      <c r="AIS29" s="1"/>
      <c r="AIT29" s="1"/>
      <c r="AIU29" s="1"/>
      <c r="AIV29" s="1"/>
      <c r="AIW29" s="1"/>
      <c r="AIX29" s="1"/>
      <c r="AIY29" s="1"/>
      <c r="AIZ29" s="1"/>
      <c r="AJA29" s="1"/>
      <c r="AJB29" s="1"/>
      <c r="AJC29" s="1"/>
      <c r="AJD29" s="1"/>
      <c r="AJE29" s="1"/>
      <c r="AJF29" s="1"/>
      <c r="AJG29" s="1"/>
      <c r="AJH29" s="1"/>
      <c r="AJI29" s="1"/>
      <c r="AJJ29" s="1"/>
      <c r="AJK29" s="1"/>
      <c r="AJL29" s="1"/>
      <c r="AJM29" s="1"/>
      <c r="AJN29" s="1"/>
      <c r="AJO29" s="1"/>
      <c r="AJP29" s="1"/>
      <c r="AJQ29" s="1"/>
      <c r="AJR29" s="1"/>
      <c r="AJS29" s="1"/>
      <c r="AJT29" s="1"/>
      <c r="AJU29" s="1"/>
      <c r="AJV29" s="1"/>
      <c r="AJW29" s="1"/>
      <c r="AJX29" s="1"/>
      <c r="AJY29" s="1"/>
      <c r="AJZ29" s="1"/>
      <c r="AKA29" s="1"/>
      <c r="AKB29" s="1"/>
      <c r="AKC29" s="1"/>
      <c r="AKD29" s="1"/>
      <c r="AKE29" s="1"/>
      <c r="AKF29" s="1"/>
      <c r="AKG29" s="1"/>
      <c r="AKH29" s="1"/>
      <c r="AKI29" s="1"/>
      <c r="AKJ29" s="1"/>
      <c r="AKK29" s="1"/>
      <c r="AKL29" s="1"/>
      <c r="AKM29" s="1"/>
      <c r="AKN29" s="1"/>
      <c r="AKO29" s="1"/>
      <c r="AKP29" s="1"/>
      <c r="AKQ29" s="1"/>
      <c r="AKR29" s="1"/>
      <c r="AKS29" s="1"/>
      <c r="AKT29" s="1"/>
      <c r="AKU29" s="1"/>
      <c r="AKV29" s="1"/>
      <c r="AKW29" s="1"/>
      <c r="AKX29" s="1"/>
      <c r="AKY29" s="1"/>
      <c r="AKZ29" s="1"/>
      <c r="ALA29" s="1"/>
      <c r="ALB29" s="1"/>
      <c r="ALC29" s="1"/>
      <c r="ALD29" s="1"/>
      <c r="ALE29" s="1"/>
      <c r="ALF29" s="1"/>
      <c r="ALG29" s="1"/>
      <c r="ALH29" s="1"/>
      <c r="ALI29" s="1"/>
      <c r="ALJ29" s="1"/>
      <c r="ALK29" s="1"/>
      <c r="ALL29" s="1"/>
      <c r="ALM29" s="1"/>
      <c r="ALN29" s="1"/>
      <c r="ALO29" s="1"/>
      <c r="ALP29" s="1"/>
      <c r="ALQ29" s="1"/>
      <c r="ALR29" s="1"/>
      <c r="ALS29" s="1"/>
      <c r="ALT29" s="1"/>
      <c r="ALU29" s="1"/>
      <c r="ALV29" s="1"/>
      <c r="ALW29" s="1"/>
      <c r="ALX29" s="1"/>
      <c r="ALY29" s="1"/>
      <c r="ALZ29" s="1"/>
      <c r="AMA29" s="1"/>
      <c r="AMB29" s="1"/>
      <c r="AMC29" s="1"/>
      <c r="AMD29" s="1"/>
      <c r="AME29" s="1"/>
      <c r="AMF29" s="1"/>
      <c r="AMG29" s="1"/>
      <c r="AMH29" s="1"/>
      <c r="AMI29" s="1"/>
      <c r="AMJ29" s="1"/>
      <c r="AMK29" s="1"/>
      <c r="AML29" s="1"/>
      <c r="AMM29" s="1"/>
      <c r="AMN29" s="1"/>
      <c r="AMO29" s="1"/>
      <c r="AMP29" s="1"/>
      <c r="AMQ29" s="1"/>
      <c r="AMR29" s="1"/>
      <c r="AMS29" s="1"/>
      <c r="AMT29" s="1"/>
      <c r="AMU29" s="1"/>
      <c r="AMV29" s="1"/>
      <c r="AMW29" s="1"/>
      <c r="AMX29" s="1"/>
      <c r="AMY29" s="1"/>
      <c r="AMZ29" s="1"/>
      <c r="ANA29" s="1"/>
      <c r="ANB29" s="1"/>
      <c r="ANC29" s="1"/>
      <c r="AND29" s="1"/>
      <c r="ANE29" s="1"/>
      <c r="ANF29" s="1"/>
      <c r="ANG29" s="1"/>
      <c r="ANH29" s="1"/>
      <c r="ANI29" s="1"/>
      <c r="ANJ29" s="1"/>
      <c r="ANK29" s="1"/>
      <c r="ANL29" s="1"/>
      <c r="ANM29" s="1"/>
      <c r="ANN29" s="1"/>
      <c r="ANO29" s="1"/>
      <c r="ANP29" s="1"/>
      <c r="ANQ29" s="1"/>
      <c r="ANR29" s="1"/>
      <c r="ANS29" s="1"/>
      <c r="ANT29" s="1"/>
      <c r="ANU29" s="1"/>
      <c r="ANV29" s="1"/>
      <c r="ANW29" s="1"/>
      <c r="ANX29" s="1"/>
      <c r="ANY29" s="1"/>
      <c r="ANZ29" s="1"/>
      <c r="AOA29" s="1"/>
      <c r="AOB29" s="1"/>
      <c r="AOC29" s="1"/>
      <c r="AOD29" s="1"/>
      <c r="AOE29" s="1"/>
      <c r="AOF29" s="1"/>
      <c r="AOG29" s="1"/>
      <c r="AOH29" s="1"/>
      <c r="AOI29" s="1"/>
      <c r="AOJ29" s="1"/>
      <c r="AOK29" s="1"/>
      <c r="AOL29" s="1"/>
      <c r="AOM29" s="1"/>
      <c r="AON29" s="1"/>
      <c r="AOO29" s="1"/>
      <c r="AOP29" s="1"/>
      <c r="AOQ29" s="1"/>
      <c r="AOR29" s="1"/>
      <c r="AOS29" s="1"/>
      <c r="AOT29" s="1"/>
      <c r="AOU29" s="1"/>
      <c r="AOV29" s="1"/>
      <c r="AOW29" s="1"/>
      <c r="AOX29" s="1"/>
      <c r="AOY29" s="1"/>
      <c r="AOZ29" s="1"/>
      <c r="APA29" s="1"/>
      <c r="APB29" s="1"/>
      <c r="APC29" s="1"/>
      <c r="APD29" s="1"/>
      <c r="APE29" s="1"/>
      <c r="APF29" s="1"/>
      <c r="APG29" s="1"/>
      <c r="APH29" s="1"/>
      <c r="API29" s="1"/>
      <c r="APJ29" s="1"/>
      <c r="APK29" s="1"/>
      <c r="APL29" s="1"/>
      <c r="APM29" s="1"/>
      <c r="APN29" s="1"/>
      <c r="APO29" s="1"/>
      <c r="APP29" s="1"/>
      <c r="APQ29" s="1"/>
      <c r="APR29" s="1"/>
      <c r="APS29" s="1"/>
      <c r="APT29" s="1"/>
      <c r="APU29" s="1"/>
      <c r="APV29" s="1"/>
      <c r="APW29" s="1"/>
      <c r="APX29" s="1"/>
      <c r="APY29" s="1"/>
      <c r="APZ29" s="1"/>
      <c r="AQA29" s="1"/>
      <c r="AQB29" s="1"/>
      <c r="AQC29" s="1"/>
      <c r="AQD29" s="1"/>
      <c r="AQE29" s="1"/>
      <c r="AQF29" s="1"/>
      <c r="AQG29" s="1"/>
      <c r="AQH29" s="1"/>
      <c r="AQI29" s="1"/>
      <c r="AQJ29" s="1"/>
      <c r="AQK29" s="1"/>
      <c r="AQL29" s="1"/>
      <c r="AQM29" s="1"/>
      <c r="AQN29" s="1"/>
      <c r="AQO29" s="1"/>
      <c r="AQP29" s="1"/>
      <c r="AQQ29" s="1"/>
      <c r="AQR29" s="1"/>
      <c r="AQS29" s="1"/>
      <c r="AQT29" s="1"/>
      <c r="AQU29" s="1"/>
      <c r="AQV29" s="1"/>
      <c r="AQW29" s="1"/>
      <c r="AQX29" s="1"/>
      <c r="AQY29" s="1"/>
      <c r="AQZ29" s="1"/>
      <c r="ARA29" s="1"/>
      <c r="ARB29" s="1"/>
      <c r="ARC29" s="1"/>
      <c r="ARD29" s="1"/>
      <c r="ARE29" s="1"/>
      <c r="ARF29" s="1"/>
      <c r="ARG29" s="1"/>
      <c r="ARH29" s="1"/>
      <c r="ARI29" s="1"/>
      <c r="ARJ29" s="1"/>
      <c r="ARK29" s="1"/>
      <c r="ARL29" s="1"/>
      <c r="ARM29" s="1"/>
      <c r="ARN29" s="1"/>
      <c r="ARO29" s="1"/>
      <c r="ARP29" s="1"/>
      <c r="ARQ29" s="1"/>
      <c r="ARR29" s="1"/>
      <c r="ARS29" s="1"/>
      <c r="ART29" s="1"/>
      <c r="ARU29" s="1"/>
      <c r="ARV29" s="1"/>
      <c r="ARW29" s="1"/>
      <c r="ARX29" s="1"/>
      <c r="ARY29" s="1"/>
      <c r="ARZ29" s="1"/>
      <c r="ASA29" s="1"/>
      <c r="ASB29" s="1"/>
      <c r="ASC29" s="1"/>
      <c r="ASD29" s="1"/>
      <c r="ASE29" s="1"/>
      <c r="ASF29" s="1"/>
      <c r="ASG29" s="1"/>
      <c r="ASH29" s="1"/>
      <c r="ASI29" s="1"/>
      <c r="ASJ29" s="1"/>
      <c r="ASK29" s="1"/>
      <c r="ASL29" s="1"/>
      <c r="ASM29" s="1"/>
      <c r="ASN29" s="1"/>
      <c r="ASO29" s="1"/>
      <c r="ASP29" s="1"/>
      <c r="ASQ29" s="1"/>
      <c r="ASR29" s="1"/>
      <c r="ASS29" s="1"/>
      <c r="AST29" s="1"/>
      <c r="ASU29" s="1"/>
      <c r="ASV29" s="1"/>
      <c r="ASW29" s="1"/>
      <c r="ASX29" s="1"/>
      <c r="ASY29" s="1"/>
      <c r="ASZ29" s="1"/>
      <c r="ATA29" s="1"/>
      <c r="ATB29" s="1"/>
      <c r="ATC29" s="1"/>
      <c r="ATD29" s="1"/>
      <c r="ATE29" s="1"/>
      <c r="ATF29" s="1"/>
      <c r="ATG29" s="1"/>
      <c r="ATH29" s="1"/>
      <c r="ATI29" s="1"/>
      <c r="ATJ29" s="1"/>
      <c r="ATK29" s="1"/>
      <c r="ATL29" s="1"/>
      <c r="ATM29" s="1"/>
      <c r="ATN29" s="1"/>
      <c r="ATO29" s="1"/>
      <c r="ATP29" s="1"/>
      <c r="ATQ29" s="1"/>
      <c r="ATR29" s="1"/>
      <c r="ATS29" s="1"/>
      <c r="ATT29" s="1"/>
      <c r="ATU29" s="1"/>
      <c r="ATV29" s="1"/>
      <c r="ATW29" s="1"/>
      <c r="ATX29" s="1"/>
      <c r="ATY29" s="1"/>
      <c r="ATZ29" s="1"/>
      <c r="AUA29" s="1"/>
      <c r="AUB29" s="1"/>
      <c r="AUC29" s="1"/>
      <c r="AUD29" s="1"/>
      <c r="AUE29" s="1"/>
      <c r="AUF29" s="1"/>
      <c r="AUG29" s="1"/>
      <c r="AUH29" s="1"/>
      <c r="AUI29" s="1"/>
      <c r="AUJ29" s="1"/>
      <c r="AUK29" s="1"/>
      <c r="AUL29" s="1"/>
      <c r="AUM29" s="1"/>
      <c r="AUN29" s="1"/>
      <c r="AUO29" s="1"/>
      <c r="AUP29" s="1"/>
      <c r="AUQ29" s="1"/>
      <c r="AUR29" s="1"/>
      <c r="AUS29" s="1"/>
      <c r="AUT29" s="1"/>
      <c r="AUU29" s="1"/>
      <c r="AUV29" s="1"/>
      <c r="AUW29" s="1"/>
      <c r="AUX29" s="1"/>
      <c r="AUY29" s="1"/>
      <c r="AUZ29" s="1"/>
      <c r="AVA29" s="1"/>
      <c r="AVB29" s="1"/>
      <c r="AVC29" s="1"/>
      <c r="AVD29" s="1"/>
      <c r="AVE29" s="1"/>
      <c r="AVF29" s="1"/>
      <c r="AVG29" s="1"/>
      <c r="AVH29" s="1"/>
      <c r="AVI29" s="1"/>
      <c r="AVJ29" s="1"/>
      <c r="AVK29" s="1"/>
      <c r="AVL29" s="1"/>
      <c r="AVM29" s="1"/>
      <c r="AVN29" s="1"/>
      <c r="AVO29" s="1"/>
      <c r="AVP29" s="1"/>
      <c r="AVQ29" s="1"/>
      <c r="AVR29" s="1"/>
      <c r="AVS29" s="1"/>
      <c r="AVT29" s="1"/>
      <c r="AVU29" s="1"/>
      <c r="AVV29" s="1"/>
      <c r="AVW29" s="1"/>
      <c r="AVX29" s="1"/>
      <c r="AVY29" s="1"/>
      <c r="AVZ29" s="1"/>
      <c r="AWA29" s="1"/>
      <c r="AWB29" s="1"/>
      <c r="AWC29" s="1"/>
      <c r="AWD29" s="1"/>
      <c r="AWE29" s="1"/>
      <c r="AWF29" s="1"/>
      <c r="AWG29" s="1"/>
      <c r="AWH29" s="1"/>
      <c r="AWI29" s="1"/>
      <c r="AWJ29" s="1"/>
      <c r="AWK29" s="1"/>
      <c r="AWL29" s="1"/>
      <c r="AWM29" s="1"/>
      <c r="AWN29" s="1"/>
      <c r="AWO29" s="1"/>
      <c r="AWP29" s="1"/>
      <c r="AWQ29" s="1"/>
      <c r="AWR29" s="1"/>
      <c r="AWS29" s="1"/>
      <c r="AWT29" s="1"/>
      <c r="AWU29" s="1"/>
      <c r="AWV29" s="1"/>
      <c r="AWW29" s="1"/>
      <c r="AWX29" s="1"/>
      <c r="AWY29" s="1"/>
      <c r="AWZ29" s="1"/>
      <c r="AXA29" s="1"/>
      <c r="AXB29" s="1"/>
      <c r="AXC29" s="1"/>
      <c r="AXD29" s="1"/>
      <c r="AXE29" s="1"/>
      <c r="AXF29" s="1"/>
      <c r="AXG29" s="1"/>
      <c r="AXH29" s="1"/>
      <c r="AXI29" s="1"/>
      <c r="AXJ29" s="1"/>
      <c r="AXK29" s="1"/>
      <c r="AXL29" s="1"/>
      <c r="AXM29" s="1"/>
      <c r="AXN29" s="1"/>
      <c r="AXO29" s="1"/>
      <c r="AXP29" s="1"/>
      <c r="AXQ29" s="1"/>
      <c r="AXR29" s="1"/>
      <c r="AXS29" s="1"/>
      <c r="AXT29" s="1"/>
      <c r="AXU29" s="1"/>
      <c r="AXV29" s="1"/>
      <c r="AXW29" s="1"/>
      <c r="AXX29" s="1"/>
      <c r="AXY29" s="1"/>
      <c r="AXZ29" s="1"/>
      <c r="AYA29" s="1"/>
      <c r="AYB29" s="1"/>
      <c r="AYC29" s="1"/>
      <c r="AYD29" s="1"/>
      <c r="AYE29" s="1"/>
      <c r="AYF29" s="1"/>
      <c r="AYG29" s="1"/>
      <c r="AYH29" s="1"/>
      <c r="AYI29" s="1"/>
      <c r="AYJ29" s="1"/>
      <c r="AYK29" s="1"/>
      <c r="AYL29" s="1"/>
      <c r="AYM29" s="1"/>
      <c r="AYN29" s="1"/>
      <c r="AYO29" s="1"/>
      <c r="AYP29" s="1"/>
      <c r="AYQ29" s="1"/>
      <c r="AYR29" s="1"/>
      <c r="AYS29" s="1"/>
      <c r="AYT29" s="1"/>
      <c r="AYU29" s="1"/>
      <c r="AYV29" s="1"/>
      <c r="AYW29" s="1"/>
      <c r="AYX29" s="1"/>
      <c r="AYY29" s="1"/>
      <c r="AYZ29" s="1"/>
      <c r="AZA29" s="1"/>
      <c r="AZB29" s="1"/>
      <c r="AZC29" s="1"/>
      <c r="AZD29" s="1"/>
      <c r="AZE29" s="1"/>
      <c r="AZF29" s="1"/>
      <c r="AZG29" s="1"/>
      <c r="AZH29" s="1"/>
      <c r="AZI29" s="1"/>
      <c r="AZJ29" s="1"/>
      <c r="AZK29" s="1"/>
      <c r="AZL29" s="1"/>
      <c r="AZM29" s="1"/>
      <c r="AZN29" s="1"/>
      <c r="AZO29" s="1"/>
      <c r="AZP29" s="1"/>
      <c r="AZQ29" s="1"/>
      <c r="AZR29" s="1"/>
      <c r="AZS29" s="1"/>
      <c r="AZT29" s="1"/>
      <c r="AZU29" s="1"/>
      <c r="AZV29" s="1"/>
      <c r="AZW29" s="1"/>
      <c r="AZX29" s="1"/>
      <c r="AZY29" s="1"/>
      <c r="AZZ29" s="1"/>
      <c r="BAA29" s="1"/>
      <c r="BAB29" s="1"/>
      <c r="BAC29" s="1"/>
      <c r="BAD29" s="1"/>
      <c r="BAE29" s="1"/>
      <c r="BAF29" s="1"/>
      <c r="BAG29" s="1"/>
      <c r="BAH29" s="1"/>
      <c r="BAI29" s="1"/>
      <c r="BAJ29" s="1"/>
      <c r="BAK29" s="1"/>
      <c r="BAL29" s="1"/>
      <c r="BAM29" s="1"/>
      <c r="BAN29" s="1"/>
      <c r="BAO29" s="1"/>
      <c r="BAP29" s="1"/>
      <c r="BAQ29" s="1"/>
      <c r="BAR29" s="1"/>
      <c r="BAS29" s="1"/>
      <c r="BAT29" s="1"/>
      <c r="BAU29" s="1"/>
      <c r="BAV29" s="1"/>
      <c r="BAW29" s="1"/>
      <c r="BAX29" s="1"/>
      <c r="BAY29" s="1"/>
      <c r="BAZ29" s="1"/>
      <c r="BBA29" s="1"/>
      <c r="BBB29" s="1"/>
      <c r="BBC29" s="1"/>
      <c r="BBD29" s="1"/>
      <c r="BBE29" s="1"/>
      <c r="BBF29" s="1"/>
      <c r="BBG29" s="1"/>
      <c r="BBH29" s="1"/>
      <c r="BBI29" s="1"/>
      <c r="BBJ29" s="1"/>
      <c r="BBK29" s="1"/>
      <c r="BBL29" s="1"/>
      <c r="BBM29" s="1"/>
      <c r="BBN29" s="1"/>
      <c r="BBO29" s="1"/>
      <c r="BBP29" s="1"/>
      <c r="BBQ29" s="1"/>
      <c r="BBR29" s="1"/>
      <c r="BBS29" s="1"/>
      <c r="BBT29" s="1"/>
      <c r="BBU29" s="1"/>
      <c r="BBV29" s="1"/>
      <c r="BBW29" s="1"/>
      <c r="BBX29" s="1"/>
      <c r="BBY29" s="1"/>
      <c r="BBZ29" s="1"/>
      <c r="BCA29" s="1"/>
      <c r="BCB29" s="1"/>
      <c r="BCC29" s="1"/>
      <c r="BCD29" s="1"/>
      <c r="BCE29" s="1"/>
      <c r="BCF29" s="1"/>
      <c r="BCG29" s="1"/>
      <c r="BCH29" s="1"/>
      <c r="BCI29" s="1"/>
      <c r="BCJ29" s="1"/>
      <c r="BCK29" s="1"/>
      <c r="BCL29" s="1"/>
      <c r="BCM29" s="1"/>
      <c r="BCN29" s="1"/>
      <c r="BCO29" s="1"/>
      <c r="BCP29" s="1"/>
      <c r="BCQ29" s="1"/>
      <c r="BCR29" s="1"/>
      <c r="BCS29" s="1"/>
      <c r="BCT29" s="1"/>
      <c r="BCU29" s="1"/>
      <c r="BCV29" s="1"/>
      <c r="BCW29" s="1"/>
      <c r="BCX29" s="1"/>
      <c r="BCY29" s="1"/>
      <c r="BCZ29" s="1"/>
      <c r="BDA29" s="1"/>
      <c r="BDB29" s="1"/>
      <c r="BDC29" s="1"/>
      <c r="BDD29" s="1"/>
      <c r="BDE29" s="1"/>
      <c r="BDF29" s="1"/>
      <c r="BDG29" s="1"/>
      <c r="BDH29" s="1"/>
      <c r="BDI29" s="1"/>
      <c r="BDJ29" s="1"/>
      <c r="BDK29" s="1"/>
      <c r="BDL29" s="1"/>
      <c r="BDM29" s="1"/>
      <c r="BDN29" s="1"/>
      <c r="BDO29" s="1"/>
      <c r="BDP29" s="1"/>
      <c r="BDQ29" s="1"/>
      <c r="BDR29" s="1"/>
      <c r="BDS29" s="1"/>
      <c r="BDT29" s="1"/>
      <c r="BDU29" s="1"/>
      <c r="BDV29" s="1"/>
      <c r="BDW29" s="1"/>
      <c r="BDX29" s="1"/>
      <c r="BDY29" s="1"/>
      <c r="BDZ29" s="1"/>
    </row>
    <row r="30" spans="1:1482" s="10" customFormat="1" ht="15.6" customHeight="1" x14ac:dyDescent="0.2">
      <c r="A30" s="2"/>
      <c r="B30" s="10" t="s">
        <v>841</v>
      </c>
      <c r="C30" s="31">
        <v>1</v>
      </c>
      <c r="D30" s="10" t="s">
        <v>270</v>
      </c>
      <c r="E30" s="53">
        <v>5000000</v>
      </c>
      <c r="H30" s="130">
        <f>C30*E30</f>
        <v>5000000</v>
      </c>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c r="NX30" s="1"/>
      <c r="NY30" s="1"/>
      <c r="NZ30" s="1"/>
      <c r="OA30" s="1"/>
      <c r="OB30" s="1"/>
      <c r="OC30" s="1"/>
      <c r="OD30" s="1"/>
      <c r="OE30" s="1"/>
      <c r="OF30" s="1"/>
      <c r="OG30" s="1"/>
      <c r="OH30" s="1"/>
      <c r="OI30" s="1"/>
      <c r="OJ30" s="1"/>
      <c r="OK30" s="1"/>
      <c r="OL30" s="1"/>
      <c r="OM30" s="1"/>
      <c r="ON30" s="1"/>
      <c r="OO30" s="1"/>
      <c r="OP30" s="1"/>
      <c r="OQ30" s="1"/>
      <c r="OR30" s="1"/>
      <c r="OS30" s="1"/>
      <c r="OT30" s="1"/>
      <c r="OU30" s="1"/>
      <c r="OV30" s="1"/>
      <c r="OW30" s="1"/>
      <c r="OX30" s="1"/>
      <c r="OY30" s="1"/>
      <c r="OZ30" s="1"/>
      <c r="PA30" s="1"/>
      <c r="PB30" s="1"/>
      <c r="PC30" s="1"/>
      <c r="PD30" s="1"/>
      <c r="PE30" s="1"/>
      <c r="PF30" s="1"/>
      <c r="PG30" s="1"/>
      <c r="PH30" s="1"/>
      <c r="PI30" s="1"/>
      <c r="PJ30" s="1"/>
      <c r="PK30" s="1"/>
      <c r="PL30" s="1"/>
      <c r="PM30" s="1"/>
      <c r="PN30" s="1"/>
      <c r="PO30" s="1"/>
      <c r="PP30" s="1"/>
      <c r="PQ30" s="1"/>
      <c r="PR30" s="1"/>
      <c r="PS30" s="1"/>
      <c r="PT30" s="1"/>
      <c r="PU30" s="1"/>
      <c r="PV30" s="1"/>
      <c r="PW30" s="1"/>
      <c r="PX30" s="1"/>
      <c r="PY30" s="1"/>
      <c r="PZ30" s="1"/>
      <c r="QA30" s="1"/>
      <c r="QB30" s="1"/>
      <c r="QC30" s="1"/>
      <c r="QD30" s="1"/>
      <c r="QE30" s="1"/>
      <c r="QF30" s="1"/>
      <c r="QG30" s="1"/>
      <c r="QH30" s="1"/>
      <c r="QI30" s="1"/>
      <c r="QJ30" s="1"/>
      <c r="QK30" s="1"/>
      <c r="QL30" s="1"/>
      <c r="QM30" s="1"/>
      <c r="QN30" s="1"/>
      <c r="QO30" s="1"/>
      <c r="QP30" s="1"/>
      <c r="QQ30" s="1"/>
      <c r="QR30" s="1"/>
      <c r="QS30" s="1"/>
      <c r="QT30" s="1"/>
      <c r="QU30" s="1"/>
      <c r="QV30" s="1"/>
      <c r="QW30" s="1"/>
      <c r="QX30" s="1"/>
      <c r="QY30" s="1"/>
      <c r="QZ30" s="1"/>
      <c r="RA30" s="1"/>
      <c r="RB30" s="1"/>
      <c r="RC30" s="1"/>
      <c r="RD30" s="1"/>
      <c r="RE30" s="1"/>
      <c r="RF30" s="1"/>
      <c r="RG30" s="1"/>
      <c r="RH30" s="1"/>
      <c r="RI30" s="1"/>
      <c r="RJ30" s="1"/>
      <c r="RK30" s="1"/>
      <c r="RL30" s="1"/>
      <c r="RM30" s="1"/>
      <c r="RN30" s="1"/>
      <c r="RO30" s="1"/>
      <c r="RP30" s="1"/>
      <c r="RQ30" s="1"/>
      <c r="RR30" s="1"/>
      <c r="RS30" s="1"/>
      <c r="RT30" s="1"/>
      <c r="RU30" s="1"/>
      <c r="RV30" s="1"/>
      <c r="RW30" s="1"/>
      <c r="RX30" s="1"/>
      <c r="RY30" s="1"/>
      <c r="RZ30" s="1"/>
      <c r="SA30" s="1"/>
      <c r="SB30" s="1"/>
      <c r="SC30" s="1"/>
      <c r="SD30" s="1"/>
      <c r="SE30" s="1"/>
      <c r="SF30" s="1"/>
      <c r="SG30" s="1"/>
      <c r="SH30" s="1"/>
      <c r="SI30" s="1"/>
      <c r="SJ30" s="1"/>
      <c r="SK30" s="1"/>
      <c r="SL30" s="1"/>
      <c r="SM30" s="1"/>
      <c r="SN30" s="1"/>
      <c r="SO30" s="1"/>
      <c r="SP30" s="1"/>
      <c r="SQ30" s="1"/>
      <c r="SR30" s="1"/>
      <c r="SS30" s="1"/>
      <c r="ST30" s="1"/>
      <c r="SU30" s="1"/>
      <c r="SV30" s="1"/>
      <c r="SW30" s="1"/>
      <c r="SX30" s="1"/>
      <c r="SY30" s="1"/>
      <c r="SZ30" s="1"/>
      <c r="TA30" s="1"/>
      <c r="TB30" s="1"/>
      <c r="TC30" s="1"/>
      <c r="TD30" s="1"/>
      <c r="TE30" s="1"/>
      <c r="TF30" s="1"/>
      <c r="TG30" s="1"/>
      <c r="TH30" s="1"/>
      <c r="TI30" s="1"/>
      <c r="TJ30" s="1"/>
      <c r="TK30" s="1"/>
      <c r="TL30" s="1"/>
      <c r="TM30" s="1"/>
      <c r="TN30" s="1"/>
      <c r="TO30" s="1"/>
      <c r="TP30" s="1"/>
      <c r="TQ30" s="1"/>
      <c r="TR30" s="1"/>
      <c r="TS30" s="1"/>
      <c r="TT30" s="1"/>
      <c r="TU30" s="1"/>
      <c r="TV30" s="1"/>
      <c r="TW30" s="1"/>
      <c r="TX30" s="1"/>
      <c r="TY30" s="1"/>
      <c r="TZ30" s="1"/>
      <c r="UA30" s="1"/>
      <c r="UB30" s="1"/>
      <c r="UC30" s="1"/>
      <c r="UD30" s="1"/>
      <c r="UE30" s="1"/>
      <c r="UF30" s="1"/>
      <c r="UG30" s="1"/>
      <c r="UH30" s="1"/>
      <c r="UI30" s="1"/>
      <c r="UJ30" s="1"/>
      <c r="UK30" s="1"/>
      <c r="UL30" s="1"/>
      <c r="UM30" s="1"/>
      <c r="UN30" s="1"/>
      <c r="UO30" s="1"/>
      <c r="UP30" s="1"/>
      <c r="UQ30" s="1"/>
      <c r="UR30" s="1"/>
      <c r="US30" s="1"/>
      <c r="UT30" s="1"/>
      <c r="UU30" s="1"/>
      <c r="UV30" s="1"/>
      <c r="UW30" s="1"/>
      <c r="UX30" s="1"/>
      <c r="UY30" s="1"/>
      <c r="UZ30" s="1"/>
      <c r="VA30" s="1"/>
      <c r="VB30" s="1"/>
      <c r="VC30" s="1"/>
      <c r="VD30" s="1"/>
      <c r="VE30" s="1"/>
      <c r="VF30" s="1"/>
      <c r="VG30" s="1"/>
      <c r="VH30" s="1"/>
      <c r="VI30" s="1"/>
      <c r="VJ30" s="1"/>
      <c r="VK30" s="1"/>
      <c r="VL30" s="1"/>
      <c r="VM30" s="1"/>
      <c r="VN30" s="1"/>
      <c r="VO30" s="1"/>
      <c r="VP30" s="1"/>
      <c r="VQ30" s="1"/>
      <c r="VR30" s="1"/>
      <c r="VS30" s="1"/>
      <c r="VT30" s="1"/>
      <c r="VU30" s="1"/>
      <c r="VV30" s="1"/>
      <c r="VW30" s="1"/>
      <c r="VX30" s="1"/>
      <c r="VY30" s="1"/>
      <c r="VZ30" s="1"/>
      <c r="WA30" s="1"/>
      <c r="WB30" s="1"/>
      <c r="WC30" s="1"/>
      <c r="WD30" s="1"/>
      <c r="WE30" s="1"/>
      <c r="WF30" s="1"/>
      <c r="WG30" s="1"/>
      <c r="WH30" s="1"/>
      <c r="WI30" s="1"/>
      <c r="WJ30" s="1"/>
      <c r="WK30" s="1"/>
      <c r="WL30" s="1"/>
      <c r="WM30" s="1"/>
      <c r="WN30" s="1"/>
      <c r="WO30" s="1"/>
      <c r="WP30" s="1"/>
      <c r="WQ30" s="1"/>
      <c r="WR30" s="1"/>
      <c r="WS30" s="1"/>
      <c r="WT30" s="1"/>
      <c r="WU30" s="1"/>
      <c r="WV30" s="1"/>
      <c r="WW30" s="1"/>
      <c r="WX30" s="1"/>
      <c r="WY30" s="1"/>
      <c r="WZ30" s="1"/>
      <c r="XA30" s="1"/>
      <c r="XB30" s="1"/>
      <c r="XC30" s="1"/>
      <c r="XD30" s="1"/>
      <c r="XE30" s="1"/>
      <c r="XF30" s="1"/>
      <c r="XG30" s="1"/>
      <c r="XH30" s="1"/>
      <c r="XI30" s="1"/>
      <c r="XJ30" s="1"/>
      <c r="XK30" s="1"/>
      <c r="XL30" s="1"/>
      <c r="XM30" s="1"/>
      <c r="XN30" s="1"/>
      <c r="XO30" s="1"/>
      <c r="XP30" s="1"/>
      <c r="XQ30" s="1"/>
      <c r="XR30" s="1"/>
      <c r="XS30" s="1"/>
      <c r="XT30" s="1"/>
      <c r="XU30" s="1"/>
      <c r="XV30" s="1"/>
      <c r="XW30" s="1"/>
      <c r="XX30" s="1"/>
      <c r="XY30" s="1"/>
      <c r="XZ30" s="1"/>
      <c r="YA30" s="1"/>
      <c r="YB30" s="1"/>
      <c r="YC30" s="1"/>
      <c r="YD30" s="1"/>
      <c r="YE30" s="1"/>
      <c r="YF30" s="1"/>
      <c r="YG30" s="1"/>
      <c r="YH30" s="1"/>
      <c r="YI30" s="1"/>
      <c r="YJ30" s="1"/>
      <c r="YK30" s="1"/>
      <c r="YL30" s="1"/>
      <c r="YM30" s="1"/>
      <c r="YN30" s="1"/>
      <c r="YO30" s="1"/>
      <c r="YP30" s="1"/>
      <c r="YQ30" s="1"/>
      <c r="YR30" s="1"/>
      <c r="YS30" s="1"/>
      <c r="YT30" s="1"/>
      <c r="YU30" s="1"/>
      <c r="YV30" s="1"/>
      <c r="YW30" s="1"/>
      <c r="YX30" s="1"/>
      <c r="YY30" s="1"/>
      <c r="YZ30" s="1"/>
      <c r="ZA30" s="1"/>
      <c r="ZB30" s="1"/>
      <c r="ZC30" s="1"/>
      <c r="ZD30" s="1"/>
      <c r="ZE30" s="1"/>
      <c r="ZF30" s="1"/>
      <c r="ZG30" s="1"/>
      <c r="ZH30" s="1"/>
      <c r="ZI30" s="1"/>
      <c r="ZJ30" s="1"/>
      <c r="ZK30" s="1"/>
      <c r="ZL30" s="1"/>
      <c r="ZM30" s="1"/>
      <c r="ZN30" s="1"/>
      <c r="ZO30" s="1"/>
      <c r="ZP30" s="1"/>
      <c r="ZQ30" s="1"/>
      <c r="ZR30" s="1"/>
      <c r="ZS30" s="1"/>
      <c r="ZT30" s="1"/>
      <c r="ZU30" s="1"/>
      <c r="ZV30" s="1"/>
      <c r="ZW30" s="1"/>
      <c r="ZX30" s="1"/>
      <c r="ZY30" s="1"/>
      <c r="ZZ30" s="1"/>
      <c r="AAA30" s="1"/>
      <c r="AAB30" s="1"/>
      <c r="AAC30" s="1"/>
      <c r="AAD30" s="1"/>
      <c r="AAE30" s="1"/>
      <c r="AAF30" s="1"/>
      <c r="AAG30" s="1"/>
      <c r="AAH30" s="1"/>
      <c r="AAI30" s="1"/>
      <c r="AAJ30" s="1"/>
      <c r="AAK30" s="1"/>
      <c r="AAL30" s="1"/>
      <c r="AAM30" s="1"/>
      <c r="AAN30" s="1"/>
      <c r="AAO30" s="1"/>
      <c r="AAP30" s="1"/>
      <c r="AAQ30" s="1"/>
      <c r="AAR30" s="1"/>
      <c r="AAS30" s="1"/>
      <c r="AAT30" s="1"/>
      <c r="AAU30" s="1"/>
      <c r="AAV30" s="1"/>
      <c r="AAW30" s="1"/>
      <c r="AAX30" s="1"/>
      <c r="AAY30" s="1"/>
      <c r="AAZ30" s="1"/>
      <c r="ABA30" s="1"/>
      <c r="ABB30" s="1"/>
      <c r="ABC30" s="1"/>
      <c r="ABD30" s="1"/>
      <c r="ABE30" s="1"/>
      <c r="ABF30" s="1"/>
      <c r="ABG30" s="1"/>
      <c r="ABH30" s="1"/>
      <c r="ABI30" s="1"/>
      <c r="ABJ30" s="1"/>
      <c r="ABK30" s="1"/>
      <c r="ABL30" s="1"/>
      <c r="ABM30" s="1"/>
      <c r="ABN30" s="1"/>
      <c r="ABO30" s="1"/>
      <c r="ABP30" s="1"/>
      <c r="ABQ30" s="1"/>
      <c r="ABR30" s="1"/>
      <c r="ABS30" s="1"/>
      <c r="ABT30" s="1"/>
      <c r="ABU30" s="1"/>
      <c r="ABV30" s="1"/>
      <c r="ABW30" s="1"/>
      <c r="ABX30" s="1"/>
      <c r="ABY30" s="1"/>
      <c r="ABZ30" s="1"/>
      <c r="ACA30" s="1"/>
      <c r="ACB30" s="1"/>
      <c r="ACC30" s="1"/>
      <c r="ACD30" s="1"/>
      <c r="ACE30" s="1"/>
      <c r="ACF30" s="1"/>
      <c r="ACG30" s="1"/>
      <c r="ACH30" s="1"/>
      <c r="ACI30" s="1"/>
      <c r="ACJ30" s="1"/>
      <c r="ACK30" s="1"/>
      <c r="ACL30" s="1"/>
      <c r="ACM30" s="1"/>
      <c r="ACN30" s="1"/>
      <c r="ACO30" s="1"/>
      <c r="ACP30" s="1"/>
      <c r="ACQ30" s="1"/>
      <c r="ACR30" s="1"/>
      <c r="ACS30" s="1"/>
      <c r="ACT30" s="1"/>
      <c r="ACU30" s="1"/>
      <c r="ACV30" s="1"/>
      <c r="ACW30" s="1"/>
      <c r="ACX30" s="1"/>
      <c r="ACY30" s="1"/>
      <c r="ACZ30" s="1"/>
      <c r="ADA30" s="1"/>
      <c r="ADB30" s="1"/>
      <c r="ADC30" s="1"/>
      <c r="ADD30" s="1"/>
      <c r="ADE30" s="1"/>
      <c r="ADF30" s="1"/>
      <c r="ADG30" s="1"/>
      <c r="ADH30" s="1"/>
      <c r="ADI30" s="1"/>
      <c r="ADJ30" s="1"/>
      <c r="ADK30" s="1"/>
      <c r="ADL30" s="1"/>
      <c r="ADM30" s="1"/>
      <c r="ADN30" s="1"/>
      <c r="ADO30" s="1"/>
      <c r="ADP30" s="1"/>
      <c r="ADQ30" s="1"/>
      <c r="ADR30" s="1"/>
      <c r="ADS30" s="1"/>
      <c r="ADT30" s="1"/>
      <c r="ADU30" s="1"/>
      <c r="ADV30" s="1"/>
      <c r="ADW30" s="1"/>
      <c r="ADX30" s="1"/>
      <c r="ADY30" s="1"/>
      <c r="ADZ30" s="1"/>
      <c r="AEA30" s="1"/>
      <c r="AEB30" s="1"/>
      <c r="AEC30" s="1"/>
      <c r="AED30" s="1"/>
      <c r="AEE30" s="1"/>
      <c r="AEF30" s="1"/>
      <c r="AEG30" s="1"/>
      <c r="AEH30" s="1"/>
      <c r="AEI30" s="1"/>
      <c r="AEJ30" s="1"/>
      <c r="AEK30" s="1"/>
      <c r="AEL30" s="1"/>
      <c r="AEM30" s="1"/>
      <c r="AEN30" s="1"/>
      <c r="AEO30" s="1"/>
      <c r="AEP30" s="1"/>
      <c r="AEQ30" s="1"/>
      <c r="AER30" s="1"/>
      <c r="AES30" s="1"/>
      <c r="AET30" s="1"/>
      <c r="AEU30" s="1"/>
      <c r="AEV30" s="1"/>
      <c r="AEW30" s="1"/>
      <c r="AEX30" s="1"/>
      <c r="AEY30" s="1"/>
      <c r="AEZ30" s="1"/>
      <c r="AFA30" s="1"/>
      <c r="AFB30" s="1"/>
      <c r="AFC30" s="1"/>
      <c r="AFD30" s="1"/>
      <c r="AFE30" s="1"/>
      <c r="AFF30" s="1"/>
      <c r="AFG30" s="1"/>
      <c r="AFH30" s="1"/>
      <c r="AFI30" s="1"/>
      <c r="AFJ30" s="1"/>
      <c r="AFK30" s="1"/>
      <c r="AFL30" s="1"/>
      <c r="AFM30" s="1"/>
      <c r="AFN30" s="1"/>
      <c r="AFO30" s="1"/>
      <c r="AFP30" s="1"/>
      <c r="AFQ30" s="1"/>
      <c r="AFR30" s="1"/>
      <c r="AFS30" s="1"/>
      <c r="AFT30" s="1"/>
      <c r="AFU30" s="1"/>
      <c r="AFV30" s="1"/>
      <c r="AFW30" s="1"/>
      <c r="AFX30" s="1"/>
      <c r="AFY30" s="1"/>
      <c r="AFZ30" s="1"/>
      <c r="AGA30" s="1"/>
      <c r="AGB30" s="1"/>
      <c r="AGC30" s="1"/>
      <c r="AGD30" s="1"/>
      <c r="AGE30" s="1"/>
      <c r="AGF30" s="1"/>
      <c r="AGG30" s="1"/>
      <c r="AGH30" s="1"/>
      <c r="AGI30" s="1"/>
      <c r="AGJ30" s="1"/>
      <c r="AGK30" s="1"/>
      <c r="AGL30" s="1"/>
      <c r="AGM30" s="1"/>
      <c r="AGN30" s="1"/>
      <c r="AGO30" s="1"/>
      <c r="AGP30" s="1"/>
      <c r="AGQ30" s="1"/>
      <c r="AGR30" s="1"/>
      <c r="AGS30" s="1"/>
      <c r="AGT30" s="1"/>
      <c r="AGU30" s="1"/>
      <c r="AGV30" s="1"/>
      <c r="AGW30" s="1"/>
      <c r="AGX30" s="1"/>
      <c r="AGY30" s="1"/>
      <c r="AGZ30" s="1"/>
      <c r="AHA30" s="1"/>
      <c r="AHB30" s="1"/>
      <c r="AHC30" s="1"/>
      <c r="AHD30" s="1"/>
      <c r="AHE30" s="1"/>
      <c r="AHF30" s="1"/>
      <c r="AHG30" s="1"/>
      <c r="AHH30" s="1"/>
      <c r="AHI30" s="1"/>
      <c r="AHJ30" s="1"/>
      <c r="AHK30" s="1"/>
      <c r="AHL30" s="1"/>
      <c r="AHM30" s="1"/>
      <c r="AHN30" s="1"/>
      <c r="AHO30" s="1"/>
      <c r="AHP30" s="1"/>
      <c r="AHQ30" s="1"/>
      <c r="AHR30" s="1"/>
      <c r="AHS30" s="1"/>
      <c r="AHT30" s="1"/>
      <c r="AHU30" s="1"/>
      <c r="AHV30" s="1"/>
      <c r="AHW30" s="1"/>
      <c r="AHX30" s="1"/>
      <c r="AHY30" s="1"/>
      <c r="AHZ30" s="1"/>
      <c r="AIA30" s="1"/>
      <c r="AIB30" s="1"/>
      <c r="AIC30" s="1"/>
      <c r="AID30" s="1"/>
      <c r="AIE30" s="1"/>
      <c r="AIF30" s="1"/>
      <c r="AIG30" s="1"/>
      <c r="AIH30" s="1"/>
      <c r="AII30" s="1"/>
      <c r="AIJ30" s="1"/>
      <c r="AIK30" s="1"/>
      <c r="AIL30" s="1"/>
      <c r="AIM30" s="1"/>
      <c r="AIN30" s="1"/>
      <c r="AIO30" s="1"/>
      <c r="AIP30" s="1"/>
      <c r="AIQ30" s="1"/>
      <c r="AIR30" s="1"/>
      <c r="AIS30" s="1"/>
      <c r="AIT30" s="1"/>
      <c r="AIU30" s="1"/>
      <c r="AIV30" s="1"/>
      <c r="AIW30" s="1"/>
      <c r="AIX30" s="1"/>
      <c r="AIY30" s="1"/>
      <c r="AIZ30" s="1"/>
      <c r="AJA30" s="1"/>
      <c r="AJB30" s="1"/>
      <c r="AJC30" s="1"/>
      <c r="AJD30" s="1"/>
      <c r="AJE30" s="1"/>
      <c r="AJF30" s="1"/>
      <c r="AJG30" s="1"/>
      <c r="AJH30" s="1"/>
      <c r="AJI30" s="1"/>
      <c r="AJJ30" s="1"/>
      <c r="AJK30" s="1"/>
      <c r="AJL30" s="1"/>
      <c r="AJM30" s="1"/>
      <c r="AJN30" s="1"/>
      <c r="AJO30" s="1"/>
      <c r="AJP30" s="1"/>
      <c r="AJQ30" s="1"/>
      <c r="AJR30" s="1"/>
      <c r="AJS30" s="1"/>
      <c r="AJT30" s="1"/>
      <c r="AJU30" s="1"/>
      <c r="AJV30" s="1"/>
      <c r="AJW30" s="1"/>
      <c r="AJX30" s="1"/>
      <c r="AJY30" s="1"/>
      <c r="AJZ30" s="1"/>
      <c r="AKA30" s="1"/>
      <c r="AKB30" s="1"/>
      <c r="AKC30" s="1"/>
      <c r="AKD30" s="1"/>
      <c r="AKE30" s="1"/>
      <c r="AKF30" s="1"/>
      <c r="AKG30" s="1"/>
      <c r="AKH30" s="1"/>
      <c r="AKI30" s="1"/>
      <c r="AKJ30" s="1"/>
      <c r="AKK30" s="1"/>
      <c r="AKL30" s="1"/>
      <c r="AKM30" s="1"/>
      <c r="AKN30" s="1"/>
      <c r="AKO30" s="1"/>
      <c r="AKP30" s="1"/>
      <c r="AKQ30" s="1"/>
      <c r="AKR30" s="1"/>
      <c r="AKS30" s="1"/>
      <c r="AKT30" s="1"/>
      <c r="AKU30" s="1"/>
      <c r="AKV30" s="1"/>
      <c r="AKW30" s="1"/>
      <c r="AKX30" s="1"/>
      <c r="AKY30" s="1"/>
      <c r="AKZ30" s="1"/>
      <c r="ALA30" s="1"/>
      <c r="ALB30" s="1"/>
      <c r="ALC30" s="1"/>
      <c r="ALD30" s="1"/>
      <c r="ALE30" s="1"/>
      <c r="ALF30" s="1"/>
      <c r="ALG30" s="1"/>
      <c r="ALH30" s="1"/>
      <c r="ALI30" s="1"/>
      <c r="ALJ30" s="1"/>
      <c r="ALK30" s="1"/>
      <c r="ALL30" s="1"/>
      <c r="ALM30" s="1"/>
      <c r="ALN30" s="1"/>
      <c r="ALO30" s="1"/>
      <c r="ALP30" s="1"/>
      <c r="ALQ30" s="1"/>
      <c r="ALR30" s="1"/>
      <c r="ALS30" s="1"/>
      <c r="ALT30" s="1"/>
      <c r="ALU30" s="1"/>
      <c r="ALV30" s="1"/>
      <c r="ALW30" s="1"/>
      <c r="ALX30" s="1"/>
      <c r="ALY30" s="1"/>
      <c r="ALZ30" s="1"/>
      <c r="AMA30" s="1"/>
      <c r="AMB30" s="1"/>
      <c r="AMC30" s="1"/>
      <c r="AMD30" s="1"/>
      <c r="AME30" s="1"/>
      <c r="AMF30" s="1"/>
      <c r="AMG30" s="1"/>
      <c r="AMH30" s="1"/>
      <c r="AMI30" s="1"/>
      <c r="AMJ30" s="1"/>
      <c r="AMK30" s="1"/>
      <c r="AML30" s="1"/>
      <c r="AMM30" s="1"/>
      <c r="AMN30" s="1"/>
      <c r="AMO30" s="1"/>
      <c r="AMP30" s="1"/>
      <c r="AMQ30" s="1"/>
      <c r="AMR30" s="1"/>
      <c r="AMS30" s="1"/>
      <c r="AMT30" s="1"/>
      <c r="AMU30" s="1"/>
      <c r="AMV30" s="1"/>
      <c r="AMW30" s="1"/>
      <c r="AMX30" s="1"/>
      <c r="AMY30" s="1"/>
      <c r="AMZ30" s="1"/>
      <c r="ANA30" s="1"/>
      <c r="ANB30" s="1"/>
      <c r="ANC30" s="1"/>
      <c r="AND30" s="1"/>
      <c r="ANE30" s="1"/>
      <c r="ANF30" s="1"/>
      <c r="ANG30" s="1"/>
      <c r="ANH30" s="1"/>
      <c r="ANI30" s="1"/>
      <c r="ANJ30" s="1"/>
      <c r="ANK30" s="1"/>
      <c r="ANL30" s="1"/>
      <c r="ANM30" s="1"/>
      <c r="ANN30" s="1"/>
      <c r="ANO30" s="1"/>
      <c r="ANP30" s="1"/>
      <c r="ANQ30" s="1"/>
      <c r="ANR30" s="1"/>
      <c r="ANS30" s="1"/>
      <c r="ANT30" s="1"/>
      <c r="ANU30" s="1"/>
      <c r="ANV30" s="1"/>
      <c r="ANW30" s="1"/>
      <c r="ANX30" s="1"/>
      <c r="ANY30" s="1"/>
      <c r="ANZ30" s="1"/>
      <c r="AOA30" s="1"/>
      <c r="AOB30" s="1"/>
      <c r="AOC30" s="1"/>
      <c r="AOD30" s="1"/>
      <c r="AOE30" s="1"/>
      <c r="AOF30" s="1"/>
      <c r="AOG30" s="1"/>
      <c r="AOH30" s="1"/>
      <c r="AOI30" s="1"/>
      <c r="AOJ30" s="1"/>
      <c r="AOK30" s="1"/>
      <c r="AOL30" s="1"/>
      <c r="AOM30" s="1"/>
      <c r="AON30" s="1"/>
      <c r="AOO30" s="1"/>
      <c r="AOP30" s="1"/>
      <c r="AOQ30" s="1"/>
      <c r="AOR30" s="1"/>
      <c r="AOS30" s="1"/>
      <c r="AOT30" s="1"/>
      <c r="AOU30" s="1"/>
      <c r="AOV30" s="1"/>
      <c r="AOW30" s="1"/>
      <c r="AOX30" s="1"/>
      <c r="AOY30" s="1"/>
      <c r="AOZ30" s="1"/>
      <c r="APA30" s="1"/>
      <c r="APB30" s="1"/>
      <c r="APC30" s="1"/>
      <c r="APD30" s="1"/>
      <c r="APE30" s="1"/>
      <c r="APF30" s="1"/>
      <c r="APG30" s="1"/>
      <c r="APH30" s="1"/>
      <c r="API30" s="1"/>
      <c r="APJ30" s="1"/>
      <c r="APK30" s="1"/>
      <c r="APL30" s="1"/>
      <c r="APM30" s="1"/>
      <c r="APN30" s="1"/>
      <c r="APO30" s="1"/>
      <c r="APP30" s="1"/>
      <c r="APQ30" s="1"/>
      <c r="APR30" s="1"/>
      <c r="APS30" s="1"/>
      <c r="APT30" s="1"/>
      <c r="APU30" s="1"/>
      <c r="APV30" s="1"/>
      <c r="APW30" s="1"/>
      <c r="APX30" s="1"/>
      <c r="APY30" s="1"/>
      <c r="APZ30" s="1"/>
      <c r="AQA30" s="1"/>
      <c r="AQB30" s="1"/>
      <c r="AQC30" s="1"/>
      <c r="AQD30" s="1"/>
      <c r="AQE30" s="1"/>
      <c r="AQF30" s="1"/>
      <c r="AQG30" s="1"/>
      <c r="AQH30" s="1"/>
      <c r="AQI30" s="1"/>
      <c r="AQJ30" s="1"/>
      <c r="AQK30" s="1"/>
      <c r="AQL30" s="1"/>
      <c r="AQM30" s="1"/>
      <c r="AQN30" s="1"/>
      <c r="AQO30" s="1"/>
      <c r="AQP30" s="1"/>
      <c r="AQQ30" s="1"/>
      <c r="AQR30" s="1"/>
      <c r="AQS30" s="1"/>
      <c r="AQT30" s="1"/>
      <c r="AQU30" s="1"/>
      <c r="AQV30" s="1"/>
      <c r="AQW30" s="1"/>
      <c r="AQX30" s="1"/>
      <c r="AQY30" s="1"/>
      <c r="AQZ30" s="1"/>
      <c r="ARA30" s="1"/>
      <c r="ARB30" s="1"/>
      <c r="ARC30" s="1"/>
      <c r="ARD30" s="1"/>
      <c r="ARE30" s="1"/>
      <c r="ARF30" s="1"/>
      <c r="ARG30" s="1"/>
      <c r="ARH30" s="1"/>
      <c r="ARI30" s="1"/>
      <c r="ARJ30" s="1"/>
      <c r="ARK30" s="1"/>
      <c r="ARL30" s="1"/>
      <c r="ARM30" s="1"/>
      <c r="ARN30" s="1"/>
      <c r="ARO30" s="1"/>
      <c r="ARP30" s="1"/>
      <c r="ARQ30" s="1"/>
      <c r="ARR30" s="1"/>
      <c r="ARS30" s="1"/>
      <c r="ART30" s="1"/>
      <c r="ARU30" s="1"/>
      <c r="ARV30" s="1"/>
      <c r="ARW30" s="1"/>
      <c r="ARX30" s="1"/>
      <c r="ARY30" s="1"/>
      <c r="ARZ30" s="1"/>
      <c r="ASA30" s="1"/>
      <c r="ASB30" s="1"/>
      <c r="ASC30" s="1"/>
      <c r="ASD30" s="1"/>
      <c r="ASE30" s="1"/>
      <c r="ASF30" s="1"/>
      <c r="ASG30" s="1"/>
      <c r="ASH30" s="1"/>
      <c r="ASI30" s="1"/>
      <c r="ASJ30" s="1"/>
      <c r="ASK30" s="1"/>
      <c r="ASL30" s="1"/>
      <c r="ASM30" s="1"/>
      <c r="ASN30" s="1"/>
      <c r="ASO30" s="1"/>
      <c r="ASP30" s="1"/>
      <c r="ASQ30" s="1"/>
      <c r="ASR30" s="1"/>
      <c r="ASS30" s="1"/>
      <c r="AST30" s="1"/>
      <c r="ASU30" s="1"/>
      <c r="ASV30" s="1"/>
      <c r="ASW30" s="1"/>
      <c r="ASX30" s="1"/>
      <c r="ASY30" s="1"/>
      <c r="ASZ30" s="1"/>
      <c r="ATA30" s="1"/>
      <c r="ATB30" s="1"/>
      <c r="ATC30" s="1"/>
      <c r="ATD30" s="1"/>
      <c r="ATE30" s="1"/>
      <c r="ATF30" s="1"/>
      <c r="ATG30" s="1"/>
      <c r="ATH30" s="1"/>
      <c r="ATI30" s="1"/>
      <c r="ATJ30" s="1"/>
      <c r="ATK30" s="1"/>
      <c r="ATL30" s="1"/>
      <c r="ATM30" s="1"/>
      <c r="ATN30" s="1"/>
      <c r="ATO30" s="1"/>
      <c r="ATP30" s="1"/>
      <c r="ATQ30" s="1"/>
      <c r="ATR30" s="1"/>
      <c r="ATS30" s="1"/>
      <c r="ATT30" s="1"/>
      <c r="ATU30" s="1"/>
      <c r="ATV30" s="1"/>
      <c r="ATW30" s="1"/>
      <c r="ATX30" s="1"/>
      <c r="ATY30" s="1"/>
      <c r="ATZ30" s="1"/>
      <c r="AUA30" s="1"/>
      <c r="AUB30" s="1"/>
      <c r="AUC30" s="1"/>
      <c r="AUD30" s="1"/>
      <c r="AUE30" s="1"/>
      <c r="AUF30" s="1"/>
      <c r="AUG30" s="1"/>
      <c r="AUH30" s="1"/>
      <c r="AUI30" s="1"/>
      <c r="AUJ30" s="1"/>
      <c r="AUK30" s="1"/>
      <c r="AUL30" s="1"/>
      <c r="AUM30" s="1"/>
      <c r="AUN30" s="1"/>
      <c r="AUO30" s="1"/>
      <c r="AUP30" s="1"/>
      <c r="AUQ30" s="1"/>
      <c r="AUR30" s="1"/>
      <c r="AUS30" s="1"/>
      <c r="AUT30" s="1"/>
      <c r="AUU30" s="1"/>
      <c r="AUV30" s="1"/>
      <c r="AUW30" s="1"/>
      <c r="AUX30" s="1"/>
      <c r="AUY30" s="1"/>
      <c r="AUZ30" s="1"/>
      <c r="AVA30" s="1"/>
      <c r="AVB30" s="1"/>
      <c r="AVC30" s="1"/>
      <c r="AVD30" s="1"/>
      <c r="AVE30" s="1"/>
      <c r="AVF30" s="1"/>
      <c r="AVG30" s="1"/>
      <c r="AVH30" s="1"/>
      <c r="AVI30" s="1"/>
      <c r="AVJ30" s="1"/>
      <c r="AVK30" s="1"/>
      <c r="AVL30" s="1"/>
      <c r="AVM30" s="1"/>
      <c r="AVN30" s="1"/>
      <c r="AVO30" s="1"/>
      <c r="AVP30" s="1"/>
      <c r="AVQ30" s="1"/>
      <c r="AVR30" s="1"/>
      <c r="AVS30" s="1"/>
      <c r="AVT30" s="1"/>
      <c r="AVU30" s="1"/>
      <c r="AVV30" s="1"/>
      <c r="AVW30" s="1"/>
      <c r="AVX30" s="1"/>
      <c r="AVY30" s="1"/>
      <c r="AVZ30" s="1"/>
      <c r="AWA30" s="1"/>
      <c r="AWB30" s="1"/>
      <c r="AWC30" s="1"/>
      <c r="AWD30" s="1"/>
      <c r="AWE30" s="1"/>
      <c r="AWF30" s="1"/>
      <c r="AWG30" s="1"/>
      <c r="AWH30" s="1"/>
      <c r="AWI30" s="1"/>
      <c r="AWJ30" s="1"/>
      <c r="AWK30" s="1"/>
      <c r="AWL30" s="1"/>
      <c r="AWM30" s="1"/>
      <c r="AWN30" s="1"/>
      <c r="AWO30" s="1"/>
      <c r="AWP30" s="1"/>
      <c r="AWQ30" s="1"/>
      <c r="AWR30" s="1"/>
      <c r="AWS30" s="1"/>
      <c r="AWT30" s="1"/>
      <c r="AWU30" s="1"/>
      <c r="AWV30" s="1"/>
      <c r="AWW30" s="1"/>
      <c r="AWX30" s="1"/>
      <c r="AWY30" s="1"/>
      <c r="AWZ30" s="1"/>
      <c r="AXA30" s="1"/>
      <c r="AXB30" s="1"/>
      <c r="AXC30" s="1"/>
      <c r="AXD30" s="1"/>
      <c r="AXE30" s="1"/>
      <c r="AXF30" s="1"/>
      <c r="AXG30" s="1"/>
      <c r="AXH30" s="1"/>
      <c r="AXI30" s="1"/>
      <c r="AXJ30" s="1"/>
      <c r="AXK30" s="1"/>
      <c r="AXL30" s="1"/>
      <c r="AXM30" s="1"/>
      <c r="AXN30" s="1"/>
      <c r="AXO30" s="1"/>
      <c r="AXP30" s="1"/>
      <c r="AXQ30" s="1"/>
      <c r="AXR30" s="1"/>
      <c r="AXS30" s="1"/>
      <c r="AXT30" s="1"/>
      <c r="AXU30" s="1"/>
      <c r="AXV30" s="1"/>
      <c r="AXW30" s="1"/>
      <c r="AXX30" s="1"/>
      <c r="AXY30" s="1"/>
      <c r="AXZ30" s="1"/>
      <c r="AYA30" s="1"/>
      <c r="AYB30" s="1"/>
      <c r="AYC30" s="1"/>
      <c r="AYD30" s="1"/>
      <c r="AYE30" s="1"/>
      <c r="AYF30" s="1"/>
      <c r="AYG30" s="1"/>
      <c r="AYH30" s="1"/>
      <c r="AYI30" s="1"/>
      <c r="AYJ30" s="1"/>
      <c r="AYK30" s="1"/>
      <c r="AYL30" s="1"/>
      <c r="AYM30" s="1"/>
      <c r="AYN30" s="1"/>
      <c r="AYO30" s="1"/>
      <c r="AYP30" s="1"/>
      <c r="AYQ30" s="1"/>
      <c r="AYR30" s="1"/>
      <c r="AYS30" s="1"/>
      <c r="AYT30" s="1"/>
      <c r="AYU30" s="1"/>
      <c r="AYV30" s="1"/>
      <c r="AYW30" s="1"/>
      <c r="AYX30" s="1"/>
      <c r="AYY30" s="1"/>
      <c r="AYZ30" s="1"/>
      <c r="AZA30" s="1"/>
      <c r="AZB30" s="1"/>
      <c r="AZC30" s="1"/>
      <c r="AZD30" s="1"/>
      <c r="AZE30" s="1"/>
      <c r="AZF30" s="1"/>
      <c r="AZG30" s="1"/>
      <c r="AZH30" s="1"/>
      <c r="AZI30" s="1"/>
      <c r="AZJ30" s="1"/>
      <c r="AZK30" s="1"/>
      <c r="AZL30" s="1"/>
      <c r="AZM30" s="1"/>
      <c r="AZN30" s="1"/>
      <c r="AZO30" s="1"/>
      <c r="AZP30" s="1"/>
      <c r="AZQ30" s="1"/>
      <c r="AZR30" s="1"/>
      <c r="AZS30" s="1"/>
      <c r="AZT30" s="1"/>
      <c r="AZU30" s="1"/>
      <c r="AZV30" s="1"/>
      <c r="AZW30" s="1"/>
      <c r="AZX30" s="1"/>
      <c r="AZY30" s="1"/>
      <c r="AZZ30" s="1"/>
      <c r="BAA30" s="1"/>
      <c r="BAB30" s="1"/>
      <c r="BAC30" s="1"/>
      <c r="BAD30" s="1"/>
      <c r="BAE30" s="1"/>
      <c r="BAF30" s="1"/>
      <c r="BAG30" s="1"/>
      <c r="BAH30" s="1"/>
      <c r="BAI30" s="1"/>
      <c r="BAJ30" s="1"/>
      <c r="BAK30" s="1"/>
      <c r="BAL30" s="1"/>
      <c r="BAM30" s="1"/>
      <c r="BAN30" s="1"/>
      <c r="BAO30" s="1"/>
      <c r="BAP30" s="1"/>
      <c r="BAQ30" s="1"/>
      <c r="BAR30" s="1"/>
      <c r="BAS30" s="1"/>
      <c r="BAT30" s="1"/>
      <c r="BAU30" s="1"/>
      <c r="BAV30" s="1"/>
      <c r="BAW30" s="1"/>
      <c r="BAX30" s="1"/>
      <c r="BAY30" s="1"/>
      <c r="BAZ30" s="1"/>
      <c r="BBA30" s="1"/>
      <c r="BBB30" s="1"/>
      <c r="BBC30" s="1"/>
      <c r="BBD30" s="1"/>
      <c r="BBE30" s="1"/>
      <c r="BBF30" s="1"/>
      <c r="BBG30" s="1"/>
      <c r="BBH30" s="1"/>
      <c r="BBI30" s="1"/>
      <c r="BBJ30" s="1"/>
      <c r="BBK30" s="1"/>
      <c r="BBL30" s="1"/>
      <c r="BBM30" s="1"/>
      <c r="BBN30" s="1"/>
      <c r="BBO30" s="1"/>
      <c r="BBP30" s="1"/>
      <c r="BBQ30" s="1"/>
      <c r="BBR30" s="1"/>
      <c r="BBS30" s="1"/>
      <c r="BBT30" s="1"/>
      <c r="BBU30" s="1"/>
      <c r="BBV30" s="1"/>
      <c r="BBW30" s="1"/>
      <c r="BBX30" s="1"/>
      <c r="BBY30" s="1"/>
      <c r="BBZ30" s="1"/>
      <c r="BCA30" s="1"/>
      <c r="BCB30" s="1"/>
      <c r="BCC30" s="1"/>
      <c r="BCD30" s="1"/>
      <c r="BCE30" s="1"/>
      <c r="BCF30" s="1"/>
      <c r="BCG30" s="1"/>
      <c r="BCH30" s="1"/>
      <c r="BCI30" s="1"/>
      <c r="BCJ30" s="1"/>
      <c r="BCK30" s="1"/>
      <c r="BCL30" s="1"/>
      <c r="BCM30" s="1"/>
      <c r="BCN30" s="1"/>
      <c r="BCO30" s="1"/>
      <c r="BCP30" s="1"/>
      <c r="BCQ30" s="1"/>
      <c r="BCR30" s="1"/>
      <c r="BCS30" s="1"/>
      <c r="BCT30" s="1"/>
      <c r="BCU30" s="1"/>
      <c r="BCV30" s="1"/>
      <c r="BCW30" s="1"/>
      <c r="BCX30" s="1"/>
      <c r="BCY30" s="1"/>
      <c r="BCZ30" s="1"/>
      <c r="BDA30" s="1"/>
      <c r="BDB30" s="1"/>
      <c r="BDC30" s="1"/>
      <c r="BDD30" s="1"/>
      <c r="BDE30" s="1"/>
      <c r="BDF30" s="1"/>
      <c r="BDG30" s="1"/>
      <c r="BDH30" s="1"/>
      <c r="BDI30" s="1"/>
      <c r="BDJ30" s="1"/>
      <c r="BDK30" s="1"/>
      <c r="BDL30" s="1"/>
      <c r="BDM30" s="1"/>
      <c r="BDN30" s="1"/>
      <c r="BDO30" s="1"/>
      <c r="BDP30" s="1"/>
      <c r="BDQ30" s="1"/>
      <c r="BDR30" s="1"/>
      <c r="BDS30" s="1"/>
      <c r="BDT30" s="1"/>
      <c r="BDU30" s="1"/>
      <c r="BDV30" s="1"/>
      <c r="BDW30" s="1"/>
      <c r="BDX30" s="1"/>
      <c r="BDY30" s="1"/>
      <c r="BDZ30" s="1"/>
    </row>
    <row r="31" spans="1:1482" s="10" customFormat="1" x14ac:dyDescent="0.2">
      <c r="A31" s="2"/>
      <c r="B31" s="10" t="s">
        <v>888</v>
      </c>
      <c r="C31" s="10">
        <f>'Categoria Costos Panela'!B236</f>
        <v>13</v>
      </c>
      <c r="D31" s="10" t="s">
        <v>270</v>
      </c>
      <c r="E31" s="53">
        <v>5000000</v>
      </c>
      <c r="H31" s="130">
        <f>+C31*E31</f>
        <v>65000000</v>
      </c>
      <c r="I31" s="371"/>
      <c r="J31" s="2"/>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c r="LI31" s="1"/>
      <c r="LJ31" s="1"/>
      <c r="LK31" s="1"/>
      <c r="LL31" s="1"/>
      <c r="LM31" s="1"/>
      <c r="LN31" s="1"/>
      <c r="LO31" s="1"/>
      <c r="LP31" s="1"/>
      <c r="LQ31" s="1"/>
      <c r="LR31" s="1"/>
      <c r="LS31" s="1"/>
      <c r="LT31" s="1"/>
      <c r="LU31" s="1"/>
      <c r="LV31" s="1"/>
      <c r="LW31" s="1"/>
      <c r="LX31" s="1"/>
      <c r="LY31" s="1"/>
      <c r="LZ31" s="1"/>
      <c r="MA31" s="1"/>
      <c r="MB31" s="1"/>
      <c r="MC31" s="1"/>
      <c r="MD31" s="1"/>
      <c r="ME31" s="1"/>
      <c r="MF31" s="1"/>
      <c r="MG31" s="1"/>
      <c r="MH31" s="1"/>
      <c r="MI31" s="1"/>
      <c r="MJ31" s="1"/>
      <c r="MK31" s="1"/>
      <c r="ML31" s="1"/>
      <c r="MM31" s="1"/>
      <c r="MN31" s="1"/>
      <c r="MO31" s="1"/>
      <c r="MP31" s="1"/>
      <c r="MQ31" s="1"/>
      <c r="MR31" s="1"/>
      <c r="MS31" s="1"/>
      <c r="MT31" s="1"/>
      <c r="MU31" s="1"/>
      <c r="MV31" s="1"/>
      <c r="MW31" s="1"/>
      <c r="MX31" s="1"/>
      <c r="MY31" s="1"/>
      <c r="MZ31" s="1"/>
      <c r="NA31" s="1"/>
      <c r="NB31" s="1"/>
      <c r="NC31" s="1"/>
      <c r="ND31" s="1"/>
      <c r="NE31" s="1"/>
      <c r="NF31" s="1"/>
      <c r="NG31" s="1"/>
      <c r="NH31" s="1"/>
      <c r="NI31" s="1"/>
      <c r="NJ31" s="1"/>
      <c r="NK31" s="1"/>
      <c r="NL31" s="1"/>
      <c r="NM31" s="1"/>
      <c r="NN31" s="1"/>
      <c r="NO31" s="1"/>
      <c r="NP31" s="1"/>
      <c r="NQ31" s="1"/>
      <c r="NR31" s="1"/>
      <c r="NS31" s="1"/>
      <c r="NT31" s="1"/>
      <c r="NU31" s="1"/>
      <c r="NV31" s="1"/>
      <c r="NW31" s="1"/>
      <c r="NX31" s="1"/>
      <c r="NY31" s="1"/>
      <c r="NZ31" s="1"/>
      <c r="OA31" s="1"/>
      <c r="OB31" s="1"/>
      <c r="OC31" s="1"/>
      <c r="OD31" s="1"/>
      <c r="OE31" s="1"/>
      <c r="OF31" s="1"/>
      <c r="OG31" s="1"/>
      <c r="OH31" s="1"/>
      <c r="OI31" s="1"/>
      <c r="OJ31" s="1"/>
      <c r="OK31" s="1"/>
      <c r="OL31" s="1"/>
      <c r="OM31" s="1"/>
      <c r="ON31" s="1"/>
      <c r="OO31" s="1"/>
      <c r="OP31" s="1"/>
      <c r="OQ31" s="1"/>
      <c r="OR31" s="1"/>
      <c r="OS31" s="1"/>
      <c r="OT31" s="1"/>
      <c r="OU31" s="1"/>
      <c r="OV31" s="1"/>
      <c r="OW31" s="1"/>
      <c r="OX31" s="1"/>
      <c r="OY31" s="1"/>
      <c r="OZ31" s="1"/>
      <c r="PA31" s="1"/>
      <c r="PB31" s="1"/>
      <c r="PC31" s="1"/>
      <c r="PD31" s="1"/>
      <c r="PE31" s="1"/>
      <c r="PF31" s="1"/>
      <c r="PG31" s="1"/>
      <c r="PH31" s="1"/>
      <c r="PI31" s="1"/>
      <c r="PJ31" s="1"/>
      <c r="PK31" s="1"/>
      <c r="PL31" s="1"/>
      <c r="PM31" s="1"/>
      <c r="PN31" s="1"/>
      <c r="PO31" s="1"/>
      <c r="PP31" s="1"/>
      <c r="PQ31" s="1"/>
      <c r="PR31" s="1"/>
      <c r="PS31" s="1"/>
      <c r="PT31" s="1"/>
      <c r="PU31" s="1"/>
      <c r="PV31" s="1"/>
      <c r="PW31" s="1"/>
      <c r="PX31" s="1"/>
      <c r="PY31" s="1"/>
      <c r="PZ31" s="1"/>
      <c r="QA31" s="1"/>
      <c r="QB31" s="1"/>
      <c r="QC31" s="1"/>
      <c r="QD31" s="1"/>
      <c r="QE31" s="1"/>
      <c r="QF31" s="1"/>
      <c r="QG31" s="1"/>
      <c r="QH31" s="1"/>
      <c r="QI31" s="1"/>
      <c r="QJ31" s="1"/>
      <c r="QK31" s="1"/>
      <c r="QL31" s="1"/>
      <c r="QM31" s="1"/>
      <c r="QN31" s="1"/>
      <c r="QO31" s="1"/>
      <c r="QP31" s="1"/>
      <c r="QQ31" s="1"/>
      <c r="QR31" s="1"/>
      <c r="QS31" s="1"/>
      <c r="QT31" s="1"/>
      <c r="QU31" s="1"/>
      <c r="QV31" s="1"/>
      <c r="QW31" s="1"/>
      <c r="QX31" s="1"/>
      <c r="QY31" s="1"/>
      <c r="QZ31" s="1"/>
      <c r="RA31" s="1"/>
      <c r="RB31" s="1"/>
      <c r="RC31" s="1"/>
      <c r="RD31" s="1"/>
      <c r="RE31" s="1"/>
      <c r="RF31" s="1"/>
      <c r="RG31" s="1"/>
      <c r="RH31" s="1"/>
      <c r="RI31" s="1"/>
      <c r="RJ31" s="1"/>
      <c r="RK31" s="1"/>
      <c r="RL31" s="1"/>
      <c r="RM31" s="1"/>
      <c r="RN31" s="1"/>
      <c r="RO31" s="1"/>
      <c r="RP31" s="1"/>
      <c r="RQ31" s="1"/>
      <c r="RR31" s="1"/>
      <c r="RS31" s="1"/>
      <c r="RT31" s="1"/>
      <c r="RU31" s="1"/>
      <c r="RV31" s="1"/>
      <c r="RW31" s="1"/>
      <c r="RX31" s="1"/>
      <c r="RY31" s="1"/>
      <c r="RZ31" s="1"/>
      <c r="SA31" s="1"/>
      <c r="SB31" s="1"/>
      <c r="SC31" s="1"/>
      <c r="SD31" s="1"/>
      <c r="SE31" s="1"/>
      <c r="SF31" s="1"/>
      <c r="SG31" s="1"/>
      <c r="SH31" s="1"/>
      <c r="SI31" s="1"/>
      <c r="SJ31" s="1"/>
      <c r="SK31" s="1"/>
      <c r="SL31" s="1"/>
      <c r="SM31" s="1"/>
      <c r="SN31" s="1"/>
      <c r="SO31" s="1"/>
      <c r="SP31" s="1"/>
      <c r="SQ31" s="1"/>
      <c r="SR31" s="1"/>
      <c r="SS31" s="1"/>
      <c r="ST31" s="1"/>
      <c r="SU31" s="1"/>
      <c r="SV31" s="1"/>
      <c r="SW31" s="1"/>
      <c r="SX31" s="1"/>
      <c r="SY31" s="1"/>
      <c r="SZ31" s="1"/>
      <c r="TA31" s="1"/>
      <c r="TB31" s="1"/>
      <c r="TC31" s="1"/>
      <c r="TD31" s="1"/>
      <c r="TE31" s="1"/>
      <c r="TF31" s="1"/>
      <c r="TG31" s="1"/>
      <c r="TH31" s="1"/>
      <c r="TI31" s="1"/>
      <c r="TJ31" s="1"/>
      <c r="TK31" s="1"/>
      <c r="TL31" s="1"/>
      <c r="TM31" s="1"/>
      <c r="TN31" s="1"/>
      <c r="TO31" s="1"/>
      <c r="TP31" s="1"/>
      <c r="TQ31" s="1"/>
      <c r="TR31" s="1"/>
      <c r="TS31" s="1"/>
      <c r="TT31" s="1"/>
      <c r="TU31" s="1"/>
      <c r="TV31" s="1"/>
      <c r="TW31" s="1"/>
      <c r="TX31" s="1"/>
      <c r="TY31" s="1"/>
      <c r="TZ31" s="1"/>
      <c r="UA31" s="1"/>
      <c r="UB31" s="1"/>
      <c r="UC31" s="1"/>
      <c r="UD31" s="1"/>
      <c r="UE31" s="1"/>
      <c r="UF31" s="1"/>
      <c r="UG31" s="1"/>
      <c r="UH31" s="1"/>
      <c r="UI31" s="1"/>
      <c r="UJ31" s="1"/>
      <c r="UK31" s="1"/>
      <c r="UL31" s="1"/>
      <c r="UM31" s="1"/>
      <c r="UN31" s="1"/>
      <c r="UO31" s="1"/>
      <c r="UP31" s="1"/>
      <c r="UQ31" s="1"/>
      <c r="UR31" s="1"/>
      <c r="US31" s="1"/>
      <c r="UT31" s="1"/>
      <c r="UU31" s="1"/>
      <c r="UV31" s="1"/>
      <c r="UW31" s="1"/>
      <c r="UX31" s="1"/>
      <c r="UY31" s="1"/>
      <c r="UZ31" s="1"/>
      <c r="VA31" s="1"/>
      <c r="VB31" s="1"/>
      <c r="VC31" s="1"/>
      <c r="VD31" s="1"/>
      <c r="VE31" s="1"/>
      <c r="VF31" s="1"/>
      <c r="VG31" s="1"/>
      <c r="VH31" s="1"/>
      <c r="VI31" s="1"/>
      <c r="VJ31" s="1"/>
      <c r="VK31" s="1"/>
      <c r="VL31" s="1"/>
      <c r="VM31" s="1"/>
      <c r="VN31" s="1"/>
      <c r="VO31" s="1"/>
      <c r="VP31" s="1"/>
      <c r="VQ31" s="1"/>
      <c r="VR31" s="1"/>
      <c r="VS31" s="1"/>
      <c r="VT31" s="1"/>
      <c r="VU31" s="1"/>
      <c r="VV31" s="1"/>
      <c r="VW31" s="1"/>
      <c r="VX31" s="1"/>
      <c r="VY31" s="1"/>
      <c r="VZ31" s="1"/>
      <c r="WA31" s="1"/>
      <c r="WB31" s="1"/>
      <c r="WC31" s="1"/>
      <c r="WD31" s="1"/>
      <c r="WE31" s="1"/>
      <c r="WF31" s="1"/>
      <c r="WG31" s="1"/>
      <c r="WH31" s="1"/>
      <c r="WI31" s="1"/>
      <c r="WJ31" s="1"/>
      <c r="WK31" s="1"/>
      <c r="WL31" s="1"/>
      <c r="WM31" s="1"/>
      <c r="WN31" s="1"/>
      <c r="WO31" s="1"/>
      <c r="WP31" s="1"/>
      <c r="WQ31" s="1"/>
      <c r="WR31" s="1"/>
      <c r="WS31" s="1"/>
      <c r="WT31" s="1"/>
      <c r="WU31" s="1"/>
      <c r="WV31" s="1"/>
      <c r="WW31" s="1"/>
      <c r="WX31" s="1"/>
      <c r="WY31" s="1"/>
      <c r="WZ31" s="1"/>
      <c r="XA31" s="1"/>
      <c r="XB31" s="1"/>
      <c r="XC31" s="1"/>
      <c r="XD31" s="1"/>
      <c r="XE31" s="1"/>
      <c r="XF31" s="1"/>
      <c r="XG31" s="1"/>
      <c r="XH31" s="1"/>
      <c r="XI31" s="1"/>
      <c r="XJ31" s="1"/>
      <c r="XK31" s="1"/>
      <c r="XL31" s="1"/>
      <c r="XM31" s="1"/>
      <c r="XN31" s="1"/>
      <c r="XO31" s="1"/>
      <c r="XP31" s="1"/>
      <c r="XQ31" s="1"/>
      <c r="XR31" s="1"/>
      <c r="XS31" s="1"/>
      <c r="XT31" s="1"/>
      <c r="XU31" s="1"/>
      <c r="XV31" s="1"/>
      <c r="XW31" s="1"/>
      <c r="XX31" s="1"/>
      <c r="XY31" s="1"/>
      <c r="XZ31" s="1"/>
      <c r="YA31" s="1"/>
      <c r="YB31" s="1"/>
      <c r="YC31" s="1"/>
      <c r="YD31" s="1"/>
      <c r="YE31" s="1"/>
      <c r="YF31" s="1"/>
      <c r="YG31" s="1"/>
      <c r="YH31" s="1"/>
      <c r="YI31" s="1"/>
      <c r="YJ31" s="1"/>
      <c r="YK31" s="1"/>
      <c r="YL31" s="1"/>
      <c r="YM31" s="1"/>
      <c r="YN31" s="1"/>
      <c r="YO31" s="1"/>
      <c r="YP31" s="1"/>
      <c r="YQ31" s="1"/>
      <c r="YR31" s="1"/>
      <c r="YS31" s="1"/>
      <c r="YT31" s="1"/>
      <c r="YU31" s="1"/>
      <c r="YV31" s="1"/>
      <c r="YW31" s="1"/>
      <c r="YX31" s="1"/>
      <c r="YY31" s="1"/>
      <c r="YZ31" s="1"/>
      <c r="ZA31" s="1"/>
      <c r="ZB31" s="1"/>
      <c r="ZC31" s="1"/>
      <c r="ZD31" s="1"/>
      <c r="ZE31" s="1"/>
      <c r="ZF31" s="1"/>
      <c r="ZG31" s="1"/>
      <c r="ZH31" s="1"/>
      <c r="ZI31" s="1"/>
      <c r="ZJ31" s="1"/>
      <c r="ZK31" s="1"/>
      <c r="ZL31" s="1"/>
      <c r="ZM31" s="1"/>
      <c r="ZN31" s="1"/>
      <c r="ZO31" s="1"/>
      <c r="ZP31" s="1"/>
      <c r="ZQ31" s="1"/>
      <c r="ZR31" s="1"/>
      <c r="ZS31" s="1"/>
      <c r="ZT31" s="1"/>
      <c r="ZU31" s="1"/>
      <c r="ZV31" s="1"/>
      <c r="ZW31" s="1"/>
      <c r="ZX31" s="1"/>
      <c r="ZY31" s="1"/>
      <c r="ZZ31" s="1"/>
      <c r="AAA31" s="1"/>
      <c r="AAB31" s="1"/>
      <c r="AAC31" s="1"/>
      <c r="AAD31" s="1"/>
      <c r="AAE31" s="1"/>
      <c r="AAF31" s="1"/>
      <c r="AAG31" s="1"/>
      <c r="AAH31" s="1"/>
      <c r="AAI31" s="1"/>
      <c r="AAJ31" s="1"/>
      <c r="AAK31" s="1"/>
      <c r="AAL31" s="1"/>
      <c r="AAM31" s="1"/>
      <c r="AAN31" s="1"/>
      <c r="AAO31" s="1"/>
      <c r="AAP31" s="1"/>
      <c r="AAQ31" s="1"/>
      <c r="AAR31" s="1"/>
      <c r="AAS31" s="1"/>
      <c r="AAT31" s="1"/>
      <c r="AAU31" s="1"/>
      <c r="AAV31" s="1"/>
      <c r="AAW31" s="1"/>
      <c r="AAX31" s="1"/>
      <c r="AAY31" s="1"/>
      <c r="AAZ31" s="1"/>
      <c r="ABA31" s="1"/>
      <c r="ABB31" s="1"/>
      <c r="ABC31" s="1"/>
      <c r="ABD31" s="1"/>
      <c r="ABE31" s="1"/>
      <c r="ABF31" s="1"/>
      <c r="ABG31" s="1"/>
      <c r="ABH31" s="1"/>
      <c r="ABI31" s="1"/>
      <c r="ABJ31" s="1"/>
      <c r="ABK31" s="1"/>
      <c r="ABL31" s="1"/>
      <c r="ABM31" s="1"/>
      <c r="ABN31" s="1"/>
      <c r="ABO31" s="1"/>
      <c r="ABP31" s="1"/>
      <c r="ABQ31" s="1"/>
      <c r="ABR31" s="1"/>
      <c r="ABS31" s="1"/>
      <c r="ABT31" s="1"/>
      <c r="ABU31" s="1"/>
      <c r="ABV31" s="1"/>
      <c r="ABW31" s="1"/>
      <c r="ABX31" s="1"/>
      <c r="ABY31" s="1"/>
      <c r="ABZ31" s="1"/>
      <c r="ACA31" s="1"/>
      <c r="ACB31" s="1"/>
      <c r="ACC31" s="1"/>
      <c r="ACD31" s="1"/>
      <c r="ACE31" s="1"/>
      <c r="ACF31" s="1"/>
      <c r="ACG31" s="1"/>
      <c r="ACH31" s="1"/>
      <c r="ACI31" s="1"/>
      <c r="ACJ31" s="1"/>
      <c r="ACK31" s="1"/>
      <c r="ACL31" s="1"/>
      <c r="ACM31" s="1"/>
      <c r="ACN31" s="1"/>
      <c r="ACO31" s="1"/>
      <c r="ACP31" s="1"/>
      <c r="ACQ31" s="1"/>
      <c r="ACR31" s="1"/>
      <c r="ACS31" s="1"/>
      <c r="ACT31" s="1"/>
      <c r="ACU31" s="1"/>
      <c r="ACV31" s="1"/>
      <c r="ACW31" s="1"/>
      <c r="ACX31" s="1"/>
      <c r="ACY31" s="1"/>
      <c r="ACZ31" s="1"/>
      <c r="ADA31" s="1"/>
      <c r="ADB31" s="1"/>
      <c r="ADC31" s="1"/>
      <c r="ADD31" s="1"/>
      <c r="ADE31" s="1"/>
      <c r="ADF31" s="1"/>
      <c r="ADG31" s="1"/>
      <c r="ADH31" s="1"/>
      <c r="ADI31" s="1"/>
      <c r="ADJ31" s="1"/>
      <c r="ADK31" s="1"/>
      <c r="ADL31" s="1"/>
      <c r="ADM31" s="1"/>
      <c r="ADN31" s="1"/>
      <c r="ADO31" s="1"/>
      <c r="ADP31" s="1"/>
      <c r="ADQ31" s="1"/>
      <c r="ADR31" s="1"/>
      <c r="ADS31" s="1"/>
      <c r="ADT31" s="1"/>
      <c r="ADU31" s="1"/>
      <c r="ADV31" s="1"/>
      <c r="ADW31" s="1"/>
      <c r="ADX31" s="1"/>
      <c r="ADY31" s="1"/>
      <c r="ADZ31" s="1"/>
      <c r="AEA31" s="1"/>
      <c r="AEB31" s="1"/>
      <c r="AEC31" s="1"/>
      <c r="AED31" s="1"/>
      <c r="AEE31" s="1"/>
      <c r="AEF31" s="1"/>
      <c r="AEG31" s="1"/>
      <c r="AEH31" s="1"/>
      <c r="AEI31" s="1"/>
      <c r="AEJ31" s="1"/>
      <c r="AEK31" s="1"/>
      <c r="AEL31" s="1"/>
      <c r="AEM31" s="1"/>
      <c r="AEN31" s="1"/>
      <c r="AEO31" s="1"/>
      <c r="AEP31" s="1"/>
      <c r="AEQ31" s="1"/>
      <c r="AER31" s="1"/>
      <c r="AES31" s="1"/>
      <c r="AET31" s="1"/>
      <c r="AEU31" s="1"/>
      <c r="AEV31" s="1"/>
      <c r="AEW31" s="1"/>
      <c r="AEX31" s="1"/>
      <c r="AEY31" s="1"/>
      <c r="AEZ31" s="1"/>
      <c r="AFA31" s="1"/>
      <c r="AFB31" s="1"/>
      <c r="AFC31" s="1"/>
      <c r="AFD31" s="1"/>
      <c r="AFE31" s="1"/>
      <c r="AFF31" s="1"/>
      <c r="AFG31" s="1"/>
      <c r="AFH31" s="1"/>
      <c r="AFI31" s="1"/>
      <c r="AFJ31" s="1"/>
      <c r="AFK31" s="1"/>
      <c r="AFL31" s="1"/>
      <c r="AFM31" s="1"/>
      <c r="AFN31" s="1"/>
      <c r="AFO31" s="1"/>
      <c r="AFP31" s="1"/>
      <c r="AFQ31" s="1"/>
      <c r="AFR31" s="1"/>
      <c r="AFS31" s="1"/>
      <c r="AFT31" s="1"/>
      <c r="AFU31" s="1"/>
      <c r="AFV31" s="1"/>
      <c r="AFW31" s="1"/>
      <c r="AFX31" s="1"/>
      <c r="AFY31" s="1"/>
      <c r="AFZ31" s="1"/>
      <c r="AGA31" s="1"/>
      <c r="AGB31" s="1"/>
      <c r="AGC31" s="1"/>
      <c r="AGD31" s="1"/>
      <c r="AGE31" s="1"/>
      <c r="AGF31" s="1"/>
      <c r="AGG31" s="1"/>
      <c r="AGH31" s="1"/>
      <c r="AGI31" s="1"/>
      <c r="AGJ31" s="1"/>
      <c r="AGK31" s="1"/>
      <c r="AGL31" s="1"/>
      <c r="AGM31" s="1"/>
      <c r="AGN31" s="1"/>
      <c r="AGO31" s="1"/>
      <c r="AGP31" s="1"/>
      <c r="AGQ31" s="1"/>
      <c r="AGR31" s="1"/>
      <c r="AGS31" s="1"/>
      <c r="AGT31" s="1"/>
      <c r="AGU31" s="1"/>
      <c r="AGV31" s="1"/>
      <c r="AGW31" s="1"/>
      <c r="AGX31" s="1"/>
      <c r="AGY31" s="1"/>
      <c r="AGZ31" s="1"/>
      <c r="AHA31" s="1"/>
      <c r="AHB31" s="1"/>
      <c r="AHC31" s="1"/>
      <c r="AHD31" s="1"/>
      <c r="AHE31" s="1"/>
      <c r="AHF31" s="1"/>
      <c r="AHG31" s="1"/>
      <c r="AHH31" s="1"/>
      <c r="AHI31" s="1"/>
      <c r="AHJ31" s="1"/>
      <c r="AHK31" s="1"/>
      <c r="AHL31" s="1"/>
      <c r="AHM31" s="1"/>
      <c r="AHN31" s="1"/>
      <c r="AHO31" s="1"/>
      <c r="AHP31" s="1"/>
      <c r="AHQ31" s="1"/>
      <c r="AHR31" s="1"/>
      <c r="AHS31" s="1"/>
      <c r="AHT31" s="1"/>
      <c r="AHU31" s="1"/>
      <c r="AHV31" s="1"/>
      <c r="AHW31" s="1"/>
      <c r="AHX31" s="1"/>
      <c r="AHY31" s="1"/>
      <c r="AHZ31" s="1"/>
      <c r="AIA31" s="1"/>
      <c r="AIB31" s="1"/>
      <c r="AIC31" s="1"/>
      <c r="AID31" s="1"/>
      <c r="AIE31" s="1"/>
      <c r="AIF31" s="1"/>
      <c r="AIG31" s="1"/>
      <c r="AIH31" s="1"/>
      <c r="AII31" s="1"/>
      <c r="AIJ31" s="1"/>
      <c r="AIK31" s="1"/>
      <c r="AIL31" s="1"/>
      <c r="AIM31" s="1"/>
      <c r="AIN31" s="1"/>
      <c r="AIO31" s="1"/>
      <c r="AIP31" s="1"/>
      <c r="AIQ31" s="1"/>
      <c r="AIR31" s="1"/>
      <c r="AIS31" s="1"/>
      <c r="AIT31" s="1"/>
      <c r="AIU31" s="1"/>
      <c r="AIV31" s="1"/>
      <c r="AIW31" s="1"/>
      <c r="AIX31" s="1"/>
      <c r="AIY31" s="1"/>
      <c r="AIZ31" s="1"/>
      <c r="AJA31" s="1"/>
      <c r="AJB31" s="1"/>
      <c r="AJC31" s="1"/>
      <c r="AJD31" s="1"/>
      <c r="AJE31" s="1"/>
      <c r="AJF31" s="1"/>
      <c r="AJG31" s="1"/>
      <c r="AJH31" s="1"/>
      <c r="AJI31" s="1"/>
      <c r="AJJ31" s="1"/>
      <c r="AJK31" s="1"/>
      <c r="AJL31" s="1"/>
      <c r="AJM31" s="1"/>
      <c r="AJN31" s="1"/>
      <c r="AJO31" s="1"/>
      <c r="AJP31" s="1"/>
      <c r="AJQ31" s="1"/>
      <c r="AJR31" s="1"/>
      <c r="AJS31" s="1"/>
      <c r="AJT31" s="1"/>
      <c r="AJU31" s="1"/>
      <c r="AJV31" s="1"/>
      <c r="AJW31" s="1"/>
      <c r="AJX31" s="1"/>
      <c r="AJY31" s="1"/>
      <c r="AJZ31" s="1"/>
      <c r="AKA31" s="1"/>
      <c r="AKB31" s="1"/>
      <c r="AKC31" s="1"/>
      <c r="AKD31" s="1"/>
      <c r="AKE31" s="1"/>
      <c r="AKF31" s="1"/>
      <c r="AKG31" s="1"/>
      <c r="AKH31" s="1"/>
      <c r="AKI31" s="1"/>
      <c r="AKJ31" s="1"/>
      <c r="AKK31" s="1"/>
      <c r="AKL31" s="1"/>
      <c r="AKM31" s="1"/>
      <c r="AKN31" s="1"/>
      <c r="AKO31" s="1"/>
      <c r="AKP31" s="1"/>
      <c r="AKQ31" s="1"/>
      <c r="AKR31" s="1"/>
      <c r="AKS31" s="1"/>
      <c r="AKT31" s="1"/>
      <c r="AKU31" s="1"/>
      <c r="AKV31" s="1"/>
      <c r="AKW31" s="1"/>
      <c r="AKX31" s="1"/>
      <c r="AKY31" s="1"/>
      <c r="AKZ31" s="1"/>
      <c r="ALA31" s="1"/>
      <c r="ALB31" s="1"/>
      <c r="ALC31" s="1"/>
      <c r="ALD31" s="1"/>
      <c r="ALE31" s="1"/>
      <c r="ALF31" s="1"/>
      <c r="ALG31" s="1"/>
      <c r="ALH31" s="1"/>
      <c r="ALI31" s="1"/>
      <c r="ALJ31" s="1"/>
      <c r="ALK31" s="1"/>
      <c r="ALL31" s="1"/>
      <c r="ALM31" s="1"/>
      <c r="ALN31" s="1"/>
      <c r="ALO31" s="1"/>
      <c r="ALP31" s="1"/>
      <c r="ALQ31" s="1"/>
      <c r="ALR31" s="1"/>
      <c r="ALS31" s="1"/>
      <c r="ALT31" s="1"/>
      <c r="ALU31" s="1"/>
      <c r="ALV31" s="1"/>
      <c r="ALW31" s="1"/>
      <c r="ALX31" s="1"/>
      <c r="ALY31" s="1"/>
      <c r="ALZ31" s="1"/>
      <c r="AMA31" s="1"/>
      <c r="AMB31" s="1"/>
      <c r="AMC31" s="1"/>
      <c r="AMD31" s="1"/>
      <c r="AME31" s="1"/>
      <c r="AMF31" s="1"/>
      <c r="AMG31" s="1"/>
      <c r="AMH31" s="1"/>
      <c r="AMI31" s="1"/>
      <c r="AMJ31" s="1"/>
      <c r="AMK31" s="1"/>
      <c r="AML31" s="1"/>
      <c r="AMM31" s="1"/>
      <c r="AMN31" s="1"/>
      <c r="AMO31" s="1"/>
      <c r="AMP31" s="1"/>
      <c r="AMQ31" s="1"/>
      <c r="AMR31" s="1"/>
      <c r="AMS31" s="1"/>
      <c r="AMT31" s="1"/>
      <c r="AMU31" s="1"/>
      <c r="AMV31" s="1"/>
      <c r="AMW31" s="1"/>
      <c r="AMX31" s="1"/>
      <c r="AMY31" s="1"/>
      <c r="AMZ31" s="1"/>
      <c r="ANA31" s="1"/>
      <c r="ANB31" s="1"/>
      <c r="ANC31" s="1"/>
      <c r="AND31" s="1"/>
      <c r="ANE31" s="1"/>
      <c r="ANF31" s="1"/>
      <c r="ANG31" s="1"/>
      <c r="ANH31" s="1"/>
      <c r="ANI31" s="1"/>
      <c r="ANJ31" s="1"/>
      <c r="ANK31" s="1"/>
      <c r="ANL31" s="1"/>
      <c r="ANM31" s="1"/>
      <c r="ANN31" s="1"/>
      <c r="ANO31" s="1"/>
      <c r="ANP31" s="1"/>
      <c r="ANQ31" s="1"/>
      <c r="ANR31" s="1"/>
      <c r="ANS31" s="1"/>
      <c r="ANT31" s="1"/>
      <c r="ANU31" s="1"/>
      <c r="ANV31" s="1"/>
      <c r="ANW31" s="1"/>
      <c r="ANX31" s="1"/>
      <c r="ANY31" s="1"/>
      <c r="ANZ31" s="1"/>
      <c r="AOA31" s="1"/>
      <c r="AOB31" s="1"/>
      <c r="AOC31" s="1"/>
      <c r="AOD31" s="1"/>
      <c r="AOE31" s="1"/>
      <c r="AOF31" s="1"/>
      <c r="AOG31" s="1"/>
      <c r="AOH31" s="1"/>
      <c r="AOI31" s="1"/>
      <c r="AOJ31" s="1"/>
      <c r="AOK31" s="1"/>
      <c r="AOL31" s="1"/>
      <c r="AOM31" s="1"/>
      <c r="AON31" s="1"/>
      <c r="AOO31" s="1"/>
      <c r="AOP31" s="1"/>
      <c r="AOQ31" s="1"/>
      <c r="AOR31" s="1"/>
      <c r="AOS31" s="1"/>
      <c r="AOT31" s="1"/>
      <c r="AOU31" s="1"/>
      <c r="AOV31" s="1"/>
      <c r="AOW31" s="1"/>
      <c r="AOX31" s="1"/>
      <c r="AOY31" s="1"/>
      <c r="AOZ31" s="1"/>
      <c r="APA31" s="1"/>
      <c r="APB31" s="1"/>
      <c r="APC31" s="1"/>
      <c r="APD31" s="1"/>
      <c r="APE31" s="1"/>
      <c r="APF31" s="1"/>
      <c r="APG31" s="1"/>
      <c r="APH31" s="1"/>
      <c r="API31" s="1"/>
      <c r="APJ31" s="1"/>
      <c r="APK31" s="1"/>
      <c r="APL31" s="1"/>
      <c r="APM31" s="1"/>
      <c r="APN31" s="1"/>
      <c r="APO31" s="1"/>
      <c r="APP31" s="1"/>
      <c r="APQ31" s="1"/>
      <c r="APR31" s="1"/>
      <c r="APS31" s="1"/>
      <c r="APT31" s="1"/>
      <c r="APU31" s="1"/>
      <c r="APV31" s="1"/>
      <c r="APW31" s="1"/>
      <c r="APX31" s="1"/>
      <c r="APY31" s="1"/>
      <c r="APZ31" s="1"/>
      <c r="AQA31" s="1"/>
      <c r="AQB31" s="1"/>
      <c r="AQC31" s="1"/>
      <c r="AQD31" s="1"/>
      <c r="AQE31" s="1"/>
      <c r="AQF31" s="1"/>
      <c r="AQG31" s="1"/>
      <c r="AQH31" s="1"/>
      <c r="AQI31" s="1"/>
      <c r="AQJ31" s="1"/>
      <c r="AQK31" s="1"/>
      <c r="AQL31" s="1"/>
      <c r="AQM31" s="1"/>
      <c r="AQN31" s="1"/>
      <c r="AQO31" s="1"/>
      <c r="AQP31" s="1"/>
      <c r="AQQ31" s="1"/>
      <c r="AQR31" s="1"/>
      <c r="AQS31" s="1"/>
      <c r="AQT31" s="1"/>
      <c r="AQU31" s="1"/>
      <c r="AQV31" s="1"/>
      <c r="AQW31" s="1"/>
      <c r="AQX31" s="1"/>
      <c r="AQY31" s="1"/>
      <c r="AQZ31" s="1"/>
      <c r="ARA31" s="1"/>
      <c r="ARB31" s="1"/>
      <c r="ARC31" s="1"/>
      <c r="ARD31" s="1"/>
      <c r="ARE31" s="1"/>
      <c r="ARF31" s="1"/>
      <c r="ARG31" s="1"/>
      <c r="ARH31" s="1"/>
      <c r="ARI31" s="1"/>
      <c r="ARJ31" s="1"/>
      <c r="ARK31" s="1"/>
      <c r="ARL31" s="1"/>
      <c r="ARM31" s="1"/>
      <c r="ARN31" s="1"/>
      <c r="ARO31" s="1"/>
      <c r="ARP31" s="1"/>
      <c r="ARQ31" s="1"/>
      <c r="ARR31" s="1"/>
      <c r="ARS31" s="1"/>
      <c r="ART31" s="1"/>
      <c r="ARU31" s="1"/>
      <c r="ARV31" s="1"/>
      <c r="ARW31" s="1"/>
      <c r="ARX31" s="1"/>
      <c r="ARY31" s="1"/>
      <c r="ARZ31" s="1"/>
      <c r="ASA31" s="1"/>
      <c r="ASB31" s="1"/>
      <c r="ASC31" s="1"/>
      <c r="ASD31" s="1"/>
      <c r="ASE31" s="1"/>
      <c r="ASF31" s="1"/>
      <c r="ASG31" s="1"/>
      <c r="ASH31" s="1"/>
      <c r="ASI31" s="1"/>
      <c r="ASJ31" s="1"/>
      <c r="ASK31" s="1"/>
      <c r="ASL31" s="1"/>
      <c r="ASM31" s="1"/>
      <c r="ASN31" s="1"/>
      <c r="ASO31" s="1"/>
      <c r="ASP31" s="1"/>
      <c r="ASQ31" s="1"/>
      <c r="ASR31" s="1"/>
      <c r="ASS31" s="1"/>
      <c r="AST31" s="1"/>
      <c r="ASU31" s="1"/>
      <c r="ASV31" s="1"/>
      <c r="ASW31" s="1"/>
      <c r="ASX31" s="1"/>
      <c r="ASY31" s="1"/>
      <c r="ASZ31" s="1"/>
      <c r="ATA31" s="1"/>
      <c r="ATB31" s="1"/>
      <c r="ATC31" s="1"/>
      <c r="ATD31" s="1"/>
      <c r="ATE31" s="1"/>
      <c r="ATF31" s="1"/>
      <c r="ATG31" s="1"/>
      <c r="ATH31" s="1"/>
      <c r="ATI31" s="1"/>
      <c r="ATJ31" s="1"/>
      <c r="ATK31" s="1"/>
      <c r="ATL31" s="1"/>
      <c r="ATM31" s="1"/>
      <c r="ATN31" s="1"/>
      <c r="ATO31" s="1"/>
      <c r="ATP31" s="1"/>
      <c r="ATQ31" s="1"/>
      <c r="ATR31" s="1"/>
      <c r="ATS31" s="1"/>
      <c r="ATT31" s="1"/>
      <c r="ATU31" s="1"/>
      <c r="ATV31" s="1"/>
      <c r="ATW31" s="1"/>
      <c r="ATX31" s="1"/>
      <c r="ATY31" s="1"/>
      <c r="ATZ31" s="1"/>
      <c r="AUA31" s="1"/>
      <c r="AUB31" s="1"/>
      <c r="AUC31" s="1"/>
      <c r="AUD31" s="1"/>
      <c r="AUE31" s="1"/>
      <c r="AUF31" s="1"/>
      <c r="AUG31" s="1"/>
      <c r="AUH31" s="1"/>
      <c r="AUI31" s="1"/>
      <c r="AUJ31" s="1"/>
      <c r="AUK31" s="1"/>
      <c r="AUL31" s="1"/>
      <c r="AUM31" s="1"/>
      <c r="AUN31" s="1"/>
      <c r="AUO31" s="1"/>
      <c r="AUP31" s="1"/>
      <c r="AUQ31" s="1"/>
      <c r="AUR31" s="1"/>
      <c r="AUS31" s="1"/>
      <c r="AUT31" s="1"/>
      <c r="AUU31" s="1"/>
      <c r="AUV31" s="1"/>
      <c r="AUW31" s="1"/>
      <c r="AUX31" s="1"/>
      <c r="AUY31" s="1"/>
      <c r="AUZ31" s="1"/>
      <c r="AVA31" s="1"/>
      <c r="AVB31" s="1"/>
      <c r="AVC31" s="1"/>
      <c r="AVD31" s="1"/>
      <c r="AVE31" s="1"/>
      <c r="AVF31" s="1"/>
      <c r="AVG31" s="1"/>
      <c r="AVH31" s="1"/>
      <c r="AVI31" s="1"/>
      <c r="AVJ31" s="1"/>
      <c r="AVK31" s="1"/>
      <c r="AVL31" s="1"/>
      <c r="AVM31" s="1"/>
      <c r="AVN31" s="1"/>
      <c r="AVO31" s="1"/>
      <c r="AVP31" s="1"/>
      <c r="AVQ31" s="1"/>
      <c r="AVR31" s="1"/>
      <c r="AVS31" s="1"/>
      <c r="AVT31" s="1"/>
      <c r="AVU31" s="1"/>
      <c r="AVV31" s="1"/>
      <c r="AVW31" s="1"/>
      <c r="AVX31" s="1"/>
      <c r="AVY31" s="1"/>
      <c r="AVZ31" s="1"/>
      <c r="AWA31" s="1"/>
      <c r="AWB31" s="1"/>
      <c r="AWC31" s="1"/>
      <c r="AWD31" s="1"/>
      <c r="AWE31" s="1"/>
      <c r="AWF31" s="1"/>
      <c r="AWG31" s="1"/>
      <c r="AWH31" s="1"/>
      <c r="AWI31" s="1"/>
      <c r="AWJ31" s="1"/>
      <c r="AWK31" s="1"/>
      <c r="AWL31" s="1"/>
      <c r="AWM31" s="1"/>
      <c r="AWN31" s="1"/>
      <c r="AWO31" s="1"/>
      <c r="AWP31" s="1"/>
      <c r="AWQ31" s="1"/>
      <c r="AWR31" s="1"/>
      <c r="AWS31" s="1"/>
      <c r="AWT31" s="1"/>
      <c r="AWU31" s="1"/>
      <c r="AWV31" s="1"/>
      <c r="AWW31" s="1"/>
      <c r="AWX31" s="1"/>
      <c r="AWY31" s="1"/>
      <c r="AWZ31" s="1"/>
      <c r="AXA31" s="1"/>
      <c r="AXB31" s="1"/>
      <c r="AXC31" s="1"/>
      <c r="AXD31" s="1"/>
      <c r="AXE31" s="1"/>
      <c r="AXF31" s="1"/>
      <c r="AXG31" s="1"/>
      <c r="AXH31" s="1"/>
      <c r="AXI31" s="1"/>
      <c r="AXJ31" s="1"/>
      <c r="AXK31" s="1"/>
      <c r="AXL31" s="1"/>
      <c r="AXM31" s="1"/>
      <c r="AXN31" s="1"/>
      <c r="AXO31" s="1"/>
      <c r="AXP31" s="1"/>
      <c r="AXQ31" s="1"/>
      <c r="AXR31" s="1"/>
      <c r="AXS31" s="1"/>
      <c r="AXT31" s="1"/>
      <c r="AXU31" s="1"/>
      <c r="AXV31" s="1"/>
      <c r="AXW31" s="1"/>
      <c r="AXX31" s="1"/>
      <c r="AXY31" s="1"/>
      <c r="AXZ31" s="1"/>
      <c r="AYA31" s="1"/>
      <c r="AYB31" s="1"/>
      <c r="AYC31" s="1"/>
      <c r="AYD31" s="1"/>
      <c r="AYE31" s="1"/>
      <c r="AYF31" s="1"/>
      <c r="AYG31" s="1"/>
      <c r="AYH31" s="1"/>
      <c r="AYI31" s="1"/>
      <c r="AYJ31" s="1"/>
      <c r="AYK31" s="1"/>
      <c r="AYL31" s="1"/>
      <c r="AYM31" s="1"/>
      <c r="AYN31" s="1"/>
      <c r="AYO31" s="1"/>
      <c r="AYP31" s="1"/>
      <c r="AYQ31" s="1"/>
      <c r="AYR31" s="1"/>
      <c r="AYS31" s="1"/>
      <c r="AYT31" s="1"/>
      <c r="AYU31" s="1"/>
      <c r="AYV31" s="1"/>
      <c r="AYW31" s="1"/>
      <c r="AYX31" s="1"/>
      <c r="AYY31" s="1"/>
      <c r="AYZ31" s="1"/>
      <c r="AZA31" s="1"/>
      <c r="AZB31" s="1"/>
      <c r="AZC31" s="1"/>
      <c r="AZD31" s="1"/>
      <c r="AZE31" s="1"/>
      <c r="AZF31" s="1"/>
      <c r="AZG31" s="1"/>
      <c r="AZH31" s="1"/>
      <c r="AZI31" s="1"/>
      <c r="AZJ31" s="1"/>
      <c r="AZK31" s="1"/>
      <c r="AZL31" s="1"/>
      <c r="AZM31" s="1"/>
      <c r="AZN31" s="1"/>
      <c r="AZO31" s="1"/>
      <c r="AZP31" s="1"/>
      <c r="AZQ31" s="1"/>
      <c r="AZR31" s="1"/>
      <c r="AZS31" s="1"/>
      <c r="AZT31" s="1"/>
      <c r="AZU31" s="1"/>
      <c r="AZV31" s="1"/>
      <c r="AZW31" s="1"/>
      <c r="AZX31" s="1"/>
      <c r="AZY31" s="1"/>
      <c r="AZZ31" s="1"/>
      <c r="BAA31" s="1"/>
      <c r="BAB31" s="1"/>
      <c r="BAC31" s="1"/>
      <c r="BAD31" s="1"/>
      <c r="BAE31" s="1"/>
      <c r="BAF31" s="1"/>
      <c r="BAG31" s="1"/>
      <c r="BAH31" s="1"/>
      <c r="BAI31" s="1"/>
      <c r="BAJ31" s="1"/>
      <c r="BAK31" s="1"/>
      <c r="BAL31" s="1"/>
      <c r="BAM31" s="1"/>
      <c r="BAN31" s="1"/>
      <c r="BAO31" s="1"/>
      <c r="BAP31" s="1"/>
      <c r="BAQ31" s="1"/>
      <c r="BAR31" s="1"/>
      <c r="BAS31" s="1"/>
      <c r="BAT31" s="1"/>
      <c r="BAU31" s="1"/>
      <c r="BAV31" s="1"/>
      <c r="BAW31" s="1"/>
      <c r="BAX31" s="1"/>
      <c r="BAY31" s="1"/>
      <c r="BAZ31" s="1"/>
      <c r="BBA31" s="1"/>
      <c r="BBB31" s="1"/>
      <c r="BBC31" s="1"/>
      <c r="BBD31" s="1"/>
      <c r="BBE31" s="1"/>
      <c r="BBF31" s="1"/>
      <c r="BBG31" s="1"/>
      <c r="BBH31" s="1"/>
      <c r="BBI31" s="1"/>
      <c r="BBJ31" s="1"/>
      <c r="BBK31" s="1"/>
      <c r="BBL31" s="1"/>
      <c r="BBM31" s="1"/>
      <c r="BBN31" s="1"/>
      <c r="BBO31" s="1"/>
      <c r="BBP31" s="1"/>
      <c r="BBQ31" s="1"/>
      <c r="BBR31" s="1"/>
      <c r="BBS31" s="1"/>
      <c r="BBT31" s="1"/>
      <c r="BBU31" s="1"/>
      <c r="BBV31" s="1"/>
      <c r="BBW31" s="1"/>
      <c r="BBX31" s="1"/>
      <c r="BBY31" s="1"/>
      <c r="BBZ31" s="1"/>
      <c r="BCA31" s="1"/>
      <c r="BCB31" s="1"/>
      <c r="BCC31" s="1"/>
      <c r="BCD31" s="1"/>
      <c r="BCE31" s="1"/>
      <c r="BCF31" s="1"/>
      <c r="BCG31" s="1"/>
      <c r="BCH31" s="1"/>
      <c r="BCI31" s="1"/>
      <c r="BCJ31" s="1"/>
      <c r="BCK31" s="1"/>
      <c r="BCL31" s="1"/>
      <c r="BCM31" s="1"/>
      <c r="BCN31" s="1"/>
      <c r="BCO31" s="1"/>
      <c r="BCP31" s="1"/>
      <c r="BCQ31" s="1"/>
      <c r="BCR31" s="1"/>
      <c r="BCS31" s="1"/>
      <c r="BCT31" s="1"/>
      <c r="BCU31" s="1"/>
      <c r="BCV31" s="1"/>
      <c r="BCW31" s="1"/>
      <c r="BCX31" s="1"/>
      <c r="BCY31" s="1"/>
      <c r="BCZ31" s="1"/>
      <c r="BDA31" s="1"/>
      <c r="BDB31" s="1"/>
      <c r="BDC31" s="1"/>
      <c r="BDD31" s="1"/>
      <c r="BDE31" s="1"/>
      <c r="BDF31" s="1"/>
      <c r="BDG31" s="1"/>
      <c r="BDH31" s="1"/>
      <c r="BDI31" s="1"/>
      <c r="BDJ31" s="1"/>
      <c r="BDK31" s="1"/>
      <c r="BDL31" s="1"/>
      <c r="BDM31" s="1"/>
      <c r="BDN31" s="1"/>
      <c r="BDO31" s="1"/>
      <c r="BDP31" s="1"/>
      <c r="BDQ31" s="1"/>
      <c r="BDR31" s="1"/>
      <c r="BDS31" s="1"/>
      <c r="BDT31" s="1"/>
      <c r="BDU31" s="1"/>
      <c r="BDV31" s="1"/>
      <c r="BDW31" s="1"/>
      <c r="BDX31" s="1"/>
      <c r="BDY31" s="1"/>
      <c r="BDZ31" s="1"/>
    </row>
    <row r="32" spans="1:1482" s="10" customFormat="1" x14ac:dyDescent="0.2">
      <c r="A32" s="2"/>
      <c r="B32" s="10" t="str">
        <f>'Categoria Costos Panela'!B344</f>
        <v xml:space="preserve">j. Pauta Digital redes mensual (Facebook, Instagram, you tube) </v>
      </c>
      <c r="C32" s="10">
        <v>1</v>
      </c>
      <c r="D32" s="10" t="s">
        <v>270</v>
      </c>
      <c r="E32" s="53">
        <f>'Categoria Costos Panela'!C344</f>
        <v>12000000</v>
      </c>
      <c r="G32" s="10">
        <v>4</v>
      </c>
      <c r="H32" s="130">
        <f>C32*E32*G32</f>
        <v>48000000</v>
      </c>
      <c r="I32" s="371"/>
      <c r="J32" s="2"/>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c r="JJ32" s="1"/>
      <c r="JK32" s="1"/>
      <c r="JL32" s="1"/>
      <c r="JM32" s="1"/>
      <c r="JN32" s="1"/>
      <c r="JO32" s="1"/>
      <c r="JP32" s="1"/>
      <c r="JQ32" s="1"/>
      <c r="JR32" s="1"/>
      <c r="JS32" s="1"/>
      <c r="JT32" s="1"/>
      <c r="JU32" s="1"/>
      <c r="JV32" s="1"/>
      <c r="JW32" s="1"/>
      <c r="JX32" s="1"/>
      <c r="JY32" s="1"/>
      <c r="JZ32" s="1"/>
      <c r="KA32" s="1"/>
      <c r="KB32" s="1"/>
      <c r="KC32" s="1"/>
      <c r="KD32" s="1"/>
      <c r="KE32" s="1"/>
      <c r="KF32" s="1"/>
      <c r="KG32" s="1"/>
      <c r="KH32" s="1"/>
      <c r="KI32" s="1"/>
      <c r="KJ32" s="1"/>
      <c r="KK32" s="1"/>
      <c r="KL32" s="1"/>
      <c r="KM32" s="1"/>
      <c r="KN32" s="1"/>
      <c r="KO32" s="1"/>
      <c r="KP32" s="1"/>
      <c r="KQ32" s="1"/>
      <c r="KR32" s="1"/>
      <c r="KS32" s="1"/>
      <c r="KT32" s="1"/>
      <c r="KU32" s="1"/>
      <c r="KV32" s="1"/>
      <c r="KW32" s="1"/>
      <c r="KX32" s="1"/>
      <c r="KY32" s="1"/>
      <c r="KZ32" s="1"/>
      <c r="LA32" s="1"/>
      <c r="LB32" s="1"/>
      <c r="LC32" s="1"/>
      <c r="LD32" s="1"/>
      <c r="LE32" s="1"/>
      <c r="LF32" s="1"/>
      <c r="LG32" s="1"/>
      <c r="LH32" s="1"/>
      <c r="LI32" s="1"/>
      <c r="LJ32" s="1"/>
      <c r="LK32" s="1"/>
      <c r="LL32" s="1"/>
      <c r="LM32" s="1"/>
      <c r="LN32" s="1"/>
      <c r="LO32" s="1"/>
      <c r="LP32" s="1"/>
      <c r="LQ32" s="1"/>
      <c r="LR32" s="1"/>
      <c r="LS32" s="1"/>
      <c r="LT32" s="1"/>
      <c r="LU32" s="1"/>
      <c r="LV32" s="1"/>
      <c r="LW32" s="1"/>
      <c r="LX32" s="1"/>
      <c r="LY32" s="1"/>
      <c r="LZ32" s="1"/>
      <c r="MA32" s="1"/>
      <c r="MB32" s="1"/>
      <c r="MC32" s="1"/>
      <c r="MD32" s="1"/>
      <c r="ME32" s="1"/>
      <c r="MF32" s="1"/>
      <c r="MG32" s="1"/>
      <c r="MH32" s="1"/>
      <c r="MI32" s="1"/>
      <c r="MJ32" s="1"/>
      <c r="MK32" s="1"/>
      <c r="ML32" s="1"/>
      <c r="MM32" s="1"/>
      <c r="MN32" s="1"/>
      <c r="MO32" s="1"/>
      <c r="MP32" s="1"/>
      <c r="MQ32" s="1"/>
      <c r="MR32" s="1"/>
      <c r="MS32" s="1"/>
      <c r="MT32" s="1"/>
      <c r="MU32" s="1"/>
      <c r="MV32" s="1"/>
      <c r="MW32" s="1"/>
      <c r="MX32" s="1"/>
      <c r="MY32" s="1"/>
      <c r="MZ32" s="1"/>
      <c r="NA32" s="1"/>
      <c r="NB32" s="1"/>
      <c r="NC32" s="1"/>
      <c r="ND32" s="1"/>
      <c r="NE32" s="1"/>
      <c r="NF32" s="1"/>
      <c r="NG32" s="1"/>
      <c r="NH32" s="1"/>
      <c r="NI32" s="1"/>
      <c r="NJ32" s="1"/>
      <c r="NK32" s="1"/>
      <c r="NL32" s="1"/>
      <c r="NM32" s="1"/>
      <c r="NN32" s="1"/>
      <c r="NO32" s="1"/>
      <c r="NP32" s="1"/>
      <c r="NQ32" s="1"/>
      <c r="NR32" s="1"/>
      <c r="NS32" s="1"/>
      <c r="NT32" s="1"/>
      <c r="NU32" s="1"/>
      <c r="NV32" s="1"/>
      <c r="NW32" s="1"/>
      <c r="NX32" s="1"/>
      <c r="NY32" s="1"/>
      <c r="NZ32" s="1"/>
      <c r="OA32" s="1"/>
      <c r="OB32" s="1"/>
      <c r="OC32" s="1"/>
      <c r="OD32" s="1"/>
      <c r="OE32" s="1"/>
      <c r="OF32" s="1"/>
      <c r="OG32" s="1"/>
      <c r="OH32" s="1"/>
      <c r="OI32" s="1"/>
      <c r="OJ32" s="1"/>
      <c r="OK32" s="1"/>
      <c r="OL32" s="1"/>
      <c r="OM32" s="1"/>
      <c r="ON32" s="1"/>
      <c r="OO32" s="1"/>
      <c r="OP32" s="1"/>
      <c r="OQ32" s="1"/>
      <c r="OR32" s="1"/>
      <c r="OS32" s="1"/>
      <c r="OT32" s="1"/>
      <c r="OU32" s="1"/>
      <c r="OV32" s="1"/>
      <c r="OW32" s="1"/>
      <c r="OX32" s="1"/>
      <c r="OY32" s="1"/>
      <c r="OZ32" s="1"/>
      <c r="PA32" s="1"/>
      <c r="PB32" s="1"/>
      <c r="PC32" s="1"/>
      <c r="PD32" s="1"/>
      <c r="PE32" s="1"/>
      <c r="PF32" s="1"/>
      <c r="PG32" s="1"/>
      <c r="PH32" s="1"/>
      <c r="PI32" s="1"/>
      <c r="PJ32" s="1"/>
      <c r="PK32" s="1"/>
      <c r="PL32" s="1"/>
      <c r="PM32" s="1"/>
      <c r="PN32" s="1"/>
      <c r="PO32" s="1"/>
      <c r="PP32" s="1"/>
      <c r="PQ32" s="1"/>
      <c r="PR32" s="1"/>
      <c r="PS32" s="1"/>
      <c r="PT32" s="1"/>
      <c r="PU32" s="1"/>
      <c r="PV32" s="1"/>
      <c r="PW32" s="1"/>
      <c r="PX32" s="1"/>
      <c r="PY32" s="1"/>
      <c r="PZ32" s="1"/>
      <c r="QA32" s="1"/>
      <c r="QB32" s="1"/>
      <c r="QC32" s="1"/>
      <c r="QD32" s="1"/>
      <c r="QE32" s="1"/>
      <c r="QF32" s="1"/>
      <c r="QG32" s="1"/>
      <c r="QH32" s="1"/>
      <c r="QI32" s="1"/>
      <c r="QJ32" s="1"/>
      <c r="QK32" s="1"/>
      <c r="QL32" s="1"/>
      <c r="QM32" s="1"/>
      <c r="QN32" s="1"/>
      <c r="QO32" s="1"/>
      <c r="QP32" s="1"/>
      <c r="QQ32" s="1"/>
      <c r="QR32" s="1"/>
      <c r="QS32" s="1"/>
      <c r="QT32" s="1"/>
      <c r="QU32" s="1"/>
      <c r="QV32" s="1"/>
      <c r="QW32" s="1"/>
      <c r="QX32" s="1"/>
      <c r="QY32" s="1"/>
      <c r="QZ32" s="1"/>
      <c r="RA32" s="1"/>
      <c r="RB32" s="1"/>
      <c r="RC32" s="1"/>
      <c r="RD32" s="1"/>
      <c r="RE32" s="1"/>
      <c r="RF32" s="1"/>
      <c r="RG32" s="1"/>
      <c r="RH32" s="1"/>
      <c r="RI32" s="1"/>
      <c r="RJ32" s="1"/>
      <c r="RK32" s="1"/>
      <c r="RL32" s="1"/>
      <c r="RM32" s="1"/>
      <c r="RN32" s="1"/>
      <c r="RO32" s="1"/>
      <c r="RP32" s="1"/>
      <c r="RQ32" s="1"/>
      <c r="RR32" s="1"/>
      <c r="RS32" s="1"/>
      <c r="RT32" s="1"/>
      <c r="RU32" s="1"/>
      <c r="RV32" s="1"/>
      <c r="RW32" s="1"/>
      <c r="RX32" s="1"/>
      <c r="RY32" s="1"/>
      <c r="RZ32" s="1"/>
      <c r="SA32" s="1"/>
      <c r="SB32" s="1"/>
      <c r="SC32" s="1"/>
      <c r="SD32" s="1"/>
      <c r="SE32" s="1"/>
      <c r="SF32" s="1"/>
      <c r="SG32" s="1"/>
      <c r="SH32" s="1"/>
      <c r="SI32" s="1"/>
      <c r="SJ32" s="1"/>
      <c r="SK32" s="1"/>
      <c r="SL32" s="1"/>
      <c r="SM32" s="1"/>
      <c r="SN32" s="1"/>
      <c r="SO32" s="1"/>
      <c r="SP32" s="1"/>
      <c r="SQ32" s="1"/>
      <c r="SR32" s="1"/>
      <c r="SS32" s="1"/>
      <c r="ST32" s="1"/>
      <c r="SU32" s="1"/>
      <c r="SV32" s="1"/>
      <c r="SW32" s="1"/>
      <c r="SX32" s="1"/>
      <c r="SY32" s="1"/>
      <c r="SZ32" s="1"/>
      <c r="TA32" s="1"/>
      <c r="TB32" s="1"/>
      <c r="TC32" s="1"/>
      <c r="TD32" s="1"/>
      <c r="TE32" s="1"/>
      <c r="TF32" s="1"/>
      <c r="TG32" s="1"/>
      <c r="TH32" s="1"/>
      <c r="TI32" s="1"/>
      <c r="TJ32" s="1"/>
      <c r="TK32" s="1"/>
      <c r="TL32" s="1"/>
      <c r="TM32" s="1"/>
      <c r="TN32" s="1"/>
      <c r="TO32" s="1"/>
      <c r="TP32" s="1"/>
      <c r="TQ32" s="1"/>
      <c r="TR32" s="1"/>
      <c r="TS32" s="1"/>
      <c r="TT32" s="1"/>
      <c r="TU32" s="1"/>
      <c r="TV32" s="1"/>
      <c r="TW32" s="1"/>
      <c r="TX32" s="1"/>
      <c r="TY32" s="1"/>
      <c r="TZ32" s="1"/>
      <c r="UA32" s="1"/>
      <c r="UB32" s="1"/>
      <c r="UC32" s="1"/>
      <c r="UD32" s="1"/>
      <c r="UE32" s="1"/>
      <c r="UF32" s="1"/>
      <c r="UG32" s="1"/>
      <c r="UH32" s="1"/>
      <c r="UI32" s="1"/>
      <c r="UJ32" s="1"/>
      <c r="UK32" s="1"/>
      <c r="UL32" s="1"/>
      <c r="UM32" s="1"/>
      <c r="UN32" s="1"/>
      <c r="UO32" s="1"/>
      <c r="UP32" s="1"/>
      <c r="UQ32" s="1"/>
      <c r="UR32" s="1"/>
      <c r="US32" s="1"/>
      <c r="UT32" s="1"/>
      <c r="UU32" s="1"/>
      <c r="UV32" s="1"/>
      <c r="UW32" s="1"/>
      <c r="UX32" s="1"/>
      <c r="UY32" s="1"/>
      <c r="UZ32" s="1"/>
      <c r="VA32" s="1"/>
      <c r="VB32" s="1"/>
      <c r="VC32" s="1"/>
      <c r="VD32" s="1"/>
      <c r="VE32" s="1"/>
      <c r="VF32" s="1"/>
      <c r="VG32" s="1"/>
      <c r="VH32" s="1"/>
      <c r="VI32" s="1"/>
      <c r="VJ32" s="1"/>
      <c r="VK32" s="1"/>
      <c r="VL32" s="1"/>
      <c r="VM32" s="1"/>
      <c r="VN32" s="1"/>
      <c r="VO32" s="1"/>
      <c r="VP32" s="1"/>
      <c r="VQ32" s="1"/>
      <c r="VR32" s="1"/>
      <c r="VS32" s="1"/>
      <c r="VT32" s="1"/>
      <c r="VU32" s="1"/>
      <c r="VV32" s="1"/>
      <c r="VW32" s="1"/>
      <c r="VX32" s="1"/>
      <c r="VY32" s="1"/>
      <c r="VZ32" s="1"/>
      <c r="WA32" s="1"/>
      <c r="WB32" s="1"/>
      <c r="WC32" s="1"/>
      <c r="WD32" s="1"/>
      <c r="WE32" s="1"/>
      <c r="WF32" s="1"/>
      <c r="WG32" s="1"/>
      <c r="WH32" s="1"/>
      <c r="WI32" s="1"/>
      <c r="WJ32" s="1"/>
      <c r="WK32" s="1"/>
      <c r="WL32" s="1"/>
      <c r="WM32" s="1"/>
      <c r="WN32" s="1"/>
      <c r="WO32" s="1"/>
      <c r="WP32" s="1"/>
      <c r="WQ32" s="1"/>
      <c r="WR32" s="1"/>
      <c r="WS32" s="1"/>
      <c r="WT32" s="1"/>
      <c r="WU32" s="1"/>
      <c r="WV32" s="1"/>
      <c r="WW32" s="1"/>
      <c r="WX32" s="1"/>
      <c r="WY32" s="1"/>
      <c r="WZ32" s="1"/>
      <c r="XA32" s="1"/>
      <c r="XB32" s="1"/>
      <c r="XC32" s="1"/>
      <c r="XD32" s="1"/>
      <c r="XE32" s="1"/>
      <c r="XF32" s="1"/>
      <c r="XG32" s="1"/>
      <c r="XH32" s="1"/>
      <c r="XI32" s="1"/>
      <c r="XJ32" s="1"/>
      <c r="XK32" s="1"/>
      <c r="XL32" s="1"/>
      <c r="XM32" s="1"/>
      <c r="XN32" s="1"/>
      <c r="XO32" s="1"/>
      <c r="XP32" s="1"/>
      <c r="XQ32" s="1"/>
      <c r="XR32" s="1"/>
      <c r="XS32" s="1"/>
      <c r="XT32" s="1"/>
      <c r="XU32" s="1"/>
      <c r="XV32" s="1"/>
      <c r="XW32" s="1"/>
      <c r="XX32" s="1"/>
      <c r="XY32" s="1"/>
      <c r="XZ32" s="1"/>
      <c r="YA32" s="1"/>
      <c r="YB32" s="1"/>
      <c r="YC32" s="1"/>
      <c r="YD32" s="1"/>
      <c r="YE32" s="1"/>
      <c r="YF32" s="1"/>
      <c r="YG32" s="1"/>
      <c r="YH32" s="1"/>
      <c r="YI32" s="1"/>
      <c r="YJ32" s="1"/>
      <c r="YK32" s="1"/>
      <c r="YL32" s="1"/>
      <c r="YM32" s="1"/>
      <c r="YN32" s="1"/>
      <c r="YO32" s="1"/>
      <c r="YP32" s="1"/>
      <c r="YQ32" s="1"/>
      <c r="YR32" s="1"/>
      <c r="YS32" s="1"/>
      <c r="YT32" s="1"/>
      <c r="YU32" s="1"/>
      <c r="YV32" s="1"/>
      <c r="YW32" s="1"/>
      <c r="YX32" s="1"/>
      <c r="YY32" s="1"/>
      <c r="YZ32" s="1"/>
      <c r="ZA32" s="1"/>
      <c r="ZB32" s="1"/>
      <c r="ZC32" s="1"/>
      <c r="ZD32" s="1"/>
      <c r="ZE32" s="1"/>
      <c r="ZF32" s="1"/>
      <c r="ZG32" s="1"/>
      <c r="ZH32" s="1"/>
      <c r="ZI32" s="1"/>
      <c r="ZJ32" s="1"/>
      <c r="ZK32" s="1"/>
      <c r="ZL32" s="1"/>
      <c r="ZM32" s="1"/>
      <c r="ZN32" s="1"/>
      <c r="ZO32" s="1"/>
      <c r="ZP32" s="1"/>
      <c r="ZQ32" s="1"/>
      <c r="ZR32" s="1"/>
      <c r="ZS32" s="1"/>
      <c r="ZT32" s="1"/>
      <c r="ZU32" s="1"/>
      <c r="ZV32" s="1"/>
      <c r="ZW32" s="1"/>
      <c r="ZX32" s="1"/>
      <c r="ZY32" s="1"/>
      <c r="ZZ32" s="1"/>
      <c r="AAA32" s="1"/>
      <c r="AAB32" s="1"/>
      <c r="AAC32" s="1"/>
      <c r="AAD32" s="1"/>
      <c r="AAE32" s="1"/>
      <c r="AAF32" s="1"/>
      <c r="AAG32" s="1"/>
      <c r="AAH32" s="1"/>
      <c r="AAI32" s="1"/>
      <c r="AAJ32" s="1"/>
      <c r="AAK32" s="1"/>
      <c r="AAL32" s="1"/>
      <c r="AAM32" s="1"/>
      <c r="AAN32" s="1"/>
      <c r="AAO32" s="1"/>
      <c r="AAP32" s="1"/>
      <c r="AAQ32" s="1"/>
      <c r="AAR32" s="1"/>
      <c r="AAS32" s="1"/>
      <c r="AAT32" s="1"/>
      <c r="AAU32" s="1"/>
      <c r="AAV32" s="1"/>
      <c r="AAW32" s="1"/>
      <c r="AAX32" s="1"/>
      <c r="AAY32" s="1"/>
      <c r="AAZ32" s="1"/>
      <c r="ABA32" s="1"/>
      <c r="ABB32" s="1"/>
      <c r="ABC32" s="1"/>
      <c r="ABD32" s="1"/>
      <c r="ABE32" s="1"/>
      <c r="ABF32" s="1"/>
      <c r="ABG32" s="1"/>
      <c r="ABH32" s="1"/>
      <c r="ABI32" s="1"/>
      <c r="ABJ32" s="1"/>
      <c r="ABK32" s="1"/>
      <c r="ABL32" s="1"/>
      <c r="ABM32" s="1"/>
      <c r="ABN32" s="1"/>
      <c r="ABO32" s="1"/>
      <c r="ABP32" s="1"/>
      <c r="ABQ32" s="1"/>
      <c r="ABR32" s="1"/>
      <c r="ABS32" s="1"/>
      <c r="ABT32" s="1"/>
      <c r="ABU32" s="1"/>
      <c r="ABV32" s="1"/>
      <c r="ABW32" s="1"/>
      <c r="ABX32" s="1"/>
      <c r="ABY32" s="1"/>
      <c r="ABZ32" s="1"/>
      <c r="ACA32" s="1"/>
      <c r="ACB32" s="1"/>
      <c r="ACC32" s="1"/>
      <c r="ACD32" s="1"/>
      <c r="ACE32" s="1"/>
      <c r="ACF32" s="1"/>
      <c r="ACG32" s="1"/>
      <c r="ACH32" s="1"/>
      <c r="ACI32" s="1"/>
      <c r="ACJ32" s="1"/>
      <c r="ACK32" s="1"/>
      <c r="ACL32" s="1"/>
      <c r="ACM32" s="1"/>
      <c r="ACN32" s="1"/>
      <c r="ACO32" s="1"/>
      <c r="ACP32" s="1"/>
      <c r="ACQ32" s="1"/>
      <c r="ACR32" s="1"/>
      <c r="ACS32" s="1"/>
      <c r="ACT32" s="1"/>
      <c r="ACU32" s="1"/>
      <c r="ACV32" s="1"/>
      <c r="ACW32" s="1"/>
      <c r="ACX32" s="1"/>
      <c r="ACY32" s="1"/>
      <c r="ACZ32" s="1"/>
      <c r="ADA32" s="1"/>
      <c r="ADB32" s="1"/>
      <c r="ADC32" s="1"/>
      <c r="ADD32" s="1"/>
      <c r="ADE32" s="1"/>
      <c r="ADF32" s="1"/>
      <c r="ADG32" s="1"/>
      <c r="ADH32" s="1"/>
      <c r="ADI32" s="1"/>
      <c r="ADJ32" s="1"/>
      <c r="ADK32" s="1"/>
      <c r="ADL32" s="1"/>
      <c r="ADM32" s="1"/>
      <c r="ADN32" s="1"/>
      <c r="ADO32" s="1"/>
      <c r="ADP32" s="1"/>
      <c r="ADQ32" s="1"/>
      <c r="ADR32" s="1"/>
      <c r="ADS32" s="1"/>
      <c r="ADT32" s="1"/>
      <c r="ADU32" s="1"/>
      <c r="ADV32" s="1"/>
      <c r="ADW32" s="1"/>
      <c r="ADX32" s="1"/>
      <c r="ADY32" s="1"/>
      <c r="ADZ32" s="1"/>
      <c r="AEA32" s="1"/>
      <c r="AEB32" s="1"/>
      <c r="AEC32" s="1"/>
      <c r="AED32" s="1"/>
      <c r="AEE32" s="1"/>
      <c r="AEF32" s="1"/>
      <c r="AEG32" s="1"/>
      <c r="AEH32" s="1"/>
      <c r="AEI32" s="1"/>
      <c r="AEJ32" s="1"/>
      <c r="AEK32" s="1"/>
      <c r="AEL32" s="1"/>
      <c r="AEM32" s="1"/>
      <c r="AEN32" s="1"/>
      <c r="AEO32" s="1"/>
      <c r="AEP32" s="1"/>
      <c r="AEQ32" s="1"/>
      <c r="AER32" s="1"/>
      <c r="AES32" s="1"/>
      <c r="AET32" s="1"/>
      <c r="AEU32" s="1"/>
      <c r="AEV32" s="1"/>
      <c r="AEW32" s="1"/>
      <c r="AEX32" s="1"/>
      <c r="AEY32" s="1"/>
      <c r="AEZ32" s="1"/>
      <c r="AFA32" s="1"/>
      <c r="AFB32" s="1"/>
      <c r="AFC32" s="1"/>
      <c r="AFD32" s="1"/>
      <c r="AFE32" s="1"/>
      <c r="AFF32" s="1"/>
      <c r="AFG32" s="1"/>
      <c r="AFH32" s="1"/>
      <c r="AFI32" s="1"/>
      <c r="AFJ32" s="1"/>
      <c r="AFK32" s="1"/>
      <c r="AFL32" s="1"/>
      <c r="AFM32" s="1"/>
      <c r="AFN32" s="1"/>
      <c r="AFO32" s="1"/>
      <c r="AFP32" s="1"/>
      <c r="AFQ32" s="1"/>
      <c r="AFR32" s="1"/>
      <c r="AFS32" s="1"/>
      <c r="AFT32" s="1"/>
      <c r="AFU32" s="1"/>
      <c r="AFV32" s="1"/>
      <c r="AFW32" s="1"/>
      <c r="AFX32" s="1"/>
      <c r="AFY32" s="1"/>
      <c r="AFZ32" s="1"/>
      <c r="AGA32" s="1"/>
      <c r="AGB32" s="1"/>
      <c r="AGC32" s="1"/>
      <c r="AGD32" s="1"/>
      <c r="AGE32" s="1"/>
      <c r="AGF32" s="1"/>
      <c r="AGG32" s="1"/>
      <c r="AGH32" s="1"/>
      <c r="AGI32" s="1"/>
      <c r="AGJ32" s="1"/>
      <c r="AGK32" s="1"/>
      <c r="AGL32" s="1"/>
      <c r="AGM32" s="1"/>
      <c r="AGN32" s="1"/>
      <c r="AGO32" s="1"/>
      <c r="AGP32" s="1"/>
      <c r="AGQ32" s="1"/>
      <c r="AGR32" s="1"/>
      <c r="AGS32" s="1"/>
      <c r="AGT32" s="1"/>
      <c r="AGU32" s="1"/>
      <c r="AGV32" s="1"/>
      <c r="AGW32" s="1"/>
      <c r="AGX32" s="1"/>
      <c r="AGY32" s="1"/>
      <c r="AGZ32" s="1"/>
      <c r="AHA32" s="1"/>
      <c r="AHB32" s="1"/>
      <c r="AHC32" s="1"/>
      <c r="AHD32" s="1"/>
      <c r="AHE32" s="1"/>
      <c r="AHF32" s="1"/>
      <c r="AHG32" s="1"/>
      <c r="AHH32" s="1"/>
      <c r="AHI32" s="1"/>
      <c r="AHJ32" s="1"/>
      <c r="AHK32" s="1"/>
      <c r="AHL32" s="1"/>
      <c r="AHM32" s="1"/>
      <c r="AHN32" s="1"/>
      <c r="AHO32" s="1"/>
      <c r="AHP32" s="1"/>
      <c r="AHQ32" s="1"/>
      <c r="AHR32" s="1"/>
      <c r="AHS32" s="1"/>
      <c r="AHT32" s="1"/>
      <c r="AHU32" s="1"/>
      <c r="AHV32" s="1"/>
      <c r="AHW32" s="1"/>
      <c r="AHX32" s="1"/>
      <c r="AHY32" s="1"/>
      <c r="AHZ32" s="1"/>
      <c r="AIA32" s="1"/>
      <c r="AIB32" s="1"/>
      <c r="AIC32" s="1"/>
      <c r="AID32" s="1"/>
      <c r="AIE32" s="1"/>
      <c r="AIF32" s="1"/>
      <c r="AIG32" s="1"/>
      <c r="AIH32" s="1"/>
      <c r="AII32" s="1"/>
      <c r="AIJ32" s="1"/>
      <c r="AIK32" s="1"/>
      <c r="AIL32" s="1"/>
      <c r="AIM32" s="1"/>
      <c r="AIN32" s="1"/>
      <c r="AIO32" s="1"/>
      <c r="AIP32" s="1"/>
      <c r="AIQ32" s="1"/>
      <c r="AIR32" s="1"/>
      <c r="AIS32" s="1"/>
      <c r="AIT32" s="1"/>
      <c r="AIU32" s="1"/>
      <c r="AIV32" s="1"/>
      <c r="AIW32" s="1"/>
      <c r="AIX32" s="1"/>
      <c r="AIY32" s="1"/>
      <c r="AIZ32" s="1"/>
      <c r="AJA32" s="1"/>
      <c r="AJB32" s="1"/>
      <c r="AJC32" s="1"/>
      <c r="AJD32" s="1"/>
      <c r="AJE32" s="1"/>
      <c r="AJF32" s="1"/>
      <c r="AJG32" s="1"/>
      <c r="AJH32" s="1"/>
      <c r="AJI32" s="1"/>
      <c r="AJJ32" s="1"/>
      <c r="AJK32" s="1"/>
      <c r="AJL32" s="1"/>
      <c r="AJM32" s="1"/>
      <c r="AJN32" s="1"/>
      <c r="AJO32" s="1"/>
      <c r="AJP32" s="1"/>
      <c r="AJQ32" s="1"/>
      <c r="AJR32" s="1"/>
      <c r="AJS32" s="1"/>
      <c r="AJT32" s="1"/>
      <c r="AJU32" s="1"/>
      <c r="AJV32" s="1"/>
      <c r="AJW32" s="1"/>
      <c r="AJX32" s="1"/>
      <c r="AJY32" s="1"/>
      <c r="AJZ32" s="1"/>
      <c r="AKA32" s="1"/>
      <c r="AKB32" s="1"/>
      <c r="AKC32" s="1"/>
      <c r="AKD32" s="1"/>
      <c r="AKE32" s="1"/>
      <c r="AKF32" s="1"/>
      <c r="AKG32" s="1"/>
      <c r="AKH32" s="1"/>
      <c r="AKI32" s="1"/>
      <c r="AKJ32" s="1"/>
      <c r="AKK32" s="1"/>
      <c r="AKL32" s="1"/>
      <c r="AKM32" s="1"/>
      <c r="AKN32" s="1"/>
      <c r="AKO32" s="1"/>
      <c r="AKP32" s="1"/>
      <c r="AKQ32" s="1"/>
      <c r="AKR32" s="1"/>
      <c r="AKS32" s="1"/>
      <c r="AKT32" s="1"/>
      <c r="AKU32" s="1"/>
      <c r="AKV32" s="1"/>
      <c r="AKW32" s="1"/>
      <c r="AKX32" s="1"/>
      <c r="AKY32" s="1"/>
      <c r="AKZ32" s="1"/>
      <c r="ALA32" s="1"/>
      <c r="ALB32" s="1"/>
      <c r="ALC32" s="1"/>
      <c r="ALD32" s="1"/>
      <c r="ALE32" s="1"/>
      <c r="ALF32" s="1"/>
      <c r="ALG32" s="1"/>
      <c r="ALH32" s="1"/>
      <c r="ALI32" s="1"/>
      <c r="ALJ32" s="1"/>
      <c r="ALK32" s="1"/>
      <c r="ALL32" s="1"/>
      <c r="ALM32" s="1"/>
      <c r="ALN32" s="1"/>
      <c r="ALO32" s="1"/>
      <c r="ALP32" s="1"/>
      <c r="ALQ32" s="1"/>
      <c r="ALR32" s="1"/>
      <c r="ALS32" s="1"/>
      <c r="ALT32" s="1"/>
      <c r="ALU32" s="1"/>
      <c r="ALV32" s="1"/>
      <c r="ALW32" s="1"/>
      <c r="ALX32" s="1"/>
      <c r="ALY32" s="1"/>
      <c r="ALZ32" s="1"/>
      <c r="AMA32" s="1"/>
      <c r="AMB32" s="1"/>
      <c r="AMC32" s="1"/>
      <c r="AMD32" s="1"/>
      <c r="AME32" s="1"/>
      <c r="AMF32" s="1"/>
      <c r="AMG32" s="1"/>
      <c r="AMH32" s="1"/>
      <c r="AMI32" s="1"/>
      <c r="AMJ32" s="1"/>
      <c r="AMK32" s="1"/>
      <c r="AML32" s="1"/>
      <c r="AMM32" s="1"/>
      <c r="AMN32" s="1"/>
      <c r="AMO32" s="1"/>
      <c r="AMP32" s="1"/>
      <c r="AMQ32" s="1"/>
      <c r="AMR32" s="1"/>
      <c r="AMS32" s="1"/>
      <c r="AMT32" s="1"/>
      <c r="AMU32" s="1"/>
      <c r="AMV32" s="1"/>
      <c r="AMW32" s="1"/>
      <c r="AMX32" s="1"/>
      <c r="AMY32" s="1"/>
      <c r="AMZ32" s="1"/>
      <c r="ANA32" s="1"/>
      <c r="ANB32" s="1"/>
      <c r="ANC32" s="1"/>
      <c r="AND32" s="1"/>
      <c r="ANE32" s="1"/>
      <c r="ANF32" s="1"/>
      <c r="ANG32" s="1"/>
      <c r="ANH32" s="1"/>
      <c r="ANI32" s="1"/>
      <c r="ANJ32" s="1"/>
      <c r="ANK32" s="1"/>
      <c r="ANL32" s="1"/>
      <c r="ANM32" s="1"/>
      <c r="ANN32" s="1"/>
      <c r="ANO32" s="1"/>
      <c r="ANP32" s="1"/>
      <c r="ANQ32" s="1"/>
      <c r="ANR32" s="1"/>
      <c r="ANS32" s="1"/>
      <c r="ANT32" s="1"/>
      <c r="ANU32" s="1"/>
      <c r="ANV32" s="1"/>
      <c r="ANW32" s="1"/>
      <c r="ANX32" s="1"/>
      <c r="ANY32" s="1"/>
      <c r="ANZ32" s="1"/>
      <c r="AOA32" s="1"/>
      <c r="AOB32" s="1"/>
      <c r="AOC32" s="1"/>
      <c r="AOD32" s="1"/>
      <c r="AOE32" s="1"/>
      <c r="AOF32" s="1"/>
      <c r="AOG32" s="1"/>
      <c r="AOH32" s="1"/>
      <c r="AOI32" s="1"/>
      <c r="AOJ32" s="1"/>
      <c r="AOK32" s="1"/>
      <c r="AOL32" s="1"/>
      <c r="AOM32" s="1"/>
      <c r="AON32" s="1"/>
      <c r="AOO32" s="1"/>
      <c r="AOP32" s="1"/>
      <c r="AOQ32" s="1"/>
      <c r="AOR32" s="1"/>
      <c r="AOS32" s="1"/>
      <c r="AOT32" s="1"/>
      <c r="AOU32" s="1"/>
      <c r="AOV32" s="1"/>
      <c r="AOW32" s="1"/>
      <c r="AOX32" s="1"/>
      <c r="AOY32" s="1"/>
      <c r="AOZ32" s="1"/>
      <c r="APA32" s="1"/>
      <c r="APB32" s="1"/>
      <c r="APC32" s="1"/>
      <c r="APD32" s="1"/>
      <c r="APE32" s="1"/>
      <c r="APF32" s="1"/>
      <c r="APG32" s="1"/>
      <c r="APH32" s="1"/>
      <c r="API32" s="1"/>
      <c r="APJ32" s="1"/>
      <c r="APK32" s="1"/>
      <c r="APL32" s="1"/>
      <c r="APM32" s="1"/>
      <c r="APN32" s="1"/>
      <c r="APO32" s="1"/>
      <c r="APP32" s="1"/>
      <c r="APQ32" s="1"/>
      <c r="APR32" s="1"/>
      <c r="APS32" s="1"/>
      <c r="APT32" s="1"/>
      <c r="APU32" s="1"/>
      <c r="APV32" s="1"/>
      <c r="APW32" s="1"/>
      <c r="APX32" s="1"/>
      <c r="APY32" s="1"/>
      <c r="APZ32" s="1"/>
      <c r="AQA32" s="1"/>
      <c r="AQB32" s="1"/>
      <c r="AQC32" s="1"/>
      <c r="AQD32" s="1"/>
      <c r="AQE32" s="1"/>
      <c r="AQF32" s="1"/>
      <c r="AQG32" s="1"/>
      <c r="AQH32" s="1"/>
      <c r="AQI32" s="1"/>
      <c r="AQJ32" s="1"/>
      <c r="AQK32" s="1"/>
      <c r="AQL32" s="1"/>
      <c r="AQM32" s="1"/>
      <c r="AQN32" s="1"/>
      <c r="AQO32" s="1"/>
      <c r="AQP32" s="1"/>
      <c r="AQQ32" s="1"/>
      <c r="AQR32" s="1"/>
      <c r="AQS32" s="1"/>
      <c r="AQT32" s="1"/>
      <c r="AQU32" s="1"/>
      <c r="AQV32" s="1"/>
      <c r="AQW32" s="1"/>
      <c r="AQX32" s="1"/>
      <c r="AQY32" s="1"/>
      <c r="AQZ32" s="1"/>
      <c r="ARA32" s="1"/>
      <c r="ARB32" s="1"/>
      <c r="ARC32" s="1"/>
      <c r="ARD32" s="1"/>
      <c r="ARE32" s="1"/>
      <c r="ARF32" s="1"/>
      <c r="ARG32" s="1"/>
      <c r="ARH32" s="1"/>
      <c r="ARI32" s="1"/>
      <c r="ARJ32" s="1"/>
      <c r="ARK32" s="1"/>
      <c r="ARL32" s="1"/>
      <c r="ARM32" s="1"/>
      <c r="ARN32" s="1"/>
      <c r="ARO32" s="1"/>
      <c r="ARP32" s="1"/>
      <c r="ARQ32" s="1"/>
      <c r="ARR32" s="1"/>
      <c r="ARS32" s="1"/>
      <c r="ART32" s="1"/>
      <c r="ARU32" s="1"/>
      <c r="ARV32" s="1"/>
      <c r="ARW32" s="1"/>
      <c r="ARX32" s="1"/>
      <c r="ARY32" s="1"/>
      <c r="ARZ32" s="1"/>
      <c r="ASA32" s="1"/>
      <c r="ASB32" s="1"/>
      <c r="ASC32" s="1"/>
      <c r="ASD32" s="1"/>
      <c r="ASE32" s="1"/>
      <c r="ASF32" s="1"/>
      <c r="ASG32" s="1"/>
      <c r="ASH32" s="1"/>
      <c r="ASI32" s="1"/>
      <c r="ASJ32" s="1"/>
      <c r="ASK32" s="1"/>
      <c r="ASL32" s="1"/>
      <c r="ASM32" s="1"/>
      <c r="ASN32" s="1"/>
      <c r="ASO32" s="1"/>
      <c r="ASP32" s="1"/>
      <c r="ASQ32" s="1"/>
      <c r="ASR32" s="1"/>
      <c r="ASS32" s="1"/>
      <c r="AST32" s="1"/>
      <c r="ASU32" s="1"/>
      <c r="ASV32" s="1"/>
      <c r="ASW32" s="1"/>
      <c r="ASX32" s="1"/>
      <c r="ASY32" s="1"/>
      <c r="ASZ32" s="1"/>
      <c r="ATA32" s="1"/>
      <c r="ATB32" s="1"/>
      <c r="ATC32" s="1"/>
      <c r="ATD32" s="1"/>
      <c r="ATE32" s="1"/>
      <c r="ATF32" s="1"/>
      <c r="ATG32" s="1"/>
      <c r="ATH32" s="1"/>
      <c r="ATI32" s="1"/>
      <c r="ATJ32" s="1"/>
      <c r="ATK32" s="1"/>
      <c r="ATL32" s="1"/>
      <c r="ATM32" s="1"/>
      <c r="ATN32" s="1"/>
      <c r="ATO32" s="1"/>
      <c r="ATP32" s="1"/>
      <c r="ATQ32" s="1"/>
      <c r="ATR32" s="1"/>
      <c r="ATS32" s="1"/>
      <c r="ATT32" s="1"/>
      <c r="ATU32" s="1"/>
      <c r="ATV32" s="1"/>
      <c r="ATW32" s="1"/>
      <c r="ATX32" s="1"/>
      <c r="ATY32" s="1"/>
      <c r="ATZ32" s="1"/>
      <c r="AUA32" s="1"/>
      <c r="AUB32" s="1"/>
      <c r="AUC32" s="1"/>
      <c r="AUD32" s="1"/>
      <c r="AUE32" s="1"/>
      <c r="AUF32" s="1"/>
      <c r="AUG32" s="1"/>
      <c r="AUH32" s="1"/>
      <c r="AUI32" s="1"/>
      <c r="AUJ32" s="1"/>
      <c r="AUK32" s="1"/>
      <c r="AUL32" s="1"/>
      <c r="AUM32" s="1"/>
      <c r="AUN32" s="1"/>
      <c r="AUO32" s="1"/>
      <c r="AUP32" s="1"/>
      <c r="AUQ32" s="1"/>
      <c r="AUR32" s="1"/>
      <c r="AUS32" s="1"/>
      <c r="AUT32" s="1"/>
      <c r="AUU32" s="1"/>
      <c r="AUV32" s="1"/>
      <c r="AUW32" s="1"/>
      <c r="AUX32" s="1"/>
      <c r="AUY32" s="1"/>
      <c r="AUZ32" s="1"/>
      <c r="AVA32" s="1"/>
      <c r="AVB32" s="1"/>
      <c r="AVC32" s="1"/>
      <c r="AVD32" s="1"/>
      <c r="AVE32" s="1"/>
      <c r="AVF32" s="1"/>
      <c r="AVG32" s="1"/>
      <c r="AVH32" s="1"/>
      <c r="AVI32" s="1"/>
      <c r="AVJ32" s="1"/>
      <c r="AVK32" s="1"/>
      <c r="AVL32" s="1"/>
      <c r="AVM32" s="1"/>
      <c r="AVN32" s="1"/>
      <c r="AVO32" s="1"/>
      <c r="AVP32" s="1"/>
      <c r="AVQ32" s="1"/>
      <c r="AVR32" s="1"/>
      <c r="AVS32" s="1"/>
      <c r="AVT32" s="1"/>
      <c r="AVU32" s="1"/>
      <c r="AVV32" s="1"/>
      <c r="AVW32" s="1"/>
      <c r="AVX32" s="1"/>
      <c r="AVY32" s="1"/>
      <c r="AVZ32" s="1"/>
      <c r="AWA32" s="1"/>
      <c r="AWB32" s="1"/>
      <c r="AWC32" s="1"/>
      <c r="AWD32" s="1"/>
      <c r="AWE32" s="1"/>
      <c r="AWF32" s="1"/>
      <c r="AWG32" s="1"/>
      <c r="AWH32" s="1"/>
      <c r="AWI32" s="1"/>
      <c r="AWJ32" s="1"/>
      <c r="AWK32" s="1"/>
      <c r="AWL32" s="1"/>
      <c r="AWM32" s="1"/>
      <c r="AWN32" s="1"/>
      <c r="AWO32" s="1"/>
      <c r="AWP32" s="1"/>
      <c r="AWQ32" s="1"/>
      <c r="AWR32" s="1"/>
      <c r="AWS32" s="1"/>
      <c r="AWT32" s="1"/>
      <c r="AWU32" s="1"/>
      <c r="AWV32" s="1"/>
      <c r="AWW32" s="1"/>
      <c r="AWX32" s="1"/>
      <c r="AWY32" s="1"/>
      <c r="AWZ32" s="1"/>
      <c r="AXA32" s="1"/>
      <c r="AXB32" s="1"/>
      <c r="AXC32" s="1"/>
      <c r="AXD32" s="1"/>
      <c r="AXE32" s="1"/>
      <c r="AXF32" s="1"/>
      <c r="AXG32" s="1"/>
      <c r="AXH32" s="1"/>
      <c r="AXI32" s="1"/>
      <c r="AXJ32" s="1"/>
      <c r="AXK32" s="1"/>
      <c r="AXL32" s="1"/>
      <c r="AXM32" s="1"/>
      <c r="AXN32" s="1"/>
      <c r="AXO32" s="1"/>
      <c r="AXP32" s="1"/>
      <c r="AXQ32" s="1"/>
      <c r="AXR32" s="1"/>
      <c r="AXS32" s="1"/>
      <c r="AXT32" s="1"/>
      <c r="AXU32" s="1"/>
      <c r="AXV32" s="1"/>
      <c r="AXW32" s="1"/>
      <c r="AXX32" s="1"/>
      <c r="AXY32" s="1"/>
      <c r="AXZ32" s="1"/>
      <c r="AYA32" s="1"/>
      <c r="AYB32" s="1"/>
      <c r="AYC32" s="1"/>
      <c r="AYD32" s="1"/>
      <c r="AYE32" s="1"/>
      <c r="AYF32" s="1"/>
      <c r="AYG32" s="1"/>
      <c r="AYH32" s="1"/>
      <c r="AYI32" s="1"/>
      <c r="AYJ32" s="1"/>
      <c r="AYK32" s="1"/>
      <c r="AYL32" s="1"/>
      <c r="AYM32" s="1"/>
      <c r="AYN32" s="1"/>
      <c r="AYO32" s="1"/>
      <c r="AYP32" s="1"/>
      <c r="AYQ32" s="1"/>
      <c r="AYR32" s="1"/>
      <c r="AYS32" s="1"/>
      <c r="AYT32" s="1"/>
      <c r="AYU32" s="1"/>
      <c r="AYV32" s="1"/>
      <c r="AYW32" s="1"/>
      <c r="AYX32" s="1"/>
      <c r="AYY32" s="1"/>
      <c r="AYZ32" s="1"/>
      <c r="AZA32" s="1"/>
      <c r="AZB32" s="1"/>
      <c r="AZC32" s="1"/>
      <c r="AZD32" s="1"/>
      <c r="AZE32" s="1"/>
      <c r="AZF32" s="1"/>
      <c r="AZG32" s="1"/>
      <c r="AZH32" s="1"/>
      <c r="AZI32" s="1"/>
      <c r="AZJ32" s="1"/>
      <c r="AZK32" s="1"/>
      <c r="AZL32" s="1"/>
      <c r="AZM32" s="1"/>
      <c r="AZN32" s="1"/>
      <c r="AZO32" s="1"/>
      <c r="AZP32" s="1"/>
      <c r="AZQ32" s="1"/>
      <c r="AZR32" s="1"/>
      <c r="AZS32" s="1"/>
      <c r="AZT32" s="1"/>
      <c r="AZU32" s="1"/>
      <c r="AZV32" s="1"/>
      <c r="AZW32" s="1"/>
      <c r="AZX32" s="1"/>
      <c r="AZY32" s="1"/>
      <c r="AZZ32" s="1"/>
      <c r="BAA32" s="1"/>
      <c r="BAB32" s="1"/>
      <c r="BAC32" s="1"/>
      <c r="BAD32" s="1"/>
      <c r="BAE32" s="1"/>
      <c r="BAF32" s="1"/>
      <c r="BAG32" s="1"/>
      <c r="BAH32" s="1"/>
      <c r="BAI32" s="1"/>
      <c r="BAJ32" s="1"/>
      <c r="BAK32" s="1"/>
      <c r="BAL32" s="1"/>
      <c r="BAM32" s="1"/>
      <c r="BAN32" s="1"/>
      <c r="BAO32" s="1"/>
      <c r="BAP32" s="1"/>
      <c r="BAQ32" s="1"/>
      <c r="BAR32" s="1"/>
      <c r="BAS32" s="1"/>
      <c r="BAT32" s="1"/>
      <c r="BAU32" s="1"/>
      <c r="BAV32" s="1"/>
      <c r="BAW32" s="1"/>
      <c r="BAX32" s="1"/>
      <c r="BAY32" s="1"/>
      <c r="BAZ32" s="1"/>
      <c r="BBA32" s="1"/>
      <c r="BBB32" s="1"/>
      <c r="BBC32" s="1"/>
      <c r="BBD32" s="1"/>
      <c r="BBE32" s="1"/>
      <c r="BBF32" s="1"/>
      <c r="BBG32" s="1"/>
      <c r="BBH32" s="1"/>
      <c r="BBI32" s="1"/>
      <c r="BBJ32" s="1"/>
      <c r="BBK32" s="1"/>
      <c r="BBL32" s="1"/>
      <c r="BBM32" s="1"/>
      <c r="BBN32" s="1"/>
      <c r="BBO32" s="1"/>
      <c r="BBP32" s="1"/>
      <c r="BBQ32" s="1"/>
      <c r="BBR32" s="1"/>
      <c r="BBS32" s="1"/>
      <c r="BBT32" s="1"/>
      <c r="BBU32" s="1"/>
      <c r="BBV32" s="1"/>
      <c r="BBW32" s="1"/>
      <c r="BBX32" s="1"/>
      <c r="BBY32" s="1"/>
      <c r="BBZ32" s="1"/>
      <c r="BCA32" s="1"/>
      <c r="BCB32" s="1"/>
      <c r="BCC32" s="1"/>
      <c r="BCD32" s="1"/>
      <c r="BCE32" s="1"/>
      <c r="BCF32" s="1"/>
      <c r="BCG32" s="1"/>
      <c r="BCH32" s="1"/>
      <c r="BCI32" s="1"/>
      <c r="BCJ32" s="1"/>
      <c r="BCK32" s="1"/>
      <c r="BCL32" s="1"/>
      <c r="BCM32" s="1"/>
      <c r="BCN32" s="1"/>
      <c r="BCO32" s="1"/>
      <c r="BCP32" s="1"/>
      <c r="BCQ32" s="1"/>
      <c r="BCR32" s="1"/>
      <c r="BCS32" s="1"/>
      <c r="BCT32" s="1"/>
      <c r="BCU32" s="1"/>
      <c r="BCV32" s="1"/>
      <c r="BCW32" s="1"/>
      <c r="BCX32" s="1"/>
      <c r="BCY32" s="1"/>
      <c r="BCZ32" s="1"/>
      <c r="BDA32" s="1"/>
      <c r="BDB32" s="1"/>
      <c r="BDC32" s="1"/>
      <c r="BDD32" s="1"/>
      <c r="BDE32" s="1"/>
      <c r="BDF32" s="1"/>
      <c r="BDG32" s="1"/>
      <c r="BDH32" s="1"/>
      <c r="BDI32" s="1"/>
      <c r="BDJ32" s="1"/>
      <c r="BDK32" s="1"/>
      <c r="BDL32" s="1"/>
      <c r="BDM32" s="1"/>
      <c r="BDN32" s="1"/>
      <c r="BDO32" s="1"/>
      <c r="BDP32" s="1"/>
      <c r="BDQ32" s="1"/>
      <c r="BDR32" s="1"/>
      <c r="BDS32" s="1"/>
      <c r="BDT32" s="1"/>
      <c r="BDU32" s="1"/>
      <c r="BDV32" s="1"/>
      <c r="BDW32" s="1"/>
      <c r="BDX32" s="1"/>
      <c r="BDY32" s="1"/>
      <c r="BDZ32" s="1"/>
    </row>
    <row r="33" spans="1:1482" s="10" customFormat="1" x14ac:dyDescent="0.2">
      <c r="A33" s="2"/>
      <c r="B33" s="10" t="str">
        <f>'Categoria Costos Panela'!B339</f>
        <v>d. Nota de prensa regional</v>
      </c>
      <c r="C33" s="10">
        <v>5</v>
      </c>
      <c r="D33" s="10" t="s">
        <v>1138</v>
      </c>
      <c r="E33" s="53">
        <f>'Categoria Costos Panela'!C339</f>
        <v>5000000</v>
      </c>
      <c r="H33" s="130">
        <f>C33*E33</f>
        <v>25000000</v>
      </c>
      <c r="I33" s="371"/>
      <c r="J33" s="2"/>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c r="JJ33" s="1"/>
      <c r="JK33" s="1"/>
      <c r="JL33" s="1"/>
      <c r="JM33" s="1"/>
      <c r="JN33" s="1"/>
      <c r="JO33" s="1"/>
      <c r="JP33" s="1"/>
      <c r="JQ33" s="1"/>
      <c r="JR33" s="1"/>
      <c r="JS33" s="1"/>
      <c r="JT33" s="1"/>
      <c r="JU33" s="1"/>
      <c r="JV33" s="1"/>
      <c r="JW33" s="1"/>
      <c r="JX33" s="1"/>
      <c r="JY33" s="1"/>
      <c r="JZ33" s="1"/>
      <c r="KA33" s="1"/>
      <c r="KB33" s="1"/>
      <c r="KC33" s="1"/>
      <c r="KD33" s="1"/>
      <c r="KE33" s="1"/>
      <c r="KF33" s="1"/>
      <c r="KG33" s="1"/>
      <c r="KH33" s="1"/>
      <c r="KI33" s="1"/>
      <c r="KJ33" s="1"/>
      <c r="KK33" s="1"/>
      <c r="KL33" s="1"/>
      <c r="KM33" s="1"/>
      <c r="KN33" s="1"/>
      <c r="KO33" s="1"/>
      <c r="KP33" s="1"/>
      <c r="KQ33" s="1"/>
      <c r="KR33" s="1"/>
      <c r="KS33" s="1"/>
      <c r="KT33" s="1"/>
      <c r="KU33" s="1"/>
      <c r="KV33" s="1"/>
      <c r="KW33" s="1"/>
      <c r="KX33" s="1"/>
      <c r="KY33" s="1"/>
      <c r="KZ33" s="1"/>
      <c r="LA33" s="1"/>
      <c r="LB33" s="1"/>
      <c r="LC33" s="1"/>
      <c r="LD33" s="1"/>
      <c r="LE33" s="1"/>
      <c r="LF33" s="1"/>
      <c r="LG33" s="1"/>
      <c r="LH33" s="1"/>
      <c r="LI33" s="1"/>
      <c r="LJ33" s="1"/>
      <c r="LK33" s="1"/>
      <c r="LL33" s="1"/>
      <c r="LM33" s="1"/>
      <c r="LN33" s="1"/>
      <c r="LO33" s="1"/>
      <c r="LP33" s="1"/>
      <c r="LQ33" s="1"/>
      <c r="LR33" s="1"/>
      <c r="LS33" s="1"/>
      <c r="LT33" s="1"/>
      <c r="LU33" s="1"/>
      <c r="LV33" s="1"/>
      <c r="LW33" s="1"/>
      <c r="LX33" s="1"/>
      <c r="LY33" s="1"/>
      <c r="LZ33" s="1"/>
      <c r="MA33" s="1"/>
      <c r="MB33" s="1"/>
      <c r="MC33" s="1"/>
      <c r="MD33" s="1"/>
      <c r="ME33" s="1"/>
      <c r="MF33" s="1"/>
      <c r="MG33" s="1"/>
      <c r="MH33" s="1"/>
      <c r="MI33" s="1"/>
      <c r="MJ33" s="1"/>
      <c r="MK33" s="1"/>
      <c r="ML33" s="1"/>
      <c r="MM33" s="1"/>
      <c r="MN33" s="1"/>
      <c r="MO33" s="1"/>
      <c r="MP33" s="1"/>
      <c r="MQ33" s="1"/>
      <c r="MR33" s="1"/>
      <c r="MS33" s="1"/>
      <c r="MT33" s="1"/>
      <c r="MU33" s="1"/>
      <c r="MV33" s="1"/>
      <c r="MW33" s="1"/>
      <c r="MX33" s="1"/>
      <c r="MY33" s="1"/>
      <c r="MZ33" s="1"/>
      <c r="NA33" s="1"/>
      <c r="NB33" s="1"/>
      <c r="NC33" s="1"/>
      <c r="ND33" s="1"/>
      <c r="NE33" s="1"/>
      <c r="NF33" s="1"/>
      <c r="NG33" s="1"/>
      <c r="NH33" s="1"/>
      <c r="NI33" s="1"/>
      <c r="NJ33" s="1"/>
      <c r="NK33" s="1"/>
      <c r="NL33" s="1"/>
      <c r="NM33" s="1"/>
      <c r="NN33" s="1"/>
      <c r="NO33" s="1"/>
      <c r="NP33" s="1"/>
      <c r="NQ33" s="1"/>
      <c r="NR33" s="1"/>
      <c r="NS33" s="1"/>
      <c r="NT33" s="1"/>
      <c r="NU33" s="1"/>
      <c r="NV33" s="1"/>
      <c r="NW33" s="1"/>
      <c r="NX33" s="1"/>
      <c r="NY33" s="1"/>
      <c r="NZ33" s="1"/>
      <c r="OA33" s="1"/>
      <c r="OB33" s="1"/>
      <c r="OC33" s="1"/>
      <c r="OD33" s="1"/>
      <c r="OE33" s="1"/>
      <c r="OF33" s="1"/>
      <c r="OG33" s="1"/>
      <c r="OH33" s="1"/>
      <c r="OI33" s="1"/>
      <c r="OJ33" s="1"/>
      <c r="OK33" s="1"/>
      <c r="OL33" s="1"/>
      <c r="OM33" s="1"/>
      <c r="ON33" s="1"/>
      <c r="OO33" s="1"/>
      <c r="OP33" s="1"/>
      <c r="OQ33" s="1"/>
      <c r="OR33" s="1"/>
      <c r="OS33" s="1"/>
      <c r="OT33" s="1"/>
      <c r="OU33" s="1"/>
      <c r="OV33" s="1"/>
      <c r="OW33" s="1"/>
      <c r="OX33" s="1"/>
      <c r="OY33" s="1"/>
      <c r="OZ33" s="1"/>
      <c r="PA33" s="1"/>
      <c r="PB33" s="1"/>
      <c r="PC33" s="1"/>
      <c r="PD33" s="1"/>
      <c r="PE33" s="1"/>
      <c r="PF33" s="1"/>
      <c r="PG33" s="1"/>
      <c r="PH33" s="1"/>
      <c r="PI33" s="1"/>
      <c r="PJ33" s="1"/>
      <c r="PK33" s="1"/>
      <c r="PL33" s="1"/>
      <c r="PM33" s="1"/>
      <c r="PN33" s="1"/>
      <c r="PO33" s="1"/>
      <c r="PP33" s="1"/>
      <c r="PQ33" s="1"/>
      <c r="PR33" s="1"/>
      <c r="PS33" s="1"/>
      <c r="PT33" s="1"/>
      <c r="PU33" s="1"/>
      <c r="PV33" s="1"/>
      <c r="PW33" s="1"/>
      <c r="PX33" s="1"/>
      <c r="PY33" s="1"/>
      <c r="PZ33" s="1"/>
      <c r="QA33" s="1"/>
      <c r="QB33" s="1"/>
      <c r="QC33" s="1"/>
      <c r="QD33" s="1"/>
      <c r="QE33" s="1"/>
      <c r="QF33" s="1"/>
      <c r="QG33" s="1"/>
      <c r="QH33" s="1"/>
      <c r="QI33" s="1"/>
      <c r="QJ33" s="1"/>
      <c r="QK33" s="1"/>
      <c r="QL33" s="1"/>
      <c r="QM33" s="1"/>
      <c r="QN33" s="1"/>
      <c r="QO33" s="1"/>
      <c r="QP33" s="1"/>
      <c r="QQ33" s="1"/>
      <c r="QR33" s="1"/>
      <c r="QS33" s="1"/>
      <c r="QT33" s="1"/>
      <c r="QU33" s="1"/>
      <c r="QV33" s="1"/>
      <c r="QW33" s="1"/>
      <c r="QX33" s="1"/>
      <c r="QY33" s="1"/>
      <c r="QZ33" s="1"/>
      <c r="RA33" s="1"/>
      <c r="RB33" s="1"/>
      <c r="RC33" s="1"/>
      <c r="RD33" s="1"/>
      <c r="RE33" s="1"/>
      <c r="RF33" s="1"/>
      <c r="RG33" s="1"/>
      <c r="RH33" s="1"/>
      <c r="RI33" s="1"/>
      <c r="RJ33" s="1"/>
      <c r="RK33" s="1"/>
      <c r="RL33" s="1"/>
      <c r="RM33" s="1"/>
      <c r="RN33" s="1"/>
      <c r="RO33" s="1"/>
      <c r="RP33" s="1"/>
      <c r="RQ33" s="1"/>
      <c r="RR33" s="1"/>
      <c r="RS33" s="1"/>
      <c r="RT33" s="1"/>
      <c r="RU33" s="1"/>
      <c r="RV33" s="1"/>
      <c r="RW33" s="1"/>
      <c r="RX33" s="1"/>
      <c r="RY33" s="1"/>
      <c r="RZ33" s="1"/>
      <c r="SA33" s="1"/>
      <c r="SB33" s="1"/>
      <c r="SC33" s="1"/>
      <c r="SD33" s="1"/>
      <c r="SE33" s="1"/>
      <c r="SF33" s="1"/>
      <c r="SG33" s="1"/>
      <c r="SH33" s="1"/>
      <c r="SI33" s="1"/>
      <c r="SJ33" s="1"/>
      <c r="SK33" s="1"/>
      <c r="SL33" s="1"/>
      <c r="SM33" s="1"/>
      <c r="SN33" s="1"/>
      <c r="SO33" s="1"/>
      <c r="SP33" s="1"/>
      <c r="SQ33" s="1"/>
      <c r="SR33" s="1"/>
      <c r="SS33" s="1"/>
      <c r="ST33" s="1"/>
      <c r="SU33" s="1"/>
      <c r="SV33" s="1"/>
      <c r="SW33" s="1"/>
      <c r="SX33" s="1"/>
      <c r="SY33" s="1"/>
      <c r="SZ33" s="1"/>
      <c r="TA33" s="1"/>
      <c r="TB33" s="1"/>
      <c r="TC33" s="1"/>
      <c r="TD33" s="1"/>
      <c r="TE33" s="1"/>
      <c r="TF33" s="1"/>
      <c r="TG33" s="1"/>
      <c r="TH33" s="1"/>
      <c r="TI33" s="1"/>
      <c r="TJ33" s="1"/>
      <c r="TK33" s="1"/>
      <c r="TL33" s="1"/>
      <c r="TM33" s="1"/>
      <c r="TN33" s="1"/>
      <c r="TO33" s="1"/>
      <c r="TP33" s="1"/>
      <c r="TQ33" s="1"/>
      <c r="TR33" s="1"/>
      <c r="TS33" s="1"/>
      <c r="TT33" s="1"/>
      <c r="TU33" s="1"/>
      <c r="TV33" s="1"/>
      <c r="TW33" s="1"/>
      <c r="TX33" s="1"/>
      <c r="TY33" s="1"/>
      <c r="TZ33" s="1"/>
      <c r="UA33" s="1"/>
      <c r="UB33" s="1"/>
      <c r="UC33" s="1"/>
      <c r="UD33" s="1"/>
      <c r="UE33" s="1"/>
      <c r="UF33" s="1"/>
      <c r="UG33" s="1"/>
      <c r="UH33" s="1"/>
      <c r="UI33" s="1"/>
      <c r="UJ33" s="1"/>
      <c r="UK33" s="1"/>
      <c r="UL33" s="1"/>
      <c r="UM33" s="1"/>
      <c r="UN33" s="1"/>
      <c r="UO33" s="1"/>
      <c r="UP33" s="1"/>
      <c r="UQ33" s="1"/>
      <c r="UR33" s="1"/>
      <c r="US33" s="1"/>
      <c r="UT33" s="1"/>
      <c r="UU33" s="1"/>
      <c r="UV33" s="1"/>
      <c r="UW33" s="1"/>
      <c r="UX33" s="1"/>
      <c r="UY33" s="1"/>
      <c r="UZ33" s="1"/>
      <c r="VA33" s="1"/>
      <c r="VB33" s="1"/>
      <c r="VC33" s="1"/>
      <c r="VD33" s="1"/>
      <c r="VE33" s="1"/>
      <c r="VF33" s="1"/>
      <c r="VG33" s="1"/>
      <c r="VH33" s="1"/>
      <c r="VI33" s="1"/>
      <c r="VJ33" s="1"/>
      <c r="VK33" s="1"/>
      <c r="VL33" s="1"/>
      <c r="VM33" s="1"/>
      <c r="VN33" s="1"/>
      <c r="VO33" s="1"/>
      <c r="VP33" s="1"/>
      <c r="VQ33" s="1"/>
      <c r="VR33" s="1"/>
      <c r="VS33" s="1"/>
      <c r="VT33" s="1"/>
      <c r="VU33" s="1"/>
      <c r="VV33" s="1"/>
      <c r="VW33" s="1"/>
      <c r="VX33" s="1"/>
      <c r="VY33" s="1"/>
      <c r="VZ33" s="1"/>
      <c r="WA33" s="1"/>
      <c r="WB33" s="1"/>
      <c r="WC33" s="1"/>
      <c r="WD33" s="1"/>
      <c r="WE33" s="1"/>
      <c r="WF33" s="1"/>
      <c r="WG33" s="1"/>
      <c r="WH33" s="1"/>
      <c r="WI33" s="1"/>
      <c r="WJ33" s="1"/>
      <c r="WK33" s="1"/>
      <c r="WL33" s="1"/>
      <c r="WM33" s="1"/>
      <c r="WN33" s="1"/>
      <c r="WO33" s="1"/>
      <c r="WP33" s="1"/>
      <c r="WQ33" s="1"/>
      <c r="WR33" s="1"/>
      <c r="WS33" s="1"/>
      <c r="WT33" s="1"/>
      <c r="WU33" s="1"/>
      <c r="WV33" s="1"/>
      <c r="WW33" s="1"/>
      <c r="WX33" s="1"/>
      <c r="WY33" s="1"/>
      <c r="WZ33" s="1"/>
      <c r="XA33" s="1"/>
      <c r="XB33" s="1"/>
      <c r="XC33" s="1"/>
      <c r="XD33" s="1"/>
      <c r="XE33" s="1"/>
      <c r="XF33" s="1"/>
      <c r="XG33" s="1"/>
      <c r="XH33" s="1"/>
      <c r="XI33" s="1"/>
      <c r="XJ33" s="1"/>
      <c r="XK33" s="1"/>
      <c r="XL33" s="1"/>
      <c r="XM33" s="1"/>
      <c r="XN33" s="1"/>
      <c r="XO33" s="1"/>
      <c r="XP33" s="1"/>
      <c r="XQ33" s="1"/>
      <c r="XR33" s="1"/>
      <c r="XS33" s="1"/>
      <c r="XT33" s="1"/>
      <c r="XU33" s="1"/>
      <c r="XV33" s="1"/>
      <c r="XW33" s="1"/>
      <c r="XX33" s="1"/>
      <c r="XY33" s="1"/>
      <c r="XZ33" s="1"/>
      <c r="YA33" s="1"/>
      <c r="YB33" s="1"/>
      <c r="YC33" s="1"/>
      <c r="YD33" s="1"/>
      <c r="YE33" s="1"/>
      <c r="YF33" s="1"/>
      <c r="YG33" s="1"/>
      <c r="YH33" s="1"/>
      <c r="YI33" s="1"/>
      <c r="YJ33" s="1"/>
      <c r="YK33" s="1"/>
      <c r="YL33" s="1"/>
      <c r="YM33" s="1"/>
      <c r="YN33" s="1"/>
      <c r="YO33" s="1"/>
      <c r="YP33" s="1"/>
      <c r="YQ33" s="1"/>
      <c r="YR33" s="1"/>
      <c r="YS33" s="1"/>
      <c r="YT33" s="1"/>
      <c r="YU33" s="1"/>
      <c r="YV33" s="1"/>
      <c r="YW33" s="1"/>
      <c r="YX33" s="1"/>
      <c r="YY33" s="1"/>
      <c r="YZ33" s="1"/>
      <c r="ZA33" s="1"/>
      <c r="ZB33" s="1"/>
      <c r="ZC33" s="1"/>
      <c r="ZD33" s="1"/>
      <c r="ZE33" s="1"/>
      <c r="ZF33" s="1"/>
      <c r="ZG33" s="1"/>
      <c r="ZH33" s="1"/>
      <c r="ZI33" s="1"/>
      <c r="ZJ33" s="1"/>
      <c r="ZK33" s="1"/>
      <c r="ZL33" s="1"/>
      <c r="ZM33" s="1"/>
      <c r="ZN33" s="1"/>
      <c r="ZO33" s="1"/>
      <c r="ZP33" s="1"/>
      <c r="ZQ33" s="1"/>
      <c r="ZR33" s="1"/>
      <c r="ZS33" s="1"/>
      <c r="ZT33" s="1"/>
      <c r="ZU33" s="1"/>
      <c r="ZV33" s="1"/>
      <c r="ZW33" s="1"/>
      <c r="ZX33" s="1"/>
      <c r="ZY33" s="1"/>
      <c r="ZZ33" s="1"/>
      <c r="AAA33" s="1"/>
      <c r="AAB33" s="1"/>
      <c r="AAC33" s="1"/>
      <c r="AAD33" s="1"/>
      <c r="AAE33" s="1"/>
      <c r="AAF33" s="1"/>
      <c r="AAG33" s="1"/>
      <c r="AAH33" s="1"/>
      <c r="AAI33" s="1"/>
      <c r="AAJ33" s="1"/>
      <c r="AAK33" s="1"/>
      <c r="AAL33" s="1"/>
      <c r="AAM33" s="1"/>
      <c r="AAN33" s="1"/>
      <c r="AAO33" s="1"/>
      <c r="AAP33" s="1"/>
      <c r="AAQ33" s="1"/>
      <c r="AAR33" s="1"/>
      <c r="AAS33" s="1"/>
      <c r="AAT33" s="1"/>
      <c r="AAU33" s="1"/>
      <c r="AAV33" s="1"/>
      <c r="AAW33" s="1"/>
      <c r="AAX33" s="1"/>
      <c r="AAY33" s="1"/>
      <c r="AAZ33" s="1"/>
      <c r="ABA33" s="1"/>
      <c r="ABB33" s="1"/>
      <c r="ABC33" s="1"/>
      <c r="ABD33" s="1"/>
      <c r="ABE33" s="1"/>
      <c r="ABF33" s="1"/>
      <c r="ABG33" s="1"/>
      <c r="ABH33" s="1"/>
      <c r="ABI33" s="1"/>
      <c r="ABJ33" s="1"/>
      <c r="ABK33" s="1"/>
      <c r="ABL33" s="1"/>
      <c r="ABM33" s="1"/>
      <c r="ABN33" s="1"/>
      <c r="ABO33" s="1"/>
      <c r="ABP33" s="1"/>
      <c r="ABQ33" s="1"/>
      <c r="ABR33" s="1"/>
      <c r="ABS33" s="1"/>
      <c r="ABT33" s="1"/>
      <c r="ABU33" s="1"/>
      <c r="ABV33" s="1"/>
      <c r="ABW33" s="1"/>
      <c r="ABX33" s="1"/>
      <c r="ABY33" s="1"/>
      <c r="ABZ33" s="1"/>
      <c r="ACA33" s="1"/>
      <c r="ACB33" s="1"/>
      <c r="ACC33" s="1"/>
      <c r="ACD33" s="1"/>
      <c r="ACE33" s="1"/>
      <c r="ACF33" s="1"/>
      <c r="ACG33" s="1"/>
      <c r="ACH33" s="1"/>
      <c r="ACI33" s="1"/>
      <c r="ACJ33" s="1"/>
      <c r="ACK33" s="1"/>
      <c r="ACL33" s="1"/>
      <c r="ACM33" s="1"/>
      <c r="ACN33" s="1"/>
      <c r="ACO33" s="1"/>
      <c r="ACP33" s="1"/>
      <c r="ACQ33" s="1"/>
      <c r="ACR33" s="1"/>
      <c r="ACS33" s="1"/>
      <c r="ACT33" s="1"/>
      <c r="ACU33" s="1"/>
      <c r="ACV33" s="1"/>
      <c r="ACW33" s="1"/>
      <c r="ACX33" s="1"/>
      <c r="ACY33" s="1"/>
      <c r="ACZ33" s="1"/>
      <c r="ADA33" s="1"/>
      <c r="ADB33" s="1"/>
      <c r="ADC33" s="1"/>
      <c r="ADD33" s="1"/>
      <c r="ADE33" s="1"/>
      <c r="ADF33" s="1"/>
      <c r="ADG33" s="1"/>
      <c r="ADH33" s="1"/>
      <c r="ADI33" s="1"/>
      <c r="ADJ33" s="1"/>
      <c r="ADK33" s="1"/>
      <c r="ADL33" s="1"/>
      <c r="ADM33" s="1"/>
      <c r="ADN33" s="1"/>
      <c r="ADO33" s="1"/>
      <c r="ADP33" s="1"/>
      <c r="ADQ33" s="1"/>
      <c r="ADR33" s="1"/>
      <c r="ADS33" s="1"/>
      <c r="ADT33" s="1"/>
      <c r="ADU33" s="1"/>
      <c r="ADV33" s="1"/>
      <c r="ADW33" s="1"/>
      <c r="ADX33" s="1"/>
      <c r="ADY33" s="1"/>
      <c r="ADZ33" s="1"/>
      <c r="AEA33" s="1"/>
      <c r="AEB33" s="1"/>
      <c r="AEC33" s="1"/>
      <c r="AED33" s="1"/>
      <c r="AEE33" s="1"/>
      <c r="AEF33" s="1"/>
      <c r="AEG33" s="1"/>
      <c r="AEH33" s="1"/>
      <c r="AEI33" s="1"/>
      <c r="AEJ33" s="1"/>
      <c r="AEK33" s="1"/>
      <c r="AEL33" s="1"/>
      <c r="AEM33" s="1"/>
      <c r="AEN33" s="1"/>
      <c r="AEO33" s="1"/>
      <c r="AEP33" s="1"/>
      <c r="AEQ33" s="1"/>
      <c r="AER33" s="1"/>
      <c r="AES33" s="1"/>
      <c r="AET33" s="1"/>
      <c r="AEU33" s="1"/>
      <c r="AEV33" s="1"/>
      <c r="AEW33" s="1"/>
      <c r="AEX33" s="1"/>
      <c r="AEY33" s="1"/>
      <c r="AEZ33" s="1"/>
      <c r="AFA33" s="1"/>
      <c r="AFB33" s="1"/>
      <c r="AFC33" s="1"/>
      <c r="AFD33" s="1"/>
      <c r="AFE33" s="1"/>
      <c r="AFF33" s="1"/>
      <c r="AFG33" s="1"/>
      <c r="AFH33" s="1"/>
      <c r="AFI33" s="1"/>
      <c r="AFJ33" s="1"/>
      <c r="AFK33" s="1"/>
      <c r="AFL33" s="1"/>
      <c r="AFM33" s="1"/>
      <c r="AFN33" s="1"/>
      <c r="AFO33" s="1"/>
      <c r="AFP33" s="1"/>
      <c r="AFQ33" s="1"/>
      <c r="AFR33" s="1"/>
      <c r="AFS33" s="1"/>
      <c r="AFT33" s="1"/>
      <c r="AFU33" s="1"/>
      <c r="AFV33" s="1"/>
      <c r="AFW33" s="1"/>
      <c r="AFX33" s="1"/>
      <c r="AFY33" s="1"/>
      <c r="AFZ33" s="1"/>
      <c r="AGA33" s="1"/>
      <c r="AGB33" s="1"/>
      <c r="AGC33" s="1"/>
      <c r="AGD33" s="1"/>
      <c r="AGE33" s="1"/>
      <c r="AGF33" s="1"/>
      <c r="AGG33" s="1"/>
      <c r="AGH33" s="1"/>
      <c r="AGI33" s="1"/>
      <c r="AGJ33" s="1"/>
      <c r="AGK33" s="1"/>
      <c r="AGL33" s="1"/>
      <c r="AGM33" s="1"/>
      <c r="AGN33" s="1"/>
      <c r="AGO33" s="1"/>
      <c r="AGP33" s="1"/>
      <c r="AGQ33" s="1"/>
      <c r="AGR33" s="1"/>
      <c r="AGS33" s="1"/>
      <c r="AGT33" s="1"/>
      <c r="AGU33" s="1"/>
      <c r="AGV33" s="1"/>
      <c r="AGW33" s="1"/>
      <c r="AGX33" s="1"/>
      <c r="AGY33" s="1"/>
      <c r="AGZ33" s="1"/>
      <c r="AHA33" s="1"/>
      <c r="AHB33" s="1"/>
      <c r="AHC33" s="1"/>
      <c r="AHD33" s="1"/>
      <c r="AHE33" s="1"/>
      <c r="AHF33" s="1"/>
      <c r="AHG33" s="1"/>
      <c r="AHH33" s="1"/>
      <c r="AHI33" s="1"/>
      <c r="AHJ33" s="1"/>
      <c r="AHK33" s="1"/>
      <c r="AHL33" s="1"/>
      <c r="AHM33" s="1"/>
      <c r="AHN33" s="1"/>
      <c r="AHO33" s="1"/>
      <c r="AHP33" s="1"/>
      <c r="AHQ33" s="1"/>
      <c r="AHR33" s="1"/>
      <c r="AHS33" s="1"/>
      <c r="AHT33" s="1"/>
      <c r="AHU33" s="1"/>
      <c r="AHV33" s="1"/>
      <c r="AHW33" s="1"/>
      <c r="AHX33" s="1"/>
      <c r="AHY33" s="1"/>
      <c r="AHZ33" s="1"/>
      <c r="AIA33" s="1"/>
      <c r="AIB33" s="1"/>
      <c r="AIC33" s="1"/>
      <c r="AID33" s="1"/>
      <c r="AIE33" s="1"/>
      <c r="AIF33" s="1"/>
      <c r="AIG33" s="1"/>
      <c r="AIH33" s="1"/>
      <c r="AII33" s="1"/>
      <c r="AIJ33" s="1"/>
      <c r="AIK33" s="1"/>
      <c r="AIL33" s="1"/>
      <c r="AIM33" s="1"/>
      <c r="AIN33" s="1"/>
      <c r="AIO33" s="1"/>
      <c r="AIP33" s="1"/>
      <c r="AIQ33" s="1"/>
      <c r="AIR33" s="1"/>
      <c r="AIS33" s="1"/>
      <c r="AIT33" s="1"/>
      <c r="AIU33" s="1"/>
      <c r="AIV33" s="1"/>
      <c r="AIW33" s="1"/>
      <c r="AIX33" s="1"/>
      <c r="AIY33" s="1"/>
      <c r="AIZ33" s="1"/>
      <c r="AJA33" s="1"/>
      <c r="AJB33" s="1"/>
      <c r="AJC33" s="1"/>
      <c r="AJD33" s="1"/>
      <c r="AJE33" s="1"/>
      <c r="AJF33" s="1"/>
      <c r="AJG33" s="1"/>
      <c r="AJH33" s="1"/>
      <c r="AJI33" s="1"/>
      <c r="AJJ33" s="1"/>
      <c r="AJK33" s="1"/>
      <c r="AJL33" s="1"/>
      <c r="AJM33" s="1"/>
      <c r="AJN33" s="1"/>
      <c r="AJO33" s="1"/>
      <c r="AJP33" s="1"/>
      <c r="AJQ33" s="1"/>
      <c r="AJR33" s="1"/>
      <c r="AJS33" s="1"/>
      <c r="AJT33" s="1"/>
      <c r="AJU33" s="1"/>
      <c r="AJV33" s="1"/>
      <c r="AJW33" s="1"/>
      <c r="AJX33" s="1"/>
      <c r="AJY33" s="1"/>
      <c r="AJZ33" s="1"/>
      <c r="AKA33" s="1"/>
      <c r="AKB33" s="1"/>
      <c r="AKC33" s="1"/>
      <c r="AKD33" s="1"/>
      <c r="AKE33" s="1"/>
      <c r="AKF33" s="1"/>
      <c r="AKG33" s="1"/>
      <c r="AKH33" s="1"/>
      <c r="AKI33" s="1"/>
      <c r="AKJ33" s="1"/>
      <c r="AKK33" s="1"/>
      <c r="AKL33" s="1"/>
      <c r="AKM33" s="1"/>
      <c r="AKN33" s="1"/>
      <c r="AKO33" s="1"/>
      <c r="AKP33" s="1"/>
      <c r="AKQ33" s="1"/>
      <c r="AKR33" s="1"/>
      <c r="AKS33" s="1"/>
      <c r="AKT33" s="1"/>
      <c r="AKU33" s="1"/>
      <c r="AKV33" s="1"/>
      <c r="AKW33" s="1"/>
      <c r="AKX33" s="1"/>
      <c r="AKY33" s="1"/>
      <c r="AKZ33" s="1"/>
      <c r="ALA33" s="1"/>
      <c r="ALB33" s="1"/>
      <c r="ALC33" s="1"/>
      <c r="ALD33" s="1"/>
      <c r="ALE33" s="1"/>
      <c r="ALF33" s="1"/>
      <c r="ALG33" s="1"/>
      <c r="ALH33" s="1"/>
      <c r="ALI33" s="1"/>
      <c r="ALJ33" s="1"/>
      <c r="ALK33" s="1"/>
      <c r="ALL33" s="1"/>
      <c r="ALM33" s="1"/>
      <c r="ALN33" s="1"/>
      <c r="ALO33" s="1"/>
      <c r="ALP33" s="1"/>
      <c r="ALQ33" s="1"/>
      <c r="ALR33" s="1"/>
      <c r="ALS33" s="1"/>
      <c r="ALT33" s="1"/>
      <c r="ALU33" s="1"/>
      <c r="ALV33" s="1"/>
      <c r="ALW33" s="1"/>
      <c r="ALX33" s="1"/>
      <c r="ALY33" s="1"/>
      <c r="ALZ33" s="1"/>
      <c r="AMA33" s="1"/>
      <c r="AMB33" s="1"/>
      <c r="AMC33" s="1"/>
      <c r="AMD33" s="1"/>
      <c r="AME33" s="1"/>
      <c r="AMF33" s="1"/>
      <c r="AMG33" s="1"/>
      <c r="AMH33" s="1"/>
      <c r="AMI33" s="1"/>
      <c r="AMJ33" s="1"/>
      <c r="AMK33" s="1"/>
      <c r="AML33" s="1"/>
      <c r="AMM33" s="1"/>
      <c r="AMN33" s="1"/>
      <c r="AMO33" s="1"/>
      <c r="AMP33" s="1"/>
      <c r="AMQ33" s="1"/>
      <c r="AMR33" s="1"/>
      <c r="AMS33" s="1"/>
      <c r="AMT33" s="1"/>
      <c r="AMU33" s="1"/>
      <c r="AMV33" s="1"/>
      <c r="AMW33" s="1"/>
      <c r="AMX33" s="1"/>
      <c r="AMY33" s="1"/>
      <c r="AMZ33" s="1"/>
      <c r="ANA33" s="1"/>
      <c r="ANB33" s="1"/>
      <c r="ANC33" s="1"/>
      <c r="AND33" s="1"/>
      <c r="ANE33" s="1"/>
      <c r="ANF33" s="1"/>
      <c r="ANG33" s="1"/>
      <c r="ANH33" s="1"/>
      <c r="ANI33" s="1"/>
      <c r="ANJ33" s="1"/>
      <c r="ANK33" s="1"/>
      <c r="ANL33" s="1"/>
      <c r="ANM33" s="1"/>
      <c r="ANN33" s="1"/>
      <c r="ANO33" s="1"/>
      <c r="ANP33" s="1"/>
      <c r="ANQ33" s="1"/>
      <c r="ANR33" s="1"/>
      <c r="ANS33" s="1"/>
      <c r="ANT33" s="1"/>
      <c r="ANU33" s="1"/>
      <c r="ANV33" s="1"/>
      <c r="ANW33" s="1"/>
      <c r="ANX33" s="1"/>
      <c r="ANY33" s="1"/>
      <c r="ANZ33" s="1"/>
      <c r="AOA33" s="1"/>
      <c r="AOB33" s="1"/>
      <c r="AOC33" s="1"/>
      <c r="AOD33" s="1"/>
      <c r="AOE33" s="1"/>
      <c r="AOF33" s="1"/>
      <c r="AOG33" s="1"/>
      <c r="AOH33" s="1"/>
      <c r="AOI33" s="1"/>
      <c r="AOJ33" s="1"/>
      <c r="AOK33" s="1"/>
      <c r="AOL33" s="1"/>
      <c r="AOM33" s="1"/>
      <c r="AON33" s="1"/>
      <c r="AOO33" s="1"/>
      <c r="AOP33" s="1"/>
      <c r="AOQ33" s="1"/>
      <c r="AOR33" s="1"/>
      <c r="AOS33" s="1"/>
      <c r="AOT33" s="1"/>
      <c r="AOU33" s="1"/>
      <c r="AOV33" s="1"/>
      <c r="AOW33" s="1"/>
      <c r="AOX33" s="1"/>
      <c r="AOY33" s="1"/>
      <c r="AOZ33" s="1"/>
      <c r="APA33" s="1"/>
      <c r="APB33" s="1"/>
      <c r="APC33" s="1"/>
      <c r="APD33" s="1"/>
      <c r="APE33" s="1"/>
      <c r="APF33" s="1"/>
      <c r="APG33" s="1"/>
      <c r="APH33" s="1"/>
      <c r="API33" s="1"/>
      <c r="APJ33" s="1"/>
      <c r="APK33" s="1"/>
      <c r="APL33" s="1"/>
      <c r="APM33" s="1"/>
      <c r="APN33" s="1"/>
      <c r="APO33" s="1"/>
      <c r="APP33" s="1"/>
      <c r="APQ33" s="1"/>
      <c r="APR33" s="1"/>
      <c r="APS33" s="1"/>
      <c r="APT33" s="1"/>
      <c r="APU33" s="1"/>
      <c r="APV33" s="1"/>
      <c r="APW33" s="1"/>
      <c r="APX33" s="1"/>
      <c r="APY33" s="1"/>
      <c r="APZ33" s="1"/>
      <c r="AQA33" s="1"/>
      <c r="AQB33" s="1"/>
      <c r="AQC33" s="1"/>
      <c r="AQD33" s="1"/>
      <c r="AQE33" s="1"/>
      <c r="AQF33" s="1"/>
      <c r="AQG33" s="1"/>
      <c r="AQH33" s="1"/>
      <c r="AQI33" s="1"/>
      <c r="AQJ33" s="1"/>
      <c r="AQK33" s="1"/>
      <c r="AQL33" s="1"/>
      <c r="AQM33" s="1"/>
      <c r="AQN33" s="1"/>
      <c r="AQO33" s="1"/>
      <c r="AQP33" s="1"/>
      <c r="AQQ33" s="1"/>
      <c r="AQR33" s="1"/>
      <c r="AQS33" s="1"/>
      <c r="AQT33" s="1"/>
      <c r="AQU33" s="1"/>
      <c r="AQV33" s="1"/>
      <c r="AQW33" s="1"/>
      <c r="AQX33" s="1"/>
      <c r="AQY33" s="1"/>
      <c r="AQZ33" s="1"/>
      <c r="ARA33" s="1"/>
      <c r="ARB33" s="1"/>
      <c r="ARC33" s="1"/>
      <c r="ARD33" s="1"/>
      <c r="ARE33" s="1"/>
      <c r="ARF33" s="1"/>
      <c r="ARG33" s="1"/>
      <c r="ARH33" s="1"/>
      <c r="ARI33" s="1"/>
      <c r="ARJ33" s="1"/>
      <c r="ARK33" s="1"/>
      <c r="ARL33" s="1"/>
      <c r="ARM33" s="1"/>
      <c r="ARN33" s="1"/>
      <c r="ARO33" s="1"/>
      <c r="ARP33" s="1"/>
      <c r="ARQ33" s="1"/>
      <c r="ARR33" s="1"/>
      <c r="ARS33" s="1"/>
      <c r="ART33" s="1"/>
      <c r="ARU33" s="1"/>
      <c r="ARV33" s="1"/>
      <c r="ARW33" s="1"/>
      <c r="ARX33" s="1"/>
      <c r="ARY33" s="1"/>
      <c r="ARZ33" s="1"/>
      <c r="ASA33" s="1"/>
      <c r="ASB33" s="1"/>
      <c r="ASC33" s="1"/>
      <c r="ASD33" s="1"/>
      <c r="ASE33" s="1"/>
      <c r="ASF33" s="1"/>
      <c r="ASG33" s="1"/>
      <c r="ASH33" s="1"/>
      <c r="ASI33" s="1"/>
      <c r="ASJ33" s="1"/>
      <c r="ASK33" s="1"/>
      <c r="ASL33" s="1"/>
      <c r="ASM33" s="1"/>
      <c r="ASN33" s="1"/>
      <c r="ASO33" s="1"/>
      <c r="ASP33" s="1"/>
      <c r="ASQ33" s="1"/>
      <c r="ASR33" s="1"/>
      <c r="ASS33" s="1"/>
      <c r="AST33" s="1"/>
      <c r="ASU33" s="1"/>
      <c r="ASV33" s="1"/>
      <c r="ASW33" s="1"/>
      <c r="ASX33" s="1"/>
      <c r="ASY33" s="1"/>
      <c r="ASZ33" s="1"/>
      <c r="ATA33" s="1"/>
      <c r="ATB33" s="1"/>
      <c r="ATC33" s="1"/>
      <c r="ATD33" s="1"/>
      <c r="ATE33" s="1"/>
      <c r="ATF33" s="1"/>
      <c r="ATG33" s="1"/>
      <c r="ATH33" s="1"/>
      <c r="ATI33" s="1"/>
      <c r="ATJ33" s="1"/>
      <c r="ATK33" s="1"/>
      <c r="ATL33" s="1"/>
      <c r="ATM33" s="1"/>
      <c r="ATN33" s="1"/>
      <c r="ATO33" s="1"/>
      <c r="ATP33" s="1"/>
      <c r="ATQ33" s="1"/>
      <c r="ATR33" s="1"/>
      <c r="ATS33" s="1"/>
      <c r="ATT33" s="1"/>
      <c r="ATU33" s="1"/>
      <c r="ATV33" s="1"/>
      <c r="ATW33" s="1"/>
      <c r="ATX33" s="1"/>
      <c r="ATY33" s="1"/>
      <c r="ATZ33" s="1"/>
      <c r="AUA33" s="1"/>
      <c r="AUB33" s="1"/>
      <c r="AUC33" s="1"/>
      <c r="AUD33" s="1"/>
      <c r="AUE33" s="1"/>
      <c r="AUF33" s="1"/>
      <c r="AUG33" s="1"/>
      <c r="AUH33" s="1"/>
      <c r="AUI33" s="1"/>
      <c r="AUJ33" s="1"/>
      <c r="AUK33" s="1"/>
      <c r="AUL33" s="1"/>
      <c r="AUM33" s="1"/>
      <c r="AUN33" s="1"/>
      <c r="AUO33" s="1"/>
      <c r="AUP33" s="1"/>
      <c r="AUQ33" s="1"/>
      <c r="AUR33" s="1"/>
      <c r="AUS33" s="1"/>
      <c r="AUT33" s="1"/>
      <c r="AUU33" s="1"/>
      <c r="AUV33" s="1"/>
      <c r="AUW33" s="1"/>
      <c r="AUX33" s="1"/>
      <c r="AUY33" s="1"/>
      <c r="AUZ33" s="1"/>
      <c r="AVA33" s="1"/>
      <c r="AVB33" s="1"/>
      <c r="AVC33" s="1"/>
      <c r="AVD33" s="1"/>
      <c r="AVE33" s="1"/>
      <c r="AVF33" s="1"/>
      <c r="AVG33" s="1"/>
      <c r="AVH33" s="1"/>
      <c r="AVI33" s="1"/>
      <c r="AVJ33" s="1"/>
      <c r="AVK33" s="1"/>
      <c r="AVL33" s="1"/>
      <c r="AVM33" s="1"/>
      <c r="AVN33" s="1"/>
      <c r="AVO33" s="1"/>
      <c r="AVP33" s="1"/>
      <c r="AVQ33" s="1"/>
      <c r="AVR33" s="1"/>
      <c r="AVS33" s="1"/>
      <c r="AVT33" s="1"/>
      <c r="AVU33" s="1"/>
      <c r="AVV33" s="1"/>
      <c r="AVW33" s="1"/>
      <c r="AVX33" s="1"/>
      <c r="AVY33" s="1"/>
      <c r="AVZ33" s="1"/>
      <c r="AWA33" s="1"/>
      <c r="AWB33" s="1"/>
      <c r="AWC33" s="1"/>
      <c r="AWD33" s="1"/>
      <c r="AWE33" s="1"/>
      <c r="AWF33" s="1"/>
      <c r="AWG33" s="1"/>
      <c r="AWH33" s="1"/>
      <c r="AWI33" s="1"/>
      <c r="AWJ33" s="1"/>
      <c r="AWK33" s="1"/>
      <c r="AWL33" s="1"/>
      <c r="AWM33" s="1"/>
      <c r="AWN33" s="1"/>
      <c r="AWO33" s="1"/>
      <c r="AWP33" s="1"/>
      <c r="AWQ33" s="1"/>
      <c r="AWR33" s="1"/>
      <c r="AWS33" s="1"/>
      <c r="AWT33" s="1"/>
      <c r="AWU33" s="1"/>
      <c r="AWV33" s="1"/>
      <c r="AWW33" s="1"/>
      <c r="AWX33" s="1"/>
      <c r="AWY33" s="1"/>
      <c r="AWZ33" s="1"/>
      <c r="AXA33" s="1"/>
      <c r="AXB33" s="1"/>
      <c r="AXC33" s="1"/>
      <c r="AXD33" s="1"/>
      <c r="AXE33" s="1"/>
      <c r="AXF33" s="1"/>
      <c r="AXG33" s="1"/>
      <c r="AXH33" s="1"/>
      <c r="AXI33" s="1"/>
      <c r="AXJ33" s="1"/>
      <c r="AXK33" s="1"/>
      <c r="AXL33" s="1"/>
      <c r="AXM33" s="1"/>
      <c r="AXN33" s="1"/>
      <c r="AXO33" s="1"/>
      <c r="AXP33" s="1"/>
      <c r="AXQ33" s="1"/>
      <c r="AXR33" s="1"/>
      <c r="AXS33" s="1"/>
      <c r="AXT33" s="1"/>
      <c r="AXU33" s="1"/>
      <c r="AXV33" s="1"/>
      <c r="AXW33" s="1"/>
      <c r="AXX33" s="1"/>
      <c r="AXY33" s="1"/>
      <c r="AXZ33" s="1"/>
      <c r="AYA33" s="1"/>
      <c r="AYB33" s="1"/>
      <c r="AYC33" s="1"/>
      <c r="AYD33" s="1"/>
      <c r="AYE33" s="1"/>
      <c r="AYF33" s="1"/>
      <c r="AYG33" s="1"/>
      <c r="AYH33" s="1"/>
      <c r="AYI33" s="1"/>
      <c r="AYJ33" s="1"/>
      <c r="AYK33" s="1"/>
      <c r="AYL33" s="1"/>
      <c r="AYM33" s="1"/>
      <c r="AYN33" s="1"/>
      <c r="AYO33" s="1"/>
      <c r="AYP33" s="1"/>
      <c r="AYQ33" s="1"/>
      <c r="AYR33" s="1"/>
      <c r="AYS33" s="1"/>
      <c r="AYT33" s="1"/>
      <c r="AYU33" s="1"/>
      <c r="AYV33" s="1"/>
      <c r="AYW33" s="1"/>
      <c r="AYX33" s="1"/>
      <c r="AYY33" s="1"/>
      <c r="AYZ33" s="1"/>
      <c r="AZA33" s="1"/>
      <c r="AZB33" s="1"/>
      <c r="AZC33" s="1"/>
      <c r="AZD33" s="1"/>
      <c r="AZE33" s="1"/>
      <c r="AZF33" s="1"/>
      <c r="AZG33" s="1"/>
      <c r="AZH33" s="1"/>
      <c r="AZI33" s="1"/>
      <c r="AZJ33" s="1"/>
      <c r="AZK33" s="1"/>
      <c r="AZL33" s="1"/>
      <c r="AZM33" s="1"/>
      <c r="AZN33" s="1"/>
      <c r="AZO33" s="1"/>
      <c r="AZP33" s="1"/>
      <c r="AZQ33" s="1"/>
      <c r="AZR33" s="1"/>
      <c r="AZS33" s="1"/>
      <c r="AZT33" s="1"/>
      <c r="AZU33" s="1"/>
      <c r="AZV33" s="1"/>
      <c r="AZW33" s="1"/>
      <c r="AZX33" s="1"/>
      <c r="AZY33" s="1"/>
      <c r="AZZ33" s="1"/>
      <c r="BAA33" s="1"/>
      <c r="BAB33" s="1"/>
      <c r="BAC33" s="1"/>
      <c r="BAD33" s="1"/>
      <c r="BAE33" s="1"/>
      <c r="BAF33" s="1"/>
      <c r="BAG33" s="1"/>
      <c r="BAH33" s="1"/>
      <c r="BAI33" s="1"/>
      <c r="BAJ33" s="1"/>
      <c r="BAK33" s="1"/>
      <c r="BAL33" s="1"/>
      <c r="BAM33" s="1"/>
      <c r="BAN33" s="1"/>
      <c r="BAO33" s="1"/>
      <c r="BAP33" s="1"/>
      <c r="BAQ33" s="1"/>
      <c r="BAR33" s="1"/>
      <c r="BAS33" s="1"/>
      <c r="BAT33" s="1"/>
      <c r="BAU33" s="1"/>
      <c r="BAV33" s="1"/>
      <c r="BAW33" s="1"/>
      <c r="BAX33" s="1"/>
      <c r="BAY33" s="1"/>
      <c r="BAZ33" s="1"/>
      <c r="BBA33" s="1"/>
      <c r="BBB33" s="1"/>
      <c r="BBC33" s="1"/>
      <c r="BBD33" s="1"/>
      <c r="BBE33" s="1"/>
      <c r="BBF33" s="1"/>
      <c r="BBG33" s="1"/>
      <c r="BBH33" s="1"/>
      <c r="BBI33" s="1"/>
      <c r="BBJ33" s="1"/>
      <c r="BBK33" s="1"/>
      <c r="BBL33" s="1"/>
      <c r="BBM33" s="1"/>
      <c r="BBN33" s="1"/>
      <c r="BBO33" s="1"/>
      <c r="BBP33" s="1"/>
      <c r="BBQ33" s="1"/>
      <c r="BBR33" s="1"/>
      <c r="BBS33" s="1"/>
      <c r="BBT33" s="1"/>
      <c r="BBU33" s="1"/>
      <c r="BBV33" s="1"/>
      <c r="BBW33" s="1"/>
      <c r="BBX33" s="1"/>
      <c r="BBY33" s="1"/>
      <c r="BBZ33" s="1"/>
      <c r="BCA33" s="1"/>
      <c r="BCB33" s="1"/>
      <c r="BCC33" s="1"/>
      <c r="BCD33" s="1"/>
      <c r="BCE33" s="1"/>
      <c r="BCF33" s="1"/>
      <c r="BCG33" s="1"/>
      <c r="BCH33" s="1"/>
      <c r="BCI33" s="1"/>
      <c r="BCJ33" s="1"/>
      <c r="BCK33" s="1"/>
      <c r="BCL33" s="1"/>
      <c r="BCM33" s="1"/>
      <c r="BCN33" s="1"/>
      <c r="BCO33" s="1"/>
      <c r="BCP33" s="1"/>
      <c r="BCQ33" s="1"/>
      <c r="BCR33" s="1"/>
      <c r="BCS33" s="1"/>
      <c r="BCT33" s="1"/>
      <c r="BCU33" s="1"/>
      <c r="BCV33" s="1"/>
      <c r="BCW33" s="1"/>
      <c r="BCX33" s="1"/>
      <c r="BCY33" s="1"/>
      <c r="BCZ33" s="1"/>
      <c r="BDA33" s="1"/>
      <c r="BDB33" s="1"/>
      <c r="BDC33" s="1"/>
      <c r="BDD33" s="1"/>
      <c r="BDE33" s="1"/>
      <c r="BDF33" s="1"/>
      <c r="BDG33" s="1"/>
      <c r="BDH33" s="1"/>
      <c r="BDI33" s="1"/>
      <c r="BDJ33" s="1"/>
      <c r="BDK33" s="1"/>
      <c r="BDL33" s="1"/>
      <c r="BDM33" s="1"/>
      <c r="BDN33" s="1"/>
      <c r="BDO33" s="1"/>
      <c r="BDP33" s="1"/>
      <c r="BDQ33" s="1"/>
      <c r="BDR33" s="1"/>
      <c r="BDS33" s="1"/>
      <c r="BDT33" s="1"/>
      <c r="BDU33" s="1"/>
      <c r="BDV33" s="1"/>
      <c r="BDW33" s="1"/>
      <c r="BDX33" s="1"/>
      <c r="BDY33" s="1"/>
      <c r="BDZ33" s="1"/>
    </row>
    <row r="34" spans="1:1482" s="10" customFormat="1" x14ac:dyDescent="0.2">
      <c r="A34" s="2"/>
      <c r="B34" s="308" t="s">
        <v>1137</v>
      </c>
      <c r="C34" s="31"/>
      <c r="E34" s="241"/>
      <c r="H34" s="130" t="s">
        <v>781</v>
      </c>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
      <c r="NC34" s="1"/>
      <c r="ND34" s="1"/>
      <c r="NE34" s="1"/>
      <c r="NF34" s="1"/>
      <c r="NG34" s="1"/>
      <c r="NH34" s="1"/>
      <c r="NI34" s="1"/>
      <c r="NJ34" s="1"/>
      <c r="NK34" s="1"/>
      <c r="NL34" s="1"/>
      <c r="NM34" s="1"/>
      <c r="NN34" s="1"/>
      <c r="NO34" s="1"/>
      <c r="NP34" s="1"/>
      <c r="NQ34" s="1"/>
      <c r="NR34" s="1"/>
      <c r="NS34" s="1"/>
      <c r="NT34" s="1"/>
      <c r="NU34" s="1"/>
      <c r="NV34" s="1"/>
      <c r="NW34" s="1"/>
      <c r="NX34" s="1"/>
      <c r="NY34" s="1"/>
      <c r="NZ34" s="1"/>
      <c r="OA34" s="1"/>
      <c r="OB34" s="1"/>
      <c r="OC34" s="1"/>
      <c r="OD34" s="1"/>
      <c r="OE34" s="1"/>
      <c r="OF34" s="1"/>
      <c r="OG34" s="1"/>
      <c r="OH34" s="1"/>
      <c r="OI34" s="1"/>
      <c r="OJ34" s="1"/>
      <c r="OK34" s="1"/>
      <c r="OL34" s="1"/>
      <c r="OM34" s="1"/>
      <c r="ON34" s="1"/>
      <c r="OO34" s="1"/>
      <c r="OP34" s="1"/>
      <c r="OQ34" s="1"/>
      <c r="OR34" s="1"/>
      <c r="OS34" s="1"/>
      <c r="OT34" s="1"/>
      <c r="OU34" s="1"/>
      <c r="OV34" s="1"/>
      <c r="OW34" s="1"/>
      <c r="OX34" s="1"/>
      <c r="OY34" s="1"/>
      <c r="OZ34" s="1"/>
      <c r="PA34" s="1"/>
      <c r="PB34" s="1"/>
      <c r="PC34" s="1"/>
      <c r="PD34" s="1"/>
      <c r="PE34" s="1"/>
      <c r="PF34" s="1"/>
      <c r="PG34" s="1"/>
      <c r="PH34" s="1"/>
      <c r="PI34" s="1"/>
      <c r="PJ34" s="1"/>
      <c r="PK34" s="1"/>
      <c r="PL34" s="1"/>
      <c r="PM34" s="1"/>
      <c r="PN34" s="1"/>
      <c r="PO34" s="1"/>
      <c r="PP34" s="1"/>
      <c r="PQ34" s="1"/>
      <c r="PR34" s="1"/>
      <c r="PS34" s="1"/>
      <c r="PT34" s="1"/>
      <c r="PU34" s="1"/>
      <c r="PV34" s="1"/>
      <c r="PW34" s="1"/>
      <c r="PX34" s="1"/>
      <c r="PY34" s="1"/>
      <c r="PZ34" s="1"/>
      <c r="QA34" s="1"/>
      <c r="QB34" s="1"/>
      <c r="QC34" s="1"/>
      <c r="QD34" s="1"/>
      <c r="QE34" s="1"/>
      <c r="QF34" s="1"/>
      <c r="QG34" s="1"/>
      <c r="QH34" s="1"/>
      <c r="QI34" s="1"/>
      <c r="QJ34" s="1"/>
      <c r="QK34" s="1"/>
      <c r="QL34" s="1"/>
      <c r="QM34" s="1"/>
      <c r="QN34" s="1"/>
      <c r="QO34" s="1"/>
      <c r="QP34" s="1"/>
      <c r="QQ34" s="1"/>
      <c r="QR34" s="1"/>
      <c r="QS34" s="1"/>
      <c r="QT34" s="1"/>
      <c r="QU34" s="1"/>
      <c r="QV34" s="1"/>
      <c r="QW34" s="1"/>
      <c r="QX34" s="1"/>
      <c r="QY34" s="1"/>
      <c r="QZ34" s="1"/>
      <c r="RA34" s="1"/>
      <c r="RB34" s="1"/>
      <c r="RC34" s="1"/>
      <c r="RD34" s="1"/>
      <c r="RE34" s="1"/>
      <c r="RF34" s="1"/>
      <c r="RG34" s="1"/>
      <c r="RH34" s="1"/>
      <c r="RI34" s="1"/>
      <c r="RJ34" s="1"/>
      <c r="RK34" s="1"/>
      <c r="RL34" s="1"/>
      <c r="RM34" s="1"/>
      <c r="RN34" s="1"/>
      <c r="RO34" s="1"/>
      <c r="RP34" s="1"/>
      <c r="RQ34" s="1"/>
      <c r="RR34" s="1"/>
      <c r="RS34" s="1"/>
      <c r="RT34" s="1"/>
      <c r="RU34" s="1"/>
      <c r="RV34" s="1"/>
      <c r="RW34" s="1"/>
      <c r="RX34" s="1"/>
      <c r="RY34" s="1"/>
      <c r="RZ34" s="1"/>
      <c r="SA34" s="1"/>
      <c r="SB34" s="1"/>
      <c r="SC34" s="1"/>
      <c r="SD34" s="1"/>
      <c r="SE34" s="1"/>
      <c r="SF34" s="1"/>
      <c r="SG34" s="1"/>
      <c r="SH34" s="1"/>
      <c r="SI34" s="1"/>
      <c r="SJ34" s="1"/>
      <c r="SK34" s="1"/>
      <c r="SL34" s="1"/>
      <c r="SM34" s="1"/>
      <c r="SN34" s="1"/>
      <c r="SO34" s="1"/>
      <c r="SP34" s="1"/>
      <c r="SQ34" s="1"/>
      <c r="SR34" s="1"/>
      <c r="SS34" s="1"/>
      <c r="ST34" s="1"/>
      <c r="SU34" s="1"/>
      <c r="SV34" s="1"/>
      <c r="SW34" s="1"/>
      <c r="SX34" s="1"/>
      <c r="SY34" s="1"/>
      <c r="SZ34" s="1"/>
      <c r="TA34" s="1"/>
      <c r="TB34" s="1"/>
      <c r="TC34" s="1"/>
      <c r="TD34" s="1"/>
      <c r="TE34" s="1"/>
      <c r="TF34" s="1"/>
      <c r="TG34" s="1"/>
      <c r="TH34" s="1"/>
      <c r="TI34" s="1"/>
      <c r="TJ34" s="1"/>
      <c r="TK34" s="1"/>
      <c r="TL34" s="1"/>
      <c r="TM34" s="1"/>
      <c r="TN34" s="1"/>
      <c r="TO34" s="1"/>
      <c r="TP34" s="1"/>
      <c r="TQ34" s="1"/>
      <c r="TR34" s="1"/>
      <c r="TS34" s="1"/>
      <c r="TT34" s="1"/>
      <c r="TU34" s="1"/>
      <c r="TV34" s="1"/>
      <c r="TW34" s="1"/>
      <c r="TX34" s="1"/>
      <c r="TY34" s="1"/>
      <c r="TZ34" s="1"/>
      <c r="UA34" s="1"/>
      <c r="UB34" s="1"/>
      <c r="UC34" s="1"/>
      <c r="UD34" s="1"/>
      <c r="UE34" s="1"/>
      <c r="UF34" s="1"/>
      <c r="UG34" s="1"/>
      <c r="UH34" s="1"/>
      <c r="UI34" s="1"/>
      <c r="UJ34" s="1"/>
      <c r="UK34" s="1"/>
      <c r="UL34" s="1"/>
      <c r="UM34" s="1"/>
      <c r="UN34" s="1"/>
      <c r="UO34" s="1"/>
      <c r="UP34" s="1"/>
      <c r="UQ34" s="1"/>
      <c r="UR34" s="1"/>
      <c r="US34" s="1"/>
      <c r="UT34" s="1"/>
      <c r="UU34" s="1"/>
      <c r="UV34" s="1"/>
      <c r="UW34" s="1"/>
      <c r="UX34" s="1"/>
      <c r="UY34" s="1"/>
      <c r="UZ34" s="1"/>
      <c r="VA34" s="1"/>
      <c r="VB34" s="1"/>
      <c r="VC34" s="1"/>
      <c r="VD34" s="1"/>
      <c r="VE34" s="1"/>
      <c r="VF34" s="1"/>
      <c r="VG34" s="1"/>
      <c r="VH34" s="1"/>
      <c r="VI34" s="1"/>
      <c r="VJ34" s="1"/>
      <c r="VK34" s="1"/>
      <c r="VL34" s="1"/>
      <c r="VM34" s="1"/>
      <c r="VN34" s="1"/>
      <c r="VO34" s="1"/>
      <c r="VP34" s="1"/>
      <c r="VQ34" s="1"/>
      <c r="VR34" s="1"/>
      <c r="VS34" s="1"/>
      <c r="VT34" s="1"/>
      <c r="VU34" s="1"/>
      <c r="VV34" s="1"/>
      <c r="VW34" s="1"/>
      <c r="VX34" s="1"/>
      <c r="VY34" s="1"/>
      <c r="VZ34" s="1"/>
      <c r="WA34" s="1"/>
      <c r="WB34" s="1"/>
      <c r="WC34" s="1"/>
      <c r="WD34" s="1"/>
      <c r="WE34" s="1"/>
      <c r="WF34" s="1"/>
      <c r="WG34" s="1"/>
      <c r="WH34" s="1"/>
      <c r="WI34" s="1"/>
      <c r="WJ34" s="1"/>
      <c r="WK34" s="1"/>
      <c r="WL34" s="1"/>
      <c r="WM34" s="1"/>
      <c r="WN34" s="1"/>
      <c r="WO34" s="1"/>
      <c r="WP34" s="1"/>
      <c r="WQ34" s="1"/>
      <c r="WR34" s="1"/>
      <c r="WS34" s="1"/>
      <c r="WT34" s="1"/>
      <c r="WU34" s="1"/>
      <c r="WV34" s="1"/>
      <c r="WW34" s="1"/>
      <c r="WX34" s="1"/>
      <c r="WY34" s="1"/>
      <c r="WZ34" s="1"/>
      <c r="XA34" s="1"/>
      <c r="XB34" s="1"/>
      <c r="XC34" s="1"/>
      <c r="XD34" s="1"/>
      <c r="XE34" s="1"/>
      <c r="XF34" s="1"/>
      <c r="XG34" s="1"/>
      <c r="XH34" s="1"/>
      <c r="XI34" s="1"/>
      <c r="XJ34" s="1"/>
      <c r="XK34" s="1"/>
      <c r="XL34" s="1"/>
      <c r="XM34" s="1"/>
      <c r="XN34" s="1"/>
      <c r="XO34" s="1"/>
      <c r="XP34" s="1"/>
      <c r="XQ34" s="1"/>
      <c r="XR34" s="1"/>
      <c r="XS34" s="1"/>
      <c r="XT34" s="1"/>
      <c r="XU34" s="1"/>
      <c r="XV34" s="1"/>
      <c r="XW34" s="1"/>
      <c r="XX34" s="1"/>
      <c r="XY34" s="1"/>
      <c r="XZ34" s="1"/>
      <c r="YA34" s="1"/>
      <c r="YB34" s="1"/>
      <c r="YC34" s="1"/>
      <c r="YD34" s="1"/>
      <c r="YE34" s="1"/>
      <c r="YF34" s="1"/>
      <c r="YG34" s="1"/>
      <c r="YH34" s="1"/>
      <c r="YI34" s="1"/>
      <c r="YJ34" s="1"/>
      <c r="YK34" s="1"/>
      <c r="YL34" s="1"/>
      <c r="YM34" s="1"/>
      <c r="YN34" s="1"/>
      <c r="YO34" s="1"/>
      <c r="YP34" s="1"/>
      <c r="YQ34" s="1"/>
      <c r="YR34" s="1"/>
      <c r="YS34" s="1"/>
      <c r="YT34" s="1"/>
      <c r="YU34" s="1"/>
      <c r="YV34" s="1"/>
      <c r="YW34" s="1"/>
      <c r="YX34" s="1"/>
      <c r="YY34" s="1"/>
      <c r="YZ34" s="1"/>
      <c r="ZA34" s="1"/>
      <c r="ZB34" s="1"/>
      <c r="ZC34" s="1"/>
      <c r="ZD34" s="1"/>
      <c r="ZE34" s="1"/>
      <c r="ZF34" s="1"/>
      <c r="ZG34" s="1"/>
      <c r="ZH34" s="1"/>
      <c r="ZI34" s="1"/>
      <c r="ZJ34" s="1"/>
      <c r="ZK34" s="1"/>
      <c r="ZL34" s="1"/>
      <c r="ZM34" s="1"/>
      <c r="ZN34" s="1"/>
      <c r="ZO34" s="1"/>
      <c r="ZP34" s="1"/>
      <c r="ZQ34" s="1"/>
      <c r="ZR34" s="1"/>
      <c r="ZS34" s="1"/>
      <c r="ZT34" s="1"/>
      <c r="ZU34" s="1"/>
      <c r="ZV34" s="1"/>
      <c r="ZW34" s="1"/>
      <c r="ZX34" s="1"/>
      <c r="ZY34" s="1"/>
      <c r="ZZ34" s="1"/>
      <c r="AAA34" s="1"/>
      <c r="AAB34" s="1"/>
      <c r="AAC34" s="1"/>
      <c r="AAD34" s="1"/>
      <c r="AAE34" s="1"/>
      <c r="AAF34" s="1"/>
      <c r="AAG34" s="1"/>
      <c r="AAH34" s="1"/>
      <c r="AAI34" s="1"/>
      <c r="AAJ34" s="1"/>
      <c r="AAK34" s="1"/>
      <c r="AAL34" s="1"/>
      <c r="AAM34" s="1"/>
      <c r="AAN34" s="1"/>
      <c r="AAO34" s="1"/>
      <c r="AAP34" s="1"/>
      <c r="AAQ34" s="1"/>
      <c r="AAR34" s="1"/>
      <c r="AAS34" s="1"/>
      <c r="AAT34" s="1"/>
      <c r="AAU34" s="1"/>
      <c r="AAV34" s="1"/>
      <c r="AAW34" s="1"/>
      <c r="AAX34" s="1"/>
      <c r="AAY34" s="1"/>
      <c r="AAZ34" s="1"/>
      <c r="ABA34" s="1"/>
      <c r="ABB34" s="1"/>
      <c r="ABC34" s="1"/>
      <c r="ABD34" s="1"/>
      <c r="ABE34" s="1"/>
      <c r="ABF34" s="1"/>
      <c r="ABG34" s="1"/>
      <c r="ABH34" s="1"/>
      <c r="ABI34" s="1"/>
      <c r="ABJ34" s="1"/>
      <c r="ABK34" s="1"/>
      <c r="ABL34" s="1"/>
      <c r="ABM34" s="1"/>
      <c r="ABN34" s="1"/>
      <c r="ABO34" s="1"/>
      <c r="ABP34" s="1"/>
      <c r="ABQ34" s="1"/>
      <c r="ABR34" s="1"/>
      <c r="ABS34" s="1"/>
      <c r="ABT34" s="1"/>
      <c r="ABU34" s="1"/>
      <c r="ABV34" s="1"/>
      <c r="ABW34" s="1"/>
      <c r="ABX34" s="1"/>
      <c r="ABY34" s="1"/>
      <c r="ABZ34" s="1"/>
      <c r="ACA34" s="1"/>
      <c r="ACB34" s="1"/>
      <c r="ACC34" s="1"/>
      <c r="ACD34" s="1"/>
      <c r="ACE34" s="1"/>
      <c r="ACF34" s="1"/>
      <c r="ACG34" s="1"/>
      <c r="ACH34" s="1"/>
      <c r="ACI34" s="1"/>
      <c r="ACJ34" s="1"/>
      <c r="ACK34" s="1"/>
      <c r="ACL34" s="1"/>
      <c r="ACM34" s="1"/>
      <c r="ACN34" s="1"/>
      <c r="ACO34" s="1"/>
      <c r="ACP34" s="1"/>
      <c r="ACQ34" s="1"/>
      <c r="ACR34" s="1"/>
      <c r="ACS34" s="1"/>
      <c r="ACT34" s="1"/>
      <c r="ACU34" s="1"/>
      <c r="ACV34" s="1"/>
      <c r="ACW34" s="1"/>
      <c r="ACX34" s="1"/>
      <c r="ACY34" s="1"/>
      <c r="ACZ34" s="1"/>
      <c r="ADA34" s="1"/>
      <c r="ADB34" s="1"/>
      <c r="ADC34" s="1"/>
      <c r="ADD34" s="1"/>
      <c r="ADE34" s="1"/>
      <c r="ADF34" s="1"/>
      <c r="ADG34" s="1"/>
      <c r="ADH34" s="1"/>
      <c r="ADI34" s="1"/>
      <c r="ADJ34" s="1"/>
      <c r="ADK34" s="1"/>
      <c r="ADL34" s="1"/>
      <c r="ADM34" s="1"/>
      <c r="ADN34" s="1"/>
      <c r="ADO34" s="1"/>
      <c r="ADP34" s="1"/>
      <c r="ADQ34" s="1"/>
      <c r="ADR34" s="1"/>
      <c r="ADS34" s="1"/>
      <c r="ADT34" s="1"/>
      <c r="ADU34" s="1"/>
      <c r="ADV34" s="1"/>
      <c r="ADW34" s="1"/>
      <c r="ADX34" s="1"/>
      <c r="ADY34" s="1"/>
      <c r="ADZ34" s="1"/>
      <c r="AEA34" s="1"/>
      <c r="AEB34" s="1"/>
      <c r="AEC34" s="1"/>
      <c r="AED34" s="1"/>
      <c r="AEE34" s="1"/>
      <c r="AEF34" s="1"/>
      <c r="AEG34" s="1"/>
      <c r="AEH34" s="1"/>
      <c r="AEI34" s="1"/>
      <c r="AEJ34" s="1"/>
      <c r="AEK34" s="1"/>
      <c r="AEL34" s="1"/>
      <c r="AEM34" s="1"/>
      <c r="AEN34" s="1"/>
      <c r="AEO34" s="1"/>
      <c r="AEP34" s="1"/>
      <c r="AEQ34" s="1"/>
      <c r="AER34" s="1"/>
      <c r="AES34" s="1"/>
      <c r="AET34" s="1"/>
      <c r="AEU34" s="1"/>
      <c r="AEV34" s="1"/>
      <c r="AEW34" s="1"/>
      <c r="AEX34" s="1"/>
      <c r="AEY34" s="1"/>
      <c r="AEZ34" s="1"/>
      <c r="AFA34" s="1"/>
      <c r="AFB34" s="1"/>
      <c r="AFC34" s="1"/>
      <c r="AFD34" s="1"/>
      <c r="AFE34" s="1"/>
      <c r="AFF34" s="1"/>
      <c r="AFG34" s="1"/>
      <c r="AFH34" s="1"/>
      <c r="AFI34" s="1"/>
      <c r="AFJ34" s="1"/>
      <c r="AFK34" s="1"/>
      <c r="AFL34" s="1"/>
      <c r="AFM34" s="1"/>
      <c r="AFN34" s="1"/>
      <c r="AFO34" s="1"/>
      <c r="AFP34" s="1"/>
      <c r="AFQ34" s="1"/>
      <c r="AFR34" s="1"/>
      <c r="AFS34" s="1"/>
      <c r="AFT34" s="1"/>
      <c r="AFU34" s="1"/>
      <c r="AFV34" s="1"/>
      <c r="AFW34" s="1"/>
      <c r="AFX34" s="1"/>
      <c r="AFY34" s="1"/>
      <c r="AFZ34" s="1"/>
      <c r="AGA34" s="1"/>
      <c r="AGB34" s="1"/>
      <c r="AGC34" s="1"/>
      <c r="AGD34" s="1"/>
      <c r="AGE34" s="1"/>
      <c r="AGF34" s="1"/>
      <c r="AGG34" s="1"/>
      <c r="AGH34" s="1"/>
      <c r="AGI34" s="1"/>
      <c r="AGJ34" s="1"/>
      <c r="AGK34" s="1"/>
      <c r="AGL34" s="1"/>
      <c r="AGM34" s="1"/>
      <c r="AGN34" s="1"/>
      <c r="AGO34" s="1"/>
      <c r="AGP34" s="1"/>
      <c r="AGQ34" s="1"/>
      <c r="AGR34" s="1"/>
      <c r="AGS34" s="1"/>
      <c r="AGT34" s="1"/>
      <c r="AGU34" s="1"/>
      <c r="AGV34" s="1"/>
      <c r="AGW34" s="1"/>
      <c r="AGX34" s="1"/>
      <c r="AGY34" s="1"/>
      <c r="AGZ34" s="1"/>
      <c r="AHA34" s="1"/>
      <c r="AHB34" s="1"/>
      <c r="AHC34" s="1"/>
      <c r="AHD34" s="1"/>
      <c r="AHE34" s="1"/>
      <c r="AHF34" s="1"/>
      <c r="AHG34" s="1"/>
      <c r="AHH34" s="1"/>
      <c r="AHI34" s="1"/>
      <c r="AHJ34" s="1"/>
      <c r="AHK34" s="1"/>
      <c r="AHL34" s="1"/>
      <c r="AHM34" s="1"/>
      <c r="AHN34" s="1"/>
      <c r="AHO34" s="1"/>
      <c r="AHP34" s="1"/>
      <c r="AHQ34" s="1"/>
      <c r="AHR34" s="1"/>
      <c r="AHS34" s="1"/>
      <c r="AHT34" s="1"/>
      <c r="AHU34" s="1"/>
      <c r="AHV34" s="1"/>
      <c r="AHW34" s="1"/>
      <c r="AHX34" s="1"/>
      <c r="AHY34" s="1"/>
      <c r="AHZ34" s="1"/>
      <c r="AIA34" s="1"/>
      <c r="AIB34" s="1"/>
      <c r="AIC34" s="1"/>
      <c r="AID34" s="1"/>
      <c r="AIE34" s="1"/>
      <c r="AIF34" s="1"/>
      <c r="AIG34" s="1"/>
      <c r="AIH34" s="1"/>
      <c r="AII34" s="1"/>
      <c r="AIJ34" s="1"/>
      <c r="AIK34" s="1"/>
      <c r="AIL34" s="1"/>
      <c r="AIM34" s="1"/>
      <c r="AIN34" s="1"/>
      <c r="AIO34" s="1"/>
      <c r="AIP34" s="1"/>
      <c r="AIQ34" s="1"/>
      <c r="AIR34" s="1"/>
      <c r="AIS34" s="1"/>
      <c r="AIT34" s="1"/>
      <c r="AIU34" s="1"/>
      <c r="AIV34" s="1"/>
      <c r="AIW34" s="1"/>
      <c r="AIX34" s="1"/>
      <c r="AIY34" s="1"/>
      <c r="AIZ34" s="1"/>
      <c r="AJA34" s="1"/>
      <c r="AJB34" s="1"/>
      <c r="AJC34" s="1"/>
      <c r="AJD34" s="1"/>
      <c r="AJE34" s="1"/>
      <c r="AJF34" s="1"/>
      <c r="AJG34" s="1"/>
      <c r="AJH34" s="1"/>
      <c r="AJI34" s="1"/>
      <c r="AJJ34" s="1"/>
      <c r="AJK34" s="1"/>
      <c r="AJL34" s="1"/>
      <c r="AJM34" s="1"/>
      <c r="AJN34" s="1"/>
      <c r="AJO34" s="1"/>
      <c r="AJP34" s="1"/>
      <c r="AJQ34" s="1"/>
      <c r="AJR34" s="1"/>
      <c r="AJS34" s="1"/>
      <c r="AJT34" s="1"/>
      <c r="AJU34" s="1"/>
      <c r="AJV34" s="1"/>
      <c r="AJW34" s="1"/>
      <c r="AJX34" s="1"/>
      <c r="AJY34" s="1"/>
      <c r="AJZ34" s="1"/>
      <c r="AKA34" s="1"/>
      <c r="AKB34" s="1"/>
      <c r="AKC34" s="1"/>
      <c r="AKD34" s="1"/>
      <c r="AKE34" s="1"/>
      <c r="AKF34" s="1"/>
      <c r="AKG34" s="1"/>
      <c r="AKH34" s="1"/>
      <c r="AKI34" s="1"/>
      <c r="AKJ34" s="1"/>
      <c r="AKK34" s="1"/>
      <c r="AKL34" s="1"/>
      <c r="AKM34" s="1"/>
      <c r="AKN34" s="1"/>
      <c r="AKO34" s="1"/>
      <c r="AKP34" s="1"/>
      <c r="AKQ34" s="1"/>
      <c r="AKR34" s="1"/>
      <c r="AKS34" s="1"/>
      <c r="AKT34" s="1"/>
      <c r="AKU34" s="1"/>
      <c r="AKV34" s="1"/>
      <c r="AKW34" s="1"/>
      <c r="AKX34" s="1"/>
      <c r="AKY34" s="1"/>
      <c r="AKZ34" s="1"/>
      <c r="ALA34" s="1"/>
      <c r="ALB34" s="1"/>
      <c r="ALC34" s="1"/>
      <c r="ALD34" s="1"/>
      <c r="ALE34" s="1"/>
      <c r="ALF34" s="1"/>
      <c r="ALG34" s="1"/>
      <c r="ALH34" s="1"/>
      <c r="ALI34" s="1"/>
      <c r="ALJ34" s="1"/>
      <c r="ALK34" s="1"/>
      <c r="ALL34" s="1"/>
      <c r="ALM34" s="1"/>
      <c r="ALN34" s="1"/>
      <c r="ALO34" s="1"/>
      <c r="ALP34" s="1"/>
      <c r="ALQ34" s="1"/>
      <c r="ALR34" s="1"/>
      <c r="ALS34" s="1"/>
      <c r="ALT34" s="1"/>
      <c r="ALU34" s="1"/>
      <c r="ALV34" s="1"/>
      <c r="ALW34" s="1"/>
      <c r="ALX34" s="1"/>
      <c r="ALY34" s="1"/>
      <c r="ALZ34" s="1"/>
      <c r="AMA34" s="1"/>
      <c r="AMB34" s="1"/>
      <c r="AMC34" s="1"/>
      <c r="AMD34" s="1"/>
      <c r="AME34" s="1"/>
      <c r="AMF34" s="1"/>
      <c r="AMG34" s="1"/>
      <c r="AMH34" s="1"/>
      <c r="AMI34" s="1"/>
      <c r="AMJ34" s="1"/>
      <c r="AMK34" s="1"/>
      <c r="AML34" s="1"/>
      <c r="AMM34" s="1"/>
      <c r="AMN34" s="1"/>
      <c r="AMO34" s="1"/>
      <c r="AMP34" s="1"/>
      <c r="AMQ34" s="1"/>
      <c r="AMR34" s="1"/>
      <c r="AMS34" s="1"/>
      <c r="AMT34" s="1"/>
      <c r="AMU34" s="1"/>
      <c r="AMV34" s="1"/>
      <c r="AMW34" s="1"/>
      <c r="AMX34" s="1"/>
      <c r="AMY34" s="1"/>
      <c r="AMZ34" s="1"/>
      <c r="ANA34" s="1"/>
      <c r="ANB34" s="1"/>
      <c r="ANC34" s="1"/>
      <c r="AND34" s="1"/>
      <c r="ANE34" s="1"/>
      <c r="ANF34" s="1"/>
      <c r="ANG34" s="1"/>
      <c r="ANH34" s="1"/>
      <c r="ANI34" s="1"/>
      <c r="ANJ34" s="1"/>
      <c r="ANK34" s="1"/>
      <c r="ANL34" s="1"/>
      <c r="ANM34" s="1"/>
      <c r="ANN34" s="1"/>
      <c r="ANO34" s="1"/>
      <c r="ANP34" s="1"/>
      <c r="ANQ34" s="1"/>
      <c r="ANR34" s="1"/>
      <c r="ANS34" s="1"/>
      <c r="ANT34" s="1"/>
      <c r="ANU34" s="1"/>
      <c r="ANV34" s="1"/>
      <c r="ANW34" s="1"/>
      <c r="ANX34" s="1"/>
      <c r="ANY34" s="1"/>
      <c r="ANZ34" s="1"/>
      <c r="AOA34" s="1"/>
      <c r="AOB34" s="1"/>
      <c r="AOC34" s="1"/>
      <c r="AOD34" s="1"/>
      <c r="AOE34" s="1"/>
      <c r="AOF34" s="1"/>
      <c r="AOG34" s="1"/>
      <c r="AOH34" s="1"/>
      <c r="AOI34" s="1"/>
      <c r="AOJ34" s="1"/>
      <c r="AOK34" s="1"/>
      <c r="AOL34" s="1"/>
      <c r="AOM34" s="1"/>
      <c r="AON34" s="1"/>
      <c r="AOO34" s="1"/>
      <c r="AOP34" s="1"/>
      <c r="AOQ34" s="1"/>
      <c r="AOR34" s="1"/>
      <c r="AOS34" s="1"/>
      <c r="AOT34" s="1"/>
      <c r="AOU34" s="1"/>
      <c r="AOV34" s="1"/>
      <c r="AOW34" s="1"/>
      <c r="AOX34" s="1"/>
      <c r="AOY34" s="1"/>
      <c r="AOZ34" s="1"/>
      <c r="APA34" s="1"/>
      <c r="APB34" s="1"/>
      <c r="APC34" s="1"/>
      <c r="APD34" s="1"/>
      <c r="APE34" s="1"/>
      <c r="APF34" s="1"/>
      <c r="APG34" s="1"/>
      <c r="APH34" s="1"/>
      <c r="API34" s="1"/>
      <c r="APJ34" s="1"/>
      <c r="APK34" s="1"/>
      <c r="APL34" s="1"/>
      <c r="APM34" s="1"/>
      <c r="APN34" s="1"/>
      <c r="APO34" s="1"/>
      <c r="APP34" s="1"/>
      <c r="APQ34" s="1"/>
      <c r="APR34" s="1"/>
      <c r="APS34" s="1"/>
      <c r="APT34" s="1"/>
      <c r="APU34" s="1"/>
      <c r="APV34" s="1"/>
      <c r="APW34" s="1"/>
      <c r="APX34" s="1"/>
      <c r="APY34" s="1"/>
      <c r="APZ34" s="1"/>
      <c r="AQA34" s="1"/>
      <c r="AQB34" s="1"/>
      <c r="AQC34" s="1"/>
      <c r="AQD34" s="1"/>
      <c r="AQE34" s="1"/>
      <c r="AQF34" s="1"/>
      <c r="AQG34" s="1"/>
      <c r="AQH34" s="1"/>
      <c r="AQI34" s="1"/>
      <c r="AQJ34" s="1"/>
      <c r="AQK34" s="1"/>
      <c r="AQL34" s="1"/>
      <c r="AQM34" s="1"/>
      <c r="AQN34" s="1"/>
      <c r="AQO34" s="1"/>
      <c r="AQP34" s="1"/>
      <c r="AQQ34" s="1"/>
      <c r="AQR34" s="1"/>
      <c r="AQS34" s="1"/>
      <c r="AQT34" s="1"/>
      <c r="AQU34" s="1"/>
      <c r="AQV34" s="1"/>
      <c r="AQW34" s="1"/>
      <c r="AQX34" s="1"/>
      <c r="AQY34" s="1"/>
      <c r="AQZ34" s="1"/>
      <c r="ARA34" s="1"/>
      <c r="ARB34" s="1"/>
      <c r="ARC34" s="1"/>
      <c r="ARD34" s="1"/>
      <c r="ARE34" s="1"/>
      <c r="ARF34" s="1"/>
      <c r="ARG34" s="1"/>
      <c r="ARH34" s="1"/>
      <c r="ARI34" s="1"/>
      <c r="ARJ34" s="1"/>
      <c r="ARK34" s="1"/>
      <c r="ARL34" s="1"/>
      <c r="ARM34" s="1"/>
      <c r="ARN34" s="1"/>
      <c r="ARO34" s="1"/>
      <c r="ARP34" s="1"/>
      <c r="ARQ34" s="1"/>
      <c r="ARR34" s="1"/>
      <c r="ARS34" s="1"/>
      <c r="ART34" s="1"/>
      <c r="ARU34" s="1"/>
      <c r="ARV34" s="1"/>
      <c r="ARW34" s="1"/>
      <c r="ARX34" s="1"/>
      <c r="ARY34" s="1"/>
      <c r="ARZ34" s="1"/>
      <c r="ASA34" s="1"/>
      <c r="ASB34" s="1"/>
      <c r="ASC34" s="1"/>
      <c r="ASD34" s="1"/>
      <c r="ASE34" s="1"/>
      <c r="ASF34" s="1"/>
      <c r="ASG34" s="1"/>
      <c r="ASH34" s="1"/>
      <c r="ASI34" s="1"/>
      <c r="ASJ34" s="1"/>
      <c r="ASK34" s="1"/>
      <c r="ASL34" s="1"/>
      <c r="ASM34" s="1"/>
      <c r="ASN34" s="1"/>
      <c r="ASO34" s="1"/>
      <c r="ASP34" s="1"/>
      <c r="ASQ34" s="1"/>
      <c r="ASR34" s="1"/>
      <c r="ASS34" s="1"/>
      <c r="AST34" s="1"/>
      <c r="ASU34" s="1"/>
      <c r="ASV34" s="1"/>
      <c r="ASW34" s="1"/>
      <c r="ASX34" s="1"/>
      <c r="ASY34" s="1"/>
      <c r="ASZ34" s="1"/>
      <c r="ATA34" s="1"/>
      <c r="ATB34" s="1"/>
      <c r="ATC34" s="1"/>
      <c r="ATD34" s="1"/>
      <c r="ATE34" s="1"/>
      <c r="ATF34" s="1"/>
      <c r="ATG34" s="1"/>
      <c r="ATH34" s="1"/>
      <c r="ATI34" s="1"/>
      <c r="ATJ34" s="1"/>
      <c r="ATK34" s="1"/>
      <c r="ATL34" s="1"/>
      <c r="ATM34" s="1"/>
      <c r="ATN34" s="1"/>
      <c r="ATO34" s="1"/>
      <c r="ATP34" s="1"/>
      <c r="ATQ34" s="1"/>
      <c r="ATR34" s="1"/>
      <c r="ATS34" s="1"/>
      <c r="ATT34" s="1"/>
      <c r="ATU34" s="1"/>
      <c r="ATV34" s="1"/>
      <c r="ATW34" s="1"/>
      <c r="ATX34" s="1"/>
      <c r="ATY34" s="1"/>
      <c r="ATZ34" s="1"/>
      <c r="AUA34" s="1"/>
      <c r="AUB34" s="1"/>
      <c r="AUC34" s="1"/>
      <c r="AUD34" s="1"/>
      <c r="AUE34" s="1"/>
      <c r="AUF34" s="1"/>
      <c r="AUG34" s="1"/>
      <c r="AUH34" s="1"/>
      <c r="AUI34" s="1"/>
      <c r="AUJ34" s="1"/>
      <c r="AUK34" s="1"/>
      <c r="AUL34" s="1"/>
      <c r="AUM34" s="1"/>
      <c r="AUN34" s="1"/>
      <c r="AUO34" s="1"/>
      <c r="AUP34" s="1"/>
      <c r="AUQ34" s="1"/>
      <c r="AUR34" s="1"/>
      <c r="AUS34" s="1"/>
      <c r="AUT34" s="1"/>
      <c r="AUU34" s="1"/>
      <c r="AUV34" s="1"/>
      <c r="AUW34" s="1"/>
      <c r="AUX34" s="1"/>
      <c r="AUY34" s="1"/>
      <c r="AUZ34" s="1"/>
      <c r="AVA34" s="1"/>
      <c r="AVB34" s="1"/>
      <c r="AVC34" s="1"/>
      <c r="AVD34" s="1"/>
      <c r="AVE34" s="1"/>
      <c r="AVF34" s="1"/>
      <c r="AVG34" s="1"/>
      <c r="AVH34" s="1"/>
      <c r="AVI34" s="1"/>
      <c r="AVJ34" s="1"/>
      <c r="AVK34" s="1"/>
      <c r="AVL34" s="1"/>
      <c r="AVM34" s="1"/>
      <c r="AVN34" s="1"/>
      <c r="AVO34" s="1"/>
      <c r="AVP34" s="1"/>
      <c r="AVQ34" s="1"/>
      <c r="AVR34" s="1"/>
      <c r="AVS34" s="1"/>
      <c r="AVT34" s="1"/>
      <c r="AVU34" s="1"/>
      <c r="AVV34" s="1"/>
      <c r="AVW34" s="1"/>
      <c r="AVX34" s="1"/>
      <c r="AVY34" s="1"/>
      <c r="AVZ34" s="1"/>
      <c r="AWA34" s="1"/>
      <c r="AWB34" s="1"/>
      <c r="AWC34" s="1"/>
      <c r="AWD34" s="1"/>
      <c r="AWE34" s="1"/>
      <c r="AWF34" s="1"/>
      <c r="AWG34" s="1"/>
      <c r="AWH34" s="1"/>
      <c r="AWI34" s="1"/>
      <c r="AWJ34" s="1"/>
      <c r="AWK34" s="1"/>
      <c r="AWL34" s="1"/>
      <c r="AWM34" s="1"/>
      <c r="AWN34" s="1"/>
      <c r="AWO34" s="1"/>
      <c r="AWP34" s="1"/>
      <c r="AWQ34" s="1"/>
      <c r="AWR34" s="1"/>
      <c r="AWS34" s="1"/>
      <c r="AWT34" s="1"/>
      <c r="AWU34" s="1"/>
      <c r="AWV34" s="1"/>
      <c r="AWW34" s="1"/>
      <c r="AWX34" s="1"/>
      <c r="AWY34" s="1"/>
      <c r="AWZ34" s="1"/>
      <c r="AXA34" s="1"/>
      <c r="AXB34" s="1"/>
      <c r="AXC34" s="1"/>
      <c r="AXD34" s="1"/>
      <c r="AXE34" s="1"/>
      <c r="AXF34" s="1"/>
      <c r="AXG34" s="1"/>
      <c r="AXH34" s="1"/>
      <c r="AXI34" s="1"/>
      <c r="AXJ34" s="1"/>
      <c r="AXK34" s="1"/>
      <c r="AXL34" s="1"/>
      <c r="AXM34" s="1"/>
      <c r="AXN34" s="1"/>
      <c r="AXO34" s="1"/>
      <c r="AXP34" s="1"/>
      <c r="AXQ34" s="1"/>
      <c r="AXR34" s="1"/>
      <c r="AXS34" s="1"/>
      <c r="AXT34" s="1"/>
      <c r="AXU34" s="1"/>
      <c r="AXV34" s="1"/>
      <c r="AXW34" s="1"/>
      <c r="AXX34" s="1"/>
      <c r="AXY34" s="1"/>
      <c r="AXZ34" s="1"/>
      <c r="AYA34" s="1"/>
      <c r="AYB34" s="1"/>
      <c r="AYC34" s="1"/>
      <c r="AYD34" s="1"/>
      <c r="AYE34" s="1"/>
      <c r="AYF34" s="1"/>
      <c r="AYG34" s="1"/>
      <c r="AYH34" s="1"/>
      <c r="AYI34" s="1"/>
      <c r="AYJ34" s="1"/>
      <c r="AYK34" s="1"/>
      <c r="AYL34" s="1"/>
      <c r="AYM34" s="1"/>
      <c r="AYN34" s="1"/>
      <c r="AYO34" s="1"/>
      <c r="AYP34" s="1"/>
      <c r="AYQ34" s="1"/>
      <c r="AYR34" s="1"/>
      <c r="AYS34" s="1"/>
      <c r="AYT34" s="1"/>
      <c r="AYU34" s="1"/>
      <c r="AYV34" s="1"/>
      <c r="AYW34" s="1"/>
      <c r="AYX34" s="1"/>
      <c r="AYY34" s="1"/>
      <c r="AYZ34" s="1"/>
      <c r="AZA34" s="1"/>
      <c r="AZB34" s="1"/>
      <c r="AZC34" s="1"/>
      <c r="AZD34" s="1"/>
      <c r="AZE34" s="1"/>
      <c r="AZF34" s="1"/>
      <c r="AZG34" s="1"/>
      <c r="AZH34" s="1"/>
      <c r="AZI34" s="1"/>
      <c r="AZJ34" s="1"/>
      <c r="AZK34" s="1"/>
      <c r="AZL34" s="1"/>
      <c r="AZM34" s="1"/>
      <c r="AZN34" s="1"/>
      <c r="AZO34" s="1"/>
      <c r="AZP34" s="1"/>
      <c r="AZQ34" s="1"/>
      <c r="AZR34" s="1"/>
      <c r="AZS34" s="1"/>
      <c r="AZT34" s="1"/>
      <c r="AZU34" s="1"/>
      <c r="AZV34" s="1"/>
      <c r="AZW34" s="1"/>
      <c r="AZX34" s="1"/>
      <c r="AZY34" s="1"/>
      <c r="AZZ34" s="1"/>
      <c r="BAA34" s="1"/>
      <c r="BAB34" s="1"/>
      <c r="BAC34" s="1"/>
      <c r="BAD34" s="1"/>
      <c r="BAE34" s="1"/>
      <c r="BAF34" s="1"/>
      <c r="BAG34" s="1"/>
      <c r="BAH34" s="1"/>
      <c r="BAI34" s="1"/>
      <c r="BAJ34" s="1"/>
      <c r="BAK34" s="1"/>
      <c r="BAL34" s="1"/>
      <c r="BAM34" s="1"/>
      <c r="BAN34" s="1"/>
      <c r="BAO34" s="1"/>
      <c r="BAP34" s="1"/>
      <c r="BAQ34" s="1"/>
      <c r="BAR34" s="1"/>
      <c r="BAS34" s="1"/>
      <c r="BAT34" s="1"/>
      <c r="BAU34" s="1"/>
      <c r="BAV34" s="1"/>
      <c r="BAW34" s="1"/>
      <c r="BAX34" s="1"/>
      <c r="BAY34" s="1"/>
      <c r="BAZ34" s="1"/>
      <c r="BBA34" s="1"/>
      <c r="BBB34" s="1"/>
      <c r="BBC34" s="1"/>
      <c r="BBD34" s="1"/>
      <c r="BBE34" s="1"/>
      <c r="BBF34" s="1"/>
      <c r="BBG34" s="1"/>
      <c r="BBH34" s="1"/>
      <c r="BBI34" s="1"/>
      <c r="BBJ34" s="1"/>
      <c r="BBK34" s="1"/>
      <c r="BBL34" s="1"/>
      <c r="BBM34" s="1"/>
      <c r="BBN34" s="1"/>
      <c r="BBO34" s="1"/>
      <c r="BBP34" s="1"/>
      <c r="BBQ34" s="1"/>
      <c r="BBR34" s="1"/>
      <c r="BBS34" s="1"/>
      <c r="BBT34" s="1"/>
      <c r="BBU34" s="1"/>
      <c r="BBV34" s="1"/>
      <c r="BBW34" s="1"/>
      <c r="BBX34" s="1"/>
      <c r="BBY34" s="1"/>
      <c r="BBZ34" s="1"/>
      <c r="BCA34" s="1"/>
      <c r="BCB34" s="1"/>
      <c r="BCC34" s="1"/>
      <c r="BCD34" s="1"/>
      <c r="BCE34" s="1"/>
      <c r="BCF34" s="1"/>
      <c r="BCG34" s="1"/>
      <c r="BCH34" s="1"/>
      <c r="BCI34" s="1"/>
      <c r="BCJ34" s="1"/>
      <c r="BCK34" s="1"/>
      <c r="BCL34" s="1"/>
      <c r="BCM34" s="1"/>
      <c r="BCN34" s="1"/>
      <c r="BCO34" s="1"/>
      <c r="BCP34" s="1"/>
      <c r="BCQ34" s="1"/>
      <c r="BCR34" s="1"/>
      <c r="BCS34" s="1"/>
      <c r="BCT34" s="1"/>
      <c r="BCU34" s="1"/>
      <c r="BCV34" s="1"/>
      <c r="BCW34" s="1"/>
      <c r="BCX34" s="1"/>
      <c r="BCY34" s="1"/>
      <c r="BCZ34" s="1"/>
      <c r="BDA34" s="1"/>
      <c r="BDB34" s="1"/>
      <c r="BDC34" s="1"/>
      <c r="BDD34" s="1"/>
      <c r="BDE34" s="1"/>
      <c r="BDF34" s="1"/>
      <c r="BDG34" s="1"/>
      <c r="BDH34" s="1"/>
      <c r="BDI34" s="1"/>
      <c r="BDJ34" s="1"/>
      <c r="BDK34" s="1"/>
      <c r="BDL34" s="1"/>
      <c r="BDM34" s="1"/>
      <c r="BDN34" s="1"/>
      <c r="BDO34" s="1"/>
      <c r="BDP34" s="1"/>
      <c r="BDQ34" s="1"/>
      <c r="BDR34" s="1"/>
      <c r="BDS34" s="1"/>
      <c r="BDT34" s="1"/>
      <c r="BDU34" s="1"/>
      <c r="BDV34" s="1"/>
      <c r="BDW34" s="1"/>
      <c r="BDX34" s="1"/>
      <c r="BDY34" s="1"/>
      <c r="BDZ34" s="1"/>
    </row>
    <row r="35" spans="1:1482" s="10" customFormat="1" x14ac:dyDescent="0.2">
      <c r="A35" s="2"/>
      <c r="B35" s="10" t="s">
        <v>872</v>
      </c>
      <c r="E35" s="241"/>
      <c r="H35" s="130" t="s">
        <v>781</v>
      </c>
      <c r="I35" s="1" t="s">
        <v>782</v>
      </c>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c r="KI35" s="1"/>
      <c r="KJ35" s="1"/>
      <c r="KK35" s="1"/>
      <c r="KL35" s="1"/>
      <c r="KM35" s="1"/>
      <c r="KN35" s="1"/>
      <c r="KO35" s="1"/>
      <c r="KP35" s="1"/>
      <c r="KQ35" s="1"/>
      <c r="KR35" s="1"/>
      <c r="KS35" s="1"/>
      <c r="KT35" s="1"/>
      <c r="KU35" s="1"/>
      <c r="KV35" s="1"/>
      <c r="KW35" s="1"/>
      <c r="KX35" s="1"/>
      <c r="KY35" s="1"/>
      <c r="KZ35" s="1"/>
      <c r="LA35" s="1"/>
      <c r="LB35" s="1"/>
      <c r="LC35" s="1"/>
      <c r="LD35" s="1"/>
      <c r="LE35" s="1"/>
      <c r="LF35" s="1"/>
      <c r="LG35" s="1"/>
      <c r="LH35" s="1"/>
      <c r="LI35" s="1"/>
      <c r="LJ35" s="1"/>
      <c r="LK35" s="1"/>
      <c r="LL35" s="1"/>
      <c r="LM35" s="1"/>
      <c r="LN35" s="1"/>
      <c r="LO35" s="1"/>
      <c r="LP35" s="1"/>
      <c r="LQ35" s="1"/>
      <c r="LR35" s="1"/>
      <c r="LS35" s="1"/>
      <c r="LT35" s="1"/>
      <c r="LU35" s="1"/>
      <c r="LV35" s="1"/>
      <c r="LW35" s="1"/>
      <c r="LX35" s="1"/>
      <c r="LY35" s="1"/>
      <c r="LZ35" s="1"/>
      <c r="MA35" s="1"/>
      <c r="MB35" s="1"/>
      <c r="MC35" s="1"/>
      <c r="MD35" s="1"/>
      <c r="ME35" s="1"/>
      <c r="MF35" s="1"/>
      <c r="MG35" s="1"/>
      <c r="MH35" s="1"/>
      <c r="MI35" s="1"/>
      <c r="MJ35" s="1"/>
      <c r="MK35" s="1"/>
      <c r="ML35" s="1"/>
      <c r="MM35" s="1"/>
      <c r="MN35" s="1"/>
      <c r="MO35" s="1"/>
      <c r="MP35" s="1"/>
      <c r="MQ35" s="1"/>
      <c r="MR35" s="1"/>
      <c r="MS35" s="1"/>
      <c r="MT35" s="1"/>
      <c r="MU35" s="1"/>
      <c r="MV35" s="1"/>
      <c r="MW35" s="1"/>
      <c r="MX35" s="1"/>
      <c r="MY35" s="1"/>
      <c r="MZ35" s="1"/>
      <c r="NA35" s="1"/>
      <c r="NB35" s="1"/>
      <c r="NC35" s="1"/>
      <c r="ND35" s="1"/>
      <c r="NE35" s="1"/>
      <c r="NF35" s="1"/>
      <c r="NG35" s="1"/>
      <c r="NH35" s="1"/>
      <c r="NI35" s="1"/>
      <c r="NJ35" s="1"/>
      <c r="NK35" s="1"/>
      <c r="NL35" s="1"/>
      <c r="NM35" s="1"/>
      <c r="NN35" s="1"/>
      <c r="NO35" s="1"/>
      <c r="NP35" s="1"/>
      <c r="NQ35" s="1"/>
      <c r="NR35" s="1"/>
      <c r="NS35" s="1"/>
      <c r="NT35" s="1"/>
      <c r="NU35" s="1"/>
      <c r="NV35" s="1"/>
      <c r="NW35" s="1"/>
      <c r="NX35" s="1"/>
      <c r="NY35" s="1"/>
      <c r="NZ35" s="1"/>
      <c r="OA35" s="1"/>
      <c r="OB35" s="1"/>
      <c r="OC35" s="1"/>
      <c r="OD35" s="1"/>
      <c r="OE35" s="1"/>
      <c r="OF35" s="1"/>
      <c r="OG35" s="1"/>
      <c r="OH35" s="1"/>
      <c r="OI35" s="1"/>
      <c r="OJ35" s="1"/>
      <c r="OK35" s="1"/>
      <c r="OL35" s="1"/>
      <c r="OM35" s="1"/>
      <c r="ON35" s="1"/>
      <c r="OO35" s="1"/>
      <c r="OP35" s="1"/>
      <c r="OQ35" s="1"/>
      <c r="OR35" s="1"/>
      <c r="OS35" s="1"/>
      <c r="OT35" s="1"/>
      <c r="OU35" s="1"/>
      <c r="OV35" s="1"/>
      <c r="OW35" s="1"/>
      <c r="OX35" s="1"/>
      <c r="OY35" s="1"/>
      <c r="OZ35" s="1"/>
      <c r="PA35" s="1"/>
      <c r="PB35" s="1"/>
      <c r="PC35" s="1"/>
      <c r="PD35" s="1"/>
      <c r="PE35" s="1"/>
      <c r="PF35" s="1"/>
      <c r="PG35" s="1"/>
      <c r="PH35" s="1"/>
      <c r="PI35" s="1"/>
      <c r="PJ35" s="1"/>
      <c r="PK35" s="1"/>
      <c r="PL35" s="1"/>
      <c r="PM35" s="1"/>
      <c r="PN35" s="1"/>
      <c r="PO35" s="1"/>
      <c r="PP35" s="1"/>
      <c r="PQ35" s="1"/>
      <c r="PR35" s="1"/>
      <c r="PS35" s="1"/>
      <c r="PT35" s="1"/>
      <c r="PU35" s="1"/>
      <c r="PV35" s="1"/>
      <c r="PW35" s="1"/>
      <c r="PX35" s="1"/>
      <c r="PY35" s="1"/>
      <c r="PZ35" s="1"/>
      <c r="QA35" s="1"/>
      <c r="QB35" s="1"/>
      <c r="QC35" s="1"/>
      <c r="QD35" s="1"/>
      <c r="QE35" s="1"/>
      <c r="QF35" s="1"/>
      <c r="QG35" s="1"/>
      <c r="QH35" s="1"/>
      <c r="QI35" s="1"/>
      <c r="QJ35" s="1"/>
      <c r="QK35" s="1"/>
      <c r="QL35" s="1"/>
      <c r="QM35" s="1"/>
      <c r="QN35" s="1"/>
      <c r="QO35" s="1"/>
      <c r="QP35" s="1"/>
      <c r="QQ35" s="1"/>
      <c r="QR35" s="1"/>
      <c r="QS35" s="1"/>
      <c r="QT35" s="1"/>
      <c r="QU35" s="1"/>
      <c r="QV35" s="1"/>
      <c r="QW35" s="1"/>
      <c r="QX35" s="1"/>
      <c r="QY35" s="1"/>
      <c r="QZ35" s="1"/>
      <c r="RA35" s="1"/>
      <c r="RB35" s="1"/>
      <c r="RC35" s="1"/>
      <c r="RD35" s="1"/>
      <c r="RE35" s="1"/>
      <c r="RF35" s="1"/>
      <c r="RG35" s="1"/>
      <c r="RH35" s="1"/>
      <c r="RI35" s="1"/>
      <c r="RJ35" s="1"/>
      <c r="RK35" s="1"/>
      <c r="RL35" s="1"/>
      <c r="RM35" s="1"/>
      <c r="RN35" s="1"/>
      <c r="RO35" s="1"/>
      <c r="RP35" s="1"/>
      <c r="RQ35" s="1"/>
      <c r="RR35" s="1"/>
      <c r="RS35" s="1"/>
      <c r="RT35" s="1"/>
      <c r="RU35" s="1"/>
      <c r="RV35" s="1"/>
      <c r="RW35" s="1"/>
      <c r="RX35" s="1"/>
      <c r="RY35" s="1"/>
      <c r="RZ35" s="1"/>
      <c r="SA35" s="1"/>
      <c r="SB35" s="1"/>
      <c r="SC35" s="1"/>
      <c r="SD35" s="1"/>
      <c r="SE35" s="1"/>
      <c r="SF35" s="1"/>
      <c r="SG35" s="1"/>
      <c r="SH35" s="1"/>
      <c r="SI35" s="1"/>
      <c r="SJ35" s="1"/>
      <c r="SK35" s="1"/>
      <c r="SL35" s="1"/>
      <c r="SM35" s="1"/>
      <c r="SN35" s="1"/>
      <c r="SO35" s="1"/>
      <c r="SP35" s="1"/>
      <c r="SQ35" s="1"/>
      <c r="SR35" s="1"/>
      <c r="SS35" s="1"/>
      <c r="ST35" s="1"/>
      <c r="SU35" s="1"/>
      <c r="SV35" s="1"/>
      <c r="SW35" s="1"/>
      <c r="SX35" s="1"/>
      <c r="SY35" s="1"/>
      <c r="SZ35" s="1"/>
      <c r="TA35" s="1"/>
      <c r="TB35" s="1"/>
      <c r="TC35" s="1"/>
      <c r="TD35" s="1"/>
      <c r="TE35" s="1"/>
      <c r="TF35" s="1"/>
      <c r="TG35" s="1"/>
      <c r="TH35" s="1"/>
      <c r="TI35" s="1"/>
      <c r="TJ35" s="1"/>
      <c r="TK35" s="1"/>
      <c r="TL35" s="1"/>
      <c r="TM35" s="1"/>
      <c r="TN35" s="1"/>
      <c r="TO35" s="1"/>
      <c r="TP35" s="1"/>
      <c r="TQ35" s="1"/>
      <c r="TR35" s="1"/>
      <c r="TS35" s="1"/>
      <c r="TT35" s="1"/>
      <c r="TU35" s="1"/>
      <c r="TV35" s="1"/>
      <c r="TW35" s="1"/>
      <c r="TX35" s="1"/>
      <c r="TY35" s="1"/>
      <c r="TZ35" s="1"/>
      <c r="UA35" s="1"/>
      <c r="UB35" s="1"/>
      <c r="UC35" s="1"/>
      <c r="UD35" s="1"/>
      <c r="UE35" s="1"/>
      <c r="UF35" s="1"/>
      <c r="UG35" s="1"/>
      <c r="UH35" s="1"/>
      <c r="UI35" s="1"/>
      <c r="UJ35" s="1"/>
      <c r="UK35" s="1"/>
      <c r="UL35" s="1"/>
      <c r="UM35" s="1"/>
      <c r="UN35" s="1"/>
      <c r="UO35" s="1"/>
      <c r="UP35" s="1"/>
      <c r="UQ35" s="1"/>
      <c r="UR35" s="1"/>
      <c r="US35" s="1"/>
      <c r="UT35" s="1"/>
      <c r="UU35" s="1"/>
      <c r="UV35" s="1"/>
      <c r="UW35" s="1"/>
      <c r="UX35" s="1"/>
      <c r="UY35" s="1"/>
      <c r="UZ35" s="1"/>
      <c r="VA35" s="1"/>
      <c r="VB35" s="1"/>
      <c r="VC35" s="1"/>
      <c r="VD35" s="1"/>
      <c r="VE35" s="1"/>
      <c r="VF35" s="1"/>
      <c r="VG35" s="1"/>
      <c r="VH35" s="1"/>
      <c r="VI35" s="1"/>
      <c r="VJ35" s="1"/>
      <c r="VK35" s="1"/>
      <c r="VL35" s="1"/>
      <c r="VM35" s="1"/>
      <c r="VN35" s="1"/>
      <c r="VO35" s="1"/>
      <c r="VP35" s="1"/>
      <c r="VQ35" s="1"/>
      <c r="VR35" s="1"/>
      <c r="VS35" s="1"/>
      <c r="VT35" s="1"/>
      <c r="VU35" s="1"/>
      <c r="VV35" s="1"/>
      <c r="VW35" s="1"/>
      <c r="VX35" s="1"/>
      <c r="VY35" s="1"/>
      <c r="VZ35" s="1"/>
      <c r="WA35" s="1"/>
      <c r="WB35" s="1"/>
      <c r="WC35" s="1"/>
      <c r="WD35" s="1"/>
      <c r="WE35" s="1"/>
      <c r="WF35" s="1"/>
      <c r="WG35" s="1"/>
      <c r="WH35" s="1"/>
      <c r="WI35" s="1"/>
      <c r="WJ35" s="1"/>
      <c r="WK35" s="1"/>
      <c r="WL35" s="1"/>
      <c r="WM35" s="1"/>
      <c r="WN35" s="1"/>
      <c r="WO35" s="1"/>
      <c r="WP35" s="1"/>
      <c r="WQ35" s="1"/>
      <c r="WR35" s="1"/>
      <c r="WS35" s="1"/>
      <c r="WT35" s="1"/>
      <c r="WU35" s="1"/>
      <c r="WV35" s="1"/>
      <c r="WW35" s="1"/>
      <c r="WX35" s="1"/>
      <c r="WY35" s="1"/>
      <c r="WZ35" s="1"/>
      <c r="XA35" s="1"/>
      <c r="XB35" s="1"/>
      <c r="XC35" s="1"/>
      <c r="XD35" s="1"/>
      <c r="XE35" s="1"/>
      <c r="XF35" s="1"/>
      <c r="XG35" s="1"/>
      <c r="XH35" s="1"/>
      <c r="XI35" s="1"/>
      <c r="XJ35" s="1"/>
      <c r="XK35" s="1"/>
      <c r="XL35" s="1"/>
      <c r="XM35" s="1"/>
      <c r="XN35" s="1"/>
      <c r="XO35" s="1"/>
      <c r="XP35" s="1"/>
      <c r="XQ35" s="1"/>
      <c r="XR35" s="1"/>
      <c r="XS35" s="1"/>
      <c r="XT35" s="1"/>
      <c r="XU35" s="1"/>
      <c r="XV35" s="1"/>
      <c r="XW35" s="1"/>
      <c r="XX35" s="1"/>
      <c r="XY35" s="1"/>
      <c r="XZ35" s="1"/>
      <c r="YA35" s="1"/>
      <c r="YB35" s="1"/>
      <c r="YC35" s="1"/>
      <c r="YD35" s="1"/>
      <c r="YE35" s="1"/>
      <c r="YF35" s="1"/>
      <c r="YG35" s="1"/>
      <c r="YH35" s="1"/>
      <c r="YI35" s="1"/>
      <c r="YJ35" s="1"/>
      <c r="YK35" s="1"/>
      <c r="YL35" s="1"/>
      <c r="YM35" s="1"/>
      <c r="YN35" s="1"/>
      <c r="YO35" s="1"/>
      <c r="YP35" s="1"/>
      <c r="YQ35" s="1"/>
      <c r="YR35" s="1"/>
      <c r="YS35" s="1"/>
      <c r="YT35" s="1"/>
      <c r="YU35" s="1"/>
      <c r="YV35" s="1"/>
      <c r="YW35" s="1"/>
      <c r="YX35" s="1"/>
      <c r="YY35" s="1"/>
      <c r="YZ35" s="1"/>
      <c r="ZA35" s="1"/>
      <c r="ZB35" s="1"/>
      <c r="ZC35" s="1"/>
      <c r="ZD35" s="1"/>
      <c r="ZE35" s="1"/>
      <c r="ZF35" s="1"/>
      <c r="ZG35" s="1"/>
      <c r="ZH35" s="1"/>
      <c r="ZI35" s="1"/>
      <c r="ZJ35" s="1"/>
      <c r="ZK35" s="1"/>
      <c r="ZL35" s="1"/>
      <c r="ZM35" s="1"/>
      <c r="ZN35" s="1"/>
      <c r="ZO35" s="1"/>
      <c r="ZP35" s="1"/>
      <c r="ZQ35" s="1"/>
      <c r="ZR35" s="1"/>
      <c r="ZS35" s="1"/>
      <c r="ZT35" s="1"/>
      <c r="ZU35" s="1"/>
      <c r="ZV35" s="1"/>
      <c r="ZW35" s="1"/>
      <c r="ZX35" s="1"/>
      <c r="ZY35" s="1"/>
      <c r="ZZ35" s="1"/>
      <c r="AAA35" s="1"/>
      <c r="AAB35" s="1"/>
      <c r="AAC35" s="1"/>
      <c r="AAD35" s="1"/>
      <c r="AAE35" s="1"/>
      <c r="AAF35" s="1"/>
      <c r="AAG35" s="1"/>
      <c r="AAH35" s="1"/>
      <c r="AAI35" s="1"/>
      <c r="AAJ35" s="1"/>
      <c r="AAK35" s="1"/>
      <c r="AAL35" s="1"/>
      <c r="AAM35" s="1"/>
      <c r="AAN35" s="1"/>
      <c r="AAO35" s="1"/>
      <c r="AAP35" s="1"/>
      <c r="AAQ35" s="1"/>
      <c r="AAR35" s="1"/>
      <c r="AAS35" s="1"/>
      <c r="AAT35" s="1"/>
      <c r="AAU35" s="1"/>
      <c r="AAV35" s="1"/>
      <c r="AAW35" s="1"/>
      <c r="AAX35" s="1"/>
      <c r="AAY35" s="1"/>
      <c r="AAZ35" s="1"/>
      <c r="ABA35" s="1"/>
      <c r="ABB35" s="1"/>
      <c r="ABC35" s="1"/>
      <c r="ABD35" s="1"/>
      <c r="ABE35" s="1"/>
      <c r="ABF35" s="1"/>
      <c r="ABG35" s="1"/>
      <c r="ABH35" s="1"/>
      <c r="ABI35" s="1"/>
      <c r="ABJ35" s="1"/>
      <c r="ABK35" s="1"/>
      <c r="ABL35" s="1"/>
      <c r="ABM35" s="1"/>
      <c r="ABN35" s="1"/>
      <c r="ABO35" s="1"/>
      <c r="ABP35" s="1"/>
      <c r="ABQ35" s="1"/>
      <c r="ABR35" s="1"/>
      <c r="ABS35" s="1"/>
      <c r="ABT35" s="1"/>
      <c r="ABU35" s="1"/>
      <c r="ABV35" s="1"/>
      <c r="ABW35" s="1"/>
      <c r="ABX35" s="1"/>
      <c r="ABY35" s="1"/>
      <c r="ABZ35" s="1"/>
      <c r="ACA35" s="1"/>
      <c r="ACB35" s="1"/>
      <c r="ACC35" s="1"/>
      <c r="ACD35" s="1"/>
      <c r="ACE35" s="1"/>
      <c r="ACF35" s="1"/>
      <c r="ACG35" s="1"/>
      <c r="ACH35" s="1"/>
      <c r="ACI35" s="1"/>
      <c r="ACJ35" s="1"/>
      <c r="ACK35" s="1"/>
      <c r="ACL35" s="1"/>
      <c r="ACM35" s="1"/>
      <c r="ACN35" s="1"/>
      <c r="ACO35" s="1"/>
      <c r="ACP35" s="1"/>
      <c r="ACQ35" s="1"/>
      <c r="ACR35" s="1"/>
      <c r="ACS35" s="1"/>
      <c r="ACT35" s="1"/>
      <c r="ACU35" s="1"/>
      <c r="ACV35" s="1"/>
      <c r="ACW35" s="1"/>
      <c r="ACX35" s="1"/>
      <c r="ACY35" s="1"/>
      <c r="ACZ35" s="1"/>
      <c r="ADA35" s="1"/>
      <c r="ADB35" s="1"/>
      <c r="ADC35" s="1"/>
      <c r="ADD35" s="1"/>
      <c r="ADE35" s="1"/>
      <c r="ADF35" s="1"/>
      <c r="ADG35" s="1"/>
      <c r="ADH35" s="1"/>
      <c r="ADI35" s="1"/>
      <c r="ADJ35" s="1"/>
      <c r="ADK35" s="1"/>
      <c r="ADL35" s="1"/>
      <c r="ADM35" s="1"/>
      <c r="ADN35" s="1"/>
      <c r="ADO35" s="1"/>
      <c r="ADP35" s="1"/>
      <c r="ADQ35" s="1"/>
      <c r="ADR35" s="1"/>
      <c r="ADS35" s="1"/>
      <c r="ADT35" s="1"/>
      <c r="ADU35" s="1"/>
      <c r="ADV35" s="1"/>
      <c r="ADW35" s="1"/>
      <c r="ADX35" s="1"/>
      <c r="ADY35" s="1"/>
      <c r="ADZ35" s="1"/>
      <c r="AEA35" s="1"/>
      <c r="AEB35" s="1"/>
      <c r="AEC35" s="1"/>
      <c r="AED35" s="1"/>
      <c r="AEE35" s="1"/>
      <c r="AEF35" s="1"/>
      <c r="AEG35" s="1"/>
      <c r="AEH35" s="1"/>
      <c r="AEI35" s="1"/>
      <c r="AEJ35" s="1"/>
      <c r="AEK35" s="1"/>
      <c r="AEL35" s="1"/>
      <c r="AEM35" s="1"/>
      <c r="AEN35" s="1"/>
      <c r="AEO35" s="1"/>
      <c r="AEP35" s="1"/>
      <c r="AEQ35" s="1"/>
      <c r="AER35" s="1"/>
      <c r="AES35" s="1"/>
      <c r="AET35" s="1"/>
      <c r="AEU35" s="1"/>
      <c r="AEV35" s="1"/>
      <c r="AEW35" s="1"/>
      <c r="AEX35" s="1"/>
      <c r="AEY35" s="1"/>
      <c r="AEZ35" s="1"/>
      <c r="AFA35" s="1"/>
      <c r="AFB35" s="1"/>
      <c r="AFC35" s="1"/>
      <c r="AFD35" s="1"/>
      <c r="AFE35" s="1"/>
      <c r="AFF35" s="1"/>
      <c r="AFG35" s="1"/>
      <c r="AFH35" s="1"/>
      <c r="AFI35" s="1"/>
      <c r="AFJ35" s="1"/>
      <c r="AFK35" s="1"/>
      <c r="AFL35" s="1"/>
      <c r="AFM35" s="1"/>
      <c r="AFN35" s="1"/>
      <c r="AFO35" s="1"/>
      <c r="AFP35" s="1"/>
      <c r="AFQ35" s="1"/>
      <c r="AFR35" s="1"/>
      <c r="AFS35" s="1"/>
      <c r="AFT35" s="1"/>
      <c r="AFU35" s="1"/>
      <c r="AFV35" s="1"/>
      <c r="AFW35" s="1"/>
      <c r="AFX35" s="1"/>
      <c r="AFY35" s="1"/>
      <c r="AFZ35" s="1"/>
      <c r="AGA35" s="1"/>
      <c r="AGB35" s="1"/>
      <c r="AGC35" s="1"/>
      <c r="AGD35" s="1"/>
      <c r="AGE35" s="1"/>
      <c r="AGF35" s="1"/>
      <c r="AGG35" s="1"/>
      <c r="AGH35" s="1"/>
      <c r="AGI35" s="1"/>
      <c r="AGJ35" s="1"/>
      <c r="AGK35" s="1"/>
      <c r="AGL35" s="1"/>
      <c r="AGM35" s="1"/>
      <c r="AGN35" s="1"/>
      <c r="AGO35" s="1"/>
      <c r="AGP35" s="1"/>
      <c r="AGQ35" s="1"/>
      <c r="AGR35" s="1"/>
      <c r="AGS35" s="1"/>
      <c r="AGT35" s="1"/>
      <c r="AGU35" s="1"/>
      <c r="AGV35" s="1"/>
      <c r="AGW35" s="1"/>
      <c r="AGX35" s="1"/>
      <c r="AGY35" s="1"/>
      <c r="AGZ35" s="1"/>
      <c r="AHA35" s="1"/>
      <c r="AHB35" s="1"/>
      <c r="AHC35" s="1"/>
      <c r="AHD35" s="1"/>
      <c r="AHE35" s="1"/>
      <c r="AHF35" s="1"/>
      <c r="AHG35" s="1"/>
      <c r="AHH35" s="1"/>
      <c r="AHI35" s="1"/>
      <c r="AHJ35" s="1"/>
      <c r="AHK35" s="1"/>
      <c r="AHL35" s="1"/>
      <c r="AHM35" s="1"/>
      <c r="AHN35" s="1"/>
      <c r="AHO35" s="1"/>
      <c r="AHP35" s="1"/>
      <c r="AHQ35" s="1"/>
      <c r="AHR35" s="1"/>
      <c r="AHS35" s="1"/>
      <c r="AHT35" s="1"/>
      <c r="AHU35" s="1"/>
      <c r="AHV35" s="1"/>
      <c r="AHW35" s="1"/>
      <c r="AHX35" s="1"/>
      <c r="AHY35" s="1"/>
      <c r="AHZ35" s="1"/>
      <c r="AIA35" s="1"/>
      <c r="AIB35" s="1"/>
      <c r="AIC35" s="1"/>
      <c r="AID35" s="1"/>
      <c r="AIE35" s="1"/>
      <c r="AIF35" s="1"/>
      <c r="AIG35" s="1"/>
      <c r="AIH35" s="1"/>
      <c r="AII35" s="1"/>
      <c r="AIJ35" s="1"/>
      <c r="AIK35" s="1"/>
      <c r="AIL35" s="1"/>
      <c r="AIM35" s="1"/>
      <c r="AIN35" s="1"/>
      <c r="AIO35" s="1"/>
      <c r="AIP35" s="1"/>
      <c r="AIQ35" s="1"/>
      <c r="AIR35" s="1"/>
      <c r="AIS35" s="1"/>
      <c r="AIT35" s="1"/>
      <c r="AIU35" s="1"/>
      <c r="AIV35" s="1"/>
      <c r="AIW35" s="1"/>
      <c r="AIX35" s="1"/>
      <c r="AIY35" s="1"/>
      <c r="AIZ35" s="1"/>
      <c r="AJA35" s="1"/>
      <c r="AJB35" s="1"/>
      <c r="AJC35" s="1"/>
      <c r="AJD35" s="1"/>
      <c r="AJE35" s="1"/>
      <c r="AJF35" s="1"/>
      <c r="AJG35" s="1"/>
      <c r="AJH35" s="1"/>
      <c r="AJI35" s="1"/>
      <c r="AJJ35" s="1"/>
      <c r="AJK35" s="1"/>
      <c r="AJL35" s="1"/>
      <c r="AJM35" s="1"/>
      <c r="AJN35" s="1"/>
      <c r="AJO35" s="1"/>
      <c r="AJP35" s="1"/>
      <c r="AJQ35" s="1"/>
      <c r="AJR35" s="1"/>
      <c r="AJS35" s="1"/>
      <c r="AJT35" s="1"/>
      <c r="AJU35" s="1"/>
      <c r="AJV35" s="1"/>
      <c r="AJW35" s="1"/>
      <c r="AJX35" s="1"/>
      <c r="AJY35" s="1"/>
      <c r="AJZ35" s="1"/>
      <c r="AKA35" s="1"/>
      <c r="AKB35" s="1"/>
      <c r="AKC35" s="1"/>
      <c r="AKD35" s="1"/>
      <c r="AKE35" s="1"/>
      <c r="AKF35" s="1"/>
      <c r="AKG35" s="1"/>
      <c r="AKH35" s="1"/>
      <c r="AKI35" s="1"/>
      <c r="AKJ35" s="1"/>
      <c r="AKK35" s="1"/>
      <c r="AKL35" s="1"/>
      <c r="AKM35" s="1"/>
      <c r="AKN35" s="1"/>
      <c r="AKO35" s="1"/>
      <c r="AKP35" s="1"/>
      <c r="AKQ35" s="1"/>
      <c r="AKR35" s="1"/>
      <c r="AKS35" s="1"/>
      <c r="AKT35" s="1"/>
      <c r="AKU35" s="1"/>
      <c r="AKV35" s="1"/>
      <c r="AKW35" s="1"/>
      <c r="AKX35" s="1"/>
      <c r="AKY35" s="1"/>
      <c r="AKZ35" s="1"/>
      <c r="ALA35" s="1"/>
      <c r="ALB35" s="1"/>
      <c r="ALC35" s="1"/>
      <c r="ALD35" s="1"/>
      <c r="ALE35" s="1"/>
      <c r="ALF35" s="1"/>
      <c r="ALG35" s="1"/>
      <c r="ALH35" s="1"/>
      <c r="ALI35" s="1"/>
      <c r="ALJ35" s="1"/>
      <c r="ALK35" s="1"/>
      <c r="ALL35" s="1"/>
      <c r="ALM35" s="1"/>
      <c r="ALN35" s="1"/>
      <c r="ALO35" s="1"/>
      <c r="ALP35" s="1"/>
      <c r="ALQ35" s="1"/>
      <c r="ALR35" s="1"/>
      <c r="ALS35" s="1"/>
      <c r="ALT35" s="1"/>
      <c r="ALU35" s="1"/>
      <c r="ALV35" s="1"/>
      <c r="ALW35" s="1"/>
      <c r="ALX35" s="1"/>
      <c r="ALY35" s="1"/>
      <c r="ALZ35" s="1"/>
      <c r="AMA35" s="1"/>
      <c r="AMB35" s="1"/>
      <c r="AMC35" s="1"/>
      <c r="AMD35" s="1"/>
      <c r="AME35" s="1"/>
      <c r="AMF35" s="1"/>
      <c r="AMG35" s="1"/>
      <c r="AMH35" s="1"/>
      <c r="AMI35" s="1"/>
      <c r="AMJ35" s="1"/>
      <c r="AMK35" s="1"/>
      <c r="AML35" s="1"/>
      <c r="AMM35" s="1"/>
      <c r="AMN35" s="1"/>
      <c r="AMO35" s="1"/>
      <c r="AMP35" s="1"/>
      <c r="AMQ35" s="1"/>
      <c r="AMR35" s="1"/>
      <c r="AMS35" s="1"/>
      <c r="AMT35" s="1"/>
      <c r="AMU35" s="1"/>
      <c r="AMV35" s="1"/>
      <c r="AMW35" s="1"/>
      <c r="AMX35" s="1"/>
      <c r="AMY35" s="1"/>
      <c r="AMZ35" s="1"/>
      <c r="ANA35" s="1"/>
      <c r="ANB35" s="1"/>
      <c r="ANC35" s="1"/>
      <c r="AND35" s="1"/>
      <c r="ANE35" s="1"/>
      <c r="ANF35" s="1"/>
      <c r="ANG35" s="1"/>
      <c r="ANH35" s="1"/>
      <c r="ANI35" s="1"/>
      <c r="ANJ35" s="1"/>
      <c r="ANK35" s="1"/>
      <c r="ANL35" s="1"/>
      <c r="ANM35" s="1"/>
      <c r="ANN35" s="1"/>
      <c r="ANO35" s="1"/>
      <c r="ANP35" s="1"/>
      <c r="ANQ35" s="1"/>
      <c r="ANR35" s="1"/>
      <c r="ANS35" s="1"/>
      <c r="ANT35" s="1"/>
      <c r="ANU35" s="1"/>
      <c r="ANV35" s="1"/>
      <c r="ANW35" s="1"/>
      <c r="ANX35" s="1"/>
      <c r="ANY35" s="1"/>
      <c r="ANZ35" s="1"/>
      <c r="AOA35" s="1"/>
      <c r="AOB35" s="1"/>
      <c r="AOC35" s="1"/>
      <c r="AOD35" s="1"/>
      <c r="AOE35" s="1"/>
      <c r="AOF35" s="1"/>
      <c r="AOG35" s="1"/>
      <c r="AOH35" s="1"/>
      <c r="AOI35" s="1"/>
      <c r="AOJ35" s="1"/>
      <c r="AOK35" s="1"/>
      <c r="AOL35" s="1"/>
      <c r="AOM35" s="1"/>
      <c r="AON35" s="1"/>
      <c r="AOO35" s="1"/>
      <c r="AOP35" s="1"/>
      <c r="AOQ35" s="1"/>
      <c r="AOR35" s="1"/>
      <c r="AOS35" s="1"/>
      <c r="AOT35" s="1"/>
      <c r="AOU35" s="1"/>
      <c r="AOV35" s="1"/>
      <c r="AOW35" s="1"/>
      <c r="AOX35" s="1"/>
      <c r="AOY35" s="1"/>
      <c r="AOZ35" s="1"/>
      <c r="APA35" s="1"/>
      <c r="APB35" s="1"/>
      <c r="APC35" s="1"/>
      <c r="APD35" s="1"/>
      <c r="APE35" s="1"/>
      <c r="APF35" s="1"/>
      <c r="APG35" s="1"/>
      <c r="APH35" s="1"/>
      <c r="API35" s="1"/>
      <c r="APJ35" s="1"/>
      <c r="APK35" s="1"/>
      <c r="APL35" s="1"/>
      <c r="APM35" s="1"/>
      <c r="APN35" s="1"/>
      <c r="APO35" s="1"/>
      <c r="APP35" s="1"/>
      <c r="APQ35" s="1"/>
      <c r="APR35" s="1"/>
      <c r="APS35" s="1"/>
      <c r="APT35" s="1"/>
      <c r="APU35" s="1"/>
      <c r="APV35" s="1"/>
      <c r="APW35" s="1"/>
      <c r="APX35" s="1"/>
      <c r="APY35" s="1"/>
      <c r="APZ35" s="1"/>
      <c r="AQA35" s="1"/>
      <c r="AQB35" s="1"/>
      <c r="AQC35" s="1"/>
      <c r="AQD35" s="1"/>
      <c r="AQE35" s="1"/>
      <c r="AQF35" s="1"/>
      <c r="AQG35" s="1"/>
      <c r="AQH35" s="1"/>
      <c r="AQI35" s="1"/>
      <c r="AQJ35" s="1"/>
      <c r="AQK35" s="1"/>
      <c r="AQL35" s="1"/>
      <c r="AQM35" s="1"/>
      <c r="AQN35" s="1"/>
      <c r="AQO35" s="1"/>
      <c r="AQP35" s="1"/>
      <c r="AQQ35" s="1"/>
      <c r="AQR35" s="1"/>
      <c r="AQS35" s="1"/>
      <c r="AQT35" s="1"/>
      <c r="AQU35" s="1"/>
      <c r="AQV35" s="1"/>
      <c r="AQW35" s="1"/>
      <c r="AQX35" s="1"/>
      <c r="AQY35" s="1"/>
      <c r="AQZ35" s="1"/>
      <c r="ARA35" s="1"/>
      <c r="ARB35" s="1"/>
      <c r="ARC35" s="1"/>
      <c r="ARD35" s="1"/>
      <c r="ARE35" s="1"/>
      <c r="ARF35" s="1"/>
      <c r="ARG35" s="1"/>
      <c r="ARH35" s="1"/>
      <c r="ARI35" s="1"/>
      <c r="ARJ35" s="1"/>
      <c r="ARK35" s="1"/>
      <c r="ARL35" s="1"/>
      <c r="ARM35" s="1"/>
      <c r="ARN35" s="1"/>
      <c r="ARO35" s="1"/>
      <c r="ARP35" s="1"/>
      <c r="ARQ35" s="1"/>
      <c r="ARR35" s="1"/>
      <c r="ARS35" s="1"/>
      <c r="ART35" s="1"/>
      <c r="ARU35" s="1"/>
      <c r="ARV35" s="1"/>
      <c r="ARW35" s="1"/>
      <c r="ARX35" s="1"/>
      <c r="ARY35" s="1"/>
      <c r="ARZ35" s="1"/>
      <c r="ASA35" s="1"/>
      <c r="ASB35" s="1"/>
      <c r="ASC35" s="1"/>
      <c r="ASD35" s="1"/>
      <c r="ASE35" s="1"/>
      <c r="ASF35" s="1"/>
      <c r="ASG35" s="1"/>
      <c r="ASH35" s="1"/>
      <c r="ASI35" s="1"/>
      <c r="ASJ35" s="1"/>
      <c r="ASK35" s="1"/>
      <c r="ASL35" s="1"/>
      <c r="ASM35" s="1"/>
      <c r="ASN35" s="1"/>
      <c r="ASO35" s="1"/>
      <c r="ASP35" s="1"/>
      <c r="ASQ35" s="1"/>
      <c r="ASR35" s="1"/>
      <c r="ASS35" s="1"/>
      <c r="AST35" s="1"/>
      <c r="ASU35" s="1"/>
      <c r="ASV35" s="1"/>
      <c r="ASW35" s="1"/>
      <c r="ASX35" s="1"/>
      <c r="ASY35" s="1"/>
      <c r="ASZ35" s="1"/>
      <c r="ATA35" s="1"/>
      <c r="ATB35" s="1"/>
      <c r="ATC35" s="1"/>
      <c r="ATD35" s="1"/>
      <c r="ATE35" s="1"/>
      <c r="ATF35" s="1"/>
      <c r="ATG35" s="1"/>
      <c r="ATH35" s="1"/>
      <c r="ATI35" s="1"/>
      <c r="ATJ35" s="1"/>
      <c r="ATK35" s="1"/>
      <c r="ATL35" s="1"/>
      <c r="ATM35" s="1"/>
      <c r="ATN35" s="1"/>
      <c r="ATO35" s="1"/>
      <c r="ATP35" s="1"/>
      <c r="ATQ35" s="1"/>
      <c r="ATR35" s="1"/>
      <c r="ATS35" s="1"/>
      <c r="ATT35" s="1"/>
      <c r="ATU35" s="1"/>
      <c r="ATV35" s="1"/>
      <c r="ATW35" s="1"/>
      <c r="ATX35" s="1"/>
      <c r="ATY35" s="1"/>
      <c r="ATZ35" s="1"/>
      <c r="AUA35" s="1"/>
      <c r="AUB35" s="1"/>
      <c r="AUC35" s="1"/>
      <c r="AUD35" s="1"/>
      <c r="AUE35" s="1"/>
      <c r="AUF35" s="1"/>
      <c r="AUG35" s="1"/>
      <c r="AUH35" s="1"/>
      <c r="AUI35" s="1"/>
      <c r="AUJ35" s="1"/>
      <c r="AUK35" s="1"/>
      <c r="AUL35" s="1"/>
      <c r="AUM35" s="1"/>
      <c r="AUN35" s="1"/>
      <c r="AUO35" s="1"/>
      <c r="AUP35" s="1"/>
      <c r="AUQ35" s="1"/>
      <c r="AUR35" s="1"/>
      <c r="AUS35" s="1"/>
      <c r="AUT35" s="1"/>
      <c r="AUU35" s="1"/>
      <c r="AUV35" s="1"/>
      <c r="AUW35" s="1"/>
      <c r="AUX35" s="1"/>
      <c r="AUY35" s="1"/>
      <c r="AUZ35" s="1"/>
      <c r="AVA35" s="1"/>
      <c r="AVB35" s="1"/>
      <c r="AVC35" s="1"/>
      <c r="AVD35" s="1"/>
      <c r="AVE35" s="1"/>
      <c r="AVF35" s="1"/>
      <c r="AVG35" s="1"/>
      <c r="AVH35" s="1"/>
      <c r="AVI35" s="1"/>
      <c r="AVJ35" s="1"/>
      <c r="AVK35" s="1"/>
      <c r="AVL35" s="1"/>
      <c r="AVM35" s="1"/>
      <c r="AVN35" s="1"/>
      <c r="AVO35" s="1"/>
      <c r="AVP35" s="1"/>
      <c r="AVQ35" s="1"/>
      <c r="AVR35" s="1"/>
      <c r="AVS35" s="1"/>
      <c r="AVT35" s="1"/>
      <c r="AVU35" s="1"/>
      <c r="AVV35" s="1"/>
      <c r="AVW35" s="1"/>
      <c r="AVX35" s="1"/>
      <c r="AVY35" s="1"/>
      <c r="AVZ35" s="1"/>
      <c r="AWA35" s="1"/>
      <c r="AWB35" s="1"/>
      <c r="AWC35" s="1"/>
      <c r="AWD35" s="1"/>
      <c r="AWE35" s="1"/>
      <c r="AWF35" s="1"/>
      <c r="AWG35" s="1"/>
      <c r="AWH35" s="1"/>
      <c r="AWI35" s="1"/>
      <c r="AWJ35" s="1"/>
      <c r="AWK35" s="1"/>
      <c r="AWL35" s="1"/>
      <c r="AWM35" s="1"/>
      <c r="AWN35" s="1"/>
      <c r="AWO35" s="1"/>
      <c r="AWP35" s="1"/>
      <c r="AWQ35" s="1"/>
      <c r="AWR35" s="1"/>
      <c r="AWS35" s="1"/>
      <c r="AWT35" s="1"/>
      <c r="AWU35" s="1"/>
      <c r="AWV35" s="1"/>
      <c r="AWW35" s="1"/>
      <c r="AWX35" s="1"/>
      <c r="AWY35" s="1"/>
      <c r="AWZ35" s="1"/>
      <c r="AXA35" s="1"/>
      <c r="AXB35" s="1"/>
      <c r="AXC35" s="1"/>
      <c r="AXD35" s="1"/>
      <c r="AXE35" s="1"/>
      <c r="AXF35" s="1"/>
      <c r="AXG35" s="1"/>
      <c r="AXH35" s="1"/>
      <c r="AXI35" s="1"/>
      <c r="AXJ35" s="1"/>
      <c r="AXK35" s="1"/>
      <c r="AXL35" s="1"/>
      <c r="AXM35" s="1"/>
      <c r="AXN35" s="1"/>
      <c r="AXO35" s="1"/>
      <c r="AXP35" s="1"/>
      <c r="AXQ35" s="1"/>
      <c r="AXR35" s="1"/>
      <c r="AXS35" s="1"/>
      <c r="AXT35" s="1"/>
      <c r="AXU35" s="1"/>
      <c r="AXV35" s="1"/>
      <c r="AXW35" s="1"/>
      <c r="AXX35" s="1"/>
      <c r="AXY35" s="1"/>
      <c r="AXZ35" s="1"/>
      <c r="AYA35" s="1"/>
      <c r="AYB35" s="1"/>
      <c r="AYC35" s="1"/>
      <c r="AYD35" s="1"/>
      <c r="AYE35" s="1"/>
      <c r="AYF35" s="1"/>
      <c r="AYG35" s="1"/>
      <c r="AYH35" s="1"/>
      <c r="AYI35" s="1"/>
      <c r="AYJ35" s="1"/>
      <c r="AYK35" s="1"/>
      <c r="AYL35" s="1"/>
      <c r="AYM35" s="1"/>
      <c r="AYN35" s="1"/>
      <c r="AYO35" s="1"/>
      <c r="AYP35" s="1"/>
      <c r="AYQ35" s="1"/>
      <c r="AYR35" s="1"/>
      <c r="AYS35" s="1"/>
      <c r="AYT35" s="1"/>
      <c r="AYU35" s="1"/>
      <c r="AYV35" s="1"/>
      <c r="AYW35" s="1"/>
      <c r="AYX35" s="1"/>
      <c r="AYY35" s="1"/>
      <c r="AYZ35" s="1"/>
      <c r="AZA35" s="1"/>
      <c r="AZB35" s="1"/>
      <c r="AZC35" s="1"/>
      <c r="AZD35" s="1"/>
      <c r="AZE35" s="1"/>
      <c r="AZF35" s="1"/>
      <c r="AZG35" s="1"/>
      <c r="AZH35" s="1"/>
      <c r="AZI35" s="1"/>
      <c r="AZJ35" s="1"/>
      <c r="AZK35" s="1"/>
      <c r="AZL35" s="1"/>
      <c r="AZM35" s="1"/>
      <c r="AZN35" s="1"/>
      <c r="AZO35" s="1"/>
      <c r="AZP35" s="1"/>
      <c r="AZQ35" s="1"/>
      <c r="AZR35" s="1"/>
      <c r="AZS35" s="1"/>
      <c r="AZT35" s="1"/>
      <c r="AZU35" s="1"/>
      <c r="AZV35" s="1"/>
      <c r="AZW35" s="1"/>
      <c r="AZX35" s="1"/>
      <c r="AZY35" s="1"/>
      <c r="AZZ35" s="1"/>
      <c r="BAA35" s="1"/>
      <c r="BAB35" s="1"/>
      <c r="BAC35" s="1"/>
      <c r="BAD35" s="1"/>
      <c r="BAE35" s="1"/>
      <c r="BAF35" s="1"/>
      <c r="BAG35" s="1"/>
      <c r="BAH35" s="1"/>
      <c r="BAI35" s="1"/>
      <c r="BAJ35" s="1"/>
      <c r="BAK35" s="1"/>
      <c r="BAL35" s="1"/>
      <c r="BAM35" s="1"/>
      <c r="BAN35" s="1"/>
      <c r="BAO35" s="1"/>
      <c r="BAP35" s="1"/>
      <c r="BAQ35" s="1"/>
      <c r="BAR35" s="1"/>
      <c r="BAS35" s="1"/>
      <c r="BAT35" s="1"/>
      <c r="BAU35" s="1"/>
      <c r="BAV35" s="1"/>
      <c r="BAW35" s="1"/>
      <c r="BAX35" s="1"/>
      <c r="BAY35" s="1"/>
      <c r="BAZ35" s="1"/>
      <c r="BBA35" s="1"/>
      <c r="BBB35" s="1"/>
      <c r="BBC35" s="1"/>
      <c r="BBD35" s="1"/>
      <c r="BBE35" s="1"/>
      <c r="BBF35" s="1"/>
      <c r="BBG35" s="1"/>
      <c r="BBH35" s="1"/>
      <c r="BBI35" s="1"/>
      <c r="BBJ35" s="1"/>
      <c r="BBK35" s="1"/>
      <c r="BBL35" s="1"/>
      <c r="BBM35" s="1"/>
      <c r="BBN35" s="1"/>
      <c r="BBO35" s="1"/>
      <c r="BBP35" s="1"/>
      <c r="BBQ35" s="1"/>
      <c r="BBR35" s="1"/>
      <c r="BBS35" s="1"/>
      <c r="BBT35" s="1"/>
      <c r="BBU35" s="1"/>
      <c r="BBV35" s="1"/>
      <c r="BBW35" s="1"/>
      <c r="BBX35" s="1"/>
      <c r="BBY35" s="1"/>
      <c r="BBZ35" s="1"/>
      <c r="BCA35" s="1"/>
      <c r="BCB35" s="1"/>
      <c r="BCC35" s="1"/>
      <c r="BCD35" s="1"/>
      <c r="BCE35" s="1"/>
      <c r="BCF35" s="1"/>
      <c r="BCG35" s="1"/>
      <c r="BCH35" s="1"/>
      <c r="BCI35" s="1"/>
      <c r="BCJ35" s="1"/>
      <c r="BCK35" s="1"/>
      <c r="BCL35" s="1"/>
      <c r="BCM35" s="1"/>
      <c r="BCN35" s="1"/>
      <c r="BCO35" s="1"/>
      <c r="BCP35" s="1"/>
      <c r="BCQ35" s="1"/>
      <c r="BCR35" s="1"/>
      <c r="BCS35" s="1"/>
      <c r="BCT35" s="1"/>
      <c r="BCU35" s="1"/>
      <c r="BCV35" s="1"/>
      <c r="BCW35" s="1"/>
      <c r="BCX35" s="1"/>
      <c r="BCY35" s="1"/>
      <c r="BCZ35" s="1"/>
      <c r="BDA35" s="1"/>
      <c r="BDB35" s="1"/>
      <c r="BDC35" s="1"/>
      <c r="BDD35" s="1"/>
      <c r="BDE35" s="1"/>
      <c r="BDF35" s="1"/>
      <c r="BDG35" s="1"/>
      <c r="BDH35" s="1"/>
      <c r="BDI35" s="1"/>
      <c r="BDJ35" s="1"/>
      <c r="BDK35" s="1"/>
      <c r="BDL35" s="1"/>
      <c r="BDM35" s="1"/>
      <c r="BDN35" s="1"/>
      <c r="BDO35" s="1"/>
      <c r="BDP35" s="1"/>
      <c r="BDQ35" s="1"/>
      <c r="BDR35" s="1"/>
      <c r="BDS35" s="1"/>
      <c r="BDT35" s="1"/>
      <c r="BDU35" s="1"/>
      <c r="BDV35" s="1"/>
      <c r="BDW35" s="1"/>
      <c r="BDX35" s="1"/>
      <c r="BDY35" s="1"/>
      <c r="BDZ35" s="1"/>
    </row>
    <row r="36" spans="1:1482" ht="15" x14ac:dyDescent="0.25">
      <c r="A36" s="2"/>
      <c r="B36" s="365" t="s">
        <v>1111</v>
      </c>
      <c r="C36" s="366"/>
      <c r="D36" s="367"/>
      <c r="E36" s="367"/>
      <c r="F36" s="368"/>
      <c r="G36" s="369"/>
      <c r="H36" s="245">
        <f>SUM(H24:H35)</f>
        <v>305604924</v>
      </c>
      <c r="I36" s="326">
        <f>H36/12</f>
        <v>25467077</v>
      </c>
    </row>
    <row r="37" spans="1:1482" ht="15" x14ac:dyDescent="0.25">
      <c r="A37" s="2"/>
      <c r="B37" s="246" t="s">
        <v>1093</v>
      </c>
      <c r="C37" s="251"/>
      <c r="D37" s="251"/>
      <c r="E37" s="251"/>
      <c r="F37" s="251"/>
      <c r="I37" s="253"/>
    </row>
    <row r="38" spans="1:1482" x14ac:dyDescent="0.2">
      <c r="A38" s="2"/>
      <c r="B38" s="251"/>
      <c r="C38" s="251"/>
      <c r="D38" s="251"/>
      <c r="E38" s="251"/>
      <c r="F38" s="251"/>
      <c r="I38" s="253"/>
    </row>
    <row r="39" spans="1:1482" s="253" customFormat="1" ht="189" customHeight="1" x14ac:dyDescent="0.2">
      <c r="A39" s="2"/>
      <c r="B39" s="252" t="s">
        <v>1208</v>
      </c>
      <c r="C39" s="251"/>
      <c r="D39" s="251"/>
      <c r="E39" s="251"/>
      <c r="F39" s="251"/>
      <c r="G39" s="251"/>
      <c r="H39" s="251"/>
      <c r="I39" s="67"/>
      <c r="J39" s="67"/>
    </row>
    <row r="40" spans="1:1482" s="253" customFormat="1" ht="12.75" x14ac:dyDescent="0.2">
      <c r="B40" s="252"/>
      <c r="C40" s="251"/>
      <c r="D40" s="251"/>
      <c r="E40" s="251"/>
      <c r="F40" s="251"/>
      <c r="G40" s="251"/>
      <c r="H40" s="251"/>
      <c r="I40" s="67"/>
      <c r="J40" s="67"/>
    </row>
    <row r="41" spans="1:1482" ht="15" x14ac:dyDescent="0.25">
      <c r="B41" s="700" t="str">
        <f>+B9</f>
        <v xml:space="preserve">9.2. Revisión, actualización y mejora de la normatividad para la sanidad, calidad e inocuidad de la panela y sus derivados </v>
      </c>
      <c r="C41" s="701"/>
      <c r="D41" s="701"/>
      <c r="E41" s="701"/>
      <c r="F41" s="701"/>
      <c r="G41" s="701"/>
      <c r="H41" s="701"/>
      <c r="I41" s="254"/>
    </row>
    <row r="42" spans="1:1482" x14ac:dyDescent="0.2">
      <c r="B42" s="701"/>
      <c r="C42" s="701"/>
      <c r="D42" s="701"/>
      <c r="E42" s="701"/>
      <c r="F42" s="701"/>
      <c r="G42" s="701"/>
      <c r="H42" s="701"/>
    </row>
    <row r="43" spans="1:1482" ht="26.45" customHeight="1" x14ac:dyDescent="0.2">
      <c r="B43" s="699" t="str">
        <f>Portafolio_Dependencia_IE!F127</f>
        <v>9.2.1. Analizar y evaluar la normatividad vigente, relacionada con sanidad, calidad, inocuidad y etiquetado, a lo largo de la cadena agroindustrial de la panela, identificando los requerimientos de actualización y/o nueva reglamentación, y diferenciando a la panela de los azúcares refinados, mediante el establecimiento de un plan de actividades y tiempos para realizar su seguimiento y ajuste oportuno.</v>
      </c>
      <c r="C43" s="699"/>
      <c r="D43" s="699"/>
      <c r="E43" s="699"/>
      <c r="F43" s="699"/>
      <c r="G43" s="699"/>
      <c r="H43" s="699"/>
    </row>
    <row r="44" spans="1:1482" x14ac:dyDescent="0.2">
      <c r="B44" s="699" t="str">
        <f>Portafolio_Dependencia_IE!F128</f>
        <v xml:space="preserve">9.2.2. Determinar y complementar los estándares para la calidad, inocuidad y etiquetado de la panela y nuevos productos derivados, de acuerdo con los límites analíticos y criterios técnicos que se definan, y promover su cumplimiento entre los actores de la cadena involucrados, así como promover la participación de Colombia en la gestión de normas internacionales (Codex Alimentarius, entre otras).. </v>
      </c>
      <c r="C44" s="699"/>
      <c r="D44" s="699"/>
      <c r="E44" s="699"/>
      <c r="F44" s="699"/>
      <c r="G44" s="699"/>
      <c r="H44" s="699"/>
    </row>
    <row r="45" spans="1:1482" x14ac:dyDescent="0.2">
      <c r="B45" s="699" t="str">
        <f>Portafolio_Dependencia_IE!F129</f>
        <v xml:space="preserve">9.2.3. Promover la adopción de protocolos de calidad en todos los eslabones de la cadena de manera permanente para asegurar el cumplimento de los estándares de calidad e inocuidad definidos. </v>
      </c>
      <c r="C45" s="699"/>
      <c r="D45" s="699"/>
      <c r="E45" s="699"/>
      <c r="F45" s="699"/>
      <c r="G45" s="699"/>
      <c r="H45" s="699"/>
    </row>
    <row r="46" spans="1:1482" x14ac:dyDescent="0.2">
      <c r="B46" s="699" t="str">
        <f>Portafolio_Dependencia_IE!F130</f>
        <v>9.2.4. Promover la reglamentación e implementación de la Ley 2005 de 2019, que busca la reconversión y formalización de los trapiches.</v>
      </c>
      <c r="C46" s="699"/>
      <c r="D46" s="699"/>
      <c r="E46" s="699"/>
      <c r="F46" s="699"/>
      <c r="G46" s="699"/>
      <c r="H46" s="699"/>
    </row>
    <row r="47" spans="1:1482" ht="29.45" customHeight="1" x14ac:dyDescent="0.2">
      <c r="B47" s="699" t="str">
        <f>Portafolio_Dependencia_IE!F131</f>
        <v>9.2.5. Capacitar, socializar, y brindar acompañamiento por parte de las instituciones de IVC a los actores técnicos tales como gobernaciones, gremios, organizaciones, entre otros; encargados de la implementación de las normas técnicas y/o la normatividad en la cadena productiva, para favorecer su cumplimiento.</v>
      </c>
      <c r="C47" s="699"/>
      <c r="D47" s="699"/>
      <c r="E47" s="699"/>
      <c r="F47" s="699"/>
      <c r="G47" s="699"/>
      <c r="H47" s="699"/>
    </row>
    <row r="48" spans="1:1482" ht="14.1" customHeight="1" x14ac:dyDescent="0.25">
      <c r="B48" s="112"/>
      <c r="C48" s="112"/>
      <c r="D48" s="112"/>
      <c r="E48" s="112"/>
      <c r="F48" s="112"/>
      <c r="G48" s="112"/>
      <c r="H48" s="112"/>
    </row>
    <row r="49" spans="1:10" ht="15" x14ac:dyDescent="0.25">
      <c r="B49" s="236" t="s">
        <v>773</v>
      </c>
      <c r="C49" s="101"/>
      <c r="D49" s="101"/>
      <c r="E49" s="101"/>
      <c r="F49" s="101"/>
      <c r="G49" s="101"/>
      <c r="H49" s="101"/>
    </row>
    <row r="50" spans="1:10" ht="15" x14ac:dyDescent="0.25">
      <c r="B50" s="237" t="s">
        <v>774</v>
      </c>
      <c r="C50" s="237" t="s">
        <v>131</v>
      </c>
      <c r="D50" s="237" t="s">
        <v>7</v>
      </c>
      <c r="E50" s="237" t="s">
        <v>6</v>
      </c>
      <c r="F50" s="237" t="s">
        <v>919</v>
      </c>
      <c r="G50" s="237" t="s">
        <v>776</v>
      </c>
      <c r="H50" s="237" t="s">
        <v>777</v>
      </c>
    </row>
    <row r="51" spans="1:10" s="2" customFormat="1" x14ac:dyDescent="0.2">
      <c r="A51" s="255"/>
      <c r="B51" s="10" t="s">
        <v>370</v>
      </c>
      <c r="C51" s="10">
        <v>12</v>
      </c>
      <c r="D51" s="10" t="s">
        <v>270</v>
      </c>
      <c r="E51" s="53">
        <v>300000</v>
      </c>
      <c r="F51" s="10"/>
      <c r="G51" s="10"/>
      <c r="H51" s="130">
        <f>+E51*C51</f>
        <v>3600000</v>
      </c>
      <c r="I51" s="97"/>
    </row>
    <row r="52" spans="1:10" s="2" customFormat="1" x14ac:dyDescent="0.2">
      <c r="B52" s="10" t="s">
        <v>371</v>
      </c>
      <c r="C52" s="10">
        <v>12</v>
      </c>
      <c r="D52" s="10" t="s">
        <v>270</v>
      </c>
      <c r="E52" s="53">
        <v>1000000</v>
      </c>
      <c r="F52" s="10"/>
      <c r="G52" s="10"/>
      <c r="H52" s="130">
        <f>+E52*C52</f>
        <v>12000000</v>
      </c>
      <c r="I52" s="97"/>
    </row>
    <row r="53" spans="1:10" s="2" customFormat="1" x14ac:dyDescent="0.2">
      <c r="B53" s="10" t="s">
        <v>369</v>
      </c>
      <c r="C53" s="10">
        <f>13*2</f>
        <v>26</v>
      </c>
      <c r="D53" s="10" t="s">
        <v>270</v>
      </c>
      <c r="E53" s="53">
        <v>60000</v>
      </c>
      <c r="F53" s="10"/>
      <c r="G53" s="10"/>
      <c r="H53" s="130">
        <f>+E53*C53</f>
        <v>1560000</v>
      </c>
      <c r="I53" s="97"/>
    </row>
    <row r="54" spans="1:10" x14ac:dyDescent="0.2">
      <c r="B54" s="10" t="s">
        <v>830</v>
      </c>
      <c r="C54" s="10">
        <v>13</v>
      </c>
      <c r="D54" s="10" t="s">
        <v>270</v>
      </c>
      <c r="E54" s="53">
        <v>2150000</v>
      </c>
      <c r="F54" s="10"/>
      <c r="G54" s="10"/>
      <c r="H54" s="130">
        <f>+E54*C54</f>
        <v>27950000</v>
      </c>
      <c r="I54" s="371"/>
      <c r="J54" s="2"/>
    </row>
    <row r="55" spans="1:10" x14ac:dyDescent="0.2">
      <c r="B55" s="10" t="s">
        <v>1139</v>
      </c>
      <c r="C55" s="10">
        <v>11</v>
      </c>
      <c r="D55" s="10" t="s">
        <v>270</v>
      </c>
      <c r="E55" s="53">
        <f>'Categoria Costos Panela'!D21</f>
        <v>5284000</v>
      </c>
      <c r="F55" s="10"/>
      <c r="G55" s="10">
        <v>11</v>
      </c>
      <c r="H55" s="130">
        <f>C55*E55*G55</f>
        <v>639364000</v>
      </c>
      <c r="I55" s="371"/>
      <c r="J55" s="2"/>
    </row>
    <row r="56" spans="1:10" x14ac:dyDescent="0.2">
      <c r="B56" s="10" t="s">
        <v>888</v>
      </c>
      <c r="C56" s="10">
        <v>13</v>
      </c>
      <c r="D56" s="10" t="s">
        <v>270</v>
      </c>
      <c r="E56" s="53">
        <v>5000000</v>
      </c>
      <c r="F56" s="10"/>
      <c r="G56" s="10"/>
      <c r="H56" s="130">
        <f>+E56*C56</f>
        <v>65000000</v>
      </c>
      <c r="I56" s="371"/>
      <c r="J56" s="2"/>
    </row>
    <row r="57" spans="1:10" x14ac:dyDescent="0.2">
      <c r="B57" s="10" t="str">
        <f>'Categoria Costos Panela'!B248</f>
        <v xml:space="preserve">f. Días de campo, taller de proceso, giras técnicas, visitas y/o demostraciones de método </v>
      </c>
      <c r="C57" s="10">
        <f>2*13</f>
        <v>26</v>
      </c>
      <c r="D57" s="10" t="s">
        <v>270</v>
      </c>
      <c r="E57" s="53">
        <f>'Categoria Costos Panela'!C248</f>
        <v>6000000</v>
      </c>
      <c r="F57" s="10"/>
      <c r="G57" s="10"/>
      <c r="H57" s="130">
        <f>+E57*C57</f>
        <v>156000000</v>
      </c>
      <c r="I57" s="371"/>
      <c r="J57" s="2"/>
    </row>
    <row r="58" spans="1:10" x14ac:dyDescent="0.2">
      <c r="B58" s="308" t="s">
        <v>872</v>
      </c>
      <c r="C58" s="126"/>
      <c r="D58" s="10"/>
      <c r="E58" s="241"/>
      <c r="F58" s="316"/>
      <c r="G58" s="10"/>
      <c r="H58" s="130" t="s">
        <v>781</v>
      </c>
      <c r="I58" s="97"/>
    </row>
    <row r="59" spans="1:10" ht="15" x14ac:dyDescent="0.25">
      <c r="B59" s="315"/>
      <c r="C59" s="10"/>
      <c r="D59" s="10"/>
      <c r="E59" s="241"/>
      <c r="F59" s="258"/>
      <c r="G59" s="10"/>
      <c r="H59" s="130"/>
      <c r="I59" s="245" t="s">
        <v>782</v>
      </c>
    </row>
    <row r="60" spans="1:10" ht="15" x14ac:dyDescent="0.25">
      <c r="B60" s="246" t="s">
        <v>1117</v>
      </c>
      <c r="C60" s="247"/>
      <c r="D60" s="248"/>
      <c r="E60" s="249"/>
      <c r="F60" s="249"/>
      <c r="G60" s="248"/>
      <c r="H60" s="262">
        <f>SUM(H51:H59)</f>
        <v>905474000</v>
      </c>
      <c r="I60" s="262">
        <f>H60/12</f>
        <v>75456166.666666672</v>
      </c>
    </row>
    <row r="61" spans="1:10" s="2" customFormat="1" ht="260.45" hidden="1" customHeight="1" x14ac:dyDescent="0.25">
      <c r="B61" s="263" t="s">
        <v>920</v>
      </c>
      <c r="C61" s="264"/>
      <c r="D61" s="264"/>
      <c r="E61" s="264"/>
      <c r="F61" s="264"/>
      <c r="G61" s="264"/>
      <c r="H61" s="370">
        <f>SUM(H52:H60)</f>
        <v>1807348000</v>
      </c>
      <c r="I61" s="1"/>
      <c r="J61" s="1"/>
    </row>
    <row r="62" spans="1:10" x14ac:dyDescent="0.2">
      <c r="B62" s="2"/>
    </row>
    <row r="63" spans="1:10" ht="123" customHeight="1" x14ac:dyDescent="0.2">
      <c r="B63" s="252" t="s">
        <v>1209</v>
      </c>
      <c r="C63" s="2"/>
      <c r="D63" s="2"/>
      <c r="E63" s="2"/>
      <c r="F63" s="235"/>
      <c r="G63" s="235"/>
    </row>
    <row r="64" spans="1:10" x14ac:dyDescent="0.2">
      <c r="B64" s="299"/>
      <c r="C64" s="2"/>
      <c r="D64" s="2"/>
      <c r="E64" s="2"/>
      <c r="F64" s="235"/>
      <c r="G64" s="235"/>
    </row>
  </sheetData>
  <sheetProtection algorithmName="SHA-512" hashValue="0rlQijAVecQtWtT9uNpnP4BOGkraSC2SaucouelUsImm66gCi0Z3NC/xjOcmmHlXAUuk53cxYYjOnWVorWuvdQ==" saltValue="Fcn9Ke4FkyRTa/nEBZYeCw==" spinCount="100000" sheet="1" objects="1" scenarios="1"/>
  <mergeCells count="13">
    <mergeCell ref="B46:H46"/>
    <mergeCell ref="B47:H47"/>
    <mergeCell ref="B20:H20"/>
    <mergeCell ref="B41:H42"/>
    <mergeCell ref="B43:H43"/>
    <mergeCell ref="B44:H44"/>
    <mergeCell ref="B45:H45"/>
    <mergeCell ref="B19:H19"/>
    <mergeCell ref="B12:H13"/>
    <mergeCell ref="B15:H15"/>
    <mergeCell ref="B16:H16"/>
    <mergeCell ref="B17:H17"/>
    <mergeCell ref="B18:H18"/>
  </mergeCell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2A563-E91A-4277-90BA-655126CE3DDE}">
  <dimension ref="B2:Z134"/>
  <sheetViews>
    <sheetView showGridLines="0" topLeftCell="B117" zoomScale="70" zoomScaleNormal="70" workbookViewId="0">
      <selection activeCell="B133" sqref="B133"/>
    </sheetView>
  </sheetViews>
  <sheetFormatPr baseColWidth="10" defaultColWidth="10.7109375" defaultRowHeight="14.25" x14ac:dyDescent="0.2"/>
  <cols>
    <col min="1" max="1" width="10.7109375" style="1"/>
    <col min="2" max="2" width="108.5703125" style="1" customWidth="1"/>
    <col min="3" max="3" width="34.85546875" style="1" customWidth="1"/>
    <col min="4" max="4" width="29.85546875" style="1" customWidth="1"/>
    <col min="5" max="5" width="22.42578125" style="1" customWidth="1"/>
    <col min="6" max="6" width="22.7109375" style="1" bestFit="1" customWidth="1"/>
    <col min="7" max="7" width="22.7109375" style="1" customWidth="1"/>
    <col min="8" max="8" width="24.5703125" style="1" customWidth="1"/>
    <col min="9" max="11" width="19.7109375" style="1" bestFit="1" customWidth="1"/>
    <col min="12" max="12" width="19.140625" style="1" bestFit="1" customWidth="1"/>
    <col min="13" max="16" width="19.7109375" style="1" bestFit="1" customWidth="1"/>
    <col min="17" max="17" width="24.5703125" style="1" customWidth="1"/>
    <col min="18" max="22" width="19.7109375" style="1" bestFit="1" customWidth="1"/>
    <col min="23" max="23" width="20.42578125" style="1" bestFit="1" customWidth="1"/>
    <col min="24" max="24" width="25.42578125" style="1" customWidth="1"/>
    <col min="25" max="25" width="23.140625" style="1" customWidth="1"/>
    <col min="26" max="26" width="19.140625" style="1" bestFit="1" customWidth="1"/>
    <col min="27" max="27" width="17" style="1" bestFit="1" customWidth="1"/>
    <col min="28" max="28" width="17.85546875" style="1" customWidth="1"/>
    <col min="29" max="16384" width="10.7109375" style="1"/>
  </cols>
  <sheetData>
    <row r="2" spans="2:26" ht="15" x14ac:dyDescent="0.25">
      <c r="B2" s="219" t="s">
        <v>1400</v>
      </c>
    </row>
    <row r="3" spans="2:26" s="2" customFormat="1" x14ac:dyDescent="0.2">
      <c r="B3" s="1"/>
    </row>
    <row r="4" spans="2:26" ht="21.6" customHeight="1" x14ac:dyDescent="0.25">
      <c r="B4" s="221" t="str">
        <f>Portafolio_Dependencia_IE!C132</f>
        <v>10. Mejora de la gestión y articulación institucional de la cadena</v>
      </c>
      <c r="C4" s="222"/>
      <c r="D4" s="222"/>
    </row>
    <row r="5" spans="2:26" ht="26.1" customHeight="1" x14ac:dyDescent="0.2"/>
    <row r="6" spans="2:26" ht="15" x14ac:dyDescent="0.25">
      <c r="E6" s="121">
        <v>1</v>
      </c>
      <c r="F6" s="121">
        <v>2</v>
      </c>
      <c r="G6" s="121">
        <v>3</v>
      </c>
      <c r="H6" s="121">
        <v>4</v>
      </c>
      <c r="I6" s="121">
        <v>5</v>
      </c>
      <c r="J6" s="121">
        <v>6</v>
      </c>
      <c r="K6" s="121">
        <v>7</v>
      </c>
      <c r="L6" s="121">
        <v>8</v>
      </c>
      <c r="M6" s="121">
        <v>9</v>
      </c>
      <c r="N6" s="121">
        <v>10</v>
      </c>
      <c r="O6" s="121">
        <v>11</v>
      </c>
      <c r="P6" s="121">
        <v>12</v>
      </c>
      <c r="Q6" s="121">
        <v>13</v>
      </c>
      <c r="R6" s="121">
        <v>14</v>
      </c>
      <c r="S6" s="121">
        <v>15</v>
      </c>
      <c r="T6" s="121">
        <v>16</v>
      </c>
      <c r="U6" s="121">
        <v>17</v>
      </c>
      <c r="V6" s="121">
        <v>18</v>
      </c>
      <c r="W6" s="121">
        <v>19</v>
      </c>
      <c r="X6" s="121">
        <v>20</v>
      </c>
      <c r="Y6" s="121" t="s">
        <v>118</v>
      </c>
    </row>
    <row r="7" spans="2:26" s="22" customFormat="1" ht="15" x14ac:dyDescent="0.25">
      <c r="B7" s="223" t="s">
        <v>784</v>
      </c>
      <c r="C7" s="224" t="s">
        <v>785</v>
      </c>
      <c r="D7" s="224" t="s">
        <v>786</v>
      </c>
      <c r="E7" s="225">
        <f>SUM(E8:E11)</f>
        <v>20096365362</v>
      </c>
      <c r="F7" s="225">
        <f t="shared" ref="F7:X7" si="0">SUM(F8:F11)</f>
        <v>3355521112</v>
      </c>
      <c r="G7" s="225">
        <f t="shared" si="0"/>
        <v>3355521112</v>
      </c>
      <c r="H7" s="225">
        <f t="shared" si="0"/>
        <v>3010573112</v>
      </c>
      <c r="I7" s="225">
        <f t="shared" si="0"/>
        <v>7010573112</v>
      </c>
      <c r="J7" s="225">
        <f t="shared" si="0"/>
        <v>3010573112</v>
      </c>
      <c r="K7" s="225">
        <f t="shared" si="0"/>
        <v>3010573112</v>
      </c>
      <c r="L7" s="225">
        <f t="shared" si="0"/>
        <v>3010573112</v>
      </c>
      <c r="M7" s="225">
        <f t="shared" si="0"/>
        <v>7010573112</v>
      </c>
      <c r="N7" s="225">
        <f t="shared" si="0"/>
        <v>3010573112</v>
      </c>
      <c r="O7" s="225">
        <f t="shared" si="0"/>
        <v>17626573112</v>
      </c>
      <c r="P7" s="225">
        <f t="shared" si="0"/>
        <v>3010573112</v>
      </c>
      <c r="Q7" s="225">
        <f t="shared" si="0"/>
        <v>7010573112</v>
      </c>
      <c r="R7" s="225">
        <f t="shared" si="0"/>
        <v>3010573112</v>
      </c>
      <c r="S7" s="225">
        <f t="shared" si="0"/>
        <v>3010573112</v>
      </c>
      <c r="T7" s="225">
        <f t="shared" si="0"/>
        <v>3010573112</v>
      </c>
      <c r="U7" s="225">
        <f t="shared" si="0"/>
        <v>7010573112</v>
      </c>
      <c r="V7" s="225">
        <f t="shared" si="0"/>
        <v>3010573112</v>
      </c>
      <c r="W7" s="225">
        <f t="shared" si="0"/>
        <v>3010573112</v>
      </c>
      <c r="X7" s="225">
        <f t="shared" si="0"/>
        <v>3010573112</v>
      </c>
      <c r="Y7" s="225">
        <f>SUM(Y8:Y11)</f>
        <v>108603150490</v>
      </c>
    </row>
    <row r="8" spans="2:26" s="226" customFormat="1" ht="28.5" x14ac:dyDescent="0.25">
      <c r="B8" s="300" t="str">
        <f>Portafolio_Dependencia_IE!D132</f>
        <v>10.1. Adopción, promoción y seguimiento de la política pública de ordenamiento productivo para la cadena agroindustrial de la panela</v>
      </c>
      <c r="C8" s="266" t="str">
        <f>Portafolio_Dependencia_IE!M132</f>
        <v>Mes 1 del año 1</v>
      </c>
      <c r="D8" s="266" t="str">
        <f>Portafolio_Dependencia_IE!N132</f>
        <v>Mes 12 del año 20</v>
      </c>
      <c r="E8" s="228">
        <f>H36</f>
        <v>354982408</v>
      </c>
      <c r="F8" s="228">
        <f>H37</f>
        <v>177491204</v>
      </c>
      <c r="G8" s="228">
        <f t="shared" ref="G8:X8" si="1">F8</f>
        <v>177491204</v>
      </c>
      <c r="H8" s="228">
        <f t="shared" si="1"/>
        <v>177491204</v>
      </c>
      <c r="I8" s="228">
        <f t="shared" si="1"/>
        <v>177491204</v>
      </c>
      <c r="J8" s="228">
        <f t="shared" si="1"/>
        <v>177491204</v>
      </c>
      <c r="K8" s="228">
        <f t="shared" si="1"/>
        <v>177491204</v>
      </c>
      <c r="L8" s="228">
        <f t="shared" si="1"/>
        <v>177491204</v>
      </c>
      <c r="M8" s="228">
        <f t="shared" si="1"/>
        <v>177491204</v>
      </c>
      <c r="N8" s="228">
        <f t="shared" si="1"/>
        <v>177491204</v>
      </c>
      <c r="O8" s="228">
        <f t="shared" si="1"/>
        <v>177491204</v>
      </c>
      <c r="P8" s="228">
        <f t="shared" si="1"/>
        <v>177491204</v>
      </c>
      <c r="Q8" s="228">
        <f t="shared" si="1"/>
        <v>177491204</v>
      </c>
      <c r="R8" s="228">
        <f t="shared" si="1"/>
        <v>177491204</v>
      </c>
      <c r="S8" s="228">
        <f t="shared" si="1"/>
        <v>177491204</v>
      </c>
      <c r="T8" s="228">
        <f t="shared" si="1"/>
        <v>177491204</v>
      </c>
      <c r="U8" s="228">
        <f t="shared" si="1"/>
        <v>177491204</v>
      </c>
      <c r="V8" s="228">
        <f t="shared" si="1"/>
        <v>177491204</v>
      </c>
      <c r="W8" s="228">
        <f t="shared" si="1"/>
        <v>177491204</v>
      </c>
      <c r="X8" s="228">
        <f t="shared" si="1"/>
        <v>177491204</v>
      </c>
      <c r="Y8" s="228">
        <f>SUM(E8:X8)</f>
        <v>3727315284</v>
      </c>
    </row>
    <row r="9" spans="2:26" s="226" customFormat="1" x14ac:dyDescent="0.25">
      <c r="B9" s="300" t="str">
        <f>Portafolio_Dependencia_IE!D138</f>
        <v>10.2. Constitución y fortalecimiento de la Organización de la Cadena Agroindustrial de la Panela</v>
      </c>
      <c r="C9" s="266" t="str">
        <f>Portafolio_Dependencia_IE!M138</f>
        <v>Mes 7 del año 1</v>
      </c>
      <c r="D9" s="266" t="str">
        <f>Portafolio_Dependencia_IE!N138</f>
        <v>Mes 12 del año 20</v>
      </c>
      <c r="E9" s="228">
        <f>I59*6</f>
        <v>135799408</v>
      </c>
      <c r="F9" s="228">
        <f>H61</f>
        <v>1198862816</v>
      </c>
      <c r="G9" s="228">
        <f t="shared" ref="G9:X9" si="2">F9</f>
        <v>1198862816</v>
      </c>
      <c r="H9" s="228">
        <f t="shared" si="2"/>
        <v>1198862816</v>
      </c>
      <c r="I9" s="228">
        <f t="shared" si="2"/>
        <v>1198862816</v>
      </c>
      <c r="J9" s="228">
        <f t="shared" si="2"/>
        <v>1198862816</v>
      </c>
      <c r="K9" s="228">
        <f t="shared" si="2"/>
        <v>1198862816</v>
      </c>
      <c r="L9" s="228">
        <f t="shared" si="2"/>
        <v>1198862816</v>
      </c>
      <c r="M9" s="228">
        <f t="shared" si="2"/>
        <v>1198862816</v>
      </c>
      <c r="N9" s="228">
        <f t="shared" si="2"/>
        <v>1198862816</v>
      </c>
      <c r="O9" s="228">
        <f t="shared" si="2"/>
        <v>1198862816</v>
      </c>
      <c r="P9" s="228">
        <f t="shared" si="2"/>
        <v>1198862816</v>
      </c>
      <c r="Q9" s="228">
        <f t="shared" si="2"/>
        <v>1198862816</v>
      </c>
      <c r="R9" s="228">
        <f t="shared" si="2"/>
        <v>1198862816</v>
      </c>
      <c r="S9" s="228">
        <f t="shared" si="2"/>
        <v>1198862816</v>
      </c>
      <c r="T9" s="228">
        <f t="shared" si="2"/>
        <v>1198862816</v>
      </c>
      <c r="U9" s="228">
        <f t="shared" si="2"/>
        <v>1198862816</v>
      </c>
      <c r="V9" s="228">
        <f t="shared" si="2"/>
        <v>1198862816</v>
      </c>
      <c r="W9" s="228">
        <f t="shared" si="2"/>
        <v>1198862816</v>
      </c>
      <c r="X9" s="228">
        <f t="shared" si="2"/>
        <v>1198862816</v>
      </c>
      <c r="Y9" s="228">
        <f t="shared" ref="Y9:Y11" si="3">SUM(E9:X9)</f>
        <v>22914192912</v>
      </c>
    </row>
    <row r="10" spans="2:26" s="226" customFormat="1" x14ac:dyDescent="0.25">
      <c r="B10" s="300" t="str">
        <f>Portafolio_Dependencia_IE!D141</f>
        <v>10.3. Fortalecimiento de la gestión de la información para la cadena agroindustrial de la panela</v>
      </c>
      <c r="C10" s="266" t="str">
        <f>Portafolio_Dependencia_IE!M141</f>
        <v>Mes 7 del año 1</v>
      </c>
      <c r="D10" s="266" t="str">
        <f>Portafolio_Dependencia_IE!N141</f>
        <v>Mes 12 del año 20</v>
      </c>
      <c r="E10" s="228">
        <f>H98</f>
        <v>19433109546</v>
      </c>
      <c r="F10" s="228">
        <f>H99</f>
        <v>1634219092</v>
      </c>
      <c r="G10" s="228">
        <f>H99</f>
        <v>1634219092</v>
      </c>
      <c r="H10" s="228">
        <f>F10</f>
        <v>1634219092</v>
      </c>
      <c r="I10" s="228">
        <f>H101</f>
        <v>5634219092</v>
      </c>
      <c r="J10" s="228">
        <f>H10</f>
        <v>1634219092</v>
      </c>
      <c r="K10" s="228">
        <f>H10</f>
        <v>1634219092</v>
      </c>
      <c r="L10" s="228">
        <f>K10</f>
        <v>1634219092</v>
      </c>
      <c r="M10" s="228">
        <f>I10</f>
        <v>5634219092</v>
      </c>
      <c r="N10" s="228">
        <f>L10</f>
        <v>1634219092</v>
      </c>
      <c r="O10" s="228">
        <f>H100</f>
        <v>16250219092</v>
      </c>
      <c r="P10" s="228">
        <f>N10</f>
        <v>1634219092</v>
      </c>
      <c r="Q10" s="228">
        <f>M10</f>
        <v>5634219092</v>
      </c>
      <c r="R10" s="228">
        <f>P10</f>
        <v>1634219092</v>
      </c>
      <c r="S10" s="228">
        <f>R10</f>
        <v>1634219092</v>
      </c>
      <c r="T10" s="228">
        <f>S10</f>
        <v>1634219092</v>
      </c>
      <c r="U10" s="228">
        <f>Q10</f>
        <v>5634219092</v>
      </c>
      <c r="V10" s="228">
        <f>T10</f>
        <v>1634219092</v>
      </c>
      <c r="W10" s="228">
        <f>T10</f>
        <v>1634219092</v>
      </c>
      <c r="X10" s="228">
        <f>W10</f>
        <v>1634219092</v>
      </c>
      <c r="Y10" s="228">
        <f t="shared" si="3"/>
        <v>81099272294</v>
      </c>
    </row>
    <row r="11" spans="2:26" s="226" customFormat="1" ht="28.5" x14ac:dyDescent="0.25">
      <c r="B11" s="300" t="str">
        <f>Portafolio_Dependencia_IE!D148</f>
        <v xml:space="preserve">10.4. Fortalecimiento y creación de instrumentos de financiamiento, asociatividad rural productiva, empresarización, comercialización y gestión de riesgos, específicos para la cadena </v>
      </c>
      <c r="C11" s="266" t="str">
        <f>Portafolio_Dependencia_IE!M148</f>
        <v>Mes 7 del año 1</v>
      </c>
      <c r="D11" s="266" t="str">
        <f>Portafolio_Dependencia_IE!N148</f>
        <v>Mes 12 del año 20</v>
      </c>
      <c r="E11" s="228">
        <f>I132*6</f>
        <v>172474000</v>
      </c>
      <c r="F11" s="228">
        <f>H132</f>
        <v>344948000</v>
      </c>
      <c r="G11" s="228">
        <f>F11</f>
        <v>344948000</v>
      </c>
      <c r="H11" s="228" t="s">
        <v>781</v>
      </c>
      <c r="I11" s="228" t="s">
        <v>781</v>
      </c>
      <c r="J11" s="228" t="s">
        <v>781</v>
      </c>
      <c r="K11" s="228" t="s">
        <v>781</v>
      </c>
      <c r="L11" s="228" t="s">
        <v>781</v>
      </c>
      <c r="M11" s="228" t="s">
        <v>781</v>
      </c>
      <c r="N11" s="228" t="s">
        <v>781</v>
      </c>
      <c r="O11" s="228" t="s">
        <v>781</v>
      </c>
      <c r="P11" s="228" t="s">
        <v>781</v>
      </c>
      <c r="Q11" s="228" t="s">
        <v>781</v>
      </c>
      <c r="R11" s="228" t="s">
        <v>781</v>
      </c>
      <c r="S11" s="228" t="s">
        <v>781</v>
      </c>
      <c r="T11" s="228" t="s">
        <v>781</v>
      </c>
      <c r="U11" s="228" t="s">
        <v>781</v>
      </c>
      <c r="V11" s="228" t="s">
        <v>781</v>
      </c>
      <c r="W11" s="228" t="s">
        <v>781</v>
      </c>
      <c r="X11" s="228" t="s">
        <v>781</v>
      </c>
      <c r="Y11" s="228">
        <f t="shared" si="3"/>
        <v>862370000</v>
      </c>
    </row>
    <row r="12" spans="2:26" s="22" customFormat="1" ht="24.6" customHeight="1" x14ac:dyDescent="0.25">
      <c r="B12" s="223" t="s">
        <v>118</v>
      </c>
      <c r="C12" s="223"/>
      <c r="D12" s="223"/>
      <c r="E12" s="229">
        <f>SUM(E8:E11)</f>
        <v>20096365362</v>
      </c>
      <c r="F12" s="229">
        <f t="shared" ref="F12:Y12" si="4">SUM(F8:F11)</f>
        <v>3355521112</v>
      </c>
      <c r="G12" s="229">
        <f t="shared" si="4"/>
        <v>3355521112</v>
      </c>
      <c r="H12" s="229">
        <f t="shared" si="4"/>
        <v>3010573112</v>
      </c>
      <c r="I12" s="229">
        <f t="shared" si="4"/>
        <v>7010573112</v>
      </c>
      <c r="J12" s="229">
        <f t="shared" si="4"/>
        <v>3010573112</v>
      </c>
      <c r="K12" s="229">
        <f t="shared" si="4"/>
        <v>3010573112</v>
      </c>
      <c r="L12" s="229">
        <f t="shared" si="4"/>
        <v>3010573112</v>
      </c>
      <c r="M12" s="229">
        <f t="shared" si="4"/>
        <v>7010573112</v>
      </c>
      <c r="N12" s="229">
        <f t="shared" si="4"/>
        <v>3010573112</v>
      </c>
      <c r="O12" s="229">
        <f t="shared" si="4"/>
        <v>17626573112</v>
      </c>
      <c r="P12" s="229">
        <f t="shared" si="4"/>
        <v>3010573112</v>
      </c>
      <c r="Q12" s="229">
        <f t="shared" si="4"/>
        <v>7010573112</v>
      </c>
      <c r="R12" s="229">
        <f t="shared" si="4"/>
        <v>3010573112</v>
      </c>
      <c r="S12" s="229">
        <f t="shared" si="4"/>
        <v>3010573112</v>
      </c>
      <c r="T12" s="229">
        <f t="shared" si="4"/>
        <v>3010573112</v>
      </c>
      <c r="U12" s="229">
        <f t="shared" si="4"/>
        <v>7010573112</v>
      </c>
      <c r="V12" s="229">
        <f t="shared" si="4"/>
        <v>3010573112</v>
      </c>
      <c r="W12" s="229">
        <f t="shared" si="4"/>
        <v>3010573112</v>
      </c>
      <c r="X12" s="229">
        <f t="shared" si="4"/>
        <v>3010573112</v>
      </c>
      <c r="Y12" s="229">
        <f t="shared" si="4"/>
        <v>108603150490</v>
      </c>
    </row>
    <row r="13" spans="2:26" s="233" customFormat="1" ht="24.6" customHeight="1" x14ac:dyDescent="0.25">
      <c r="B13" s="230"/>
      <c r="C13" s="230"/>
      <c r="D13" s="230"/>
      <c r="E13" s="230"/>
      <c r="F13" s="231"/>
      <c r="G13" s="232"/>
      <c r="H13" s="231"/>
      <c r="I13" s="231"/>
      <c r="J13" s="231"/>
      <c r="K13" s="231"/>
      <c r="L13" s="231"/>
      <c r="M13" s="231"/>
      <c r="N13" s="231"/>
      <c r="O13" s="231"/>
      <c r="P13" s="231"/>
      <c r="Q13" s="231"/>
      <c r="R13" s="231"/>
      <c r="S13" s="231"/>
      <c r="T13" s="231"/>
      <c r="U13" s="231"/>
      <c r="V13" s="231"/>
      <c r="W13" s="231"/>
      <c r="X13" s="231"/>
      <c r="Y13" s="231"/>
      <c r="Z13" s="231"/>
    </row>
    <row r="14" spans="2:26" s="2" customFormat="1" ht="14.45" customHeight="1" x14ac:dyDescent="0.25">
      <c r="B14" s="700" t="str">
        <f>B8</f>
        <v>10.1. Adopción, promoción y seguimiento de la política pública de ordenamiento productivo para la cadena agroindustrial de la panela</v>
      </c>
      <c r="C14" s="701"/>
      <c r="D14" s="701"/>
      <c r="E14" s="701"/>
      <c r="F14" s="701"/>
      <c r="G14" s="701"/>
      <c r="H14" s="701"/>
      <c r="I14" s="234"/>
      <c r="X14" s="235"/>
    </row>
    <row r="15" spans="2:26" s="2" customFormat="1" ht="14.45" customHeight="1" x14ac:dyDescent="0.25">
      <c r="B15" s="701"/>
      <c r="C15" s="701"/>
      <c r="D15" s="701"/>
      <c r="E15" s="701"/>
      <c r="F15" s="701"/>
      <c r="G15" s="701"/>
      <c r="H15" s="701"/>
      <c r="I15" s="234"/>
      <c r="X15" s="235"/>
    </row>
    <row r="16" spans="2:26" s="2" customFormat="1" ht="14.45" customHeight="1" x14ac:dyDescent="0.25">
      <c r="B16" s="101"/>
      <c r="C16" s="101"/>
      <c r="D16" s="101"/>
      <c r="E16" s="101"/>
      <c r="F16" s="101"/>
      <c r="G16" s="101"/>
      <c r="H16" s="101"/>
      <c r="I16" s="234"/>
      <c r="X16" s="235"/>
    </row>
    <row r="17" spans="2:24" s="2" customFormat="1" ht="15" x14ac:dyDescent="0.25">
      <c r="B17" s="699" t="str">
        <f>Portafolio_Dependencia_IE!F132</f>
        <v xml:space="preserve">10.1.1. Adoptar como marco de política pública el Plan de Ordenamiento Productivo para la cadena agroindustrial de la panela, mediante resolución expedida por el Minagricultura. </v>
      </c>
      <c r="C17" s="703"/>
      <c r="D17" s="703"/>
      <c r="E17" s="703"/>
      <c r="F17" s="703"/>
      <c r="G17" s="703"/>
      <c r="H17" s="703"/>
      <c r="I17" s="234"/>
      <c r="X17" s="235"/>
    </row>
    <row r="18" spans="2:24" s="2" customFormat="1" ht="15" x14ac:dyDescent="0.25">
      <c r="B18" s="699" t="str">
        <f>Portafolio_Dependencia_IE!F133</f>
        <v>10.1.2. Definir conjuntamente con los actores de la cadena, el esquema operativo y financiero para la gestión y ejecución del Plan de Ordenamiento Productivo para la cadena agroindustrial de la panela.</v>
      </c>
      <c r="C18" s="703"/>
      <c r="D18" s="703"/>
      <c r="E18" s="703"/>
      <c r="F18" s="703"/>
      <c r="G18" s="703"/>
      <c r="H18" s="703"/>
      <c r="I18" s="234"/>
      <c r="X18" s="235"/>
    </row>
    <row r="19" spans="2:24" s="2" customFormat="1" ht="15" x14ac:dyDescent="0.25">
      <c r="B19" s="699" t="str">
        <f>Portafolio_Dependencia_IE!F134</f>
        <v>10.1.3. Establecer el cronograma anual detallado, para la implementación del Plan de Ordenamiento Productivo de la cadena agroindustrial de la panela</v>
      </c>
      <c r="C19" s="703"/>
      <c r="D19" s="703"/>
      <c r="E19" s="703"/>
      <c r="F19" s="703"/>
      <c r="G19" s="703"/>
      <c r="H19" s="703"/>
      <c r="I19" s="234"/>
      <c r="X19" s="235"/>
    </row>
    <row r="20" spans="2:24" s="2" customFormat="1" ht="18.95" customHeight="1" x14ac:dyDescent="0.25">
      <c r="B20" s="699" t="str">
        <f>Portafolio_Dependencia_IE!F135</f>
        <v>10.1.4. Socializar y divulgar el Plan de Ordenamiento Productivo para la cadena agroindustrial de la panela, a nivel nacional y regional, principalmente en departamentos y municipios con alta importancia para esta cadena.</v>
      </c>
      <c r="C20" s="703"/>
      <c r="D20" s="703"/>
      <c r="E20" s="703"/>
      <c r="F20" s="703"/>
      <c r="G20" s="703"/>
      <c r="H20" s="703"/>
      <c r="I20" s="234"/>
      <c r="X20" s="235"/>
    </row>
    <row r="21" spans="2:24" s="2" customFormat="1" ht="30.6" customHeight="1" x14ac:dyDescent="0.25">
      <c r="B21" s="699" t="str">
        <f>Portafolio_Dependencia_IE!F136</f>
        <v xml:space="preserve">10.1.5. Estructurar el presupuesto de este Plan de Acción, teniendo en cuenta la estimación de costos y fuentes de financiación del portafolio de programas, el cronograma de implementación, así como los actores líderes y aliados, y gestionar ante las entidades pertinentes, tanto nacionales como locales, los recursos requeridos para  su implementación. </v>
      </c>
      <c r="C21" s="703"/>
      <c r="D21" s="703"/>
      <c r="E21" s="703"/>
      <c r="F21" s="703"/>
      <c r="G21" s="703"/>
      <c r="H21" s="703"/>
      <c r="I21" s="234"/>
      <c r="X21" s="235"/>
    </row>
    <row r="22" spans="2:24" s="2" customFormat="1" ht="15" x14ac:dyDescent="0.25">
      <c r="B22" s="699" t="str">
        <f>Portafolio_Dependencia_IE!F137</f>
        <v xml:space="preserve">10.1.6. Diseñar e implementar, por parte de la UPRA, el sistema de seguimiento y evaluación del Plan de Ordenamiento Productivo para la cadena agroindustrial de la panela. </v>
      </c>
      <c r="C22" s="703"/>
      <c r="D22" s="703"/>
      <c r="E22" s="703"/>
      <c r="F22" s="703"/>
      <c r="G22" s="703"/>
      <c r="H22" s="703"/>
      <c r="I22" s="234"/>
      <c r="X22" s="235"/>
    </row>
    <row r="23" spans="2:24" s="2" customFormat="1" ht="14.45" customHeight="1" x14ac:dyDescent="0.25">
      <c r="B23" s="285"/>
      <c r="C23" s="285"/>
      <c r="D23" s="285"/>
      <c r="E23" s="285"/>
      <c r="F23" s="285"/>
      <c r="G23" s="285"/>
      <c r="H23" s="285"/>
      <c r="I23" s="234"/>
      <c r="X23" s="235"/>
    </row>
    <row r="24" spans="2:24" s="2" customFormat="1" ht="14.1" customHeight="1" x14ac:dyDescent="0.25">
      <c r="B24" s="236" t="s">
        <v>773</v>
      </c>
      <c r="C24" s="101"/>
      <c r="D24" s="101"/>
      <c r="E24" s="101"/>
      <c r="F24" s="101"/>
      <c r="G24" s="101"/>
      <c r="H24" s="101"/>
      <c r="I24" s="234"/>
      <c r="X24" s="235"/>
    </row>
    <row r="25" spans="2:24" ht="15" x14ac:dyDescent="0.25">
      <c r="B25" s="237" t="s">
        <v>774</v>
      </c>
      <c r="C25" s="237" t="s">
        <v>131</v>
      </c>
      <c r="D25" s="237" t="s">
        <v>7</v>
      </c>
      <c r="E25" s="237" t="s">
        <v>6</v>
      </c>
      <c r="F25" s="238" t="s">
        <v>775</v>
      </c>
      <c r="G25" s="237" t="s">
        <v>776</v>
      </c>
      <c r="H25" s="237" t="s">
        <v>777</v>
      </c>
      <c r="X25" s="239"/>
    </row>
    <row r="26" spans="2:24" x14ac:dyDescent="0.2">
      <c r="B26" s="10" t="s">
        <v>370</v>
      </c>
      <c r="C26" s="10">
        <v>24</v>
      </c>
      <c r="D26" s="10" t="s">
        <v>270</v>
      </c>
      <c r="E26" s="53">
        <v>300000</v>
      </c>
      <c r="F26" s="10"/>
      <c r="G26" s="10"/>
      <c r="H26" s="130">
        <f>C26*E26</f>
        <v>7200000</v>
      </c>
    </row>
    <row r="27" spans="2:24" x14ac:dyDescent="0.2">
      <c r="B27" s="10" t="s">
        <v>371</v>
      </c>
      <c r="C27" s="10">
        <f>'Categoria Costos Panela'!B236</f>
        <v>13</v>
      </c>
      <c r="D27" s="10" t="s">
        <v>270</v>
      </c>
      <c r="E27" s="53">
        <v>1000000</v>
      </c>
      <c r="F27" s="10"/>
      <c r="G27" s="10"/>
      <c r="H27" s="130">
        <f t="shared" ref="H27:H29" si="5">C27*E27</f>
        <v>13000000</v>
      </c>
    </row>
    <row r="28" spans="2:24" x14ac:dyDescent="0.2">
      <c r="B28" s="10" t="s">
        <v>369</v>
      </c>
      <c r="C28" s="10">
        <v>16</v>
      </c>
      <c r="D28" s="10" t="s">
        <v>270</v>
      </c>
      <c r="E28" s="53">
        <v>60000</v>
      </c>
      <c r="F28" s="10"/>
      <c r="G28" s="10"/>
      <c r="H28" s="130">
        <f t="shared" si="5"/>
        <v>960000</v>
      </c>
      <c r="I28" s="396"/>
      <c r="J28" s="2"/>
    </row>
    <row r="29" spans="2:24" x14ac:dyDescent="0.2">
      <c r="B29" s="10" t="s">
        <v>830</v>
      </c>
      <c r="C29" s="31">
        <f>'Categoria Costos Panela'!B236</f>
        <v>13</v>
      </c>
      <c r="D29" s="10" t="s">
        <v>270</v>
      </c>
      <c r="E29" s="53">
        <v>2150000</v>
      </c>
      <c r="F29" s="10"/>
      <c r="G29" s="10"/>
      <c r="H29" s="130">
        <f t="shared" si="5"/>
        <v>27950000</v>
      </c>
    </row>
    <row r="30" spans="2:24" x14ac:dyDescent="0.2">
      <c r="B30" s="10" t="s">
        <v>841</v>
      </c>
      <c r="C30" s="31">
        <v>1</v>
      </c>
      <c r="D30" s="10" t="s">
        <v>270</v>
      </c>
      <c r="E30" s="53">
        <v>5000000</v>
      </c>
      <c r="F30" s="10"/>
      <c r="G30" s="10"/>
      <c r="H30" s="130">
        <f>C30*E30</f>
        <v>5000000</v>
      </c>
    </row>
    <row r="31" spans="2:24" x14ac:dyDescent="0.2">
      <c r="B31" s="10" t="s">
        <v>888</v>
      </c>
      <c r="C31" s="10">
        <f>'Categoria Costos Panela'!B236</f>
        <v>13</v>
      </c>
      <c r="D31" s="10" t="s">
        <v>270</v>
      </c>
      <c r="E31" s="53">
        <v>5000000</v>
      </c>
      <c r="F31" s="10"/>
      <c r="G31" s="10"/>
      <c r="H31" s="130">
        <f>+C31*E31</f>
        <v>65000000</v>
      </c>
      <c r="I31" s="396"/>
      <c r="J31" s="2"/>
    </row>
    <row r="32" spans="2:24" x14ac:dyDescent="0.2">
      <c r="B32" s="10" t="s">
        <v>1079</v>
      </c>
      <c r="C32" s="31">
        <v>4</v>
      </c>
      <c r="D32" s="10" t="s">
        <v>1080</v>
      </c>
      <c r="E32" s="241">
        <f>'Categoria Costos Panela'!D16</f>
        <v>9412000</v>
      </c>
      <c r="F32" s="244"/>
      <c r="G32" s="10">
        <v>4</v>
      </c>
      <c r="H32" s="130">
        <f>C32*E32*G32</f>
        <v>150592000</v>
      </c>
    </row>
    <row r="33" spans="2:10" x14ac:dyDescent="0.2">
      <c r="B33" s="308" t="s">
        <v>1081</v>
      </c>
      <c r="C33" s="31">
        <f>'Categoria Costos Panela'!B236</f>
        <v>13</v>
      </c>
      <c r="D33" s="10" t="s">
        <v>1116</v>
      </c>
      <c r="E33" s="241">
        <f>('Categoria Costos Panela'!C166+'Categoria Costos Panela'!E81*2)</f>
        <v>1479416</v>
      </c>
      <c r="F33" s="10"/>
      <c r="G33" s="10"/>
      <c r="H33" s="130">
        <f>C33*E33</f>
        <v>19232408</v>
      </c>
    </row>
    <row r="34" spans="2:10" x14ac:dyDescent="0.2">
      <c r="B34" s="308" t="s">
        <v>1109</v>
      </c>
      <c r="C34" s="31">
        <v>2</v>
      </c>
      <c r="D34" s="10" t="s">
        <v>1080</v>
      </c>
      <c r="E34" s="241">
        <f>'Categoria Costos Panela'!D17</f>
        <v>8256000</v>
      </c>
      <c r="F34" s="10"/>
      <c r="G34" s="10">
        <v>4</v>
      </c>
      <c r="H34" s="130">
        <f>C34*G34*E34</f>
        <v>66048000</v>
      </c>
    </row>
    <row r="35" spans="2:10" x14ac:dyDescent="0.2">
      <c r="B35" s="10" t="s">
        <v>1110</v>
      </c>
      <c r="C35" s="10"/>
      <c r="E35" s="241"/>
      <c r="F35" s="10"/>
      <c r="G35" s="10"/>
      <c r="H35" s="130" t="s">
        <v>781</v>
      </c>
      <c r="I35" s="1" t="s">
        <v>782</v>
      </c>
    </row>
    <row r="36" spans="2:10" ht="15" x14ac:dyDescent="0.25">
      <c r="B36" s="246" t="s">
        <v>1111</v>
      </c>
      <c r="C36" s="247"/>
      <c r="D36" s="248"/>
      <c r="E36" s="248"/>
      <c r="F36" s="249"/>
      <c r="G36" s="250"/>
      <c r="H36" s="245">
        <f>SUM(H26:H35)</f>
        <v>354982408</v>
      </c>
      <c r="I36" s="245">
        <f>H36/12</f>
        <v>29581867.333333332</v>
      </c>
    </row>
    <row r="37" spans="2:10" ht="15" x14ac:dyDescent="0.25">
      <c r="B37" s="246" t="s">
        <v>1093</v>
      </c>
      <c r="C37" s="264"/>
      <c r="D37" s="264"/>
      <c r="E37" s="264"/>
      <c r="F37" s="264"/>
      <c r="H37" s="245">
        <f>H36/2</f>
        <v>177491204</v>
      </c>
      <c r="I37" s="2"/>
    </row>
    <row r="38" spans="2:10" x14ac:dyDescent="0.2">
      <c r="B38" s="264"/>
      <c r="C38" s="264"/>
      <c r="D38" s="264"/>
      <c r="E38" s="264"/>
      <c r="F38" s="264"/>
      <c r="H38" s="2"/>
      <c r="I38" s="2"/>
    </row>
    <row r="39" spans="2:10" s="2" customFormat="1" ht="167.45" customHeight="1" x14ac:dyDescent="0.2">
      <c r="B39" s="299" t="s">
        <v>1194</v>
      </c>
      <c r="C39" s="264"/>
      <c r="D39" s="264"/>
      <c r="E39" s="264"/>
      <c r="F39" s="264"/>
      <c r="G39" s="264"/>
      <c r="H39" s="264"/>
      <c r="I39" s="1"/>
      <c r="J39" s="1"/>
    </row>
    <row r="40" spans="2:10" s="2" customFormat="1" x14ac:dyDescent="0.2">
      <c r="B40" s="299"/>
      <c r="C40" s="264"/>
      <c r="D40" s="264"/>
      <c r="E40" s="264"/>
      <c r="F40" s="264"/>
      <c r="G40" s="264"/>
      <c r="H40" s="264"/>
      <c r="I40" s="1"/>
      <c r="J40" s="1"/>
    </row>
    <row r="41" spans="2:10" ht="15" x14ac:dyDescent="0.25">
      <c r="B41" s="700" t="str">
        <f>+B9</f>
        <v>10.2. Constitución y fortalecimiento de la Organización de la Cadena Agroindustrial de la Panela</v>
      </c>
      <c r="C41" s="701"/>
      <c r="D41" s="701"/>
      <c r="E41" s="701"/>
      <c r="F41" s="701"/>
      <c r="G41" s="701"/>
      <c r="H41" s="701"/>
      <c r="I41" s="254"/>
    </row>
    <row r="42" spans="2:10" x14ac:dyDescent="0.2">
      <c r="B42" s="701"/>
      <c r="C42" s="701"/>
      <c r="D42" s="701"/>
      <c r="E42" s="701"/>
      <c r="F42" s="701"/>
      <c r="G42" s="701"/>
      <c r="H42" s="701"/>
    </row>
    <row r="43" spans="2:10" ht="26.45" customHeight="1" x14ac:dyDescent="0.2">
      <c r="B43" s="699" t="str">
        <f>Portafolio_Dependencia_IE!F138</f>
        <v xml:space="preserve">10.2.1. Gestionar el reconocimiento de la Organización de Cadena Agroindustrial de la panela, como órgano consultivo del gobierno, según lo establecido en la Ley 811 de 2003 y para fortalecer el marco institucional de la implementación del Plan de Ordenamiento Productivo. </v>
      </c>
      <c r="C43" s="699"/>
      <c r="D43" s="699"/>
      <c r="E43" s="699"/>
      <c r="F43" s="699"/>
      <c r="G43" s="699"/>
      <c r="H43" s="699"/>
    </row>
    <row r="44" spans="2:10" x14ac:dyDescent="0.2">
      <c r="B44" s="699" t="str">
        <f>Portafolio_Dependencia_IE!F139</f>
        <v>10.2.2. Crear, fortalecer y gestionar el funcionamiento de los comités regionales de la cadena agroindustrial de la panela, en el marco de la Ley 811 de 2003.</v>
      </c>
      <c r="C44" s="699"/>
      <c r="D44" s="699"/>
      <c r="E44" s="699"/>
      <c r="F44" s="699"/>
      <c r="G44" s="699"/>
      <c r="H44" s="699"/>
    </row>
    <row r="45" spans="2:10" x14ac:dyDescent="0.2">
      <c r="B45" s="699" t="str">
        <f>Portafolio_Dependencia_IE!F140</f>
        <v>10.2.3. Gestionar la continuidad, operatividad y capacidad ejecutiva de la Organización de Cadena a nivel nacional, y de los comités regionales, para el cumplimiento de sus actividades misionales.</v>
      </c>
      <c r="C45" s="699"/>
      <c r="D45" s="699"/>
      <c r="E45" s="699"/>
      <c r="F45" s="699"/>
      <c r="G45" s="699"/>
      <c r="H45" s="699"/>
    </row>
    <row r="46" spans="2:10" ht="14.1" customHeight="1" x14ac:dyDescent="0.2">
      <c r="B46" s="395"/>
      <c r="C46" s="395"/>
      <c r="D46" s="395"/>
      <c r="E46" s="395"/>
      <c r="F46" s="395"/>
      <c r="G46" s="395"/>
      <c r="H46" s="395"/>
    </row>
    <row r="47" spans="2:10" ht="15" x14ac:dyDescent="0.25">
      <c r="B47" s="236" t="s">
        <v>773</v>
      </c>
      <c r="C47" s="101"/>
      <c r="D47" s="101"/>
      <c r="E47" s="101"/>
      <c r="F47" s="101"/>
      <c r="G47" s="101"/>
      <c r="H47" s="101"/>
    </row>
    <row r="48" spans="2:10" ht="15" x14ac:dyDescent="0.25">
      <c r="B48" s="237" t="s">
        <v>774</v>
      </c>
      <c r="C48" s="237" t="s">
        <v>131</v>
      </c>
      <c r="D48" s="237" t="s">
        <v>7</v>
      </c>
      <c r="E48" s="237" t="s">
        <v>6</v>
      </c>
      <c r="F48" s="237" t="s">
        <v>919</v>
      </c>
      <c r="G48" s="237" t="s">
        <v>776</v>
      </c>
      <c r="H48" s="237" t="s">
        <v>777</v>
      </c>
    </row>
    <row r="49" spans="2:10" s="2" customFormat="1" x14ac:dyDescent="0.2">
      <c r="B49" s="10" t="s">
        <v>370</v>
      </c>
      <c r="C49" s="10">
        <v>6</v>
      </c>
      <c r="D49" s="10" t="s">
        <v>270</v>
      </c>
      <c r="E49" s="53">
        <v>300000</v>
      </c>
      <c r="F49" s="10"/>
      <c r="G49" s="10"/>
      <c r="H49" s="130">
        <f>+E49*C49</f>
        <v>1800000</v>
      </c>
      <c r="I49" s="52"/>
    </row>
    <row r="50" spans="2:10" s="2" customFormat="1" x14ac:dyDescent="0.2">
      <c r="B50" s="10" t="s">
        <v>371</v>
      </c>
      <c r="C50" s="10">
        <v>12</v>
      </c>
      <c r="D50" s="10" t="s">
        <v>270</v>
      </c>
      <c r="E50" s="53">
        <v>1000000</v>
      </c>
      <c r="F50" s="10"/>
      <c r="G50" s="10"/>
      <c r="H50" s="130">
        <f>+E50*C50</f>
        <v>12000000</v>
      </c>
      <c r="I50" s="52"/>
    </row>
    <row r="51" spans="2:10" s="2" customFormat="1" x14ac:dyDescent="0.2">
      <c r="B51" s="10" t="s">
        <v>369</v>
      </c>
      <c r="C51" s="10">
        <f>13*2</f>
        <v>26</v>
      </c>
      <c r="D51" s="10" t="s">
        <v>270</v>
      </c>
      <c r="E51" s="53">
        <v>60000</v>
      </c>
      <c r="F51" s="10"/>
      <c r="G51" s="10"/>
      <c r="H51" s="130">
        <f>+E51*C51</f>
        <v>1560000</v>
      </c>
      <c r="I51" s="52"/>
    </row>
    <row r="52" spans="2:10" x14ac:dyDescent="0.2">
      <c r="B52" s="10" t="s">
        <v>830</v>
      </c>
      <c r="C52" s="10">
        <v>13</v>
      </c>
      <c r="D52" s="10" t="s">
        <v>270</v>
      </c>
      <c r="E52" s="53">
        <v>2150000</v>
      </c>
      <c r="F52" s="10"/>
      <c r="G52" s="10"/>
      <c r="H52" s="130">
        <f>+E52*C52</f>
        <v>27950000</v>
      </c>
      <c r="I52" s="396"/>
      <c r="J52" s="2"/>
    </row>
    <row r="53" spans="2:10" x14ac:dyDescent="0.2">
      <c r="B53" s="10" t="s">
        <v>888</v>
      </c>
      <c r="C53" s="10">
        <v>13</v>
      </c>
      <c r="D53" s="10" t="s">
        <v>270</v>
      </c>
      <c r="E53" s="53">
        <v>5000000</v>
      </c>
      <c r="F53" s="10"/>
      <c r="G53" s="10"/>
      <c r="H53" s="130">
        <f>+E53*C53</f>
        <v>65000000</v>
      </c>
      <c r="I53" s="396"/>
      <c r="J53" s="2"/>
    </row>
    <row r="54" spans="2:10" x14ac:dyDescent="0.2">
      <c r="B54" s="10" t="s">
        <v>1112</v>
      </c>
      <c r="C54" s="10">
        <v>1</v>
      </c>
      <c r="D54" s="10" t="s">
        <v>1080</v>
      </c>
      <c r="E54" s="53">
        <f>'Categoria Costos Panela'!D15</f>
        <v>10402000</v>
      </c>
      <c r="F54" s="10"/>
      <c r="G54" s="10">
        <v>12</v>
      </c>
      <c r="H54" s="130">
        <f>C54*E54*G54</f>
        <v>124824000</v>
      </c>
      <c r="I54" s="396"/>
      <c r="J54" s="2"/>
    </row>
    <row r="55" spans="2:10" x14ac:dyDescent="0.2">
      <c r="B55" s="10" t="s">
        <v>1113</v>
      </c>
      <c r="C55" s="10">
        <v>13</v>
      </c>
      <c r="D55" s="10" t="s">
        <v>1080</v>
      </c>
      <c r="E55" s="53">
        <f>'Categoria Costos Panela'!D20</f>
        <v>5944000</v>
      </c>
      <c r="F55" s="10"/>
      <c r="G55" s="10">
        <v>12</v>
      </c>
      <c r="H55" s="130">
        <f>C55*E55*G55</f>
        <v>927264000</v>
      </c>
      <c r="I55" s="396"/>
      <c r="J55" s="2"/>
    </row>
    <row r="56" spans="2:10" s="2" customFormat="1" x14ac:dyDescent="0.2">
      <c r="B56" s="10" t="s">
        <v>1114</v>
      </c>
      <c r="C56" s="31">
        <f>13*2</f>
        <v>26</v>
      </c>
      <c r="D56" s="257" t="s">
        <v>1115</v>
      </c>
      <c r="E56" s="53">
        <f>('Categoria Costos Panela'!C166+'Categoria Costos Panela'!E80*2)</f>
        <v>1479416</v>
      </c>
      <c r="F56" s="244"/>
      <c r="G56" s="10"/>
      <c r="H56" s="130">
        <f>C56*E56</f>
        <v>38464816</v>
      </c>
      <c r="I56" s="242"/>
    </row>
    <row r="57" spans="2:10" x14ac:dyDescent="0.2">
      <c r="B57" s="308" t="s">
        <v>872</v>
      </c>
      <c r="C57" s="126"/>
      <c r="D57" s="10"/>
      <c r="E57" s="241"/>
      <c r="F57" s="316"/>
      <c r="G57" s="10"/>
      <c r="H57" s="130" t="s">
        <v>781</v>
      </c>
      <c r="I57" s="52"/>
    </row>
    <row r="58" spans="2:10" ht="15" x14ac:dyDescent="0.25">
      <c r="B58" s="315"/>
      <c r="C58" s="10"/>
      <c r="D58" s="10"/>
      <c r="E58" s="241"/>
      <c r="F58" s="258"/>
      <c r="G58" s="10"/>
      <c r="H58" s="130"/>
      <c r="I58" s="245" t="s">
        <v>782</v>
      </c>
    </row>
    <row r="59" spans="2:10" ht="15" x14ac:dyDescent="0.25">
      <c r="B59" s="246" t="s">
        <v>1117</v>
      </c>
      <c r="C59" s="247"/>
      <c r="D59" s="248"/>
      <c r="E59" s="249"/>
      <c r="F59" s="249"/>
      <c r="G59" s="248"/>
      <c r="H59" s="262">
        <f>SUM(H49:H58)-H55</f>
        <v>271598816</v>
      </c>
      <c r="I59" s="262">
        <f>H59/12</f>
        <v>22633234.666666668</v>
      </c>
    </row>
    <row r="60" spans="2:10" s="2" customFormat="1" ht="260.45" hidden="1" customHeight="1" x14ac:dyDescent="0.25">
      <c r="B60" s="263" t="s">
        <v>920</v>
      </c>
      <c r="C60" s="264"/>
      <c r="D60" s="264"/>
      <c r="E60" s="264"/>
      <c r="F60" s="264"/>
      <c r="G60" s="264"/>
      <c r="H60" s="262">
        <f t="shared" ref="H60" si="6">SUM(H50:H59)</f>
        <v>1468661632</v>
      </c>
      <c r="I60" s="1"/>
      <c r="J60" s="1"/>
    </row>
    <row r="61" spans="2:10" ht="15" x14ac:dyDescent="0.25">
      <c r="B61" s="2"/>
      <c r="H61" s="262">
        <f>SUM(H49:H58)</f>
        <v>1198862816</v>
      </c>
    </row>
    <row r="62" spans="2:10" ht="142.5" x14ac:dyDescent="0.2">
      <c r="B62" s="299" t="s">
        <v>1193</v>
      </c>
      <c r="C62" s="2"/>
      <c r="D62" s="2"/>
      <c r="E62" s="2"/>
      <c r="F62" s="235"/>
      <c r="G62" s="235"/>
    </row>
    <row r="63" spans="2:10" x14ac:dyDescent="0.2">
      <c r="B63" s="299"/>
      <c r="C63" s="2"/>
      <c r="D63" s="2"/>
      <c r="E63" s="2"/>
      <c r="F63" s="235"/>
      <c r="G63" s="235"/>
    </row>
    <row r="65" spans="2:10" ht="15" x14ac:dyDescent="0.25">
      <c r="B65" s="219" t="str">
        <f>B10</f>
        <v>10.3. Fortalecimiento de la gestión de la información para la cadena agroindustrial de la panela</v>
      </c>
    </row>
    <row r="66" spans="2:10" ht="34.5" customHeight="1" x14ac:dyDescent="0.2">
      <c r="B66" s="699" t="str">
        <f>Portafolio_Dependencia_IE!F141</f>
        <v>10.3.1.  Identificar el estado del arte y los requerimientos de información de la cadena agroindustrial de la panela, enfocados en el monitoreo y análisis de la competitividad, la eficiencia, el desempeño productivo, la implementación de la política sectorial, determinando las fuentes y variables de información en sistemas existentes, entre otros criterios.</v>
      </c>
      <c r="C66" s="699"/>
      <c r="D66" s="699"/>
      <c r="E66" s="699"/>
      <c r="F66" s="699"/>
      <c r="G66" s="699"/>
      <c r="H66" s="699"/>
    </row>
    <row r="67" spans="2:10" ht="35.1" customHeight="1" x14ac:dyDescent="0.2">
      <c r="B67" s="699" t="str">
        <f>Portafolio_Dependencia_IE!F142</f>
        <v xml:space="preserve">10.3.2. Elaborar un estudio técnico, financiero (incluidas las fuentes de financiamiento), jurídico y operativo que permita seleccionar la mejor alternativa para la gestión de la información sectorial a nivel nacional y regional, teniendo en cuenta los requerimientos de información y su caracterización. </v>
      </c>
      <c r="C67" s="699"/>
      <c r="D67" s="699"/>
      <c r="E67" s="699"/>
      <c r="F67" s="699"/>
      <c r="G67" s="699"/>
      <c r="H67" s="699"/>
    </row>
    <row r="68" spans="2:10" x14ac:dyDescent="0.2">
      <c r="B68" s="699" t="str">
        <f>Portafolio_Dependencia_IE!F143</f>
        <v>10.3.3. Promover la formulación y concertación del plan de tecnología de información para la cadena estableciendo una visión estratégica, tendencias, y dinámicas, en materia de TIC, realizando su actualización periódica, y promoviendo el fortalecimiento de las entidades que generan la información requerida por la cadena.</v>
      </c>
      <c r="C68" s="699"/>
      <c r="D68" s="699"/>
      <c r="E68" s="699"/>
      <c r="F68" s="699"/>
      <c r="G68" s="699"/>
      <c r="H68" s="699"/>
    </row>
    <row r="69" spans="2:10" ht="49.5" customHeight="1" x14ac:dyDescent="0.2">
      <c r="B69" s="699" t="str">
        <f>Portafolio_Dependencia_IE!F144</f>
        <v xml:space="preserve">10.3.4. Poner en funcionamiento el mecanismo o alternativa de gestión de información para la cadena, a partir del establecimiento de acuerdos con los actores generadores de información, en articulación con el Plan Estadístico Sectorial Agropecuario - PES Agropecuario  2022-2026 y con el Sistema Nacional Unificado de Información Rural y Agropecuaria (SNUIRA), realizando el levantamiento, procesamiento, análisis, monitoreo, actualización, publicación y divulgación de la información con diversos contenidos disponibles (producción, transformación, comercialización, mercados, riesgos agroclimáticos, etc.), de acuerdo con las necesidades de demanda de información de los actores. </v>
      </c>
      <c r="C69" s="699"/>
      <c r="D69" s="699"/>
      <c r="E69" s="699"/>
      <c r="F69" s="699"/>
      <c r="G69" s="699"/>
      <c r="H69" s="699"/>
    </row>
    <row r="70" spans="2:10" ht="31.5" customHeight="1" x14ac:dyDescent="0.2">
      <c r="B70" s="699" t="str">
        <f>Portafolio_Dependencia_IE!F145</f>
        <v>10.3.5. Socializar y difundir la oferta institucional relacionada con el uso y desarrollo de soluciones basadas en tecnología de información, promoviendo la generación de alianzas público-privadas que acerquen a los actores de la cadena y a las empresas prestadoras de servicios de tecnología e información, respondiendo a las demandas del sector en esta materia.</v>
      </c>
      <c r="C70" s="699"/>
      <c r="D70" s="699"/>
      <c r="E70" s="699"/>
      <c r="F70" s="699"/>
      <c r="G70" s="699"/>
      <c r="H70" s="699"/>
    </row>
    <row r="71" spans="2:10" ht="32.450000000000003" customHeight="1" x14ac:dyDescent="0.2">
      <c r="B71" s="699" t="str">
        <f>Portafolio_Dependencia_IE!F146</f>
        <v>10.3.6. Caracterizar la producción de panela y sus derivados, a nivel regional, identificando los sistemas de producción, productores, procesadores, comercializadores, empresas, organizaciones, esquemas asociativos y de integración actuales, infraestructura de producción, su nivel tecnológico, capacidades empresariales, oferta de productos y nivel de desempeño, modelos de negocio exitosos a lo largo de la cadena, así como condiciones de calidad de vida, niveles formación básica y técnica de productores de panela, entre otros aspectos.</v>
      </c>
      <c r="C71" s="699"/>
      <c r="D71" s="699"/>
      <c r="E71" s="699"/>
      <c r="F71" s="699"/>
      <c r="G71" s="699"/>
      <c r="H71" s="699"/>
    </row>
    <row r="72" spans="2:10" x14ac:dyDescent="0.2">
      <c r="B72" s="699" t="str">
        <f>Portafolio_Dependencia_IE!F147</f>
        <v>10.3.7. Realizar un estudio del mercado nacional e internacional de la panela y sus derivados, incluidos los diferenciados, actualizando permanentemente la información sobre el comportamiento de su demanda, así como caracterizar los consumidores, tendencias de mercado, preferencias, segmentos de mercado, productos sustitutos, entre otros.</v>
      </c>
      <c r="C72" s="699"/>
      <c r="D72" s="699"/>
      <c r="E72" s="699"/>
      <c r="F72" s="699"/>
      <c r="G72" s="699"/>
      <c r="H72" s="699"/>
    </row>
    <row r="73" spans="2:10" ht="14.1" customHeight="1" x14ac:dyDescent="0.2">
      <c r="B73" s="395"/>
      <c r="C73" s="395"/>
      <c r="D73" s="395"/>
      <c r="E73" s="395"/>
      <c r="F73" s="395"/>
      <c r="G73" s="395"/>
      <c r="H73" s="395"/>
    </row>
    <row r="74" spans="2:10" ht="15" x14ac:dyDescent="0.25">
      <c r="B74" s="236" t="s">
        <v>773</v>
      </c>
      <c r="C74" s="101"/>
      <c r="D74" s="101"/>
      <c r="E74" s="101"/>
      <c r="F74" s="101"/>
      <c r="G74" s="101"/>
      <c r="H74" s="101"/>
    </row>
    <row r="75" spans="2:10" ht="15" x14ac:dyDescent="0.25">
      <c r="B75" s="237" t="s">
        <v>774</v>
      </c>
      <c r="C75" s="237" t="s">
        <v>131</v>
      </c>
      <c r="D75" s="237" t="s">
        <v>7</v>
      </c>
      <c r="E75" s="237" t="s">
        <v>6</v>
      </c>
      <c r="F75" s="237" t="s">
        <v>919</v>
      </c>
      <c r="G75" s="237" t="s">
        <v>776</v>
      </c>
      <c r="H75" s="237" t="s">
        <v>777</v>
      </c>
    </row>
    <row r="76" spans="2:10" s="2" customFormat="1" x14ac:dyDescent="0.2">
      <c r="B76" s="10" t="s">
        <v>370</v>
      </c>
      <c r="C76" s="10">
        <v>12</v>
      </c>
      <c r="D76" s="10" t="s">
        <v>270</v>
      </c>
      <c r="E76" s="53">
        <v>300000</v>
      </c>
      <c r="F76" s="10"/>
      <c r="G76" s="10"/>
      <c r="H76" s="130">
        <f>+E76*C76</f>
        <v>3600000</v>
      </c>
      <c r="I76" s="52"/>
    </row>
    <row r="77" spans="2:10" s="2" customFormat="1" x14ac:dyDescent="0.2">
      <c r="B77" s="10" t="s">
        <v>371</v>
      </c>
      <c r="C77" s="10">
        <v>12</v>
      </c>
      <c r="D77" s="10" t="s">
        <v>270</v>
      </c>
      <c r="E77" s="53">
        <v>1000000</v>
      </c>
      <c r="F77" s="10"/>
      <c r="G77" s="10"/>
      <c r="H77" s="130">
        <f>+E77*C77</f>
        <v>12000000</v>
      </c>
      <c r="I77" s="52"/>
    </row>
    <row r="78" spans="2:10" s="2" customFormat="1" x14ac:dyDescent="0.2">
      <c r="B78" s="10" t="s">
        <v>369</v>
      </c>
      <c r="C78" s="10">
        <f>13*2</f>
        <v>26</v>
      </c>
      <c r="D78" s="10" t="s">
        <v>270</v>
      </c>
      <c r="E78" s="53">
        <v>60000</v>
      </c>
      <c r="F78" s="10"/>
      <c r="G78" s="10"/>
      <c r="H78" s="130">
        <f>+E78*C78</f>
        <v>1560000</v>
      </c>
      <c r="I78" s="52"/>
    </row>
    <row r="79" spans="2:10" x14ac:dyDescent="0.2">
      <c r="B79" s="10" t="s">
        <v>830</v>
      </c>
      <c r="C79" s="10">
        <f>13*2</f>
        <v>26</v>
      </c>
      <c r="D79" s="10" t="s">
        <v>270</v>
      </c>
      <c r="E79" s="53">
        <v>2150000</v>
      </c>
      <c r="F79" s="10"/>
      <c r="G79" s="10"/>
      <c r="H79" s="130">
        <f>+E79*C79</f>
        <v>55900000</v>
      </c>
      <c r="I79" s="396"/>
      <c r="J79" s="2"/>
    </row>
    <row r="80" spans="2:10" x14ac:dyDescent="0.2">
      <c r="B80" s="10" t="s">
        <v>888</v>
      </c>
      <c r="C80" s="10">
        <v>13</v>
      </c>
      <c r="D80" s="10" t="s">
        <v>270</v>
      </c>
      <c r="E80" s="53">
        <v>5000000</v>
      </c>
      <c r="F80" s="10"/>
      <c r="G80" s="10"/>
      <c r="H80" s="130">
        <f>+E80*C80</f>
        <v>65000000</v>
      </c>
      <c r="I80" s="396"/>
      <c r="J80" s="2"/>
    </row>
    <row r="81" spans="2:10" s="87" customFormat="1" x14ac:dyDescent="0.2">
      <c r="B81" s="353" t="s">
        <v>1120</v>
      </c>
      <c r="C81" s="31">
        <f>4+2+2+4</f>
        <v>12</v>
      </c>
      <c r="D81" s="31" t="s">
        <v>1080</v>
      </c>
      <c r="E81" s="243">
        <f>'Categoria Costos Panela'!D82</f>
        <v>8256000</v>
      </c>
      <c r="F81" s="354"/>
      <c r="G81" s="31">
        <v>12</v>
      </c>
      <c r="H81" s="130">
        <f>G81*E81*C81</f>
        <v>1188864000</v>
      </c>
      <c r="I81" s="355"/>
    </row>
    <row r="82" spans="2:10" s="87" customFormat="1" x14ac:dyDescent="0.2">
      <c r="B82" s="10" t="s">
        <v>996</v>
      </c>
      <c r="C82" s="31">
        <v>1</v>
      </c>
      <c r="D82" s="10" t="s">
        <v>1069</v>
      </c>
      <c r="E82" s="243">
        <v>6000000</v>
      </c>
      <c r="F82" s="354"/>
      <c r="G82" s="31">
        <v>12</v>
      </c>
      <c r="H82" s="130">
        <f>C82*E82*G82</f>
        <v>72000000</v>
      </c>
      <c r="I82" s="355"/>
    </row>
    <row r="83" spans="2:10" x14ac:dyDescent="0.2">
      <c r="B83" s="10" t="str">
        <f>'Categoria Costos Panela'!B372</f>
        <v>j. Pauta Digital redes sociales(Facebook, Instagram, you tube), mensual</v>
      </c>
      <c r="C83" s="10">
        <v>1</v>
      </c>
      <c r="D83" s="10" t="s">
        <v>270</v>
      </c>
      <c r="E83" s="53">
        <v>12000000</v>
      </c>
      <c r="F83" s="10"/>
      <c r="G83" s="10">
        <v>2</v>
      </c>
      <c r="H83" s="130">
        <f>+E83*C83*G83</f>
        <v>24000000</v>
      </c>
      <c r="I83" s="396"/>
      <c r="J83" s="2"/>
    </row>
    <row r="84" spans="2:10" s="88" customFormat="1" x14ac:dyDescent="0.2">
      <c r="B84" s="31" t="s">
        <v>1083</v>
      </c>
      <c r="C84" s="31">
        <f>13*2</f>
        <v>26</v>
      </c>
      <c r="D84" s="195" t="s">
        <v>1080</v>
      </c>
      <c r="E84" s="130">
        <f>'Categoria Costos Panela'!C166+('Categoria Costos Panela'!E82*3)</f>
        <v>1589042</v>
      </c>
      <c r="F84" s="147"/>
      <c r="G84" s="31"/>
      <c r="H84" s="130">
        <f>C84*E84</f>
        <v>41315092</v>
      </c>
      <c r="I84" s="356"/>
    </row>
    <row r="85" spans="2:10" s="87" customFormat="1" x14ac:dyDescent="0.2">
      <c r="B85" s="353" t="s">
        <v>778</v>
      </c>
      <c r="C85" s="31">
        <v>1</v>
      </c>
      <c r="D85" s="31" t="s">
        <v>1121</v>
      </c>
      <c r="E85" s="243">
        <f>15000000+(2000*'Categoria Costos Panela'!C330)</f>
        <v>25000000</v>
      </c>
      <c r="F85" s="354"/>
      <c r="G85" s="31"/>
      <c r="H85" s="130">
        <f>C85*E85</f>
        <v>25000000</v>
      </c>
      <c r="I85" s="355"/>
    </row>
    <row r="86" spans="2:10" x14ac:dyDescent="0.2">
      <c r="B86" s="10" t="s">
        <v>841</v>
      </c>
      <c r="C86" s="10">
        <v>1</v>
      </c>
      <c r="D86" s="10" t="s">
        <v>270</v>
      </c>
      <c r="E86" s="53">
        <v>5000000</v>
      </c>
      <c r="F86" s="10"/>
      <c r="G86" s="10">
        <v>4</v>
      </c>
      <c r="H86" s="130">
        <f>+E86*C86*G86</f>
        <v>20000000</v>
      </c>
      <c r="I86" s="396"/>
      <c r="J86" s="2"/>
    </row>
    <row r="87" spans="2:10" s="87" customFormat="1" x14ac:dyDescent="0.2">
      <c r="B87" s="308" t="s">
        <v>957</v>
      </c>
      <c r="C87" s="31">
        <v>12</v>
      </c>
      <c r="D87" s="10" t="s">
        <v>1059</v>
      </c>
      <c r="E87" s="243">
        <f>'Categoria Costos Panela'!C184</f>
        <v>1625000</v>
      </c>
      <c r="F87" s="354"/>
      <c r="G87" s="31"/>
      <c r="H87" s="130">
        <f>C87*E87</f>
        <v>19500000</v>
      </c>
      <c r="I87" s="355"/>
    </row>
    <row r="88" spans="2:10" s="87" customFormat="1" x14ac:dyDescent="0.2">
      <c r="B88" s="309" t="s">
        <v>958</v>
      </c>
      <c r="C88" s="31">
        <v>12</v>
      </c>
      <c r="D88" s="10" t="s">
        <v>1059</v>
      </c>
      <c r="E88" s="243">
        <f>'Categoria Costos Panela'!C192</f>
        <v>7000000</v>
      </c>
      <c r="F88" s="354"/>
      <c r="G88" s="31"/>
      <c r="H88" s="130">
        <f t="shared" ref="H88:H92" si="7">C88*E88</f>
        <v>84000000</v>
      </c>
      <c r="I88" s="355"/>
    </row>
    <row r="89" spans="2:10" s="87" customFormat="1" x14ac:dyDescent="0.2">
      <c r="B89" s="308" t="s">
        <v>959</v>
      </c>
      <c r="C89" s="31">
        <v>3</v>
      </c>
      <c r="D89" s="10" t="s">
        <v>1059</v>
      </c>
      <c r="E89" s="243">
        <f>'Categoria Costos Panela'!C202</f>
        <v>5700000</v>
      </c>
      <c r="F89" s="354"/>
      <c r="G89" s="31"/>
      <c r="H89" s="130">
        <f t="shared" si="7"/>
        <v>17100000</v>
      </c>
      <c r="I89" s="355"/>
    </row>
    <row r="90" spans="2:10" s="87" customFormat="1" x14ac:dyDescent="0.2">
      <c r="B90" s="308" t="s">
        <v>960</v>
      </c>
      <c r="C90" s="31">
        <v>12</v>
      </c>
      <c r="D90" s="10" t="s">
        <v>1059</v>
      </c>
      <c r="E90" s="243">
        <f>'Categoria Costos Panela'!C203</f>
        <v>65000</v>
      </c>
      <c r="F90" s="354"/>
      <c r="G90" s="31"/>
      <c r="H90" s="130">
        <f t="shared" si="7"/>
        <v>780000</v>
      </c>
      <c r="I90" s="355"/>
    </row>
    <row r="91" spans="2:10" s="87" customFormat="1" x14ac:dyDescent="0.2">
      <c r="B91" s="308" t="s">
        <v>961</v>
      </c>
      <c r="C91" s="31">
        <v>12</v>
      </c>
      <c r="D91" s="10" t="s">
        <v>1059</v>
      </c>
      <c r="E91" s="243">
        <f>'Categoria Costos Panela'!C204</f>
        <v>150000</v>
      </c>
      <c r="F91" s="354"/>
      <c r="G91" s="31"/>
      <c r="H91" s="130">
        <f t="shared" si="7"/>
        <v>1800000</v>
      </c>
      <c r="I91" s="355"/>
    </row>
    <row r="92" spans="2:10" s="87" customFormat="1" x14ac:dyDescent="0.2">
      <c r="B92" s="308" t="s">
        <v>1070</v>
      </c>
      <c r="C92" s="31">
        <v>12</v>
      </c>
      <c r="D92" s="10" t="s">
        <v>969</v>
      </c>
      <c r="E92" s="243">
        <f>'Categoria Costos Panela'!C205</f>
        <v>150000</v>
      </c>
      <c r="F92" s="354"/>
      <c r="G92" s="31"/>
      <c r="H92" s="130">
        <f t="shared" si="7"/>
        <v>1800000</v>
      </c>
      <c r="I92" s="355"/>
    </row>
    <row r="93" spans="2:10" x14ac:dyDescent="0.2">
      <c r="B93" s="10" t="s">
        <v>1122</v>
      </c>
      <c r="C93" s="10">
        <v>1</v>
      </c>
      <c r="D93" s="10" t="s">
        <v>270</v>
      </c>
      <c r="E93" s="53">
        <f>((120000*70000)*1.45)*1.2</f>
        <v>14616000000</v>
      </c>
      <c r="F93" s="10"/>
      <c r="G93" s="10"/>
      <c r="H93" s="130">
        <f>C93*E93</f>
        <v>14616000000</v>
      </c>
      <c r="I93" s="396" t="s">
        <v>993</v>
      </c>
      <c r="J93" s="2"/>
    </row>
    <row r="94" spans="2:10" x14ac:dyDescent="0.2">
      <c r="B94" s="10" t="s">
        <v>1123</v>
      </c>
      <c r="C94" s="10">
        <v>1</v>
      </c>
      <c r="D94" s="10" t="s">
        <v>270</v>
      </c>
      <c r="E94" s="53">
        <v>4000000000</v>
      </c>
      <c r="F94" s="10"/>
      <c r="G94" s="10"/>
      <c r="H94" s="130">
        <f>C94*E94</f>
        <v>4000000000</v>
      </c>
      <c r="I94" s="396" t="s">
        <v>1124</v>
      </c>
      <c r="J94" s="2"/>
    </row>
    <row r="95" spans="2:10" x14ac:dyDescent="0.2">
      <c r="B95" s="10" t="s">
        <v>1119</v>
      </c>
      <c r="C95" s="10"/>
      <c r="D95" s="10"/>
      <c r="E95" s="53"/>
      <c r="F95" s="10"/>
      <c r="G95" s="10"/>
      <c r="H95" s="130" t="s">
        <v>781</v>
      </c>
      <c r="I95" s="396"/>
      <c r="J95" s="2"/>
    </row>
    <row r="96" spans="2:10" x14ac:dyDescent="0.2">
      <c r="B96" s="10" t="s">
        <v>872</v>
      </c>
      <c r="C96" s="10"/>
      <c r="D96" s="10"/>
      <c r="E96" s="241"/>
      <c r="F96" s="316"/>
      <c r="G96" s="10"/>
      <c r="H96" s="130" t="s">
        <v>781</v>
      </c>
      <c r="I96" s="52"/>
    </row>
    <row r="97" spans="2:9" x14ac:dyDescent="0.2">
      <c r="B97" s="315"/>
      <c r="C97" s="10"/>
      <c r="D97" s="10"/>
      <c r="E97" s="241"/>
      <c r="F97" s="258"/>
      <c r="G97" s="10"/>
      <c r="H97" s="130"/>
    </row>
    <row r="98" spans="2:9" ht="15" x14ac:dyDescent="0.25">
      <c r="B98" s="246" t="s">
        <v>1111</v>
      </c>
      <c r="C98" s="237"/>
      <c r="D98" s="237"/>
      <c r="E98" s="237"/>
      <c r="F98" s="237"/>
      <c r="G98" s="237"/>
      <c r="H98" s="357">
        <f>(I99*6)+H93+H94</f>
        <v>19433109546</v>
      </c>
      <c r="I98" s="245" t="s">
        <v>782</v>
      </c>
    </row>
    <row r="99" spans="2:9" ht="15" x14ac:dyDescent="0.25">
      <c r="B99" s="81" t="s">
        <v>1125</v>
      </c>
      <c r="C99" s="278"/>
      <c r="D99" s="278"/>
      <c r="E99" s="278"/>
      <c r="F99" s="278"/>
      <c r="G99" s="278"/>
      <c r="H99" s="358">
        <f>SUM(H76:H97)-H93-H94</f>
        <v>1634219092</v>
      </c>
      <c r="I99" s="262">
        <f>H99/12</f>
        <v>136184924.33333334</v>
      </c>
    </row>
    <row r="100" spans="2:9" ht="15" x14ac:dyDescent="0.25">
      <c r="B100" s="246" t="s">
        <v>1126</v>
      </c>
      <c r="C100" s="237"/>
      <c r="D100" s="237"/>
      <c r="E100" s="237"/>
      <c r="F100" s="237"/>
      <c r="G100" s="237"/>
      <c r="H100" s="357">
        <f>H99+H93</f>
        <v>16250219092</v>
      </c>
    </row>
    <row r="101" spans="2:9" ht="15" x14ac:dyDescent="0.25">
      <c r="B101" s="359" t="s">
        <v>1127</v>
      </c>
      <c r="C101" s="360"/>
      <c r="D101" s="360"/>
      <c r="E101" s="360"/>
      <c r="F101" s="360"/>
      <c r="G101" s="360"/>
      <c r="H101" s="361">
        <f>H99+H94</f>
        <v>5634219092</v>
      </c>
    </row>
    <row r="102" spans="2:9" ht="258" customHeight="1" x14ac:dyDescent="0.2">
      <c r="B102" s="299" t="s">
        <v>1192</v>
      </c>
      <c r="C102" s="2"/>
      <c r="D102" s="2"/>
      <c r="E102" s="2"/>
      <c r="F102" s="235"/>
      <c r="G102" s="235"/>
    </row>
    <row r="104" spans="2:9" ht="15" x14ac:dyDescent="0.25">
      <c r="B104" s="219" t="str">
        <f>B11</f>
        <v xml:space="preserve">10.4. Fortalecimiento y creación de instrumentos de financiamiento, asociatividad rural productiva, empresarización, comercialización y gestión de riesgos, específicos para la cadena </v>
      </c>
    </row>
    <row r="106" spans="2:9" ht="32.1" customHeight="1" x14ac:dyDescent="0.2">
      <c r="B106" s="699" t="str">
        <f>Portafolio_Dependencia_IE!F148</f>
        <v xml:space="preserve">10.4.1. Revisar, diseñar y/o mejorar los instrumentos de financiamiento formales, para promover  el crecimiento, la cobertura y el acceso, individual o asociativo al crédito de fomento, así como profundizar en la implementación de garantías alternativas al crédito, tales como garantías mobiliarias, cesión de derechos, entre otros. </v>
      </c>
      <c r="C106" s="699"/>
      <c r="D106" s="699"/>
      <c r="E106" s="699"/>
      <c r="F106" s="699"/>
      <c r="G106" s="699"/>
      <c r="H106" s="699"/>
    </row>
    <row r="107" spans="2:9" ht="34.5" customHeight="1" x14ac:dyDescent="0.2">
      <c r="B107" s="699" t="str">
        <f>Portafolio_Dependencia_IE!F149</f>
        <v xml:space="preserve">10.4.2. Gestionar el aumento en la asignación de recursos dirigidos a las líneas especiales de crédito e incentivos que permitan mejorar el desempeño productivo, apalancar la inversión en activos y mitigar riesgos inherentes a la actividad, ofertando al mercado productos ajustados a las necesidades de la cadena agroindustrial de la panela. </v>
      </c>
      <c r="C107" s="699"/>
      <c r="D107" s="699"/>
      <c r="E107" s="699"/>
      <c r="F107" s="699"/>
      <c r="G107" s="699"/>
      <c r="H107" s="699"/>
    </row>
    <row r="108" spans="2:9" ht="33.950000000000003" customHeight="1" x14ac:dyDescent="0.2">
      <c r="B108" s="699" t="str">
        <f>Portafolio_Dependencia_IE!F150</f>
        <v xml:space="preserve">10.4.3. Adaptar y/o mejorar instrumentos y mecanismos alternativos de comercialización y financiamiento, tales como: contratos con entregas futuras y anticipo de recursos, factoring, cesión de derechos económicos a favor de financiadores y/o cuyos riesgos puedan ser mitigados a través de garantías FAG, complementarias, u otros instrumentos, para mejorar la liquidez de los actores de la cadena, mitigar riesgos y atraer inversionistas. </v>
      </c>
      <c r="C108" s="699"/>
      <c r="D108" s="699"/>
      <c r="E108" s="699"/>
      <c r="F108" s="699"/>
      <c r="G108" s="699"/>
      <c r="H108" s="699"/>
    </row>
    <row r="109" spans="2:9" ht="33.950000000000003" customHeight="1" x14ac:dyDescent="0.2">
      <c r="B109" s="699" t="str">
        <f>Portafolio_Dependencia_IE!F151</f>
        <v xml:space="preserve">10.4.4. Gestionar el aumento en la asignación de recursos dirigidos a fortalecer los mecanismos financieros, así como promover el diseño de mecanismos no financieros, orientados a la construcción y mejoramiento de infraestructura, maquinaria y equipos de los trapiches paneleros, en el marco de la implementación de la Ley 2005 de 2019. </v>
      </c>
      <c r="C109" s="699"/>
      <c r="D109" s="699"/>
      <c r="E109" s="699"/>
      <c r="F109" s="699"/>
      <c r="G109" s="699"/>
      <c r="H109" s="699"/>
    </row>
    <row r="110" spans="2:9" ht="30.95" customHeight="1" x14ac:dyDescent="0.2">
      <c r="B110" s="699" t="str">
        <f>Portafolio_Dependencia_IE!F152</f>
        <v xml:space="preserve">10.4.5. Adaptar y/o mejorar los instrumentos para la gestión de riesgos climáticos, biológicos y de mercados, fomentando el uso de seguros agrícolas y cobertura de tasa de cambio, entre otros, en articulación con la Ley de seguridad jurídica y financiera del seguro agropecuario (Ley 2178 de 2021). </v>
      </c>
      <c r="C110" s="699"/>
      <c r="D110" s="699"/>
      <c r="E110" s="699"/>
      <c r="F110" s="699"/>
      <c r="G110" s="699"/>
      <c r="H110" s="699"/>
    </row>
    <row r="111" spans="2:9" ht="35.1" customHeight="1" x14ac:dyDescent="0.2">
      <c r="B111" s="699" t="str">
        <f>Portafolio_Dependencia_IE!F153</f>
        <v xml:space="preserve">10.4.6. Actualizar y/o fomentar los programas y productos financieros que permitan la inclusión financiera de los actores de la cadena, que redunden en la mejora en el acceso y cobertura tanto al crédito de fomento como al comercial, articulado con la Ley de fortalecimiento al financiamiento de los pequeños y medianos productores agropecuarios (Ley 2186 del 2022) y con los instrumentos generados para la economía popular. </v>
      </c>
      <c r="C111" s="699"/>
      <c r="D111" s="699"/>
      <c r="E111" s="699"/>
      <c r="F111" s="699"/>
      <c r="G111" s="699"/>
      <c r="H111" s="699"/>
    </row>
    <row r="112" spans="2:9" ht="36" customHeight="1" x14ac:dyDescent="0.2">
      <c r="B112" s="699" t="str">
        <f>Portafolio_Dependencia_IE!F154</f>
        <v>10.4.7. Revisar, mejorar y fortalecer financieramente los instrumentos de política y programas encaminados a la financiación y cofinanciación de asociatividad rural productiva y/o modelos asociativos de base social y/o de integración, a través de esquemas de financiamiento que promuevan  la productividad y mejora en la comercialización, tales como capital semilla,  fondos autogestionados, el crédito (individual y asociativo), el microcrédito, servicios de la banca comercial, entre otros.</v>
      </c>
      <c r="C112" s="699"/>
      <c r="D112" s="699"/>
      <c r="E112" s="699"/>
      <c r="F112" s="699"/>
      <c r="G112" s="699"/>
      <c r="H112" s="699"/>
    </row>
    <row r="113" spans="2:10" ht="28.5" customHeight="1" x14ac:dyDescent="0.2">
      <c r="B113" s="699" t="str">
        <f>Portafolio_Dependencia_IE!F155</f>
        <v xml:space="preserve">10.4.8. Revisar, diseñar y/o fortalecer instrumentos de política y mecanismos alternativos para promover la formalización gradual a lo largo de la cadena. </v>
      </c>
      <c r="C113" s="699"/>
      <c r="D113" s="699"/>
      <c r="E113" s="699"/>
      <c r="F113" s="699"/>
      <c r="G113" s="699"/>
      <c r="H113" s="699"/>
    </row>
    <row r="114" spans="2:10" ht="32.1" customHeight="1" x14ac:dyDescent="0.2">
      <c r="B114" s="699" t="str">
        <f>Portafolio_Dependencia_IE!F156</f>
        <v xml:space="preserve">10.4.9. Contribuir en el desarrollo de acciones que mejoren la gestión y el recaudo de la cuota de fomento panelero, acordes con lo establecido en la Ley 40 de 1990, por medio de la cual se creó el Fondo de Fomento Panelero y se establecen las normas para el recaudo y administración de los recursos. </v>
      </c>
      <c r="C114" s="699"/>
      <c r="D114" s="699"/>
      <c r="E114" s="699"/>
      <c r="F114" s="699"/>
      <c r="G114" s="699"/>
      <c r="H114" s="699"/>
    </row>
    <row r="115" spans="2:10" ht="21" customHeight="1" x14ac:dyDescent="0.2">
      <c r="B115" s="699" t="str">
        <f>Portafolio_Dependencia_IE!F157</f>
        <v>10.4.10. Promover la reglamentación y puesta en marcha del Fondo de Estabilización de Precios de la Panela y mieles (Ley 2227 de 2022) como instrumento que contribuye a estabilizar el ingreso de los productores de panela.</v>
      </c>
      <c r="C115" s="699"/>
      <c r="D115" s="699"/>
      <c r="E115" s="699"/>
      <c r="F115" s="699"/>
      <c r="G115" s="699"/>
      <c r="H115" s="699"/>
    </row>
    <row r="116" spans="2:10" ht="21.6" customHeight="1" x14ac:dyDescent="0.2">
      <c r="B116" s="699" t="str">
        <f>Portafolio_Dependencia_IE!F158</f>
        <v>10.4.11  Promover la revisión, actualización y ajuste de la metodología técnica para asignación de las cuotas de exportación de panela en el marco del Tratado de Libre Comercio con Estados Unidos de Norte América.</v>
      </c>
      <c r="C116" s="699"/>
      <c r="D116" s="699"/>
      <c r="E116" s="699"/>
      <c r="F116" s="699"/>
      <c r="G116" s="699"/>
      <c r="H116" s="699"/>
    </row>
    <row r="117" spans="2:10" ht="14.1" customHeight="1" x14ac:dyDescent="0.2">
      <c r="B117" s="395"/>
      <c r="C117" s="395"/>
      <c r="D117" s="395"/>
      <c r="E117" s="395"/>
      <c r="F117" s="395"/>
      <c r="G117" s="395"/>
      <c r="H117" s="395"/>
    </row>
    <row r="118" spans="2:10" ht="15" x14ac:dyDescent="0.25">
      <c r="B118" s="236" t="s">
        <v>773</v>
      </c>
      <c r="C118" s="101"/>
      <c r="D118" s="101"/>
      <c r="E118" s="101"/>
      <c r="F118" s="101"/>
      <c r="G118" s="101"/>
      <c r="H118" s="101"/>
    </row>
    <row r="119" spans="2:10" ht="15" x14ac:dyDescent="0.25">
      <c r="B119" s="237" t="s">
        <v>774</v>
      </c>
      <c r="C119" s="237" t="s">
        <v>131</v>
      </c>
      <c r="D119" s="237" t="s">
        <v>7</v>
      </c>
      <c r="E119" s="237" t="s">
        <v>6</v>
      </c>
      <c r="F119" s="237" t="s">
        <v>919</v>
      </c>
      <c r="G119" s="237" t="s">
        <v>776</v>
      </c>
      <c r="H119" s="237" t="s">
        <v>777</v>
      </c>
    </row>
    <row r="120" spans="2:10" s="2" customFormat="1" x14ac:dyDescent="0.2">
      <c r="B120" s="10" t="s">
        <v>370</v>
      </c>
      <c r="C120" s="10">
        <v>12</v>
      </c>
      <c r="D120" s="10" t="s">
        <v>270</v>
      </c>
      <c r="E120" s="53">
        <v>300000</v>
      </c>
      <c r="F120" s="10"/>
      <c r="G120" s="10"/>
      <c r="H120" s="130">
        <f>+E120*C120</f>
        <v>3600000</v>
      </c>
      <c r="I120" s="52"/>
    </row>
    <row r="121" spans="2:10" s="2" customFormat="1" x14ac:dyDescent="0.2">
      <c r="B121" s="10" t="s">
        <v>371</v>
      </c>
      <c r="C121" s="10">
        <v>12</v>
      </c>
      <c r="D121" s="10" t="s">
        <v>270</v>
      </c>
      <c r="E121" s="53">
        <v>1000000</v>
      </c>
      <c r="F121" s="10"/>
      <c r="G121" s="10"/>
      <c r="H121" s="130">
        <f>+E121*C121</f>
        <v>12000000</v>
      </c>
      <c r="I121" s="52"/>
    </row>
    <row r="122" spans="2:10" s="2" customFormat="1" x14ac:dyDescent="0.2">
      <c r="B122" s="10" t="s">
        <v>369</v>
      </c>
      <c r="C122" s="10">
        <f>13*2</f>
        <v>26</v>
      </c>
      <c r="D122" s="10" t="s">
        <v>270</v>
      </c>
      <c r="E122" s="53">
        <v>60000</v>
      </c>
      <c r="F122" s="10"/>
      <c r="G122" s="10"/>
      <c r="H122" s="130">
        <f>+E122*C122</f>
        <v>1560000</v>
      </c>
      <c r="I122" s="52"/>
    </row>
    <row r="123" spans="2:10" x14ac:dyDescent="0.2">
      <c r="B123" s="10" t="s">
        <v>830</v>
      </c>
      <c r="C123" s="10">
        <f>13*2</f>
        <v>26</v>
      </c>
      <c r="D123" s="10" t="s">
        <v>270</v>
      </c>
      <c r="E123" s="53">
        <v>2150000</v>
      </c>
      <c r="F123" s="10"/>
      <c r="G123" s="10"/>
      <c r="H123" s="130">
        <f>+E123*C123</f>
        <v>55900000</v>
      </c>
      <c r="I123" s="396"/>
      <c r="J123" s="2"/>
    </row>
    <row r="124" spans="2:10" x14ac:dyDescent="0.2">
      <c r="B124" s="10" t="str">
        <f>'Categoria Costos Panela'!B344</f>
        <v xml:space="preserve">j. Pauta Digital redes mensual (Facebook, Instagram, you tube) </v>
      </c>
      <c r="C124" s="10">
        <v>3</v>
      </c>
      <c r="D124" s="10" t="s">
        <v>270</v>
      </c>
      <c r="E124" s="53">
        <f>'Categoria Costos Panela'!C344</f>
        <v>12000000</v>
      </c>
      <c r="F124" s="10"/>
      <c r="G124" s="10"/>
      <c r="H124" s="130">
        <f>C124*E124</f>
        <v>36000000</v>
      </c>
      <c r="I124" s="396"/>
      <c r="J124" s="2"/>
    </row>
    <row r="125" spans="2:10" x14ac:dyDescent="0.2">
      <c r="B125" s="10" t="str">
        <f>'Categoria Costos Panela'!B350</f>
        <v>p. Plataformas para envió de correo masivos y mensajes de texto (mensual)</v>
      </c>
      <c r="C125" s="10">
        <v>2</v>
      </c>
      <c r="D125" s="10" t="s">
        <v>270</v>
      </c>
      <c r="E125" s="53">
        <f>'Categoria Costos Panela'!C350</f>
        <v>5000000</v>
      </c>
      <c r="F125" s="10"/>
      <c r="G125" s="10"/>
      <c r="H125" s="130">
        <f>C125*E125</f>
        <v>10000000</v>
      </c>
      <c r="I125" s="396"/>
      <c r="J125" s="2"/>
    </row>
    <row r="126" spans="2:10" s="2" customFormat="1" x14ac:dyDescent="0.2">
      <c r="B126" s="10" t="s">
        <v>1118</v>
      </c>
      <c r="C126" s="31">
        <v>2</v>
      </c>
      <c r="D126" s="10" t="s">
        <v>1080</v>
      </c>
      <c r="E126" s="53">
        <f>'Categoria Costos Panela'!D16</f>
        <v>9412000</v>
      </c>
      <c r="F126" s="244"/>
      <c r="G126" s="10">
        <v>12</v>
      </c>
      <c r="H126" s="130">
        <f>C126*E126*G126</f>
        <v>225888000</v>
      </c>
      <c r="I126" s="256"/>
    </row>
    <row r="127" spans="2:10" x14ac:dyDescent="0.2">
      <c r="B127" s="82" t="s">
        <v>1128</v>
      </c>
      <c r="C127" s="31"/>
      <c r="D127" s="10"/>
      <c r="E127" s="241"/>
      <c r="F127" s="10"/>
      <c r="G127" s="10"/>
      <c r="H127" s="130" t="s">
        <v>1085</v>
      </c>
      <c r="I127" s="52"/>
    </row>
    <row r="128" spans="2:10" x14ac:dyDescent="0.2">
      <c r="B128" s="82" t="s">
        <v>1129</v>
      </c>
      <c r="C128" s="31"/>
      <c r="D128" s="10"/>
      <c r="E128" s="241"/>
      <c r="F128" s="10"/>
      <c r="G128" s="10"/>
      <c r="H128" s="130" t="s">
        <v>1085</v>
      </c>
      <c r="I128" s="52"/>
    </row>
    <row r="129" spans="2:9" x14ac:dyDescent="0.2">
      <c r="B129" s="10" t="s">
        <v>1130</v>
      </c>
      <c r="C129" s="10"/>
      <c r="D129" s="10"/>
      <c r="E129" s="241"/>
      <c r="F129" s="316"/>
      <c r="G129" s="10"/>
      <c r="H129" s="130" t="s">
        <v>1085</v>
      </c>
      <c r="I129" s="52"/>
    </row>
    <row r="130" spans="2:9" x14ac:dyDescent="0.2">
      <c r="B130" s="10" t="s">
        <v>872</v>
      </c>
      <c r="C130" s="126"/>
      <c r="D130" s="10"/>
      <c r="E130" s="241"/>
      <c r="F130" s="316"/>
      <c r="G130" s="10"/>
      <c r="H130" s="130" t="s">
        <v>1085</v>
      </c>
      <c r="I130" s="52"/>
    </row>
    <row r="131" spans="2:9" ht="15" x14ac:dyDescent="0.25">
      <c r="B131" s="315"/>
      <c r="C131" s="10"/>
      <c r="D131" s="10"/>
      <c r="E131" s="241"/>
      <c r="F131" s="258"/>
      <c r="G131" s="10"/>
      <c r="H131" s="130"/>
      <c r="I131" s="245" t="s">
        <v>782</v>
      </c>
    </row>
    <row r="132" spans="2:9" ht="15" x14ac:dyDescent="0.25">
      <c r="B132" s="246" t="s">
        <v>1093</v>
      </c>
      <c r="C132" s="247"/>
      <c r="D132" s="248"/>
      <c r="E132" s="249"/>
      <c r="F132" s="249"/>
      <c r="G132" s="248"/>
      <c r="H132" s="262">
        <f>SUM(H120:H131)</f>
        <v>344948000</v>
      </c>
      <c r="I132" s="262">
        <f>H132/12</f>
        <v>28745666.666666668</v>
      </c>
    </row>
    <row r="133" spans="2:9" ht="144.6" customHeight="1" x14ac:dyDescent="0.2">
      <c r="B133" s="397" t="s">
        <v>1683</v>
      </c>
      <c r="H133" s="235"/>
    </row>
    <row r="134" spans="2:9" x14ac:dyDescent="0.2">
      <c r="B134" s="299"/>
      <c r="C134" s="2"/>
      <c r="D134" s="2"/>
      <c r="E134" s="2"/>
      <c r="F134" s="235"/>
      <c r="G134" s="235"/>
    </row>
  </sheetData>
  <sheetProtection algorithmName="SHA-512" hashValue="PWk1LACDuH1N6syBbzIQn+T6WrxnMzxBlwiBjN/pDm4waQzrkJm7P4dsdvL6TNu4fsCEENPjEwBuUvH27Is/fQ==" saltValue="VV+vChPfgAz/CMD5C8pCTw==" spinCount="100000" sheet="1" objects="1" scenarios="1"/>
  <mergeCells count="29">
    <mergeCell ref="B21:H21"/>
    <mergeCell ref="B14:H15"/>
    <mergeCell ref="B17:H17"/>
    <mergeCell ref="B18:H18"/>
    <mergeCell ref="B19:H19"/>
    <mergeCell ref="B20:H20"/>
    <mergeCell ref="B22:H22"/>
    <mergeCell ref="B41:H42"/>
    <mergeCell ref="B43:H43"/>
    <mergeCell ref="B44:H44"/>
    <mergeCell ref="B45:H45"/>
    <mergeCell ref="B66:H66"/>
    <mergeCell ref="B71:H71"/>
    <mergeCell ref="B72:H72"/>
    <mergeCell ref="B67:H67"/>
    <mergeCell ref="B68:H68"/>
    <mergeCell ref="B69:H69"/>
    <mergeCell ref="B70:H70"/>
    <mergeCell ref="B106:H106"/>
    <mergeCell ref="B107:H107"/>
    <mergeCell ref="B108:H108"/>
    <mergeCell ref="B113:H113"/>
    <mergeCell ref="B114:H114"/>
    <mergeCell ref="B116:H116"/>
    <mergeCell ref="B109:H109"/>
    <mergeCell ref="B110:H110"/>
    <mergeCell ref="B111:H111"/>
    <mergeCell ref="B112:H112"/>
    <mergeCell ref="B115:H115"/>
  </mergeCells>
  <phoneticPr fontId="15" type="noConversion"/>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22B3F-C075-496E-AEEA-8FAA30F15D33}">
  <dimension ref="A1:R858"/>
  <sheetViews>
    <sheetView showGridLines="0" tabSelected="1" zoomScale="70" zoomScaleNormal="70" workbookViewId="0">
      <selection activeCell="C35" sqref="C35"/>
    </sheetView>
  </sheetViews>
  <sheetFormatPr baseColWidth="10" defaultColWidth="11.5703125" defaultRowHeight="14.25" x14ac:dyDescent="0.2"/>
  <cols>
    <col min="1" max="1" width="11.5703125" style="1"/>
    <col min="2" max="2" width="79.5703125" style="1" customWidth="1"/>
    <col min="3" max="3" width="47.85546875" style="1" customWidth="1"/>
    <col min="4" max="4" width="39.7109375" style="1" customWidth="1"/>
    <col min="5" max="5" width="23.28515625" style="1" customWidth="1"/>
    <col min="6" max="6" width="26.7109375" style="1" customWidth="1"/>
    <col min="7" max="7" width="24.140625" style="1" customWidth="1"/>
    <col min="8" max="8" width="29.28515625" style="1" customWidth="1"/>
    <col min="9" max="9" width="17.42578125" style="1" customWidth="1"/>
    <col min="10" max="10" width="16.140625" style="1" customWidth="1"/>
    <col min="11" max="11" width="19.140625" style="1" customWidth="1"/>
    <col min="12" max="12" width="17.85546875" style="1" bestFit="1" customWidth="1"/>
    <col min="13" max="13" width="19.140625" style="1" customWidth="1"/>
    <col min="14" max="14" width="18.42578125" style="1" customWidth="1"/>
    <col min="15" max="15" width="23.85546875" style="1" customWidth="1"/>
    <col min="16" max="16" width="19.85546875" style="1" bestFit="1" customWidth="1"/>
    <col min="17" max="17" width="18.85546875" style="1" bestFit="1" customWidth="1"/>
    <col min="18" max="18" width="16.85546875" style="1" customWidth="1"/>
    <col min="19" max="23" width="16.7109375" style="1" bestFit="1" customWidth="1"/>
    <col min="24" max="16384" width="11.5703125" style="1"/>
  </cols>
  <sheetData>
    <row r="1" spans="1:10" ht="15" x14ac:dyDescent="0.25">
      <c r="B1" s="641" t="s">
        <v>0</v>
      </c>
      <c r="C1" s="641"/>
      <c r="D1" s="641"/>
      <c r="E1" s="641"/>
      <c r="F1" s="641"/>
      <c r="G1" s="641"/>
      <c r="H1" s="641"/>
      <c r="I1" s="641"/>
      <c r="J1" s="641"/>
    </row>
    <row r="2" spans="1:10" ht="15" x14ac:dyDescent="0.25">
      <c r="A2" s="2"/>
      <c r="B2" s="3"/>
      <c r="C2" s="3"/>
      <c r="D2" s="3"/>
      <c r="E2" s="3"/>
      <c r="F2" s="3"/>
      <c r="G2" s="3"/>
      <c r="H2" s="3"/>
      <c r="I2" s="3"/>
      <c r="J2" s="3"/>
    </row>
    <row r="3" spans="1:10" ht="15" x14ac:dyDescent="0.25">
      <c r="B3" s="4" t="s">
        <v>1</v>
      </c>
      <c r="D3" s="5"/>
    </row>
    <row r="4" spans="1:10" ht="15" x14ac:dyDescent="0.25">
      <c r="B4" s="6" t="s">
        <v>2</v>
      </c>
      <c r="D4" s="5"/>
    </row>
    <row r="5" spans="1:10" x14ac:dyDescent="0.2">
      <c r="A5" s="7"/>
      <c r="D5" s="5"/>
    </row>
    <row r="6" spans="1:10" ht="15" x14ac:dyDescent="0.25">
      <c r="B6" s="642" t="s">
        <v>3</v>
      </c>
      <c r="C6" s="642"/>
      <c r="D6" s="642"/>
      <c r="E6" s="642"/>
    </row>
    <row r="7" spans="1:10" ht="15" x14ac:dyDescent="0.25">
      <c r="B7" s="117" t="s">
        <v>4</v>
      </c>
      <c r="C7" s="117" t="s">
        <v>5</v>
      </c>
      <c r="D7" s="118" t="s">
        <v>6</v>
      </c>
      <c r="E7" s="117" t="s">
        <v>7</v>
      </c>
    </row>
    <row r="8" spans="1:10" x14ac:dyDescent="0.2">
      <c r="B8" s="31" t="s">
        <v>216</v>
      </c>
      <c r="C8" s="31" t="s">
        <v>9</v>
      </c>
      <c r="D8" s="119">
        <v>18823000</v>
      </c>
      <c r="E8" s="120" t="s">
        <v>10</v>
      </c>
    </row>
    <row r="9" spans="1:10" x14ac:dyDescent="0.2">
      <c r="B9" s="31" t="s">
        <v>8</v>
      </c>
      <c r="C9" s="31" t="s">
        <v>12</v>
      </c>
      <c r="D9" s="119">
        <v>17007000</v>
      </c>
      <c r="E9" s="120" t="s">
        <v>10</v>
      </c>
    </row>
    <row r="10" spans="1:10" x14ac:dyDescent="0.2">
      <c r="B10" s="31" t="s">
        <v>11</v>
      </c>
      <c r="C10" s="31" t="s">
        <v>14</v>
      </c>
      <c r="D10" s="119">
        <v>15191000</v>
      </c>
      <c r="E10" s="120" t="s">
        <v>10</v>
      </c>
    </row>
    <row r="11" spans="1:10" x14ac:dyDescent="0.2">
      <c r="B11" s="31" t="s">
        <v>13</v>
      </c>
      <c r="C11" s="31" t="s">
        <v>16</v>
      </c>
      <c r="D11" s="119">
        <v>13540000</v>
      </c>
      <c r="E11" s="120" t="s">
        <v>10</v>
      </c>
    </row>
    <row r="12" spans="1:10" x14ac:dyDescent="0.2">
      <c r="B12" s="31" t="s">
        <v>15</v>
      </c>
      <c r="C12" s="31" t="s">
        <v>18</v>
      </c>
      <c r="D12" s="119">
        <v>12054000</v>
      </c>
      <c r="E12" s="120" t="s">
        <v>10</v>
      </c>
    </row>
    <row r="13" spans="1:10" ht="15" thickBot="1" x14ac:dyDescent="0.25">
      <c r="B13" s="31" t="s">
        <v>17</v>
      </c>
      <c r="C13" s="31" t="s">
        <v>20</v>
      </c>
      <c r="D13" s="119">
        <v>11393000</v>
      </c>
      <c r="E13" s="120" t="s">
        <v>10</v>
      </c>
      <c r="G13" s="12"/>
    </row>
    <row r="14" spans="1:10" x14ac:dyDescent="0.2">
      <c r="B14" s="31" t="s">
        <v>19</v>
      </c>
      <c r="C14" s="31" t="s">
        <v>22</v>
      </c>
      <c r="D14" s="119">
        <v>10898000</v>
      </c>
      <c r="E14" s="120" t="s">
        <v>10</v>
      </c>
      <c r="G14" s="13" t="s">
        <v>23</v>
      </c>
      <c r="H14" s="14"/>
      <c r="I14" s="14"/>
      <c r="J14" s="15"/>
    </row>
    <row r="15" spans="1:10" x14ac:dyDescent="0.2">
      <c r="B15" s="31" t="s">
        <v>21</v>
      </c>
      <c r="C15" s="31" t="s">
        <v>25</v>
      </c>
      <c r="D15" s="119">
        <v>10402000</v>
      </c>
      <c r="E15" s="120" t="s">
        <v>10</v>
      </c>
      <c r="G15" s="16"/>
      <c r="J15" s="17"/>
    </row>
    <row r="16" spans="1:10" x14ac:dyDescent="0.2">
      <c r="B16" s="31" t="s">
        <v>24</v>
      </c>
      <c r="C16" s="31" t="s">
        <v>27</v>
      </c>
      <c r="D16" s="119">
        <v>9412000</v>
      </c>
      <c r="E16" s="120" t="s">
        <v>10</v>
      </c>
      <c r="G16" s="18" t="s">
        <v>28</v>
      </c>
      <c r="H16" s="1" t="s">
        <v>29</v>
      </c>
      <c r="J16" s="17"/>
    </row>
    <row r="17" spans="2:10" x14ac:dyDescent="0.2">
      <c r="B17" s="31" t="s">
        <v>203</v>
      </c>
      <c r="C17" s="31" t="s">
        <v>31</v>
      </c>
      <c r="D17" s="119">
        <v>8256000</v>
      </c>
      <c r="E17" s="120" t="s">
        <v>10</v>
      </c>
      <c r="G17" s="18" t="s">
        <v>32</v>
      </c>
      <c r="H17" s="1" t="s">
        <v>33</v>
      </c>
      <c r="J17" s="17"/>
    </row>
    <row r="18" spans="2:10" x14ac:dyDescent="0.2">
      <c r="B18" s="31" t="s">
        <v>215</v>
      </c>
      <c r="C18" s="31" t="s">
        <v>35</v>
      </c>
      <c r="D18" s="119">
        <v>7595000</v>
      </c>
      <c r="E18" s="120" t="s">
        <v>10</v>
      </c>
      <c r="G18" s="18" t="s">
        <v>36</v>
      </c>
      <c r="H18" s="1" t="s">
        <v>37</v>
      </c>
      <c r="J18" s="17"/>
    </row>
    <row r="19" spans="2:10" x14ac:dyDescent="0.2">
      <c r="B19" s="31" t="s">
        <v>26</v>
      </c>
      <c r="C19" s="31" t="s">
        <v>39</v>
      </c>
      <c r="D19" s="119">
        <v>6935000</v>
      </c>
      <c r="E19" s="120" t="s">
        <v>10</v>
      </c>
      <c r="G19" s="18" t="s">
        <v>40</v>
      </c>
      <c r="H19" s="1" t="s">
        <v>41</v>
      </c>
      <c r="J19" s="17"/>
    </row>
    <row r="20" spans="2:10" x14ac:dyDescent="0.2">
      <c r="B20" s="31" t="s">
        <v>30</v>
      </c>
      <c r="C20" s="31" t="s">
        <v>43</v>
      </c>
      <c r="D20" s="119">
        <v>5944000</v>
      </c>
      <c r="E20" s="120" t="s">
        <v>10</v>
      </c>
      <c r="G20" s="18" t="s">
        <v>44</v>
      </c>
      <c r="H20" s="1" t="s">
        <v>45</v>
      </c>
      <c r="J20" s="17"/>
    </row>
    <row r="21" spans="2:10" x14ac:dyDescent="0.2">
      <c r="B21" s="31" t="s">
        <v>34</v>
      </c>
      <c r="C21" s="31" t="s">
        <v>47</v>
      </c>
      <c r="D21" s="119">
        <v>5284000</v>
      </c>
      <c r="E21" s="120" t="s">
        <v>10</v>
      </c>
      <c r="G21" s="18" t="s">
        <v>48</v>
      </c>
      <c r="H21" s="1" t="s">
        <v>49</v>
      </c>
      <c r="J21" s="17"/>
    </row>
    <row r="22" spans="2:10" x14ac:dyDescent="0.2">
      <c r="B22" s="31" t="s">
        <v>38</v>
      </c>
      <c r="C22" s="31" t="s">
        <v>51</v>
      </c>
      <c r="D22" s="119">
        <v>4788000</v>
      </c>
      <c r="E22" s="120" t="s">
        <v>10</v>
      </c>
      <c r="G22" s="18" t="s">
        <v>52</v>
      </c>
      <c r="H22" s="1" t="s">
        <v>53</v>
      </c>
      <c r="J22" s="17"/>
    </row>
    <row r="23" spans="2:10" ht="15" thickBot="1" x14ac:dyDescent="0.25">
      <c r="B23" s="31" t="s">
        <v>42</v>
      </c>
      <c r="C23" s="31" t="s">
        <v>199</v>
      </c>
      <c r="D23" s="119">
        <v>4500000</v>
      </c>
      <c r="E23" s="120" t="s">
        <v>10</v>
      </c>
      <c r="G23" s="19"/>
      <c r="H23" s="20"/>
      <c r="I23" s="20"/>
      <c r="J23" s="21"/>
    </row>
    <row r="24" spans="2:10" x14ac:dyDescent="0.2">
      <c r="B24" s="31" t="s">
        <v>46</v>
      </c>
      <c r="C24" s="31" t="s">
        <v>200</v>
      </c>
      <c r="D24" s="119">
        <v>4200000</v>
      </c>
      <c r="E24" s="120" t="s">
        <v>10</v>
      </c>
    </row>
    <row r="25" spans="2:10" x14ac:dyDescent="0.2">
      <c r="B25" s="31" t="s">
        <v>50</v>
      </c>
      <c r="C25" s="31" t="s">
        <v>201</v>
      </c>
      <c r="D25" s="119">
        <v>4128000</v>
      </c>
      <c r="E25" s="120" t="s">
        <v>10</v>
      </c>
    </row>
    <row r="26" spans="2:10" x14ac:dyDescent="0.2">
      <c r="B26" s="31" t="s">
        <v>54</v>
      </c>
      <c r="C26" s="31" t="s">
        <v>202</v>
      </c>
      <c r="D26" s="119">
        <v>4128000</v>
      </c>
      <c r="E26" s="120" t="s">
        <v>10</v>
      </c>
    </row>
    <row r="27" spans="2:10" x14ac:dyDescent="0.2">
      <c r="B27" s="31" t="s">
        <v>203</v>
      </c>
      <c r="C27" s="31" t="s">
        <v>204</v>
      </c>
      <c r="D27" s="119">
        <v>3715000</v>
      </c>
      <c r="E27" s="120" t="s">
        <v>10</v>
      </c>
    </row>
    <row r="28" spans="2:10" x14ac:dyDescent="0.2">
      <c r="B28" s="31" t="s">
        <v>55</v>
      </c>
      <c r="C28" s="31" t="s">
        <v>205</v>
      </c>
      <c r="D28" s="119">
        <v>3715000</v>
      </c>
      <c r="E28" s="120" t="s">
        <v>10</v>
      </c>
    </row>
    <row r="29" spans="2:10" x14ac:dyDescent="0.2">
      <c r="B29" s="31" t="s">
        <v>56</v>
      </c>
      <c r="C29" s="31" t="s">
        <v>206</v>
      </c>
      <c r="D29" s="119">
        <v>3302000</v>
      </c>
      <c r="E29" s="120" t="s">
        <v>10</v>
      </c>
    </row>
    <row r="30" spans="2:10" x14ac:dyDescent="0.2">
      <c r="B30" s="31" t="s">
        <v>57</v>
      </c>
      <c r="C30" s="31" t="s">
        <v>207</v>
      </c>
      <c r="D30" s="119">
        <v>3302000</v>
      </c>
      <c r="E30" s="120" t="s">
        <v>10</v>
      </c>
    </row>
    <row r="31" spans="2:10" x14ac:dyDescent="0.2">
      <c r="B31" s="31" t="s">
        <v>58</v>
      </c>
      <c r="C31" s="31" t="s">
        <v>208</v>
      </c>
      <c r="D31" s="119">
        <v>2972000</v>
      </c>
      <c r="E31" s="120" t="s">
        <v>10</v>
      </c>
    </row>
    <row r="32" spans="2:10" x14ac:dyDescent="0.2">
      <c r="B32" s="31" t="s">
        <v>59</v>
      </c>
      <c r="C32" s="31" t="s">
        <v>210</v>
      </c>
      <c r="D32" s="119">
        <v>2642000</v>
      </c>
      <c r="E32" s="120" t="s">
        <v>10</v>
      </c>
    </row>
    <row r="33" spans="2:18" x14ac:dyDescent="0.2">
      <c r="B33" s="31" t="s">
        <v>60</v>
      </c>
      <c r="C33" s="31" t="s">
        <v>209</v>
      </c>
      <c r="D33" s="119">
        <v>2312000</v>
      </c>
      <c r="E33" s="120" t="s">
        <v>10</v>
      </c>
    </row>
    <row r="34" spans="2:18" x14ac:dyDescent="0.2">
      <c r="B34" s="31" t="s">
        <v>61</v>
      </c>
      <c r="C34" s="31" t="s">
        <v>211</v>
      </c>
      <c r="D34" s="119">
        <v>2300000</v>
      </c>
      <c r="E34" s="120" t="s">
        <v>10</v>
      </c>
    </row>
    <row r="35" spans="2:18" x14ac:dyDescent="0.2">
      <c r="B35" s="31" t="s">
        <v>62</v>
      </c>
      <c r="C35" s="31" t="s">
        <v>212</v>
      </c>
      <c r="D35" s="119">
        <v>1981000</v>
      </c>
      <c r="E35" s="120" t="s">
        <v>10</v>
      </c>
    </row>
    <row r="36" spans="2:18" x14ac:dyDescent="0.2">
      <c r="B36" s="31" t="s">
        <v>214</v>
      </c>
      <c r="C36" s="31" t="s">
        <v>213</v>
      </c>
      <c r="D36" s="119">
        <v>1651000</v>
      </c>
      <c r="E36" s="120" t="s">
        <v>10</v>
      </c>
    </row>
    <row r="38" spans="2:18" ht="12.95" customHeight="1" x14ac:dyDescent="0.2">
      <c r="B38" s="651" t="s">
        <v>1696</v>
      </c>
      <c r="C38" s="652"/>
      <c r="D38" s="652"/>
      <c r="E38" s="652"/>
    </row>
    <row r="39" spans="2:18" ht="12.95" customHeight="1" x14ac:dyDescent="0.2">
      <c r="B39" s="652"/>
      <c r="C39" s="652"/>
      <c r="D39" s="652"/>
      <c r="E39" s="652"/>
    </row>
    <row r="40" spans="2:18" ht="12.95" customHeight="1" x14ac:dyDescent="0.25">
      <c r="B40" s="122" t="s">
        <v>217</v>
      </c>
      <c r="D40" s="22"/>
    </row>
    <row r="42" spans="2:18" s="93" customFormat="1" ht="15" x14ac:dyDescent="0.25">
      <c r="B42" s="47" t="s">
        <v>1592</v>
      </c>
      <c r="C42" s="302"/>
    </row>
    <row r="43" spans="2:18" s="93" customFormat="1" ht="15" x14ac:dyDescent="0.25">
      <c r="B43" s="47" t="s">
        <v>925</v>
      </c>
      <c r="C43" s="49"/>
    </row>
    <row r="44" spans="2:18" s="93" customFormat="1" ht="15" x14ac:dyDescent="0.25">
      <c r="B44" s="47" t="s">
        <v>926</v>
      </c>
      <c r="C44" s="302"/>
      <c r="D44" s="303"/>
      <c r="E44" s="303"/>
      <c r="F44" s="303"/>
      <c r="G44" s="303"/>
      <c r="H44" s="303"/>
      <c r="I44" s="303"/>
      <c r="J44" s="303"/>
      <c r="K44" s="303"/>
      <c r="L44" s="303"/>
    </row>
    <row r="45" spans="2:18" s="330" customFormat="1" ht="55.5" customHeight="1" x14ac:dyDescent="0.2">
      <c r="B45" s="328" t="s">
        <v>927</v>
      </c>
      <c r="C45" s="328" t="s">
        <v>928</v>
      </c>
      <c r="D45" s="328" t="s">
        <v>929</v>
      </c>
      <c r="E45" s="328" t="s">
        <v>930</v>
      </c>
      <c r="F45" s="328" t="s">
        <v>931</v>
      </c>
      <c r="G45" s="328" t="s">
        <v>932</v>
      </c>
      <c r="H45" s="328" t="s">
        <v>930</v>
      </c>
      <c r="I45" s="328" t="s">
        <v>933</v>
      </c>
      <c r="J45" s="328" t="s">
        <v>934</v>
      </c>
      <c r="K45" s="329" t="s">
        <v>935</v>
      </c>
      <c r="L45" s="329" t="s">
        <v>936</v>
      </c>
      <c r="M45" s="329" t="s">
        <v>937</v>
      </c>
      <c r="N45" s="329" t="s">
        <v>938</v>
      </c>
      <c r="O45" s="329" t="s">
        <v>932</v>
      </c>
      <c r="P45" s="329" t="s">
        <v>939</v>
      </c>
      <c r="Q45" s="329" t="s">
        <v>940</v>
      </c>
      <c r="R45" s="329" t="s">
        <v>941</v>
      </c>
    </row>
    <row r="46" spans="2:18" s="331" customFormat="1" ht="12.75" x14ac:dyDescent="0.2">
      <c r="B46" s="332" t="s">
        <v>290</v>
      </c>
      <c r="C46" s="333">
        <v>999.25900000000001</v>
      </c>
      <c r="D46" s="333">
        <v>7799.5259999999998</v>
      </c>
      <c r="E46" s="334">
        <v>3015</v>
      </c>
      <c r="F46" s="334">
        <f>+C46/50</f>
        <v>19.98518</v>
      </c>
      <c r="G46" s="335">
        <f>+D46/F46</f>
        <v>390.26548672566372</v>
      </c>
      <c r="H46" s="334">
        <v>3158</v>
      </c>
      <c r="I46" s="575">
        <v>0.15790000000000001</v>
      </c>
      <c r="J46" s="577">
        <v>60</v>
      </c>
      <c r="K46" s="336">
        <f>+M46/J46</f>
        <v>0.83333333333333337</v>
      </c>
      <c r="L46" s="334">
        <f>+D46/150</f>
        <v>51.996839999999999</v>
      </c>
      <c r="M46" s="335">
        <f>+C46/F46</f>
        <v>50</v>
      </c>
      <c r="N46" s="335">
        <f>+D46/L46</f>
        <v>150</v>
      </c>
      <c r="O46" s="335">
        <f>+E46/(F46+L46)</f>
        <v>41.885459730082594</v>
      </c>
      <c r="P46" s="334">
        <v>1</v>
      </c>
      <c r="Q46" s="334">
        <v>2</v>
      </c>
      <c r="R46" s="334">
        <v>20</v>
      </c>
    </row>
    <row r="47" spans="2:18" s="331" customFormat="1" ht="12.75" x14ac:dyDescent="0.2">
      <c r="B47" s="337" t="s">
        <v>359</v>
      </c>
      <c r="C47" s="338">
        <v>455.94000000000005</v>
      </c>
      <c r="D47" s="338">
        <v>2145.6</v>
      </c>
      <c r="E47" s="339">
        <v>531</v>
      </c>
      <c r="F47" s="334">
        <f>+C47/30</f>
        <v>15.198000000000002</v>
      </c>
      <c r="G47" s="335">
        <f>+D47/F47</f>
        <v>141.17647058823528</v>
      </c>
      <c r="H47" s="339">
        <v>727</v>
      </c>
      <c r="I47" s="576">
        <v>3.635E-2</v>
      </c>
      <c r="J47" s="577">
        <v>20</v>
      </c>
      <c r="K47" s="336">
        <f>+M47/J47</f>
        <v>1.5</v>
      </c>
      <c r="L47" s="334">
        <f>+D47/180</f>
        <v>11.92</v>
      </c>
      <c r="M47" s="335">
        <f t="shared" ref="M47:M58" si="0">+C47/F47</f>
        <v>30</v>
      </c>
      <c r="N47" s="335">
        <f t="shared" ref="N47:N58" si="1">+D47/L47</f>
        <v>180</v>
      </c>
      <c r="O47" s="335">
        <f>+E47/(F47+L47)</f>
        <v>19.581090050888708</v>
      </c>
      <c r="P47" s="334">
        <v>1</v>
      </c>
      <c r="Q47" s="334"/>
      <c r="R47" s="334"/>
    </row>
    <row r="48" spans="2:18" s="331" customFormat="1" ht="12.75" x14ac:dyDescent="0.2">
      <c r="B48" s="337" t="s">
        <v>367</v>
      </c>
      <c r="C48" s="338">
        <v>365.54</v>
      </c>
      <c r="D48" s="338">
        <v>4856.46</v>
      </c>
      <c r="E48" s="339">
        <v>3016</v>
      </c>
      <c r="F48" s="334">
        <f t="shared" ref="F48:F53" si="2">+C48/50</f>
        <v>7.3108000000000004</v>
      </c>
      <c r="G48" s="335">
        <f>+D48/F48</f>
        <v>664.28571428571422</v>
      </c>
      <c r="H48" s="339">
        <v>1401</v>
      </c>
      <c r="I48" s="576">
        <v>7.0050000000000001E-2</v>
      </c>
      <c r="J48" s="577">
        <v>35</v>
      </c>
      <c r="K48" s="336">
        <f>+M48/J48</f>
        <v>1.4285714285714286</v>
      </c>
      <c r="L48" s="334">
        <f t="shared" ref="L48:L57" si="3">+D48/150</f>
        <v>32.376399999999997</v>
      </c>
      <c r="M48" s="335">
        <f t="shared" si="0"/>
        <v>50</v>
      </c>
      <c r="N48" s="335">
        <f t="shared" si="1"/>
        <v>150.00000000000003</v>
      </c>
      <c r="O48" s="335">
        <f t="shared" ref="O48:O58" si="4">+E48/(F48+L48)</f>
        <v>75.994275232316724</v>
      </c>
      <c r="P48" s="334">
        <v>1</v>
      </c>
      <c r="Q48" s="334"/>
      <c r="R48" s="334"/>
    </row>
    <row r="49" spans="2:18" s="331" customFormat="1" ht="12.75" x14ac:dyDescent="0.2">
      <c r="B49" s="337" t="s">
        <v>921</v>
      </c>
      <c r="C49" s="338">
        <v>29.92</v>
      </c>
      <c r="D49" s="338">
        <v>1466.08</v>
      </c>
      <c r="E49" s="339">
        <v>520</v>
      </c>
      <c r="F49" s="334">
        <f t="shared" si="2"/>
        <v>0.59840000000000004</v>
      </c>
      <c r="G49" s="335"/>
      <c r="H49" s="339">
        <v>232</v>
      </c>
      <c r="I49" s="576">
        <v>1.1599999999999999E-2</v>
      </c>
      <c r="J49" s="578"/>
      <c r="K49" s="336"/>
      <c r="L49" s="334">
        <f t="shared" si="3"/>
        <v>9.7738666666666667</v>
      </c>
      <c r="M49" s="335">
        <f t="shared" si="0"/>
        <v>50</v>
      </c>
      <c r="N49" s="335">
        <f t="shared" si="1"/>
        <v>150</v>
      </c>
      <c r="O49" s="335">
        <f t="shared" si="4"/>
        <v>50.133689839572192</v>
      </c>
      <c r="P49" s="334">
        <v>1</v>
      </c>
      <c r="Q49" s="334"/>
      <c r="R49" s="334"/>
    </row>
    <row r="50" spans="2:18" s="331" customFormat="1" ht="12.75" x14ac:dyDescent="0.2">
      <c r="B50" s="337" t="s">
        <v>365</v>
      </c>
      <c r="C50" s="338">
        <v>538.71299999999997</v>
      </c>
      <c r="D50" s="338">
        <v>7995.1850000000004</v>
      </c>
      <c r="E50" s="339">
        <v>3938</v>
      </c>
      <c r="F50" s="334">
        <f t="shared" si="2"/>
        <v>10.77426</v>
      </c>
      <c r="G50" s="335">
        <f t="shared" ref="G50:G58" si="5">+D50/F50</f>
        <v>742.06349206349205</v>
      </c>
      <c r="H50" s="339">
        <v>3216</v>
      </c>
      <c r="I50" s="576">
        <v>0.1608</v>
      </c>
      <c r="J50" s="577">
        <v>60</v>
      </c>
      <c r="K50" s="336">
        <f t="shared" ref="K50:K58" si="6">+M50/J50</f>
        <v>0.83333333333333337</v>
      </c>
      <c r="L50" s="334">
        <f t="shared" si="3"/>
        <v>53.301233333333336</v>
      </c>
      <c r="M50" s="335">
        <f t="shared" si="0"/>
        <v>50</v>
      </c>
      <c r="N50" s="335">
        <f t="shared" si="1"/>
        <v>150</v>
      </c>
      <c r="O50" s="335">
        <f t="shared" si="4"/>
        <v>61.458754277766509</v>
      </c>
      <c r="P50" s="334">
        <v>1</v>
      </c>
      <c r="Q50" s="334"/>
      <c r="R50" s="334"/>
    </row>
    <row r="51" spans="2:18" s="331" customFormat="1" ht="12.75" x14ac:dyDescent="0.2">
      <c r="B51" s="337" t="s">
        <v>358</v>
      </c>
      <c r="C51" s="338">
        <v>1194.6200000000001</v>
      </c>
      <c r="D51" s="338">
        <v>9141.44</v>
      </c>
      <c r="E51" s="339">
        <v>4517</v>
      </c>
      <c r="F51" s="334">
        <f t="shared" si="2"/>
        <v>23.892400000000002</v>
      </c>
      <c r="G51" s="335">
        <f t="shared" si="5"/>
        <v>382.60869565217388</v>
      </c>
      <c r="H51" s="339">
        <v>3802</v>
      </c>
      <c r="I51" s="576">
        <v>0.19009999999999999</v>
      </c>
      <c r="J51" s="577">
        <v>70</v>
      </c>
      <c r="K51" s="336">
        <f t="shared" si="6"/>
        <v>0.7142857142857143</v>
      </c>
      <c r="L51" s="334">
        <f t="shared" si="3"/>
        <v>60.942933333333336</v>
      </c>
      <c r="M51" s="335">
        <f t="shared" si="0"/>
        <v>50</v>
      </c>
      <c r="N51" s="335">
        <f t="shared" si="1"/>
        <v>150</v>
      </c>
      <c r="O51" s="335">
        <f t="shared" si="4"/>
        <v>53.244324298837746</v>
      </c>
      <c r="P51" s="334">
        <v>1</v>
      </c>
      <c r="Q51" s="334"/>
      <c r="R51" s="334"/>
    </row>
    <row r="52" spans="2:18" s="331" customFormat="1" ht="12.75" x14ac:dyDescent="0.2">
      <c r="B52" s="337" t="s">
        <v>942</v>
      </c>
      <c r="C52" s="338">
        <v>284.29399999999998</v>
      </c>
      <c r="D52" s="338">
        <v>3154.9700000000003</v>
      </c>
      <c r="E52" s="339">
        <v>1138</v>
      </c>
      <c r="F52" s="334">
        <f>+C52/20</f>
        <v>14.214699999999999</v>
      </c>
      <c r="G52" s="335">
        <f t="shared" si="5"/>
        <v>221.95121951219517</v>
      </c>
      <c r="H52" s="339">
        <v>1139</v>
      </c>
      <c r="I52" s="576">
        <v>5.6950000000000001E-2</v>
      </c>
      <c r="J52" s="577">
        <v>40</v>
      </c>
      <c r="K52" s="336">
        <f t="shared" si="6"/>
        <v>0.5</v>
      </c>
      <c r="L52" s="334">
        <f>+D52/120</f>
        <v>26.29141666666667</v>
      </c>
      <c r="M52" s="335">
        <f t="shared" si="0"/>
        <v>20</v>
      </c>
      <c r="N52" s="335">
        <f t="shared" si="1"/>
        <v>120</v>
      </c>
      <c r="O52" s="335">
        <f t="shared" si="4"/>
        <v>28.094522349916698</v>
      </c>
      <c r="P52" s="334">
        <v>1</v>
      </c>
      <c r="Q52" s="334"/>
      <c r="R52" s="334"/>
    </row>
    <row r="53" spans="2:18" s="331" customFormat="1" ht="12.75" x14ac:dyDescent="0.2">
      <c r="B53" s="337" t="s">
        <v>363</v>
      </c>
      <c r="C53" s="338">
        <v>852.22800000000007</v>
      </c>
      <c r="D53" s="338">
        <v>6373.5</v>
      </c>
      <c r="E53" s="339">
        <v>479</v>
      </c>
      <c r="F53" s="334">
        <f t="shared" si="2"/>
        <v>17.044560000000001</v>
      </c>
      <c r="G53" s="335">
        <f t="shared" si="5"/>
        <v>373.9316239316239</v>
      </c>
      <c r="H53" s="339">
        <v>478</v>
      </c>
      <c r="I53" s="576">
        <v>2.3900000000000001E-2</v>
      </c>
      <c r="J53" s="577">
        <v>50</v>
      </c>
      <c r="K53" s="336">
        <f t="shared" si="6"/>
        <v>1</v>
      </c>
      <c r="L53" s="334">
        <f>+D53/180</f>
        <v>35.408333333333331</v>
      </c>
      <c r="M53" s="335">
        <f t="shared" si="0"/>
        <v>50</v>
      </c>
      <c r="N53" s="335">
        <f t="shared" si="1"/>
        <v>180</v>
      </c>
      <c r="O53" s="335">
        <f t="shared" si="4"/>
        <v>9.1320033950462722</v>
      </c>
      <c r="P53" s="334">
        <v>1</v>
      </c>
      <c r="Q53" s="334"/>
      <c r="R53" s="334"/>
    </row>
    <row r="54" spans="2:18" s="331" customFormat="1" ht="12.75" x14ac:dyDescent="0.2">
      <c r="B54" s="337" t="s">
        <v>361</v>
      </c>
      <c r="C54" s="338">
        <v>198.96</v>
      </c>
      <c r="D54" s="338">
        <v>2288.04</v>
      </c>
      <c r="E54" s="339">
        <v>919</v>
      </c>
      <c r="F54" s="334">
        <f>+C54/20</f>
        <v>9.9480000000000004</v>
      </c>
      <c r="G54" s="335">
        <f t="shared" si="5"/>
        <v>230</v>
      </c>
      <c r="H54" s="339">
        <v>770</v>
      </c>
      <c r="I54" s="576">
        <v>3.85E-2</v>
      </c>
      <c r="J54" s="577">
        <v>15</v>
      </c>
      <c r="K54" s="336">
        <f t="shared" si="6"/>
        <v>1.3333333333333333</v>
      </c>
      <c r="L54" s="334">
        <f t="shared" si="3"/>
        <v>15.2536</v>
      </c>
      <c r="M54" s="335">
        <f t="shared" si="0"/>
        <v>20</v>
      </c>
      <c r="N54" s="335">
        <f t="shared" si="1"/>
        <v>150</v>
      </c>
      <c r="O54" s="335">
        <f t="shared" si="4"/>
        <v>36.465938670560604</v>
      </c>
      <c r="P54" s="334">
        <v>1</v>
      </c>
      <c r="Q54" s="334"/>
      <c r="R54" s="334"/>
    </row>
    <row r="55" spans="2:18" s="331" customFormat="1" ht="12.75" x14ac:dyDescent="0.2">
      <c r="B55" s="337" t="s">
        <v>943</v>
      </c>
      <c r="C55" s="338">
        <v>68.64</v>
      </c>
      <c r="D55" s="338">
        <v>341.12</v>
      </c>
      <c r="E55" s="339">
        <v>421</v>
      </c>
      <c r="F55" s="334">
        <f>+C55/10</f>
        <v>6.8639999999999999</v>
      </c>
      <c r="G55" s="335">
        <f t="shared" si="5"/>
        <v>49.696969696969695</v>
      </c>
      <c r="H55" s="339">
        <v>349</v>
      </c>
      <c r="I55" s="576">
        <v>1.745E-2</v>
      </c>
      <c r="J55" s="577">
        <v>15</v>
      </c>
      <c r="K55" s="336">
        <f t="shared" si="6"/>
        <v>0.66666666666666663</v>
      </c>
      <c r="L55" s="334">
        <f>+D55/50</f>
        <v>6.8224</v>
      </c>
      <c r="M55" s="335">
        <f t="shared" si="0"/>
        <v>10</v>
      </c>
      <c r="N55" s="335">
        <f t="shared" si="1"/>
        <v>50</v>
      </c>
      <c r="O55" s="335">
        <f t="shared" si="4"/>
        <v>30.760462941314007</v>
      </c>
      <c r="P55" s="334">
        <v>1</v>
      </c>
      <c r="Q55" s="334"/>
      <c r="R55" s="334"/>
    </row>
    <row r="56" spans="2:18" s="331" customFormat="1" ht="12.75" x14ac:dyDescent="0.2">
      <c r="B56" s="337" t="s">
        <v>360</v>
      </c>
      <c r="C56" s="338">
        <v>813.77499999999998</v>
      </c>
      <c r="D56" s="338">
        <v>2895.5250000000001</v>
      </c>
      <c r="E56" s="339">
        <v>796</v>
      </c>
      <c r="F56" s="334">
        <f>+C56/30</f>
        <v>27.125833333333333</v>
      </c>
      <c r="G56" s="335">
        <f t="shared" si="5"/>
        <v>106.74418604651163</v>
      </c>
      <c r="H56" s="339">
        <v>1046</v>
      </c>
      <c r="I56" s="576">
        <v>5.2299999999999999E-2</v>
      </c>
      <c r="J56" s="577">
        <v>30</v>
      </c>
      <c r="K56" s="336">
        <f t="shared" si="6"/>
        <v>1</v>
      </c>
      <c r="L56" s="334">
        <f>+D56/180</f>
        <v>16.08625</v>
      </c>
      <c r="M56" s="335">
        <f t="shared" si="0"/>
        <v>30</v>
      </c>
      <c r="N56" s="335">
        <f t="shared" si="1"/>
        <v>180</v>
      </c>
      <c r="O56" s="335">
        <f t="shared" si="4"/>
        <v>18.420773510495714</v>
      </c>
      <c r="P56" s="334">
        <v>1</v>
      </c>
      <c r="Q56" s="334"/>
      <c r="R56" s="334"/>
    </row>
    <row r="57" spans="2:18" s="331" customFormat="1" ht="12.75" x14ac:dyDescent="0.2">
      <c r="B57" s="337" t="s">
        <v>362</v>
      </c>
      <c r="C57" s="338">
        <v>244.65600000000003</v>
      </c>
      <c r="D57" s="338">
        <v>3126.1600000000003</v>
      </c>
      <c r="E57" s="339">
        <v>2231</v>
      </c>
      <c r="F57" s="334">
        <f>+C57/30</f>
        <v>8.1552000000000007</v>
      </c>
      <c r="G57" s="335">
        <f t="shared" si="5"/>
        <v>383.33333333333331</v>
      </c>
      <c r="H57" s="339">
        <v>1324</v>
      </c>
      <c r="I57" s="576">
        <v>6.6199999999999995E-2</v>
      </c>
      <c r="J57" s="577">
        <v>25</v>
      </c>
      <c r="K57" s="336">
        <f t="shared" si="6"/>
        <v>1.2</v>
      </c>
      <c r="L57" s="334">
        <f t="shared" si="3"/>
        <v>20.84106666666667</v>
      </c>
      <c r="M57" s="335">
        <f t="shared" si="0"/>
        <v>30</v>
      </c>
      <c r="N57" s="335">
        <f t="shared" si="1"/>
        <v>150</v>
      </c>
      <c r="O57" s="335">
        <f t="shared" si="4"/>
        <v>76.940939523248957</v>
      </c>
      <c r="P57" s="334">
        <v>1</v>
      </c>
      <c r="Q57" s="334"/>
      <c r="R57" s="334"/>
    </row>
    <row r="58" spans="2:18" s="331" customFormat="1" ht="12.75" x14ac:dyDescent="0.2">
      <c r="B58" s="337" t="s">
        <v>944</v>
      </c>
      <c r="C58" s="338">
        <v>236.125</v>
      </c>
      <c r="D58" s="338">
        <v>1615.095</v>
      </c>
      <c r="E58" s="339">
        <v>409</v>
      </c>
      <c r="F58" s="334">
        <f>+C58/40</f>
        <v>5.9031250000000002</v>
      </c>
      <c r="G58" s="335">
        <f t="shared" si="5"/>
        <v>273.60000000000002</v>
      </c>
      <c r="H58" s="339">
        <v>366</v>
      </c>
      <c r="I58" s="576">
        <v>1.83E-2</v>
      </c>
      <c r="J58" s="577">
        <v>20</v>
      </c>
      <c r="K58" s="336">
        <f t="shared" si="6"/>
        <v>2</v>
      </c>
      <c r="L58" s="334">
        <f>+D58/100</f>
        <v>16.150950000000002</v>
      </c>
      <c r="M58" s="335">
        <f t="shared" si="0"/>
        <v>40</v>
      </c>
      <c r="N58" s="335">
        <f t="shared" si="1"/>
        <v>99.999999999999986</v>
      </c>
      <c r="O58" s="335">
        <f t="shared" si="4"/>
        <v>18.545325523741077</v>
      </c>
      <c r="P58" s="334">
        <v>1</v>
      </c>
      <c r="Q58" s="334"/>
      <c r="R58" s="334"/>
    </row>
    <row r="59" spans="2:18" s="331" customFormat="1" ht="12.75" x14ac:dyDescent="0.2">
      <c r="B59" s="337" t="s">
        <v>220</v>
      </c>
      <c r="C59" s="339"/>
      <c r="D59" s="339"/>
      <c r="E59" s="530"/>
      <c r="F59" s="334"/>
      <c r="G59" s="341"/>
      <c r="H59" s="339"/>
      <c r="I59" s="340">
        <v>9.9599999999999994E-2</v>
      </c>
      <c r="J59" s="67"/>
      <c r="K59" s="67"/>
      <c r="L59" s="334"/>
      <c r="M59" s="341"/>
      <c r="N59" s="341"/>
      <c r="O59" s="341"/>
      <c r="P59" s="334"/>
      <c r="Q59" s="334"/>
      <c r="R59" s="334"/>
    </row>
    <row r="60" spans="2:18" s="331" customFormat="1" ht="15" x14ac:dyDescent="0.25">
      <c r="B60" s="534" t="s">
        <v>118</v>
      </c>
      <c r="C60" s="532">
        <f>SUM(C46:C59)</f>
        <v>6282.67</v>
      </c>
      <c r="D60" s="534">
        <f>SUM(D46:D59)</f>
        <v>53198.701000000008</v>
      </c>
      <c r="E60" s="530"/>
      <c r="F60" s="334">
        <f>SUM(F46:F59)</f>
        <v>167.01445833333332</v>
      </c>
      <c r="G60" s="335"/>
      <c r="H60" s="534">
        <v>20000</v>
      </c>
      <c r="I60" s="533">
        <v>1</v>
      </c>
      <c r="J60" s="336"/>
      <c r="K60" s="336"/>
      <c r="L60" s="334">
        <f>SUM(L46:L59)</f>
        <v>357.16529000000008</v>
      </c>
      <c r="M60" s="341"/>
      <c r="N60" s="341"/>
      <c r="O60" s="341"/>
      <c r="P60" s="534">
        <f>SUM(P46:P59)</f>
        <v>13</v>
      </c>
      <c r="Q60" s="534">
        <f>SUM(Q46:Q59)</f>
        <v>2</v>
      </c>
      <c r="R60" s="534">
        <f>SUM(R46:R59)</f>
        <v>20</v>
      </c>
    </row>
    <row r="61" spans="2:18" s="331" customFormat="1" ht="15" x14ac:dyDescent="0.25">
      <c r="B61" s="142" t="s">
        <v>1336</v>
      </c>
      <c r="C61" s="531">
        <f>C60/18</f>
        <v>349.03722222222223</v>
      </c>
      <c r="D61" s="536" t="s">
        <v>1337</v>
      </c>
      <c r="E61" s="536" t="s">
        <v>1338</v>
      </c>
      <c r="F61" s="534">
        <v>167</v>
      </c>
      <c r="L61" s="534">
        <v>357</v>
      </c>
    </row>
    <row r="62" spans="2:18" s="331" customFormat="1" ht="15" x14ac:dyDescent="0.25">
      <c r="B62" s="342" t="s">
        <v>945</v>
      </c>
      <c r="C62" s="534">
        <v>350</v>
      </c>
      <c r="F62" s="530"/>
      <c r="L62" s="330"/>
    </row>
    <row r="63" spans="2:18" s="331" customFormat="1" ht="12.75" x14ac:dyDescent="0.2">
      <c r="B63" s="301"/>
      <c r="C63" s="535">
        <f>C62/2</f>
        <v>175</v>
      </c>
      <c r="D63" s="350">
        <f>D60*20%</f>
        <v>10639.740200000002</v>
      </c>
      <c r="E63" s="350">
        <f>D60*10%</f>
        <v>5319.870100000001</v>
      </c>
      <c r="F63" s="530"/>
      <c r="L63" s="330"/>
    </row>
    <row r="64" spans="2:18" s="331" customFormat="1" ht="12.75" x14ac:dyDescent="0.2">
      <c r="C64" s="302"/>
      <c r="D64" s="350">
        <f>D63/18</f>
        <v>591.09667777777793</v>
      </c>
      <c r="E64" s="350">
        <v>5320</v>
      </c>
      <c r="F64" s="330"/>
      <c r="L64" s="330"/>
    </row>
    <row r="65" spans="2:12" s="93" customFormat="1" ht="15" x14ac:dyDescent="0.25">
      <c r="B65" s="534" t="s">
        <v>1593</v>
      </c>
      <c r="C65" s="302"/>
      <c r="D65" s="534">
        <v>592</v>
      </c>
      <c r="E65" s="534">
        <f>E64/20</f>
        <v>266</v>
      </c>
      <c r="F65" s="76"/>
      <c r="L65" s="76"/>
    </row>
    <row r="66" spans="2:12" s="93" customFormat="1" x14ac:dyDescent="0.2">
      <c r="B66" s="342"/>
      <c r="C66" s="302"/>
      <c r="D66" s="87"/>
      <c r="E66" s="537"/>
      <c r="F66" s="76"/>
      <c r="L66" s="76"/>
    </row>
    <row r="68" spans="2:12" ht="15" x14ac:dyDescent="0.25">
      <c r="B68" s="4" t="s">
        <v>63</v>
      </c>
    </row>
    <row r="69" spans="2:12" x14ac:dyDescent="0.2">
      <c r="D69" s="22"/>
    </row>
    <row r="70" spans="2:12" ht="15" x14ac:dyDescent="0.25">
      <c r="B70" s="6" t="s">
        <v>64</v>
      </c>
      <c r="D70" s="22"/>
    </row>
    <row r="71" spans="2:12" ht="15" x14ac:dyDescent="0.25">
      <c r="B71" s="583" t="s">
        <v>65</v>
      </c>
      <c r="C71" s="8"/>
      <c r="D71" s="8"/>
      <c r="E71" s="8"/>
    </row>
    <row r="72" spans="2:12" ht="15" x14ac:dyDescent="0.25">
      <c r="B72" s="9" t="s">
        <v>4</v>
      </c>
      <c r="C72" s="9" t="s">
        <v>5</v>
      </c>
      <c r="D72" s="121" t="s">
        <v>66</v>
      </c>
      <c r="E72" s="123" t="s">
        <v>6</v>
      </c>
    </row>
    <row r="73" spans="2:12" x14ac:dyDescent="0.2">
      <c r="B73" s="31" t="s">
        <v>216</v>
      </c>
      <c r="C73" s="31" t="s">
        <v>9</v>
      </c>
      <c r="D73" s="119">
        <v>18823000</v>
      </c>
      <c r="E73" s="124">
        <v>906844</v>
      </c>
    </row>
    <row r="74" spans="2:12" x14ac:dyDescent="0.2">
      <c r="B74" s="31" t="s">
        <v>8</v>
      </c>
      <c r="C74" s="31" t="s">
        <v>12</v>
      </c>
      <c r="D74" s="119">
        <v>17007000</v>
      </c>
      <c r="E74" s="124">
        <v>906844</v>
      </c>
    </row>
    <row r="75" spans="2:12" x14ac:dyDescent="0.2">
      <c r="B75" s="31" t="s">
        <v>11</v>
      </c>
      <c r="C75" s="31" t="s">
        <v>14</v>
      </c>
      <c r="D75" s="119">
        <v>15191000</v>
      </c>
      <c r="E75" s="124">
        <v>770045</v>
      </c>
    </row>
    <row r="76" spans="2:12" x14ac:dyDescent="0.2">
      <c r="B76" s="31" t="s">
        <v>13</v>
      </c>
      <c r="C76" s="31" t="s">
        <v>16</v>
      </c>
      <c r="D76" s="119">
        <v>13540000</v>
      </c>
      <c r="E76" s="124">
        <v>770045</v>
      </c>
    </row>
    <row r="77" spans="2:12" x14ac:dyDescent="0.2">
      <c r="B77" s="31" t="s">
        <v>15</v>
      </c>
      <c r="C77" s="31" t="s">
        <v>18</v>
      </c>
      <c r="D77" s="119">
        <v>12054000</v>
      </c>
      <c r="E77" s="124">
        <v>636612</v>
      </c>
    </row>
    <row r="78" spans="2:12" x14ac:dyDescent="0.2">
      <c r="B78" s="31" t="s">
        <v>17</v>
      </c>
      <c r="C78" s="31" t="s">
        <v>20</v>
      </c>
      <c r="D78" s="119">
        <v>11393000</v>
      </c>
      <c r="E78" s="124">
        <v>636612</v>
      </c>
    </row>
    <row r="79" spans="2:12" x14ac:dyDescent="0.2">
      <c r="B79" s="31" t="s">
        <v>19</v>
      </c>
      <c r="C79" s="31" t="s">
        <v>22</v>
      </c>
      <c r="D79" s="119">
        <v>10898000</v>
      </c>
      <c r="E79" s="124">
        <v>636612</v>
      </c>
    </row>
    <row r="80" spans="2:12" x14ac:dyDescent="0.2">
      <c r="B80" s="31" t="s">
        <v>21</v>
      </c>
      <c r="C80" s="31" t="s">
        <v>25</v>
      </c>
      <c r="D80" s="119">
        <v>10402000</v>
      </c>
      <c r="E80" s="124">
        <v>489708</v>
      </c>
    </row>
    <row r="81" spans="2:5" x14ac:dyDescent="0.2">
      <c r="B81" s="31" t="s">
        <v>24</v>
      </c>
      <c r="C81" s="31" t="s">
        <v>27</v>
      </c>
      <c r="D81" s="119">
        <v>9412000</v>
      </c>
      <c r="E81" s="124">
        <v>489708</v>
      </c>
    </row>
    <row r="82" spans="2:5" x14ac:dyDescent="0.2">
      <c r="B82" s="31" t="s">
        <v>203</v>
      </c>
      <c r="C82" s="31" t="s">
        <v>31</v>
      </c>
      <c r="D82" s="119">
        <v>8256000</v>
      </c>
      <c r="E82" s="124">
        <v>363014</v>
      </c>
    </row>
    <row r="83" spans="2:5" x14ac:dyDescent="0.2">
      <c r="B83" s="31" t="s">
        <v>215</v>
      </c>
      <c r="C83" s="31" t="s">
        <v>35</v>
      </c>
      <c r="D83" s="119">
        <v>7595000</v>
      </c>
      <c r="E83" s="124">
        <v>363014</v>
      </c>
    </row>
    <row r="84" spans="2:5" x14ac:dyDescent="0.2">
      <c r="B84" s="31" t="s">
        <v>26</v>
      </c>
      <c r="C84" s="31" t="s">
        <v>39</v>
      </c>
      <c r="D84" s="119">
        <v>6935000</v>
      </c>
      <c r="E84" s="124">
        <v>363014</v>
      </c>
    </row>
    <row r="85" spans="2:5" x14ac:dyDescent="0.2">
      <c r="B85" s="31" t="s">
        <v>30</v>
      </c>
      <c r="C85" s="31" t="s">
        <v>43</v>
      </c>
      <c r="D85" s="119">
        <v>5944000</v>
      </c>
      <c r="E85" s="124">
        <v>298363</v>
      </c>
    </row>
    <row r="86" spans="2:5" x14ac:dyDescent="0.2">
      <c r="B86" s="31" t="s">
        <v>34</v>
      </c>
      <c r="C86" s="31" t="s">
        <v>47</v>
      </c>
      <c r="D86" s="119">
        <v>5284000</v>
      </c>
      <c r="E86" s="124">
        <v>298363</v>
      </c>
    </row>
    <row r="87" spans="2:5" x14ac:dyDescent="0.2">
      <c r="B87" s="31" t="s">
        <v>38</v>
      </c>
      <c r="C87" s="31" t="s">
        <v>51</v>
      </c>
      <c r="D87" s="119">
        <v>4788000</v>
      </c>
      <c r="E87" s="124">
        <v>298363</v>
      </c>
    </row>
    <row r="88" spans="2:5" x14ac:dyDescent="0.2">
      <c r="B88" s="31" t="s">
        <v>42</v>
      </c>
      <c r="C88" s="31" t="s">
        <v>199</v>
      </c>
      <c r="D88" s="119">
        <v>4500000</v>
      </c>
      <c r="E88" s="124">
        <v>298363</v>
      </c>
    </row>
    <row r="89" spans="2:5" x14ac:dyDescent="0.2">
      <c r="B89" s="31" t="s">
        <v>46</v>
      </c>
      <c r="C89" s="31" t="s">
        <v>200</v>
      </c>
      <c r="D89" s="119">
        <v>4200000</v>
      </c>
      <c r="E89" s="124">
        <v>264787</v>
      </c>
    </row>
    <row r="90" spans="2:5" x14ac:dyDescent="0.2">
      <c r="B90" s="31" t="s">
        <v>50</v>
      </c>
      <c r="C90" s="31" t="s">
        <v>201</v>
      </c>
      <c r="D90" s="119">
        <v>4128000</v>
      </c>
      <c r="E90" s="124">
        <v>264787</v>
      </c>
    </row>
    <row r="91" spans="2:5" x14ac:dyDescent="0.2">
      <c r="B91" s="31" t="s">
        <v>54</v>
      </c>
      <c r="C91" s="31" t="s">
        <v>202</v>
      </c>
      <c r="D91" s="119">
        <v>4128000</v>
      </c>
      <c r="E91" s="124">
        <v>264787</v>
      </c>
    </row>
    <row r="92" spans="2:5" x14ac:dyDescent="0.2">
      <c r="B92" s="31" t="s">
        <v>203</v>
      </c>
      <c r="C92" s="31" t="s">
        <v>204</v>
      </c>
      <c r="D92" s="119">
        <v>3715000</v>
      </c>
      <c r="E92" s="124">
        <v>264787</v>
      </c>
    </row>
    <row r="93" spans="2:5" x14ac:dyDescent="0.2">
      <c r="B93" s="31" t="s">
        <v>55</v>
      </c>
      <c r="C93" s="31" t="s">
        <v>205</v>
      </c>
      <c r="D93" s="119">
        <v>3715000</v>
      </c>
      <c r="E93" s="124">
        <v>264787</v>
      </c>
    </row>
    <row r="94" spans="2:5" x14ac:dyDescent="0.2">
      <c r="B94" s="31" t="s">
        <v>56</v>
      </c>
      <c r="C94" s="31" t="s">
        <v>206</v>
      </c>
      <c r="D94" s="119">
        <v>3302000</v>
      </c>
      <c r="E94" s="124">
        <v>230588</v>
      </c>
    </row>
    <row r="95" spans="2:5" x14ac:dyDescent="0.2">
      <c r="B95" s="31" t="s">
        <v>57</v>
      </c>
      <c r="C95" s="31" t="s">
        <v>207</v>
      </c>
      <c r="D95" s="119">
        <v>3302000</v>
      </c>
      <c r="E95" s="124">
        <v>230588</v>
      </c>
    </row>
    <row r="96" spans="2:5" x14ac:dyDescent="0.2">
      <c r="B96" s="31" t="s">
        <v>58</v>
      </c>
      <c r="C96" s="31" t="s">
        <v>208</v>
      </c>
      <c r="D96" s="119">
        <v>2972000</v>
      </c>
      <c r="E96" s="124">
        <v>230588</v>
      </c>
    </row>
    <row r="97" spans="2:12" x14ac:dyDescent="0.2">
      <c r="B97" s="31" t="s">
        <v>59</v>
      </c>
      <c r="C97" s="31" t="s">
        <v>210</v>
      </c>
      <c r="D97" s="119">
        <v>2642000</v>
      </c>
      <c r="E97" s="124">
        <v>198167</v>
      </c>
    </row>
    <row r="98" spans="2:12" x14ac:dyDescent="0.2">
      <c r="B98" s="31" t="s">
        <v>60</v>
      </c>
      <c r="C98" s="31" t="s">
        <v>209</v>
      </c>
      <c r="D98" s="119">
        <v>2312000</v>
      </c>
      <c r="E98" s="124">
        <v>198167</v>
      </c>
    </row>
    <row r="99" spans="2:12" x14ac:dyDescent="0.2">
      <c r="B99" s="31" t="s">
        <v>61</v>
      </c>
      <c r="C99" s="31" t="s">
        <v>211</v>
      </c>
      <c r="D99" s="119">
        <v>2300000</v>
      </c>
      <c r="E99" s="124">
        <v>198167</v>
      </c>
    </row>
    <row r="100" spans="2:12" x14ac:dyDescent="0.2">
      <c r="B100" s="31" t="s">
        <v>62</v>
      </c>
      <c r="C100" s="31" t="s">
        <v>212</v>
      </c>
      <c r="D100" s="119">
        <v>1981000</v>
      </c>
      <c r="E100" s="124">
        <v>163323</v>
      </c>
    </row>
    <row r="101" spans="2:12" x14ac:dyDescent="0.2">
      <c r="B101" s="31" t="s">
        <v>214</v>
      </c>
      <c r="C101" s="31" t="s">
        <v>213</v>
      </c>
      <c r="D101" s="119">
        <v>1651000</v>
      </c>
      <c r="E101" s="124">
        <v>163323</v>
      </c>
    </row>
    <row r="103" spans="2:12" x14ac:dyDescent="0.2">
      <c r="B103" s="1" t="s">
        <v>67</v>
      </c>
      <c r="D103" s="25"/>
      <c r="E103" s="26"/>
    </row>
    <row r="104" spans="2:12" ht="12.95" customHeight="1" x14ac:dyDescent="0.2">
      <c r="B104" s="651" t="s">
        <v>1696</v>
      </c>
      <c r="C104" s="652"/>
      <c r="D104" s="652"/>
      <c r="E104" s="652"/>
    </row>
    <row r="105" spans="2:12" ht="12.95" customHeight="1" x14ac:dyDescent="0.2">
      <c r="B105" s="652"/>
      <c r="C105" s="652"/>
      <c r="D105" s="652"/>
      <c r="E105" s="652"/>
    </row>
    <row r="106" spans="2:12" ht="12.95" customHeight="1" x14ac:dyDescent="0.25">
      <c r="B106" s="122" t="s">
        <v>217</v>
      </c>
      <c r="D106" s="22"/>
    </row>
    <row r="107" spans="2:12" ht="12.95" customHeight="1" x14ac:dyDescent="0.25">
      <c r="B107" s="122"/>
      <c r="D107" s="22"/>
    </row>
    <row r="108" spans="2:12" s="93" customFormat="1" x14ac:dyDescent="0.2">
      <c r="B108" s="342"/>
      <c r="C108" s="302"/>
      <c r="D108" s="87"/>
      <c r="E108" s="537"/>
      <c r="F108" s="76"/>
      <c r="L108" s="76"/>
    </row>
    <row r="109" spans="2:12" s="93" customFormat="1" hidden="1" x14ac:dyDescent="0.2">
      <c r="B109" s="301"/>
      <c r="C109" s="302"/>
      <c r="F109" s="76"/>
      <c r="L109" s="76"/>
    </row>
    <row r="110" spans="2:12" hidden="1" x14ac:dyDescent="0.2"/>
    <row r="111" spans="2:12" ht="15" hidden="1" x14ac:dyDescent="0.25">
      <c r="B111" s="6" t="s">
        <v>68</v>
      </c>
      <c r="D111" s="22"/>
    </row>
    <row r="112" spans="2:12" ht="14.1" hidden="1" customHeight="1" x14ac:dyDescent="0.2">
      <c r="B112" s="643" t="s">
        <v>69</v>
      </c>
      <c r="C112" s="644"/>
      <c r="D112" s="645"/>
    </row>
    <row r="113" spans="2:4" ht="27.95" hidden="1" customHeight="1" x14ac:dyDescent="0.2">
      <c r="B113" s="27" t="s">
        <v>70</v>
      </c>
      <c r="C113" s="28" t="s">
        <v>71</v>
      </c>
      <c r="D113" s="29" t="s">
        <v>72</v>
      </c>
    </row>
    <row r="114" spans="2:4" hidden="1" x14ac:dyDescent="0.2">
      <c r="B114" s="30" t="s">
        <v>73</v>
      </c>
      <c r="C114" s="646" t="s">
        <v>74</v>
      </c>
      <c r="D114" s="23">
        <v>111414</v>
      </c>
    </row>
    <row r="115" spans="2:4" hidden="1" x14ac:dyDescent="0.2">
      <c r="B115" s="30" t="s">
        <v>75</v>
      </c>
      <c r="C115" s="647"/>
      <c r="D115" s="23">
        <v>152268</v>
      </c>
    </row>
    <row r="116" spans="2:4" hidden="1" x14ac:dyDescent="0.2">
      <c r="B116" s="30" t="s">
        <v>76</v>
      </c>
      <c r="C116" s="647"/>
      <c r="D116" s="23">
        <v>184753</v>
      </c>
    </row>
    <row r="117" spans="2:4" hidden="1" x14ac:dyDescent="0.2">
      <c r="B117" s="30" t="s">
        <v>77</v>
      </c>
      <c r="C117" s="647"/>
      <c r="D117" s="23">
        <v>214980</v>
      </c>
    </row>
    <row r="118" spans="2:4" hidden="1" x14ac:dyDescent="0.2">
      <c r="B118" s="30" t="s">
        <v>78</v>
      </c>
      <c r="C118" s="647"/>
      <c r="D118" s="23">
        <v>246864</v>
      </c>
    </row>
    <row r="119" spans="2:4" hidden="1" x14ac:dyDescent="0.2">
      <c r="B119" s="30" t="s">
        <v>79</v>
      </c>
      <c r="C119" s="647"/>
      <c r="D119" s="23">
        <v>278634</v>
      </c>
    </row>
    <row r="120" spans="2:4" hidden="1" x14ac:dyDescent="0.2">
      <c r="B120" s="30" t="s">
        <v>80</v>
      </c>
      <c r="C120" s="647"/>
      <c r="D120" s="23">
        <v>338443</v>
      </c>
    </row>
    <row r="121" spans="2:4" hidden="1" x14ac:dyDescent="0.2">
      <c r="B121" s="30" t="s">
        <v>81</v>
      </c>
      <c r="C121" s="647"/>
      <c r="D121" s="23">
        <v>456561</v>
      </c>
    </row>
    <row r="122" spans="2:4" hidden="1" x14ac:dyDescent="0.2">
      <c r="B122" s="30" t="s">
        <v>82</v>
      </c>
      <c r="C122" s="647"/>
      <c r="D122" s="23">
        <v>593522</v>
      </c>
    </row>
    <row r="123" spans="2:4" hidden="1" x14ac:dyDescent="0.2">
      <c r="B123" s="30" t="s">
        <v>83</v>
      </c>
      <c r="C123" s="647"/>
      <c r="D123" s="23">
        <v>717923</v>
      </c>
    </row>
    <row r="124" spans="2:4" ht="26.45" hidden="1" customHeight="1" x14ac:dyDescent="0.2">
      <c r="B124" s="30" t="s">
        <v>84</v>
      </c>
      <c r="C124" s="648"/>
      <c r="D124" s="23">
        <v>845463</v>
      </c>
    </row>
    <row r="126" spans="2:4" ht="15" x14ac:dyDescent="0.25">
      <c r="B126" s="6" t="s">
        <v>85</v>
      </c>
      <c r="D126" s="22"/>
    </row>
    <row r="127" spans="2:4" x14ac:dyDescent="0.2">
      <c r="B127" s="31" t="s">
        <v>86</v>
      </c>
      <c r="C127" s="32">
        <v>900000</v>
      </c>
      <c r="D127" s="22"/>
    </row>
    <row r="128" spans="2:4" x14ac:dyDescent="0.2">
      <c r="B128" s="31" t="s">
        <v>87</v>
      </c>
      <c r="C128" s="32">
        <v>300000</v>
      </c>
      <c r="D128" s="22"/>
    </row>
    <row r="129" spans="2:5" x14ac:dyDescent="0.2">
      <c r="B129" s="31" t="s">
        <v>188</v>
      </c>
      <c r="C129" s="32">
        <v>550000</v>
      </c>
      <c r="D129" s="22"/>
    </row>
    <row r="130" spans="2:5" x14ac:dyDescent="0.2">
      <c r="B130" s="31" t="s">
        <v>189</v>
      </c>
      <c r="C130" s="32">
        <v>300000</v>
      </c>
      <c r="D130" s="22"/>
    </row>
    <row r="131" spans="2:5" x14ac:dyDescent="0.2">
      <c r="B131" s="31" t="s">
        <v>190</v>
      </c>
      <c r="C131" s="32">
        <v>700000</v>
      </c>
      <c r="D131" s="22"/>
    </row>
    <row r="132" spans="2:5" x14ac:dyDescent="0.2">
      <c r="B132" s="31" t="s">
        <v>191</v>
      </c>
      <c r="C132" s="32">
        <v>550000</v>
      </c>
      <c r="D132" s="22"/>
    </row>
    <row r="133" spans="2:5" ht="15" x14ac:dyDescent="0.25">
      <c r="B133" s="33" t="s">
        <v>88</v>
      </c>
      <c r="C133" s="33">
        <f>AVERAGE(C127:C130)</f>
        <v>512500</v>
      </c>
      <c r="D133" s="22"/>
    </row>
    <row r="135" spans="2:5" x14ac:dyDescent="0.2">
      <c r="B135" s="26" t="s">
        <v>89</v>
      </c>
      <c r="D135" s="22"/>
    </row>
    <row r="136" spans="2:5" x14ac:dyDescent="0.2">
      <c r="B136" s="26" t="s">
        <v>90</v>
      </c>
      <c r="C136" s="26"/>
      <c r="D136" s="22"/>
    </row>
    <row r="137" spans="2:5" x14ac:dyDescent="0.2">
      <c r="B137" s="26" t="s">
        <v>192</v>
      </c>
      <c r="C137" s="26"/>
      <c r="D137" s="22"/>
    </row>
    <row r="138" spans="2:5" x14ac:dyDescent="0.2">
      <c r="B138" s="34"/>
      <c r="D138" s="5"/>
    </row>
    <row r="139" spans="2:5" ht="15" x14ac:dyDescent="0.25">
      <c r="B139" s="649" t="s">
        <v>198</v>
      </c>
      <c r="C139" s="650"/>
      <c r="D139" s="36">
        <f>150000*3</f>
        <v>450000</v>
      </c>
    </row>
    <row r="141" spans="2:5" ht="15" x14ac:dyDescent="0.25">
      <c r="B141" s="649" t="s">
        <v>1685</v>
      </c>
      <c r="C141" s="650"/>
    </row>
    <row r="143" spans="2:5" ht="15" x14ac:dyDescent="0.25">
      <c r="B143" s="6" t="s">
        <v>1594</v>
      </c>
      <c r="C143" s="6" t="s">
        <v>92</v>
      </c>
      <c r="D143" s="37" t="s">
        <v>93</v>
      </c>
      <c r="E143" s="33">
        <v>18000</v>
      </c>
    </row>
    <row r="144" spans="2:5" x14ac:dyDescent="0.2">
      <c r="B144" s="38" t="s">
        <v>94</v>
      </c>
      <c r="C144" s="39" t="s">
        <v>95</v>
      </c>
      <c r="D144" s="40"/>
    </row>
    <row r="145" spans="2:5" x14ac:dyDescent="0.2">
      <c r="B145" s="38" t="s">
        <v>1697</v>
      </c>
      <c r="C145" s="31">
        <v>600</v>
      </c>
      <c r="D145" s="114">
        <f>(C145/35)*E$143</f>
        <v>308571.42857142858</v>
      </c>
    </row>
    <row r="146" spans="2:5" x14ac:dyDescent="0.2">
      <c r="B146" s="38" t="s">
        <v>193</v>
      </c>
      <c r="C146" s="31">
        <v>1500</v>
      </c>
      <c r="D146" s="114">
        <f>(C146/35)*E$143</f>
        <v>771428.57142857136</v>
      </c>
    </row>
    <row r="147" spans="2:5" x14ac:dyDescent="0.2">
      <c r="B147" s="31"/>
      <c r="C147" s="31"/>
    </row>
    <row r="148" spans="2:5" ht="15" x14ac:dyDescent="0.25">
      <c r="B148" s="41" t="s">
        <v>96</v>
      </c>
      <c r="C148" s="41" t="s">
        <v>97</v>
      </c>
      <c r="D148" s="42">
        <f>AVERAGE(D145:D146)</f>
        <v>540000</v>
      </c>
    </row>
    <row r="149" spans="2:5" s="2" customFormat="1" x14ac:dyDescent="0.2">
      <c r="B149" s="2" t="s">
        <v>194</v>
      </c>
    </row>
    <row r="150" spans="2:5" s="2" customFormat="1" x14ac:dyDescent="0.2"/>
    <row r="151" spans="2:5" s="2" customFormat="1" x14ac:dyDescent="0.2">
      <c r="B151" s="1"/>
      <c r="C151" s="1"/>
      <c r="D151" s="1"/>
      <c r="E151" s="1"/>
    </row>
    <row r="152" spans="2:5" ht="15" x14ac:dyDescent="0.25">
      <c r="B152" s="6" t="s">
        <v>1595</v>
      </c>
      <c r="C152" s="42">
        <v>14000</v>
      </c>
      <c r="D152" s="42" t="s">
        <v>196</v>
      </c>
    </row>
    <row r="153" spans="2:5" x14ac:dyDescent="0.2">
      <c r="B153" s="38" t="s">
        <v>1698</v>
      </c>
      <c r="C153" s="116">
        <v>10</v>
      </c>
      <c r="D153" s="48">
        <f>C152*C153</f>
        <v>140000</v>
      </c>
    </row>
    <row r="154" spans="2:5" x14ac:dyDescent="0.2">
      <c r="B154" s="38" t="s">
        <v>1562</v>
      </c>
      <c r="C154" s="116">
        <v>18</v>
      </c>
      <c r="D154" s="48">
        <f>C152*C154</f>
        <v>252000</v>
      </c>
    </row>
    <row r="155" spans="2:5" ht="28.5" x14ac:dyDescent="0.2">
      <c r="B155" s="43" t="s">
        <v>195</v>
      </c>
      <c r="C155" s="43"/>
      <c r="D155" s="48">
        <f>AVERAGE(D153:D154)</f>
        <v>196000</v>
      </c>
    </row>
    <row r="156" spans="2:5" ht="14.1" customHeight="1" x14ac:dyDescent="0.25">
      <c r="B156" s="41" t="s">
        <v>96</v>
      </c>
      <c r="D156" s="42">
        <f>200000</f>
        <v>200000</v>
      </c>
    </row>
    <row r="158" spans="2:5" x14ac:dyDescent="0.2">
      <c r="B158" s="43"/>
      <c r="C158" s="43"/>
    </row>
    <row r="159" spans="2:5" ht="15" x14ac:dyDescent="0.25">
      <c r="B159" s="6" t="s">
        <v>1596</v>
      </c>
      <c r="C159" s="43"/>
    </row>
    <row r="160" spans="2:5" x14ac:dyDescent="0.2">
      <c r="B160" s="31" t="s">
        <v>98</v>
      </c>
      <c r="C160" s="44">
        <f>D156</f>
        <v>200000</v>
      </c>
    </row>
    <row r="161" spans="2:4" x14ac:dyDescent="0.2">
      <c r="B161" s="31" t="s">
        <v>91</v>
      </c>
      <c r="C161" s="44">
        <f>D148</f>
        <v>540000</v>
      </c>
    </row>
    <row r="162" spans="2:4" x14ac:dyDescent="0.2">
      <c r="B162" s="31" t="s">
        <v>197</v>
      </c>
      <c r="C162" s="44">
        <v>150000</v>
      </c>
    </row>
    <row r="163" spans="2:4" ht="15" x14ac:dyDescent="0.25">
      <c r="B163" s="6" t="s">
        <v>99</v>
      </c>
      <c r="C163" s="42">
        <f>C160+C161+C162</f>
        <v>890000</v>
      </c>
    </row>
    <row r="165" spans="2:4" ht="15" x14ac:dyDescent="0.25">
      <c r="B165" s="6" t="s">
        <v>956</v>
      </c>
      <c r="C165" s="307">
        <f>(C133+D139)/2</f>
        <v>481250</v>
      </c>
    </row>
    <row r="166" spans="2:4" ht="15" x14ac:dyDescent="0.25">
      <c r="B166" s="6" t="s">
        <v>1598</v>
      </c>
      <c r="C166" s="33">
        <v>500000</v>
      </c>
    </row>
    <row r="168" spans="2:4" ht="15" x14ac:dyDescent="0.25">
      <c r="B168" s="6" t="s">
        <v>1599</v>
      </c>
      <c r="D168" s="22"/>
    </row>
    <row r="169" spans="2:4" x14ac:dyDescent="0.2">
      <c r="B169" s="1" t="s">
        <v>88</v>
      </c>
      <c r="D169" s="22"/>
    </row>
    <row r="170" spans="2:4" x14ac:dyDescent="0.2">
      <c r="D170" s="22"/>
    </row>
    <row r="171" spans="2:4" ht="15" x14ac:dyDescent="0.25">
      <c r="B171" s="6" t="s">
        <v>100</v>
      </c>
      <c r="C171" s="6" t="s">
        <v>101</v>
      </c>
      <c r="D171" s="5"/>
    </row>
    <row r="172" spans="2:4" x14ac:dyDescent="0.2">
      <c r="B172" s="24" t="s">
        <v>232</v>
      </c>
      <c r="C172" s="44">
        <v>3600000</v>
      </c>
      <c r="D172" s="5"/>
    </row>
    <row r="173" spans="2:4" ht="13.5" customHeight="1" x14ac:dyDescent="0.2">
      <c r="B173" s="24" t="s">
        <v>231</v>
      </c>
      <c r="C173" s="44">
        <v>10000000</v>
      </c>
      <c r="D173" s="5"/>
    </row>
    <row r="174" spans="2:4" ht="13.5" customHeight="1" x14ac:dyDescent="0.2">
      <c r="B174" s="24" t="s">
        <v>233</v>
      </c>
      <c r="C174" s="44">
        <v>5000000</v>
      </c>
      <c r="D174" s="5"/>
    </row>
    <row r="175" spans="2:4" x14ac:dyDescent="0.2">
      <c r="B175" s="24" t="s">
        <v>1699</v>
      </c>
      <c r="C175" s="44">
        <v>10000000</v>
      </c>
      <c r="D175" s="5"/>
    </row>
    <row r="176" spans="2:4" x14ac:dyDescent="0.2">
      <c r="B176" s="24" t="s">
        <v>234</v>
      </c>
      <c r="C176" s="44">
        <v>2500000</v>
      </c>
      <c r="D176" s="5"/>
    </row>
    <row r="177" spans="2:12" x14ac:dyDescent="0.2">
      <c r="B177" s="24" t="s">
        <v>1700</v>
      </c>
      <c r="C177" s="44">
        <v>7000000</v>
      </c>
      <c r="D177" s="5"/>
    </row>
    <row r="178" spans="2:12" ht="15" x14ac:dyDescent="0.25">
      <c r="B178" s="128" t="s">
        <v>240</v>
      </c>
      <c r="C178" s="129">
        <f>AVERAGE(C172:C177)</f>
        <v>6350000</v>
      </c>
      <c r="D178" s="5"/>
    </row>
    <row r="179" spans="2:12" x14ac:dyDescent="0.2">
      <c r="B179" s="5"/>
      <c r="C179" s="5"/>
      <c r="D179" s="5"/>
    </row>
    <row r="180" spans="2:12" ht="12.6" customHeight="1" x14ac:dyDescent="0.2">
      <c r="B180" s="45" t="s">
        <v>255</v>
      </c>
      <c r="C180" s="5"/>
      <c r="D180" s="5"/>
    </row>
    <row r="181" spans="2:12" x14ac:dyDescent="0.2">
      <c r="B181" s="26" t="s">
        <v>102</v>
      </c>
      <c r="C181" s="46"/>
      <c r="D181" s="5"/>
    </row>
    <row r="183" spans="2:12" s="93" customFormat="1" ht="15" x14ac:dyDescent="0.25">
      <c r="B183" s="4" t="s">
        <v>1335</v>
      </c>
      <c r="C183" s="302"/>
      <c r="F183" s="76"/>
      <c r="L183" s="76"/>
    </row>
    <row r="184" spans="2:12" s="93" customFormat="1" ht="15" x14ac:dyDescent="0.25">
      <c r="B184" s="47" t="s">
        <v>1600</v>
      </c>
      <c r="C184" s="529">
        <v>1625000</v>
      </c>
      <c r="F184" s="76"/>
      <c r="L184" s="76"/>
    </row>
    <row r="185" spans="2:12" s="93" customFormat="1" x14ac:dyDescent="0.2">
      <c r="B185" s="301"/>
      <c r="C185" s="302"/>
      <c r="F185" s="76"/>
      <c r="L185" s="76"/>
    </row>
    <row r="186" spans="2:12" x14ac:dyDescent="0.2">
      <c r="B186" s="584" t="s">
        <v>1602</v>
      </c>
      <c r="C186" s="310" t="s">
        <v>962</v>
      </c>
    </row>
    <row r="187" spans="2:12" x14ac:dyDescent="0.2">
      <c r="B187" s="311" t="s">
        <v>964</v>
      </c>
      <c r="C187" s="48">
        <v>4250000</v>
      </c>
    </row>
    <row r="188" spans="2:12" x14ac:dyDescent="0.2">
      <c r="B188" s="311" t="s">
        <v>965</v>
      </c>
      <c r="C188" s="48">
        <v>5799000</v>
      </c>
    </row>
    <row r="189" spans="2:12" x14ac:dyDescent="0.2">
      <c r="B189" s="311" t="s">
        <v>966</v>
      </c>
      <c r="C189" s="48">
        <v>7500000</v>
      </c>
    </row>
    <row r="190" spans="2:12" x14ac:dyDescent="0.2">
      <c r="B190" s="311" t="s">
        <v>967</v>
      </c>
      <c r="C190" s="48">
        <v>9899000</v>
      </c>
    </row>
    <row r="191" spans="2:12" x14ac:dyDescent="0.2">
      <c r="B191" s="311" t="s">
        <v>963</v>
      </c>
      <c r="C191" s="312">
        <f>AVERAGE(C187:C190)</f>
        <v>6862000</v>
      </c>
    </row>
    <row r="192" spans="2:12" ht="15" x14ac:dyDescent="0.25">
      <c r="B192" s="47" t="s">
        <v>970</v>
      </c>
      <c r="C192" s="529">
        <v>7000000</v>
      </c>
    </row>
    <row r="194" spans="2:12" x14ac:dyDescent="0.2">
      <c r="B194" s="584" t="s">
        <v>1609</v>
      </c>
      <c r="C194" s="310" t="s">
        <v>962</v>
      </c>
    </row>
    <row r="195" spans="2:12" x14ac:dyDescent="0.2">
      <c r="B195" s="311" t="s">
        <v>1701</v>
      </c>
      <c r="C195" s="48">
        <v>2499000</v>
      </c>
    </row>
    <row r="196" spans="2:12" x14ac:dyDescent="0.2">
      <c r="B196" s="311" t="s">
        <v>968</v>
      </c>
      <c r="C196" s="48">
        <v>3999000</v>
      </c>
    </row>
    <row r="197" spans="2:12" ht="28.5" x14ac:dyDescent="0.2">
      <c r="B197" s="311" t="s">
        <v>1702</v>
      </c>
      <c r="C197" s="48">
        <v>5099000</v>
      </c>
    </row>
    <row r="198" spans="2:12" ht="28.5" x14ac:dyDescent="0.2">
      <c r="B198" s="311" t="s">
        <v>1703</v>
      </c>
      <c r="C198" s="48">
        <v>7699000</v>
      </c>
    </row>
    <row r="199" spans="2:12" ht="15" x14ac:dyDescent="0.25">
      <c r="B199" s="47" t="s">
        <v>963</v>
      </c>
      <c r="C199" s="529">
        <f>C197</f>
        <v>5099000</v>
      </c>
    </row>
    <row r="201" spans="2:12" x14ac:dyDescent="0.2">
      <c r="B201" s="93"/>
      <c r="C201" s="93"/>
    </row>
    <row r="202" spans="2:12" s="93" customFormat="1" x14ac:dyDescent="0.2">
      <c r="B202" s="311" t="s">
        <v>1604</v>
      </c>
      <c r="C202" s="528">
        <v>5700000</v>
      </c>
      <c r="F202" s="76"/>
      <c r="L202" s="76"/>
    </row>
    <row r="203" spans="2:12" s="93" customFormat="1" x14ac:dyDescent="0.2">
      <c r="B203" s="311" t="s">
        <v>1610</v>
      </c>
      <c r="C203" s="528">
        <v>65000</v>
      </c>
      <c r="F203" s="76"/>
      <c r="L203" s="76"/>
    </row>
    <row r="204" spans="2:12" s="93" customFormat="1" x14ac:dyDescent="0.2">
      <c r="B204" s="311" t="s">
        <v>1611</v>
      </c>
      <c r="C204" s="528">
        <v>150000</v>
      </c>
      <c r="F204" s="76"/>
      <c r="L204" s="76"/>
    </row>
    <row r="205" spans="2:12" s="93" customFormat="1" x14ac:dyDescent="0.2">
      <c r="B205" s="311" t="s">
        <v>1607</v>
      </c>
      <c r="C205" s="528">
        <v>150000</v>
      </c>
      <c r="F205" s="76"/>
      <c r="L205" s="76"/>
    </row>
    <row r="206" spans="2:12" s="93" customFormat="1" x14ac:dyDescent="0.2">
      <c r="B206" s="311" t="s">
        <v>1612</v>
      </c>
      <c r="C206" s="528">
        <v>8000000</v>
      </c>
      <c r="F206" s="76"/>
      <c r="L206" s="76"/>
    </row>
    <row r="207" spans="2:12" s="93" customFormat="1" x14ac:dyDescent="0.2">
      <c r="F207" s="76"/>
      <c r="L207" s="76"/>
    </row>
    <row r="208" spans="2:12" s="93" customFormat="1" ht="15" x14ac:dyDescent="0.25">
      <c r="B208" s="83" t="s">
        <v>1340</v>
      </c>
      <c r="C208" s="83">
        <f>B220</f>
        <v>8</v>
      </c>
    </row>
    <row r="209" spans="1:6" s="93" customFormat="1" x14ac:dyDescent="0.2">
      <c r="A209" s="125"/>
      <c r="B209" s="87" t="s">
        <v>1704</v>
      </c>
      <c r="C209" s="87"/>
    </row>
    <row r="210" spans="1:6" s="93" customFormat="1" x14ac:dyDescent="0.2"/>
    <row r="211" spans="1:6" s="93" customFormat="1" ht="15.75" thickBot="1" x14ac:dyDescent="0.3">
      <c r="B211" s="151" t="s">
        <v>281</v>
      </c>
      <c r="C211" s="87"/>
    </row>
    <row r="212" spans="1:6" s="93" customFormat="1" ht="25.5" x14ac:dyDescent="0.2">
      <c r="B212" s="152" t="s">
        <v>296</v>
      </c>
      <c r="C212" s="153" t="s">
        <v>297</v>
      </c>
      <c r="D212" s="143" t="s">
        <v>286</v>
      </c>
      <c r="E212" s="143" t="s">
        <v>287</v>
      </c>
      <c r="F212" s="143" t="s">
        <v>298</v>
      </c>
    </row>
    <row r="213" spans="1:6" s="93" customFormat="1" x14ac:dyDescent="0.2">
      <c r="B213" s="154">
        <v>1</v>
      </c>
      <c r="C213" s="145" t="s">
        <v>288</v>
      </c>
      <c r="D213" s="135">
        <v>54</v>
      </c>
      <c r="E213" s="136">
        <v>290023</v>
      </c>
      <c r="F213" s="144">
        <f>E213/$E$221</f>
        <v>0.27153830165325621</v>
      </c>
    </row>
    <row r="214" spans="1:6" s="93" customFormat="1" x14ac:dyDescent="0.2">
      <c r="B214" s="154">
        <v>2</v>
      </c>
      <c r="C214" s="146" t="s">
        <v>289</v>
      </c>
      <c r="D214" s="135">
        <v>115</v>
      </c>
      <c r="E214" s="136">
        <v>260096</v>
      </c>
      <c r="F214" s="144">
        <f t="shared" ref="F214:F220" si="7">E214/$E$221</f>
        <v>0.2435187075052852</v>
      </c>
    </row>
    <row r="215" spans="1:6" s="93" customFormat="1" x14ac:dyDescent="0.2">
      <c r="B215" s="154">
        <v>3</v>
      </c>
      <c r="C215" s="145" t="s">
        <v>290</v>
      </c>
      <c r="D215" s="135">
        <v>82</v>
      </c>
      <c r="E215" s="136">
        <v>160653</v>
      </c>
      <c r="F215" s="144">
        <f t="shared" si="7"/>
        <v>0.1504137353778858</v>
      </c>
    </row>
    <row r="216" spans="1:6" s="93" customFormat="1" x14ac:dyDescent="0.2">
      <c r="B216" s="154">
        <v>4</v>
      </c>
      <c r="C216" s="145" t="s">
        <v>291</v>
      </c>
      <c r="D216" s="135">
        <v>64</v>
      </c>
      <c r="E216" s="136">
        <v>136202</v>
      </c>
      <c r="F216" s="144">
        <f t="shared" si="7"/>
        <v>0.12752112681331068</v>
      </c>
    </row>
    <row r="217" spans="1:6" s="93" customFormat="1" x14ac:dyDescent="0.2">
      <c r="B217" s="154">
        <v>5</v>
      </c>
      <c r="C217" s="145" t="s">
        <v>292</v>
      </c>
      <c r="D217" s="135">
        <v>57</v>
      </c>
      <c r="E217" s="136">
        <v>60606</v>
      </c>
      <c r="F217" s="144">
        <f t="shared" si="7"/>
        <v>5.6743259362179027E-2</v>
      </c>
    </row>
    <row r="218" spans="1:6" s="93" customFormat="1" x14ac:dyDescent="0.2">
      <c r="B218" s="154">
        <v>6</v>
      </c>
      <c r="C218" s="145" t="s">
        <v>293</v>
      </c>
      <c r="D218" s="135">
        <v>42</v>
      </c>
      <c r="E218" s="136">
        <v>47023</v>
      </c>
      <c r="F218" s="144">
        <f t="shared" si="7"/>
        <v>4.4025975728273506E-2</v>
      </c>
    </row>
    <row r="219" spans="1:6" s="93" customFormat="1" x14ac:dyDescent="0.2">
      <c r="B219" s="154">
        <v>7</v>
      </c>
      <c r="C219" s="145" t="s">
        <v>294</v>
      </c>
      <c r="D219" s="135">
        <v>57</v>
      </c>
      <c r="E219" s="136">
        <v>45231</v>
      </c>
      <c r="F219" s="144">
        <f t="shared" si="7"/>
        <v>4.2348189357666231E-2</v>
      </c>
    </row>
    <row r="220" spans="1:6" s="93" customFormat="1" x14ac:dyDescent="0.2">
      <c r="B220" s="142">
        <v>8</v>
      </c>
      <c r="C220" s="145" t="s">
        <v>295</v>
      </c>
      <c r="D220" s="135">
        <v>174</v>
      </c>
      <c r="E220" s="136">
        <v>68240</v>
      </c>
      <c r="F220" s="144">
        <f t="shared" si="7"/>
        <v>6.3890704202143295E-2</v>
      </c>
    </row>
    <row r="221" spans="1:6" s="93" customFormat="1" ht="24.6" customHeight="1" x14ac:dyDescent="0.25">
      <c r="B221" s="1" t="s">
        <v>103</v>
      </c>
      <c r="C221" s="139"/>
      <c r="D221" s="137">
        <f>SUM(D213:D220)</f>
        <v>645</v>
      </c>
      <c r="E221" s="138">
        <f>SUM(E213:E220)</f>
        <v>1068074</v>
      </c>
      <c r="F221" s="147">
        <f>SUM(F213:F220)</f>
        <v>1</v>
      </c>
    </row>
    <row r="222" spans="1:6" s="93" customFormat="1" ht="24.6" customHeight="1" x14ac:dyDescent="0.25">
      <c r="C222" s="139"/>
      <c r="D222" s="140"/>
      <c r="E222" s="141"/>
    </row>
    <row r="223" spans="1:6" s="93" customFormat="1" ht="15" x14ac:dyDescent="0.25">
      <c r="B223" s="151" t="s">
        <v>368</v>
      </c>
    </row>
    <row r="224" spans="1:6" s="93" customFormat="1" x14ac:dyDescent="0.2">
      <c r="B224" s="142">
        <v>1</v>
      </c>
      <c r="C224" s="154" t="s">
        <v>358</v>
      </c>
    </row>
    <row r="225" spans="2:5" s="93" customFormat="1" x14ac:dyDescent="0.2">
      <c r="B225" s="142">
        <v>2</v>
      </c>
      <c r="C225" s="154" t="s">
        <v>359</v>
      </c>
    </row>
    <row r="226" spans="2:5" s="93" customFormat="1" x14ac:dyDescent="0.2">
      <c r="B226" s="142">
        <v>3</v>
      </c>
      <c r="C226" s="154" t="s">
        <v>360</v>
      </c>
    </row>
    <row r="227" spans="2:5" s="93" customFormat="1" x14ac:dyDescent="0.2">
      <c r="B227" s="142">
        <v>4</v>
      </c>
      <c r="C227" s="154" t="s">
        <v>361</v>
      </c>
    </row>
    <row r="228" spans="2:5" s="93" customFormat="1" x14ac:dyDescent="0.2">
      <c r="B228" s="142">
        <v>5</v>
      </c>
      <c r="C228" s="154" t="s">
        <v>362</v>
      </c>
    </row>
    <row r="229" spans="2:5" s="93" customFormat="1" x14ac:dyDescent="0.2">
      <c r="B229" s="142">
        <v>6</v>
      </c>
      <c r="C229" s="154" t="s">
        <v>364</v>
      </c>
    </row>
    <row r="230" spans="2:5" s="93" customFormat="1" x14ac:dyDescent="0.2">
      <c r="B230" s="142">
        <v>7</v>
      </c>
      <c r="C230" s="154" t="s">
        <v>363</v>
      </c>
    </row>
    <row r="231" spans="2:5" s="93" customFormat="1" x14ac:dyDescent="0.2">
      <c r="B231" s="142">
        <v>8</v>
      </c>
      <c r="C231" s="154" t="s">
        <v>365</v>
      </c>
    </row>
    <row r="232" spans="2:5" s="93" customFormat="1" x14ac:dyDescent="0.2">
      <c r="B232" s="142">
        <v>9</v>
      </c>
      <c r="C232" s="154" t="s">
        <v>366</v>
      </c>
    </row>
    <row r="233" spans="2:5" s="93" customFormat="1" x14ac:dyDescent="0.2">
      <c r="B233" s="142">
        <v>10</v>
      </c>
      <c r="C233" s="154" t="s">
        <v>1705</v>
      </c>
    </row>
    <row r="234" spans="2:5" s="93" customFormat="1" x14ac:dyDescent="0.2">
      <c r="B234" s="142">
        <v>11</v>
      </c>
      <c r="C234" s="154" t="s">
        <v>367</v>
      </c>
    </row>
    <row r="235" spans="2:5" s="93" customFormat="1" x14ac:dyDescent="0.2">
      <c r="B235" s="142">
        <v>12</v>
      </c>
      <c r="C235" s="154" t="s">
        <v>290</v>
      </c>
    </row>
    <row r="236" spans="2:5" s="93" customFormat="1" x14ac:dyDescent="0.2">
      <c r="B236" s="142">
        <v>13</v>
      </c>
      <c r="C236" s="154" t="s">
        <v>921</v>
      </c>
    </row>
    <row r="237" spans="2:5" s="93" customFormat="1" x14ac:dyDescent="0.2"/>
    <row r="238" spans="2:5" x14ac:dyDescent="0.2">
      <c r="D238" s="49"/>
    </row>
    <row r="239" spans="2:5" ht="15" x14ac:dyDescent="0.25">
      <c r="B239" s="47" t="s">
        <v>1333</v>
      </c>
      <c r="C239" s="48">
        <v>70000</v>
      </c>
      <c r="D239" s="49"/>
    </row>
    <row r="240" spans="2:5" ht="15" x14ac:dyDescent="0.25">
      <c r="B240" s="47" t="s">
        <v>1334</v>
      </c>
      <c r="C240" s="48">
        <v>70000</v>
      </c>
      <c r="D240" s="49"/>
      <c r="E240" s="49"/>
    </row>
    <row r="241" spans="1:6" x14ac:dyDescent="0.2">
      <c r="A241" s="93"/>
      <c r="B241" s="1" t="s">
        <v>218</v>
      </c>
      <c r="C241" s="49"/>
      <c r="D241" s="49"/>
    </row>
    <row r="242" spans="1:6" x14ac:dyDescent="0.2">
      <c r="A242" s="93"/>
      <c r="C242" s="49"/>
      <c r="D242" s="49"/>
    </row>
    <row r="243" spans="1:6" ht="15" x14ac:dyDescent="0.25">
      <c r="B243" s="50" t="s">
        <v>1613</v>
      </c>
      <c r="D243" s="5"/>
      <c r="F243" s="12"/>
    </row>
    <row r="244" spans="1:6" x14ac:dyDescent="0.2">
      <c r="B244" s="38" t="str">
        <f>B256</f>
        <v>a. Mesas de trabajo presenciales básicas</v>
      </c>
      <c r="C244" s="51">
        <f>C258</f>
        <v>300000</v>
      </c>
      <c r="E244" s="52"/>
      <c r="F244" s="12"/>
    </row>
    <row r="245" spans="1:6" x14ac:dyDescent="0.2">
      <c r="B245" s="38" t="str">
        <f>B261</f>
        <v>b. Mesas de trabajo presenciales ampliadas</v>
      </c>
      <c r="C245" s="51">
        <f>C264</f>
        <v>1000000</v>
      </c>
      <c r="E245" s="52"/>
      <c r="F245" s="12"/>
    </row>
    <row r="246" spans="1:6" x14ac:dyDescent="0.2">
      <c r="B246" s="38" t="s">
        <v>369</v>
      </c>
      <c r="C246" s="51">
        <f>C244*20%</f>
        <v>60000</v>
      </c>
      <c r="E246" s="52"/>
      <c r="F246" s="12"/>
    </row>
    <row r="247" spans="1:6" ht="36" customHeight="1" x14ac:dyDescent="0.2">
      <c r="B247" s="38" t="str">
        <f>B267</f>
        <v>d. Talleres, talleres especializados y/ o eventos de divulgación nacionales y/o regionales</v>
      </c>
      <c r="C247" s="130">
        <f>C273</f>
        <v>2150000</v>
      </c>
      <c r="E247" s="52"/>
      <c r="F247" s="12"/>
    </row>
    <row r="248" spans="1:6" ht="28.5" x14ac:dyDescent="0.2">
      <c r="B248" s="38" t="str">
        <f>B277</f>
        <v xml:space="preserve">f. Días de campo, taller de proceso, giras técnicas, visitas y/o demostraciones de método </v>
      </c>
      <c r="C248" s="51">
        <f>C283</f>
        <v>6000000</v>
      </c>
      <c r="E248" s="52"/>
      <c r="F248" s="12"/>
    </row>
    <row r="249" spans="1:6" x14ac:dyDescent="0.2">
      <c r="B249" s="38" t="str">
        <f>B287</f>
        <v>g. Parcelas demostrativas o lotes modelos (Costo promedio)</v>
      </c>
      <c r="C249" s="51">
        <f>C295</f>
        <v>9000000</v>
      </c>
      <c r="E249" s="52"/>
      <c r="F249" s="12"/>
    </row>
    <row r="250" spans="1:6" x14ac:dyDescent="0.2">
      <c r="B250" s="38" t="str">
        <f>B300</f>
        <v>h. Lotes modelos de semilla registrada (Costo promedio)</v>
      </c>
      <c r="C250" s="51">
        <f>C308</f>
        <v>5000000</v>
      </c>
      <c r="E250" s="52"/>
      <c r="F250" s="12"/>
    </row>
    <row r="251" spans="1:6" ht="28.5" x14ac:dyDescent="0.2">
      <c r="B251" s="38" t="str">
        <f>B311</f>
        <v>i.  Vivero propagación de especies dendroenergéticos y huertos de especies nativas aglutinantes</v>
      </c>
      <c r="C251" s="51">
        <f>C311</f>
        <v>80000000</v>
      </c>
      <c r="E251" s="52"/>
      <c r="F251" s="12"/>
    </row>
    <row r="252" spans="1:6" x14ac:dyDescent="0.2">
      <c r="B252" s="54"/>
      <c r="C252" s="55"/>
      <c r="E252" s="52"/>
      <c r="F252" s="12"/>
    </row>
    <row r="253" spans="1:6" x14ac:dyDescent="0.2">
      <c r="B253" s="1" t="s">
        <v>104</v>
      </c>
      <c r="E253" s="52"/>
      <c r="F253" s="12"/>
    </row>
    <row r="254" spans="1:6" x14ac:dyDescent="0.2">
      <c r="E254" s="52"/>
      <c r="F254" s="12"/>
    </row>
    <row r="256" spans="1:6" ht="27" customHeight="1" x14ac:dyDescent="0.25">
      <c r="B256" s="47" t="s">
        <v>370</v>
      </c>
      <c r="C256" s="56" t="s">
        <v>372</v>
      </c>
    </row>
    <row r="257" spans="2:3" x14ac:dyDescent="0.2">
      <c r="B257" s="10" t="s">
        <v>219</v>
      </c>
      <c r="C257" s="57">
        <f>15000*20</f>
        <v>300000</v>
      </c>
    </row>
    <row r="258" spans="2:3" ht="15" x14ac:dyDescent="0.25">
      <c r="B258" s="58" t="s">
        <v>107</v>
      </c>
      <c r="C258" s="59">
        <f>C257</f>
        <v>300000</v>
      </c>
    </row>
    <row r="261" spans="2:3" ht="30" x14ac:dyDescent="0.25">
      <c r="B261" s="47" t="s">
        <v>371</v>
      </c>
      <c r="C261" s="56" t="s">
        <v>105</v>
      </c>
    </row>
    <row r="262" spans="2:3" x14ac:dyDescent="0.2">
      <c r="B262" s="10" t="s">
        <v>106</v>
      </c>
      <c r="C262" s="57">
        <v>500000</v>
      </c>
    </row>
    <row r="263" spans="2:3" x14ac:dyDescent="0.2">
      <c r="B263" s="35" t="s">
        <v>109</v>
      </c>
      <c r="C263" s="57">
        <v>500000</v>
      </c>
    </row>
    <row r="264" spans="2:3" ht="15" x14ac:dyDescent="0.25">
      <c r="B264" s="58" t="s">
        <v>107</v>
      </c>
      <c r="C264" s="59">
        <f>SUM(C262:C263)</f>
        <v>1000000</v>
      </c>
    </row>
    <row r="265" spans="2:3" x14ac:dyDescent="0.2">
      <c r="B265" s="1" t="s">
        <v>113</v>
      </c>
    </row>
    <row r="267" spans="2:3" ht="39" customHeight="1" x14ac:dyDescent="0.25">
      <c r="B267" s="56" t="s">
        <v>830</v>
      </c>
      <c r="C267" s="56" t="s">
        <v>108</v>
      </c>
    </row>
    <row r="268" spans="2:3" x14ac:dyDescent="0.2">
      <c r="B268" s="10" t="s">
        <v>109</v>
      </c>
      <c r="C268" s="57">
        <v>400000</v>
      </c>
    </row>
    <row r="269" spans="2:3" x14ac:dyDescent="0.2">
      <c r="B269" s="10" t="s">
        <v>106</v>
      </c>
      <c r="C269" s="57">
        <f>15000*25</f>
        <v>375000</v>
      </c>
    </row>
    <row r="270" spans="2:3" x14ac:dyDescent="0.2">
      <c r="B270" s="10" t="s">
        <v>137</v>
      </c>
      <c r="C270" s="57">
        <f>25000*25</f>
        <v>625000</v>
      </c>
    </row>
    <row r="271" spans="2:3" x14ac:dyDescent="0.2">
      <c r="B271" s="35" t="s">
        <v>221</v>
      </c>
      <c r="C271" s="57">
        <f>2500*2*25</f>
        <v>125000</v>
      </c>
    </row>
    <row r="272" spans="2:3" x14ac:dyDescent="0.2">
      <c r="B272" s="10" t="s">
        <v>110</v>
      </c>
      <c r="C272" s="57">
        <f>25000*25</f>
        <v>625000</v>
      </c>
    </row>
    <row r="273" spans="2:4" ht="15" x14ac:dyDescent="0.25">
      <c r="B273" s="47" t="s">
        <v>111</v>
      </c>
      <c r="C273" s="59">
        <f>SUM(C268:C272)</f>
        <v>2150000</v>
      </c>
    </row>
    <row r="274" spans="2:4" x14ac:dyDescent="0.2">
      <c r="B274" s="1" t="s">
        <v>112</v>
      </c>
    </row>
    <row r="277" spans="2:4" ht="30" x14ac:dyDescent="0.25">
      <c r="B277" s="56" t="s">
        <v>831</v>
      </c>
      <c r="C277" s="56" t="s">
        <v>223</v>
      </c>
    </row>
    <row r="278" spans="2:4" x14ac:dyDescent="0.2">
      <c r="B278" s="57" t="s">
        <v>222</v>
      </c>
      <c r="C278" s="57">
        <f>20000*45</f>
        <v>900000</v>
      </c>
    </row>
    <row r="279" spans="2:4" x14ac:dyDescent="0.2">
      <c r="B279" s="57" t="s">
        <v>114</v>
      </c>
      <c r="C279" s="57">
        <f>25000*45</f>
        <v>1125000</v>
      </c>
    </row>
    <row r="280" spans="2:4" x14ac:dyDescent="0.2">
      <c r="B280" s="10" t="s">
        <v>115</v>
      </c>
      <c r="C280" s="57">
        <f>25000*45</f>
        <v>1125000</v>
      </c>
    </row>
    <row r="281" spans="2:4" x14ac:dyDescent="0.2">
      <c r="B281" s="10" t="s">
        <v>116</v>
      </c>
      <c r="C281" s="57">
        <f>60000*45</f>
        <v>2700000</v>
      </c>
    </row>
    <row r="282" spans="2:4" x14ac:dyDescent="0.2">
      <c r="B282" s="10" t="s">
        <v>117</v>
      </c>
      <c r="C282" s="57">
        <v>150000</v>
      </c>
    </row>
    <row r="283" spans="2:4" ht="15" x14ac:dyDescent="0.25">
      <c r="B283" s="47" t="s">
        <v>118</v>
      </c>
      <c r="C283" s="59">
        <f>SUM(C278:C282)</f>
        <v>6000000</v>
      </c>
    </row>
    <row r="284" spans="2:4" x14ac:dyDescent="0.2">
      <c r="B284" s="1" t="s">
        <v>119</v>
      </c>
    </row>
    <row r="285" spans="2:4" x14ac:dyDescent="0.2">
      <c r="B285" s="1" t="s">
        <v>224</v>
      </c>
    </row>
    <row r="287" spans="2:4" ht="15" x14ac:dyDescent="0.25">
      <c r="B287" s="47" t="s">
        <v>832</v>
      </c>
      <c r="C287" s="56" t="s">
        <v>225</v>
      </c>
    </row>
    <row r="288" spans="2:4" x14ac:dyDescent="0.2">
      <c r="B288" s="57" t="s">
        <v>120</v>
      </c>
      <c r="C288" s="57">
        <f>(500000*2)</f>
        <v>1000000</v>
      </c>
      <c r="D288" s="60"/>
    </row>
    <row r="289" spans="2:4" x14ac:dyDescent="0.2">
      <c r="B289" s="10" t="s">
        <v>121</v>
      </c>
      <c r="C289" s="48">
        <f>280000*3</f>
        <v>840000</v>
      </c>
    </row>
    <row r="290" spans="2:4" x14ac:dyDescent="0.2">
      <c r="B290" s="10" t="s">
        <v>122</v>
      </c>
      <c r="C290" s="48">
        <v>180000</v>
      </c>
    </row>
    <row r="291" spans="2:4" x14ac:dyDescent="0.2">
      <c r="B291" s="57" t="s">
        <v>123</v>
      </c>
      <c r="C291" s="48">
        <f>60000*25</f>
        <v>1500000</v>
      </c>
    </row>
    <row r="292" spans="2:4" x14ac:dyDescent="0.2">
      <c r="B292" s="10" t="s">
        <v>227</v>
      </c>
      <c r="C292" s="57">
        <f>1500000</f>
        <v>1500000</v>
      </c>
    </row>
    <row r="293" spans="2:4" x14ac:dyDescent="0.2">
      <c r="B293" s="10" t="s">
        <v>228</v>
      </c>
      <c r="C293" s="48">
        <f>1500*2500</f>
        <v>3750000</v>
      </c>
    </row>
    <row r="294" spans="2:4" x14ac:dyDescent="0.2">
      <c r="B294" s="10" t="s">
        <v>220</v>
      </c>
      <c r="C294" s="48">
        <v>230000</v>
      </c>
    </row>
    <row r="295" spans="2:4" ht="15" x14ac:dyDescent="0.25">
      <c r="B295" s="47" t="s">
        <v>226</v>
      </c>
      <c r="C295" s="59">
        <f>SUM(C288:C294)</f>
        <v>9000000</v>
      </c>
    </row>
    <row r="297" spans="2:4" x14ac:dyDescent="0.2">
      <c r="B297" s="1" t="s">
        <v>229</v>
      </c>
    </row>
    <row r="300" spans="2:4" ht="15" x14ac:dyDescent="0.25">
      <c r="B300" s="47" t="s">
        <v>833</v>
      </c>
      <c r="C300" s="56" t="s">
        <v>225</v>
      </c>
    </row>
    <row r="301" spans="2:4" x14ac:dyDescent="0.2">
      <c r="B301" s="57" t="s">
        <v>120</v>
      </c>
      <c r="C301" s="57">
        <f>(500000*2)</f>
        <v>1000000</v>
      </c>
      <c r="D301" s="60"/>
    </row>
    <row r="302" spans="2:4" x14ac:dyDescent="0.2">
      <c r="B302" s="10" t="s">
        <v>121</v>
      </c>
      <c r="C302" s="48">
        <f>280000*3</f>
        <v>840000</v>
      </c>
    </row>
    <row r="303" spans="2:4" x14ac:dyDescent="0.2">
      <c r="B303" s="10" t="s">
        <v>122</v>
      </c>
      <c r="C303" s="48">
        <v>180000</v>
      </c>
    </row>
    <row r="304" spans="2:4" x14ac:dyDescent="0.2">
      <c r="B304" s="57" t="s">
        <v>123</v>
      </c>
      <c r="C304" s="48">
        <f>60000*20</f>
        <v>1200000</v>
      </c>
    </row>
    <row r="305" spans="2:3" x14ac:dyDescent="0.2">
      <c r="B305" s="10" t="s">
        <v>230</v>
      </c>
      <c r="C305" s="57">
        <f>1500000</f>
        <v>1500000</v>
      </c>
    </row>
    <row r="306" spans="2:3" x14ac:dyDescent="0.2">
      <c r="B306" s="10" t="s">
        <v>220</v>
      </c>
      <c r="C306" s="48">
        <v>260000</v>
      </c>
    </row>
    <row r="307" spans="2:3" ht="15" x14ac:dyDescent="0.25">
      <c r="B307" s="47" t="s">
        <v>226</v>
      </c>
      <c r="C307" s="59">
        <f>SUM(C301:C306)</f>
        <v>4980000</v>
      </c>
    </row>
    <row r="308" spans="2:3" ht="15" x14ac:dyDescent="0.25">
      <c r="B308" s="47" t="s">
        <v>124</v>
      </c>
      <c r="C308" s="59">
        <v>5000000</v>
      </c>
    </row>
    <row r="309" spans="2:3" x14ac:dyDescent="0.2">
      <c r="B309" s="1" t="s">
        <v>125</v>
      </c>
    </row>
    <row r="311" spans="2:3" ht="30" x14ac:dyDescent="0.25">
      <c r="B311" s="56" t="s">
        <v>1339</v>
      </c>
      <c r="C311" s="57">
        <v>80000000</v>
      </c>
    </row>
    <row r="312" spans="2:3" ht="42.75" x14ac:dyDescent="0.2">
      <c r="B312" s="69" t="s">
        <v>1742</v>
      </c>
      <c r="C312" s="43"/>
    </row>
    <row r="313" spans="2:3" x14ac:dyDescent="0.2">
      <c r="B313" s="69"/>
      <c r="C313" s="43"/>
    </row>
    <row r="314" spans="2:3" ht="15" x14ac:dyDescent="0.25">
      <c r="B314" s="47" t="s">
        <v>1743</v>
      </c>
      <c r="C314" s="43"/>
    </row>
    <row r="315" spans="2:3" x14ac:dyDescent="0.2">
      <c r="B315" s="57" t="s">
        <v>120</v>
      </c>
      <c r="C315" s="57">
        <f>(C301/5)*2</f>
        <v>400000</v>
      </c>
    </row>
    <row r="316" spans="2:3" x14ac:dyDescent="0.2">
      <c r="B316" s="10" t="s">
        <v>121</v>
      </c>
      <c r="C316" s="57">
        <f t="shared" ref="C316:C320" si="8">(C302/5)*2</f>
        <v>336000</v>
      </c>
    </row>
    <row r="317" spans="2:3" x14ac:dyDescent="0.2">
      <c r="B317" s="10" t="s">
        <v>122</v>
      </c>
      <c r="C317" s="57">
        <f t="shared" si="8"/>
        <v>72000</v>
      </c>
    </row>
    <row r="318" spans="2:3" x14ac:dyDescent="0.2">
      <c r="B318" s="57" t="s">
        <v>123</v>
      </c>
      <c r="C318" s="57">
        <f t="shared" si="8"/>
        <v>480000</v>
      </c>
    </row>
    <row r="319" spans="2:3" x14ac:dyDescent="0.2">
      <c r="B319" s="10" t="s">
        <v>230</v>
      </c>
      <c r="C319" s="57">
        <f t="shared" si="8"/>
        <v>600000</v>
      </c>
    </row>
    <row r="320" spans="2:3" x14ac:dyDescent="0.2">
      <c r="B320" s="10" t="s">
        <v>220</v>
      </c>
      <c r="C320" s="57">
        <f t="shared" si="8"/>
        <v>104000</v>
      </c>
    </row>
    <row r="321" spans="1:6" ht="15" x14ac:dyDescent="0.25">
      <c r="B321" s="47" t="s">
        <v>1744</v>
      </c>
      <c r="C321" s="59">
        <f>SUM(C315:C320)</f>
        <v>1992000</v>
      </c>
      <c r="D321" s="22"/>
      <c r="F321" s="12"/>
    </row>
    <row r="322" spans="1:6" ht="15" x14ac:dyDescent="0.25">
      <c r="B322" s="47" t="s">
        <v>923</v>
      </c>
      <c r="C322" s="59">
        <f>2000000</f>
        <v>2000000</v>
      </c>
      <c r="D322" s="22"/>
      <c r="F322" s="12"/>
    </row>
    <row r="323" spans="1:6" x14ac:dyDescent="0.2">
      <c r="D323" s="22"/>
      <c r="F323" s="12"/>
    </row>
    <row r="324" spans="1:6" x14ac:dyDescent="0.2">
      <c r="D324" s="22"/>
      <c r="F324" s="12"/>
    </row>
    <row r="325" spans="1:6" ht="15" x14ac:dyDescent="0.25">
      <c r="B325" s="61" t="s">
        <v>1341</v>
      </c>
      <c r="C325" s="538" t="s">
        <v>127</v>
      </c>
      <c r="D325" s="538" t="s">
        <v>128</v>
      </c>
      <c r="F325" s="12"/>
    </row>
    <row r="326" spans="1:6" x14ac:dyDescent="0.2">
      <c r="B326" s="11">
        <v>2022</v>
      </c>
      <c r="C326" s="48">
        <v>4255.4399999999996</v>
      </c>
      <c r="D326" s="32">
        <v>5132.96</v>
      </c>
    </row>
    <row r="327" spans="1:6" x14ac:dyDescent="0.2">
      <c r="B327" s="11">
        <v>2021</v>
      </c>
      <c r="C327" s="48">
        <v>3743.09</v>
      </c>
      <c r="D327" s="48">
        <v>4419.5600000000004</v>
      </c>
    </row>
    <row r="328" spans="1:6" x14ac:dyDescent="0.2">
      <c r="B328" s="11">
        <v>2020</v>
      </c>
      <c r="C328" s="48">
        <v>3693.36</v>
      </c>
      <c r="D328" s="48">
        <v>4214.03</v>
      </c>
    </row>
    <row r="329" spans="1:6" ht="15" x14ac:dyDescent="0.25">
      <c r="B329" s="62" t="s">
        <v>129</v>
      </c>
      <c r="C329" s="63">
        <f>AVERAGE(C326:C328)</f>
        <v>3897.2966666666666</v>
      </c>
      <c r="D329" s="63">
        <f>AVERAGE(D326:D328)</f>
        <v>4588.8499999999995</v>
      </c>
    </row>
    <row r="330" spans="1:6" ht="15" x14ac:dyDescent="0.25">
      <c r="B330" s="172" t="s">
        <v>343</v>
      </c>
      <c r="C330" s="173">
        <v>5000</v>
      </c>
      <c r="D330" s="173">
        <v>5500</v>
      </c>
    </row>
    <row r="331" spans="1:6" x14ac:dyDescent="0.2">
      <c r="B331" s="655" t="s">
        <v>256</v>
      </c>
      <c r="C331" s="655"/>
      <c r="D331" s="655"/>
    </row>
    <row r="332" spans="1:6" x14ac:dyDescent="0.2">
      <c r="B332" s="64"/>
      <c r="C332" s="64"/>
      <c r="D332" s="64"/>
    </row>
    <row r="334" spans="1:6" ht="15" x14ac:dyDescent="0.25">
      <c r="B334" s="61" t="s">
        <v>1342</v>
      </c>
      <c r="C334" s="65"/>
      <c r="D334" s="65"/>
    </row>
    <row r="335" spans="1:6" ht="15" x14ac:dyDescent="0.2">
      <c r="A335" s="22"/>
      <c r="B335" s="175" t="s">
        <v>130</v>
      </c>
      <c r="C335" s="176" t="s">
        <v>267</v>
      </c>
      <c r="D335" s="84"/>
    </row>
    <row r="336" spans="1:6" ht="15" customHeight="1" x14ac:dyDescent="0.2">
      <c r="A336" s="22"/>
      <c r="B336" s="31" t="s">
        <v>1620</v>
      </c>
      <c r="C336" s="119">
        <f>E364</f>
        <v>40000000</v>
      </c>
      <c r="D336" s="84"/>
    </row>
    <row r="337" spans="1:4" ht="15" customHeight="1" x14ac:dyDescent="0.2">
      <c r="A337" s="22"/>
      <c r="B337" s="31" t="s">
        <v>1621</v>
      </c>
      <c r="C337" s="119">
        <f>E365</f>
        <v>5000000</v>
      </c>
      <c r="D337" s="84"/>
    </row>
    <row r="338" spans="1:4" x14ac:dyDescent="0.2">
      <c r="A338" s="22"/>
      <c r="B338" s="31" t="s">
        <v>1622</v>
      </c>
      <c r="C338" s="119">
        <f>E366</f>
        <v>20000000</v>
      </c>
      <c r="D338" s="84"/>
    </row>
    <row r="339" spans="1:4" x14ac:dyDescent="0.2">
      <c r="A339" s="22"/>
      <c r="B339" s="31" t="s">
        <v>1623</v>
      </c>
      <c r="C339" s="119">
        <f>E367</f>
        <v>5000000</v>
      </c>
      <c r="D339" s="84"/>
    </row>
    <row r="340" spans="1:4" x14ac:dyDescent="0.2">
      <c r="A340" s="22"/>
      <c r="B340" s="31" t="s">
        <v>1643</v>
      </c>
      <c r="C340" s="119">
        <f>E368</f>
        <v>10000000</v>
      </c>
      <c r="D340" s="84"/>
    </row>
    <row r="341" spans="1:4" x14ac:dyDescent="0.2">
      <c r="A341" s="22"/>
      <c r="B341" s="31" t="s">
        <v>1644</v>
      </c>
      <c r="C341" s="119">
        <v>6000000</v>
      </c>
      <c r="D341" s="84"/>
    </row>
    <row r="342" spans="1:4" x14ac:dyDescent="0.2">
      <c r="A342" s="22"/>
      <c r="B342" s="31" t="s">
        <v>1626</v>
      </c>
      <c r="C342" s="119">
        <f>E370</f>
        <v>1000000000</v>
      </c>
      <c r="D342" s="84"/>
    </row>
    <row r="343" spans="1:4" x14ac:dyDescent="0.2">
      <c r="A343" s="22"/>
      <c r="B343" s="31" t="s">
        <v>1627</v>
      </c>
      <c r="C343" s="119">
        <v>20000000</v>
      </c>
      <c r="D343" s="84"/>
    </row>
    <row r="344" spans="1:4" x14ac:dyDescent="0.2">
      <c r="B344" s="31" t="s">
        <v>1706</v>
      </c>
      <c r="C344" s="119">
        <f>E372</f>
        <v>12000000</v>
      </c>
      <c r="D344" s="84"/>
    </row>
    <row r="345" spans="1:4" x14ac:dyDescent="0.2">
      <c r="A345" s="22"/>
      <c r="B345" s="31" t="s">
        <v>1628</v>
      </c>
      <c r="C345" s="119">
        <f>E373</f>
        <v>15000000</v>
      </c>
      <c r="D345" s="84"/>
    </row>
    <row r="346" spans="1:4" x14ac:dyDescent="0.2">
      <c r="A346" s="22"/>
      <c r="B346" s="31" t="s">
        <v>1629</v>
      </c>
      <c r="C346" s="119">
        <f>E374</f>
        <v>8000000</v>
      </c>
      <c r="D346" s="84"/>
    </row>
    <row r="347" spans="1:4" x14ac:dyDescent="0.2">
      <c r="A347" s="22"/>
      <c r="B347" s="31" t="s">
        <v>1630</v>
      </c>
      <c r="C347" s="119">
        <v>5000000</v>
      </c>
      <c r="D347" s="84"/>
    </row>
    <row r="348" spans="1:4" x14ac:dyDescent="0.2">
      <c r="A348" s="22"/>
      <c r="B348" s="31" t="s">
        <v>1631</v>
      </c>
      <c r="C348" s="119">
        <v>10000000</v>
      </c>
      <c r="D348" s="84"/>
    </row>
    <row r="349" spans="1:4" x14ac:dyDescent="0.2">
      <c r="A349" s="22"/>
      <c r="B349" s="31" t="s">
        <v>1632</v>
      </c>
      <c r="C349" s="119">
        <f>E376</f>
        <v>300000</v>
      </c>
      <c r="D349" s="84"/>
    </row>
    <row r="350" spans="1:4" x14ac:dyDescent="0.2">
      <c r="B350" s="31" t="s">
        <v>1633</v>
      </c>
      <c r="C350" s="119">
        <f>E402</f>
        <v>5000000</v>
      </c>
      <c r="D350" s="84"/>
    </row>
    <row r="351" spans="1:4" x14ac:dyDescent="0.2">
      <c r="A351" s="22"/>
      <c r="B351" s="31" t="s">
        <v>1634</v>
      </c>
      <c r="C351" s="119">
        <v>280000000</v>
      </c>
      <c r="D351" s="84"/>
    </row>
    <row r="352" spans="1:4" x14ac:dyDescent="0.2">
      <c r="A352" s="22"/>
      <c r="B352" s="31" t="s">
        <v>1635</v>
      </c>
      <c r="C352" s="119">
        <v>130000000</v>
      </c>
      <c r="D352" s="84"/>
    </row>
    <row r="353" spans="2:6" x14ac:dyDescent="0.2">
      <c r="B353" s="31" t="s">
        <v>1636</v>
      </c>
      <c r="C353" s="119">
        <f>E428</f>
        <v>150000000</v>
      </c>
      <c r="D353" s="84"/>
    </row>
    <row r="354" spans="2:6" x14ac:dyDescent="0.2">
      <c r="B354" s="31" t="s">
        <v>1645</v>
      </c>
      <c r="C354" s="119">
        <v>150000000</v>
      </c>
      <c r="D354" s="84"/>
    </row>
    <row r="355" spans="2:6" x14ac:dyDescent="0.2">
      <c r="B355" s="31" t="s">
        <v>1364</v>
      </c>
      <c r="C355" s="119">
        <f>E431</f>
        <v>200000000</v>
      </c>
      <c r="D355" s="84"/>
    </row>
    <row r="356" spans="2:6" x14ac:dyDescent="0.2">
      <c r="B356" s="31" t="s">
        <v>1638</v>
      </c>
      <c r="C356" s="119">
        <f>E452</f>
        <v>200000000</v>
      </c>
      <c r="D356" s="84"/>
    </row>
    <row r="357" spans="2:6" x14ac:dyDescent="0.2">
      <c r="B357" s="31" t="s">
        <v>1639</v>
      </c>
      <c r="C357" s="119">
        <v>20000000</v>
      </c>
      <c r="D357" s="84"/>
    </row>
    <row r="358" spans="2:6" x14ac:dyDescent="0.2">
      <c r="B358" s="31" t="s">
        <v>1640</v>
      </c>
      <c r="C358" s="119">
        <f>D465</f>
        <v>200000000</v>
      </c>
      <c r="D358" s="84"/>
    </row>
    <row r="359" spans="2:6" x14ac:dyDescent="0.2">
      <c r="B359" s="31" t="s">
        <v>1641</v>
      </c>
      <c r="C359" s="119">
        <f>E477</f>
        <v>26000000</v>
      </c>
      <c r="D359" s="84"/>
    </row>
    <row r="360" spans="2:6" x14ac:dyDescent="0.2">
      <c r="B360" s="31" t="s">
        <v>1642</v>
      </c>
      <c r="C360" s="119">
        <v>5000000</v>
      </c>
      <c r="D360" s="84"/>
    </row>
    <row r="361" spans="2:6" x14ac:dyDescent="0.2">
      <c r="B361" s="93"/>
      <c r="C361" s="127"/>
      <c r="D361" s="84"/>
    </row>
    <row r="362" spans="2:6" ht="15" hidden="1" x14ac:dyDescent="0.25">
      <c r="B362" s="62" t="s">
        <v>308</v>
      </c>
    </row>
    <row r="363" spans="2:6" hidden="1" x14ac:dyDescent="0.2">
      <c r="B363" s="134" t="s">
        <v>309</v>
      </c>
      <c r="C363" s="134" t="s">
        <v>310</v>
      </c>
      <c r="D363" s="134" t="s">
        <v>131</v>
      </c>
      <c r="E363" s="134" t="s">
        <v>118</v>
      </c>
    </row>
    <row r="364" spans="2:6" hidden="1" x14ac:dyDescent="0.2">
      <c r="B364" s="48" t="s">
        <v>373</v>
      </c>
      <c r="C364" s="48">
        <v>4000000</v>
      </c>
      <c r="D364" s="48">
        <v>1</v>
      </c>
      <c r="E364" s="48">
        <v>40000000</v>
      </c>
      <c r="F364" s="60"/>
    </row>
    <row r="365" spans="2:6" hidden="1" x14ac:dyDescent="0.2">
      <c r="B365" s="48" t="s">
        <v>374</v>
      </c>
      <c r="C365" s="48">
        <v>5000000</v>
      </c>
      <c r="D365" s="48">
        <v>1</v>
      </c>
      <c r="E365" s="48">
        <v>5000000</v>
      </c>
      <c r="F365" s="60"/>
    </row>
    <row r="366" spans="2:6" hidden="1" x14ac:dyDescent="0.2">
      <c r="B366" s="48" t="s">
        <v>375</v>
      </c>
      <c r="C366" s="48">
        <v>20000000</v>
      </c>
      <c r="D366" s="48">
        <v>1</v>
      </c>
      <c r="E366" s="48">
        <v>20000000</v>
      </c>
    </row>
    <row r="367" spans="2:6" hidden="1" x14ac:dyDescent="0.2">
      <c r="B367" s="48" t="s">
        <v>376</v>
      </c>
      <c r="C367" s="48">
        <v>5000000</v>
      </c>
      <c r="D367" s="48">
        <v>1</v>
      </c>
      <c r="E367" s="48">
        <v>5000000</v>
      </c>
    </row>
    <row r="368" spans="2:6" hidden="1" x14ac:dyDescent="0.2">
      <c r="B368" s="48" t="s">
        <v>377</v>
      </c>
      <c r="C368" s="48">
        <v>1000000</v>
      </c>
      <c r="D368" s="48">
        <v>10</v>
      </c>
      <c r="E368" s="48">
        <f>C368*D368</f>
        <v>10000000</v>
      </c>
    </row>
    <row r="369" spans="2:8" hidden="1" x14ac:dyDescent="0.2">
      <c r="B369" s="48" t="s">
        <v>378</v>
      </c>
      <c r="C369" s="48">
        <v>600000</v>
      </c>
      <c r="D369" s="48">
        <v>10</v>
      </c>
      <c r="E369" s="48">
        <f>C369*D369</f>
        <v>6000000</v>
      </c>
    </row>
    <row r="370" spans="2:8" hidden="1" x14ac:dyDescent="0.2">
      <c r="B370" s="48" t="s">
        <v>379</v>
      </c>
      <c r="C370" s="48"/>
      <c r="D370" s="48"/>
      <c r="E370" s="48">
        <v>1000000000</v>
      </c>
    </row>
    <row r="371" spans="2:8" hidden="1" x14ac:dyDescent="0.2">
      <c r="B371" s="48" t="s">
        <v>1343</v>
      </c>
      <c r="C371" s="48"/>
      <c r="D371" s="48"/>
      <c r="E371" s="48">
        <v>20000000</v>
      </c>
    </row>
    <row r="372" spans="2:8" hidden="1" x14ac:dyDescent="0.2">
      <c r="B372" s="48" t="s">
        <v>1707</v>
      </c>
      <c r="C372" s="48"/>
      <c r="D372" s="48"/>
      <c r="E372" s="48">
        <v>12000000</v>
      </c>
    </row>
    <row r="373" spans="2:8" hidden="1" x14ac:dyDescent="0.2">
      <c r="B373" s="10" t="s">
        <v>1344</v>
      </c>
      <c r="C373" s="48"/>
      <c r="D373" s="48"/>
      <c r="E373" s="68">
        <v>15000000</v>
      </c>
    </row>
    <row r="374" spans="2:8" hidden="1" x14ac:dyDescent="0.2">
      <c r="B374" s="10" t="s">
        <v>1345</v>
      </c>
      <c r="C374" s="48"/>
      <c r="D374" s="48"/>
      <c r="E374" s="68">
        <v>8000000</v>
      </c>
    </row>
    <row r="375" spans="2:8" hidden="1" x14ac:dyDescent="0.2">
      <c r="B375" s="10" t="s">
        <v>1346</v>
      </c>
      <c r="C375" s="48"/>
      <c r="D375" s="48"/>
      <c r="E375" s="68">
        <v>10000000</v>
      </c>
    </row>
    <row r="376" spans="2:8" hidden="1" x14ac:dyDescent="0.2">
      <c r="B376" s="10" t="s">
        <v>1347</v>
      </c>
      <c r="C376" s="48"/>
      <c r="D376" s="48"/>
      <c r="E376" s="68">
        <v>300000</v>
      </c>
    </row>
    <row r="377" spans="2:8" hidden="1" x14ac:dyDescent="0.2">
      <c r="C377" s="131"/>
      <c r="D377" s="131"/>
      <c r="E377" s="46"/>
    </row>
    <row r="378" spans="2:8" ht="15" hidden="1" x14ac:dyDescent="0.25">
      <c r="B378" s="653" t="s">
        <v>1348</v>
      </c>
      <c r="C378" s="652"/>
      <c r="D378" s="652"/>
      <c r="E378" s="131"/>
    </row>
    <row r="379" spans="2:8" ht="14.45" hidden="1" customHeight="1" x14ac:dyDescent="0.25">
      <c r="B379" s="653" t="s">
        <v>1349</v>
      </c>
      <c r="C379" s="652"/>
      <c r="D379" s="652"/>
      <c r="E379" s="131"/>
    </row>
    <row r="380" spans="2:8" ht="15" hidden="1" x14ac:dyDescent="0.25">
      <c r="B380" s="653" t="s">
        <v>1350</v>
      </c>
      <c r="C380" s="652"/>
      <c r="D380" s="652"/>
      <c r="E380" s="177"/>
      <c r="F380" s="43"/>
      <c r="G380" s="43"/>
      <c r="H380" s="43"/>
    </row>
    <row r="381" spans="2:8" ht="15" hidden="1" x14ac:dyDescent="0.25">
      <c r="B381" s="653" t="s">
        <v>1351</v>
      </c>
      <c r="C381" s="652"/>
      <c r="D381" s="652"/>
      <c r="E381" s="177"/>
      <c r="F381" s="43"/>
      <c r="G381" s="43"/>
      <c r="H381" s="43"/>
    </row>
    <row r="382" spans="2:8" ht="15" hidden="1" x14ac:dyDescent="0.25">
      <c r="B382" s="653" t="s">
        <v>1352</v>
      </c>
      <c r="C382" s="652"/>
      <c r="D382" s="652"/>
      <c r="E382" s="131"/>
    </row>
    <row r="383" spans="2:8" ht="15" hidden="1" x14ac:dyDescent="0.25">
      <c r="B383" s="653" t="s">
        <v>1353</v>
      </c>
      <c r="C383" s="652"/>
      <c r="D383" s="652"/>
      <c r="E383" s="131"/>
    </row>
    <row r="384" spans="2:8" ht="26.45" hidden="1" customHeight="1" x14ac:dyDescent="0.2">
      <c r="B384" s="654" t="s">
        <v>1708</v>
      </c>
      <c r="C384" s="654"/>
      <c r="D384" s="654"/>
      <c r="E384" s="131"/>
    </row>
    <row r="385" spans="1:8" ht="16.5" hidden="1" customHeight="1" x14ac:dyDescent="0.25">
      <c r="B385" s="653" t="s">
        <v>1354</v>
      </c>
      <c r="C385" s="652"/>
      <c r="D385" s="652"/>
      <c r="E385" s="131"/>
    </row>
    <row r="386" spans="1:8" ht="16.5" hidden="1" customHeight="1" x14ac:dyDescent="0.25">
      <c r="B386" s="653" t="s">
        <v>1355</v>
      </c>
      <c r="C386" s="652"/>
      <c r="D386" s="652"/>
      <c r="E386" s="184"/>
      <c r="F386" s="43"/>
      <c r="G386" s="43"/>
      <c r="H386" s="43"/>
    </row>
    <row r="387" spans="1:8" hidden="1" x14ac:dyDescent="0.2">
      <c r="B387" s="654" t="s">
        <v>1709</v>
      </c>
      <c r="C387" s="654"/>
      <c r="D387" s="43"/>
      <c r="E387" s="43"/>
    </row>
    <row r="388" spans="1:8" ht="48.6" hidden="1" customHeight="1" x14ac:dyDescent="0.2">
      <c r="B388" s="654" t="s">
        <v>1710</v>
      </c>
      <c r="C388" s="654"/>
      <c r="D388" s="43"/>
      <c r="E388" s="43"/>
    </row>
    <row r="389" spans="1:8" s="2" customFormat="1" ht="15" hidden="1" x14ac:dyDescent="0.25">
      <c r="A389" s="1"/>
      <c r="B389" s="653" t="s">
        <v>1356</v>
      </c>
      <c r="C389" s="652"/>
      <c r="D389" s="652"/>
      <c r="E389" s="75"/>
      <c r="F389" s="1"/>
    </row>
    <row r="390" spans="1:8" s="2" customFormat="1" ht="15" hidden="1" x14ac:dyDescent="0.25">
      <c r="A390" s="1"/>
      <c r="B390" s="184" t="s">
        <v>1357</v>
      </c>
      <c r="C390" s="112"/>
      <c r="D390" s="112"/>
      <c r="E390" s="75"/>
      <c r="F390" s="1"/>
    </row>
    <row r="391" spans="1:8" s="2" customFormat="1" ht="15" x14ac:dyDescent="0.25">
      <c r="A391" s="1"/>
      <c r="B391" s="653"/>
      <c r="C391" s="652"/>
      <c r="D391" s="652"/>
      <c r="E391" s="75"/>
      <c r="F391" s="1"/>
    </row>
    <row r="392" spans="1:8" s="2" customFormat="1" ht="15" x14ac:dyDescent="0.25">
      <c r="A392" s="1"/>
      <c r="B392" s="62" t="s">
        <v>1358</v>
      </c>
      <c r="C392" s="112"/>
      <c r="D392" s="112"/>
      <c r="E392" s="75"/>
      <c r="F392" s="1"/>
    </row>
    <row r="393" spans="1:8" ht="15" x14ac:dyDescent="0.25">
      <c r="B393" s="164" t="s">
        <v>328</v>
      </c>
      <c r="C393"/>
      <c r="D393"/>
      <c r="E393"/>
      <c r="F393"/>
      <c r="G393" s="43"/>
      <c r="H393" s="43"/>
    </row>
    <row r="394" spans="1:8" x14ac:dyDescent="0.2">
      <c r="B394" s="158" t="s">
        <v>309</v>
      </c>
      <c r="C394" s="158" t="s">
        <v>310</v>
      </c>
      <c r="D394" s="158" t="s">
        <v>131</v>
      </c>
      <c r="E394" s="158" t="s">
        <v>118</v>
      </c>
      <c r="F394" s="43"/>
      <c r="G394" s="43"/>
    </row>
    <row r="395" spans="1:8" x14ac:dyDescent="0.2">
      <c r="B395" s="161" t="s">
        <v>329</v>
      </c>
      <c r="C395" s="160">
        <v>1</v>
      </c>
      <c r="D395" s="161">
        <v>12</v>
      </c>
      <c r="E395" s="160">
        <v>2200000</v>
      </c>
      <c r="F395" s="43"/>
      <c r="G395" s="43"/>
    </row>
    <row r="396" spans="1:8" x14ac:dyDescent="0.2">
      <c r="B396" s="161" t="s">
        <v>330</v>
      </c>
      <c r="C396" s="160">
        <v>1000000</v>
      </c>
      <c r="D396" s="162">
        <v>3000</v>
      </c>
      <c r="E396" s="162">
        <v>12000000</v>
      </c>
      <c r="F396" s="43"/>
      <c r="G396" s="43"/>
    </row>
    <row r="397" spans="1:8" x14ac:dyDescent="0.2">
      <c r="B397" s="161" t="s">
        <v>331</v>
      </c>
      <c r="C397" s="160">
        <v>2000000</v>
      </c>
      <c r="D397" s="161">
        <v>365</v>
      </c>
      <c r="E397" s="162">
        <v>2000000</v>
      </c>
      <c r="F397" s="43"/>
      <c r="G397" s="43"/>
    </row>
    <row r="398" spans="1:8" x14ac:dyDescent="0.2">
      <c r="B398" s="161" t="s">
        <v>332</v>
      </c>
      <c r="C398" s="160">
        <v>30000000</v>
      </c>
      <c r="D398" s="161">
        <v>1</v>
      </c>
      <c r="E398" s="160">
        <v>30000000</v>
      </c>
      <c r="F398" s="43"/>
      <c r="G398" s="43"/>
    </row>
    <row r="399" spans="1:8" x14ac:dyDescent="0.2">
      <c r="B399" s="158" t="s">
        <v>327</v>
      </c>
      <c r="C399" s="84"/>
      <c r="D399" s="84"/>
      <c r="E399" s="165">
        <v>46200000</v>
      </c>
      <c r="F399" s="43"/>
      <c r="G399" s="43"/>
    </row>
    <row r="400" spans="1:8" x14ac:dyDescent="0.2">
      <c r="B400" s="156" t="s">
        <v>311</v>
      </c>
      <c r="C400" s="84"/>
      <c r="D400" s="84"/>
      <c r="E400" s="171">
        <f>E399*1.2</f>
        <v>55440000</v>
      </c>
      <c r="F400" s="43"/>
      <c r="G400" s="43"/>
      <c r="H400" s="43"/>
    </row>
    <row r="401" spans="1:8" x14ac:dyDescent="0.2">
      <c r="B401" s="156" t="s">
        <v>351</v>
      </c>
      <c r="C401" s="84"/>
      <c r="D401" s="84"/>
      <c r="E401" s="171">
        <f>56000000/12</f>
        <v>4666666.666666667</v>
      </c>
      <c r="F401" s="43"/>
      <c r="G401" s="43"/>
      <c r="H401" s="43"/>
    </row>
    <row r="402" spans="1:8" ht="15" x14ac:dyDescent="0.25">
      <c r="B402" s="62" t="s">
        <v>1360</v>
      </c>
      <c r="C402" s="84"/>
      <c r="D402" s="84"/>
      <c r="E402" s="539">
        <v>5000000</v>
      </c>
      <c r="F402" s="43"/>
      <c r="G402" s="43"/>
      <c r="H402" s="43"/>
    </row>
    <row r="403" spans="1:8" s="2" customFormat="1" x14ac:dyDescent="0.2">
      <c r="A403" s="1"/>
      <c r="B403" s="75"/>
      <c r="C403" s="75"/>
      <c r="D403" s="75"/>
      <c r="F403" s="1"/>
    </row>
    <row r="404" spans="1:8" ht="15" x14ac:dyDescent="0.25">
      <c r="B404" s="667" t="s">
        <v>1359</v>
      </c>
      <c r="C404" s="668"/>
    </row>
    <row r="405" spans="1:8" s="2" customFormat="1" ht="35.450000000000003" customHeight="1" x14ac:dyDescent="0.25">
      <c r="A405" s="1"/>
      <c r="B405" s="662" t="s">
        <v>1711</v>
      </c>
      <c r="C405" s="663"/>
      <c r="D405" s="1"/>
      <c r="E405" s="1"/>
      <c r="F405" s="1"/>
    </row>
    <row r="406" spans="1:8" s="2" customFormat="1" x14ac:dyDescent="0.2">
      <c r="A406" s="1"/>
      <c r="B406" s="73"/>
      <c r="C406" s="74"/>
      <c r="D406" s="75"/>
      <c r="E406" s="75"/>
      <c r="F406" s="76"/>
      <c r="G406" s="76"/>
    </row>
    <row r="407" spans="1:8" ht="15" x14ac:dyDescent="0.25">
      <c r="B407" s="156" t="s">
        <v>1361</v>
      </c>
      <c r="C407"/>
      <c r="D407"/>
      <c r="E407"/>
      <c r="F407"/>
      <c r="G407" s="43"/>
      <c r="H407" s="43"/>
    </row>
    <row r="408" spans="1:8" ht="15" x14ac:dyDescent="0.25">
      <c r="B408" s="158" t="s">
        <v>312</v>
      </c>
      <c r="C408" s="159"/>
      <c r="D408" s="159"/>
      <c r="E408" s="159"/>
      <c r="F408"/>
      <c r="G408" s="43"/>
      <c r="H408" s="43"/>
    </row>
    <row r="409" spans="1:8" x14ac:dyDescent="0.2">
      <c r="B409" s="158" t="s">
        <v>309</v>
      </c>
      <c r="C409" s="158" t="s">
        <v>310</v>
      </c>
      <c r="D409" s="158" t="s">
        <v>131</v>
      </c>
      <c r="E409" s="158" t="s">
        <v>118</v>
      </c>
      <c r="F409" s="43"/>
      <c r="G409" s="43"/>
    </row>
    <row r="410" spans="1:8" x14ac:dyDescent="0.2">
      <c r="B410" s="155" t="s">
        <v>313</v>
      </c>
      <c r="C410" s="160">
        <v>3500000</v>
      </c>
      <c r="D410" s="161" t="s">
        <v>314</v>
      </c>
      <c r="E410" s="160">
        <v>42000000</v>
      </c>
      <c r="F410" s="43"/>
      <c r="G410" s="43"/>
    </row>
    <row r="411" spans="1:8" x14ac:dyDescent="0.2">
      <c r="B411" s="161" t="s">
        <v>315</v>
      </c>
      <c r="C411" s="160">
        <v>4000000</v>
      </c>
      <c r="D411" s="161" t="s">
        <v>314</v>
      </c>
      <c r="E411" s="160">
        <v>48000000</v>
      </c>
      <c r="F411" s="43"/>
      <c r="G411" s="43"/>
    </row>
    <row r="412" spans="1:8" x14ac:dyDescent="0.2">
      <c r="B412" s="155" t="s">
        <v>316</v>
      </c>
      <c r="C412" s="162">
        <v>6000000</v>
      </c>
      <c r="D412" s="161" t="s">
        <v>317</v>
      </c>
      <c r="E412" s="162">
        <v>24000000</v>
      </c>
      <c r="F412" s="43"/>
      <c r="G412" s="43"/>
    </row>
    <row r="413" spans="1:8" x14ac:dyDescent="0.2">
      <c r="B413" s="155" t="s">
        <v>350</v>
      </c>
      <c r="C413" s="162">
        <v>5000</v>
      </c>
      <c r="D413" s="162">
        <v>16000</v>
      </c>
      <c r="E413" s="162">
        <v>80000000</v>
      </c>
      <c r="F413" s="43"/>
      <c r="G413" s="43"/>
    </row>
    <row r="414" spans="1:8" x14ac:dyDescent="0.2">
      <c r="B414" s="156" t="s">
        <v>318</v>
      </c>
      <c r="C414" s="5"/>
      <c r="E414" s="163">
        <v>194000000</v>
      </c>
      <c r="G414" s="43"/>
    </row>
    <row r="415" spans="1:8" x14ac:dyDescent="0.2">
      <c r="B415" s="156" t="s">
        <v>325</v>
      </c>
      <c r="C415" s="5"/>
      <c r="E415" s="163">
        <f>E414*1.2</f>
        <v>232800000</v>
      </c>
      <c r="F415" s="166"/>
      <c r="G415" s="43"/>
    </row>
    <row r="416" spans="1:8" x14ac:dyDescent="0.2">
      <c r="F416" s="43"/>
      <c r="G416" s="43"/>
    </row>
    <row r="417" spans="2:8" ht="15" x14ac:dyDescent="0.25">
      <c r="B417" s="156" t="s">
        <v>319</v>
      </c>
      <c r="C417" s="159"/>
      <c r="D417" s="159"/>
      <c r="E417" s="159"/>
      <c r="F417" s="43"/>
      <c r="G417" s="43"/>
    </row>
    <row r="418" spans="2:8" x14ac:dyDescent="0.2">
      <c r="B418" s="158" t="s">
        <v>309</v>
      </c>
      <c r="C418" s="158" t="s">
        <v>310</v>
      </c>
      <c r="D418" s="158" t="s">
        <v>131</v>
      </c>
      <c r="E418" s="158" t="s">
        <v>118</v>
      </c>
      <c r="F418" s="43"/>
      <c r="G418" s="43"/>
    </row>
    <row r="419" spans="2:8" x14ac:dyDescent="0.2">
      <c r="B419" s="161" t="s">
        <v>320</v>
      </c>
      <c r="C419" s="160">
        <v>4000000</v>
      </c>
      <c r="D419" s="161">
        <v>1</v>
      </c>
      <c r="E419" s="160">
        <v>4000000</v>
      </c>
      <c r="F419" s="43"/>
      <c r="G419" s="43"/>
    </row>
    <row r="420" spans="2:8" x14ac:dyDescent="0.2">
      <c r="B420" s="161" t="s">
        <v>321</v>
      </c>
      <c r="C420" s="160">
        <v>1100000</v>
      </c>
      <c r="D420" s="161">
        <v>1</v>
      </c>
      <c r="E420" s="160">
        <v>1100000</v>
      </c>
      <c r="F420" s="43"/>
      <c r="G420" s="43"/>
    </row>
    <row r="421" spans="2:8" x14ac:dyDescent="0.2">
      <c r="B421" s="161" t="s">
        <v>322</v>
      </c>
      <c r="C421" s="160">
        <v>5000000</v>
      </c>
      <c r="D421" s="161">
        <v>1</v>
      </c>
      <c r="E421" s="160">
        <v>5000000</v>
      </c>
      <c r="F421" s="43"/>
      <c r="G421" s="43"/>
    </row>
    <row r="422" spans="2:8" x14ac:dyDescent="0.2">
      <c r="B422" s="161" t="s">
        <v>323</v>
      </c>
      <c r="C422" s="167">
        <v>2000000</v>
      </c>
      <c r="D422" s="168">
        <v>1</v>
      </c>
      <c r="E422" s="167">
        <v>2000000</v>
      </c>
      <c r="F422" s="43"/>
      <c r="G422" s="43"/>
    </row>
    <row r="423" spans="2:8" x14ac:dyDescent="0.2">
      <c r="B423" s="161" t="s">
        <v>324</v>
      </c>
      <c r="C423" s="167">
        <v>3500000</v>
      </c>
      <c r="D423" s="168">
        <v>20</v>
      </c>
      <c r="E423" s="169">
        <v>3500000</v>
      </c>
      <c r="F423" s="43"/>
      <c r="G423" s="43"/>
    </row>
    <row r="424" spans="2:8" x14ac:dyDescent="0.2">
      <c r="B424" s="156" t="s">
        <v>327</v>
      </c>
      <c r="E424" s="165">
        <v>15600000</v>
      </c>
      <c r="G424" s="43"/>
      <c r="H424" s="43"/>
    </row>
    <row r="425" spans="2:8" x14ac:dyDescent="0.2">
      <c r="B425" s="156" t="s">
        <v>311</v>
      </c>
      <c r="D425" s="5"/>
      <c r="E425" s="170">
        <f>E424*1.2</f>
        <v>18720000</v>
      </c>
      <c r="F425" s="43"/>
      <c r="G425" s="43"/>
      <c r="H425" s="43"/>
    </row>
    <row r="426" spans="2:8" x14ac:dyDescent="0.2">
      <c r="B426" s="156" t="s">
        <v>1362</v>
      </c>
      <c r="D426" s="5"/>
      <c r="E426" s="170">
        <f>E415+E425</f>
        <v>251520000</v>
      </c>
      <c r="F426" s="43"/>
      <c r="G426" s="43"/>
      <c r="H426" s="43"/>
    </row>
    <row r="427" spans="2:8" x14ac:dyDescent="0.2">
      <c r="B427" s="190" t="s">
        <v>1362</v>
      </c>
      <c r="D427" s="5"/>
      <c r="E427" s="190">
        <v>252000000</v>
      </c>
      <c r="F427" s="43"/>
      <c r="G427" s="43"/>
      <c r="H427" s="43"/>
    </row>
    <row r="428" spans="2:8" x14ac:dyDescent="0.2">
      <c r="B428" s="190" t="s">
        <v>1363</v>
      </c>
      <c r="D428" s="5"/>
      <c r="E428" s="190">
        <v>150000000</v>
      </c>
      <c r="F428" s="43" t="s">
        <v>1367</v>
      </c>
      <c r="G428" s="43"/>
      <c r="H428" s="43"/>
    </row>
    <row r="429" spans="2:8" x14ac:dyDescent="0.2">
      <c r="D429" s="5"/>
      <c r="F429" s="43"/>
      <c r="G429" s="43"/>
      <c r="H429" s="43"/>
    </row>
    <row r="430" spans="2:8" x14ac:dyDescent="0.2">
      <c r="B430" s="5"/>
      <c r="D430" s="5"/>
      <c r="E430" s="43"/>
      <c r="F430" s="43"/>
      <c r="G430" s="43"/>
      <c r="H430" s="43"/>
    </row>
    <row r="431" spans="2:8" x14ac:dyDescent="0.2">
      <c r="B431" s="185" t="s">
        <v>1364</v>
      </c>
      <c r="D431" s="5"/>
      <c r="E431" s="163">
        <v>200000000</v>
      </c>
      <c r="F431" s="43"/>
      <c r="G431" s="43"/>
      <c r="H431" s="43"/>
    </row>
    <row r="432" spans="2:8" x14ac:dyDescent="0.2">
      <c r="B432" s="664" t="s">
        <v>1712</v>
      </c>
      <c r="C432" s="665"/>
      <c r="D432" s="665"/>
      <c r="E432" s="665"/>
      <c r="F432" s="43"/>
      <c r="G432" s="43"/>
      <c r="H432" s="43"/>
    </row>
    <row r="433" spans="2:8" x14ac:dyDescent="0.2">
      <c r="B433" s="665"/>
      <c r="C433" s="665"/>
      <c r="D433" s="665"/>
      <c r="E433" s="665"/>
      <c r="F433" s="43"/>
      <c r="G433" s="43"/>
      <c r="H433" s="43"/>
    </row>
    <row r="434" spans="2:8" x14ac:dyDescent="0.2">
      <c r="B434" s="665"/>
      <c r="C434" s="665"/>
      <c r="D434" s="665"/>
      <c r="E434" s="665"/>
      <c r="F434" s="43"/>
      <c r="G434" s="43"/>
      <c r="H434" s="43"/>
    </row>
    <row r="435" spans="2:8" x14ac:dyDescent="0.2">
      <c r="B435" s="43"/>
      <c r="C435" s="43"/>
      <c r="D435" s="43"/>
      <c r="E435" s="43"/>
      <c r="F435" s="43"/>
      <c r="G435" s="43"/>
      <c r="H435" s="43"/>
    </row>
    <row r="436" spans="2:8" ht="15" x14ac:dyDescent="0.25">
      <c r="B436" s="156" t="s">
        <v>336</v>
      </c>
      <c r="C436" s="159"/>
      <c r="D436" s="159"/>
      <c r="E436" s="159"/>
      <c r="F436"/>
      <c r="G436" s="43"/>
      <c r="H436" s="43"/>
    </row>
    <row r="437" spans="2:8" x14ac:dyDescent="0.2">
      <c r="B437" s="158" t="s">
        <v>309</v>
      </c>
      <c r="C437" s="158" t="s">
        <v>310</v>
      </c>
      <c r="D437" s="158" t="s">
        <v>131</v>
      </c>
      <c r="E437" s="158" t="s">
        <v>118</v>
      </c>
      <c r="F437" s="43"/>
      <c r="G437" s="43"/>
    </row>
    <row r="438" spans="2:8" x14ac:dyDescent="0.2">
      <c r="B438" s="161" t="s">
        <v>334</v>
      </c>
      <c r="C438" s="160">
        <v>5000000</v>
      </c>
      <c r="D438" s="161">
        <v>1</v>
      </c>
      <c r="E438" s="160">
        <v>5000000</v>
      </c>
      <c r="F438" s="43"/>
      <c r="G438" s="43"/>
    </row>
    <row r="439" spans="2:8" x14ac:dyDescent="0.2">
      <c r="B439" s="161" t="s">
        <v>335</v>
      </c>
      <c r="C439" s="160">
        <v>2000000</v>
      </c>
      <c r="D439" s="161">
        <v>32</v>
      </c>
      <c r="E439" s="160">
        <v>64000000</v>
      </c>
      <c r="F439" s="43"/>
      <c r="G439" s="43"/>
    </row>
    <row r="440" spans="2:8" x14ac:dyDescent="0.2">
      <c r="B440" s="161" t="s">
        <v>333</v>
      </c>
      <c r="C440" s="160">
        <v>10000000</v>
      </c>
      <c r="D440" s="161"/>
      <c r="E440" s="160">
        <v>10000000</v>
      </c>
      <c r="F440" s="43"/>
      <c r="G440" s="43"/>
    </row>
    <row r="441" spans="2:8" x14ac:dyDescent="0.2">
      <c r="B441" s="156" t="s">
        <v>318</v>
      </c>
      <c r="C441" s="161"/>
      <c r="D441" s="10"/>
      <c r="E441" s="171">
        <v>79000000</v>
      </c>
      <c r="G441" s="43"/>
      <c r="H441" s="43"/>
    </row>
    <row r="442" spans="2:8" x14ac:dyDescent="0.2">
      <c r="B442" s="156" t="s">
        <v>311</v>
      </c>
      <c r="C442" s="84"/>
      <c r="D442" s="84"/>
      <c r="F442" s="43"/>
      <c r="G442" s="43"/>
      <c r="H442" s="43"/>
    </row>
    <row r="443" spans="2:8" x14ac:dyDescent="0.2">
      <c r="C443" s="84"/>
      <c r="D443" s="84"/>
      <c r="E443" s="43"/>
      <c r="F443" s="43"/>
      <c r="G443" s="43"/>
      <c r="H443" s="43"/>
    </row>
    <row r="444" spans="2:8" x14ac:dyDescent="0.2">
      <c r="B444" s="156" t="s">
        <v>307</v>
      </c>
      <c r="D444" s="84"/>
      <c r="E444" s="43"/>
      <c r="F444" s="43"/>
      <c r="G444" s="43"/>
      <c r="H444" s="43"/>
    </row>
    <row r="445" spans="2:8" ht="18" customHeight="1" x14ac:dyDescent="0.2">
      <c r="B445" s="157" t="s">
        <v>355</v>
      </c>
      <c r="C445" s="84"/>
      <c r="D445" s="84"/>
      <c r="E445" s="171">
        <v>45600000</v>
      </c>
      <c r="F445" s="43"/>
      <c r="G445" s="43"/>
      <c r="H445" s="43"/>
    </row>
    <row r="446" spans="2:8" x14ac:dyDescent="0.2">
      <c r="B446" s="84"/>
      <c r="C446" s="84"/>
      <c r="D446" s="84"/>
      <c r="E446" s="189"/>
      <c r="F446" s="43"/>
      <c r="G446" s="43"/>
      <c r="H446" s="43"/>
    </row>
    <row r="447" spans="2:8" x14ac:dyDescent="0.2">
      <c r="B447" s="156" t="s">
        <v>356</v>
      </c>
      <c r="C447" s="84"/>
      <c r="D447" s="84"/>
      <c r="E447" s="189"/>
      <c r="F447" s="43"/>
      <c r="G447" s="43"/>
      <c r="H447" s="43"/>
    </row>
    <row r="448" spans="2:8" x14ac:dyDescent="0.2">
      <c r="B448" s="84"/>
      <c r="C448" s="84"/>
      <c r="D448" s="84"/>
      <c r="E448" s="189"/>
      <c r="F448" s="43"/>
      <c r="G448" s="43"/>
      <c r="H448" s="43"/>
    </row>
    <row r="449" spans="1:8" ht="25.5" x14ac:dyDescent="0.2">
      <c r="B449" s="187" t="s">
        <v>357</v>
      </c>
      <c r="C449" s="188"/>
      <c r="D449" s="84"/>
      <c r="E449" s="171">
        <v>15000000</v>
      </c>
      <c r="F449" s="43"/>
      <c r="G449" s="43"/>
      <c r="H449" s="43"/>
    </row>
    <row r="450" spans="1:8" x14ac:dyDescent="0.2">
      <c r="C450" s="84"/>
      <c r="D450" s="84"/>
      <c r="E450" s="189"/>
      <c r="F450" s="43"/>
      <c r="G450" s="43"/>
      <c r="H450" s="43"/>
    </row>
    <row r="451" spans="1:8" ht="14.1" customHeight="1" x14ac:dyDescent="0.2">
      <c r="B451" s="156" t="s">
        <v>380</v>
      </c>
      <c r="C451" s="84"/>
      <c r="D451" s="84"/>
      <c r="E451" s="171">
        <f>E441+E445+E449</f>
        <v>139600000</v>
      </c>
      <c r="F451" s="43"/>
      <c r="G451" s="43"/>
      <c r="H451" s="43"/>
    </row>
    <row r="452" spans="1:8" ht="14.1" customHeight="1" x14ac:dyDescent="0.2">
      <c r="B452" s="191" t="s">
        <v>1713</v>
      </c>
      <c r="C452" s="192"/>
      <c r="D452" s="192"/>
      <c r="E452" s="193">
        <v>200000000</v>
      </c>
      <c r="F452" s="43"/>
      <c r="G452" s="43"/>
      <c r="H452" s="43"/>
    </row>
    <row r="453" spans="1:8" ht="14.1" customHeight="1" x14ac:dyDescent="0.2">
      <c r="B453" s="84"/>
      <c r="C453" s="84"/>
      <c r="D453" s="84"/>
      <c r="E453" s="43"/>
      <c r="F453" s="43"/>
      <c r="G453" s="43"/>
      <c r="H453" s="43"/>
    </row>
    <row r="454" spans="1:8" x14ac:dyDescent="0.2">
      <c r="B454" s="43"/>
      <c r="C454" s="84"/>
      <c r="D454" s="84"/>
      <c r="E454" s="43"/>
      <c r="F454" s="43"/>
      <c r="G454" s="43"/>
      <c r="H454" s="43"/>
    </row>
    <row r="455" spans="1:8" x14ac:dyDescent="0.2">
      <c r="B455" s="164" t="s">
        <v>1365</v>
      </c>
      <c r="C455" s="194" t="s">
        <v>338</v>
      </c>
      <c r="D455" s="194" t="s">
        <v>326</v>
      </c>
      <c r="E455" s="43"/>
      <c r="F455" s="43"/>
      <c r="G455" s="43"/>
      <c r="H455" s="43"/>
    </row>
    <row r="456" spans="1:8" x14ac:dyDescent="0.2">
      <c r="B456" s="161" t="s">
        <v>337</v>
      </c>
      <c r="C456" s="160">
        <v>10000000</v>
      </c>
      <c r="D456" s="160">
        <f>C456*1.2</f>
        <v>12000000</v>
      </c>
      <c r="E456" s="43"/>
      <c r="F456" s="43"/>
      <c r="G456" s="43"/>
      <c r="H456" s="43"/>
    </row>
    <row r="457" spans="1:8" x14ac:dyDescent="0.2">
      <c r="B457" s="161" t="s">
        <v>1714</v>
      </c>
      <c r="C457" s="160">
        <v>15000000</v>
      </c>
      <c r="D457" s="160">
        <f>C457*1.2</f>
        <v>18000000</v>
      </c>
      <c r="E457" s="43"/>
      <c r="F457" s="43"/>
      <c r="G457" s="43"/>
      <c r="H457" s="43"/>
    </row>
    <row r="458" spans="1:8" ht="15" x14ac:dyDescent="0.25">
      <c r="B458" s="156" t="s">
        <v>352</v>
      </c>
      <c r="C458" s="157"/>
      <c r="D458" s="160">
        <v>50000000</v>
      </c>
      <c r="E458" s="174"/>
      <c r="G458" s="43"/>
      <c r="H458" s="43"/>
    </row>
    <row r="459" spans="1:8" s="2" customFormat="1" ht="28.5" x14ac:dyDescent="0.2">
      <c r="A459" s="1"/>
      <c r="B459" s="43" t="s">
        <v>1715</v>
      </c>
      <c r="C459" s="43"/>
      <c r="D459" s="160">
        <v>50000000</v>
      </c>
      <c r="E459" s="75"/>
      <c r="F459" s="1"/>
    </row>
    <row r="460" spans="1:8" s="2" customFormat="1" x14ac:dyDescent="0.2">
      <c r="A460" s="1"/>
      <c r="B460" s="43"/>
      <c r="C460" s="43"/>
      <c r="E460" s="75"/>
      <c r="F460" s="1"/>
    </row>
    <row r="461" spans="1:8" s="2" customFormat="1" x14ac:dyDescent="0.2">
      <c r="A461" s="1"/>
      <c r="B461" s="156" t="s">
        <v>353</v>
      </c>
      <c r="C461" s="43"/>
      <c r="D461" s="160">
        <v>55000000</v>
      </c>
      <c r="E461" s="75"/>
      <c r="F461" s="1"/>
    </row>
    <row r="462" spans="1:8" s="2" customFormat="1" ht="28.5" x14ac:dyDescent="0.2">
      <c r="A462" s="1"/>
      <c r="B462" s="64" t="s">
        <v>354</v>
      </c>
      <c r="C462" s="43"/>
      <c r="E462" s="75"/>
      <c r="F462" s="1"/>
    </row>
    <row r="463" spans="1:8" s="2" customFormat="1" x14ac:dyDescent="0.2">
      <c r="A463" s="1"/>
      <c r="B463" s="64"/>
      <c r="C463" s="43"/>
      <c r="E463" s="75"/>
      <c r="F463" s="1"/>
    </row>
    <row r="464" spans="1:8" s="2" customFormat="1" x14ac:dyDescent="0.2">
      <c r="A464" s="1"/>
      <c r="B464" s="64" t="s">
        <v>1716</v>
      </c>
      <c r="C464" s="43"/>
      <c r="D464" s="160">
        <v>15000000</v>
      </c>
      <c r="E464" s="75"/>
      <c r="F464" s="1"/>
    </row>
    <row r="465" spans="1:8" s="2" customFormat="1" x14ac:dyDescent="0.2">
      <c r="A465" s="1"/>
      <c r="B465" s="156" t="s">
        <v>381</v>
      </c>
      <c r="C465" s="43"/>
      <c r="D465" s="170">
        <f>D456+D457+D458+D459+D461+D464</f>
        <v>200000000</v>
      </c>
      <c r="E465" s="75"/>
      <c r="F465" s="1"/>
    </row>
    <row r="466" spans="1:8" s="2" customFormat="1" x14ac:dyDescent="0.2">
      <c r="A466" s="1"/>
      <c r="B466" s="178"/>
      <c r="C466" s="43"/>
      <c r="D466" s="75"/>
      <c r="E466" s="75"/>
      <c r="F466" s="1"/>
    </row>
    <row r="467" spans="1:8" ht="15" x14ac:dyDescent="0.25">
      <c r="B467" s="164" t="s">
        <v>1366</v>
      </c>
      <c r="C467"/>
      <c r="D467"/>
      <c r="E467"/>
      <c r="F467"/>
      <c r="G467" s="43"/>
      <c r="H467" s="43"/>
    </row>
    <row r="468" spans="1:8" ht="15" x14ac:dyDescent="0.25">
      <c r="B468" s="158" t="s">
        <v>1717</v>
      </c>
      <c r="C468" s="159"/>
      <c r="D468" s="159"/>
      <c r="E468" s="159"/>
      <c r="F468"/>
      <c r="G468" s="43"/>
      <c r="H468" s="43"/>
    </row>
    <row r="469" spans="1:8" x14ac:dyDescent="0.2">
      <c r="B469" s="158" t="s">
        <v>309</v>
      </c>
      <c r="C469" s="158" t="s">
        <v>310</v>
      </c>
      <c r="D469" s="158" t="s">
        <v>131</v>
      </c>
      <c r="E469" s="158" t="s">
        <v>118</v>
      </c>
    </row>
    <row r="470" spans="1:8" x14ac:dyDescent="0.2">
      <c r="B470" s="161" t="s">
        <v>339</v>
      </c>
      <c r="C470" s="161">
        <v>1</v>
      </c>
      <c r="D470" s="161">
        <v>1</v>
      </c>
      <c r="E470" s="160">
        <v>5000000</v>
      </c>
      <c r="F470" s="43"/>
      <c r="G470" s="43"/>
    </row>
    <row r="471" spans="1:8" x14ac:dyDescent="0.2">
      <c r="B471" s="161" t="s">
        <v>340</v>
      </c>
      <c r="C471" s="161">
        <v>1</v>
      </c>
      <c r="D471" s="161">
        <v>1</v>
      </c>
      <c r="E471" s="160">
        <v>9000000</v>
      </c>
    </row>
    <row r="472" spans="1:8" x14ac:dyDescent="0.2">
      <c r="B472" s="161" t="s">
        <v>1718</v>
      </c>
      <c r="C472" s="161">
        <v>1</v>
      </c>
      <c r="D472" s="161">
        <v>1</v>
      </c>
      <c r="E472" s="160">
        <v>9000000</v>
      </c>
      <c r="F472" s="43"/>
      <c r="G472" s="43"/>
    </row>
    <row r="473" spans="1:8" x14ac:dyDescent="0.2">
      <c r="B473" s="161" t="s">
        <v>1719</v>
      </c>
      <c r="C473" s="160">
        <v>1000000</v>
      </c>
      <c r="D473" s="161">
        <v>30</v>
      </c>
      <c r="E473" s="160">
        <v>30000000</v>
      </c>
    </row>
    <row r="474" spans="1:8" x14ac:dyDescent="0.2">
      <c r="B474" s="161" t="s">
        <v>341</v>
      </c>
      <c r="C474" s="162">
        <v>150000</v>
      </c>
      <c r="D474" s="161">
        <v>210</v>
      </c>
      <c r="E474" s="160">
        <v>31500000</v>
      </c>
      <c r="F474" s="43"/>
      <c r="G474" s="43"/>
    </row>
    <row r="475" spans="1:8" x14ac:dyDescent="0.2">
      <c r="B475" s="161" t="s">
        <v>342</v>
      </c>
      <c r="C475" s="161">
        <v>1</v>
      </c>
      <c r="D475" s="161">
        <v>60</v>
      </c>
      <c r="E475" s="160">
        <v>25200000</v>
      </c>
    </row>
    <row r="476" spans="1:8" x14ac:dyDescent="0.2">
      <c r="B476" s="157" t="s">
        <v>382</v>
      </c>
      <c r="C476" s="157"/>
      <c r="D476" s="157"/>
      <c r="E476" s="186"/>
    </row>
    <row r="477" spans="1:8" x14ac:dyDescent="0.2">
      <c r="B477" s="170" t="s">
        <v>383</v>
      </c>
      <c r="D477" s="157"/>
      <c r="E477" s="170">
        <v>26000000</v>
      </c>
    </row>
    <row r="478" spans="1:8" s="2" customFormat="1" x14ac:dyDescent="0.2">
      <c r="A478" s="1"/>
      <c r="B478" s="43"/>
      <c r="C478" s="43"/>
      <c r="D478" s="75"/>
      <c r="E478" s="75"/>
      <c r="F478" s="1"/>
    </row>
    <row r="479" spans="1:8" s="2" customFormat="1" ht="15" x14ac:dyDescent="0.25">
      <c r="A479" s="1"/>
      <c r="B479" s="70" t="s">
        <v>888</v>
      </c>
      <c r="C479" s="534">
        <v>5000000</v>
      </c>
      <c r="D479" s="540" t="s">
        <v>1367</v>
      </c>
      <c r="E479" s="75"/>
      <c r="F479" s="1"/>
    </row>
    <row r="480" spans="1:8" s="2" customFormat="1" ht="15" x14ac:dyDescent="0.25">
      <c r="A480" s="1"/>
      <c r="B480" s="71"/>
      <c r="C480" s="71"/>
      <c r="D480" s="75"/>
      <c r="E480" s="75"/>
      <c r="F480" s="1"/>
    </row>
    <row r="481" spans="1:17" s="2" customFormat="1" x14ac:dyDescent="0.2">
      <c r="A481" s="1"/>
      <c r="B481" s="43"/>
      <c r="C481" s="43"/>
      <c r="D481" s="75"/>
      <c r="E481" s="75"/>
      <c r="F481" s="1"/>
    </row>
    <row r="482" spans="1:17" s="2" customFormat="1" ht="15" x14ac:dyDescent="0.25">
      <c r="A482" s="1"/>
      <c r="B482" s="70" t="s">
        <v>1646</v>
      </c>
      <c r="C482" s="1"/>
      <c r="D482" s="75"/>
      <c r="E482" s="75"/>
      <c r="F482" s="1"/>
    </row>
    <row r="483" spans="1:17" s="2" customFormat="1" x14ac:dyDescent="0.2">
      <c r="A483" s="1"/>
      <c r="B483" s="10" t="str">
        <f>B490</f>
        <v>a. Rueda de negocio presencial</v>
      </c>
      <c r="C483" s="57">
        <f>C500</f>
        <v>25000000</v>
      </c>
      <c r="D483" s="1"/>
      <c r="E483" s="1"/>
      <c r="F483" s="1"/>
    </row>
    <row r="484" spans="1:17" s="2" customFormat="1" x14ac:dyDescent="0.2">
      <c r="A484" s="1"/>
      <c r="B484" s="10" t="str">
        <f>B504</f>
        <v>b Rueda de negocio  virtual</v>
      </c>
      <c r="C484" s="57">
        <f>C507</f>
        <v>10000000</v>
      </c>
      <c r="D484" s="1"/>
      <c r="E484" s="1"/>
      <c r="F484" s="1"/>
    </row>
    <row r="485" spans="1:17" s="2" customFormat="1" x14ac:dyDescent="0.2">
      <c r="A485" s="1"/>
      <c r="B485" s="10" t="str">
        <f>B511</f>
        <v>c. Participación en ferias comerciales internacionales</v>
      </c>
      <c r="C485" s="72">
        <f>C516</f>
        <v>80500000</v>
      </c>
      <c r="D485" s="1"/>
      <c r="E485" s="1"/>
      <c r="F485" s="1"/>
    </row>
    <row r="486" spans="1:17" s="2" customFormat="1" x14ac:dyDescent="0.2">
      <c r="A486" s="1"/>
      <c r="B486" s="10" t="s">
        <v>1647</v>
      </c>
      <c r="C486" s="72">
        <f>C524</f>
        <v>2400000</v>
      </c>
      <c r="D486" s="75"/>
      <c r="E486" s="75"/>
      <c r="F486" s="43"/>
      <c r="G486" s="43"/>
    </row>
    <row r="487" spans="1:17" s="2" customFormat="1" x14ac:dyDescent="0.2">
      <c r="A487" s="1"/>
      <c r="B487" s="10" t="s">
        <v>133</v>
      </c>
      <c r="C487" s="72">
        <f>C531</f>
        <v>73000000</v>
      </c>
      <c r="D487" s="75"/>
      <c r="E487" s="75"/>
      <c r="F487" s="43"/>
      <c r="G487" s="43"/>
    </row>
    <row r="488" spans="1:17" s="2" customFormat="1" x14ac:dyDescent="0.2">
      <c r="A488" s="1"/>
      <c r="B488" s="10" t="s">
        <v>913</v>
      </c>
      <c r="C488" s="72">
        <v>1000000000</v>
      </c>
      <c r="D488" s="75"/>
      <c r="E488" s="75"/>
      <c r="F488" s="43"/>
      <c r="G488" s="43"/>
    </row>
    <row r="489" spans="1:17" s="2" customFormat="1" x14ac:dyDescent="0.2">
      <c r="A489" s="1"/>
      <c r="B489" s="74"/>
      <c r="C489" s="74"/>
      <c r="D489" s="75"/>
      <c r="E489" s="75"/>
      <c r="F489" s="43"/>
      <c r="G489" s="43"/>
    </row>
    <row r="490" spans="1:17" ht="15" x14ac:dyDescent="0.25">
      <c r="B490" s="70" t="s">
        <v>134</v>
      </c>
      <c r="C490" s="70" t="s">
        <v>135</v>
      </c>
      <c r="J490" s="2"/>
      <c r="K490" s="2"/>
      <c r="L490" s="2"/>
      <c r="M490" s="2"/>
      <c r="N490" s="2"/>
      <c r="O490" s="2"/>
      <c r="P490" s="2"/>
      <c r="Q490" s="2"/>
    </row>
    <row r="491" spans="1:17" x14ac:dyDescent="0.2">
      <c r="B491" s="10" t="s">
        <v>238</v>
      </c>
      <c r="C491" s="57">
        <f>C133*12</f>
        <v>6150000</v>
      </c>
      <c r="J491" s="2"/>
      <c r="K491" s="2"/>
      <c r="L491" s="2"/>
      <c r="M491" s="2"/>
      <c r="N491" s="2"/>
      <c r="O491" s="2"/>
      <c r="P491" s="2"/>
      <c r="Q491" s="2"/>
    </row>
    <row r="492" spans="1:17" x14ac:dyDescent="0.2">
      <c r="B492" s="10" t="s">
        <v>239</v>
      </c>
      <c r="C492" s="57">
        <f>C176*2</f>
        <v>5000000</v>
      </c>
      <c r="J492" s="2"/>
      <c r="K492" s="2"/>
      <c r="L492" s="2"/>
      <c r="M492" s="2"/>
      <c r="N492" s="2"/>
      <c r="O492" s="2"/>
      <c r="P492" s="2"/>
      <c r="Q492" s="2"/>
    </row>
    <row r="493" spans="1:17" x14ac:dyDescent="0.2">
      <c r="B493" s="10" t="s">
        <v>136</v>
      </c>
      <c r="C493" s="57">
        <v>5000000</v>
      </c>
      <c r="J493" s="2"/>
      <c r="K493" s="2"/>
      <c r="L493" s="2"/>
      <c r="M493" s="2"/>
      <c r="N493" s="2"/>
      <c r="O493" s="2"/>
      <c r="P493" s="2"/>
      <c r="Q493" s="2"/>
    </row>
    <row r="494" spans="1:17" x14ac:dyDescent="0.2">
      <c r="B494" s="10" t="s">
        <v>137</v>
      </c>
      <c r="C494" s="57">
        <f>10*50000</f>
        <v>500000</v>
      </c>
      <c r="J494" s="2"/>
      <c r="K494" s="2"/>
      <c r="L494" s="2"/>
      <c r="M494" s="2"/>
      <c r="N494" s="2"/>
      <c r="O494" s="2"/>
      <c r="P494" s="2"/>
      <c r="Q494" s="2"/>
    </row>
    <row r="495" spans="1:17" x14ac:dyDescent="0.2">
      <c r="B495" s="10" t="s">
        <v>235</v>
      </c>
      <c r="C495" s="57">
        <f>10000*10</f>
        <v>100000</v>
      </c>
      <c r="J495" s="2"/>
      <c r="K495" s="2"/>
      <c r="L495" s="2"/>
      <c r="M495" s="2"/>
      <c r="N495" s="2"/>
      <c r="O495" s="2"/>
      <c r="P495" s="2"/>
      <c r="Q495" s="2"/>
    </row>
    <row r="496" spans="1:17" x14ac:dyDescent="0.2">
      <c r="B496" s="10" t="s">
        <v>138</v>
      </c>
      <c r="C496" s="57">
        <v>4000000</v>
      </c>
      <c r="J496" s="2"/>
      <c r="K496" s="2"/>
      <c r="L496" s="2"/>
      <c r="M496" s="2"/>
      <c r="N496" s="2"/>
      <c r="O496" s="2"/>
      <c r="P496" s="2"/>
      <c r="Q496" s="2"/>
    </row>
    <row r="497" spans="2:17" x14ac:dyDescent="0.2">
      <c r="B497" s="10" t="s">
        <v>139</v>
      </c>
      <c r="C497" s="57">
        <v>4000000</v>
      </c>
      <c r="J497" s="2"/>
      <c r="K497" s="2"/>
      <c r="L497" s="2"/>
      <c r="M497" s="2"/>
      <c r="N497" s="2"/>
      <c r="O497" s="2"/>
      <c r="P497" s="2"/>
      <c r="Q497" s="2"/>
    </row>
    <row r="498" spans="2:17" x14ac:dyDescent="0.2">
      <c r="B498" s="10" t="s">
        <v>236</v>
      </c>
      <c r="C498" s="57">
        <f>20*50000</f>
        <v>1000000</v>
      </c>
      <c r="J498" s="2"/>
      <c r="K498" s="2"/>
      <c r="L498" s="2"/>
      <c r="M498" s="2"/>
      <c r="N498" s="2"/>
      <c r="O498" s="2"/>
      <c r="P498" s="2"/>
      <c r="Q498" s="2"/>
    </row>
    <row r="499" spans="2:17" ht="15" x14ac:dyDescent="0.25">
      <c r="B499" s="70" t="s">
        <v>140</v>
      </c>
      <c r="C499" s="77">
        <f>SUM(C491:C497)</f>
        <v>24750000</v>
      </c>
      <c r="J499" s="2"/>
      <c r="K499" s="2"/>
      <c r="L499" s="2"/>
      <c r="M499" s="2"/>
      <c r="N499" s="2"/>
      <c r="O499" s="2"/>
      <c r="P499" s="2"/>
      <c r="Q499" s="2"/>
    </row>
    <row r="500" spans="2:17" ht="15" x14ac:dyDescent="0.25">
      <c r="B500" s="70" t="s">
        <v>237</v>
      </c>
      <c r="C500" s="77">
        <v>25000000</v>
      </c>
      <c r="J500" s="2"/>
      <c r="K500" s="2"/>
      <c r="L500" s="2"/>
      <c r="M500" s="2"/>
      <c r="N500" s="2"/>
      <c r="O500" s="2"/>
      <c r="P500" s="2"/>
      <c r="Q500" s="2"/>
    </row>
    <row r="501" spans="2:17" x14ac:dyDescent="0.2">
      <c r="B501" s="1" t="s">
        <v>141</v>
      </c>
      <c r="J501" s="2"/>
      <c r="K501" s="2"/>
      <c r="L501" s="2"/>
      <c r="M501" s="2"/>
      <c r="N501" s="2"/>
      <c r="O501" s="2"/>
      <c r="P501" s="2"/>
      <c r="Q501" s="2"/>
    </row>
    <row r="502" spans="2:17" x14ac:dyDescent="0.2">
      <c r="J502" s="2"/>
      <c r="K502" s="2"/>
      <c r="L502" s="2"/>
      <c r="M502" s="2"/>
      <c r="N502" s="2"/>
      <c r="O502" s="2"/>
      <c r="P502" s="2"/>
      <c r="Q502" s="2"/>
    </row>
    <row r="503" spans="2:17" x14ac:dyDescent="0.2">
      <c r="J503" s="2"/>
      <c r="K503" s="2"/>
      <c r="L503" s="2"/>
      <c r="M503" s="2"/>
      <c r="N503" s="2"/>
      <c r="O503" s="2"/>
      <c r="P503" s="2"/>
      <c r="Q503" s="2"/>
    </row>
    <row r="504" spans="2:17" ht="15" x14ac:dyDescent="0.25">
      <c r="B504" s="70" t="s">
        <v>142</v>
      </c>
      <c r="C504" s="12"/>
      <c r="J504" s="2"/>
      <c r="K504" s="2"/>
      <c r="L504" s="2"/>
      <c r="M504" s="2"/>
      <c r="N504" s="2"/>
      <c r="O504" s="2"/>
      <c r="P504" s="2"/>
      <c r="Q504" s="2"/>
    </row>
    <row r="505" spans="2:17" x14ac:dyDescent="0.2">
      <c r="B505" s="10" t="s">
        <v>143</v>
      </c>
      <c r="C505" s="57">
        <v>5000000</v>
      </c>
      <c r="J505" s="2"/>
      <c r="K505" s="2"/>
      <c r="L505" s="2"/>
      <c r="M505" s="2"/>
      <c r="N505" s="2"/>
      <c r="O505" s="2"/>
      <c r="P505" s="2"/>
      <c r="Q505" s="2"/>
    </row>
    <row r="506" spans="2:17" x14ac:dyDescent="0.2">
      <c r="B506" s="10" t="s">
        <v>132</v>
      </c>
      <c r="C506" s="57">
        <v>5000000</v>
      </c>
      <c r="J506" s="2"/>
      <c r="K506" s="2"/>
      <c r="L506" s="2"/>
      <c r="M506" s="2"/>
      <c r="N506" s="2"/>
      <c r="O506" s="2"/>
      <c r="P506" s="2"/>
      <c r="Q506" s="2"/>
    </row>
    <row r="507" spans="2:17" ht="15" x14ac:dyDescent="0.25">
      <c r="B507" s="70" t="s">
        <v>140</v>
      </c>
      <c r="C507" s="77">
        <f>SUM(C505:C506)</f>
        <v>10000000</v>
      </c>
      <c r="J507" s="2"/>
      <c r="K507" s="2"/>
      <c r="L507" s="2"/>
      <c r="M507" s="2"/>
      <c r="N507" s="2"/>
      <c r="O507" s="2"/>
      <c r="P507" s="2"/>
      <c r="Q507" s="2"/>
    </row>
    <row r="508" spans="2:17" x14ac:dyDescent="0.2">
      <c r="B508" s="1" t="s">
        <v>144</v>
      </c>
      <c r="J508" s="2"/>
      <c r="K508" s="2"/>
      <c r="L508" s="2"/>
      <c r="M508" s="2"/>
      <c r="N508" s="2"/>
      <c r="O508" s="2"/>
      <c r="P508" s="2"/>
      <c r="Q508" s="2"/>
    </row>
    <row r="509" spans="2:17" x14ac:dyDescent="0.2">
      <c r="J509" s="2"/>
      <c r="K509" s="2"/>
      <c r="L509" s="2"/>
      <c r="M509" s="2"/>
      <c r="N509" s="2"/>
      <c r="O509" s="2"/>
      <c r="P509" s="2"/>
      <c r="Q509" s="2"/>
    </row>
    <row r="510" spans="2:17" x14ac:dyDescent="0.2">
      <c r="J510" s="2"/>
      <c r="K510" s="2"/>
      <c r="L510" s="2"/>
      <c r="M510" s="2"/>
      <c r="N510" s="2"/>
      <c r="O510" s="2"/>
      <c r="P510" s="2"/>
      <c r="Q510" s="2"/>
    </row>
    <row r="511" spans="2:17" ht="15" x14ac:dyDescent="0.25">
      <c r="B511" s="70" t="s">
        <v>384</v>
      </c>
      <c r="C511" s="12"/>
      <c r="J511" s="2"/>
      <c r="K511" s="2"/>
      <c r="L511" s="2"/>
      <c r="M511" s="2"/>
      <c r="N511" s="2"/>
      <c r="O511" s="2"/>
      <c r="P511" s="2"/>
      <c r="Q511" s="2"/>
    </row>
    <row r="512" spans="2:17" x14ac:dyDescent="0.2">
      <c r="B512" s="10" t="s">
        <v>146</v>
      </c>
      <c r="C512" s="57">
        <f>C178*2+ (E73*5*2)</f>
        <v>21768440</v>
      </c>
      <c r="J512" s="2"/>
      <c r="K512" s="2"/>
      <c r="L512" s="2"/>
      <c r="M512" s="2"/>
      <c r="N512" s="2"/>
      <c r="O512" s="2"/>
      <c r="P512" s="2"/>
      <c r="Q512" s="2"/>
    </row>
    <row r="513" spans="2:17" x14ac:dyDescent="0.2">
      <c r="B513" s="10" t="s">
        <v>145</v>
      </c>
      <c r="C513" s="57">
        <f>(1000*C326)*2</f>
        <v>8510880</v>
      </c>
      <c r="J513" s="2"/>
      <c r="K513" s="2"/>
      <c r="L513" s="2"/>
      <c r="M513" s="2"/>
      <c r="N513" s="2"/>
      <c r="O513" s="2"/>
      <c r="P513" s="2"/>
      <c r="Q513" s="2"/>
    </row>
    <row r="514" spans="2:17" x14ac:dyDescent="0.2">
      <c r="B514" s="10" t="s">
        <v>147</v>
      </c>
      <c r="C514" s="57">
        <v>50000000</v>
      </c>
      <c r="J514" s="2"/>
      <c r="K514" s="2"/>
      <c r="L514" s="2"/>
      <c r="M514" s="2"/>
      <c r="N514" s="2"/>
      <c r="O514" s="2"/>
      <c r="P514" s="2"/>
      <c r="Q514" s="2"/>
    </row>
    <row r="515" spans="2:17" ht="15" x14ac:dyDescent="0.25">
      <c r="B515" s="78" t="s">
        <v>148</v>
      </c>
      <c r="C515" s="77">
        <f>SUM(C512:C514)</f>
        <v>80279320</v>
      </c>
      <c r="J515" s="2"/>
      <c r="K515" s="2"/>
      <c r="L515" s="2"/>
      <c r="M515" s="2"/>
      <c r="N515" s="2"/>
      <c r="O515" s="2"/>
      <c r="P515" s="2"/>
      <c r="Q515" s="2"/>
    </row>
    <row r="516" spans="2:17" ht="15" x14ac:dyDescent="0.25">
      <c r="B516" s="70" t="s">
        <v>126</v>
      </c>
      <c r="C516" s="77">
        <v>80500000</v>
      </c>
      <c r="J516" s="2"/>
      <c r="K516" s="2"/>
      <c r="L516" s="2"/>
      <c r="M516" s="2"/>
      <c r="N516" s="2"/>
      <c r="O516" s="2"/>
      <c r="P516" s="2"/>
      <c r="Q516" s="2"/>
    </row>
    <row r="517" spans="2:17" x14ac:dyDescent="0.2">
      <c r="B517" s="1" t="s">
        <v>241</v>
      </c>
      <c r="J517" s="2"/>
      <c r="K517" s="2"/>
      <c r="L517" s="2"/>
      <c r="M517" s="2"/>
      <c r="N517" s="2"/>
      <c r="O517" s="2"/>
      <c r="P517" s="2"/>
      <c r="Q517" s="2"/>
    </row>
    <row r="518" spans="2:17" x14ac:dyDescent="0.2">
      <c r="J518" s="2"/>
      <c r="K518" s="2"/>
      <c r="L518" s="2"/>
      <c r="M518" s="2"/>
      <c r="N518" s="2"/>
      <c r="O518" s="2"/>
      <c r="P518" s="2"/>
      <c r="Q518" s="2"/>
    </row>
    <row r="519" spans="2:17" ht="30" x14ac:dyDescent="0.25">
      <c r="B519" s="79" t="s">
        <v>385</v>
      </c>
      <c r="C519" s="12"/>
      <c r="J519" s="2"/>
      <c r="K519" s="2"/>
      <c r="L519" s="2"/>
      <c r="M519" s="2"/>
      <c r="N519" s="2"/>
      <c r="O519" s="2"/>
      <c r="P519" s="2"/>
      <c r="Q519" s="2"/>
    </row>
    <row r="520" spans="2:17" x14ac:dyDescent="0.2">
      <c r="B520" s="10" t="s">
        <v>149</v>
      </c>
      <c r="C520" s="57">
        <v>360000</v>
      </c>
      <c r="J520" s="2"/>
      <c r="K520" s="2"/>
      <c r="L520" s="2"/>
      <c r="M520" s="2"/>
      <c r="N520" s="2"/>
      <c r="O520" s="2"/>
      <c r="P520" s="2"/>
      <c r="Q520" s="2"/>
    </row>
    <row r="521" spans="2:17" x14ac:dyDescent="0.2">
      <c r="B521" s="10" t="s">
        <v>150</v>
      </c>
      <c r="C521" s="57">
        <f>E376*5</f>
        <v>1500000</v>
      </c>
      <c r="J521" s="2"/>
      <c r="K521" s="2"/>
      <c r="L521" s="2"/>
      <c r="M521" s="2"/>
      <c r="N521" s="2"/>
      <c r="O521" s="2"/>
      <c r="P521" s="2"/>
      <c r="Q521" s="2"/>
    </row>
    <row r="522" spans="2:17" x14ac:dyDescent="0.2">
      <c r="B522" s="80" t="s">
        <v>151</v>
      </c>
      <c r="C522" s="57">
        <f>50000*10</f>
        <v>500000</v>
      </c>
      <c r="J522" s="2"/>
      <c r="K522" s="2"/>
      <c r="L522" s="2"/>
      <c r="M522" s="2"/>
      <c r="N522" s="2"/>
      <c r="O522" s="2"/>
      <c r="P522" s="2"/>
      <c r="Q522" s="2"/>
    </row>
    <row r="523" spans="2:17" ht="15" x14ac:dyDescent="0.25">
      <c r="B523" s="78" t="s">
        <v>152</v>
      </c>
      <c r="C523" s="77">
        <f>SUM(C520:C522)</f>
        <v>2360000</v>
      </c>
      <c r="J523" s="2"/>
      <c r="K523" s="2"/>
      <c r="L523" s="2"/>
      <c r="M523" s="2"/>
      <c r="N523" s="2"/>
      <c r="O523" s="2"/>
      <c r="P523" s="2"/>
      <c r="Q523" s="2"/>
    </row>
    <row r="524" spans="2:17" ht="15" x14ac:dyDescent="0.25">
      <c r="B524" s="70" t="s">
        <v>126</v>
      </c>
      <c r="C524" s="77">
        <v>2400000</v>
      </c>
      <c r="J524" s="2"/>
      <c r="K524" s="2"/>
      <c r="L524" s="2"/>
      <c r="M524" s="2"/>
      <c r="N524" s="2"/>
      <c r="O524" s="2"/>
      <c r="P524" s="2"/>
      <c r="Q524" s="2"/>
    </row>
    <row r="525" spans="2:17" ht="28.5" x14ac:dyDescent="0.2">
      <c r="B525" s="69" t="s">
        <v>242</v>
      </c>
      <c r="J525" s="2"/>
      <c r="K525" s="2"/>
      <c r="L525" s="2"/>
      <c r="M525" s="2"/>
      <c r="N525" s="2"/>
      <c r="O525" s="2"/>
      <c r="P525" s="2"/>
      <c r="Q525" s="2"/>
    </row>
    <row r="526" spans="2:17" x14ac:dyDescent="0.2">
      <c r="J526" s="2"/>
      <c r="K526" s="2"/>
      <c r="L526" s="2"/>
      <c r="M526" s="2"/>
      <c r="N526" s="2"/>
      <c r="O526" s="2"/>
      <c r="P526" s="2"/>
      <c r="Q526" s="2"/>
    </row>
    <row r="527" spans="2:17" ht="15" x14ac:dyDescent="0.25">
      <c r="B527" s="70" t="s">
        <v>1648</v>
      </c>
      <c r="C527" s="70" t="s">
        <v>244</v>
      </c>
      <c r="J527" s="2"/>
      <c r="K527" s="2"/>
      <c r="L527" s="2"/>
      <c r="M527" s="2"/>
      <c r="N527" s="2"/>
      <c r="O527" s="2"/>
      <c r="P527" s="2"/>
      <c r="Q527" s="2"/>
    </row>
    <row r="528" spans="2:17" x14ac:dyDescent="0.2">
      <c r="B528" s="10" t="s">
        <v>243</v>
      </c>
      <c r="C528" s="48">
        <f>(C178+(E73*7))*5</f>
        <v>63489540</v>
      </c>
      <c r="J528" s="2"/>
      <c r="K528" s="2"/>
      <c r="L528" s="2"/>
      <c r="M528" s="2"/>
      <c r="N528" s="2"/>
      <c r="O528" s="2"/>
      <c r="P528" s="2"/>
      <c r="Q528" s="2"/>
    </row>
    <row r="529" spans="2:17" x14ac:dyDescent="0.2">
      <c r="B529" s="10" t="s">
        <v>153</v>
      </c>
      <c r="C529" s="57">
        <f>E73*10</f>
        <v>9068440</v>
      </c>
      <c r="J529" s="2"/>
      <c r="K529" s="2"/>
      <c r="L529" s="2"/>
      <c r="M529" s="2"/>
      <c r="N529" s="2"/>
      <c r="O529" s="2"/>
      <c r="P529" s="2"/>
      <c r="Q529" s="2"/>
    </row>
    <row r="530" spans="2:17" ht="15" x14ac:dyDescent="0.25">
      <c r="B530" s="70" t="s">
        <v>154</v>
      </c>
      <c r="C530" s="77">
        <f>SUM(C528:C529)</f>
        <v>72557980</v>
      </c>
      <c r="J530" s="2"/>
      <c r="K530" s="2"/>
      <c r="L530" s="2"/>
      <c r="M530" s="2"/>
      <c r="N530" s="2"/>
      <c r="O530" s="2"/>
      <c r="P530" s="2"/>
      <c r="Q530" s="2"/>
    </row>
    <row r="531" spans="2:17" ht="15" x14ac:dyDescent="0.25">
      <c r="B531" s="70" t="s">
        <v>126</v>
      </c>
      <c r="C531" s="77">
        <v>73000000</v>
      </c>
      <c r="J531" s="2"/>
      <c r="K531" s="2"/>
      <c r="L531" s="2"/>
      <c r="M531" s="2"/>
      <c r="N531" s="2"/>
      <c r="O531" s="2"/>
      <c r="P531" s="2"/>
      <c r="Q531" s="2"/>
    </row>
    <row r="532" spans="2:17" ht="42.75" x14ac:dyDescent="0.2">
      <c r="B532" s="69" t="s">
        <v>245</v>
      </c>
      <c r="C532" s="43"/>
      <c r="J532" s="2"/>
      <c r="K532" s="2"/>
      <c r="L532" s="2"/>
      <c r="M532" s="2"/>
      <c r="N532" s="2"/>
      <c r="O532" s="2"/>
      <c r="P532" s="2"/>
      <c r="Q532" s="2"/>
    </row>
    <row r="533" spans="2:17" x14ac:dyDescent="0.2">
      <c r="B533" s="69"/>
      <c r="C533" s="43"/>
      <c r="J533" s="2"/>
      <c r="K533" s="2"/>
      <c r="L533" s="2"/>
      <c r="M533" s="2"/>
      <c r="N533" s="2"/>
      <c r="O533" s="2"/>
      <c r="P533" s="2"/>
      <c r="Q533" s="2"/>
    </row>
    <row r="535" spans="2:17" x14ac:dyDescent="0.2">
      <c r="J535" s="2"/>
      <c r="K535" s="2"/>
      <c r="L535" s="2"/>
      <c r="M535" s="2"/>
      <c r="N535" s="2"/>
      <c r="O535" s="2"/>
      <c r="P535" s="2"/>
      <c r="Q535" s="2"/>
    </row>
    <row r="536" spans="2:17" ht="15" x14ac:dyDescent="0.25">
      <c r="B536" s="81" t="s">
        <v>1654</v>
      </c>
      <c r="D536" s="77" t="s">
        <v>249</v>
      </c>
      <c r="E536" s="77" t="s">
        <v>248</v>
      </c>
      <c r="F536" s="12"/>
      <c r="J536" s="2"/>
      <c r="K536" s="2"/>
      <c r="L536" s="2"/>
      <c r="M536" s="2"/>
      <c r="N536" s="2"/>
      <c r="O536" s="2"/>
      <c r="P536" s="2"/>
      <c r="Q536" s="2"/>
    </row>
    <row r="537" spans="2:17" ht="57" x14ac:dyDescent="0.2">
      <c r="B537" s="82" t="s">
        <v>155</v>
      </c>
      <c r="C537" s="35" t="s">
        <v>247</v>
      </c>
      <c r="D537" s="72">
        <v>5000000</v>
      </c>
      <c r="E537" s="72">
        <f>D537/25</f>
        <v>200000</v>
      </c>
      <c r="J537" s="2"/>
      <c r="K537" s="2"/>
      <c r="L537" s="2"/>
      <c r="M537" s="2"/>
      <c r="N537" s="2"/>
      <c r="O537" s="2"/>
      <c r="P537" s="2"/>
      <c r="Q537" s="2"/>
    </row>
    <row r="538" spans="2:17" ht="42.75" x14ac:dyDescent="0.2">
      <c r="B538" s="82" t="s">
        <v>156</v>
      </c>
      <c r="C538" s="35" t="s">
        <v>157</v>
      </c>
      <c r="D538" s="72">
        <f>D537*30%</f>
        <v>1500000</v>
      </c>
      <c r="E538" s="72">
        <f>D538/25</f>
        <v>60000</v>
      </c>
      <c r="J538" s="2"/>
      <c r="K538" s="2"/>
      <c r="L538" s="2"/>
      <c r="M538" s="2"/>
      <c r="N538" s="2"/>
      <c r="O538" s="2"/>
      <c r="P538" s="2"/>
      <c r="Q538" s="2"/>
    </row>
    <row r="539" spans="2:17" x14ac:dyDescent="0.2">
      <c r="B539" s="277" t="s">
        <v>158</v>
      </c>
      <c r="C539" s="31" t="s">
        <v>159</v>
      </c>
      <c r="D539" s="87"/>
      <c r="E539" s="44">
        <v>1000000</v>
      </c>
      <c r="J539" s="2"/>
      <c r="K539" s="2"/>
      <c r="L539" s="2"/>
      <c r="M539" s="2"/>
      <c r="N539" s="2"/>
      <c r="O539" s="2"/>
      <c r="P539" s="2"/>
      <c r="Q539" s="2"/>
    </row>
    <row r="540" spans="2:17" ht="28.5" x14ac:dyDescent="0.2">
      <c r="B540" s="277" t="s">
        <v>160</v>
      </c>
      <c r="C540" s="38" t="s">
        <v>161</v>
      </c>
      <c r="D540" s="87"/>
      <c r="E540" s="44">
        <f>E539*30%</f>
        <v>300000</v>
      </c>
      <c r="J540" s="2"/>
      <c r="K540" s="2"/>
      <c r="L540" s="2"/>
      <c r="M540" s="2"/>
      <c r="N540" s="2"/>
      <c r="O540" s="2"/>
      <c r="P540" s="2"/>
      <c r="Q540" s="2"/>
    </row>
    <row r="541" spans="2:17" x14ac:dyDescent="0.2">
      <c r="B541" s="82" t="s">
        <v>162</v>
      </c>
      <c r="C541" s="35" t="s">
        <v>159</v>
      </c>
      <c r="E541" s="72">
        <v>3000000</v>
      </c>
      <c r="J541" s="2"/>
      <c r="K541" s="2"/>
      <c r="L541" s="2"/>
      <c r="M541" s="2"/>
      <c r="N541" s="2"/>
      <c r="O541" s="2"/>
      <c r="P541" s="2"/>
      <c r="Q541" s="2"/>
    </row>
    <row r="542" spans="2:17" ht="28.5" x14ac:dyDescent="0.2">
      <c r="B542" s="82" t="s">
        <v>163</v>
      </c>
      <c r="C542" s="35" t="s">
        <v>164</v>
      </c>
      <c r="E542" s="72">
        <f>E541*30%</f>
        <v>900000</v>
      </c>
      <c r="J542" s="2"/>
      <c r="K542" s="2"/>
      <c r="L542" s="2"/>
      <c r="M542" s="2"/>
      <c r="N542" s="2"/>
      <c r="O542" s="2"/>
      <c r="P542" s="2"/>
      <c r="Q542" s="2"/>
    </row>
    <row r="543" spans="2:17" x14ac:dyDescent="0.2">
      <c r="B543" s="82" t="s">
        <v>165</v>
      </c>
      <c r="C543" s="35" t="s">
        <v>159</v>
      </c>
      <c r="E543" s="72">
        <f>(6000000*10)*70%</f>
        <v>42000000</v>
      </c>
      <c r="J543" s="2"/>
      <c r="K543" s="2"/>
      <c r="L543" s="2"/>
      <c r="M543" s="2"/>
      <c r="N543" s="2"/>
      <c r="O543" s="2"/>
      <c r="P543" s="2"/>
      <c r="Q543" s="2"/>
    </row>
    <row r="544" spans="2:17" x14ac:dyDescent="0.2">
      <c r="B544" s="82" t="s">
        <v>167</v>
      </c>
      <c r="C544" s="35" t="s">
        <v>159</v>
      </c>
      <c r="E544" s="72">
        <f>(8000000*4)*70%</f>
        <v>22400000</v>
      </c>
      <c r="P544" s="2"/>
      <c r="Q544" s="2"/>
    </row>
    <row r="545" spans="2:17" x14ac:dyDescent="0.2">
      <c r="B545" s="82" t="s">
        <v>1650</v>
      </c>
      <c r="C545" s="35" t="s">
        <v>159</v>
      </c>
      <c r="E545" s="72">
        <f>(10000000*8)*70%</f>
        <v>56000000</v>
      </c>
      <c r="P545" s="2"/>
      <c r="Q545" s="2"/>
    </row>
    <row r="546" spans="2:17" x14ac:dyDescent="0.2">
      <c r="P546" s="2"/>
      <c r="Q546" s="2"/>
    </row>
    <row r="547" spans="2:17" ht="42.75" x14ac:dyDescent="0.2">
      <c r="B547" s="43" t="s">
        <v>169</v>
      </c>
      <c r="P547" s="2"/>
      <c r="Q547" s="2"/>
    </row>
    <row r="548" spans="2:17" ht="14.1" customHeight="1" x14ac:dyDescent="0.2">
      <c r="P548" s="2"/>
      <c r="Q548" s="2"/>
    </row>
    <row r="549" spans="2:17" x14ac:dyDescent="0.2">
      <c r="P549" s="2"/>
      <c r="Q549" s="2"/>
    </row>
    <row r="550" spans="2:17" ht="15" x14ac:dyDescent="0.25">
      <c r="B550" s="81" t="s">
        <v>1368</v>
      </c>
      <c r="F550" s="12"/>
      <c r="P550" s="2"/>
      <c r="Q550" s="2"/>
    </row>
    <row r="551" spans="2:17" x14ac:dyDescent="0.2">
      <c r="P551" s="2"/>
      <c r="Q551" s="2"/>
    </row>
    <row r="552" spans="2:17" ht="15" x14ac:dyDescent="0.25">
      <c r="B552" s="83" t="s">
        <v>170</v>
      </c>
      <c r="C552" s="83"/>
      <c r="D552" s="5"/>
      <c r="F552" s="12"/>
      <c r="P552" s="2"/>
      <c r="Q552" s="2"/>
    </row>
    <row r="553" spans="2:17" x14ac:dyDescent="0.2">
      <c r="B553" s="10" t="s">
        <v>171</v>
      </c>
      <c r="C553" s="48">
        <v>6000000</v>
      </c>
      <c r="D553" s="5"/>
      <c r="F553" s="12"/>
      <c r="P553" s="2"/>
      <c r="Q553" s="2"/>
    </row>
    <row r="554" spans="2:17" x14ac:dyDescent="0.2">
      <c r="B554" s="10" t="s">
        <v>172</v>
      </c>
      <c r="C554" s="48">
        <v>40000000</v>
      </c>
      <c r="D554" s="5"/>
      <c r="F554" s="12"/>
      <c r="J554" s="2"/>
      <c r="K554" s="2"/>
      <c r="L554" s="2"/>
      <c r="M554" s="2"/>
      <c r="N554" s="2"/>
      <c r="O554" s="2"/>
      <c r="P554" s="2"/>
      <c r="Q554" s="2"/>
    </row>
    <row r="555" spans="2:17" x14ac:dyDescent="0.2">
      <c r="B555" s="10" t="s">
        <v>250</v>
      </c>
      <c r="C555" s="32">
        <v>600000</v>
      </c>
      <c r="D555" s="84"/>
      <c r="F555" s="12"/>
      <c r="J555" s="2"/>
      <c r="K555" s="2"/>
      <c r="L555" s="2"/>
      <c r="M555" s="2"/>
      <c r="N555" s="2"/>
      <c r="O555" s="2"/>
      <c r="P555" s="2"/>
      <c r="Q555" s="2"/>
    </row>
    <row r="556" spans="2:17" ht="15" x14ac:dyDescent="0.25">
      <c r="B556" s="83" t="s">
        <v>173</v>
      </c>
      <c r="C556" s="85">
        <f>SUM(C553:C555)</f>
        <v>46600000</v>
      </c>
      <c r="D556" s="5"/>
      <c r="F556" s="12"/>
      <c r="J556" s="2"/>
      <c r="K556" s="2"/>
      <c r="L556" s="2"/>
      <c r="M556" s="2"/>
      <c r="N556" s="2"/>
      <c r="O556" s="2"/>
      <c r="P556" s="2"/>
      <c r="Q556" s="2"/>
    </row>
    <row r="557" spans="2:17" x14ac:dyDescent="0.2">
      <c r="B557" s="1" t="s">
        <v>174</v>
      </c>
      <c r="F557" s="12"/>
    </row>
    <row r="558" spans="2:17" x14ac:dyDescent="0.2">
      <c r="F558" s="12"/>
    </row>
    <row r="559" spans="2:17" s="87" customFormat="1" ht="15" x14ac:dyDescent="0.25">
      <c r="B559" s="83" t="s">
        <v>175</v>
      </c>
      <c r="C559" s="83"/>
      <c r="D559" s="84"/>
      <c r="F559" s="55"/>
      <c r="P559" s="88"/>
      <c r="Q559" s="88"/>
    </row>
    <row r="560" spans="2:17" s="87" customFormat="1" x14ac:dyDescent="0.2">
      <c r="B560" s="31" t="s">
        <v>171</v>
      </c>
      <c r="C560" s="32">
        <f>D12*6*50%</f>
        <v>36162000</v>
      </c>
      <c r="D560" s="86"/>
      <c r="F560" s="55"/>
      <c r="P560" s="88"/>
      <c r="Q560" s="88"/>
    </row>
    <row r="561" spans="2:17" s="87" customFormat="1" x14ac:dyDescent="0.2">
      <c r="B561" s="31" t="s">
        <v>172</v>
      </c>
      <c r="C561" s="32">
        <v>30000000</v>
      </c>
      <c r="D561" s="666"/>
      <c r="E561" s="652"/>
      <c r="F561" s="55"/>
      <c r="J561" s="88"/>
      <c r="K561" s="88"/>
      <c r="L561" s="88"/>
      <c r="M561" s="88"/>
      <c r="N561" s="88"/>
      <c r="O561" s="88"/>
      <c r="P561" s="88"/>
      <c r="Q561" s="88"/>
    </row>
    <row r="562" spans="2:17" s="87" customFormat="1" x14ac:dyDescent="0.2">
      <c r="B562" s="31" t="s">
        <v>246</v>
      </c>
      <c r="C562" s="32">
        <v>5000000</v>
      </c>
      <c r="D562" s="666"/>
      <c r="E562" s="652"/>
      <c r="F562" s="55"/>
      <c r="J562" s="88"/>
      <c r="K562" s="88"/>
      <c r="L562" s="88"/>
      <c r="M562" s="88"/>
      <c r="N562" s="88"/>
      <c r="O562" s="88"/>
      <c r="P562" s="88"/>
      <c r="Q562" s="88"/>
    </row>
    <row r="563" spans="2:17" s="87" customFormat="1" x14ac:dyDescent="0.2">
      <c r="B563" s="31" t="s">
        <v>251</v>
      </c>
      <c r="C563" s="32">
        <v>6000000</v>
      </c>
      <c r="D563" s="666"/>
      <c r="E563" s="652"/>
      <c r="F563" s="55"/>
      <c r="J563" s="88"/>
      <c r="K563" s="88"/>
      <c r="L563" s="88"/>
      <c r="M563" s="88"/>
      <c r="N563" s="88"/>
      <c r="O563" s="88"/>
      <c r="P563" s="88"/>
      <c r="Q563" s="88"/>
    </row>
    <row r="564" spans="2:17" s="87" customFormat="1" ht="15" x14ac:dyDescent="0.25">
      <c r="B564" s="83" t="s">
        <v>173</v>
      </c>
      <c r="C564" s="85">
        <f>SUM(C560:C563)</f>
        <v>77162000</v>
      </c>
      <c r="D564" s="652"/>
      <c r="E564" s="652"/>
      <c r="F564" s="55"/>
      <c r="J564" s="88"/>
      <c r="K564" s="88"/>
      <c r="L564" s="88"/>
      <c r="M564" s="88"/>
      <c r="N564" s="88"/>
      <c r="O564" s="88"/>
      <c r="P564" s="88"/>
      <c r="Q564" s="88"/>
    </row>
    <row r="565" spans="2:17" s="87" customFormat="1" ht="15" x14ac:dyDescent="0.25">
      <c r="B565" s="83" t="s">
        <v>253</v>
      </c>
      <c r="C565" s="85">
        <v>78000000</v>
      </c>
      <c r="D565" s="112"/>
      <c r="E565" s="112"/>
      <c r="F565" s="55"/>
      <c r="J565" s="88"/>
      <c r="K565" s="88"/>
      <c r="L565" s="88"/>
      <c r="M565" s="88"/>
      <c r="N565" s="88"/>
      <c r="O565" s="88"/>
      <c r="P565" s="88"/>
      <c r="Q565" s="88"/>
    </row>
    <row r="566" spans="2:17" s="87" customFormat="1" x14ac:dyDescent="0.2">
      <c r="B566" s="1" t="s">
        <v>252</v>
      </c>
      <c r="C566" s="93"/>
      <c r="F566" s="55"/>
    </row>
    <row r="567" spans="2:17" x14ac:dyDescent="0.2">
      <c r="F567" s="12"/>
    </row>
    <row r="568" spans="2:17" s="87" customFormat="1" ht="15" x14ac:dyDescent="0.25">
      <c r="B568" s="83" t="s">
        <v>254</v>
      </c>
      <c r="C568" s="83"/>
      <c r="D568" s="84"/>
      <c r="F568" s="55"/>
      <c r="P568" s="88"/>
      <c r="Q568" s="88"/>
    </row>
    <row r="569" spans="2:17" s="87" customFormat="1" x14ac:dyDescent="0.2">
      <c r="B569" s="31" t="s">
        <v>171</v>
      </c>
      <c r="C569" s="32">
        <f>D12*6*50%</f>
        <v>36162000</v>
      </c>
      <c r="D569" s="86"/>
      <c r="F569" s="55"/>
      <c r="P569" s="88"/>
      <c r="Q569" s="88"/>
    </row>
    <row r="570" spans="2:17" s="87" customFormat="1" x14ac:dyDescent="0.2">
      <c r="B570" s="31" t="s">
        <v>172</v>
      </c>
      <c r="C570" s="32">
        <v>80000000</v>
      </c>
      <c r="D570" s="666"/>
      <c r="E570" s="652"/>
      <c r="F570" s="55"/>
      <c r="J570" s="88"/>
      <c r="K570" s="88"/>
      <c r="L570" s="88"/>
      <c r="M570" s="88"/>
      <c r="N570" s="88"/>
      <c r="O570" s="88"/>
      <c r="P570" s="88"/>
      <c r="Q570" s="88"/>
    </row>
    <row r="571" spans="2:17" s="87" customFormat="1" x14ac:dyDescent="0.2">
      <c r="B571" s="31" t="s">
        <v>246</v>
      </c>
      <c r="C571" s="32">
        <v>8000000</v>
      </c>
      <c r="D571" s="666"/>
      <c r="E571" s="652"/>
      <c r="F571" s="55"/>
      <c r="J571" s="88"/>
      <c r="K571" s="88"/>
      <c r="L571" s="88"/>
      <c r="M571" s="88"/>
      <c r="N571" s="88"/>
      <c r="O571" s="88"/>
      <c r="P571" s="88"/>
      <c r="Q571" s="88"/>
    </row>
    <row r="572" spans="2:17" s="87" customFormat="1" x14ac:dyDescent="0.2">
      <c r="B572" s="31" t="s">
        <v>251</v>
      </c>
      <c r="C572" s="32">
        <v>6000000</v>
      </c>
      <c r="D572" s="666"/>
      <c r="E572" s="652"/>
      <c r="F572" s="55"/>
      <c r="J572" s="88"/>
      <c r="K572" s="88"/>
      <c r="L572" s="88"/>
      <c r="M572" s="88"/>
      <c r="N572" s="88"/>
      <c r="O572" s="88"/>
      <c r="P572" s="88"/>
      <c r="Q572" s="88"/>
    </row>
    <row r="573" spans="2:17" s="87" customFormat="1" ht="15" x14ac:dyDescent="0.25">
      <c r="B573" s="83" t="s">
        <v>173</v>
      </c>
      <c r="C573" s="85">
        <f>SUM(C569:C572)</f>
        <v>130162000</v>
      </c>
      <c r="D573" s="652"/>
      <c r="E573" s="652"/>
      <c r="F573" s="55"/>
      <c r="J573" s="88"/>
      <c r="K573" s="88"/>
      <c r="L573" s="88"/>
      <c r="M573" s="88"/>
      <c r="N573" s="88"/>
      <c r="O573" s="88"/>
      <c r="P573" s="88"/>
      <c r="Q573" s="88"/>
    </row>
    <row r="574" spans="2:17" s="87" customFormat="1" ht="15" x14ac:dyDescent="0.25">
      <c r="B574" s="83" t="s">
        <v>253</v>
      </c>
      <c r="C574" s="85">
        <v>131000000</v>
      </c>
      <c r="D574" s="112"/>
      <c r="E574" s="112"/>
      <c r="F574" s="55"/>
      <c r="J574" s="88"/>
      <c r="K574" s="88"/>
      <c r="L574" s="88"/>
      <c r="M574" s="88"/>
      <c r="N574" s="88"/>
      <c r="O574" s="88"/>
      <c r="P574" s="88"/>
      <c r="Q574" s="88"/>
    </row>
    <row r="575" spans="2:17" s="87" customFormat="1" x14ac:dyDescent="0.2">
      <c r="B575" s="1" t="s">
        <v>252</v>
      </c>
      <c r="C575" s="93"/>
      <c r="F575" s="55"/>
    </row>
    <row r="576" spans="2:17" x14ac:dyDescent="0.2">
      <c r="F576" s="12"/>
    </row>
    <row r="577" spans="2:18" s="87" customFormat="1" ht="15" x14ac:dyDescent="0.25">
      <c r="B577" s="83" t="s">
        <v>280</v>
      </c>
      <c r="C577" s="83"/>
      <c r="D577" s="84"/>
      <c r="F577" s="55"/>
      <c r="P577" s="88"/>
      <c r="Q577" s="88"/>
    </row>
    <row r="578" spans="2:18" s="87" customFormat="1" x14ac:dyDescent="0.2">
      <c r="B578" s="31" t="s">
        <v>171</v>
      </c>
      <c r="C578" s="32">
        <v>26000000</v>
      </c>
      <c r="D578" s="84"/>
      <c r="E578" s="12"/>
      <c r="F578" s="55"/>
      <c r="P578" s="88"/>
      <c r="Q578" s="88"/>
    </row>
    <row r="579" spans="2:18" s="87" customFormat="1" x14ac:dyDescent="0.2">
      <c r="B579" s="31" t="s">
        <v>176</v>
      </c>
      <c r="C579" s="32">
        <v>17000000</v>
      </c>
      <c r="F579" s="55"/>
      <c r="J579" s="88"/>
      <c r="K579" s="88"/>
      <c r="L579" s="88"/>
      <c r="M579" s="88"/>
      <c r="N579" s="88"/>
      <c r="O579" s="88"/>
      <c r="P579" s="88"/>
      <c r="Q579" s="88"/>
    </row>
    <row r="580" spans="2:18" s="87" customFormat="1" ht="15" x14ac:dyDescent="0.25">
      <c r="B580" s="83" t="s">
        <v>173</v>
      </c>
      <c r="C580" s="85">
        <f>SUM(C578:C579)</f>
        <v>43000000</v>
      </c>
      <c r="D580" s="86"/>
      <c r="F580" s="55"/>
      <c r="J580" s="88"/>
      <c r="K580" s="88"/>
      <c r="L580" s="88"/>
      <c r="M580" s="88"/>
      <c r="N580" s="88"/>
      <c r="O580" s="88"/>
      <c r="P580" s="88"/>
      <c r="Q580" s="88"/>
    </row>
    <row r="581" spans="2:18" s="87" customFormat="1" x14ac:dyDescent="0.2">
      <c r="F581" s="55"/>
    </row>
    <row r="582" spans="2:18" x14ac:dyDescent="0.2">
      <c r="F582" s="12"/>
    </row>
    <row r="583" spans="2:18" s="91" customFormat="1" ht="18.600000000000001" customHeight="1" x14ac:dyDescent="0.25">
      <c r="B583" s="89" t="s">
        <v>1657</v>
      </c>
      <c r="C583" s="90" t="s">
        <v>177</v>
      </c>
      <c r="D583" s="90" t="s">
        <v>6</v>
      </c>
      <c r="E583" s="90" t="s">
        <v>178</v>
      </c>
      <c r="F583" s="12"/>
    </row>
    <row r="584" spans="2:18" ht="43.5" customHeight="1" x14ac:dyDescent="0.2">
      <c r="B584" s="31" t="s">
        <v>258</v>
      </c>
      <c r="C584" s="31" t="s">
        <v>179</v>
      </c>
      <c r="D584" s="32">
        <v>160000</v>
      </c>
      <c r="E584" s="92" t="s">
        <v>180</v>
      </c>
      <c r="F584" s="12"/>
      <c r="G584" s="93"/>
    </row>
    <row r="585" spans="2:18" ht="24.95" customHeight="1" x14ac:dyDescent="0.2">
      <c r="B585" s="31" t="s">
        <v>259</v>
      </c>
      <c r="C585" s="32"/>
      <c r="D585" s="40">
        <v>120000</v>
      </c>
      <c r="E585" s="31" t="s">
        <v>181</v>
      </c>
      <c r="F585" s="94"/>
      <c r="J585" s="2"/>
      <c r="K585" s="2"/>
      <c r="L585" s="2"/>
      <c r="M585" s="2"/>
      <c r="N585" s="2"/>
      <c r="O585" s="2"/>
      <c r="P585" s="2"/>
      <c r="Q585" s="2"/>
    </row>
    <row r="586" spans="2:18" ht="24.95" customHeight="1" x14ac:dyDescent="0.25">
      <c r="B586" s="85" t="s">
        <v>261</v>
      </c>
      <c r="C586" s="85"/>
      <c r="D586" s="85">
        <f>D584+D585</f>
        <v>280000</v>
      </c>
      <c r="E586" s="31"/>
      <c r="F586" s="94"/>
      <c r="J586" s="2"/>
      <c r="K586" s="2"/>
      <c r="L586" s="2"/>
      <c r="M586" s="2"/>
      <c r="N586" s="2"/>
      <c r="O586" s="2"/>
      <c r="P586" s="2"/>
      <c r="Q586" s="2"/>
    </row>
    <row r="587" spans="2:18" ht="24.95" customHeight="1" x14ac:dyDescent="0.2">
      <c r="B587" s="31" t="s">
        <v>1513</v>
      </c>
      <c r="C587" s="31"/>
      <c r="D587" s="32">
        <v>130000</v>
      </c>
      <c r="E587" s="31" t="s">
        <v>181</v>
      </c>
      <c r="F587" s="12"/>
      <c r="J587" s="2"/>
      <c r="K587" s="2"/>
      <c r="L587" s="2"/>
      <c r="M587" s="2"/>
      <c r="N587" s="2"/>
      <c r="O587" s="2"/>
      <c r="P587" s="2"/>
      <c r="Q587" s="2"/>
    </row>
    <row r="588" spans="2:18" ht="24.95" customHeight="1" x14ac:dyDescent="0.2">
      <c r="B588" s="31" t="s">
        <v>260</v>
      </c>
      <c r="C588" s="31"/>
      <c r="D588" s="32">
        <v>150000</v>
      </c>
      <c r="E588" s="31" t="s">
        <v>181</v>
      </c>
      <c r="F588" s="12"/>
      <c r="J588" s="2"/>
      <c r="K588" s="2"/>
      <c r="L588" s="2"/>
      <c r="M588" s="2"/>
      <c r="N588" s="2"/>
      <c r="O588" s="2"/>
      <c r="P588" s="2"/>
      <c r="Q588" s="2"/>
    </row>
    <row r="589" spans="2:18" ht="24.95" customHeight="1" x14ac:dyDescent="0.2">
      <c r="B589" s="31" t="s">
        <v>257</v>
      </c>
      <c r="C589" s="32"/>
      <c r="D589" s="40">
        <v>200000</v>
      </c>
      <c r="E589" s="31" t="s">
        <v>181</v>
      </c>
      <c r="F589" s="94"/>
      <c r="J589" s="2"/>
      <c r="K589" s="2"/>
      <c r="L589" s="2"/>
      <c r="M589" s="2"/>
      <c r="N589" s="2"/>
      <c r="O589" s="2"/>
      <c r="P589" s="2"/>
      <c r="Q589" s="2"/>
    </row>
    <row r="590" spans="2:18" s="91" customFormat="1" ht="27" customHeight="1" x14ac:dyDescent="0.2">
      <c r="B590" s="95"/>
      <c r="C590" s="95"/>
      <c r="D590" s="55"/>
      <c r="E590" s="96"/>
      <c r="F590" s="97"/>
    </row>
    <row r="591" spans="2:18" s="2" customFormat="1" ht="15" x14ac:dyDescent="0.25">
      <c r="B591" s="89" t="s">
        <v>1382</v>
      </c>
      <c r="C591" s="12"/>
      <c r="D591" s="12"/>
    </row>
    <row r="592" spans="2:18" ht="15" x14ac:dyDescent="0.25">
      <c r="B592" s="66" t="s">
        <v>299</v>
      </c>
      <c r="C592" s="53">
        <v>42412</v>
      </c>
      <c r="E592" s="91"/>
      <c r="F592" s="97"/>
      <c r="G592" s="91"/>
      <c r="H592" s="91"/>
      <c r="I592" s="101"/>
      <c r="J592" s="101"/>
      <c r="K592" s="91"/>
      <c r="L592" s="91"/>
      <c r="M592" s="91"/>
      <c r="N592" s="91"/>
      <c r="O592" s="91"/>
      <c r="P592" s="91"/>
      <c r="Q592" s="91"/>
      <c r="R592" s="91"/>
    </row>
    <row r="593" spans="2:18" x14ac:dyDescent="0.2">
      <c r="B593" s="149" t="s">
        <v>300</v>
      </c>
      <c r="C593" s="150"/>
      <c r="D593" s="107"/>
      <c r="E593" s="91"/>
      <c r="F593" s="97"/>
      <c r="G593" s="91"/>
      <c r="H593" s="91"/>
      <c r="I593" s="101"/>
      <c r="J593" s="101"/>
      <c r="K593" s="91"/>
      <c r="L593" s="91"/>
      <c r="M593" s="91"/>
      <c r="N593" s="91"/>
      <c r="O593" s="91"/>
      <c r="P593" s="91"/>
      <c r="Q593" s="91"/>
      <c r="R593" s="91"/>
    </row>
    <row r="594" spans="2:18" x14ac:dyDescent="0.2">
      <c r="B594" s="149"/>
      <c r="C594" s="150"/>
      <c r="D594" s="107"/>
      <c r="E594" s="91"/>
      <c r="F594" s="97"/>
      <c r="G594" s="91"/>
      <c r="H594" s="91"/>
      <c r="I594" s="101"/>
      <c r="J594" s="101"/>
      <c r="K594" s="91"/>
      <c r="L594" s="91"/>
      <c r="M594" s="91"/>
      <c r="N594" s="91"/>
      <c r="O594" s="91"/>
      <c r="P594" s="91"/>
      <c r="Q594" s="91"/>
      <c r="R594" s="91"/>
    </row>
    <row r="595" spans="2:18" ht="15" x14ac:dyDescent="0.25">
      <c r="B595" s="66" t="s">
        <v>301</v>
      </c>
      <c r="C595" s="102" t="s">
        <v>182</v>
      </c>
      <c r="D595" s="102" t="s">
        <v>183</v>
      </c>
      <c r="E595" s="49"/>
      <c r="F595" s="49"/>
      <c r="G595" s="49"/>
      <c r="H595" s="49"/>
      <c r="I595" s="49"/>
      <c r="J595" s="49"/>
      <c r="K595" s="49"/>
      <c r="L595" s="49"/>
      <c r="M595" s="91"/>
      <c r="N595" s="91"/>
      <c r="O595" s="91"/>
      <c r="P595" s="91"/>
      <c r="Q595" s="91"/>
      <c r="R595" s="91"/>
    </row>
    <row r="596" spans="2:18" x14ac:dyDescent="0.2">
      <c r="B596" s="103" t="s">
        <v>185</v>
      </c>
      <c r="C596" s="104">
        <v>44769</v>
      </c>
      <c r="D596" s="105">
        <f>C592*C596</f>
        <v>1898742828</v>
      </c>
      <c r="E596" s="49"/>
      <c r="F596" s="49"/>
      <c r="G596" s="49"/>
      <c r="H596" s="49"/>
      <c r="I596" s="49"/>
      <c r="J596" s="49"/>
      <c r="K596" s="49"/>
      <c r="L596" s="49"/>
      <c r="M596" s="91"/>
      <c r="N596" s="91"/>
      <c r="O596" s="91"/>
      <c r="P596" s="91"/>
      <c r="Q596" s="91"/>
      <c r="R596" s="91"/>
    </row>
    <row r="597" spans="2:18" x14ac:dyDescent="0.2">
      <c r="B597" s="106" t="s">
        <v>186</v>
      </c>
      <c r="C597" s="104">
        <v>431196</v>
      </c>
      <c r="D597" s="105">
        <f>C592*C597</f>
        <v>18287884752</v>
      </c>
      <c r="E597" s="49"/>
      <c r="F597" s="49"/>
      <c r="G597" s="49"/>
      <c r="H597" s="49"/>
      <c r="I597" s="49"/>
      <c r="J597" s="49"/>
      <c r="K597" s="49"/>
      <c r="L597" s="49"/>
      <c r="M597" s="91"/>
      <c r="N597" s="91"/>
      <c r="O597" s="91"/>
      <c r="P597" s="91"/>
      <c r="Q597" s="91"/>
      <c r="R597" s="91"/>
    </row>
    <row r="598" spans="2:18" x14ac:dyDescent="0.2">
      <c r="B598" s="103" t="s">
        <v>187</v>
      </c>
      <c r="C598" s="104">
        <v>2160692</v>
      </c>
      <c r="D598" s="105">
        <f>C592*C598</f>
        <v>91639269104</v>
      </c>
      <c r="E598" s="49"/>
      <c r="F598" s="49"/>
      <c r="G598" s="49"/>
      <c r="H598" s="49"/>
      <c r="I598" s="49"/>
      <c r="J598" s="49"/>
      <c r="K598" s="49"/>
      <c r="L598" s="49"/>
      <c r="M598" s="91"/>
      <c r="N598" s="91"/>
      <c r="O598" s="91"/>
      <c r="P598" s="91"/>
      <c r="Q598" s="91"/>
      <c r="R598" s="91"/>
    </row>
    <row r="599" spans="2:18" x14ac:dyDescent="0.2">
      <c r="B599" s="10"/>
      <c r="C599" s="104"/>
      <c r="D599" s="105"/>
      <c r="E599" s="109"/>
      <c r="F599" s="97"/>
      <c r="G599" s="110"/>
      <c r="H599" s="49"/>
      <c r="I599" s="101"/>
      <c r="J599" s="101"/>
      <c r="K599" s="91"/>
      <c r="L599" s="91"/>
      <c r="M599" s="91"/>
      <c r="N599" s="91"/>
      <c r="O599" s="91"/>
      <c r="P599" s="91"/>
      <c r="Q599" s="91"/>
      <c r="R599" s="91"/>
    </row>
    <row r="600" spans="2:18" ht="156.75" x14ac:dyDescent="0.2">
      <c r="B600" s="43" t="s">
        <v>302</v>
      </c>
      <c r="C600" s="107"/>
      <c r="D600" s="108"/>
      <c r="E600" s="109"/>
      <c r="F600" s="97"/>
      <c r="G600" s="110"/>
      <c r="H600" s="49"/>
      <c r="I600" s="101"/>
      <c r="J600" s="101"/>
      <c r="K600" s="91"/>
      <c r="L600" s="91"/>
      <c r="M600" s="91"/>
      <c r="N600" s="91"/>
      <c r="O600" s="91"/>
      <c r="P600" s="91"/>
      <c r="Q600" s="91"/>
      <c r="R600" s="91"/>
    </row>
    <row r="601" spans="2:18" x14ac:dyDescent="0.2">
      <c r="B601" s="107"/>
      <c r="C601" s="107"/>
      <c r="D601" s="108"/>
      <c r="E601" s="109"/>
      <c r="F601" s="97"/>
      <c r="G601" s="110"/>
      <c r="H601" s="49"/>
      <c r="I601" s="101"/>
      <c r="J601" s="101"/>
      <c r="K601" s="91"/>
      <c r="L601" s="91"/>
      <c r="M601" s="91"/>
      <c r="N601" s="91"/>
      <c r="O601" s="91"/>
      <c r="P601" s="91"/>
      <c r="Q601" s="91"/>
      <c r="R601" s="91"/>
    </row>
    <row r="602" spans="2:18" ht="15" x14ac:dyDescent="0.25">
      <c r="B602" s="66" t="s">
        <v>303</v>
      </c>
      <c r="C602" s="102" t="s">
        <v>182</v>
      </c>
      <c r="D602" s="102" t="s">
        <v>183</v>
      </c>
      <c r="E602" s="49"/>
      <c r="F602" s="49"/>
      <c r="G602" s="49"/>
      <c r="H602" s="49"/>
      <c r="I602" s="49"/>
      <c r="J602" s="49"/>
      <c r="K602" s="49"/>
      <c r="L602" s="49"/>
      <c r="M602" s="91"/>
      <c r="N602" s="91"/>
      <c r="O602" s="91"/>
      <c r="P602" s="91"/>
      <c r="Q602" s="91"/>
      <c r="R602" s="91"/>
    </row>
    <row r="603" spans="2:18" x14ac:dyDescent="0.2">
      <c r="B603" s="103" t="s">
        <v>185</v>
      </c>
      <c r="C603" s="104">
        <v>32988</v>
      </c>
      <c r="D603" s="105">
        <f>C598*C603</f>
        <v>71276907696</v>
      </c>
      <c r="E603" s="49"/>
      <c r="F603" s="49"/>
      <c r="G603" s="49"/>
      <c r="H603" s="49"/>
      <c r="I603" s="49"/>
      <c r="J603" s="49"/>
      <c r="K603" s="49"/>
      <c r="L603" s="49"/>
      <c r="M603" s="91"/>
      <c r="N603" s="91"/>
      <c r="O603" s="91"/>
      <c r="P603" s="91"/>
      <c r="Q603" s="91"/>
      <c r="R603" s="91"/>
    </row>
    <row r="604" spans="2:18" x14ac:dyDescent="0.2">
      <c r="B604" s="106" t="s">
        <v>186</v>
      </c>
      <c r="C604" s="104">
        <v>131951</v>
      </c>
      <c r="D604" s="105">
        <f>C598*C604</f>
        <v>285105470092</v>
      </c>
      <c r="E604" s="49"/>
      <c r="F604" s="49"/>
      <c r="G604" s="49"/>
      <c r="H604" s="49"/>
      <c r="I604" s="49"/>
      <c r="J604" s="49"/>
      <c r="K604" s="49"/>
      <c r="L604" s="49"/>
      <c r="M604" s="91"/>
      <c r="N604" s="91"/>
      <c r="O604" s="91"/>
      <c r="P604" s="91"/>
      <c r="Q604" s="91"/>
      <c r="R604" s="91"/>
    </row>
    <row r="605" spans="2:18" x14ac:dyDescent="0.2">
      <c r="B605" s="103" t="s">
        <v>187</v>
      </c>
      <c r="C605" s="104">
        <v>483034</v>
      </c>
      <c r="D605" s="105">
        <f>C598*C605</f>
        <v>1043687699528</v>
      </c>
      <c r="E605" s="49"/>
      <c r="F605" s="49"/>
      <c r="G605" s="49"/>
      <c r="H605" s="49"/>
      <c r="I605" s="49"/>
      <c r="J605" s="49"/>
      <c r="K605" s="49"/>
      <c r="L605" s="49"/>
      <c r="M605" s="91"/>
      <c r="N605" s="91"/>
      <c r="O605" s="91"/>
      <c r="P605" s="91"/>
      <c r="Q605" s="91"/>
      <c r="R605" s="91"/>
    </row>
    <row r="606" spans="2:18" ht="124.5" customHeight="1" x14ac:dyDescent="0.2">
      <c r="B606" s="43" t="s">
        <v>304</v>
      </c>
      <c r="C606" s="43"/>
      <c r="D606" s="43"/>
      <c r="E606" s="109"/>
      <c r="F606" s="97"/>
      <c r="G606" s="110"/>
      <c r="H606" s="49"/>
      <c r="I606" s="101"/>
      <c r="J606" s="101"/>
      <c r="K606" s="91"/>
      <c r="L606" s="91"/>
      <c r="M606" s="91"/>
      <c r="N606" s="91"/>
      <c r="O606" s="91"/>
      <c r="P606" s="91"/>
      <c r="Q606" s="91"/>
      <c r="R606" s="91"/>
    </row>
    <row r="607" spans="2:18" ht="34.5" customHeight="1" x14ac:dyDescent="0.2">
      <c r="B607" s="43"/>
      <c r="C607" s="43"/>
      <c r="D607" s="43"/>
      <c r="E607" s="109"/>
      <c r="F607" s="97"/>
      <c r="G607" s="110"/>
      <c r="H607" s="49"/>
      <c r="I607" s="101"/>
      <c r="J607" s="101"/>
      <c r="K607" s="91"/>
      <c r="L607" s="91"/>
      <c r="M607" s="91"/>
      <c r="N607" s="91"/>
      <c r="O607" s="91"/>
      <c r="P607" s="91"/>
      <c r="Q607" s="91"/>
      <c r="R607" s="91"/>
    </row>
    <row r="608" spans="2:18" ht="15" x14ac:dyDescent="0.25">
      <c r="B608" s="66" t="s">
        <v>306</v>
      </c>
      <c r="C608" s="102" t="s">
        <v>182</v>
      </c>
      <c r="D608" s="102" t="s">
        <v>183</v>
      </c>
      <c r="E608" s="49"/>
      <c r="F608" s="49"/>
      <c r="G608" s="49"/>
      <c r="H608" s="49"/>
      <c r="I608" s="49"/>
      <c r="J608" s="49"/>
      <c r="K608" s="49"/>
      <c r="L608" s="49"/>
      <c r="M608" s="91"/>
      <c r="N608" s="91"/>
      <c r="O608" s="91"/>
      <c r="P608" s="91"/>
      <c r="Q608" s="91"/>
      <c r="R608" s="91"/>
    </row>
    <row r="609" spans="2:18" x14ac:dyDescent="0.2">
      <c r="B609" s="103" t="s">
        <v>185</v>
      </c>
      <c r="C609" s="104">
        <v>23563</v>
      </c>
      <c r="D609" s="105">
        <f>C604*C609</f>
        <v>3109161413</v>
      </c>
      <c r="E609" s="49"/>
      <c r="F609" s="49"/>
      <c r="G609" s="49"/>
      <c r="H609" s="49"/>
      <c r="I609" s="49"/>
      <c r="J609" s="49"/>
      <c r="K609" s="49"/>
      <c r="L609" s="49"/>
      <c r="M609" s="91"/>
      <c r="N609" s="91"/>
      <c r="O609" s="91"/>
      <c r="P609" s="91"/>
      <c r="Q609" s="91"/>
      <c r="R609" s="91"/>
    </row>
    <row r="610" spans="2:18" x14ac:dyDescent="0.2">
      <c r="B610" s="106" t="s">
        <v>186</v>
      </c>
      <c r="C610" s="104">
        <v>204995</v>
      </c>
      <c r="D610" s="105">
        <f>C604*C610</f>
        <v>27049295245</v>
      </c>
      <c r="E610" s="49"/>
      <c r="F610" s="49"/>
      <c r="G610" s="49"/>
      <c r="H610" s="49"/>
      <c r="I610" s="49"/>
      <c r="J610" s="49"/>
      <c r="K610" s="49"/>
      <c r="L610" s="49"/>
      <c r="M610" s="91"/>
      <c r="N610" s="91"/>
      <c r="O610" s="91"/>
      <c r="P610" s="91"/>
      <c r="Q610" s="91"/>
      <c r="R610" s="91"/>
    </row>
    <row r="611" spans="2:18" x14ac:dyDescent="0.2">
      <c r="B611" s="103" t="s">
        <v>187</v>
      </c>
      <c r="C611" s="104">
        <v>1736565</v>
      </c>
      <c r="D611" s="105">
        <f>C604*C611</f>
        <v>229141488315</v>
      </c>
      <c r="E611" s="49"/>
      <c r="F611" s="49"/>
      <c r="G611" s="49"/>
      <c r="H611" s="49"/>
      <c r="I611" s="49"/>
      <c r="J611" s="49"/>
      <c r="K611" s="49"/>
      <c r="L611" s="49"/>
      <c r="M611" s="91"/>
      <c r="N611" s="91"/>
      <c r="O611" s="91"/>
      <c r="P611" s="91"/>
      <c r="Q611" s="91"/>
      <c r="R611" s="91"/>
    </row>
    <row r="612" spans="2:18" ht="124.5" customHeight="1" x14ac:dyDescent="0.2">
      <c r="B612" s="43" t="s">
        <v>305</v>
      </c>
      <c r="C612" s="43"/>
      <c r="D612" s="43"/>
      <c r="E612" s="109"/>
      <c r="F612" s="97"/>
      <c r="G612" s="101"/>
      <c r="H612" s="49"/>
      <c r="I612" s="101"/>
      <c r="J612" s="101"/>
      <c r="K612" s="91"/>
      <c r="L612" s="91"/>
      <c r="M612" s="91"/>
      <c r="N612" s="91"/>
      <c r="O612" s="91"/>
      <c r="P612" s="91"/>
      <c r="Q612" s="91"/>
      <c r="R612" s="91"/>
    </row>
    <row r="613" spans="2:18" x14ac:dyDescent="0.2">
      <c r="B613" s="98"/>
      <c r="C613" s="98"/>
      <c r="D613" s="99"/>
    </row>
    <row r="614" spans="2:18" ht="15" x14ac:dyDescent="0.25">
      <c r="B614" s="81" t="s">
        <v>1369</v>
      </c>
    </row>
    <row r="615" spans="2:18" x14ac:dyDescent="0.2">
      <c r="B615" s="98"/>
      <c r="C615" s="98"/>
      <c r="D615" s="99"/>
    </row>
    <row r="616" spans="2:18" x14ac:dyDescent="0.2">
      <c r="B616" s="98"/>
      <c r="C616" s="98"/>
    </row>
    <row r="617" spans="2:18" ht="15" x14ac:dyDescent="0.25">
      <c r="B617" s="66" t="s">
        <v>1423</v>
      </c>
      <c r="C617" s="66" t="s">
        <v>7</v>
      </c>
      <c r="D617" s="66" t="s">
        <v>131</v>
      </c>
      <c r="E617" s="66" t="s">
        <v>267</v>
      </c>
      <c r="F617" s="66" t="s">
        <v>249</v>
      </c>
    </row>
    <row r="618" spans="2:18" x14ac:dyDescent="0.2">
      <c r="B618" s="72" t="s">
        <v>1720</v>
      </c>
      <c r="C618" s="10" t="s">
        <v>1721</v>
      </c>
      <c r="D618" s="32">
        <v>2200</v>
      </c>
      <c r="E618" s="32">
        <v>500</v>
      </c>
      <c r="F618" s="32">
        <f>D618*E618</f>
        <v>1100000</v>
      </c>
    </row>
    <row r="619" spans="2:18" x14ac:dyDescent="0.2">
      <c r="B619" s="72" t="s">
        <v>262</v>
      </c>
      <c r="C619" s="72" t="s">
        <v>268</v>
      </c>
      <c r="D619" s="32">
        <v>1</v>
      </c>
      <c r="E619" s="32">
        <v>30000</v>
      </c>
      <c r="F619" s="32">
        <f>D619*E619</f>
        <v>30000</v>
      </c>
    </row>
    <row r="620" spans="2:18" x14ac:dyDescent="0.2">
      <c r="B620" s="10" t="s">
        <v>263</v>
      </c>
      <c r="C620" s="72" t="s">
        <v>263</v>
      </c>
      <c r="D620" s="32">
        <v>2200</v>
      </c>
      <c r="E620" s="32">
        <v>100</v>
      </c>
      <c r="F620" s="32">
        <f t="shared" ref="F620:F622" si="9">D620*E620</f>
        <v>220000</v>
      </c>
    </row>
    <row r="621" spans="2:18" x14ac:dyDescent="0.2">
      <c r="B621" s="10" t="s">
        <v>121</v>
      </c>
      <c r="C621" s="72" t="s">
        <v>269</v>
      </c>
      <c r="D621" s="32">
        <v>12</v>
      </c>
      <c r="E621" s="32">
        <v>280000</v>
      </c>
      <c r="F621" s="32">
        <f t="shared" si="9"/>
        <v>3360000</v>
      </c>
    </row>
    <row r="622" spans="2:18" ht="15" customHeight="1" x14ac:dyDescent="0.2">
      <c r="B622" s="10" t="s">
        <v>264</v>
      </c>
      <c r="C622" s="72" t="s">
        <v>271</v>
      </c>
      <c r="D622" s="32">
        <v>300</v>
      </c>
      <c r="E622" s="32">
        <v>600</v>
      </c>
      <c r="F622" s="32">
        <f t="shared" si="9"/>
        <v>180000</v>
      </c>
    </row>
    <row r="623" spans="2:18" ht="15" customHeight="1" x14ac:dyDescent="0.2">
      <c r="B623" s="10" t="s">
        <v>265</v>
      </c>
      <c r="C623" s="72" t="s">
        <v>270</v>
      </c>
      <c r="D623" s="32"/>
      <c r="E623" s="32"/>
      <c r="F623" s="32">
        <v>100000</v>
      </c>
    </row>
    <row r="624" spans="2:18" ht="15.95" customHeight="1" x14ac:dyDescent="0.2">
      <c r="B624" s="10" t="s">
        <v>266</v>
      </c>
      <c r="C624" s="72" t="s">
        <v>7</v>
      </c>
      <c r="D624" s="32"/>
      <c r="E624" s="32"/>
      <c r="F624" s="32">
        <v>2000000</v>
      </c>
    </row>
    <row r="625" spans="2:11" ht="15.95" customHeight="1" x14ac:dyDescent="0.2">
      <c r="B625" s="10" t="s">
        <v>275</v>
      </c>
      <c r="C625" s="72" t="s">
        <v>269</v>
      </c>
      <c r="D625" s="32">
        <v>20</v>
      </c>
      <c r="E625" s="32">
        <v>20000</v>
      </c>
      <c r="F625" s="32">
        <f>D625*E625</f>
        <v>400000</v>
      </c>
    </row>
    <row r="626" spans="2:11" ht="15.95" customHeight="1" x14ac:dyDescent="0.2">
      <c r="B626" s="10" t="s">
        <v>220</v>
      </c>
      <c r="C626" s="72"/>
      <c r="D626" s="32"/>
      <c r="E626" s="32"/>
      <c r="F626" s="32">
        <v>500000</v>
      </c>
    </row>
    <row r="627" spans="2:11" ht="20.100000000000001" customHeight="1" x14ac:dyDescent="0.25">
      <c r="B627" s="66" t="s">
        <v>118</v>
      </c>
      <c r="C627" s="72"/>
      <c r="D627" s="48"/>
      <c r="E627" s="48"/>
      <c r="F627" s="115">
        <f>SUM(F618:F626)</f>
        <v>7890000</v>
      </c>
    </row>
    <row r="628" spans="2:11" ht="22.5" customHeight="1" x14ac:dyDescent="0.25">
      <c r="B628" s="66" t="s">
        <v>272</v>
      </c>
      <c r="C628" s="49"/>
      <c r="D628" s="49"/>
      <c r="E628" s="49"/>
      <c r="F628" s="115">
        <v>7900000</v>
      </c>
    </row>
    <row r="629" spans="2:11" ht="32.450000000000003" customHeight="1" x14ac:dyDescent="0.25">
      <c r="B629" s="651" t="s">
        <v>1722</v>
      </c>
      <c r="C629" s="652"/>
      <c r="D629" s="652"/>
      <c r="E629" s="49"/>
      <c r="F629" s="49"/>
    </row>
    <row r="630" spans="2:11" ht="32.450000000000003" customHeight="1" x14ac:dyDescent="0.25">
      <c r="B630" s="43"/>
      <c r="C630" s="112"/>
      <c r="D630" s="112"/>
      <c r="E630" s="49"/>
      <c r="F630" s="49"/>
    </row>
    <row r="631" spans="2:11" ht="15" x14ac:dyDescent="0.25">
      <c r="B631" s="66" t="s">
        <v>1370</v>
      </c>
    </row>
    <row r="632" spans="2:11" ht="42.75" x14ac:dyDescent="0.2">
      <c r="B632" s="35" t="s">
        <v>1723</v>
      </c>
    </row>
    <row r="633" spans="2:11" x14ac:dyDescent="0.2">
      <c r="B633" s="10" t="s">
        <v>948</v>
      </c>
      <c r="C633" s="132">
        <v>200000000</v>
      </c>
      <c r="D633" s="49"/>
    </row>
    <row r="634" spans="2:11" x14ac:dyDescent="0.2">
      <c r="B634" s="244" t="s">
        <v>1724</v>
      </c>
      <c r="C634" s="244">
        <v>0.08</v>
      </c>
      <c r="D634" s="320">
        <f>C633*C634</f>
        <v>16000000</v>
      </c>
    </row>
    <row r="635" spans="2:11" ht="15" x14ac:dyDescent="0.25">
      <c r="B635" s="541" t="s">
        <v>1371</v>
      </c>
      <c r="C635" s="244">
        <v>0.04</v>
      </c>
      <c r="D635" s="541">
        <f>C633*C635</f>
        <v>8000000</v>
      </c>
    </row>
    <row r="636" spans="2:11" ht="32.450000000000003" customHeight="1" x14ac:dyDescent="0.25">
      <c r="B636" s="43"/>
      <c r="C636" s="112"/>
      <c r="D636" s="112"/>
      <c r="E636" s="49"/>
      <c r="F636" s="49"/>
    </row>
    <row r="637" spans="2:11" ht="23.45" customHeight="1" x14ac:dyDescent="0.25">
      <c r="B637" s="66" t="s">
        <v>1725</v>
      </c>
      <c r="C637" s="66" t="s">
        <v>7</v>
      </c>
      <c r="D637" s="66" t="s">
        <v>131</v>
      </c>
      <c r="E637" s="66" t="s">
        <v>267</v>
      </c>
      <c r="F637" s="66" t="s">
        <v>249</v>
      </c>
    </row>
    <row r="638" spans="2:11" ht="32.450000000000003" customHeight="1" x14ac:dyDescent="0.2">
      <c r="B638" s="44" t="s">
        <v>273</v>
      </c>
      <c r="C638" s="44" t="s">
        <v>274</v>
      </c>
      <c r="D638" s="44">
        <v>8</v>
      </c>
      <c r="E638" s="44">
        <v>500000</v>
      </c>
      <c r="F638" s="44">
        <f>D638*E638</f>
        <v>4000000</v>
      </c>
    </row>
    <row r="639" spans="2:11" x14ac:dyDescent="0.2">
      <c r="B639" s="31" t="s">
        <v>121</v>
      </c>
      <c r="C639" s="44" t="s">
        <v>269</v>
      </c>
      <c r="D639" s="32">
        <v>12</v>
      </c>
      <c r="E639" s="32">
        <v>280000</v>
      </c>
      <c r="F639" s="32">
        <f t="shared" ref="F639:F640" si="10">D639*E639</f>
        <v>3360000</v>
      </c>
      <c r="G639" s="131"/>
      <c r="H639" s="131"/>
      <c r="I639" s="131"/>
      <c r="J639" s="131"/>
      <c r="K639" s="131"/>
    </row>
    <row r="640" spans="2:11" ht="15" customHeight="1" x14ac:dyDescent="0.2">
      <c r="B640" s="31" t="s">
        <v>264</v>
      </c>
      <c r="C640" s="44" t="s">
        <v>271</v>
      </c>
      <c r="D640" s="32">
        <v>300</v>
      </c>
      <c r="E640" s="32">
        <v>600</v>
      </c>
      <c r="F640" s="32">
        <f t="shared" si="10"/>
        <v>180000</v>
      </c>
    </row>
    <row r="641" spans="2:6" ht="15.95" customHeight="1" x14ac:dyDescent="0.2">
      <c r="B641" s="31" t="s">
        <v>275</v>
      </c>
      <c r="C641" s="44" t="s">
        <v>269</v>
      </c>
      <c r="D641" s="32">
        <v>20</v>
      </c>
      <c r="E641" s="32">
        <v>20000</v>
      </c>
      <c r="F641" s="32">
        <f>D641*E641</f>
        <v>400000</v>
      </c>
    </row>
    <row r="642" spans="2:6" ht="15.95" customHeight="1" x14ac:dyDescent="0.2">
      <c r="B642" s="31" t="s">
        <v>276</v>
      </c>
      <c r="C642" s="31" t="s">
        <v>269</v>
      </c>
      <c r="D642" s="195">
        <v>20</v>
      </c>
      <c r="E642" s="196">
        <v>50000</v>
      </c>
      <c r="F642" s="196">
        <f>D642*E642</f>
        <v>1000000</v>
      </c>
    </row>
    <row r="643" spans="2:6" x14ac:dyDescent="0.2">
      <c r="B643" s="10" t="s">
        <v>277</v>
      </c>
      <c r="C643" s="10"/>
      <c r="D643" s="10"/>
      <c r="E643" s="10"/>
      <c r="F643" s="48">
        <f>C653</f>
        <v>237000000</v>
      </c>
    </row>
    <row r="644" spans="2:6" x14ac:dyDescent="0.2">
      <c r="B644" s="10" t="s">
        <v>220</v>
      </c>
      <c r="C644" s="72"/>
      <c r="D644" s="48"/>
      <c r="E644" s="48"/>
      <c r="F644" s="48">
        <v>500000</v>
      </c>
    </row>
    <row r="645" spans="2:6" ht="32.450000000000003" customHeight="1" x14ac:dyDescent="0.25">
      <c r="B645" s="115" t="s">
        <v>278</v>
      </c>
      <c r="C645" s="49"/>
      <c r="D645" s="131"/>
      <c r="E645" s="131"/>
      <c r="F645" s="115">
        <f>SUM(F638:F644)</f>
        <v>246440000</v>
      </c>
    </row>
    <row r="646" spans="2:6" x14ac:dyDescent="0.2">
      <c r="B646" s="49" t="s">
        <v>348</v>
      </c>
      <c r="C646" s="49"/>
      <c r="D646" s="131"/>
      <c r="E646" s="131"/>
      <c r="F646" s="131"/>
    </row>
    <row r="647" spans="2:6" x14ac:dyDescent="0.2">
      <c r="B647" s="49"/>
      <c r="C647" s="49"/>
      <c r="D647" s="131"/>
      <c r="E647" s="131"/>
      <c r="F647" s="131"/>
    </row>
    <row r="648" spans="2:6" ht="32.450000000000003" customHeight="1" x14ac:dyDescent="0.25">
      <c r="B648" s="148" t="s">
        <v>1726</v>
      </c>
      <c r="C648" s="549" t="s">
        <v>1379</v>
      </c>
      <c r="D648" s="131"/>
      <c r="E648" s="131"/>
      <c r="F648" s="131"/>
    </row>
    <row r="649" spans="2:6" ht="32.450000000000003" customHeight="1" x14ac:dyDescent="0.2">
      <c r="B649" s="10" t="s">
        <v>279</v>
      </c>
      <c r="D649" s="131"/>
      <c r="E649" s="131"/>
      <c r="F649" s="131"/>
    </row>
    <row r="650" spans="2:6" ht="32.450000000000003" customHeight="1" x14ac:dyDescent="0.2">
      <c r="B650" s="10" t="s">
        <v>345</v>
      </c>
      <c r="C650" s="179">
        <v>12000000</v>
      </c>
      <c r="D650" s="131"/>
      <c r="E650" s="131"/>
      <c r="F650" s="131"/>
    </row>
    <row r="651" spans="2:6" ht="32.450000000000003" customHeight="1" x14ac:dyDescent="0.2">
      <c r="B651" s="10" t="s">
        <v>346</v>
      </c>
      <c r="C651" s="179">
        <v>15000000</v>
      </c>
      <c r="D651" s="131"/>
      <c r="E651" s="131"/>
      <c r="F651" s="131"/>
    </row>
    <row r="652" spans="2:6" ht="32.450000000000003" customHeight="1" x14ac:dyDescent="0.2">
      <c r="B652" s="10" t="s">
        <v>347</v>
      </c>
      <c r="C652" s="179">
        <v>210000000</v>
      </c>
      <c r="D652" s="131" t="s">
        <v>1727</v>
      </c>
      <c r="E652" s="131"/>
      <c r="F652" s="131"/>
    </row>
    <row r="653" spans="2:6" ht="32.450000000000003" customHeight="1" x14ac:dyDescent="0.25">
      <c r="B653" s="148" t="s">
        <v>349</v>
      </c>
      <c r="C653" s="181">
        <f>C650+C651+C652</f>
        <v>237000000</v>
      </c>
      <c r="D653" s="181">
        <f>C653*4%</f>
        <v>9480000</v>
      </c>
      <c r="E653" s="131"/>
      <c r="F653" s="131"/>
    </row>
    <row r="654" spans="2:6" ht="32.450000000000003" customHeight="1" x14ac:dyDescent="0.2">
      <c r="C654" s="49"/>
      <c r="D654" s="131"/>
      <c r="E654" s="131"/>
      <c r="F654" s="131"/>
    </row>
    <row r="655" spans="2:6" ht="32.450000000000003" customHeight="1" x14ac:dyDescent="0.25">
      <c r="B655" s="313" t="s">
        <v>1372</v>
      </c>
      <c r="C655" s="313" t="s">
        <v>977</v>
      </c>
      <c r="D655" s="313" t="s">
        <v>978</v>
      </c>
      <c r="E655" s="313" t="s">
        <v>5</v>
      </c>
      <c r="F655" s="313" t="s">
        <v>249</v>
      </c>
    </row>
    <row r="656" spans="2:6" ht="32.450000000000003" customHeight="1" x14ac:dyDescent="0.2">
      <c r="B656" s="10" t="s">
        <v>974</v>
      </c>
      <c r="C656" s="48">
        <f>15000</f>
        <v>15000</v>
      </c>
      <c r="D656" s="72">
        <v>20</v>
      </c>
      <c r="E656" s="10" t="s">
        <v>979</v>
      </c>
      <c r="F656" s="48">
        <f>C656*D656</f>
        <v>300000</v>
      </c>
    </row>
    <row r="657" spans="2:18" ht="32.450000000000003" customHeight="1" x14ac:dyDescent="0.2">
      <c r="B657" s="10" t="s">
        <v>975</v>
      </c>
      <c r="C657" s="48">
        <v>15000</v>
      </c>
      <c r="D657" s="72">
        <v>20</v>
      </c>
      <c r="E657" s="10" t="s">
        <v>980</v>
      </c>
      <c r="F657" s="48">
        <f>C657*D657</f>
        <v>300000</v>
      </c>
    </row>
    <row r="658" spans="2:18" ht="32.450000000000003" customHeight="1" x14ac:dyDescent="0.2">
      <c r="B658" s="10" t="s">
        <v>976</v>
      </c>
      <c r="C658" s="48">
        <v>40000</v>
      </c>
      <c r="D658" s="72">
        <v>32</v>
      </c>
      <c r="E658" s="10" t="s">
        <v>981</v>
      </c>
      <c r="F658" s="48">
        <f>C658*D658</f>
        <v>1280000</v>
      </c>
    </row>
    <row r="659" spans="2:18" ht="32.450000000000003" customHeight="1" x14ac:dyDescent="0.2">
      <c r="B659" s="10" t="s">
        <v>982</v>
      </c>
      <c r="C659" s="48">
        <v>150000</v>
      </c>
      <c r="D659" s="72">
        <v>10</v>
      </c>
      <c r="E659" s="10" t="s">
        <v>983</v>
      </c>
      <c r="F659" s="48">
        <f>C659*D659</f>
        <v>1500000</v>
      </c>
    </row>
    <row r="660" spans="2:18" ht="32.450000000000003" customHeight="1" x14ac:dyDescent="0.2">
      <c r="B660" s="10" t="s">
        <v>985</v>
      </c>
      <c r="C660" s="131"/>
      <c r="D660" s="49"/>
      <c r="F660" s="48">
        <v>300000</v>
      </c>
    </row>
    <row r="661" spans="2:18" ht="32.450000000000003" customHeight="1" x14ac:dyDescent="0.25">
      <c r="B661" s="148" t="s">
        <v>984</v>
      </c>
      <c r="D661" s="49"/>
      <c r="E661" s="131"/>
      <c r="F661" s="181">
        <f>SUM(F656:F660)</f>
        <v>3680000</v>
      </c>
    </row>
    <row r="662" spans="2:18" ht="32.450000000000003" customHeight="1" x14ac:dyDescent="0.25">
      <c r="B662" s="542" t="s">
        <v>986</v>
      </c>
      <c r="D662" s="49"/>
      <c r="E662" s="131"/>
      <c r="F662" s="543">
        <f>F661*20</f>
        <v>73600000</v>
      </c>
    </row>
    <row r="663" spans="2:18" s="2" customFormat="1" ht="32.450000000000003" customHeight="1" x14ac:dyDescent="0.25">
      <c r="D663" s="473"/>
      <c r="E663" s="434"/>
      <c r="F663" s="544"/>
    </row>
    <row r="664" spans="2:18" ht="32.450000000000003" customHeight="1" x14ac:dyDescent="0.25">
      <c r="B664" s="148" t="s">
        <v>1373</v>
      </c>
      <c r="C664" s="181">
        <f>90000000*1.5</f>
        <v>135000000</v>
      </c>
      <c r="D664" s="131"/>
      <c r="E664" s="131"/>
      <c r="F664" s="131"/>
    </row>
    <row r="665" spans="2:18" x14ac:dyDescent="0.2">
      <c r="B665" s="1" t="s">
        <v>348</v>
      </c>
      <c r="C665" s="180"/>
      <c r="D665" s="131"/>
      <c r="E665" s="131"/>
      <c r="F665" s="131"/>
    </row>
    <row r="666" spans="2:18" ht="32.450000000000003" customHeight="1" x14ac:dyDescent="0.2">
      <c r="C666" s="180"/>
      <c r="D666" s="131"/>
      <c r="E666" s="131"/>
      <c r="F666" s="131"/>
    </row>
    <row r="667" spans="2:18" x14ac:dyDescent="0.2">
      <c r="B667" s="183"/>
      <c r="C667" s="49"/>
      <c r="D667" s="49"/>
      <c r="E667" s="49"/>
      <c r="F667" s="49"/>
    </row>
    <row r="668" spans="2:18" ht="15" x14ac:dyDescent="0.25">
      <c r="B668" s="66" t="s">
        <v>1501</v>
      </c>
      <c r="C668" s="49"/>
      <c r="D668" s="49"/>
    </row>
    <row r="669" spans="2:18" ht="15" x14ac:dyDescent="0.25">
      <c r="B669" s="66" t="s">
        <v>299</v>
      </c>
      <c r="D669" s="115">
        <f>C592</f>
        <v>42412</v>
      </c>
    </row>
    <row r="670" spans="2:18" x14ac:dyDescent="0.2">
      <c r="B670" s="149" t="s">
        <v>300</v>
      </c>
    </row>
    <row r="671" spans="2:18" ht="45" x14ac:dyDescent="0.25">
      <c r="B671" s="66" t="s">
        <v>303</v>
      </c>
      <c r="C671" s="102" t="s">
        <v>182</v>
      </c>
      <c r="D671" s="102" t="s">
        <v>183</v>
      </c>
      <c r="E671" s="102" t="s">
        <v>990</v>
      </c>
      <c r="F671" s="102" t="s">
        <v>991</v>
      </c>
      <c r="G671" s="102" t="s">
        <v>1728</v>
      </c>
      <c r="H671" s="102" t="s">
        <v>992</v>
      </c>
      <c r="I671" s="49"/>
      <c r="J671" s="49"/>
      <c r="K671" s="49"/>
      <c r="L671" s="49"/>
      <c r="M671" s="91"/>
      <c r="N671" s="91"/>
      <c r="O671" s="91"/>
      <c r="P671" s="91"/>
      <c r="Q671" s="91"/>
      <c r="R671" s="91"/>
    </row>
    <row r="672" spans="2:18" x14ac:dyDescent="0.2">
      <c r="B672" s="103" t="s">
        <v>185</v>
      </c>
      <c r="C672" s="104">
        <v>32988</v>
      </c>
      <c r="D672" s="105">
        <f>D669*C672</f>
        <v>1399087056</v>
      </c>
      <c r="E672" s="276">
        <v>0.1</v>
      </c>
      <c r="F672" s="72">
        <f>D672*E672</f>
        <v>139908705.59999999</v>
      </c>
      <c r="G672" s="284">
        <v>7.0000000000000007E-2</v>
      </c>
      <c r="H672" s="72">
        <f>F672*G672</f>
        <v>9793609.3920000009</v>
      </c>
      <c r="I672" s="49"/>
      <c r="J672" s="49"/>
      <c r="K672" s="49"/>
      <c r="L672" s="49"/>
      <c r="M672" s="91"/>
      <c r="N672" s="91"/>
      <c r="O672" s="91"/>
      <c r="P672" s="91"/>
      <c r="Q672" s="91"/>
      <c r="R672" s="91"/>
    </row>
    <row r="673" spans="2:18" x14ac:dyDescent="0.2">
      <c r="B673" s="106" t="s">
        <v>186</v>
      </c>
      <c r="C673" s="104">
        <v>131951</v>
      </c>
      <c r="D673" s="105">
        <f>C673*D669</f>
        <v>5596305812</v>
      </c>
      <c r="E673" s="276">
        <v>0.05</v>
      </c>
      <c r="F673" s="72">
        <f>D673*E673</f>
        <v>279815290.60000002</v>
      </c>
      <c r="G673" s="284">
        <v>0.06</v>
      </c>
      <c r="H673" s="72">
        <f>F673*G673</f>
        <v>16788917.436000001</v>
      </c>
      <c r="I673" s="49"/>
      <c r="J673" s="49"/>
      <c r="K673" s="49"/>
      <c r="L673" s="49"/>
      <c r="M673" s="91"/>
      <c r="N673" s="91"/>
      <c r="O673" s="91"/>
      <c r="P673" s="91"/>
      <c r="Q673" s="91"/>
      <c r="R673" s="91"/>
    </row>
    <row r="674" spans="2:18" x14ac:dyDescent="0.2">
      <c r="B674" s="103" t="s">
        <v>187</v>
      </c>
      <c r="C674" s="104">
        <v>483034</v>
      </c>
      <c r="D674" s="105">
        <f>C674*D669</f>
        <v>20486438008</v>
      </c>
      <c r="I674" s="49"/>
      <c r="J674" s="49"/>
      <c r="K674" s="49"/>
      <c r="L674" s="49"/>
      <c r="M674" s="91"/>
      <c r="N674" s="91"/>
      <c r="O674" s="91"/>
      <c r="P674" s="91"/>
      <c r="Q674" s="91"/>
      <c r="R674" s="91"/>
    </row>
    <row r="675" spans="2:18" ht="32.450000000000003" customHeight="1" x14ac:dyDescent="0.2">
      <c r="B675" s="49"/>
      <c r="C675" s="49"/>
      <c r="D675" s="49"/>
      <c r="E675" s="49"/>
      <c r="F675" s="49"/>
    </row>
    <row r="676" spans="2:18" ht="32.450000000000003" customHeight="1" x14ac:dyDescent="0.2">
      <c r="B676" s="585" t="s">
        <v>1374</v>
      </c>
      <c r="C676" s="49"/>
      <c r="D676" s="131"/>
      <c r="E676" s="131"/>
      <c r="F676" s="131"/>
    </row>
    <row r="677" spans="2:18" ht="32.450000000000003" customHeight="1" x14ac:dyDescent="0.2">
      <c r="B677" s="546" t="s">
        <v>282</v>
      </c>
      <c r="C677" s="547" t="s">
        <v>284</v>
      </c>
      <c r="D677" s="548" t="s">
        <v>283</v>
      </c>
    </row>
    <row r="678" spans="2:18" ht="32.450000000000003" customHeight="1" x14ac:dyDescent="0.2">
      <c r="B678" s="72">
        <v>8500</v>
      </c>
      <c r="C678" s="48">
        <f>D678/B678</f>
        <v>347576976.47058821</v>
      </c>
      <c r="D678" s="320">
        <v>2954404300000</v>
      </c>
    </row>
    <row r="679" spans="2:18" ht="32.450000000000003" customHeight="1" x14ac:dyDescent="0.2">
      <c r="B679" s="133" t="s">
        <v>1006</v>
      </c>
      <c r="C679" s="48">
        <f xml:space="preserve"> C678+(C678*0.2)</f>
        <v>417092371.76470584</v>
      </c>
      <c r="D679" s="49"/>
    </row>
    <row r="680" spans="2:18" ht="32.450000000000003" customHeight="1" x14ac:dyDescent="0.2">
      <c r="B680" s="182" t="s">
        <v>285</v>
      </c>
      <c r="C680" s="49"/>
      <c r="D680" s="131"/>
      <c r="E680" s="49"/>
    </row>
    <row r="681" spans="2:18" ht="32.450000000000003" customHeight="1" x14ac:dyDescent="0.2">
      <c r="B681" s="182"/>
      <c r="C681" s="49"/>
      <c r="D681" s="131"/>
      <c r="E681" s="49"/>
    </row>
    <row r="682" spans="2:18" ht="49.5" customHeight="1" x14ac:dyDescent="0.2">
      <c r="B682" s="580" t="s">
        <v>1007</v>
      </c>
      <c r="C682" s="580" t="s">
        <v>1019</v>
      </c>
      <c r="D682" s="580" t="s">
        <v>1020</v>
      </c>
      <c r="E682" s="580" t="s">
        <v>1023</v>
      </c>
      <c r="F682" s="580" t="s">
        <v>1729</v>
      </c>
      <c r="G682" s="580" t="s">
        <v>1008</v>
      </c>
      <c r="H682" s="580" t="s">
        <v>1018</v>
      </c>
      <c r="I682" s="581" t="s">
        <v>1028</v>
      </c>
      <c r="J682" s="581" t="s">
        <v>1730</v>
      </c>
      <c r="K682" s="581" t="s">
        <v>1731</v>
      </c>
    </row>
    <row r="683" spans="2:18" ht="32.450000000000003" customHeight="1" x14ac:dyDescent="0.25">
      <c r="B683" s="72" t="s">
        <v>1002</v>
      </c>
      <c r="C683" s="10">
        <v>10274</v>
      </c>
      <c r="D683" s="48">
        <v>5137</v>
      </c>
      <c r="E683" s="324">
        <f>D683/15</f>
        <v>342.46666666666664</v>
      </c>
      <c r="F683" s="1">
        <v>343</v>
      </c>
      <c r="G683" s="72">
        <f>C679</f>
        <v>417092371.76470584</v>
      </c>
      <c r="H683" s="545">
        <v>418000000</v>
      </c>
      <c r="I683" s="244">
        <v>0.05</v>
      </c>
      <c r="J683" s="10">
        <f>F683*I683</f>
        <v>17.150000000000002</v>
      </c>
      <c r="K683" s="10">
        <v>18</v>
      </c>
    </row>
    <row r="684" spans="2:18" ht="32.450000000000003" customHeight="1" x14ac:dyDescent="0.25">
      <c r="B684" s="72" t="s">
        <v>1003</v>
      </c>
      <c r="C684" s="10">
        <v>2508</v>
      </c>
      <c r="D684" s="48">
        <v>2758</v>
      </c>
      <c r="E684" s="317">
        <f t="shared" ref="E684:E685" si="11">D684/15</f>
        <v>183.86666666666667</v>
      </c>
      <c r="F684" s="10">
        <v>184</v>
      </c>
      <c r="G684" s="72">
        <f>C679</f>
        <v>417092371.76470584</v>
      </c>
      <c r="H684" s="545">
        <v>418000000</v>
      </c>
      <c r="I684" s="244">
        <v>0.1</v>
      </c>
      <c r="J684" s="10">
        <f>F684*I684</f>
        <v>18.400000000000002</v>
      </c>
      <c r="K684" s="10">
        <v>19</v>
      </c>
    </row>
    <row r="685" spans="2:18" ht="32.450000000000003" customHeight="1" x14ac:dyDescent="0.25">
      <c r="B685" s="72" t="s">
        <v>1004</v>
      </c>
      <c r="C685" s="10">
        <v>8991</v>
      </c>
      <c r="D685" s="48">
        <v>600</v>
      </c>
      <c r="E685" s="317">
        <f t="shared" si="11"/>
        <v>40</v>
      </c>
      <c r="F685" s="10">
        <v>40</v>
      </c>
      <c r="G685" s="72">
        <f>H683*70%</f>
        <v>292600000</v>
      </c>
      <c r="H685" s="545">
        <f>G685</f>
        <v>292600000</v>
      </c>
      <c r="I685" s="10"/>
      <c r="J685" s="10"/>
      <c r="K685" s="10"/>
    </row>
    <row r="686" spans="2:18" ht="32.450000000000003" customHeight="1" x14ac:dyDescent="0.2">
      <c r="B686" s="321" t="s">
        <v>1005</v>
      </c>
      <c r="C686" s="322">
        <f>SUM(C683:C685)</f>
        <v>21773</v>
      </c>
      <c r="D686" s="322">
        <f>SUM(D683:D685)</f>
        <v>8495</v>
      </c>
      <c r="E686" s="323">
        <f>SUM(E683:E685)</f>
        <v>566.33333333333326</v>
      </c>
      <c r="F686" s="323">
        <f>SUM(F683:F685)</f>
        <v>567</v>
      </c>
    </row>
    <row r="687" spans="2:18" x14ac:dyDescent="0.2">
      <c r="C687" s="49"/>
      <c r="E687" s="325"/>
    </row>
    <row r="688" spans="2:18" x14ac:dyDescent="0.2">
      <c r="C688" s="49"/>
      <c r="E688" s="325"/>
    </row>
    <row r="689" spans="2:18" ht="15" x14ac:dyDescent="0.2">
      <c r="B689" s="585" t="s">
        <v>1375</v>
      </c>
      <c r="C689" s="49"/>
      <c r="E689" s="325"/>
    </row>
    <row r="690" spans="2:18" ht="49.5" customHeight="1" x14ac:dyDescent="0.25">
      <c r="B690" s="579" t="s">
        <v>1007</v>
      </c>
      <c r="C690" s="579" t="s">
        <v>1021</v>
      </c>
      <c r="D690" s="579" t="s">
        <v>1022</v>
      </c>
    </row>
    <row r="691" spans="2:18" ht="32.450000000000003" customHeight="1" x14ac:dyDescent="0.2">
      <c r="B691" s="72" t="s">
        <v>1002</v>
      </c>
      <c r="C691" s="72">
        <f>C683-D683</f>
        <v>5137</v>
      </c>
      <c r="D691" s="426">
        <f>H683*10%</f>
        <v>41800000</v>
      </c>
    </row>
    <row r="692" spans="2:18" ht="32.450000000000003" customHeight="1" x14ac:dyDescent="0.2">
      <c r="B692" s="10" t="s">
        <v>1489</v>
      </c>
      <c r="C692" s="72">
        <f>C691/10</f>
        <v>513.70000000000005</v>
      </c>
      <c r="D692" s="426">
        <v>514</v>
      </c>
      <c r="E692" s="49"/>
    </row>
    <row r="693" spans="2:18" ht="32.450000000000003" customHeight="1" x14ac:dyDescent="0.2">
      <c r="B693" s="1" t="s">
        <v>1732</v>
      </c>
      <c r="C693" s="49"/>
      <c r="D693" s="131"/>
      <c r="E693" s="49"/>
    </row>
    <row r="694" spans="2:18" ht="32.450000000000003" customHeight="1" x14ac:dyDescent="0.2">
      <c r="D694" s="49"/>
      <c r="E694" s="131"/>
      <c r="F694" s="131"/>
    </row>
    <row r="695" spans="2:18" ht="32.450000000000003" customHeight="1" x14ac:dyDescent="0.2">
      <c r="B695" s="585" t="s">
        <v>1376</v>
      </c>
      <c r="D695" s="49"/>
      <c r="E695" s="131"/>
      <c r="F695" s="131"/>
    </row>
    <row r="696" spans="2:18" ht="32.450000000000003" customHeight="1" x14ac:dyDescent="0.2">
      <c r="B696" s="10" t="s">
        <v>1490</v>
      </c>
      <c r="C696" s="72">
        <f>H684</f>
        <v>418000000</v>
      </c>
      <c r="D696" s="49"/>
      <c r="E696" s="131"/>
      <c r="F696" s="131"/>
    </row>
    <row r="697" spans="2:18" ht="32.450000000000003" customHeight="1" x14ac:dyDescent="0.2">
      <c r="B697" s="10" t="s">
        <v>1377</v>
      </c>
      <c r="C697" s="244">
        <v>0.04</v>
      </c>
      <c r="D697" s="49"/>
      <c r="E697" s="131"/>
      <c r="F697" s="131"/>
    </row>
    <row r="698" spans="2:18" ht="32.450000000000003" customHeight="1" x14ac:dyDescent="0.2">
      <c r="B698" s="585" t="s">
        <v>1378</v>
      </c>
      <c r="C698" s="426">
        <f>C696*C697</f>
        <v>16720000</v>
      </c>
      <c r="D698" s="49"/>
      <c r="E698" s="131"/>
      <c r="F698" s="131"/>
    </row>
    <row r="699" spans="2:18" s="2" customFormat="1" ht="18.95" customHeight="1" x14ac:dyDescent="0.25">
      <c r="B699" s="71"/>
      <c r="C699" s="544"/>
      <c r="D699" s="473"/>
      <c r="E699" s="434"/>
      <c r="F699" s="434"/>
    </row>
    <row r="700" spans="2:18" ht="14.1" customHeight="1" x14ac:dyDescent="0.2">
      <c r="B700" s="43"/>
      <c r="C700" s="43"/>
      <c r="D700" s="43"/>
      <c r="E700" s="109"/>
      <c r="F700" s="97"/>
      <c r="G700" s="101"/>
      <c r="H700" s="101"/>
      <c r="I700" s="101"/>
      <c r="J700" s="101"/>
      <c r="K700" s="91"/>
      <c r="L700" s="91"/>
      <c r="M700" s="91"/>
      <c r="N700" s="91"/>
      <c r="O700" s="91"/>
      <c r="P700" s="91"/>
      <c r="Q700" s="91"/>
      <c r="R700" s="91"/>
    </row>
    <row r="701" spans="2:18" ht="15.95" customHeight="1" x14ac:dyDescent="0.25">
      <c r="B701" s="66" t="s">
        <v>1318</v>
      </c>
      <c r="C701" s="110"/>
      <c r="D701" s="108"/>
      <c r="E701" s="109"/>
      <c r="F701" s="97"/>
      <c r="G701" s="110"/>
      <c r="H701" s="111"/>
      <c r="I701" s="101"/>
      <c r="J701" s="101"/>
      <c r="K701" s="91"/>
      <c r="L701" s="91"/>
      <c r="M701" s="91"/>
      <c r="N701" s="91"/>
      <c r="O701" s="91"/>
      <c r="P701" s="91"/>
      <c r="Q701" s="91"/>
      <c r="R701" s="91"/>
    </row>
    <row r="702" spans="2:18" x14ac:dyDescent="0.2">
      <c r="B702" s="100" t="s">
        <v>299</v>
      </c>
      <c r="C702" s="53">
        <v>42412</v>
      </c>
      <c r="D702" s="108"/>
      <c r="E702" s="109"/>
      <c r="F702" s="97"/>
      <c r="G702" s="110"/>
      <c r="H702" s="97"/>
      <c r="I702" s="101"/>
      <c r="J702" s="101"/>
      <c r="K702" s="91"/>
      <c r="L702" s="91"/>
      <c r="M702" s="91"/>
      <c r="N702" s="91"/>
      <c r="O702" s="91"/>
      <c r="P702" s="91"/>
      <c r="Q702" s="91"/>
      <c r="R702" s="91"/>
    </row>
    <row r="703" spans="2:18" ht="40.5" customHeight="1" x14ac:dyDescent="0.25">
      <c r="B703" s="66" t="s">
        <v>301</v>
      </c>
      <c r="C703" s="102" t="s">
        <v>182</v>
      </c>
      <c r="D703" s="102" t="s">
        <v>183</v>
      </c>
      <c r="E703" s="102" t="s">
        <v>1319</v>
      </c>
      <c r="F703" s="102" t="s">
        <v>1320</v>
      </c>
      <c r="G703" s="102" t="s">
        <v>1047</v>
      </c>
      <c r="H703" s="102" t="s">
        <v>1321</v>
      </c>
      <c r="I703" s="113"/>
      <c r="J703" s="113"/>
      <c r="K703" s="113"/>
      <c r="N703" s="113"/>
      <c r="O703" s="113"/>
      <c r="P703" s="113"/>
      <c r="Q703" s="113"/>
      <c r="R703" s="113"/>
    </row>
    <row r="704" spans="2:18" x14ac:dyDescent="0.2">
      <c r="B704" s="103" t="s">
        <v>185</v>
      </c>
      <c r="C704" s="104">
        <v>44769</v>
      </c>
      <c r="D704" s="105">
        <f>C704*C702</f>
        <v>1898742828</v>
      </c>
      <c r="E704" s="276">
        <v>0.2</v>
      </c>
      <c r="F704" s="32">
        <f>D704*E704</f>
        <v>379748565.60000002</v>
      </c>
      <c r="G704" s="276">
        <v>0.08</v>
      </c>
      <c r="H704" s="44">
        <f>F704*G704</f>
        <v>30379885.248000003</v>
      </c>
      <c r="I704" s="87"/>
      <c r="J704" s="87"/>
      <c r="K704" s="87"/>
    </row>
    <row r="705" spans="2:18" x14ac:dyDescent="0.2">
      <c r="B705" s="106" t="s">
        <v>186</v>
      </c>
      <c r="C705" s="104">
        <v>204995</v>
      </c>
      <c r="D705" s="105">
        <f>C705*C702</f>
        <v>8694247940</v>
      </c>
      <c r="E705" s="276">
        <v>0.1</v>
      </c>
      <c r="F705" s="32">
        <f>D705*E705</f>
        <v>869424794</v>
      </c>
      <c r="G705" s="288">
        <v>0.05</v>
      </c>
      <c r="H705" s="44">
        <f>F705*G705</f>
        <v>43471239.700000003</v>
      </c>
    </row>
    <row r="706" spans="2:18" x14ac:dyDescent="0.2">
      <c r="B706" s="287"/>
      <c r="C706" s="107"/>
      <c r="D706" s="108"/>
      <c r="E706" s="509"/>
      <c r="F706" s="412"/>
      <c r="G706" s="413"/>
      <c r="H706" s="414"/>
    </row>
    <row r="707" spans="2:18" x14ac:dyDescent="0.2">
      <c r="B707" s="295"/>
      <c r="C707" s="49"/>
      <c r="D707" s="49"/>
    </row>
    <row r="709" spans="2:18" ht="15" x14ac:dyDescent="0.25">
      <c r="B709" s="66" t="s">
        <v>1733</v>
      </c>
    </row>
    <row r="710" spans="2:18" ht="28.5" customHeight="1" x14ac:dyDescent="0.25">
      <c r="B710" s="66" t="s">
        <v>299</v>
      </c>
      <c r="C710" s="115">
        <f>D669</f>
        <v>42412</v>
      </c>
      <c r="D710" s="115" t="str">
        <f>D703</f>
        <v>Valor de los ingresos</v>
      </c>
    </row>
    <row r="711" spans="2:18" ht="28.5" customHeight="1" x14ac:dyDescent="0.25">
      <c r="B711" s="66" t="s">
        <v>306</v>
      </c>
      <c r="C711" s="102" t="s">
        <v>182</v>
      </c>
      <c r="D711" s="102" t="s">
        <v>183</v>
      </c>
      <c r="E711" s="102" t="s">
        <v>1045</v>
      </c>
      <c r="F711" s="102" t="s">
        <v>1046</v>
      </c>
      <c r="G711" s="102" t="s">
        <v>1047</v>
      </c>
      <c r="H711" s="102" t="s">
        <v>1048</v>
      </c>
      <c r="I711" s="49"/>
      <c r="J711" s="49"/>
      <c r="K711" s="49"/>
      <c r="L711" s="49"/>
      <c r="M711" s="91"/>
      <c r="N711" s="91"/>
      <c r="O711" s="91"/>
      <c r="P711" s="91"/>
      <c r="Q711" s="91"/>
      <c r="R711" s="91"/>
    </row>
    <row r="712" spans="2:18" x14ac:dyDescent="0.2">
      <c r="B712" s="103" t="s">
        <v>185</v>
      </c>
      <c r="C712" s="104">
        <v>23563</v>
      </c>
      <c r="D712" s="105">
        <f>C710*C712</f>
        <v>999353956</v>
      </c>
      <c r="E712" s="276">
        <v>0.1</v>
      </c>
      <c r="F712" s="72">
        <f>D712*E712</f>
        <v>99935395.600000009</v>
      </c>
      <c r="G712" s="284">
        <v>0.15</v>
      </c>
      <c r="H712" s="72">
        <f>F712*G712</f>
        <v>14990309.340000002</v>
      </c>
      <c r="I712" s="49"/>
      <c r="J712" s="49"/>
      <c r="K712" s="49"/>
      <c r="L712" s="49"/>
      <c r="M712" s="91"/>
      <c r="N712" s="91"/>
      <c r="O712" s="91"/>
      <c r="P712" s="91"/>
      <c r="Q712" s="91"/>
      <c r="R712" s="91"/>
    </row>
    <row r="713" spans="2:18" x14ac:dyDescent="0.2">
      <c r="B713" s="106" t="s">
        <v>186</v>
      </c>
      <c r="C713" s="104">
        <v>204995</v>
      </c>
      <c r="D713" s="105">
        <f>C710*C713</f>
        <v>8694247940</v>
      </c>
      <c r="E713" s="276">
        <v>0.05</v>
      </c>
      <c r="F713" s="72">
        <f>D713*E713</f>
        <v>434712397</v>
      </c>
      <c r="G713" s="284">
        <v>0.05</v>
      </c>
      <c r="H713" s="72">
        <f>F713*G713</f>
        <v>21735619.850000001</v>
      </c>
      <c r="I713" s="49"/>
      <c r="J713" s="49"/>
      <c r="K713" s="49"/>
      <c r="L713" s="49"/>
      <c r="M713" s="91"/>
      <c r="N713" s="91"/>
      <c r="O713" s="91"/>
      <c r="P713" s="91"/>
      <c r="Q713" s="91"/>
      <c r="R713" s="91"/>
    </row>
    <row r="714" spans="2:18" x14ac:dyDescent="0.2">
      <c r="B714" s="103" t="s">
        <v>187</v>
      </c>
      <c r="C714" s="104">
        <v>1736565</v>
      </c>
      <c r="D714" s="105">
        <f>C710*C714</f>
        <v>73651194780</v>
      </c>
      <c r="E714" s="49"/>
      <c r="F714" s="49"/>
      <c r="G714" s="49"/>
      <c r="H714" s="49"/>
      <c r="I714" s="49"/>
      <c r="J714" s="49"/>
      <c r="K714" s="49"/>
      <c r="L714" s="49"/>
      <c r="M714" s="91"/>
      <c r="N714" s="91"/>
      <c r="O714" s="91"/>
      <c r="P714" s="91"/>
      <c r="Q714" s="91"/>
      <c r="R714" s="91"/>
    </row>
    <row r="715" spans="2:18" x14ac:dyDescent="0.2">
      <c r="B715" s="101"/>
      <c r="C715" s="107"/>
      <c r="D715" s="108"/>
      <c r="E715" s="49"/>
      <c r="F715" s="49"/>
      <c r="G715" s="49"/>
      <c r="H715" s="49"/>
      <c r="I715" s="49"/>
      <c r="J715" s="49"/>
      <c r="K715" s="49"/>
      <c r="L715" s="49"/>
      <c r="M715" s="91"/>
      <c r="N715" s="91"/>
      <c r="O715" s="91"/>
      <c r="P715" s="91"/>
      <c r="Q715" s="91"/>
      <c r="R715" s="91"/>
    </row>
    <row r="716" spans="2:18" x14ac:dyDescent="0.2">
      <c r="B716" s="295"/>
      <c r="C716" s="49"/>
      <c r="D716" s="49"/>
    </row>
    <row r="717" spans="2:18" ht="30" x14ac:dyDescent="0.25">
      <c r="B717" s="294" t="s">
        <v>1734</v>
      </c>
    </row>
    <row r="718" spans="2:18" x14ac:dyDescent="0.2">
      <c r="B718" s="10" t="s">
        <v>1735</v>
      </c>
      <c r="C718" s="10"/>
    </row>
    <row r="719" spans="2:18" x14ac:dyDescent="0.2">
      <c r="B719" s="10" t="s">
        <v>904</v>
      </c>
      <c r="C719" s="10">
        <v>1000</v>
      </c>
    </row>
    <row r="720" spans="2:18" x14ac:dyDescent="0.2">
      <c r="B720" s="10" t="s">
        <v>901</v>
      </c>
      <c r="C720" s="48">
        <v>3500000</v>
      </c>
    </row>
    <row r="721" spans="2:18" x14ac:dyDescent="0.2">
      <c r="B721" s="10" t="s">
        <v>903</v>
      </c>
      <c r="C721" s="72">
        <f>C719*C720</f>
        <v>3500000000</v>
      </c>
    </row>
    <row r="722" spans="2:18" x14ac:dyDescent="0.2">
      <c r="B722" s="10" t="s">
        <v>902</v>
      </c>
      <c r="C722" s="72">
        <f>C721*30%</f>
        <v>1050000000</v>
      </c>
    </row>
    <row r="723" spans="2:18" x14ac:dyDescent="0.2">
      <c r="B723" s="438">
        <v>0.08</v>
      </c>
      <c r="C723" s="72">
        <f>C722*B723</f>
        <v>84000000</v>
      </c>
    </row>
    <row r="724" spans="2:18" ht="15" x14ac:dyDescent="0.2">
      <c r="B724" s="438">
        <v>0.04</v>
      </c>
      <c r="C724" s="426">
        <f>C722*B724</f>
        <v>42000000</v>
      </c>
    </row>
    <row r="726" spans="2:18" ht="15" x14ac:dyDescent="0.25">
      <c r="B726" s="66" t="s">
        <v>1323</v>
      </c>
      <c r="C726" s="49"/>
      <c r="D726" s="49"/>
    </row>
    <row r="727" spans="2:18" ht="28.5" customHeight="1" x14ac:dyDescent="0.25">
      <c r="B727" s="66" t="s">
        <v>299</v>
      </c>
      <c r="C727" s="115" t="str">
        <f>C671</f>
        <v>Clasificación DIAN</v>
      </c>
      <c r="D727" s="115">
        <f>C710</f>
        <v>42412</v>
      </c>
    </row>
    <row r="728" spans="2:18" ht="28.5" customHeight="1" x14ac:dyDescent="0.25">
      <c r="B728" s="66" t="s">
        <v>306</v>
      </c>
      <c r="C728" s="102" t="s">
        <v>182</v>
      </c>
      <c r="D728" s="102" t="s">
        <v>183</v>
      </c>
      <c r="E728" s="102" t="s">
        <v>1324</v>
      </c>
      <c r="F728" s="102" t="s">
        <v>1046</v>
      </c>
      <c r="G728" s="102" t="s">
        <v>1325</v>
      </c>
      <c r="H728" s="102" t="s">
        <v>1326</v>
      </c>
      <c r="I728" s="49"/>
      <c r="J728" s="49"/>
      <c r="K728" s="49"/>
      <c r="L728" s="49"/>
      <c r="M728" s="91"/>
      <c r="N728" s="91"/>
      <c r="O728" s="91"/>
      <c r="P728" s="91"/>
      <c r="Q728" s="91"/>
      <c r="R728" s="91"/>
    </row>
    <row r="729" spans="2:18" x14ac:dyDescent="0.2">
      <c r="B729" s="103" t="s">
        <v>185</v>
      </c>
      <c r="C729" s="104">
        <v>23563</v>
      </c>
      <c r="D729" s="105">
        <f>D727*C729</f>
        <v>999353956</v>
      </c>
      <c r="E729" s="276">
        <v>0.1</v>
      </c>
      <c r="F729" s="72">
        <f>D729*E729</f>
        <v>99935395.600000009</v>
      </c>
      <c r="G729" s="284">
        <v>7.0000000000000007E-2</v>
      </c>
      <c r="H729" s="72">
        <f>F729*G729</f>
        <v>6995477.6920000017</v>
      </c>
      <c r="I729" s="49"/>
      <c r="J729" s="49"/>
      <c r="K729" s="49"/>
      <c r="L729" s="49"/>
      <c r="M729" s="91"/>
      <c r="N729" s="91"/>
      <c r="O729" s="91"/>
      <c r="P729" s="91"/>
      <c r="Q729" s="91"/>
      <c r="R729" s="91"/>
    </row>
    <row r="730" spans="2:18" x14ac:dyDescent="0.2">
      <c r="B730" s="106" t="s">
        <v>186</v>
      </c>
      <c r="C730" s="104">
        <v>204995</v>
      </c>
      <c r="D730" s="105">
        <f>C730*D727</f>
        <v>8694247940</v>
      </c>
      <c r="E730" s="276">
        <v>0.05</v>
      </c>
      <c r="F730" s="72">
        <f>D730*E730</f>
        <v>434712397</v>
      </c>
      <c r="G730" s="284">
        <v>0.03</v>
      </c>
      <c r="H730" s="72">
        <f>F730*G730</f>
        <v>13041371.91</v>
      </c>
      <c r="I730" s="49"/>
      <c r="J730" s="49"/>
      <c r="K730" s="49"/>
      <c r="L730" s="49"/>
      <c r="M730" s="91"/>
      <c r="N730" s="91"/>
      <c r="O730" s="91"/>
      <c r="P730" s="91"/>
      <c r="Q730" s="91"/>
      <c r="R730" s="91"/>
    </row>
    <row r="731" spans="2:18" x14ac:dyDescent="0.2">
      <c r="B731" s="103" t="s">
        <v>187</v>
      </c>
      <c r="C731" s="104">
        <v>1736565</v>
      </c>
      <c r="D731" s="105">
        <f>D727*C731</f>
        <v>73651194780</v>
      </c>
      <c r="E731" s="49"/>
      <c r="F731" s="49"/>
      <c r="G731" s="49"/>
      <c r="H731" s="49"/>
      <c r="I731" s="49"/>
      <c r="J731" s="49"/>
      <c r="K731" s="49"/>
      <c r="L731" s="49"/>
      <c r="M731" s="91"/>
      <c r="N731" s="91"/>
      <c r="O731" s="91"/>
      <c r="P731" s="91"/>
      <c r="Q731" s="91"/>
      <c r="R731" s="91"/>
    </row>
    <row r="733" spans="2:18" s="93" customFormat="1" x14ac:dyDescent="0.2">
      <c r="B733" s="512"/>
      <c r="C733" s="513"/>
      <c r="D733" s="514"/>
    </row>
    <row r="734" spans="2:18" s="2" customFormat="1" ht="15" x14ac:dyDescent="0.25">
      <c r="B734" s="66" t="s">
        <v>1380</v>
      </c>
      <c r="C734" s="550"/>
    </row>
    <row r="735" spans="2:18" s="93" customFormat="1" ht="40.5" customHeight="1" x14ac:dyDescent="0.25">
      <c r="B735" s="553" t="s">
        <v>301</v>
      </c>
      <c r="C735" s="554" t="s">
        <v>182</v>
      </c>
      <c r="D735" s="554" t="s">
        <v>183</v>
      </c>
      <c r="E735" s="554" t="s">
        <v>868</v>
      </c>
      <c r="F735" s="554" t="s">
        <v>869</v>
      </c>
      <c r="G735" s="554" t="s">
        <v>870</v>
      </c>
      <c r="H735" s="554" t="s">
        <v>871</v>
      </c>
      <c r="I735" s="511"/>
      <c r="J735" s="511"/>
      <c r="K735" s="511"/>
      <c r="N735" s="511"/>
      <c r="O735" s="511"/>
      <c r="P735" s="511"/>
      <c r="Q735" s="511"/>
      <c r="R735" s="511"/>
    </row>
    <row r="736" spans="2:18" s="93" customFormat="1" x14ac:dyDescent="0.2">
      <c r="B736" s="555" t="s">
        <v>185</v>
      </c>
      <c r="C736" s="556">
        <v>44769</v>
      </c>
      <c r="D736" s="557">
        <f>C736*D727</f>
        <v>1898742828</v>
      </c>
      <c r="E736" s="276">
        <v>0.2</v>
      </c>
      <c r="F736" s="32">
        <f>D736*E736</f>
        <v>379748565.60000002</v>
      </c>
      <c r="G736" s="276">
        <v>0.08</v>
      </c>
      <c r="H736" s="44">
        <f>F736*G736</f>
        <v>30379885.248000003</v>
      </c>
    </row>
    <row r="737" spans="2:18" s="93" customFormat="1" x14ac:dyDescent="0.2">
      <c r="B737" s="558" t="s">
        <v>186</v>
      </c>
      <c r="C737" s="556">
        <v>204995</v>
      </c>
      <c r="D737" s="557">
        <f>C737*D727</f>
        <v>8694247940</v>
      </c>
      <c r="E737" s="276">
        <v>0.1</v>
      </c>
      <c r="F737" s="32">
        <f>D737*E737</f>
        <v>869424794</v>
      </c>
      <c r="G737" s="559">
        <v>0.05</v>
      </c>
      <c r="H737" s="44">
        <f>F737*G737</f>
        <v>43471239.700000003</v>
      </c>
    </row>
    <row r="739" spans="2:18" s="2" customFormat="1" ht="15" x14ac:dyDescent="0.25">
      <c r="B739" s="81" t="s">
        <v>877</v>
      </c>
      <c r="C739" s="278">
        <v>3</v>
      </c>
      <c r="D739" s="278">
        <v>4</v>
      </c>
      <c r="E739" s="278">
        <v>5</v>
      </c>
      <c r="F739" s="278">
        <v>6</v>
      </c>
      <c r="G739" s="278">
        <v>7</v>
      </c>
    </row>
    <row r="740" spans="2:18" s="2" customFormat="1" ht="15" x14ac:dyDescent="0.25">
      <c r="B740" s="81" t="s">
        <v>873</v>
      </c>
      <c r="C740" s="81" t="s">
        <v>6</v>
      </c>
      <c r="D740" s="81" t="s">
        <v>6</v>
      </c>
      <c r="E740" s="81" t="s">
        <v>6</v>
      </c>
      <c r="F740" s="81" t="s">
        <v>6</v>
      </c>
      <c r="G740" s="81" t="s">
        <v>6</v>
      </c>
    </row>
    <row r="741" spans="2:18" s="2" customFormat="1" ht="19.5" customHeight="1" x14ac:dyDescent="0.2">
      <c r="B741" s="57" t="s">
        <v>881</v>
      </c>
      <c r="C741" s="57">
        <v>1100000</v>
      </c>
      <c r="D741" s="257"/>
      <c r="E741" s="57"/>
      <c r="F741" s="57"/>
      <c r="G741" s="57"/>
    </row>
    <row r="742" spans="2:18" s="2" customFormat="1" x14ac:dyDescent="0.2">
      <c r="B742" s="10"/>
      <c r="C742" s="284">
        <v>0.01</v>
      </c>
      <c r="D742" s="284">
        <v>0.02</v>
      </c>
      <c r="E742" s="284">
        <v>0.03</v>
      </c>
      <c r="F742" s="284">
        <v>0.04</v>
      </c>
      <c r="G742" s="284">
        <v>0.05</v>
      </c>
    </row>
    <row r="743" spans="2:18" s="2" customFormat="1" ht="19.5" customHeight="1" x14ac:dyDescent="0.2">
      <c r="B743" s="57" t="s">
        <v>882</v>
      </c>
      <c r="C743" s="57">
        <f>C741*C742</f>
        <v>11000</v>
      </c>
      <c r="D743" s="57">
        <f>C741*D742</f>
        <v>22000</v>
      </c>
      <c r="E743" s="57">
        <f>C741*E742</f>
        <v>33000</v>
      </c>
      <c r="F743" s="57">
        <f>C741*F742</f>
        <v>44000</v>
      </c>
      <c r="G743" s="57">
        <f>C741*G742</f>
        <v>55000</v>
      </c>
    </row>
    <row r="744" spans="2:18" s="2" customFormat="1" ht="19.5" customHeight="1" x14ac:dyDescent="0.2">
      <c r="B744" s="57" t="s">
        <v>880</v>
      </c>
      <c r="C744" s="57">
        <v>3000000</v>
      </c>
      <c r="D744" s="57">
        <f>C744+(C744*5%)</f>
        <v>3150000</v>
      </c>
      <c r="E744" s="57">
        <f>D744+(D744*5%)</f>
        <v>3307500</v>
      </c>
      <c r="F744" s="57">
        <f>E744+(E744*5%)</f>
        <v>3472875</v>
      </c>
      <c r="G744" s="57">
        <f>F744+(F744*5%)</f>
        <v>3646518.75</v>
      </c>
    </row>
    <row r="745" spans="2:18" s="2" customFormat="1" ht="19.5" customHeight="1" x14ac:dyDescent="0.2">
      <c r="B745" s="57" t="s">
        <v>874</v>
      </c>
      <c r="C745" s="279">
        <f>C743*C744</f>
        <v>33000000000</v>
      </c>
      <c r="D745" s="279">
        <f t="shared" ref="D745:G745" si="12">D743*D744</f>
        <v>69300000000</v>
      </c>
      <c r="E745" s="279">
        <f t="shared" si="12"/>
        <v>109147500000</v>
      </c>
      <c r="F745" s="279">
        <f t="shared" si="12"/>
        <v>152806500000</v>
      </c>
      <c r="G745" s="279">
        <f t="shared" si="12"/>
        <v>200558531250</v>
      </c>
    </row>
    <row r="746" spans="2:18" s="2" customFormat="1" ht="19.5" customHeight="1" x14ac:dyDescent="0.2">
      <c r="B746" s="57" t="s">
        <v>875</v>
      </c>
      <c r="C746" s="280">
        <f>(3.75%)</f>
        <v>3.7499999999999999E-2</v>
      </c>
      <c r="D746" s="280">
        <f>(3.75%)</f>
        <v>3.7499999999999999E-2</v>
      </c>
      <c r="E746" s="280">
        <f>(3.75%)</f>
        <v>3.7499999999999999E-2</v>
      </c>
      <c r="F746" s="280">
        <f>(3.75%)</f>
        <v>3.7499999999999999E-2</v>
      </c>
      <c r="G746" s="280">
        <f>(3.75%)</f>
        <v>3.7499999999999999E-2</v>
      </c>
    </row>
    <row r="747" spans="2:18" s="2" customFormat="1" ht="19.5" customHeight="1" x14ac:dyDescent="0.2">
      <c r="B747" s="57" t="s">
        <v>876</v>
      </c>
      <c r="C747" s="281">
        <v>4.0000000000000002E-4</v>
      </c>
      <c r="D747" s="281">
        <v>4.0000000000000002E-4</v>
      </c>
      <c r="E747" s="281">
        <v>4.0000000000000002E-4</v>
      </c>
      <c r="F747" s="281">
        <v>4.0000000000000002E-4</v>
      </c>
      <c r="G747" s="281">
        <v>4.0000000000000002E-4</v>
      </c>
    </row>
    <row r="748" spans="2:18" s="2" customFormat="1" ht="19.5" customHeight="1" x14ac:dyDescent="0.25">
      <c r="B748" s="257"/>
      <c r="C748" s="282">
        <f>C745*(C746+C747)*50%</f>
        <v>625349999.99999988</v>
      </c>
      <c r="D748" s="282">
        <f t="shared" ref="D748:G748" si="13">D745*(D746+D747)*50%</f>
        <v>1313234999.9999998</v>
      </c>
      <c r="E748" s="282">
        <f t="shared" si="13"/>
        <v>2068345124.9999998</v>
      </c>
      <c r="F748" s="282">
        <f t="shared" si="13"/>
        <v>2895683174.9999995</v>
      </c>
      <c r="G748" s="282">
        <f t="shared" si="13"/>
        <v>3800584167.1874995</v>
      </c>
    </row>
    <row r="749" spans="2:18" s="2" customFormat="1" ht="30.95" customHeight="1" x14ac:dyDescent="0.25">
      <c r="B749" s="283" t="s">
        <v>892</v>
      </c>
      <c r="C749" s="1"/>
      <c r="D749" s="1"/>
      <c r="E749" s="1"/>
      <c r="F749" s="1"/>
      <c r="G749" s="1"/>
    </row>
    <row r="752" spans="2:18" ht="15.95" customHeight="1" x14ac:dyDescent="0.25">
      <c r="B752" s="66" t="s">
        <v>914</v>
      </c>
      <c r="C752" s="110"/>
      <c r="D752" s="108"/>
      <c r="E752" s="109"/>
      <c r="F752" s="97"/>
      <c r="G752" s="110"/>
      <c r="H752" s="111"/>
      <c r="I752" s="101"/>
      <c r="J752" s="101"/>
      <c r="K752" s="91"/>
      <c r="L752" s="91"/>
      <c r="M752" s="91"/>
      <c r="N752" s="91"/>
      <c r="O752" s="91"/>
      <c r="P752" s="91"/>
      <c r="Q752" s="91"/>
      <c r="R752" s="91"/>
    </row>
    <row r="753" spans="2:18" x14ac:dyDescent="0.2">
      <c r="B753" s="100" t="s">
        <v>299</v>
      </c>
      <c r="C753" s="53">
        <v>42412</v>
      </c>
      <c r="D753" s="108"/>
      <c r="E753" s="109"/>
      <c r="F753" s="97"/>
      <c r="G753" s="110"/>
      <c r="H753" s="97"/>
      <c r="I753" s="101"/>
      <c r="J753" s="101"/>
      <c r="K753" s="91"/>
      <c r="L753" s="91"/>
      <c r="M753" s="91"/>
      <c r="N753" s="91"/>
      <c r="O753" s="91"/>
      <c r="P753" s="91"/>
      <c r="Q753" s="91"/>
      <c r="R753" s="91"/>
    </row>
    <row r="754" spans="2:18" ht="40.5" customHeight="1" x14ac:dyDescent="0.25">
      <c r="B754" s="66" t="s">
        <v>301</v>
      </c>
      <c r="C754" s="102" t="s">
        <v>182</v>
      </c>
      <c r="D754" s="102" t="s">
        <v>183</v>
      </c>
      <c r="E754" s="102" t="s">
        <v>915</v>
      </c>
      <c r="F754" s="102" t="s">
        <v>916</v>
      </c>
      <c r="G754" s="102" t="s">
        <v>870</v>
      </c>
      <c r="H754" s="102" t="s">
        <v>871</v>
      </c>
      <c r="I754" s="113"/>
      <c r="J754" s="113"/>
      <c r="K754" s="113"/>
      <c r="N754" s="113"/>
      <c r="O754" s="113"/>
      <c r="P754" s="113"/>
      <c r="Q754" s="113"/>
      <c r="R754" s="113"/>
    </row>
    <row r="755" spans="2:18" x14ac:dyDescent="0.2">
      <c r="B755" s="103" t="s">
        <v>185</v>
      </c>
      <c r="C755" s="104">
        <v>44769</v>
      </c>
      <c r="D755" s="105">
        <f>C753*C755</f>
        <v>1898742828</v>
      </c>
      <c r="E755" s="276">
        <v>0.3</v>
      </c>
      <c r="F755" s="32">
        <f>D755*E755</f>
        <v>569622848.39999998</v>
      </c>
      <c r="G755" s="276"/>
      <c r="H755" s="44"/>
      <c r="I755" s="87"/>
      <c r="J755" s="87"/>
      <c r="K755" s="87"/>
    </row>
    <row r="756" spans="2:18" x14ac:dyDescent="0.2">
      <c r="B756" s="106" t="s">
        <v>186</v>
      </c>
      <c r="C756" s="104">
        <v>204995</v>
      </c>
      <c r="D756" s="105">
        <f>C753*C756</f>
        <v>8694247940</v>
      </c>
      <c r="E756" s="276">
        <v>0.15</v>
      </c>
      <c r="F756" s="32">
        <f>D756*E756</f>
        <v>1304137191</v>
      </c>
      <c r="G756" s="288">
        <v>0.03</v>
      </c>
      <c r="H756" s="44">
        <f>F756*G756</f>
        <v>39124115.729999997</v>
      </c>
    </row>
    <row r="757" spans="2:18" x14ac:dyDescent="0.2">
      <c r="B757" s="103" t="s">
        <v>187</v>
      </c>
      <c r="C757" s="104">
        <v>1736565</v>
      </c>
      <c r="D757" s="105">
        <f>C753*C757</f>
        <v>73651194780</v>
      </c>
      <c r="E757" s="276">
        <v>7.0000000000000007E-2</v>
      </c>
      <c r="F757" s="32">
        <f>D757*E757</f>
        <v>5155583634.6000004</v>
      </c>
      <c r="G757" s="288">
        <v>0.01</v>
      </c>
      <c r="H757" s="44">
        <f>F757*G757</f>
        <v>51555836.346000008</v>
      </c>
      <c r="I757" s="49"/>
      <c r="J757" s="49"/>
      <c r="K757" s="49"/>
      <c r="L757" s="49"/>
      <c r="M757" s="91"/>
      <c r="N757" s="91"/>
      <c r="O757" s="91"/>
      <c r="P757" s="91"/>
      <c r="Q757" s="91"/>
      <c r="R757" s="91"/>
    </row>
    <row r="758" spans="2:18" x14ac:dyDescent="0.2">
      <c r="F758" s="32"/>
    </row>
    <row r="760" spans="2:18" ht="15" x14ac:dyDescent="0.25">
      <c r="B760" s="345" t="s">
        <v>1098</v>
      </c>
      <c r="C760" s="346">
        <v>1000000</v>
      </c>
      <c r="D760" s="113"/>
      <c r="E760" s="113"/>
      <c r="F760" s="113"/>
      <c r="G760" s="113"/>
      <c r="H760" s="113"/>
      <c r="I760" s="113"/>
      <c r="J760" s="113"/>
    </row>
    <row r="761" spans="2:18" x14ac:dyDescent="0.2">
      <c r="B761" s="347" t="s">
        <v>1099</v>
      </c>
      <c r="D761" s="113"/>
      <c r="E761" s="113"/>
      <c r="F761" s="113"/>
      <c r="G761" s="113"/>
      <c r="H761" s="113"/>
      <c r="I761" s="113"/>
      <c r="J761" s="113"/>
    </row>
    <row r="762" spans="2:18" x14ac:dyDescent="0.2">
      <c r="B762" s="113"/>
      <c r="C762" s="113"/>
      <c r="D762" s="113"/>
      <c r="E762" s="113"/>
      <c r="F762" s="113"/>
      <c r="G762" s="113"/>
      <c r="H762" s="113"/>
      <c r="I762" s="113"/>
      <c r="J762" s="113"/>
    </row>
    <row r="763" spans="2:18" ht="15" x14ac:dyDescent="0.25">
      <c r="B763" s="345" t="s">
        <v>1100</v>
      </c>
      <c r="C763" s="348"/>
      <c r="D763" s="113"/>
      <c r="E763" s="113"/>
      <c r="F763" s="113"/>
      <c r="G763" s="113"/>
      <c r="H763" s="113"/>
      <c r="I763" s="113"/>
      <c r="J763" s="113"/>
    </row>
    <row r="764" spans="2:18" x14ac:dyDescent="0.2">
      <c r="B764" s="348" t="s">
        <v>1102</v>
      </c>
      <c r="C764" s="349">
        <v>50000</v>
      </c>
      <c r="D764" s="113"/>
      <c r="E764" s="113"/>
      <c r="F764" s="113"/>
      <c r="G764" s="113"/>
      <c r="H764" s="113"/>
      <c r="I764" s="113"/>
      <c r="J764" s="113"/>
    </row>
    <row r="765" spans="2:18" ht="15" x14ac:dyDescent="0.2">
      <c r="B765" s="348" t="s">
        <v>1101</v>
      </c>
      <c r="C765" s="346">
        <v>600000</v>
      </c>
      <c r="D765" s="113"/>
      <c r="E765" s="113"/>
      <c r="F765" s="113"/>
      <c r="G765" s="113"/>
      <c r="H765" s="113"/>
      <c r="I765" s="113"/>
      <c r="J765" s="113"/>
    </row>
    <row r="767" spans="2:18" ht="15" x14ac:dyDescent="0.25">
      <c r="B767" s="294" t="s">
        <v>1207</v>
      </c>
      <c r="C767" s="113"/>
      <c r="D767" s="108"/>
    </row>
    <row r="768" spans="2:18" ht="14.25" customHeight="1" x14ac:dyDescent="0.2">
      <c r="B768" s="10" t="s">
        <v>1736</v>
      </c>
      <c r="C768" s="48">
        <v>206000</v>
      </c>
      <c r="D768" s="656"/>
      <c r="E768" s="657"/>
      <c r="F768" s="657"/>
    </row>
    <row r="769" spans="2:18" ht="14.25" customHeight="1" x14ac:dyDescent="0.2">
      <c r="B769" s="398" t="s">
        <v>1204</v>
      </c>
      <c r="C769" s="402">
        <v>0.75</v>
      </c>
      <c r="D769" s="658"/>
      <c r="E769" s="657"/>
      <c r="F769" s="657"/>
    </row>
    <row r="770" spans="2:18" ht="14.25" customHeight="1" x14ac:dyDescent="0.2">
      <c r="B770" s="398" t="s">
        <v>1737</v>
      </c>
      <c r="C770" s="48">
        <f>C768*C769</f>
        <v>154500</v>
      </c>
      <c r="D770" s="658"/>
      <c r="E770" s="657"/>
      <c r="F770" s="657"/>
    </row>
    <row r="771" spans="2:18" ht="14.25" customHeight="1" x14ac:dyDescent="0.2">
      <c r="B771" s="398" t="s">
        <v>1205</v>
      </c>
      <c r="C771" s="284">
        <v>0.13</v>
      </c>
      <c r="D771" s="658"/>
      <c r="E771" s="657"/>
      <c r="F771" s="657"/>
    </row>
    <row r="772" spans="2:18" ht="14.25" customHeight="1" x14ac:dyDescent="0.2">
      <c r="B772" s="403" t="s">
        <v>1206</v>
      </c>
      <c r="C772" s="404">
        <f>C770*C771</f>
        <v>20085</v>
      </c>
      <c r="D772" s="658"/>
      <c r="E772" s="657"/>
      <c r="F772" s="657"/>
    </row>
    <row r="773" spans="2:18" ht="14.25" customHeight="1" x14ac:dyDescent="0.2">
      <c r="B773" s="403" t="s">
        <v>1738</v>
      </c>
      <c r="C773" s="404">
        <f>C772/18</f>
        <v>1115.8333333333333</v>
      </c>
      <c r="D773" s="658"/>
      <c r="E773" s="657"/>
      <c r="F773" s="657"/>
    </row>
    <row r="774" spans="2:18" ht="15" x14ac:dyDescent="0.25">
      <c r="B774" s="115" t="s">
        <v>1197</v>
      </c>
      <c r="C774" s="115">
        <f>+C779</f>
        <v>15575000</v>
      </c>
      <c r="D774" s="658"/>
      <c r="E774" s="657"/>
      <c r="F774" s="657"/>
    </row>
    <row r="776" spans="2:18" customFormat="1" ht="15" x14ac:dyDescent="0.25">
      <c r="B776" s="294" t="s">
        <v>1287</v>
      </c>
      <c r="C776" s="1"/>
      <c r="D776" s="1"/>
      <c r="E776" s="1"/>
      <c r="F776" s="1"/>
    </row>
    <row r="777" spans="2:18" customFormat="1" ht="15" x14ac:dyDescent="0.25">
      <c r="B777" s="398" t="s">
        <v>1288</v>
      </c>
      <c r="C777" s="48">
        <f>4000000+2300000/2</f>
        <v>5150000</v>
      </c>
      <c r="D777" s="1"/>
      <c r="E777" s="1"/>
      <c r="F777" s="1"/>
    </row>
    <row r="778" spans="2:18" customFormat="1" ht="15" x14ac:dyDescent="0.25">
      <c r="B778" s="398" t="s">
        <v>1289</v>
      </c>
      <c r="C778" s="48">
        <f>8000000+10000000/2</f>
        <v>13000000</v>
      </c>
      <c r="D778" s="1"/>
      <c r="E778" s="1"/>
      <c r="F778" s="1"/>
    </row>
    <row r="779" spans="2:18" customFormat="1" ht="15" x14ac:dyDescent="0.25">
      <c r="B779" s="115" t="s">
        <v>1290</v>
      </c>
      <c r="C779" s="115">
        <f>+C778+C777/2</f>
        <v>15575000</v>
      </c>
      <c r="D779" s="1"/>
      <c r="E779" s="1"/>
      <c r="F779" s="1"/>
    </row>
    <row r="780" spans="2:18" customFormat="1" ht="15" x14ac:dyDescent="0.25">
      <c r="B780" s="1"/>
      <c r="C780" s="402"/>
      <c r="D780" s="1"/>
      <c r="E780" s="1"/>
      <c r="F780" s="1"/>
    </row>
    <row r="781" spans="2:18" ht="15" x14ac:dyDescent="0.25">
      <c r="B781" s="294" t="s">
        <v>1286</v>
      </c>
      <c r="D781" s="108"/>
      <c r="E781" s="110"/>
      <c r="F781" s="97"/>
      <c r="G781" s="110"/>
      <c r="H781" s="111"/>
      <c r="I781" s="101"/>
      <c r="J781" s="101"/>
      <c r="K781" s="91"/>
      <c r="L781" s="91"/>
      <c r="M781" s="91"/>
      <c r="N781" s="91"/>
      <c r="O781" s="91"/>
      <c r="P781" s="91"/>
      <c r="Q781" s="91"/>
      <c r="R781" s="91"/>
    </row>
    <row r="782" spans="2:18" x14ac:dyDescent="0.2">
      <c r="B782" s="398" t="s">
        <v>1736</v>
      </c>
      <c r="C782" s="48">
        <f>206000</f>
        <v>206000</v>
      </c>
      <c r="D782" s="97"/>
      <c r="E782" s="110"/>
      <c r="F782" s="97"/>
      <c r="G782" s="110"/>
      <c r="H782" s="111"/>
      <c r="I782" s="101"/>
      <c r="J782" s="101"/>
      <c r="K782" s="91"/>
      <c r="L782" s="91"/>
      <c r="M782" s="91"/>
      <c r="N782" s="91"/>
      <c r="O782" s="91"/>
      <c r="P782" s="91"/>
      <c r="Q782" s="91"/>
      <c r="R782" s="91"/>
    </row>
    <row r="783" spans="2:18" x14ac:dyDescent="0.2">
      <c r="B783" s="398" t="s">
        <v>1739</v>
      </c>
      <c r="C783" s="48">
        <f>C782*25%</f>
        <v>51500</v>
      </c>
      <c r="D783" s="97"/>
      <c r="E783" s="110"/>
      <c r="F783" s="97"/>
      <c r="G783" s="110"/>
      <c r="H783" s="111"/>
      <c r="I783" s="101"/>
      <c r="J783" s="101"/>
      <c r="K783" s="91"/>
      <c r="L783" s="91"/>
      <c r="M783" s="91"/>
      <c r="N783" s="91"/>
      <c r="O783" s="91"/>
      <c r="P783" s="91"/>
      <c r="Q783" s="91"/>
      <c r="R783" s="91"/>
    </row>
    <row r="784" spans="2:18" x14ac:dyDescent="0.2">
      <c r="B784" s="398" t="s">
        <v>1201</v>
      </c>
      <c r="C784" s="284">
        <v>0.18</v>
      </c>
      <c r="D784" s="97"/>
      <c r="E784" s="43"/>
      <c r="F784" s="97"/>
      <c r="G784" s="110"/>
      <c r="H784" s="111"/>
      <c r="I784" s="101"/>
      <c r="J784" s="101"/>
      <c r="K784" s="91"/>
      <c r="L784" s="91"/>
      <c r="M784" s="91"/>
      <c r="N784" s="91"/>
      <c r="O784" s="91"/>
      <c r="P784" s="91"/>
      <c r="Q784" s="91"/>
      <c r="R784" s="91"/>
    </row>
    <row r="785" spans="2:18" x14ac:dyDescent="0.2">
      <c r="B785" s="398" t="s">
        <v>1202</v>
      </c>
      <c r="C785" s="399">
        <f>C783*C784</f>
        <v>9270</v>
      </c>
      <c r="D785" s="97"/>
      <c r="E785" s="110"/>
      <c r="F785" s="97"/>
      <c r="G785" s="110"/>
      <c r="H785" s="111"/>
      <c r="I785" s="101"/>
      <c r="J785" s="101"/>
      <c r="K785" s="91"/>
      <c r="L785" s="91"/>
      <c r="M785" s="91"/>
      <c r="N785" s="91"/>
      <c r="O785" s="91"/>
      <c r="P785" s="91"/>
      <c r="Q785" s="91"/>
      <c r="R785" s="91"/>
    </row>
    <row r="786" spans="2:18" x14ac:dyDescent="0.2">
      <c r="B786" s="398" t="s">
        <v>1203</v>
      </c>
      <c r="C786" s="399">
        <f>C785/18</f>
        <v>515</v>
      </c>
      <c r="D786" s="97"/>
      <c r="E786" s="108"/>
      <c r="F786" s="97"/>
      <c r="G786" s="110"/>
      <c r="H786" s="111"/>
      <c r="I786" s="101"/>
      <c r="J786" s="101"/>
      <c r="K786" s="91"/>
      <c r="L786" s="91"/>
      <c r="M786" s="91"/>
      <c r="N786" s="91"/>
      <c r="O786" s="91"/>
      <c r="P786" s="91"/>
      <c r="Q786" s="91"/>
      <c r="R786" s="91"/>
    </row>
    <row r="787" spans="2:18" ht="15" x14ac:dyDescent="0.25">
      <c r="B787" s="115" t="s">
        <v>1197</v>
      </c>
      <c r="C787" s="115">
        <v>6000000</v>
      </c>
      <c r="D787" s="97"/>
      <c r="E787" s="110"/>
      <c r="F787" s="97"/>
      <c r="G787" s="110"/>
      <c r="H787" s="111"/>
      <c r="I787" s="101"/>
      <c r="J787" s="101"/>
      <c r="K787" s="91"/>
      <c r="L787" s="91"/>
      <c r="M787" s="91"/>
      <c r="N787" s="91"/>
      <c r="O787" s="91"/>
      <c r="P787" s="91"/>
      <c r="Q787" s="91"/>
      <c r="R787" s="91"/>
    </row>
    <row r="788" spans="2:18" x14ac:dyDescent="0.2">
      <c r="B788" s="101"/>
      <c r="C788" s="107"/>
      <c r="D788" s="97"/>
      <c r="E788" s="110"/>
      <c r="F788" s="97"/>
      <c r="G788" s="110"/>
      <c r="H788" s="111"/>
      <c r="I788" s="101"/>
      <c r="J788" s="101"/>
      <c r="K788" s="91"/>
      <c r="L788" s="91"/>
      <c r="M788" s="91"/>
      <c r="N788" s="91"/>
      <c r="O788" s="91"/>
      <c r="P788" s="91"/>
      <c r="Q788" s="91"/>
      <c r="R788" s="91"/>
    </row>
    <row r="789" spans="2:18" customFormat="1" ht="15" x14ac:dyDescent="0.25">
      <c r="D789" s="1"/>
      <c r="E789" s="1"/>
      <c r="F789" s="1"/>
    </row>
    <row r="790" spans="2:18" customFormat="1" ht="15" x14ac:dyDescent="0.25">
      <c r="B790" s="294" t="s">
        <v>1230</v>
      </c>
    </row>
    <row r="791" spans="2:18" customFormat="1" ht="30" x14ac:dyDescent="0.25">
      <c r="B791" s="318" t="s">
        <v>1007</v>
      </c>
      <c r="C791" s="318" t="s">
        <v>1019</v>
      </c>
      <c r="D791" s="318" t="s">
        <v>1020</v>
      </c>
      <c r="E791" s="318" t="s">
        <v>1023</v>
      </c>
      <c r="F791" s="318" t="s">
        <v>1729</v>
      </c>
      <c r="G791" s="436">
        <v>0.6</v>
      </c>
      <c r="H791" s="436" t="s">
        <v>1385</v>
      </c>
    </row>
    <row r="792" spans="2:18" customFormat="1" ht="15" x14ac:dyDescent="0.25">
      <c r="B792" s="72" t="s">
        <v>1002</v>
      </c>
      <c r="C792" s="10">
        <v>10274</v>
      </c>
      <c r="D792" s="48">
        <v>5137</v>
      </c>
      <c r="E792" s="324">
        <f>D792/15</f>
        <v>342.46666666666664</v>
      </c>
      <c r="F792" s="10">
        <v>343</v>
      </c>
      <c r="G792" s="257">
        <f>F792*60%</f>
        <v>205.79999999999998</v>
      </c>
      <c r="H792" s="257">
        <v>206</v>
      </c>
    </row>
    <row r="793" spans="2:18" customFormat="1" ht="15" x14ac:dyDescent="0.25">
      <c r="B793" s="72" t="s">
        <v>1003</v>
      </c>
      <c r="C793" s="10">
        <v>2508</v>
      </c>
      <c r="D793" s="48">
        <v>2758</v>
      </c>
      <c r="E793" s="317">
        <f t="shared" ref="E793:E794" si="14">D793/15</f>
        <v>183.86666666666667</v>
      </c>
      <c r="F793" s="10">
        <v>184</v>
      </c>
      <c r="G793" s="257">
        <f>F793*60%</f>
        <v>110.39999999999999</v>
      </c>
      <c r="H793" s="257">
        <v>111</v>
      </c>
    </row>
    <row r="794" spans="2:18" customFormat="1" ht="15" x14ac:dyDescent="0.25">
      <c r="B794" s="72" t="s">
        <v>1004</v>
      </c>
      <c r="C794" s="10">
        <v>8991</v>
      </c>
      <c r="D794" s="48">
        <v>600</v>
      </c>
      <c r="E794" s="317">
        <f t="shared" si="14"/>
        <v>40</v>
      </c>
      <c r="F794" s="10">
        <v>40</v>
      </c>
      <c r="G794" s="2"/>
      <c r="H794" s="2"/>
    </row>
    <row r="795" spans="2:18" customFormat="1" ht="15" x14ac:dyDescent="0.25">
      <c r="B795" s="321" t="s">
        <v>1005</v>
      </c>
      <c r="C795" s="322">
        <f>SUM(C792:C794)</f>
        <v>21773</v>
      </c>
      <c r="D795" s="322">
        <f>SUM(D792:D794)</f>
        <v>8495</v>
      </c>
      <c r="E795" s="323">
        <f>SUM(E792:E794)</f>
        <v>566.33333333333326</v>
      </c>
      <c r="F795" s="437">
        <f>SUM(F792:F794)</f>
        <v>567</v>
      </c>
      <c r="G795" s="2"/>
      <c r="H795" s="2"/>
    </row>
    <row r="796" spans="2:18" customFormat="1" ht="15" x14ac:dyDescent="0.25">
      <c r="B796" s="148" t="s">
        <v>1231</v>
      </c>
      <c r="C796" s="181">
        <v>8000000</v>
      </c>
      <c r="D796" s="434"/>
      <c r="E796" s="435"/>
      <c r="F796" s="435"/>
      <c r="G796" s="2"/>
      <c r="H796" s="2"/>
    </row>
    <row r="797" spans="2:18" customFormat="1" ht="15" x14ac:dyDescent="0.25">
      <c r="B797" s="148" t="s">
        <v>1233</v>
      </c>
      <c r="C797" s="181">
        <v>15000000</v>
      </c>
      <c r="D797" s="434"/>
      <c r="E797" s="435"/>
      <c r="F797" s="435"/>
      <c r="G797" s="2"/>
      <c r="H797" s="2"/>
    </row>
    <row r="798" spans="2:18" customFormat="1" ht="15" x14ac:dyDescent="0.25">
      <c r="B798" s="507" t="s">
        <v>1232</v>
      </c>
      <c r="C798" s="434"/>
      <c r="D798" s="434"/>
      <c r="E798" s="435"/>
      <c r="F798" s="435"/>
      <c r="G798" s="2"/>
      <c r="H798" s="2"/>
    </row>
    <row r="799" spans="2:18" customFormat="1" ht="15" x14ac:dyDescent="0.25">
      <c r="B799" s="1"/>
      <c r="C799" s="1"/>
      <c r="D799" s="1"/>
      <c r="E799" s="1"/>
      <c r="F799" s="1"/>
    </row>
    <row r="800" spans="2:18" customFormat="1" ht="15" x14ac:dyDescent="0.25">
      <c r="B800" s="1"/>
      <c r="C800" s="1"/>
      <c r="D800" s="1"/>
      <c r="E800" s="1"/>
      <c r="F800" s="1"/>
    </row>
    <row r="801" spans="2:18" customFormat="1" ht="30" x14ac:dyDescent="0.25">
      <c r="B801" s="294" t="s">
        <v>1291</v>
      </c>
      <c r="C801" s="95"/>
      <c r="D801" s="2"/>
      <c r="E801" s="2"/>
      <c r="F801" s="2"/>
      <c r="G801" s="566"/>
    </row>
    <row r="802" spans="2:18" customFormat="1" ht="15" x14ac:dyDescent="0.25">
      <c r="B802" s="257" t="s">
        <v>1736</v>
      </c>
      <c r="C802" s="456">
        <v>206000</v>
      </c>
      <c r="D802" s="659"/>
      <c r="E802" s="660"/>
      <c r="F802" s="660"/>
      <c r="G802" s="660"/>
    </row>
    <row r="803" spans="2:18" customFormat="1" ht="15" x14ac:dyDescent="0.25">
      <c r="B803" s="564" t="s">
        <v>1740</v>
      </c>
      <c r="C803" s="565">
        <v>0.01</v>
      </c>
      <c r="D803" s="661"/>
      <c r="E803" s="660"/>
      <c r="F803" s="660"/>
      <c r="G803" s="660"/>
    </row>
    <row r="804" spans="2:18" ht="15" x14ac:dyDescent="0.25">
      <c r="B804" s="564" t="s">
        <v>1292</v>
      </c>
      <c r="C804" s="456">
        <f>C802*C803</f>
        <v>2060</v>
      </c>
      <c r="D804" s="661"/>
      <c r="E804" s="660"/>
      <c r="F804" s="660"/>
      <c r="G804" s="660"/>
      <c r="H804"/>
      <c r="I804"/>
      <c r="J804"/>
      <c r="K804"/>
      <c r="L804"/>
      <c r="M804"/>
      <c r="N804"/>
      <c r="O804"/>
      <c r="P804"/>
      <c r="Q804"/>
      <c r="R804" s="91"/>
    </row>
    <row r="805" spans="2:18" ht="15" x14ac:dyDescent="0.25">
      <c r="B805" s="564" t="s">
        <v>1293</v>
      </c>
      <c r="C805" s="456">
        <f>+C804/12</f>
        <v>171.66666666666666</v>
      </c>
      <c r="D805" s="661"/>
      <c r="E805" s="660"/>
      <c r="F805" s="660"/>
      <c r="G805" s="660"/>
      <c r="H805"/>
      <c r="I805"/>
      <c r="J805"/>
      <c r="K805"/>
      <c r="L805"/>
      <c r="M805"/>
      <c r="N805"/>
      <c r="O805"/>
      <c r="P805"/>
      <c r="Q805"/>
      <c r="R805" s="91"/>
    </row>
    <row r="806" spans="2:18" ht="15" x14ac:dyDescent="0.25">
      <c r="B806" s="115" t="s">
        <v>1294</v>
      </c>
      <c r="C806" s="115">
        <v>3000000</v>
      </c>
      <c r="D806" s="661"/>
      <c r="E806" s="660"/>
      <c r="F806" s="660"/>
      <c r="G806" s="660"/>
      <c r="H806"/>
      <c r="I806"/>
      <c r="J806"/>
      <c r="K806"/>
      <c r="L806"/>
      <c r="M806"/>
      <c r="N806"/>
      <c r="O806"/>
      <c r="P806"/>
      <c r="Q806"/>
      <c r="R806" s="91"/>
    </row>
    <row r="807" spans="2:18" ht="15" x14ac:dyDescent="0.25">
      <c r="B807"/>
      <c r="C807"/>
      <c r="G807"/>
      <c r="H807"/>
      <c r="I807"/>
      <c r="J807"/>
      <c r="K807"/>
      <c r="L807"/>
      <c r="M807"/>
      <c r="N807"/>
      <c r="O807"/>
      <c r="P807"/>
      <c r="Q807"/>
      <c r="R807" s="91"/>
    </row>
    <row r="809" spans="2:18" ht="15" x14ac:dyDescent="0.25">
      <c r="B809" s="294" t="s">
        <v>1396</v>
      </c>
      <c r="C809" s="49"/>
    </row>
    <row r="810" spans="2:18" ht="15" x14ac:dyDescent="0.25">
      <c r="B810" s="294" t="s">
        <v>1741</v>
      </c>
      <c r="C810" s="49"/>
    </row>
    <row r="811" spans="2:18" ht="117.75" customHeight="1" x14ac:dyDescent="0.2">
      <c r="B811" s="410" t="s">
        <v>1386</v>
      </c>
      <c r="C811" s="49"/>
    </row>
    <row r="812" spans="2:18" x14ac:dyDescent="0.2">
      <c r="B812" s="304" t="s">
        <v>1387</v>
      </c>
      <c r="C812" s="48">
        <v>300000000</v>
      </c>
    </row>
    <row r="813" spans="2:18" x14ac:dyDescent="0.2">
      <c r="B813" s="244" t="s">
        <v>1388</v>
      </c>
      <c r="C813" s="284">
        <v>0.04</v>
      </c>
    </row>
    <row r="814" spans="2:18" x14ac:dyDescent="0.2">
      <c r="B814" s="257" t="s">
        <v>1389</v>
      </c>
      <c r="C814" s="72">
        <f>+C812*C813</f>
        <v>12000000</v>
      </c>
      <c r="D814" s="567"/>
    </row>
    <row r="815" spans="2:18" x14ac:dyDescent="0.2">
      <c r="B815" s="2"/>
      <c r="C815" s="49"/>
    </row>
    <row r="816" spans="2:18" x14ac:dyDescent="0.2">
      <c r="B816" s="2"/>
      <c r="C816" s="49"/>
    </row>
    <row r="818" spans="2:8" ht="15" x14ac:dyDescent="0.25">
      <c r="B818" s="294" t="s">
        <v>1210</v>
      </c>
      <c r="C818" s="43"/>
      <c r="D818" s="43"/>
      <c r="E818" s="109"/>
      <c r="F818" s="97"/>
      <c r="G818" s="101"/>
      <c r="H818" s="101"/>
    </row>
    <row r="819" spans="2:8" ht="15" x14ac:dyDescent="0.25">
      <c r="B819" s="294" t="s">
        <v>1191</v>
      </c>
      <c r="C819" s="110"/>
      <c r="D819" s="108"/>
      <c r="E819" s="109"/>
      <c r="F819" s="97"/>
      <c r="G819" s="110"/>
      <c r="H819" s="111"/>
    </row>
    <row r="820" spans="2:8" x14ac:dyDescent="0.2">
      <c r="B820" s="100" t="s">
        <v>299</v>
      </c>
      <c r="C820" s="53">
        <v>42412</v>
      </c>
      <c r="D820" s="108"/>
      <c r="E820" s="109"/>
      <c r="F820" s="97"/>
      <c r="G820" s="110"/>
      <c r="H820" s="97"/>
    </row>
    <row r="821" spans="2:8" ht="30" x14ac:dyDescent="0.25">
      <c r="B821" s="568" t="s">
        <v>301</v>
      </c>
      <c r="C821" s="568" t="s">
        <v>182</v>
      </c>
      <c r="D821" s="568" t="s">
        <v>183</v>
      </c>
      <c r="E821" s="568" t="s">
        <v>1211</v>
      </c>
      <c r="F821" s="568" t="s">
        <v>1212</v>
      </c>
      <c r="G821" s="568" t="s">
        <v>1213</v>
      </c>
      <c r="H821" s="568" t="s">
        <v>871</v>
      </c>
    </row>
    <row r="822" spans="2:8" x14ac:dyDescent="0.2">
      <c r="B822" s="103" t="s">
        <v>185</v>
      </c>
      <c r="C822" s="104">
        <v>44769</v>
      </c>
      <c r="D822" s="105">
        <v>1898742828</v>
      </c>
      <c r="E822" s="144">
        <v>0.2</v>
      </c>
      <c r="F822" s="32">
        <f>D822*E822</f>
        <v>379748565.60000002</v>
      </c>
      <c r="G822" s="276">
        <v>0.08</v>
      </c>
      <c r="H822" s="44">
        <f>F822*G822</f>
        <v>30379885.248000003</v>
      </c>
    </row>
    <row r="823" spans="2:8" x14ac:dyDescent="0.2">
      <c r="B823" s="106" t="s">
        <v>186</v>
      </c>
      <c r="C823" s="104">
        <v>204995</v>
      </c>
      <c r="D823" s="105">
        <v>8694247940</v>
      </c>
      <c r="E823" s="144">
        <v>0.1</v>
      </c>
      <c r="F823" s="32">
        <f>D823*E823</f>
        <v>869424794</v>
      </c>
      <c r="G823" s="288">
        <v>0.05</v>
      </c>
      <c r="H823" s="44">
        <f>F823*G823</f>
        <v>43471239.700000003</v>
      </c>
    </row>
    <row r="824" spans="2:8" x14ac:dyDescent="0.2">
      <c r="B824" s="287"/>
      <c r="C824" s="107"/>
      <c r="D824" s="108"/>
      <c r="E824" s="411"/>
      <c r="F824" s="412"/>
      <c r="G824" s="413"/>
      <c r="H824" s="414"/>
    </row>
    <row r="826" spans="2:8" ht="15" x14ac:dyDescent="0.25">
      <c r="B826" s="294" t="s">
        <v>1214</v>
      </c>
      <c r="C826" s="415"/>
      <c r="D826" s="415"/>
      <c r="E826" s="415"/>
    </row>
    <row r="827" spans="2:8" ht="15" x14ac:dyDescent="0.25">
      <c r="B827" s="416" t="s">
        <v>309</v>
      </c>
      <c r="C827" s="416" t="s">
        <v>310</v>
      </c>
      <c r="D827" s="416" t="s">
        <v>131</v>
      </c>
      <c r="E827" s="416" t="s">
        <v>118</v>
      </c>
    </row>
    <row r="828" spans="2:8" x14ac:dyDescent="0.2">
      <c r="B828" s="415" t="s">
        <v>1215</v>
      </c>
      <c r="C828" s="417">
        <v>4000000</v>
      </c>
      <c r="D828" s="415">
        <v>1</v>
      </c>
      <c r="E828" s="417">
        <v>30000000</v>
      </c>
    </row>
    <row r="829" spans="2:8" x14ac:dyDescent="0.2">
      <c r="B829" s="415" t="s">
        <v>1216</v>
      </c>
      <c r="C829" s="417">
        <v>1100000</v>
      </c>
      <c r="D829" s="415">
        <v>1</v>
      </c>
      <c r="E829" s="417">
        <v>20000000</v>
      </c>
    </row>
    <row r="830" spans="2:8" x14ac:dyDescent="0.2">
      <c r="B830" s="415" t="s">
        <v>323</v>
      </c>
      <c r="C830" s="418">
        <v>2000000</v>
      </c>
      <c r="D830" s="259">
        <v>1</v>
      </c>
      <c r="E830" s="418">
        <v>2000000</v>
      </c>
    </row>
    <row r="831" spans="2:8" ht="15" x14ac:dyDescent="0.25">
      <c r="B831" s="66" t="s">
        <v>318</v>
      </c>
      <c r="E831" s="569">
        <f>SUM(E828:E830)</f>
        <v>52000000</v>
      </c>
    </row>
    <row r="833" spans="2:8" ht="15" x14ac:dyDescent="0.25">
      <c r="B833" s="294" t="s">
        <v>1217</v>
      </c>
      <c r="C833" s="12"/>
      <c r="D833" s="12"/>
      <c r="E833" s="2"/>
      <c r="F833" s="2"/>
      <c r="G833" s="2"/>
      <c r="H833" s="2"/>
    </row>
    <row r="834" spans="2:8" x14ac:dyDescent="0.2">
      <c r="B834" s="100" t="s">
        <v>299</v>
      </c>
      <c r="C834" s="53">
        <v>42412</v>
      </c>
      <c r="D834" s="91"/>
      <c r="E834" s="91"/>
      <c r="F834" s="97"/>
      <c r="G834" s="91"/>
      <c r="H834" s="91"/>
    </row>
    <row r="835" spans="2:8" ht="30" x14ac:dyDescent="0.25">
      <c r="B835" s="568" t="s">
        <v>1199</v>
      </c>
      <c r="C835" s="568" t="s">
        <v>182</v>
      </c>
      <c r="D835" s="568" t="s">
        <v>183</v>
      </c>
      <c r="E835" s="568" t="s">
        <v>1218</v>
      </c>
      <c r="F835" s="568" t="s">
        <v>184</v>
      </c>
      <c r="G835" s="568" t="s">
        <v>1219</v>
      </c>
      <c r="H835" s="568" t="s">
        <v>1200</v>
      </c>
    </row>
    <row r="836" spans="2:8" x14ac:dyDescent="0.2">
      <c r="B836" s="103" t="s">
        <v>185</v>
      </c>
      <c r="C836" s="104">
        <v>44769</v>
      </c>
      <c r="D836" s="105">
        <f>C834*C836</f>
        <v>1898742828</v>
      </c>
      <c r="E836" s="400">
        <v>0.03</v>
      </c>
      <c r="F836" s="53">
        <f>D836*E836</f>
        <v>56962284.839999996</v>
      </c>
      <c r="G836" s="400">
        <v>0.5</v>
      </c>
      <c r="H836" s="401">
        <f>F836*G836</f>
        <v>28481142.419999998</v>
      </c>
    </row>
    <row r="837" spans="2:8" x14ac:dyDescent="0.2">
      <c r="B837" s="106" t="s">
        <v>186</v>
      </c>
      <c r="C837" s="104">
        <v>204995</v>
      </c>
      <c r="D837" s="105">
        <f>C834*C837</f>
        <v>8694247940</v>
      </c>
      <c r="E837" s="400">
        <v>0.02</v>
      </c>
      <c r="F837" s="53">
        <f>D837*E837</f>
        <v>173884958.80000001</v>
      </c>
      <c r="G837" s="400">
        <v>0.25</v>
      </c>
      <c r="H837" s="401">
        <f>F837*G837</f>
        <v>43471239.700000003</v>
      </c>
    </row>
    <row r="838" spans="2:8" x14ac:dyDescent="0.2">
      <c r="B838" s="287"/>
      <c r="C838" s="107"/>
      <c r="D838" s="108"/>
      <c r="E838" s="110"/>
      <c r="F838" s="97"/>
      <c r="G838" s="110"/>
      <c r="H838" s="111"/>
    </row>
    <row r="840" spans="2:8" ht="15" x14ac:dyDescent="0.25">
      <c r="B840" s="294" t="s">
        <v>1390</v>
      </c>
    </row>
    <row r="841" spans="2:8" ht="15" x14ac:dyDescent="0.25">
      <c r="B841" s="294" t="s">
        <v>1391</v>
      </c>
      <c r="C841" s="415"/>
    </row>
    <row r="842" spans="2:8" ht="15" x14ac:dyDescent="0.25">
      <c r="B842" s="416" t="s">
        <v>309</v>
      </c>
      <c r="C842" s="419" t="s">
        <v>344</v>
      </c>
    </row>
    <row r="843" spans="2:8" x14ac:dyDescent="0.2">
      <c r="B843" s="415" t="s">
        <v>1220</v>
      </c>
      <c r="C843" s="417">
        <f>36286464+5832240</f>
        <v>42118704</v>
      </c>
    </row>
    <row r="844" spans="2:8" x14ac:dyDescent="0.2">
      <c r="B844" s="415" t="s">
        <v>1221</v>
      </c>
      <c r="C844" s="417">
        <f>13480960+328500860+29831691</f>
        <v>371813511</v>
      </c>
    </row>
    <row r="845" spans="2:8" x14ac:dyDescent="0.2">
      <c r="B845" s="415" t="s">
        <v>1222</v>
      </c>
      <c r="C845" s="417">
        <f>1814750000+461221474</f>
        <v>2275971474</v>
      </c>
    </row>
    <row r="846" spans="2:8" x14ac:dyDescent="0.2">
      <c r="B846" s="415" t="s">
        <v>1223</v>
      </c>
      <c r="C846" s="417">
        <f>215397012+648233777</f>
        <v>863630789</v>
      </c>
    </row>
    <row r="847" spans="2:8" ht="15" x14ac:dyDescent="0.25">
      <c r="B847" s="570" t="s">
        <v>1392</v>
      </c>
      <c r="C847" s="418">
        <f>SUM(C843:C846)</f>
        <v>3553534478</v>
      </c>
    </row>
    <row r="848" spans="2:8" ht="15" x14ac:dyDescent="0.25">
      <c r="B848" s="570" t="s">
        <v>1393</v>
      </c>
      <c r="C848" s="571">
        <v>0.13120000000000001</v>
      </c>
    </row>
    <row r="849" spans="2:8" ht="15" x14ac:dyDescent="0.25">
      <c r="B849" s="570" t="s">
        <v>1394</v>
      </c>
      <c r="C849" s="418">
        <f>+C847*(1+C848)</f>
        <v>4019758201.5135999</v>
      </c>
    </row>
    <row r="850" spans="2:8" ht="15" x14ac:dyDescent="0.25">
      <c r="B850" s="66" t="s">
        <v>1395</v>
      </c>
      <c r="C850" s="572">
        <f>+C849/50</f>
        <v>80395164.030271992</v>
      </c>
    </row>
    <row r="853" spans="2:8" ht="15" x14ac:dyDescent="0.25">
      <c r="B853" s="66" t="s">
        <v>1224</v>
      </c>
      <c r="C853" s="91"/>
      <c r="D853" s="91"/>
      <c r="E853" s="91"/>
      <c r="F853" s="97"/>
      <c r="G853" s="91"/>
      <c r="H853" s="91"/>
    </row>
    <row r="854" spans="2:8" x14ac:dyDescent="0.2">
      <c r="B854" s="100" t="s">
        <v>1198</v>
      </c>
      <c r="C854" s="53">
        <v>42412</v>
      </c>
      <c r="D854" s="91"/>
      <c r="E854" s="91"/>
      <c r="F854" s="97"/>
      <c r="G854" s="91"/>
      <c r="H854" s="91"/>
    </row>
    <row r="855" spans="2:8" ht="30" x14ac:dyDescent="0.25">
      <c r="B855" s="66" t="s">
        <v>1199</v>
      </c>
      <c r="C855" s="66" t="s">
        <v>182</v>
      </c>
      <c r="D855" s="66" t="s">
        <v>183</v>
      </c>
      <c r="E855" s="66" t="s">
        <v>1225</v>
      </c>
      <c r="F855" s="66" t="s">
        <v>1226</v>
      </c>
      <c r="G855" s="66" t="s">
        <v>1227</v>
      </c>
      <c r="H855" s="66" t="s">
        <v>1200</v>
      </c>
    </row>
    <row r="856" spans="2:8" x14ac:dyDescent="0.2">
      <c r="B856" s="103" t="s">
        <v>185</v>
      </c>
      <c r="C856" s="104">
        <v>23563</v>
      </c>
      <c r="D856" s="105">
        <f>C854*C856</f>
        <v>999353956</v>
      </c>
      <c r="E856" s="400">
        <v>0.1</v>
      </c>
      <c r="F856" s="53">
        <f>D856*E856</f>
        <v>99935395.600000009</v>
      </c>
      <c r="G856" s="400">
        <v>0.1</v>
      </c>
      <c r="H856" s="401">
        <f>F856*G856</f>
        <v>9993539.5600000005</v>
      </c>
    </row>
    <row r="857" spans="2:8" x14ac:dyDescent="0.2">
      <c r="B857" s="106" t="s">
        <v>186</v>
      </c>
      <c r="C857" s="104">
        <v>204995</v>
      </c>
      <c r="D857" s="105">
        <f>C854*C857</f>
        <v>8694247940</v>
      </c>
      <c r="E857" s="400">
        <v>0.05</v>
      </c>
      <c r="F857" s="53">
        <f>D857*E857</f>
        <v>434712397</v>
      </c>
      <c r="G857" s="400">
        <v>0.05</v>
      </c>
      <c r="H857" s="401">
        <f>F857*G857</f>
        <v>21735619.850000001</v>
      </c>
    </row>
    <row r="858" spans="2:8" x14ac:dyDescent="0.2">
      <c r="B858" s="103" t="s">
        <v>187</v>
      </c>
      <c r="C858" s="104">
        <v>1736565</v>
      </c>
      <c r="D858" s="105">
        <f>C854*C858</f>
        <v>73651194780</v>
      </c>
      <c r="E858" s="400">
        <v>0.03</v>
      </c>
      <c r="F858" s="53">
        <f>D858*E858</f>
        <v>2209535843.4000001</v>
      </c>
      <c r="G858" s="400">
        <v>0.02</v>
      </c>
      <c r="H858" s="401">
        <f>F858*G858</f>
        <v>44190716.868000001</v>
      </c>
    </row>
  </sheetData>
  <sheetProtection algorithmName="SHA-512" hashValue="PL6DielUPeO1RxHB6URQ2LiDOGNDsZ/HBxd7JwuPaWPv+JJuYPwTSWwvXdfmcl17ksX1QN0dUGLtDIBgyX1zYg==" saltValue="EQ7weM7KmQ9oL9bAbYbpyQ==" spinCount="100000" sheet="1" objects="1" scenarios="1"/>
  <mergeCells count="30">
    <mergeCell ref="D768:F774"/>
    <mergeCell ref="D802:G806"/>
    <mergeCell ref="B405:C405"/>
    <mergeCell ref="B432:E434"/>
    <mergeCell ref="B391:D391"/>
    <mergeCell ref="D561:E564"/>
    <mergeCell ref="B629:D629"/>
    <mergeCell ref="D570:E573"/>
    <mergeCell ref="B404:C404"/>
    <mergeCell ref="B141:C141"/>
    <mergeCell ref="B331:D331"/>
    <mergeCell ref="B379:D379"/>
    <mergeCell ref="B378:D378"/>
    <mergeCell ref="B380:D380"/>
    <mergeCell ref="B381:D381"/>
    <mergeCell ref="B382:D382"/>
    <mergeCell ref="B384:D384"/>
    <mergeCell ref="B386:D386"/>
    <mergeCell ref="B389:D389"/>
    <mergeCell ref="B387:C387"/>
    <mergeCell ref="B383:D383"/>
    <mergeCell ref="B385:D385"/>
    <mergeCell ref="B388:C388"/>
    <mergeCell ref="B1:J1"/>
    <mergeCell ref="B6:E6"/>
    <mergeCell ref="B112:D112"/>
    <mergeCell ref="C114:C124"/>
    <mergeCell ref="B139:C139"/>
    <mergeCell ref="B38:E39"/>
    <mergeCell ref="B104:E105"/>
  </mergeCells>
  <phoneticPr fontId="15" type="noConversion"/>
  <hyperlinks>
    <hyperlink ref="B106" r:id="rId1" xr:uid="{CFC30038-37CA-4A43-BB6E-8626330239A7}"/>
    <hyperlink ref="B40" r:id="rId2" xr:uid="{F693112F-65A6-4E64-A181-25FCC34EC6EA}"/>
  </hyperlinks>
  <pageMargins left="0.7" right="0.7" top="0.75" bottom="0.75" header="0.3" footer="0.3"/>
  <pageSetup paperSize="9" orientation="portrait" r:id="rId3"/>
  <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7F01D-8133-4FF1-B706-4630C02D9F9E}">
  <dimension ref="A1:AL161"/>
  <sheetViews>
    <sheetView topLeftCell="C1" zoomScale="60" zoomScaleNormal="60" workbookViewId="0">
      <selection activeCell="C1" sqref="C1:C2"/>
    </sheetView>
  </sheetViews>
  <sheetFormatPr baseColWidth="10" defaultColWidth="11.42578125" defaultRowHeight="14.25" x14ac:dyDescent="0.25"/>
  <cols>
    <col min="1" max="1" width="24.85546875" style="272" hidden="1" customWidth="1"/>
    <col min="2" max="2" width="29.85546875" style="272" hidden="1" customWidth="1"/>
    <col min="3" max="3" width="31.7109375" style="272" customWidth="1"/>
    <col min="4" max="4" width="36" style="272" customWidth="1"/>
    <col min="5" max="5" width="67.5703125" style="272" customWidth="1"/>
    <col min="6" max="6" width="94.5703125" style="269" customWidth="1"/>
    <col min="7" max="7" width="43.28515625" style="269" customWidth="1"/>
    <col min="8" max="8" width="31.7109375" style="269" customWidth="1"/>
    <col min="9" max="9" width="20" style="269" customWidth="1"/>
    <col min="10" max="10" width="33.7109375" style="269" customWidth="1"/>
    <col min="11" max="11" width="30.7109375" style="269" customWidth="1"/>
    <col min="12" max="12" width="27.42578125" style="269" customWidth="1"/>
    <col min="13" max="13" width="18.140625" style="269" customWidth="1"/>
    <col min="14" max="14" width="25.7109375" style="269" customWidth="1"/>
    <col min="15" max="15" width="28.28515625" style="269" customWidth="1"/>
    <col min="16" max="16" width="22.5703125" style="269" customWidth="1"/>
    <col min="17" max="17" width="28.7109375" style="269" customWidth="1"/>
    <col min="18" max="18" width="32.85546875" style="269" customWidth="1"/>
    <col min="19" max="27" width="3.42578125" style="269" bestFit="1" customWidth="1"/>
    <col min="28" max="37" width="4.85546875" style="269" bestFit="1" customWidth="1"/>
    <col min="38" max="38" width="4.85546875" style="269" customWidth="1"/>
    <col min="39" max="16384" width="11.42578125" style="269"/>
  </cols>
  <sheetData>
    <row r="1" spans="1:38" ht="15" customHeight="1" x14ac:dyDescent="0.25">
      <c r="C1" s="670" t="s">
        <v>400</v>
      </c>
      <c r="D1" s="670" t="s">
        <v>401</v>
      </c>
      <c r="E1" s="670" t="s">
        <v>787</v>
      </c>
      <c r="F1" s="672" t="s">
        <v>788</v>
      </c>
      <c r="G1" s="669" t="s">
        <v>1759</v>
      </c>
      <c r="H1" s="669" t="s">
        <v>386</v>
      </c>
      <c r="I1" s="669" t="s">
        <v>387</v>
      </c>
      <c r="J1" s="669" t="s">
        <v>388</v>
      </c>
      <c r="K1" s="669" t="s">
        <v>389</v>
      </c>
      <c r="L1" s="669" t="s">
        <v>390</v>
      </c>
      <c r="M1" s="669" t="s">
        <v>391</v>
      </c>
      <c r="N1" s="669" t="s">
        <v>392</v>
      </c>
      <c r="O1" s="669" t="s">
        <v>393</v>
      </c>
      <c r="P1" s="669" t="s">
        <v>394</v>
      </c>
      <c r="Q1" s="669" t="s">
        <v>395</v>
      </c>
      <c r="R1" s="669" t="s">
        <v>396</v>
      </c>
      <c r="S1" s="674" t="s">
        <v>397</v>
      </c>
      <c r="T1" s="674"/>
      <c r="U1" s="674"/>
      <c r="V1" s="674"/>
      <c r="W1" s="674"/>
      <c r="X1" s="674"/>
      <c r="Y1" s="674"/>
      <c r="Z1" s="674"/>
      <c r="AA1" s="674"/>
      <c r="AB1" s="674"/>
      <c r="AC1" s="674"/>
      <c r="AD1" s="674"/>
      <c r="AE1" s="674"/>
      <c r="AF1" s="674"/>
      <c r="AG1" s="674"/>
      <c r="AH1" s="674"/>
      <c r="AI1" s="674"/>
      <c r="AJ1" s="674"/>
      <c r="AK1" s="674"/>
      <c r="AL1" s="674"/>
    </row>
    <row r="2" spans="1:38" ht="63.75" customHeight="1" x14ac:dyDescent="0.25">
      <c r="A2" s="268" t="s">
        <v>398</v>
      </c>
      <c r="B2" s="268" t="s">
        <v>399</v>
      </c>
      <c r="C2" s="671"/>
      <c r="D2" s="671"/>
      <c r="E2" s="671"/>
      <c r="F2" s="673"/>
      <c r="G2" s="669"/>
      <c r="H2" s="669"/>
      <c r="I2" s="669"/>
      <c r="J2" s="669"/>
      <c r="K2" s="669"/>
      <c r="L2" s="669"/>
      <c r="M2" s="669"/>
      <c r="N2" s="669"/>
      <c r="O2" s="669"/>
      <c r="P2" s="669"/>
      <c r="Q2" s="669"/>
      <c r="R2" s="669"/>
      <c r="S2" s="197">
        <v>1</v>
      </c>
      <c r="T2" s="197">
        <v>2</v>
      </c>
      <c r="U2" s="197">
        <v>3</v>
      </c>
      <c r="V2" s="197">
        <v>4</v>
      </c>
      <c r="W2" s="197">
        <v>5</v>
      </c>
      <c r="X2" s="197">
        <v>6</v>
      </c>
      <c r="Y2" s="197">
        <v>7</v>
      </c>
      <c r="Z2" s="197">
        <v>8</v>
      </c>
      <c r="AA2" s="197">
        <v>9</v>
      </c>
      <c r="AB2" s="197">
        <v>10</v>
      </c>
      <c r="AC2" s="197">
        <v>11</v>
      </c>
      <c r="AD2" s="197">
        <v>12</v>
      </c>
      <c r="AE2" s="197">
        <v>13</v>
      </c>
      <c r="AF2" s="197">
        <v>14</v>
      </c>
      <c r="AG2" s="197">
        <v>15</v>
      </c>
      <c r="AH2" s="197">
        <v>16</v>
      </c>
      <c r="AI2" s="197">
        <v>17</v>
      </c>
      <c r="AJ2" s="197">
        <v>18</v>
      </c>
      <c r="AK2" s="197">
        <v>19</v>
      </c>
      <c r="AL2" s="197">
        <v>20</v>
      </c>
    </row>
    <row r="3" spans="1:38" ht="96.75" customHeight="1" x14ac:dyDescent="0.25">
      <c r="A3" s="688" t="s">
        <v>402</v>
      </c>
      <c r="B3" s="688" t="s">
        <v>403</v>
      </c>
      <c r="C3" s="688" t="s">
        <v>404</v>
      </c>
      <c r="D3" s="688" t="s">
        <v>405</v>
      </c>
      <c r="E3" s="685" t="s">
        <v>789</v>
      </c>
      <c r="F3" s="270" t="s">
        <v>1663</v>
      </c>
      <c r="G3" s="199" t="s">
        <v>406</v>
      </c>
      <c r="H3" s="199" t="s">
        <v>407</v>
      </c>
      <c r="I3" s="199"/>
      <c r="J3" s="199" t="s">
        <v>408</v>
      </c>
      <c r="K3" s="199">
        <v>4</v>
      </c>
      <c r="L3" s="675" t="s">
        <v>409</v>
      </c>
      <c r="M3" s="675" t="s">
        <v>410</v>
      </c>
      <c r="N3" s="675" t="s">
        <v>411</v>
      </c>
      <c r="O3" s="675" t="s">
        <v>412</v>
      </c>
      <c r="P3" s="200" t="s">
        <v>410</v>
      </c>
      <c r="Q3" s="200" t="s">
        <v>413</v>
      </c>
      <c r="R3" s="200" t="s">
        <v>414</v>
      </c>
      <c r="S3" s="201"/>
      <c r="T3" s="201"/>
      <c r="U3" s="202"/>
      <c r="V3" s="201"/>
      <c r="W3" s="201"/>
      <c r="X3" s="201"/>
      <c r="Y3" s="202"/>
      <c r="Z3" s="201"/>
      <c r="AA3" s="201"/>
      <c r="AB3" s="201"/>
      <c r="AC3" s="202"/>
      <c r="AD3" s="201"/>
      <c r="AE3" s="201"/>
      <c r="AF3" s="201"/>
      <c r="AG3" s="202"/>
      <c r="AH3" s="201"/>
      <c r="AI3" s="201"/>
      <c r="AJ3" s="201"/>
      <c r="AK3" s="202"/>
      <c r="AL3" s="201"/>
    </row>
    <row r="4" spans="1:38" ht="79.5" customHeight="1" x14ac:dyDescent="0.25">
      <c r="A4" s="688"/>
      <c r="B4" s="688"/>
      <c r="C4" s="688"/>
      <c r="D4" s="688"/>
      <c r="E4" s="686"/>
      <c r="F4" s="270" t="s">
        <v>1664</v>
      </c>
      <c r="G4" s="199" t="s">
        <v>415</v>
      </c>
      <c r="H4" s="199" t="s">
        <v>416</v>
      </c>
      <c r="I4" s="203"/>
      <c r="J4" s="199" t="s">
        <v>417</v>
      </c>
      <c r="K4" s="199">
        <v>12</v>
      </c>
      <c r="L4" s="676"/>
      <c r="M4" s="676"/>
      <c r="N4" s="676"/>
      <c r="O4" s="676"/>
      <c r="P4" s="200" t="s">
        <v>418</v>
      </c>
      <c r="Q4" s="199" t="s">
        <v>411</v>
      </c>
      <c r="R4" s="200" t="s">
        <v>412</v>
      </c>
      <c r="S4" s="201"/>
      <c r="T4" s="201"/>
      <c r="U4" s="204"/>
      <c r="V4" s="202"/>
      <c r="W4" s="202"/>
      <c r="X4" s="202"/>
      <c r="Y4" s="202"/>
      <c r="Z4" s="202"/>
      <c r="AA4" s="202"/>
      <c r="AB4" s="202"/>
      <c r="AC4" s="202"/>
      <c r="AD4" s="202"/>
      <c r="AE4" s="202"/>
      <c r="AF4" s="202"/>
      <c r="AG4" s="202"/>
      <c r="AH4" s="202"/>
      <c r="AI4" s="202"/>
      <c r="AJ4" s="202"/>
      <c r="AK4" s="202"/>
      <c r="AL4" s="202"/>
    </row>
    <row r="5" spans="1:38" ht="156.75" customHeight="1" x14ac:dyDescent="0.25">
      <c r="A5" s="688"/>
      <c r="B5" s="688"/>
      <c r="C5" s="688"/>
      <c r="D5" s="688"/>
      <c r="E5" s="686"/>
      <c r="F5" s="270" t="s">
        <v>419</v>
      </c>
      <c r="G5" s="199" t="s">
        <v>420</v>
      </c>
      <c r="H5" s="199" t="s">
        <v>416</v>
      </c>
      <c r="I5" s="203"/>
      <c r="J5" s="199" t="s">
        <v>417</v>
      </c>
      <c r="K5" s="199">
        <v>12</v>
      </c>
      <c r="L5" s="676"/>
      <c r="M5" s="676"/>
      <c r="N5" s="676"/>
      <c r="O5" s="676"/>
      <c r="P5" s="205" t="s">
        <v>418</v>
      </c>
      <c r="Q5" s="205" t="s">
        <v>411</v>
      </c>
      <c r="R5" s="205" t="s">
        <v>412</v>
      </c>
      <c r="S5" s="201"/>
      <c r="T5" s="201"/>
      <c r="U5" s="202"/>
      <c r="V5" s="202"/>
      <c r="W5" s="202"/>
      <c r="X5" s="202"/>
      <c r="Y5" s="202"/>
      <c r="Z5" s="202"/>
      <c r="AA5" s="202"/>
      <c r="AB5" s="202"/>
      <c r="AC5" s="202"/>
      <c r="AD5" s="202"/>
      <c r="AE5" s="202"/>
      <c r="AF5" s="202"/>
      <c r="AG5" s="202"/>
      <c r="AH5" s="202"/>
      <c r="AI5" s="202"/>
      <c r="AJ5" s="202"/>
      <c r="AK5" s="202"/>
      <c r="AL5" s="202"/>
    </row>
    <row r="6" spans="1:38" ht="71.25" customHeight="1" x14ac:dyDescent="0.25">
      <c r="A6" s="688"/>
      <c r="B6" s="688"/>
      <c r="C6" s="688"/>
      <c r="D6" s="688"/>
      <c r="E6" s="686"/>
      <c r="F6" s="270" t="s">
        <v>421</v>
      </c>
      <c r="G6" s="199" t="s">
        <v>422</v>
      </c>
      <c r="H6" s="199" t="s">
        <v>416</v>
      </c>
      <c r="I6" s="203"/>
      <c r="J6" s="199" t="s">
        <v>417</v>
      </c>
      <c r="K6" s="199">
        <v>12</v>
      </c>
      <c r="L6" s="676"/>
      <c r="M6" s="676"/>
      <c r="N6" s="676"/>
      <c r="O6" s="676"/>
      <c r="P6" s="205" t="s">
        <v>418</v>
      </c>
      <c r="Q6" s="199" t="s">
        <v>411</v>
      </c>
      <c r="R6" s="205" t="s">
        <v>412</v>
      </c>
      <c r="S6" s="201"/>
      <c r="T6" s="201"/>
      <c r="U6" s="202"/>
      <c r="V6" s="202"/>
      <c r="W6" s="202"/>
      <c r="X6" s="202"/>
      <c r="Y6" s="202"/>
      <c r="Z6" s="202"/>
      <c r="AA6" s="202"/>
      <c r="AB6" s="202"/>
      <c r="AC6" s="202"/>
      <c r="AD6" s="202"/>
      <c r="AE6" s="202"/>
      <c r="AF6" s="202"/>
      <c r="AG6" s="202"/>
      <c r="AH6" s="202"/>
      <c r="AI6" s="202"/>
      <c r="AJ6" s="202"/>
      <c r="AK6" s="202"/>
      <c r="AL6" s="202"/>
    </row>
    <row r="7" spans="1:38" ht="97.5" customHeight="1" x14ac:dyDescent="0.25">
      <c r="A7" s="688"/>
      <c r="B7" s="688"/>
      <c r="C7" s="688"/>
      <c r="D7" s="688"/>
      <c r="E7" s="686"/>
      <c r="F7" s="270" t="s">
        <v>790</v>
      </c>
      <c r="G7" s="199" t="s">
        <v>423</v>
      </c>
      <c r="H7" s="199" t="s">
        <v>416</v>
      </c>
      <c r="I7" s="203"/>
      <c r="J7" s="199" t="s">
        <v>417</v>
      </c>
      <c r="K7" s="199">
        <v>12</v>
      </c>
      <c r="L7" s="676"/>
      <c r="M7" s="676"/>
      <c r="N7" s="676"/>
      <c r="O7" s="676"/>
      <c r="P7" s="205" t="s">
        <v>418</v>
      </c>
      <c r="Q7" s="199" t="s">
        <v>411</v>
      </c>
      <c r="R7" s="205" t="s">
        <v>412</v>
      </c>
      <c r="S7" s="201"/>
      <c r="T7" s="201"/>
      <c r="U7" s="202"/>
      <c r="V7" s="202"/>
      <c r="W7" s="202"/>
      <c r="X7" s="202"/>
      <c r="Y7" s="202"/>
      <c r="Z7" s="202"/>
      <c r="AA7" s="202"/>
      <c r="AB7" s="202"/>
      <c r="AC7" s="202"/>
      <c r="AD7" s="202"/>
      <c r="AE7" s="202"/>
      <c r="AF7" s="202"/>
      <c r="AG7" s="202"/>
      <c r="AH7" s="202"/>
      <c r="AI7" s="202"/>
      <c r="AJ7" s="202"/>
      <c r="AK7" s="202"/>
      <c r="AL7" s="202"/>
    </row>
    <row r="8" spans="1:38" ht="91.5" customHeight="1" x14ac:dyDescent="0.25">
      <c r="A8" s="688"/>
      <c r="B8" s="688"/>
      <c r="C8" s="688"/>
      <c r="D8" s="688"/>
      <c r="E8" s="686"/>
      <c r="F8" s="270" t="s">
        <v>424</v>
      </c>
      <c r="G8" s="199" t="s">
        <v>425</v>
      </c>
      <c r="H8" s="199" t="s">
        <v>416</v>
      </c>
      <c r="I8" s="203"/>
      <c r="J8" s="199" t="s">
        <v>417</v>
      </c>
      <c r="K8" s="199">
        <v>12</v>
      </c>
      <c r="L8" s="676"/>
      <c r="M8" s="676"/>
      <c r="N8" s="676"/>
      <c r="O8" s="676"/>
      <c r="P8" s="205" t="s">
        <v>418</v>
      </c>
      <c r="Q8" s="199" t="s">
        <v>411</v>
      </c>
      <c r="R8" s="205" t="s">
        <v>412</v>
      </c>
      <c r="S8" s="201"/>
      <c r="T8" s="201"/>
      <c r="U8" s="202"/>
      <c r="V8" s="202"/>
      <c r="W8" s="202"/>
      <c r="X8" s="202"/>
      <c r="Y8" s="202"/>
      <c r="Z8" s="202"/>
      <c r="AA8" s="202"/>
      <c r="AB8" s="202"/>
      <c r="AC8" s="202"/>
      <c r="AD8" s="202"/>
      <c r="AE8" s="202"/>
      <c r="AF8" s="202"/>
      <c r="AG8" s="202"/>
      <c r="AH8" s="202"/>
      <c r="AI8" s="202"/>
      <c r="AJ8" s="202"/>
      <c r="AK8" s="202"/>
      <c r="AL8" s="202"/>
    </row>
    <row r="9" spans="1:38" ht="116.25" customHeight="1" x14ac:dyDescent="0.25">
      <c r="A9" s="688"/>
      <c r="B9" s="688"/>
      <c r="C9" s="688"/>
      <c r="D9" s="688"/>
      <c r="E9" s="687"/>
      <c r="F9" s="270" t="s">
        <v>426</v>
      </c>
      <c r="G9" s="199" t="s">
        <v>420</v>
      </c>
      <c r="H9" s="199" t="s">
        <v>416</v>
      </c>
      <c r="I9" s="203"/>
      <c r="J9" s="199" t="s">
        <v>417</v>
      </c>
      <c r="K9" s="199">
        <v>12</v>
      </c>
      <c r="L9" s="677"/>
      <c r="M9" s="677"/>
      <c r="N9" s="677"/>
      <c r="O9" s="677"/>
      <c r="P9" s="205" t="s">
        <v>418</v>
      </c>
      <c r="Q9" s="199" t="s">
        <v>411</v>
      </c>
      <c r="R9" s="205" t="s">
        <v>412</v>
      </c>
      <c r="S9" s="201"/>
      <c r="T9" s="201"/>
      <c r="U9" s="202"/>
      <c r="V9" s="202"/>
      <c r="W9" s="202"/>
      <c r="X9" s="202"/>
      <c r="Y9" s="202"/>
      <c r="Z9" s="202"/>
      <c r="AA9" s="202"/>
      <c r="AB9" s="202"/>
      <c r="AC9" s="202"/>
      <c r="AD9" s="202"/>
      <c r="AE9" s="202"/>
      <c r="AF9" s="202"/>
      <c r="AG9" s="202"/>
      <c r="AH9" s="202"/>
      <c r="AI9" s="202"/>
      <c r="AJ9" s="202"/>
      <c r="AK9" s="202"/>
      <c r="AL9" s="202"/>
    </row>
    <row r="10" spans="1:38" ht="73.5" customHeight="1" x14ac:dyDescent="0.25">
      <c r="A10" s="688" t="s">
        <v>402</v>
      </c>
      <c r="B10" s="688" t="s">
        <v>403</v>
      </c>
      <c r="C10" s="688" t="s">
        <v>404</v>
      </c>
      <c r="D10" s="688" t="s">
        <v>427</v>
      </c>
      <c r="E10" s="685" t="s">
        <v>791</v>
      </c>
      <c r="F10" s="270" t="s">
        <v>1665</v>
      </c>
      <c r="G10" s="199" t="s">
        <v>406</v>
      </c>
      <c r="H10" s="199" t="s">
        <v>407</v>
      </c>
      <c r="I10" s="199"/>
      <c r="J10" s="199" t="s">
        <v>408</v>
      </c>
      <c r="K10" s="199">
        <v>4</v>
      </c>
      <c r="L10" s="678" t="s">
        <v>409</v>
      </c>
      <c r="M10" s="678" t="s">
        <v>410</v>
      </c>
      <c r="N10" s="678" t="s">
        <v>411</v>
      </c>
      <c r="O10" s="678" t="s">
        <v>412</v>
      </c>
      <c r="P10" s="200" t="s">
        <v>410</v>
      </c>
      <c r="Q10" s="200" t="s">
        <v>428</v>
      </c>
      <c r="R10" s="205" t="s">
        <v>414</v>
      </c>
      <c r="S10" s="201"/>
      <c r="T10" s="201"/>
      <c r="U10" s="202"/>
      <c r="V10" s="201"/>
      <c r="W10" s="201"/>
      <c r="X10" s="201"/>
      <c r="Y10" s="202"/>
      <c r="Z10" s="201"/>
      <c r="AA10" s="201"/>
      <c r="AB10" s="201"/>
      <c r="AC10" s="202"/>
      <c r="AD10" s="201"/>
      <c r="AE10" s="201"/>
      <c r="AF10" s="201"/>
      <c r="AG10" s="202"/>
      <c r="AH10" s="201"/>
      <c r="AI10" s="201"/>
      <c r="AJ10" s="201"/>
      <c r="AK10" s="202"/>
      <c r="AL10" s="201"/>
    </row>
    <row r="11" spans="1:38" ht="126.75" customHeight="1" x14ac:dyDescent="0.25">
      <c r="A11" s="688"/>
      <c r="B11" s="688"/>
      <c r="C11" s="688"/>
      <c r="D11" s="688"/>
      <c r="E11" s="686"/>
      <c r="F11" s="270" t="s">
        <v>1666</v>
      </c>
      <c r="G11" s="199" t="s">
        <v>429</v>
      </c>
      <c r="H11" s="199" t="s">
        <v>416</v>
      </c>
      <c r="I11" s="203"/>
      <c r="J11" s="199" t="s">
        <v>417</v>
      </c>
      <c r="K11" s="199">
        <v>12</v>
      </c>
      <c r="L11" s="676"/>
      <c r="M11" s="676"/>
      <c r="N11" s="676"/>
      <c r="O11" s="676"/>
      <c r="P11" s="200" t="s">
        <v>418</v>
      </c>
      <c r="Q11" s="199" t="s">
        <v>411</v>
      </c>
      <c r="R11" s="200" t="s">
        <v>412</v>
      </c>
      <c r="S11" s="201"/>
      <c r="T11" s="206"/>
      <c r="U11" s="202"/>
      <c r="V11" s="202"/>
      <c r="W11" s="202"/>
      <c r="X11" s="202"/>
      <c r="Y11" s="202"/>
      <c r="Z11" s="202"/>
      <c r="AA11" s="202"/>
      <c r="AB11" s="202"/>
      <c r="AC11" s="202"/>
      <c r="AD11" s="202"/>
      <c r="AE11" s="202"/>
      <c r="AF11" s="202"/>
      <c r="AG11" s="202"/>
      <c r="AH11" s="202"/>
      <c r="AI11" s="202"/>
      <c r="AJ11" s="202"/>
      <c r="AK11" s="202"/>
      <c r="AL11" s="202"/>
    </row>
    <row r="12" spans="1:38" ht="74.25" customHeight="1" x14ac:dyDescent="0.25">
      <c r="A12" s="688"/>
      <c r="B12" s="688"/>
      <c r="C12" s="688"/>
      <c r="D12" s="688"/>
      <c r="E12" s="686"/>
      <c r="F12" s="270" t="s">
        <v>430</v>
      </c>
      <c r="G12" s="199" t="s">
        <v>429</v>
      </c>
      <c r="H12" s="199" t="s">
        <v>407</v>
      </c>
      <c r="I12" s="207"/>
      <c r="J12" s="207" t="s">
        <v>431</v>
      </c>
      <c r="K12" s="199">
        <v>12</v>
      </c>
      <c r="L12" s="676"/>
      <c r="M12" s="676"/>
      <c r="N12" s="676"/>
      <c r="O12" s="676"/>
      <c r="P12" s="200" t="s">
        <v>418</v>
      </c>
      <c r="Q12" s="199" t="s">
        <v>432</v>
      </c>
      <c r="R12" s="208" t="s">
        <v>433</v>
      </c>
      <c r="S12" s="201"/>
      <c r="T12" s="201"/>
      <c r="U12" s="202"/>
      <c r="V12" s="202"/>
      <c r="W12" s="202"/>
      <c r="X12" s="202"/>
      <c r="Y12" s="202"/>
      <c r="Z12" s="201"/>
      <c r="AA12" s="201"/>
      <c r="AB12" s="202"/>
      <c r="AC12" s="201"/>
      <c r="AD12" s="201"/>
      <c r="AE12" s="202"/>
      <c r="AF12" s="201"/>
      <c r="AG12" s="201"/>
      <c r="AH12" s="202"/>
      <c r="AI12" s="201"/>
      <c r="AJ12" s="201"/>
      <c r="AK12" s="202"/>
      <c r="AL12" s="201"/>
    </row>
    <row r="13" spans="1:38" ht="88.5" customHeight="1" x14ac:dyDescent="0.25">
      <c r="A13" s="688"/>
      <c r="B13" s="688"/>
      <c r="C13" s="688"/>
      <c r="D13" s="688"/>
      <c r="E13" s="686"/>
      <c r="F13" s="270" t="s">
        <v>434</v>
      </c>
      <c r="G13" s="199" t="s">
        <v>429</v>
      </c>
      <c r="H13" s="199" t="s">
        <v>407</v>
      </c>
      <c r="I13" s="207"/>
      <c r="J13" s="207" t="s">
        <v>431</v>
      </c>
      <c r="K13" s="199">
        <v>12</v>
      </c>
      <c r="L13" s="676"/>
      <c r="M13" s="676"/>
      <c r="N13" s="676"/>
      <c r="O13" s="676"/>
      <c r="P13" s="200" t="s">
        <v>418</v>
      </c>
      <c r="Q13" s="199" t="s">
        <v>432</v>
      </c>
      <c r="R13" s="208" t="s">
        <v>433</v>
      </c>
      <c r="S13" s="201"/>
      <c r="T13" s="201"/>
      <c r="U13" s="202"/>
      <c r="V13" s="202"/>
      <c r="W13" s="202"/>
      <c r="X13" s="202"/>
      <c r="Y13" s="202"/>
      <c r="Z13" s="201"/>
      <c r="AA13" s="201"/>
      <c r="AB13" s="202"/>
      <c r="AC13" s="201"/>
      <c r="AD13" s="201"/>
      <c r="AE13" s="202"/>
      <c r="AF13" s="201"/>
      <c r="AG13" s="201"/>
      <c r="AH13" s="202"/>
      <c r="AI13" s="201"/>
      <c r="AJ13" s="201"/>
      <c r="AK13" s="202"/>
      <c r="AL13" s="201"/>
    </row>
    <row r="14" spans="1:38" ht="69.75" customHeight="1" x14ac:dyDescent="0.25">
      <c r="A14" s="688"/>
      <c r="B14" s="688"/>
      <c r="C14" s="688"/>
      <c r="D14" s="688"/>
      <c r="E14" s="686"/>
      <c r="F14" s="270" t="s">
        <v>435</v>
      </c>
      <c r="G14" s="199" t="s">
        <v>429</v>
      </c>
      <c r="H14" s="199" t="s">
        <v>407</v>
      </c>
      <c r="I14" s="207"/>
      <c r="J14" s="207" t="s">
        <v>431</v>
      </c>
      <c r="K14" s="199">
        <v>12</v>
      </c>
      <c r="L14" s="676"/>
      <c r="M14" s="676"/>
      <c r="N14" s="676"/>
      <c r="O14" s="676"/>
      <c r="P14" s="200" t="s">
        <v>418</v>
      </c>
      <c r="Q14" s="199" t="s">
        <v>432</v>
      </c>
      <c r="R14" s="208" t="s">
        <v>433</v>
      </c>
      <c r="S14" s="201"/>
      <c r="T14" s="201"/>
      <c r="U14" s="202"/>
      <c r="V14" s="202"/>
      <c r="W14" s="202"/>
      <c r="X14" s="202"/>
      <c r="Y14" s="202"/>
      <c r="Z14" s="201"/>
      <c r="AA14" s="201"/>
      <c r="AB14" s="202"/>
      <c r="AC14" s="201"/>
      <c r="AD14" s="201"/>
      <c r="AE14" s="202"/>
      <c r="AF14" s="201"/>
      <c r="AG14" s="201"/>
      <c r="AH14" s="202"/>
      <c r="AI14" s="201"/>
      <c r="AJ14" s="201"/>
      <c r="AK14" s="202"/>
      <c r="AL14" s="201"/>
    </row>
    <row r="15" spans="1:38" ht="86.25" customHeight="1" x14ac:dyDescent="0.25">
      <c r="A15" s="688"/>
      <c r="B15" s="688"/>
      <c r="C15" s="688"/>
      <c r="D15" s="688"/>
      <c r="E15" s="686"/>
      <c r="F15" s="270" t="s">
        <v>792</v>
      </c>
      <c r="G15" s="199" t="s">
        <v>429</v>
      </c>
      <c r="H15" s="199" t="s">
        <v>407</v>
      </c>
      <c r="I15" s="207"/>
      <c r="J15" s="201" t="s">
        <v>436</v>
      </c>
      <c r="K15" s="199">
        <v>12</v>
      </c>
      <c r="L15" s="676"/>
      <c r="M15" s="676"/>
      <c r="N15" s="676"/>
      <c r="O15" s="676"/>
      <c r="P15" s="205" t="s">
        <v>437</v>
      </c>
      <c r="Q15" s="199" t="s">
        <v>411</v>
      </c>
      <c r="R15" s="207" t="s">
        <v>438</v>
      </c>
      <c r="S15" s="201"/>
      <c r="T15" s="207"/>
      <c r="U15" s="207"/>
      <c r="V15" s="202"/>
      <c r="W15" s="202"/>
      <c r="X15" s="202"/>
      <c r="Y15" s="202"/>
      <c r="Z15" s="202"/>
      <c r="AA15" s="207"/>
      <c r="AB15" s="207"/>
      <c r="AC15" s="202"/>
      <c r="AD15" s="207"/>
      <c r="AE15" s="207"/>
      <c r="AF15" s="202"/>
      <c r="AG15" s="207"/>
      <c r="AH15" s="207"/>
      <c r="AI15" s="202"/>
      <c r="AJ15" s="207"/>
      <c r="AK15" s="207"/>
      <c r="AL15" s="202"/>
    </row>
    <row r="16" spans="1:38" ht="109.5" customHeight="1" x14ac:dyDescent="0.25">
      <c r="A16" s="688"/>
      <c r="B16" s="688"/>
      <c r="C16" s="688"/>
      <c r="D16" s="688"/>
      <c r="E16" s="687"/>
      <c r="F16" s="270" t="s">
        <v>439</v>
      </c>
      <c r="G16" s="199" t="s">
        <v>429</v>
      </c>
      <c r="H16" s="199" t="s">
        <v>416</v>
      </c>
      <c r="I16" s="203"/>
      <c r="J16" s="199" t="s">
        <v>417</v>
      </c>
      <c r="K16" s="199">
        <v>12</v>
      </c>
      <c r="L16" s="677"/>
      <c r="M16" s="677"/>
      <c r="N16" s="677"/>
      <c r="O16" s="677"/>
      <c r="P16" s="200" t="s">
        <v>418</v>
      </c>
      <c r="Q16" s="199" t="s">
        <v>411</v>
      </c>
      <c r="R16" s="200" t="s">
        <v>412</v>
      </c>
      <c r="S16" s="201"/>
      <c r="T16" s="201"/>
      <c r="U16" s="202"/>
      <c r="V16" s="202"/>
      <c r="W16" s="202"/>
      <c r="X16" s="202"/>
      <c r="Y16" s="202"/>
      <c r="Z16" s="202"/>
      <c r="AA16" s="202"/>
      <c r="AB16" s="202"/>
      <c r="AC16" s="202"/>
      <c r="AD16" s="202"/>
      <c r="AE16" s="202"/>
      <c r="AF16" s="202"/>
      <c r="AG16" s="202"/>
      <c r="AH16" s="202"/>
      <c r="AI16" s="202"/>
      <c r="AJ16" s="202"/>
      <c r="AK16" s="202"/>
      <c r="AL16" s="202"/>
    </row>
    <row r="17" spans="1:38" ht="96.75" customHeight="1" x14ac:dyDescent="0.25">
      <c r="A17" s="688" t="s">
        <v>402</v>
      </c>
      <c r="B17" s="688" t="s">
        <v>403</v>
      </c>
      <c r="C17" s="688" t="s">
        <v>404</v>
      </c>
      <c r="D17" s="688" t="s">
        <v>440</v>
      </c>
      <c r="E17" s="685" t="s">
        <v>793</v>
      </c>
      <c r="F17" s="270" t="s">
        <v>441</v>
      </c>
      <c r="G17" s="199" t="s">
        <v>406</v>
      </c>
      <c r="H17" s="199" t="s">
        <v>442</v>
      </c>
      <c r="I17" s="199">
        <v>60</v>
      </c>
      <c r="J17" s="207"/>
      <c r="K17" s="199"/>
      <c r="L17" s="678" t="s">
        <v>443</v>
      </c>
      <c r="M17" s="678" t="s">
        <v>444</v>
      </c>
      <c r="N17" s="678" t="s">
        <v>411</v>
      </c>
      <c r="O17" s="678" t="s">
        <v>445</v>
      </c>
      <c r="P17" s="200" t="s">
        <v>444</v>
      </c>
      <c r="Q17" s="200" t="s">
        <v>446</v>
      </c>
      <c r="R17" s="200" t="s">
        <v>447</v>
      </c>
      <c r="S17" s="201"/>
      <c r="T17" s="202"/>
      <c r="U17" s="202"/>
      <c r="V17" s="202"/>
      <c r="W17" s="202"/>
      <c r="X17" s="202"/>
      <c r="Y17" s="207"/>
      <c r="Z17" s="207"/>
      <c r="AA17" s="207"/>
      <c r="AB17" s="207"/>
      <c r="AC17" s="207"/>
      <c r="AD17" s="207"/>
      <c r="AE17" s="207"/>
      <c r="AF17" s="207"/>
      <c r="AG17" s="207"/>
      <c r="AH17" s="207"/>
      <c r="AI17" s="207"/>
      <c r="AJ17" s="207"/>
      <c r="AK17" s="207"/>
      <c r="AL17" s="207"/>
    </row>
    <row r="18" spans="1:38" ht="61.5" customHeight="1" x14ac:dyDescent="0.25">
      <c r="A18" s="688"/>
      <c r="B18" s="688"/>
      <c r="C18" s="688"/>
      <c r="D18" s="688"/>
      <c r="E18" s="686"/>
      <c r="F18" s="270" t="s">
        <v>448</v>
      </c>
      <c r="G18" s="199" t="s">
        <v>406</v>
      </c>
      <c r="H18" s="199" t="s">
        <v>442</v>
      </c>
      <c r="I18" s="199">
        <v>60</v>
      </c>
      <c r="J18" s="207"/>
      <c r="K18" s="199"/>
      <c r="L18" s="676"/>
      <c r="M18" s="676"/>
      <c r="N18" s="676"/>
      <c r="O18" s="676"/>
      <c r="P18" s="200" t="s">
        <v>444</v>
      </c>
      <c r="Q18" s="200" t="s">
        <v>446</v>
      </c>
      <c r="R18" s="200" t="s">
        <v>447</v>
      </c>
      <c r="S18" s="201"/>
      <c r="T18" s="202"/>
      <c r="U18" s="202"/>
      <c r="V18" s="202"/>
      <c r="W18" s="202"/>
      <c r="X18" s="202"/>
      <c r="Y18" s="207"/>
      <c r="Z18" s="207"/>
      <c r="AA18" s="207"/>
      <c r="AB18" s="207"/>
      <c r="AC18" s="207"/>
      <c r="AD18" s="207"/>
      <c r="AE18" s="207"/>
      <c r="AF18" s="207"/>
      <c r="AG18" s="207"/>
      <c r="AH18" s="207"/>
      <c r="AI18" s="207"/>
      <c r="AJ18" s="207"/>
      <c r="AK18" s="207"/>
      <c r="AL18" s="207"/>
    </row>
    <row r="19" spans="1:38" ht="86.25" customHeight="1" x14ac:dyDescent="0.25">
      <c r="A19" s="688"/>
      <c r="B19" s="688"/>
      <c r="C19" s="688"/>
      <c r="D19" s="688"/>
      <c r="E19" s="686"/>
      <c r="F19" s="270" t="s">
        <v>449</v>
      </c>
      <c r="G19" s="199" t="s">
        <v>406</v>
      </c>
      <c r="H19" s="199" t="s">
        <v>407</v>
      </c>
      <c r="I19" s="207"/>
      <c r="J19" s="208" t="s">
        <v>450</v>
      </c>
      <c r="K19" s="199">
        <v>12</v>
      </c>
      <c r="L19" s="676"/>
      <c r="M19" s="676"/>
      <c r="N19" s="676"/>
      <c r="O19" s="676"/>
      <c r="P19" s="200" t="s">
        <v>444</v>
      </c>
      <c r="Q19" s="205" t="s">
        <v>411</v>
      </c>
      <c r="R19" s="208" t="s">
        <v>451</v>
      </c>
      <c r="S19" s="201"/>
      <c r="T19" s="202"/>
      <c r="U19" s="202"/>
      <c r="V19" s="202"/>
      <c r="W19" s="202"/>
      <c r="X19" s="207"/>
      <c r="Y19" s="207"/>
      <c r="Z19" s="202"/>
      <c r="AA19" s="207"/>
      <c r="AB19" s="207"/>
      <c r="AC19" s="202"/>
      <c r="AD19" s="207"/>
      <c r="AE19" s="207"/>
      <c r="AF19" s="202"/>
      <c r="AG19" s="207"/>
      <c r="AH19" s="207"/>
      <c r="AI19" s="202"/>
      <c r="AJ19" s="207"/>
      <c r="AK19" s="207"/>
      <c r="AL19" s="202"/>
    </row>
    <row r="20" spans="1:38" ht="86.25" customHeight="1" x14ac:dyDescent="0.25">
      <c r="A20" s="688"/>
      <c r="B20" s="688"/>
      <c r="C20" s="688"/>
      <c r="D20" s="688"/>
      <c r="E20" s="687"/>
      <c r="F20" s="270" t="s">
        <v>452</v>
      </c>
      <c r="G20" s="199" t="s">
        <v>406</v>
      </c>
      <c r="H20" s="199" t="s">
        <v>407</v>
      </c>
      <c r="I20" s="207"/>
      <c r="J20" s="209" t="s">
        <v>450</v>
      </c>
      <c r="K20" s="199">
        <v>12</v>
      </c>
      <c r="L20" s="677"/>
      <c r="M20" s="677"/>
      <c r="N20" s="677"/>
      <c r="O20" s="677"/>
      <c r="P20" s="200" t="s">
        <v>444</v>
      </c>
      <c r="Q20" s="205" t="s">
        <v>411</v>
      </c>
      <c r="R20" s="208" t="s">
        <v>451</v>
      </c>
      <c r="S20" s="201"/>
      <c r="T20" s="202"/>
      <c r="U20" s="202"/>
      <c r="V20" s="202"/>
      <c r="W20" s="202"/>
      <c r="X20" s="207"/>
      <c r="Y20" s="207"/>
      <c r="Z20" s="202"/>
      <c r="AA20" s="207"/>
      <c r="AB20" s="207"/>
      <c r="AC20" s="202"/>
      <c r="AD20" s="207"/>
      <c r="AE20" s="207"/>
      <c r="AF20" s="202"/>
      <c r="AG20" s="207"/>
      <c r="AH20" s="207"/>
      <c r="AI20" s="202"/>
      <c r="AJ20" s="207"/>
      <c r="AK20" s="207"/>
      <c r="AL20" s="202"/>
    </row>
    <row r="21" spans="1:38" ht="84.75" customHeight="1" x14ac:dyDescent="0.25">
      <c r="A21" s="688" t="s">
        <v>402</v>
      </c>
      <c r="B21" s="688" t="s">
        <v>403</v>
      </c>
      <c r="C21" s="688" t="s">
        <v>453</v>
      </c>
      <c r="D21" s="688" t="s">
        <v>454</v>
      </c>
      <c r="E21" s="685" t="s">
        <v>794</v>
      </c>
      <c r="F21" s="270" t="s">
        <v>455</v>
      </c>
      <c r="G21" s="199" t="s">
        <v>406</v>
      </c>
      <c r="H21" s="199" t="s">
        <v>407</v>
      </c>
      <c r="I21" s="199"/>
      <c r="J21" s="199" t="s">
        <v>456</v>
      </c>
      <c r="K21" s="199">
        <v>6</v>
      </c>
      <c r="L21" s="678" t="s">
        <v>443</v>
      </c>
      <c r="M21" s="678" t="s">
        <v>444</v>
      </c>
      <c r="N21" s="678" t="s">
        <v>411</v>
      </c>
      <c r="O21" s="678" t="s">
        <v>445</v>
      </c>
      <c r="P21" s="200" t="s">
        <v>444</v>
      </c>
      <c r="Q21" s="200" t="s">
        <v>457</v>
      </c>
      <c r="R21" s="200" t="s">
        <v>458</v>
      </c>
      <c r="S21" s="201"/>
      <c r="T21" s="202"/>
      <c r="U21" s="201"/>
      <c r="V21" s="201"/>
      <c r="W21" s="201"/>
      <c r="X21" s="202"/>
      <c r="Y21" s="201"/>
      <c r="Z21" s="201"/>
      <c r="AA21" s="201"/>
      <c r="AB21" s="202"/>
      <c r="AC21" s="201"/>
      <c r="AD21" s="201"/>
      <c r="AE21" s="201"/>
      <c r="AF21" s="202"/>
      <c r="AG21" s="201"/>
      <c r="AH21" s="201"/>
      <c r="AI21" s="201"/>
      <c r="AJ21" s="202"/>
      <c r="AK21" s="201"/>
      <c r="AL21" s="201"/>
    </row>
    <row r="22" spans="1:38" ht="116.25" customHeight="1" x14ac:dyDescent="0.25">
      <c r="A22" s="688"/>
      <c r="B22" s="688"/>
      <c r="C22" s="688"/>
      <c r="D22" s="688"/>
      <c r="E22" s="686"/>
      <c r="F22" s="270" t="s">
        <v>1754</v>
      </c>
      <c r="G22" s="199" t="s">
        <v>459</v>
      </c>
      <c r="H22" s="199" t="s">
        <v>416</v>
      </c>
      <c r="I22" s="203"/>
      <c r="J22" s="199" t="s">
        <v>417</v>
      </c>
      <c r="K22" s="199">
        <v>12</v>
      </c>
      <c r="L22" s="676"/>
      <c r="M22" s="676"/>
      <c r="N22" s="676"/>
      <c r="O22" s="676"/>
      <c r="P22" s="200" t="s">
        <v>460</v>
      </c>
      <c r="Q22" s="200" t="s">
        <v>411</v>
      </c>
      <c r="R22" s="200" t="s">
        <v>445</v>
      </c>
      <c r="S22" s="201"/>
      <c r="T22" s="202"/>
      <c r="U22" s="202"/>
      <c r="V22" s="202"/>
      <c r="W22" s="202"/>
      <c r="X22" s="202"/>
      <c r="Y22" s="202"/>
      <c r="Z22" s="202"/>
      <c r="AA22" s="202"/>
      <c r="AB22" s="202"/>
      <c r="AC22" s="202"/>
      <c r="AD22" s="202"/>
      <c r="AE22" s="202"/>
      <c r="AF22" s="202"/>
      <c r="AG22" s="202"/>
      <c r="AH22" s="202"/>
      <c r="AI22" s="202"/>
      <c r="AJ22" s="202"/>
      <c r="AK22" s="202"/>
      <c r="AL22" s="202"/>
    </row>
    <row r="23" spans="1:38" ht="87" customHeight="1" x14ac:dyDescent="0.25">
      <c r="A23" s="688"/>
      <c r="B23" s="688"/>
      <c r="C23" s="688"/>
      <c r="D23" s="688"/>
      <c r="E23" s="686"/>
      <c r="F23" s="270" t="s">
        <v>461</v>
      </c>
      <c r="G23" s="199" t="s">
        <v>459</v>
      </c>
      <c r="H23" s="199" t="s">
        <v>416</v>
      </c>
      <c r="I23" s="203"/>
      <c r="J23" s="199" t="s">
        <v>417</v>
      </c>
      <c r="K23" s="199">
        <v>12</v>
      </c>
      <c r="L23" s="676"/>
      <c r="M23" s="676"/>
      <c r="N23" s="676"/>
      <c r="O23" s="676"/>
      <c r="P23" s="200" t="s">
        <v>460</v>
      </c>
      <c r="Q23" s="200" t="s">
        <v>411</v>
      </c>
      <c r="R23" s="200" t="s">
        <v>445</v>
      </c>
      <c r="S23" s="201"/>
      <c r="T23" s="202"/>
      <c r="U23" s="202"/>
      <c r="V23" s="202"/>
      <c r="W23" s="202"/>
      <c r="X23" s="202"/>
      <c r="Y23" s="202"/>
      <c r="Z23" s="202"/>
      <c r="AA23" s="202"/>
      <c r="AB23" s="202"/>
      <c r="AC23" s="202"/>
      <c r="AD23" s="202"/>
      <c r="AE23" s="202"/>
      <c r="AF23" s="202"/>
      <c r="AG23" s="202"/>
      <c r="AH23" s="202"/>
      <c r="AI23" s="202"/>
      <c r="AJ23" s="202"/>
      <c r="AK23" s="202"/>
      <c r="AL23" s="202"/>
    </row>
    <row r="24" spans="1:38" ht="106.5" customHeight="1" x14ac:dyDescent="0.25">
      <c r="A24" s="688"/>
      <c r="B24" s="688"/>
      <c r="C24" s="688"/>
      <c r="D24" s="688"/>
      <c r="E24" s="686"/>
      <c r="F24" s="270" t="s">
        <v>462</v>
      </c>
      <c r="G24" s="199" t="s">
        <v>459</v>
      </c>
      <c r="H24" s="199" t="s">
        <v>416</v>
      </c>
      <c r="I24" s="203"/>
      <c r="J24" s="199" t="s">
        <v>417</v>
      </c>
      <c r="K24" s="199">
        <v>12</v>
      </c>
      <c r="L24" s="676"/>
      <c r="M24" s="676"/>
      <c r="N24" s="676"/>
      <c r="O24" s="676"/>
      <c r="P24" s="200" t="s">
        <v>460</v>
      </c>
      <c r="Q24" s="200" t="s">
        <v>411</v>
      </c>
      <c r="R24" s="200" t="s">
        <v>445</v>
      </c>
      <c r="S24" s="201"/>
      <c r="T24" s="202"/>
      <c r="U24" s="202"/>
      <c r="V24" s="202"/>
      <c r="W24" s="202"/>
      <c r="X24" s="202"/>
      <c r="Y24" s="202"/>
      <c r="Z24" s="202"/>
      <c r="AA24" s="202"/>
      <c r="AB24" s="202"/>
      <c r="AC24" s="202"/>
      <c r="AD24" s="202"/>
      <c r="AE24" s="202"/>
      <c r="AF24" s="202"/>
      <c r="AG24" s="202"/>
      <c r="AH24" s="202"/>
      <c r="AI24" s="202"/>
      <c r="AJ24" s="202"/>
      <c r="AK24" s="202"/>
      <c r="AL24" s="202"/>
    </row>
    <row r="25" spans="1:38" ht="96" customHeight="1" x14ac:dyDescent="0.25">
      <c r="A25" s="688"/>
      <c r="B25" s="688"/>
      <c r="C25" s="688"/>
      <c r="D25" s="688"/>
      <c r="E25" s="687"/>
      <c r="F25" s="270" t="s">
        <v>463</v>
      </c>
      <c r="G25" s="199" t="s">
        <v>464</v>
      </c>
      <c r="H25" s="199" t="s">
        <v>416</v>
      </c>
      <c r="I25" s="207"/>
      <c r="J25" s="199" t="s">
        <v>417</v>
      </c>
      <c r="K25" s="199">
        <v>12</v>
      </c>
      <c r="L25" s="677"/>
      <c r="M25" s="677"/>
      <c r="N25" s="677"/>
      <c r="O25" s="677"/>
      <c r="P25" s="200" t="s">
        <v>465</v>
      </c>
      <c r="Q25" s="199" t="s">
        <v>411</v>
      </c>
      <c r="R25" s="199" t="s">
        <v>466</v>
      </c>
      <c r="S25" s="207"/>
      <c r="T25" s="207"/>
      <c r="U25" s="202"/>
      <c r="V25" s="202"/>
      <c r="W25" s="202"/>
      <c r="X25" s="202"/>
      <c r="Y25" s="202"/>
      <c r="Z25" s="202"/>
      <c r="AA25" s="202"/>
      <c r="AB25" s="202"/>
      <c r="AC25" s="202"/>
      <c r="AD25" s="202"/>
      <c r="AE25" s="202"/>
      <c r="AF25" s="202"/>
      <c r="AG25" s="202"/>
      <c r="AH25" s="202"/>
      <c r="AI25" s="202"/>
      <c r="AJ25" s="202"/>
      <c r="AK25" s="202"/>
      <c r="AL25" s="202"/>
    </row>
    <row r="26" spans="1:38" ht="87.75" customHeight="1" x14ac:dyDescent="0.25">
      <c r="A26" s="688" t="s">
        <v>402</v>
      </c>
      <c r="B26" s="688" t="s">
        <v>403</v>
      </c>
      <c r="C26" s="688" t="s">
        <v>467</v>
      </c>
      <c r="D26" s="688" t="s">
        <v>468</v>
      </c>
      <c r="E26" s="685" t="s">
        <v>795</v>
      </c>
      <c r="F26" s="270" t="s">
        <v>469</v>
      </c>
      <c r="G26" s="199" t="s">
        <v>406</v>
      </c>
      <c r="H26" s="199" t="s">
        <v>407</v>
      </c>
      <c r="I26" s="199"/>
      <c r="J26" s="199" t="s">
        <v>408</v>
      </c>
      <c r="K26" s="199">
        <v>4</v>
      </c>
      <c r="L26" s="678" t="s">
        <v>443</v>
      </c>
      <c r="M26" s="678" t="s">
        <v>444</v>
      </c>
      <c r="N26" s="678" t="s">
        <v>411</v>
      </c>
      <c r="O26" s="678" t="s">
        <v>445</v>
      </c>
      <c r="P26" s="200" t="s">
        <v>444</v>
      </c>
      <c r="Q26" s="205" t="s">
        <v>470</v>
      </c>
      <c r="R26" s="200" t="s">
        <v>471</v>
      </c>
      <c r="S26" s="201"/>
      <c r="T26" s="202"/>
      <c r="U26" s="201"/>
      <c r="V26" s="201"/>
      <c r="W26" s="201"/>
      <c r="X26" s="202"/>
      <c r="Y26" s="201"/>
      <c r="Z26" s="201"/>
      <c r="AA26" s="201"/>
      <c r="AB26" s="202"/>
      <c r="AC26" s="201"/>
      <c r="AD26" s="201"/>
      <c r="AE26" s="201"/>
      <c r="AF26" s="202"/>
      <c r="AG26" s="201"/>
      <c r="AH26" s="201"/>
      <c r="AI26" s="201"/>
      <c r="AJ26" s="202"/>
      <c r="AK26" s="201"/>
      <c r="AL26" s="201"/>
    </row>
    <row r="27" spans="1:38" ht="99.75" customHeight="1" x14ac:dyDescent="0.25">
      <c r="A27" s="688"/>
      <c r="B27" s="688"/>
      <c r="C27" s="688"/>
      <c r="D27" s="688"/>
      <c r="E27" s="686"/>
      <c r="F27" s="270" t="s">
        <v>472</v>
      </c>
      <c r="G27" s="199" t="s">
        <v>473</v>
      </c>
      <c r="H27" s="199" t="s">
        <v>416</v>
      </c>
      <c r="I27" s="203"/>
      <c r="J27" s="199" t="s">
        <v>417</v>
      </c>
      <c r="K27" s="199">
        <v>12</v>
      </c>
      <c r="L27" s="676"/>
      <c r="M27" s="676"/>
      <c r="N27" s="676"/>
      <c r="O27" s="676"/>
      <c r="P27" s="200" t="s">
        <v>474</v>
      </c>
      <c r="Q27" s="199" t="s">
        <v>411</v>
      </c>
      <c r="R27" s="200" t="s">
        <v>445</v>
      </c>
      <c r="S27" s="201"/>
      <c r="T27" s="202"/>
      <c r="U27" s="202"/>
      <c r="V27" s="202"/>
      <c r="W27" s="202"/>
      <c r="X27" s="202"/>
      <c r="Y27" s="202"/>
      <c r="Z27" s="202"/>
      <c r="AA27" s="202"/>
      <c r="AB27" s="202"/>
      <c r="AC27" s="202"/>
      <c r="AD27" s="202"/>
      <c r="AE27" s="202"/>
      <c r="AF27" s="202"/>
      <c r="AG27" s="202"/>
      <c r="AH27" s="202"/>
      <c r="AI27" s="202"/>
      <c r="AJ27" s="202"/>
      <c r="AK27" s="202"/>
      <c r="AL27" s="202"/>
    </row>
    <row r="28" spans="1:38" ht="78" customHeight="1" x14ac:dyDescent="0.25">
      <c r="A28" s="688"/>
      <c r="B28" s="688"/>
      <c r="C28" s="688"/>
      <c r="D28" s="688"/>
      <c r="E28" s="686"/>
      <c r="F28" s="270" t="s">
        <v>475</v>
      </c>
      <c r="G28" s="199" t="s">
        <v>473</v>
      </c>
      <c r="H28" s="199" t="s">
        <v>416</v>
      </c>
      <c r="I28" s="203"/>
      <c r="J28" s="199" t="s">
        <v>417</v>
      </c>
      <c r="K28" s="199">
        <v>12</v>
      </c>
      <c r="L28" s="676"/>
      <c r="M28" s="676"/>
      <c r="N28" s="676"/>
      <c r="O28" s="676"/>
      <c r="P28" s="200" t="s">
        <v>474</v>
      </c>
      <c r="Q28" s="199" t="s">
        <v>411</v>
      </c>
      <c r="R28" s="200" t="s">
        <v>445</v>
      </c>
      <c r="S28" s="201"/>
      <c r="T28" s="202"/>
      <c r="U28" s="202"/>
      <c r="V28" s="202"/>
      <c r="W28" s="202"/>
      <c r="X28" s="202"/>
      <c r="Y28" s="202"/>
      <c r="Z28" s="202"/>
      <c r="AA28" s="202"/>
      <c r="AB28" s="202"/>
      <c r="AC28" s="202"/>
      <c r="AD28" s="202"/>
      <c r="AE28" s="202"/>
      <c r="AF28" s="202"/>
      <c r="AG28" s="202"/>
      <c r="AH28" s="202"/>
      <c r="AI28" s="202"/>
      <c r="AJ28" s="202"/>
      <c r="AK28" s="202"/>
      <c r="AL28" s="202"/>
    </row>
    <row r="29" spans="1:38" ht="86.25" customHeight="1" x14ac:dyDescent="0.25">
      <c r="A29" s="688"/>
      <c r="B29" s="688"/>
      <c r="C29" s="688"/>
      <c r="D29" s="688"/>
      <c r="E29" s="686"/>
      <c r="F29" s="270" t="s">
        <v>476</v>
      </c>
      <c r="G29" s="199" t="s">
        <v>473</v>
      </c>
      <c r="H29" s="199" t="s">
        <v>416</v>
      </c>
      <c r="I29" s="203"/>
      <c r="J29" s="199" t="s">
        <v>417</v>
      </c>
      <c r="K29" s="199">
        <v>12</v>
      </c>
      <c r="L29" s="676"/>
      <c r="M29" s="676"/>
      <c r="N29" s="676"/>
      <c r="O29" s="676"/>
      <c r="P29" s="200" t="s">
        <v>474</v>
      </c>
      <c r="Q29" s="199" t="s">
        <v>411</v>
      </c>
      <c r="R29" s="200" t="s">
        <v>445</v>
      </c>
      <c r="S29" s="201"/>
      <c r="T29" s="202"/>
      <c r="U29" s="202"/>
      <c r="V29" s="202"/>
      <c r="W29" s="202"/>
      <c r="X29" s="202"/>
      <c r="Y29" s="202"/>
      <c r="Z29" s="202"/>
      <c r="AA29" s="202"/>
      <c r="AB29" s="202"/>
      <c r="AC29" s="202"/>
      <c r="AD29" s="202"/>
      <c r="AE29" s="202"/>
      <c r="AF29" s="202"/>
      <c r="AG29" s="202"/>
      <c r="AH29" s="202"/>
      <c r="AI29" s="202"/>
      <c r="AJ29" s="202"/>
      <c r="AK29" s="202"/>
      <c r="AL29" s="202"/>
    </row>
    <row r="30" spans="1:38" ht="87.75" customHeight="1" x14ac:dyDescent="0.25">
      <c r="A30" s="688"/>
      <c r="B30" s="688"/>
      <c r="C30" s="688"/>
      <c r="D30" s="688"/>
      <c r="E30" s="686"/>
      <c r="F30" s="270" t="s">
        <v>477</v>
      </c>
      <c r="G30" s="199" t="s">
        <v>473</v>
      </c>
      <c r="H30" s="199" t="s">
        <v>416</v>
      </c>
      <c r="I30" s="203"/>
      <c r="J30" s="199" t="s">
        <v>417</v>
      </c>
      <c r="K30" s="199">
        <v>12</v>
      </c>
      <c r="L30" s="676"/>
      <c r="M30" s="676"/>
      <c r="N30" s="676"/>
      <c r="O30" s="676"/>
      <c r="P30" s="200" t="s">
        <v>474</v>
      </c>
      <c r="Q30" s="199" t="s">
        <v>411</v>
      </c>
      <c r="R30" s="200" t="s">
        <v>445</v>
      </c>
      <c r="S30" s="201"/>
      <c r="T30" s="202"/>
      <c r="U30" s="202"/>
      <c r="V30" s="202"/>
      <c r="W30" s="202"/>
      <c r="X30" s="202"/>
      <c r="Y30" s="202"/>
      <c r="Z30" s="202"/>
      <c r="AA30" s="202"/>
      <c r="AB30" s="202"/>
      <c r="AC30" s="202"/>
      <c r="AD30" s="202"/>
      <c r="AE30" s="202"/>
      <c r="AF30" s="202"/>
      <c r="AG30" s="202"/>
      <c r="AH30" s="202"/>
      <c r="AI30" s="202"/>
      <c r="AJ30" s="202"/>
      <c r="AK30" s="202"/>
      <c r="AL30" s="202"/>
    </row>
    <row r="31" spans="1:38" ht="96.75" customHeight="1" x14ac:dyDescent="0.25">
      <c r="A31" s="688"/>
      <c r="B31" s="688"/>
      <c r="C31" s="688"/>
      <c r="D31" s="688"/>
      <c r="E31" s="687"/>
      <c r="F31" s="270" t="s">
        <v>1745</v>
      </c>
      <c r="G31" s="199" t="s">
        <v>473</v>
      </c>
      <c r="H31" s="199" t="s">
        <v>416</v>
      </c>
      <c r="I31" s="203"/>
      <c r="J31" s="199" t="s">
        <v>417</v>
      </c>
      <c r="K31" s="199">
        <v>12</v>
      </c>
      <c r="L31" s="677"/>
      <c r="M31" s="677"/>
      <c r="N31" s="677"/>
      <c r="O31" s="677"/>
      <c r="P31" s="200" t="s">
        <v>474</v>
      </c>
      <c r="Q31" s="199" t="s">
        <v>411</v>
      </c>
      <c r="R31" s="200" t="s">
        <v>445</v>
      </c>
      <c r="S31" s="201"/>
      <c r="T31" s="202"/>
      <c r="U31" s="202"/>
      <c r="V31" s="202"/>
      <c r="W31" s="202"/>
      <c r="X31" s="202"/>
      <c r="Y31" s="202"/>
      <c r="Z31" s="202"/>
      <c r="AA31" s="202"/>
      <c r="AB31" s="202"/>
      <c r="AC31" s="202"/>
      <c r="AD31" s="202"/>
      <c r="AE31" s="202"/>
      <c r="AF31" s="202"/>
      <c r="AG31" s="202"/>
      <c r="AH31" s="202"/>
      <c r="AI31" s="202"/>
      <c r="AJ31" s="202"/>
      <c r="AK31" s="202"/>
      <c r="AL31" s="202"/>
    </row>
    <row r="32" spans="1:38" ht="57.75" customHeight="1" x14ac:dyDescent="0.25">
      <c r="A32" s="688" t="s">
        <v>402</v>
      </c>
      <c r="B32" s="688" t="s">
        <v>403</v>
      </c>
      <c r="C32" s="688" t="s">
        <v>478</v>
      </c>
      <c r="D32" s="688" t="s">
        <v>479</v>
      </c>
      <c r="E32" s="685" t="s">
        <v>796</v>
      </c>
      <c r="F32" s="270" t="s">
        <v>480</v>
      </c>
      <c r="G32" s="199" t="s">
        <v>406</v>
      </c>
      <c r="H32" s="199" t="s">
        <v>407</v>
      </c>
      <c r="I32" s="207"/>
      <c r="J32" s="208" t="s">
        <v>450</v>
      </c>
      <c r="K32" s="199">
        <v>12</v>
      </c>
      <c r="L32" s="678" t="s">
        <v>443</v>
      </c>
      <c r="M32" s="678" t="s">
        <v>444</v>
      </c>
      <c r="N32" s="678" t="s">
        <v>411</v>
      </c>
      <c r="O32" s="678" t="s">
        <v>481</v>
      </c>
      <c r="P32" s="199" t="s">
        <v>444</v>
      </c>
      <c r="Q32" s="199" t="s">
        <v>411</v>
      </c>
      <c r="R32" s="207" t="s">
        <v>482</v>
      </c>
      <c r="S32" s="210"/>
      <c r="T32" s="211"/>
      <c r="U32" s="211"/>
      <c r="V32" s="211"/>
      <c r="W32" s="211"/>
      <c r="X32" s="201"/>
      <c r="Y32" s="201"/>
      <c r="Z32" s="202"/>
      <c r="AA32" s="201"/>
      <c r="AB32" s="201"/>
      <c r="AC32" s="202"/>
      <c r="AD32" s="201"/>
      <c r="AE32" s="201"/>
      <c r="AF32" s="202"/>
      <c r="AG32" s="201"/>
      <c r="AH32" s="201"/>
      <c r="AI32" s="202"/>
      <c r="AJ32" s="201"/>
      <c r="AK32" s="201"/>
      <c r="AL32" s="202"/>
    </row>
    <row r="33" spans="1:38" ht="73.5" customHeight="1" x14ac:dyDescent="0.25">
      <c r="A33" s="688"/>
      <c r="B33" s="688"/>
      <c r="C33" s="688"/>
      <c r="D33" s="688"/>
      <c r="E33" s="686"/>
      <c r="F33" s="270" t="s">
        <v>797</v>
      </c>
      <c r="G33" s="199" t="s">
        <v>406</v>
      </c>
      <c r="H33" s="199" t="s">
        <v>407</v>
      </c>
      <c r="I33" s="207"/>
      <c r="J33" s="208" t="s">
        <v>483</v>
      </c>
      <c r="K33" s="199">
        <v>12</v>
      </c>
      <c r="L33" s="676"/>
      <c r="M33" s="676"/>
      <c r="N33" s="676"/>
      <c r="O33" s="676"/>
      <c r="P33" s="199" t="s">
        <v>444</v>
      </c>
      <c r="Q33" s="199" t="s">
        <v>432</v>
      </c>
      <c r="R33" s="207" t="s">
        <v>484</v>
      </c>
      <c r="S33" s="201"/>
      <c r="T33" s="202"/>
      <c r="U33" s="202"/>
      <c r="V33" s="202"/>
      <c r="W33" s="201"/>
      <c r="X33" s="201"/>
      <c r="Y33" s="202"/>
      <c r="Z33" s="201"/>
      <c r="AA33" s="201"/>
      <c r="AB33" s="202"/>
      <c r="AC33" s="201"/>
      <c r="AD33" s="201"/>
      <c r="AE33" s="202"/>
      <c r="AF33" s="201"/>
      <c r="AG33" s="201"/>
      <c r="AH33" s="202"/>
      <c r="AI33" s="201"/>
      <c r="AJ33" s="201"/>
      <c r="AK33" s="202"/>
      <c r="AL33" s="201"/>
    </row>
    <row r="34" spans="1:38" ht="48.75" customHeight="1" x14ac:dyDescent="0.25">
      <c r="A34" s="688"/>
      <c r="B34" s="688"/>
      <c r="C34" s="688"/>
      <c r="D34" s="688"/>
      <c r="E34" s="686"/>
      <c r="F34" s="270" t="s">
        <v>798</v>
      </c>
      <c r="G34" s="199" t="s">
        <v>406</v>
      </c>
      <c r="H34" s="199" t="s">
        <v>416</v>
      </c>
      <c r="I34" s="203"/>
      <c r="J34" s="199" t="s">
        <v>417</v>
      </c>
      <c r="K34" s="199">
        <v>12</v>
      </c>
      <c r="L34" s="676"/>
      <c r="M34" s="676"/>
      <c r="N34" s="676"/>
      <c r="O34" s="676"/>
      <c r="P34" s="199" t="s">
        <v>444</v>
      </c>
      <c r="Q34" s="199" t="s">
        <v>411</v>
      </c>
      <c r="R34" s="199" t="s">
        <v>445</v>
      </c>
      <c r="S34" s="201"/>
      <c r="T34" s="202"/>
      <c r="U34" s="202"/>
      <c r="V34" s="202"/>
      <c r="W34" s="202"/>
      <c r="X34" s="202"/>
      <c r="Y34" s="202"/>
      <c r="Z34" s="202"/>
      <c r="AA34" s="202"/>
      <c r="AB34" s="202"/>
      <c r="AC34" s="202"/>
      <c r="AD34" s="202"/>
      <c r="AE34" s="202"/>
      <c r="AF34" s="202"/>
      <c r="AG34" s="202"/>
      <c r="AH34" s="202"/>
      <c r="AI34" s="202"/>
      <c r="AJ34" s="202"/>
      <c r="AK34" s="202"/>
      <c r="AL34" s="202"/>
    </row>
    <row r="35" spans="1:38" ht="82.5" customHeight="1" x14ac:dyDescent="0.25">
      <c r="A35" s="688"/>
      <c r="B35" s="688"/>
      <c r="C35" s="688"/>
      <c r="D35" s="688"/>
      <c r="E35" s="687"/>
      <c r="F35" s="270" t="s">
        <v>485</v>
      </c>
      <c r="G35" s="199" t="s">
        <v>406</v>
      </c>
      <c r="H35" s="199" t="s">
        <v>407</v>
      </c>
      <c r="I35" s="207"/>
      <c r="J35" s="208" t="s">
        <v>486</v>
      </c>
      <c r="K35" s="199">
        <v>12</v>
      </c>
      <c r="L35" s="677"/>
      <c r="M35" s="677"/>
      <c r="N35" s="677"/>
      <c r="O35" s="677"/>
      <c r="P35" s="199" t="s">
        <v>444</v>
      </c>
      <c r="Q35" s="205" t="s">
        <v>411</v>
      </c>
      <c r="R35" s="205" t="s">
        <v>487</v>
      </c>
      <c r="S35" s="206"/>
      <c r="T35" s="204"/>
      <c r="U35" s="204"/>
      <c r="V35" s="204"/>
      <c r="W35" s="206"/>
      <c r="X35" s="206"/>
      <c r="Y35" s="206"/>
      <c r="Z35" s="204"/>
      <c r="AA35" s="206"/>
      <c r="AB35" s="206"/>
      <c r="AC35" s="206"/>
      <c r="AD35" s="204"/>
      <c r="AE35" s="206"/>
      <c r="AF35" s="206"/>
      <c r="AG35" s="206"/>
      <c r="AH35" s="204"/>
      <c r="AI35" s="206"/>
      <c r="AJ35" s="206"/>
      <c r="AK35" s="206"/>
      <c r="AL35" s="204"/>
    </row>
    <row r="36" spans="1:38" ht="98.25" customHeight="1" x14ac:dyDescent="0.25">
      <c r="A36" s="688" t="s">
        <v>402</v>
      </c>
      <c r="B36" s="688" t="s">
        <v>488</v>
      </c>
      <c r="C36" s="688" t="s">
        <v>489</v>
      </c>
      <c r="D36" s="688" t="s">
        <v>490</v>
      </c>
      <c r="E36" s="685" t="s">
        <v>799</v>
      </c>
      <c r="F36" s="270" t="s">
        <v>491</v>
      </c>
      <c r="G36" s="199" t="s">
        <v>406</v>
      </c>
      <c r="H36" s="199" t="s">
        <v>407</v>
      </c>
      <c r="I36" s="207"/>
      <c r="J36" s="200" t="s">
        <v>492</v>
      </c>
      <c r="K36" s="199">
        <v>4</v>
      </c>
      <c r="L36" s="678" t="s">
        <v>515</v>
      </c>
      <c r="M36" s="679" t="s">
        <v>516</v>
      </c>
      <c r="N36" s="679" t="s">
        <v>411</v>
      </c>
      <c r="O36" s="679" t="s">
        <v>517</v>
      </c>
      <c r="P36" s="217" t="s">
        <v>848</v>
      </c>
      <c r="Q36" s="199" t="s">
        <v>495</v>
      </c>
      <c r="R36" s="217" t="s">
        <v>517</v>
      </c>
      <c r="S36" s="212"/>
      <c r="T36" s="212"/>
      <c r="U36" s="212"/>
      <c r="V36" s="212"/>
      <c r="W36" s="212"/>
      <c r="X36" s="212"/>
      <c r="Y36" s="212"/>
      <c r="Z36" s="212"/>
      <c r="AA36" s="212"/>
      <c r="AB36" s="212"/>
      <c r="AC36" s="212"/>
      <c r="AD36" s="212"/>
      <c r="AE36" s="212"/>
      <c r="AF36" s="212"/>
      <c r="AG36" s="212"/>
      <c r="AH36" s="212"/>
      <c r="AI36" s="212"/>
      <c r="AJ36" s="212"/>
      <c r="AK36" s="212"/>
      <c r="AL36" s="212"/>
    </row>
    <row r="37" spans="1:38" ht="116.25" customHeight="1" x14ac:dyDescent="0.25">
      <c r="A37" s="688"/>
      <c r="B37" s="688"/>
      <c r="C37" s="688"/>
      <c r="D37" s="688"/>
      <c r="E37" s="686"/>
      <c r="F37" s="270" t="s">
        <v>496</v>
      </c>
      <c r="G37" s="199" t="s">
        <v>406</v>
      </c>
      <c r="H37" s="199" t="s">
        <v>407</v>
      </c>
      <c r="I37" s="207"/>
      <c r="J37" s="200" t="s">
        <v>497</v>
      </c>
      <c r="K37" s="199">
        <v>8</v>
      </c>
      <c r="L37" s="676"/>
      <c r="M37" s="680"/>
      <c r="N37" s="680"/>
      <c r="O37" s="680"/>
      <c r="P37" s="217" t="s">
        <v>848</v>
      </c>
      <c r="Q37" s="199" t="s">
        <v>498</v>
      </c>
      <c r="R37" s="217" t="s">
        <v>517</v>
      </c>
      <c r="S37" s="212"/>
      <c r="T37" s="212"/>
      <c r="U37" s="212"/>
      <c r="V37" s="212"/>
      <c r="W37" s="212"/>
      <c r="X37" s="212"/>
      <c r="Y37" s="212"/>
      <c r="Z37" s="212"/>
      <c r="AA37" s="212"/>
      <c r="AB37" s="212"/>
      <c r="AC37" s="212"/>
      <c r="AD37" s="212"/>
      <c r="AE37" s="212"/>
      <c r="AF37" s="212"/>
      <c r="AG37" s="212"/>
      <c r="AH37" s="212"/>
      <c r="AI37" s="212"/>
      <c r="AJ37" s="212"/>
      <c r="AK37" s="212"/>
      <c r="AL37" s="212"/>
    </row>
    <row r="38" spans="1:38" ht="72.75" customHeight="1" x14ac:dyDescent="0.25">
      <c r="A38" s="688"/>
      <c r="B38" s="688"/>
      <c r="C38" s="688"/>
      <c r="D38" s="688"/>
      <c r="E38" s="687"/>
      <c r="F38" s="270" t="s">
        <v>499</v>
      </c>
      <c r="G38" s="199" t="s">
        <v>406</v>
      </c>
      <c r="H38" s="199" t="s">
        <v>407</v>
      </c>
      <c r="I38" s="207"/>
      <c r="J38" s="200" t="s">
        <v>500</v>
      </c>
      <c r="K38" s="199">
        <v>10</v>
      </c>
      <c r="L38" s="677"/>
      <c r="M38" s="681"/>
      <c r="N38" s="681"/>
      <c r="O38" s="681"/>
      <c r="P38" s="217" t="s">
        <v>848</v>
      </c>
      <c r="Q38" s="217" t="s">
        <v>411</v>
      </c>
      <c r="R38" s="217" t="s">
        <v>517</v>
      </c>
      <c r="S38" s="212"/>
      <c r="T38" s="212"/>
      <c r="U38" s="212"/>
      <c r="V38" s="212"/>
      <c r="W38" s="212"/>
      <c r="X38" s="212"/>
      <c r="Y38" s="212"/>
      <c r="Z38" s="212"/>
      <c r="AA38" s="212"/>
      <c r="AB38" s="212"/>
      <c r="AC38" s="212"/>
      <c r="AD38" s="212"/>
      <c r="AE38" s="212"/>
      <c r="AF38" s="212"/>
      <c r="AG38" s="212"/>
      <c r="AH38" s="212"/>
      <c r="AI38" s="212"/>
      <c r="AJ38" s="212"/>
      <c r="AK38" s="212"/>
      <c r="AL38" s="212"/>
    </row>
    <row r="39" spans="1:38" ht="127.5" customHeight="1" x14ac:dyDescent="0.25">
      <c r="A39" s="688" t="s">
        <v>402</v>
      </c>
      <c r="B39" s="688" t="s">
        <v>488</v>
      </c>
      <c r="C39" s="688" t="s">
        <v>489</v>
      </c>
      <c r="D39" s="688" t="s">
        <v>501</v>
      </c>
      <c r="E39" s="685" t="s">
        <v>800</v>
      </c>
      <c r="F39" s="270" t="s">
        <v>801</v>
      </c>
      <c r="G39" s="199" t="s">
        <v>406</v>
      </c>
      <c r="H39" s="199" t="s">
        <v>407</v>
      </c>
      <c r="I39" s="207"/>
      <c r="J39" s="199" t="s">
        <v>502</v>
      </c>
      <c r="K39" s="199">
        <v>2</v>
      </c>
      <c r="L39" s="678" t="s">
        <v>443</v>
      </c>
      <c r="M39" s="678" t="s">
        <v>444</v>
      </c>
      <c r="N39" s="678" t="s">
        <v>411</v>
      </c>
      <c r="O39" s="678" t="s">
        <v>445</v>
      </c>
      <c r="P39" s="200" t="s">
        <v>444</v>
      </c>
      <c r="Q39" s="200" t="s">
        <v>503</v>
      </c>
      <c r="R39" s="199" t="s">
        <v>504</v>
      </c>
      <c r="S39" s="209"/>
      <c r="T39" s="202"/>
      <c r="U39" s="209"/>
      <c r="V39" s="202"/>
      <c r="W39" s="209"/>
      <c r="X39" s="202"/>
      <c r="Y39" s="209"/>
      <c r="Z39" s="202"/>
      <c r="AA39" s="209"/>
      <c r="AB39" s="202"/>
      <c r="AC39" s="209"/>
      <c r="AD39" s="202"/>
      <c r="AE39" s="209"/>
      <c r="AF39" s="202"/>
      <c r="AG39" s="209"/>
      <c r="AH39" s="202"/>
      <c r="AI39" s="209"/>
      <c r="AJ39" s="202"/>
      <c r="AK39" s="209"/>
      <c r="AL39" s="202"/>
    </row>
    <row r="40" spans="1:38" ht="98.25" customHeight="1" x14ac:dyDescent="0.25">
      <c r="A40" s="688"/>
      <c r="B40" s="688"/>
      <c r="C40" s="688"/>
      <c r="D40" s="688"/>
      <c r="E40" s="686"/>
      <c r="F40" s="270" t="s">
        <v>505</v>
      </c>
      <c r="G40" s="199" t="s">
        <v>506</v>
      </c>
      <c r="H40" s="199" t="s">
        <v>416</v>
      </c>
      <c r="I40" s="207"/>
      <c r="J40" s="199" t="s">
        <v>417</v>
      </c>
      <c r="K40" s="199">
        <v>12</v>
      </c>
      <c r="L40" s="676"/>
      <c r="M40" s="676"/>
      <c r="N40" s="676"/>
      <c r="O40" s="676"/>
      <c r="P40" s="200" t="s">
        <v>507</v>
      </c>
      <c r="Q40" s="199" t="s">
        <v>411</v>
      </c>
      <c r="R40" s="199" t="s">
        <v>445</v>
      </c>
      <c r="S40" s="209"/>
      <c r="T40" s="212"/>
      <c r="U40" s="212"/>
      <c r="V40" s="212"/>
      <c r="W40" s="212"/>
      <c r="X40" s="212"/>
      <c r="Y40" s="212"/>
      <c r="Z40" s="212"/>
      <c r="AA40" s="212"/>
      <c r="AB40" s="212"/>
      <c r="AC40" s="212"/>
      <c r="AD40" s="212"/>
      <c r="AE40" s="212"/>
      <c r="AF40" s="212"/>
      <c r="AG40" s="212"/>
      <c r="AH40" s="212"/>
      <c r="AI40" s="212"/>
      <c r="AJ40" s="212"/>
      <c r="AK40" s="212"/>
      <c r="AL40" s="212"/>
    </row>
    <row r="41" spans="1:38" ht="84" customHeight="1" x14ac:dyDescent="0.25">
      <c r="A41" s="688"/>
      <c r="B41" s="688"/>
      <c r="C41" s="688"/>
      <c r="D41" s="688"/>
      <c r="E41" s="686"/>
      <c r="F41" s="270" t="s">
        <v>508</v>
      </c>
      <c r="G41" s="199" t="s">
        <v>506</v>
      </c>
      <c r="H41" s="199" t="s">
        <v>407</v>
      </c>
      <c r="I41" s="207"/>
      <c r="J41" s="199" t="s">
        <v>509</v>
      </c>
      <c r="K41" s="199">
        <v>9</v>
      </c>
      <c r="L41" s="676"/>
      <c r="M41" s="676"/>
      <c r="N41" s="676"/>
      <c r="O41" s="676"/>
      <c r="P41" s="200" t="s">
        <v>507</v>
      </c>
      <c r="Q41" s="199" t="s">
        <v>510</v>
      </c>
      <c r="R41" s="199" t="s">
        <v>445</v>
      </c>
      <c r="S41" s="209"/>
      <c r="T41" s="212"/>
      <c r="U41" s="212"/>
      <c r="V41" s="212"/>
      <c r="W41" s="212"/>
      <c r="X41" s="212"/>
      <c r="Y41" s="212"/>
      <c r="Z41" s="212"/>
      <c r="AA41" s="212"/>
      <c r="AB41" s="212"/>
      <c r="AC41" s="212"/>
      <c r="AD41" s="212"/>
      <c r="AE41" s="212"/>
      <c r="AF41" s="212"/>
      <c r="AG41" s="212"/>
      <c r="AH41" s="212"/>
      <c r="AI41" s="212"/>
      <c r="AJ41" s="212"/>
      <c r="AK41" s="212"/>
      <c r="AL41" s="212"/>
    </row>
    <row r="42" spans="1:38" ht="87" customHeight="1" x14ac:dyDescent="0.25">
      <c r="A42" s="688"/>
      <c r="B42" s="688"/>
      <c r="C42" s="688"/>
      <c r="D42" s="688"/>
      <c r="E42" s="686"/>
      <c r="F42" s="270" t="s">
        <v>511</v>
      </c>
      <c r="G42" s="199" t="s">
        <v>406</v>
      </c>
      <c r="H42" s="199" t="s">
        <v>416</v>
      </c>
      <c r="I42" s="207"/>
      <c r="J42" s="199" t="s">
        <v>512</v>
      </c>
      <c r="K42" s="199">
        <v>12</v>
      </c>
      <c r="L42" s="676"/>
      <c r="M42" s="676"/>
      <c r="N42" s="676"/>
      <c r="O42" s="676"/>
      <c r="P42" s="200" t="s">
        <v>444</v>
      </c>
      <c r="Q42" s="199" t="s">
        <v>411</v>
      </c>
      <c r="R42" s="199" t="s">
        <v>445</v>
      </c>
      <c r="S42" s="209"/>
      <c r="T42" s="212"/>
      <c r="U42" s="212"/>
      <c r="V42" s="212"/>
      <c r="W42" s="212"/>
      <c r="X42" s="212"/>
      <c r="Y42" s="212"/>
      <c r="Z42" s="212"/>
      <c r="AA42" s="212"/>
      <c r="AB42" s="212"/>
      <c r="AC42" s="212"/>
      <c r="AD42" s="212"/>
      <c r="AE42" s="212"/>
      <c r="AF42" s="212"/>
      <c r="AG42" s="212"/>
      <c r="AH42" s="212"/>
      <c r="AI42" s="212"/>
      <c r="AJ42" s="212"/>
      <c r="AK42" s="212"/>
      <c r="AL42" s="212"/>
    </row>
    <row r="43" spans="1:38" ht="101.25" customHeight="1" x14ac:dyDescent="0.25">
      <c r="A43" s="688"/>
      <c r="B43" s="688"/>
      <c r="C43" s="688"/>
      <c r="D43" s="688"/>
      <c r="E43" s="686"/>
      <c r="F43" s="270" t="s">
        <v>513</v>
      </c>
      <c r="G43" s="199" t="s">
        <v>506</v>
      </c>
      <c r="H43" s="200" t="s">
        <v>416</v>
      </c>
      <c r="I43" s="207"/>
      <c r="J43" s="199" t="s">
        <v>512</v>
      </c>
      <c r="K43" s="199">
        <v>12</v>
      </c>
      <c r="L43" s="676"/>
      <c r="M43" s="676"/>
      <c r="N43" s="676"/>
      <c r="O43" s="676"/>
      <c r="P43" s="205" t="s">
        <v>410</v>
      </c>
      <c r="Q43" s="199" t="s">
        <v>411</v>
      </c>
      <c r="R43" s="199" t="s">
        <v>412</v>
      </c>
      <c r="S43" s="201"/>
      <c r="T43" s="201"/>
      <c r="U43" s="212"/>
      <c r="V43" s="212"/>
      <c r="W43" s="212"/>
      <c r="X43" s="212"/>
      <c r="Y43" s="212"/>
      <c r="Z43" s="212"/>
      <c r="AA43" s="212"/>
      <c r="AB43" s="212"/>
      <c r="AC43" s="212"/>
      <c r="AD43" s="212"/>
      <c r="AE43" s="212"/>
      <c r="AF43" s="212"/>
      <c r="AG43" s="212"/>
      <c r="AH43" s="212"/>
      <c r="AI43" s="212"/>
      <c r="AJ43" s="212"/>
      <c r="AK43" s="212"/>
      <c r="AL43" s="212"/>
    </row>
    <row r="44" spans="1:38" ht="180.75" customHeight="1" x14ac:dyDescent="0.25">
      <c r="A44" s="688"/>
      <c r="B44" s="688"/>
      <c r="C44" s="688"/>
      <c r="D44" s="688"/>
      <c r="E44" s="687"/>
      <c r="F44" s="270" t="s">
        <v>1746</v>
      </c>
      <c r="G44" s="199" t="s">
        <v>406</v>
      </c>
      <c r="H44" s="200" t="s">
        <v>407</v>
      </c>
      <c r="I44" s="207"/>
      <c r="J44" s="199" t="s">
        <v>500</v>
      </c>
      <c r="K44" s="199">
        <v>10</v>
      </c>
      <c r="L44" s="677"/>
      <c r="M44" s="677"/>
      <c r="N44" s="677"/>
      <c r="O44" s="677"/>
      <c r="P44" s="200" t="s">
        <v>444</v>
      </c>
      <c r="Q44" s="199" t="s">
        <v>411</v>
      </c>
      <c r="R44" s="199" t="s">
        <v>445</v>
      </c>
      <c r="S44" s="209"/>
      <c r="T44" s="212"/>
      <c r="U44" s="212"/>
      <c r="V44" s="212"/>
      <c r="W44" s="212"/>
      <c r="X44" s="212"/>
      <c r="Y44" s="212"/>
      <c r="Z44" s="212"/>
      <c r="AA44" s="212"/>
      <c r="AB44" s="212"/>
      <c r="AC44" s="212"/>
      <c r="AD44" s="212"/>
      <c r="AE44" s="212"/>
      <c r="AF44" s="212"/>
      <c r="AG44" s="212"/>
      <c r="AH44" s="212"/>
      <c r="AI44" s="212"/>
      <c r="AJ44" s="212"/>
      <c r="AK44" s="212"/>
      <c r="AL44" s="212"/>
    </row>
    <row r="45" spans="1:38" ht="98.25" customHeight="1" x14ac:dyDescent="0.25">
      <c r="A45" s="688" t="s">
        <v>402</v>
      </c>
      <c r="B45" s="688" t="s">
        <v>488</v>
      </c>
      <c r="C45" s="688" t="s">
        <v>489</v>
      </c>
      <c r="D45" s="688" t="s">
        <v>1676</v>
      </c>
      <c r="E45" s="685" t="s">
        <v>802</v>
      </c>
      <c r="F45" s="270" t="s">
        <v>514</v>
      </c>
      <c r="G45" s="199" t="s">
        <v>406</v>
      </c>
      <c r="H45" s="199" t="s">
        <v>416</v>
      </c>
      <c r="I45" s="207"/>
      <c r="J45" s="199" t="s">
        <v>512</v>
      </c>
      <c r="K45" s="199">
        <v>12</v>
      </c>
      <c r="L45" s="678" t="s">
        <v>515</v>
      </c>
      <c r="M45" s="678" t="s">
        <v>516</v>
      </c>
      <c r="N45" s="678" t="s">
        <v>411</v>
      </c>
      <c r="O45" s="678" t="s">
        <v>517</v>
      </c>
      <c r="P45" s="200" t="s">
        <v>516</v>
      </c>
      <c r="Q45" s="199" t="s">
        <v>411</v>
      </c>
      <c r="R45" s="199" t="s">
        <v>517</v>
      </c>
      <c r="S45" s="202"/>
      <c r="T45" s="202"/>
      <c r="U45" s="202"/>
      <c r="V45" s="202"/>
      <c r="W45" s="202"/>
      <c r="X45" s="202"/>
      <c r="Y45" s="202"/>
      <c r="Z45" s="202"/>
      <c r="AA45" s="202"/>
      <c r="AB45" s="202"/>
      <c r="AC45" s="202"/>
      <c r="AD45" s="202"/>
      <c r="AE45" s="202"/>
      <c r="AF45" s="202"/>
      <c r="AG45" s="202"/>
      <c r="AH45" s="202"/>
      <c r="AI45" s="202"/>
      <c r="AJ45" s="202"/>
      <c r="AK45" s="202"/>
      <c r="AL45" s="202"/>
    </row>
    <row r="46" spans="1:38" ht="88.5" customHeight="1" x14ac:dyDescent="0.25">
      <c r="A46" s="688"/>
      <c r="B46" s="688"/>
      <c r="C46" s="688"/>
      <c r="D46" s="688"/>
      <c r="E46" s="686"/>
      <c r="F46" s="270" t="s">
        <v>518</v>
      </c>
      <c r="G46" s="199" t="s">
        <v>406</v>
      </c>
      <c r="H46" s="199" t="s">
        <v>407</v>
      </c>
      <c r="I46" s="207"/>
      <c r="J46" s="199" t="s">
        <v>519</v>
      </c>
      <c r="K46" s="199">
        <v>6</v>
      </c>
      <c r="L46" s="676"/>
      <c r="M46" s="676"/>
      <c r="N46" s="676"/>
      <c r="O46" s="676"/>
      <c r="P46" s="200" t="s">
        <v>516</v>
      </c>
      <c r="Q46" s="199" t="s">
        <v>432</v>
      </c>
      <c r="R46" s="205" t="s">
        <v>520</v>
      </c>
      <c r="S46" s="202"/>
      <c r="T46" s="201"/>
      <c r="U46" s="202"/>
      <c r="V46" s="201"/>
      <c r="W46" s="202"/>
      <c r="X46" s="201"/>
      <c r="Y46" s="202"/>
      <c r="Z46" s="201"/>
      <c r="AA46" s="202"/>
      <c r="AB46" s="201"/>
      <c r="AC46" s="202"/>
      <c r="AD46" s="201"/>
      <c r="AE46" s="202"/>
      <c r="AF46" s="201"/>
      <c r="AG46" s="202"/>
      <c r="AH46" s="201"/>
      <c r="AI46" s="202"/>
      <c r="AJ46" s="201"/>
      <c r="AK46" s="202"/>
      <c r="AL46" s="201"/>
    </row>
    <row r="47" spans="1:38" ht="88.5" customHeight="1" x14ac:dyDescent="0.25">
      <c r="A47" s="688"/>
      <c r="B47" s="688"/>
      <c r="C47" s="688"/>
      <c r="D47" s="688"/>
      <c r="E47" s="686"/>
      <c r="F47" s="270" t="s">
        <v>521</v>
      </c>
      <c r="G47" s="199" t="s">
        <v>522</v>
      </c>
      <c r="H47" s="199" t="s">
        <v>416</v>
      </c>
      <c r="I47" s="207"/>
      <c r="J47" s="199" t="s">
        <v>512</v>
      </c>
      <c r="K47" s="199">
        <v>12</v>
      </c>
      <c r="L47" s="676"/>
      <c r="M47" s="676"/>
      <c r="N47" s="676"/>
      <c r="O47" s="676"/>
      <c r="P47" s="205" t="s">
        <v>474</v>
      </c>
      <c r="Q47" s="199" t="s">
        <v>411</v>
      </c>
      <c r="R47" s="200" t="s">
        <v>523</v>
      </c>
      <c r="S47" s="201"/>
      <c r="T47" s="202"/>
      <c r="U47" s="202"/>
      <c r="V47" s="202"/>
      <c r="W47" s="202"/>
      <c r="X47" s="202"/>
      <c r="Y47" s="202"/>
      <c r="Z47" s="202"/>
      <c r="AA47" s="202"/>
      <c r="AB47" s="202"/>
      <c r="AC47" s="202"/>
      <c r="AD47" s="202"/>
      <c r="AE47" s="202"/>
      <c r="AF47" s="202"/>
      <c r="AG47" s="202"/>
      <c r="AH47" s="202"/>
      <c r="AI47" s="202"/>
      <c r="AJ47" s="202"/>
      <c r="AK47" s="202"/>
      <c r="AL47" s="202"/>
    </row>
    <row r="48" spans="1:38" ht="69" customHeight="1" x14ac:dyDescent="0.25">
      <c r="A48" s="688"/>
      <c r="B48" s="688"/>
      <c r="C48" s="688"/>
      <c r="D48" s="688"/>
      <c r="E48" s="686"/>
      <c r="F48" s="270" t="s">
        <v>803</v>
      </c>
      <c r="G48" s="199" t="s">
        <v>522</v>
      </c>
      <c r="H48" s="199" t="s">
        <v>416</v>
      </c>
      <c r="I48" s="207"/>
      <c r="J48" s="199" t="s">
        <v>512</v>
      </c>
      <c r="K48" s="199">
        <v>12</v>
      </c>
      <c r="L48" s="676"/>
      <c r="M48" s="676"/>
      <c r="N48" s="676"/>
      <c r="O48" s="676"/>
      <c r="P48" s="205" t="s">
        <v>474</v>
      </c>
      <c r="Q48" s="200" t="s">
        <v>411</v>
      </c>
      <c r="R48" s="200" t="s">
        <v>523</v>
      </c>
      <c r="S48" s="201"/>
      <c r="T48" s="202"/>
      <c r="U48" s="202"/>
      <c r="V48" s="202"/>
      <c r="W48" s="202"/>
      <c r="X48" s="202"/>
      <c r="Y48" s="202"/>
      <c r="Z48" s="202"/>
      <c r="AA48" s="202"/>
      <c r="AB48" s="202"/>
      <c r="AC48" s="202"/>
      <c r="AD48" s="202"/>
      <c r="AE48" s="202"/>
      <c r="AF48" s="202"/>
      <c r="AG48" s="202"/>
      <c r="AH48" s="202"/>
      <c r="AI48" s="202"/>
      <c r="AJ48" s="202"/>
      <c r="AK48" s="202"/>
      <c r="AL48" s="202"/>
    </row>
    <row r="49" spans="1:38" ht="72.75" customHeight="1" x14ac:dyDescent="0.25">
      <c r="A49" s="688"/>
      <c r="B49" s="688"/>
      <c r="C49" s="688"/>
      <c r="D49" s="688"/>
      <c r="E49" s="687"/>
      <c r="F49" s="270" t="s">
        <v>524</v>
      </c>
      <c r="G49" s="199" t="s">
        <v>522</v>
      </c>
      <c r="H49" s="199" t="s">
        <v>416</v>
      </c>
      <c r="I49" s="207"/>
      <c r="J49" s="199" t="s">
        <v>512</v>
      </c>
      <c r="K49" s="199">
        <v>12</v>
      </c>
      <c r="L49" s="677"/>
      <c r="M49" s="677"/>
      <c r="N49" s="677"/>
      <c r="O49" s="677"/>
      <c r="P49" s="205" t="s">
        <v>474</v>
      </c>
      <c r="Q49" s="200" t="s">
        <v>411</v>
      </c>
      <c r="R49" s="200" t="s">
        <v>523</v>
      </c>
      <c r="S49" s="201"/>
      <c r="T49" s="202"/>
      <c r="U49" s="202"/>
      <c r="V49" s="202"/>
      <c r="W49" s="202"/>
      <c r="X49" s="202"/>
      <c r="Y49" s="202"/>
      <c r="Z49" s="202"/>
      <c r="AA49" s="202"/>
      <c r="AB49" s="202"/>
      <c r="AC49" s="202"/>
      <c r="AD49" s="202"/>
      <c r="AE49" s="202"/>
      <c r="AF49" s="202"/>
      <c r="AG49" s="202"/>
      <c r="AH49" s="202"/>
      <c r="AI49" s="202"/>
      <c r="AJ49" s="202"/>
      <c r="AK49" s="202"/>
      <c r="AL49" s="202"/>
    </row>
    <row r="50" spans="1:38" ht="87" customHeight="1" x14ac:dyDescent="0.25">
      <c r="A50" s="688" t="s">
        <v>402</v>
      </c>
      <c r="B50" s="688" t="s">
        <v>488</v>
      </c>
      <c r="C50" s="688" t="s">
        <v>489</v>
      </c>
      <c r="D50" s="688" t="s">
        <v>525</v>
      </c>
      <c r="E50" s="685" t="s">
        <v>804</v>
      </c>
      <c r="F50" s="270" t="s">
        <v>526</v>
      </c>
      <c r="G50" s="199" t="s">
        <v>406</v>
      </c>
      <c r="H50" s="199" t="s">
        <v>407</v>
      </c>
      <c r="I50" s="207"/>
      <c r="J50" s="199" t="s">
        <v>492</v>
      </c>
      <c r="K50" s="199">
        <v>4</v>
      </c>
      <c r="L50" s="678" t="s">
        <v>515</v>
      </c>
      <c r="M50" s="678" t="s">
        <v>516</v>
      </c>
      <c r="N50" s="678" t="s">
        <v>411</v>
      </c>
      <c r="O50" s="678" t="s">
        <v>517</v>
      </c>
      <c r="P50" s="200" t="s">
        <v>516</v>
      </c>
      <c r="Q50" s="199" t="s">
        <v>495</v>
      </c>
      <c r="R50" s="199" t="s">
        <v>517</v>
      </c>
      <c r="S50" s="202"/>
      <c r="T50" s="202"/>
      <c r="U50" s="202"/>
      <c r="V50" s="202"/>
      <c r="W50" s="202"/>
      <c r="X50" s="202"/>
      <c r="Y50" s="202"/>
      <c r="Z50" s="202"/>
      <c r="AA50" s="202"/>
      <c r="AB50" s="202"/>
      <c r="AC50" s="202"/>
      <c r="AD50" s="202"/>
      <c r="AE50" s="202"/>
      <c r="AF50" s="202"/>
      <c r="AG50" s="202"/>
      <c r="AH50" s="202"/>
      <c r="AI50" s="202"/>
      <c r="AJ50" s="202"/>
      <c r="AK50" s="202"/>
      <c r="AL50" s="202"/>
    </row>
    <row r="51" spans="1:38" ht="77.25" customHeight="1" x14ac:dyDescent="0.25">
      <c r="A51" s="688"/>
      <c r="B51" s="688"/>
      <c r="C51" s="688"/>
      <c r="D51" s="688"/>
      <c r="E51" s="686"/>
      <c r="F51" s="270" t="s">
        <v>527</v>
      </c>
      <c r="G51" s="199" t="s">
        <v>406</v>
      </c>
      <c r="H51" s="199" t="s">
        <v>407</v>
      </c>
      <c r="I51" s="207"/>
      <c r="J51" s="199" t="s">
        <v>528</v>
      </c>
      <c r="K51" s="199">
        <v>4</v>
      </c>
      <c r="L51" s="676"/>
      <c r="M51" s="676"/>
      <c r="N51" s="676"/>
      <c r="O51" s="676"/>
      <c r="P51" s="200" t="s">
        <v>516</v>
      </c>
      <c r="Q51" s="199" t="s">
        <v>529</v>
      </c>
      <c r="R51" s="199" t="s">
        <v>530</v>
      </c>
      <c r="S51" s="202"/>
      <c r="T51" s="201"/>
      <c r="U51" s="202"/>
      <c r="V51" s="201"/>
      <c r="W51" s="202"/>
      <c r="X51" s="201"/>
      <c r="Y51" s="202"/>
      <c r="Z51" s="201"/>
      <c r="AA51" s="202"/>
      <c r="AB51" s="201"/>
      <c r="AC51" s="202"/>
      <c r="AD51" s="201"/>
      <c r="AE51" s="202"/>
      <c r="AF51" s="201"/>
      <c r="AG51" s="202"/>
      <c r="AH51" s="201"/>
      <c r="AI51" s="202"/>
      <c r="AJ51" s="201"/>
      <c r="AK51" s="202"/>
      <c r="AL51" s="207"/>
    </row>
    <row r="52" spans="1:38" ht="85.5" customHeight="1" x14ac:dyDescent="0.25">
      <c r="A52" s="688"/>
      <c r="B52" s="688"/>
      <c r="C52" s="688"/>
      <c r="D52" s="688"/>
      <c r="E52" s="686"/>
      <c r="F52" s="270" t="s">
        <v>531</v>
      </c>
      <c r="G52" s="199" t="s">
        <v>406</v>
      </c>
      <c r="H52" s="199" t="s">
        <v>407</v>
      </c>
      <c r="I52" s="207"/>
      <c r="J52" s="199" t="s">
        <v>532</v>
      </c>
      <c r="K52" s="199">
        <v>6</v>
      </c>
      <c r="L52" s="676"/>
      <c r="M52" s="676"/>
      <c r="N52" s="676"/>
      <c r="O52" s="676"/>
      <c r="P52" s="200" t="s">
        <v>516</v>
      </c>
      <c r="Q52" s="199" t="s">
        <v>432</v>
      </c>
      <c r="R52" s="199" t="s">
        <v>530</v>
      </c>
      <c r="S52" s="202"/>
      <c r="T52" s="201"/>
      <c r="U52" s="202"/>
      <c r="V52" s="201"/>
      <c r="W52" s="202"/>
      <c r="X52" s="201"/>
      <c r="Y52" s="202"/>
      <c r="Z52" s="201"/>
      <c r="AA52" s="202"/>
      <c r="AB52" s="201"/>
      <c r="AC52" s="202"/>
      <c r="AD52" s="201"/>
      <c r="AE52" s="202"/>
      <c r="AF52" s="201"/>
      <c r="AG52" s="202"/>
      <c r="AH52" s="201"/>
      <c r="AI52" s="202"/>
      <c r="AJ52" s="201"/>
      <c r="AK52" s="202"/>
      <c r="AL52" s="207"/>
    </row>
    <row r="53" spans="1:38" ht="79.5" customHeight="1" x14ac:dyDescent="0.25">
      <c r="A53" s="688"/>
      <c r="B53" s="688"/>
      <c r="C53" s="688"/>
      <c r="D53" s="688"/>
      <c r="E53" s="686"/>
      <c r="F53" s="270" t="s">
        <v>533</v>
      </c>
      <c r="G53" s="199" t="s">
        <v>534</v>
      </c>
      <c r="H53" s="199" t="s">
        <v>416</v>
      </c>
      <c r="I53" s="207"/>
      <c r="J53" s="199" t="s">
        <v>417</v>
      </c>
      <c r="K53" s="199">
        <v>12</v>
      </c>
      <c r="L53" s="676"/>
      <c r="M53" s="676"/>
      <c r="N53" s="676"/>
      <c r="O53" s="676"/>
      <c r="P53" s="200" t="s">
        <v>493</v>
      </c>
      <c r="Q53" s="199" t="s">
        <v>411</v>
      </c>
      <c r="R53" s="205" t="s">
        <v>445</v>
      </c>
      <c r="S53" s="201"/>
      <c r="T53" s="202"/>
      <c r="U53" s="202"/>
      <c r="V53" s="202"/>
      <c r="W53" s="202"/>
      <c r="X53" s="202"/>
      <c r="Y53" s="202"/>
      <c r="Z53" s="202"/>
      <c r="AA53" s="202"/>
      <c r="AB53" s="202"/>
      <c r="AC53" s="202"/>
      <c r="AD53" s="202"/>
      <c r="AE53" s="202"/>
      <c r="AF53" s="202"/>
      <c r="AG53" s="202"/>
      <c r="AH53" s="202"/>
      <c r="AI53" s="202"/>
      <c r="AJ53" s="202"/>
      <c r="AK53" s="202"/>
      <c r="AL53" s="202"/>
    </row>
    <row r="54" spans="1:38" ht="91.5" customHeight="1" x14ac:dyDescent="0.25">
      <c r="A54" s="688"/>
      <c r="B54" s="688"/>
      <c r="C54" s="688"/>
      <c r="D54" s="688"/>
      <c r="E54" s="686"/>
      <c r="F54" s="270" t="s">
        <v>535</v>
      </c>
      <c r="G54" s="199" t="s">
        <v>406</v>
      </c>
      <c r="H54" s="199" t="s">
        <v>416</v>
      </c>
      <c r="I54" s="207"/>
      <c r="J54" s="199" t="s">
        <v>417</v>
      </c>
      <c r="K54" s="199">
        <v>12</v>
      </c>
      <c r="L54" s="676"/>
      <c r="M54" s="676"/>
      <c r="N54" s="676"/>
      <c r="O54" s="676"/>
      <c r="P54" s="200" t="s">
        <v>516</v>
      </c>
      <c r="Q54" s="199" t="s">
        <v>411</v>
      </c>
      <c r="R54" s="199" t="s">
        <v>536</v>
      </c>
      <c r="S54" s="202"/>
      <c r="T54" s="202"/>
      <c r="U54" s="202"/>
      <c r="V54" s="202"/>
      <c r="W54" s="202"/>
      <c r="X54" s="202"/>
      <c r="Y54" s="202"/>
      <c r="Z54" s="202"/>
      <c r="AA54" s="202"/>
      <c r="AB54" s="202"/>
      <c r="AC54" s="202"/>
      <c r="AD54" s="202"/>
      <c r="AE54" s="202"/>
      <c r="AF54" s="202"/>
      <c r="AG54" s="202"/>
      <c r="AH54" s="202"/>
      <c r="AI54" s="202"/>
      <c r="AJ54" s="202"/>
      <c r="AK54" s="202"/>
      <c r="AL54" s="202"/>
    </row>
    <row r="55" spans="1:38" ht="53.25" customHeight="1" x14ac:dyDescent="0.25">
      <c r="A55" s="688"/>
      <c r="B55" s="688"/>
      <c r="C55" s="688"/>
      <c r="D55" s="688"/>
      <c r="E55" s="686"/>
      <c r="F55" s="270" t="s">
        <v>537</v>
      </c>
      <c r="G55" s="199" t="s">
        <v>538</v>
      </c>
      <c r="H55" s="200" t="s">
        <v>407</v>
      </c>
      <c r="I55" s="207"/>
      <c r="J55" s="199" t="s">
        <v>492</v>
      </c>
      <c r="K55" s="199">
        <v>4</v>
      </c>
      <c r="L55" s="676"/>
      <c r="M55" s="676"/>
      <c r="N55" s="676"/>
      <c r="O55" s="676"/>
      <c r="P55" s="199" t="s">
        <v>474</v>
      </c>
      <c r="Q55" s="199" t="s">
        <v>411</v>
      </c>
      <c r="R55" s="199" t="s">
        <v>445</v>
      </c>
      <c r="S55" s="207"/>
      <c r="T55" s="202"/>
      <c r="U55" s="202"/>
      <c r="V55" s="202"/>
      <c r="W55" s="202"/>
      <c r="X55" s="202"/>
      <c r="Y55" s="202"/>
      <c r="Z55" s="202"/>
      <c r="AA55" s="202"/>
      <c r="AB55" s="202"/>
      <c r="AC55" s="202"/>
      <c r="AD55" s="202"/>
      <c r="AE55" s="202"/>
      <c r="AF55" s="202"/>
      <c r="AG55" s="202"/>
      <c r="AH55" s="202"/>
      <c r="AI55" s="202"/>
      <c r="AJ55" s="202"/>
      <c r="AK55" s="202"/>
      <c r="AL55" s="202"/>
    </row>
    <row r="56" spans="1:38" ht="72.75" customHeight="1" x14ac:dyDescent="0.25">
      <c r="A56" s="688"/>
      <c r="B56" s="688"/>
      <c r="C56" s="688"/>
      <c r="D56" s="688"/>
      <c r="E56" s="686"/>
      <c r="F56" s="270" t="s">
        <v>539</v>
      </c>
      <c r="G56" s="199" t="s">
        <v>534</v>
      </c>
      <c r="H56" s="199" t="s">
        <v>416</v>
      </c>
      <c r="I56" s="207"/>
      <c r="J56" s="199" t="s">
        <v>512</v>
      </c>
      <c r="K56" s="199">
        <v>12</v>
      </c>
      <c r="L56" s="676"/>
      <c r="M56" s="676"/>
      <c r="N56" s="676"/>
      <c r="O56" s="676"/>
      <c r="P56" s="200" t="s">
        <v>493</v>
      </c>
      <c r="Q56" s="199" t="s">
        <v>411</v>
      </c>
      <c r="R56" s="200" t="s">
        <v>445</v>
      </c>
      <c r="S56" s="207"/>
      <c r="T56" s="202"/>
      <c r="U56" s="202"/>
      <c r="V56" s="202"/>
      <c r="W56" s="202"/>
      <c r="X56" s="202"/>
      <c r="Y56" s="202"/>
      <c r="Z56" s="202"/>
      <c r="AA56" s="202"/>
      <c r="AB56" s="202"/>
      <c r="AC56" s="202"/>
      <c r="AD56" s="202"/>
      <c r="AE56" s="202"/>
      <c r="AF56" s="202"/>
      <c r="AG56" s="202"/>
      <c r="AH56" s="202"/>
      <c r="AI56" s="202"/>
      <c r="AJ56" s="202"/>
      <c r="AK56" s="202"/>
      <c r="AL56" s="202"/>
    </row>
    <row r="57" spans="1:38" ht="60.75" customHeight="1" x14ac:dyDescent="0.25">
      <c r="A57" s="688"/>
      <c r="B57" s="688"/>
      <c r="C57" s="688"/>
      <c r="D57" s="688"/>
      <c r="E57" s="687"/>
      <c r="F57" s="216" t="s">
        <v>540</v>
      </c>
      <c r="G57" s="199" t="s">
        <v>406</v>
      </c>
      <c r="H57" s="199" t="s">
        <v>407</v>
      </c>
      <c r="I57" s="207"/>
      <c r="J57" s="199" t="s">
        <v>541</v>
      </c>
      <c r="K57" s="199">
        <v>6</v>
      </c>
      <c r="L57" s="677"/>
      <c r="M57" s="677"/>
      <c r="N57" s="677"/>
      <c r="O57" s="677"/>
      <c r="P57" s="200" t="s">
        <v>516</v>
      </c>
      <c r="Q57" s="199" t="s">
        <v>432</v>
      </c>
      <c r="R57" s="199" t="s">
        <v>542</v>
      </c>
      <c r="S57" s="213"/>
      <c r="T57" s="201"/>
      <c r="U57" s="201"/>
      <c r="V57" s="202"/>
      <c r="W57" s="201"/>
      <c r="X57" s="201"/>
      <c r="Y57" s="202"/>
      <c r="Z57" s="201"/>
      <c r="AA57" s="201"/>
      <c r="AB57" s="202"/>
      <c r="AC57" s="201"/>
      <c r="AD57" s="201"/>
      <c r="AE57" s="202"/>
      <c r="AF57" s="201"/>
      <c r="AG57" s="201"/>
      <c r="AH57" s="202"/>
      <c r="AI57" s="201"/>
      <c r="AJ57" s="201"/>
      <c r="AK57" s="202"/>
      <c r="AL57" s="201"/>
    </row>
    <row r="58" spans="1:38" ht="137.25" customHeight="1" x14ac:dyDescent="0.25">
      <c r="A58" s="688" t="s">
        <v>543</v>
      </c>
      <c r="B58" s="688" t="s">
        <v>544</v>
      </c>
      <c r="C58" s="688" t="s">
        <v>545</v>
      </c>
      <c r="D58" s="688" t="s">
        <v>546</v>
      </c>
      <c r="E58" s="685" t="s">
        <v>805</v>
      </c>
      <c r="F58" s="270" t="s">
        <v>1747</v>
      </c>
      <c r="G58" s="199" t="s">
        <v>406</v>
      </c>
      <c r="H58" s="199" t="s">
        <v>442</v>
      </c>
      <c r="I58" s="199">
        <v>6</v>
      </c>
      <c r="J58" s="199"/>
      <c r="K58" s="199"/>
      <c r="L58" s="682" t="s">
        <v>443</v>
      </c>
      <c r="M58" s="678" t="s">
        <v>444</v>
      </c>
      <c r="N58" s="678" t="s">
        <v>411</v>
      </c>
      <c r="O58" s="678" t="s">
        <v>445</v>
      </c>
      <c r="P58" s="205" t="s">
        <v>444</v>
      </c>
      <c r="Q58" s="199" t="s">
        <v>656</v>
      </c>
      <c r="R58" s="199" t="s">
        <v>547</v>
      </c>
      <c r="S58" s="201"/>
      <c r="T58" s="202"/>
      <c r="U58" s="201"/>
      <c r="V58" s="201"/>
      <c r="W58" s="201"/>
      <c r="X58" s="201"/>
      <c r="Y58" s="201"/>
      <c r="Z58" s="201"/>
      <c r="AA58" s="201"/>
      <c r="AB58" s="201"/>
      <c r="AC58" s="201"/>
      <c r="AD58" s="201"/>
      <c r="AE58" s="201"/>
      <c r="AF58" s="201"/>
      <c r="AG58" s="201"/>
      <c r="AH58" s="201"/>
      <c r="AI58" s="201"/>
      <c r="AJ58" s="201"/>
      <c r="AK58" s="201"/>
      <c r="AL58" s="201"/>
    </row>
    <row r="59" spans="1:38" ht="111" customHeight="1" x14ac:dyDescent="0.25">
      <c r="A59" s="688"/>
      <c r="B59" s="688"/>
      <c r="C59" s="688"/>
      <c r="D59" s="688"/>
      <c r="E59" s="686"/>
      <c r="F59" s="271" t="s">
        <v>806</v>
      </c>
      <c r="G59" s="199" t="s">
        <v>548</v>
      </c>
      <c r="H59" s="199" t="s">
        <v>407</v>
      </c>
      <c r="I59" s="207"/>
      <c r="J59" s="199" t="s">
        <v>549</v>
      </c>
      <c r="K59" s="199">
        <v>10</v>
      </c>
      <c r="L59" s="676"/>
      <c r="M59" s="676"/>
      <c r="N59" s="676"/>
      <c r="O59" s="676"/>
      <c r="P59" s="205" t="s">
        <v>460</v>
      </c>
      <c r="Q59" s="199" t="s">
        <v>550</v>
      </c>
      <c r="R59" s="205" t="s">
        <v>551</v>
      </c>
      <c r="S59" s="201"/>
      <c r="T59" s="202"/>
      <c r="U59" s="202"/>
      <c r="V59" s="202"/>
      <c r="W59" s="202"/>
      <c r="X59" s="202"/>
      <c r="Y59" s="202"/>
      <c r="Z59" s="202"/>
      <c r="AA59" s="202"/>
      <c r="AB59" s="201"/>
      <c r="AC59" s="201"/>
      <c r="AD59" s="202"/>
      <c r="AE59" s="201"/>
      <c r="AF59" s="201"/>
      <c r="AG59" s="202"/>
      <c r="AH59" s="201"/>
      <c r="AI59" s="201"/>
      <c r="AJ59" s="202"/>
      <c r="AK59" s="201"/>
      <c r="AL59" s="201"/>
    </row>
    <row r="60" spans="1:38" ht="80.25" customHeight="1" x14ac:dyDescent="0.25">
      <c r="A60" s="688"/>
      <c r="B60" s="688"/>
      <c r="C60" s="688"/>
      <c r="D60" s="688"/>
      <c r="E60" s="686"/>
      <c r="F60" s="271" t="s">
        <v>552</v>
      </c>
      <c r="G60" s="199" t="s">
        <v>406</v>
      </c>
      <c r="H60" s="199" t="s">
        <v>407</v>
      </c>
      <c r="I60" s="207"/>
      <c r="J60" s="199" t="s">
        <v>549</v>
      </c>
      <c r="K60" s="199">
        <v>10</v>
      </c>
      <c r="L60" s="676"/>
      <c r="M60" s="676"/>
      <c r="N60" s="676"/>
      <c r="O60" s="676"/>
      <c r="P60" s="205" t="s">
        <v>444</v>
      </c>
      <c r="Q60" s="199" t="s">
        <v>550</v>
      </c>
      <c r="R60" s="205" t="s">
        <v>551</v>
      </c>
      <c r="S60" s="201"/>
      <c r="T60" s="202"/>
      <c r="U60" s="202"/>
      <c r="V60" s="202"/>
      <c r="W60" s="202"/>
      <c r="X60" s="202"/>
      <c r="Y60" s="202"/>
      <c r="Z60" s="202"/>
      <c r="AA60" s="202"/>
      <c r="AB60" s="201"/>
      <c r="AC60" s="201"/>
      <c r="AD60" s="202"/>
      <c r="AE60" s="201"/>
      <c r="AF60" s="201"/>
      <c r="AG60" s="202"/>
      <c r="AH60" s="201"/>
      <c r="AI60" s="201"/>
      <c r="AJ60" s="202"/>
      <c r="AK60" s="207"/>
      <c r="AL60" s="201"/>
    </row>
    <row r="61" spans="1:38" ht="66.75" customHeight="1" x14ac:dyDescent="0.25">
      <c r="A61" s="688"/>
      <c r="B61" s="688"/>
      <c r="C61" s="688"/>
      <c r="D61" s="688"/>
      <c r="E61" s="686"/>
      <c r="F61" s="270" t="s">
        <v>553</v>
      </c>
      <c r="G61" s="199" t="s">
        <v>548</v>
      </c>
      <c r="H61" s="199" t="s">
        <v>416</v>
      </c>
      <c r="I61" s="207"/>
      <c r="J61" s="199" t="s">
        <v>512</v>
      </c>
      <c r="K61" s="199">
        <v>12</v>
      </c>
      <c r="L61" s="676"/>
      <c r="M61" s="676"/>
      <c r="N61" s="676"/>
      <c r="O61" s="676"/>
      <c r="P61" s="205" t="s">
        <v>460</v>
      </c>
      <c r="Q61" s="199" t="s">
        <v>411</v>
      </c>
      <c r="R61" s="199" t="s">
        <v>554</v>
      </c>
      <c r="S61" s="201"/>
      <c r="T61" s="202"/>
      <c r="U61" s="202"/>
      <c r="V61" s="202"/>
      <c r="W61" s="202"/>
      <c r="X61" s="202"/>
      <c r="Y61" s="202"/>
      <c r="Z61" s="202"/>
      <c r="AA61" s="202"/>
      <c r="AB61" s="202"/>
      <c r="AC61" s="202"/>
      <c r="AD61" s="202"/>
      <c r="AE61" s="202"/>
      <c r="AF61" s="202"/>
      <c r="AG61" s="202"/>
      <c r="AH61" s="202"/>
      <c r="AI61" s="202"/>
      <c r="AJ61" s="202"/>
      <c r="AK61" s="202"/>
      <c r="AL61" s="202"/>
    </row>
    <row r="62" spans="1:38" ht="140.25" customHeight="1" x14ac:dyDescent="0.25">
      <c r="A62" s="688"/>
      <c r="B62" s="688"/>
      <c r="C62" s="688"/>
      <c r="D62" s="688"/>
      <c r="E62" s="686"/>
      <c r="F62" s="270" t="s">
        <v>1748</v>
      </c>
      <c r="G62" s="199" t="s">
        <v>406</v>
      </c>
      <c r="H62" s="199" t="s">
        <v>416</v>
      </c>
      <c r="I62" s="207"/>
      <c r="J62" s="199" t="s">
        <v>512</v>
      </c>
      <c r="K62" s="199">
        <v>12</v>
      </c>
      <c r="L62" s="676"/>
      <c r="M62" s="676"/>
      <c r="N62" s="676"/>
      <c r="O62" s="676"/>
      <c r="P62" s="205" t="s">
        <v>444</v>
      </c>
      <c r="Q62" s="199" t="s">
        <v>411</v>
      </c>
      <c r="R62" s="199" t="s">
        <v>554</v>
      </c>
      <c r="S62" s="201"/>
      <c r="T62" s="202"/>
      <c r="U62" s="202"/>
      <c r="V62" s="202"/>
      <c r="W62" s="202"/>
      <c r="X62" s="202"/>
      <c r="Y62" s="202"/>
      <c r="Z62" s="202"/>
      <c r="AA62" s="202"/>
      <c r="AB62" s="202"/>
      <c r="AC62" s="202"/>
      <c r="AD62" s="202"/>
      <c r="AE62" s="202"/>
      <c r="AF62" s="202"/>
      <c r="AG62" s="202"/>
      <c r="AH62" s="202"/>
      <c r="AI62" s="202"/>
      <c r="AJ62" s="202"/>
      <c r="AK62" s="202"/>
      <c r="AL62" s="202"/>
    </row>
    <row r="63" spans="1:38" ht="115.5" customHeight="1" x14ac:dyDescent="0.25">
      <c r="A63" s="688"/>
      <c r="B63" s="688"/>
      <c r="C63" s="688"/>
      <c r="D63" s="688"/>
      <c r="E63" s="687"/>
      <c r="F63" s="270" t="s">
        <v>555</v>
      </c>
      <c r="G63" s="199" t="s">
        <v>556</v>
      </c>
      <c r="H63" s="199" t="s">
        <v>407</v>
      </c>
      <c r="I63" s="207"/>
      <c r="J63" s="199" t="s">
        <v>549</v>
      </c>
      <c r="K63" s="199">
        <v>10</v>
      </c>
      <c r="L63" s="677"/>
      <c r="M63" s="677"/>
      <c r="N63" s="677"/>
      <c r="O63" s="677"/>
      <c r="P63" s="205" t="s">
        <v>460</v>
      </c>
      <c r="Q63" s="199" t="s">
        <v>550</v>
      </c>
      <c r="R63" s="205" t="s">
        <v>551</v>
      </c>
      <c r="S63" s="201"/>
      <c r="T63" s="202"/>
      <c r="U63" s="202"/>
      <c r="V63" s="202"/>
      <c r="W63" s="202"/>
      <c r="X63" s="202"/>
      <c r="Y63" s="202"/>
      <c r="Z63" s="202"/>
      <c r="AA63" s="202"/>
      <c r="AB63" s="201"/>
      <c r="AC63" s="201"/>
      <c r="AD63" s="202"/>
      <c r="AE63" s="201"/>
      <c r="AF63" s="201"/>
      <c r="AG63" s="202"/>
      <c r="AH63" s="201"/>
      <c r="AI63" s="201"/>
      <c r="AJ63" s="202"/>
      <c r="AK63" s="201"/>
      <c r="AL63" s="201"/>
    </row>
    <row r="64" spans="1:38" ht="75.75" customHeight="1" x14ac:dyDescent="0.25">
      <c r="A64" s="688" t="s">
        <v>543</v>
      </c>
      <c r="B64" s="688" t="s">
        <v>544</v>
      </c>
      <c r="C64" s="688" t="s">
        <v>545</v>
      </c>
      <c r="D64" s="688" t="s">
        <v>557</v>
      </c>
      <c r="E64" s="685" t="s">
        <v>807</v>
      </c>
      <c r="F64" s="271" t="s">
        <v>808</v>
      </c>
      <c r="G64" s="199" t="s">
        <v>406</v>
      </c>
      <c r="H64" s="199" t="s">
        <v>407</v>
      </c>
      <c r="I64" s="207"/>
      <c r="J64" s="199" t="s">
        <v>558</v>
      </c>
      <c r="K64" s="199">
        <v>6</v>
      </c>
      <c r="L64" s="678" t="s">
        <v>515</v>
      </c>
      <c r="M64" s="678" t="s">
        <v>516</v>
      </c>
      <c r="N64" s="678" t="s">
        <v>411</v>
      </c>
      <c r="O64" s="678" t="s">
        <v>517</v>
      </c>
      <c r="P64" s="200" t="s">
        <v>516</v>
      </c>
      <c r="Q64" s="199" t="s">
        <v>494</v>
      </c>
      <c r="R64" s="200" t="s">
        <v>559</v>
      </c>
      <c r="S64" s="202"/>
      <c r="T64" s="202"/>
      <c r="U64" s="202"/>
      <c r="V64" s="202"/>
      <c r="W64" s="202"/>
      <c r="X64" s="202"/>
      <c r="Y64" s="202"/>
      <c r="Z64" s="202"/>
      <c r="AA64" s="207"/>
      <c r="AB64" s="207"/>
      <c r="AC64" s="202"/>
      <c r="AD64" s="207"/>
      <c r="AE64" s="207"/>
      <c r="AF64" s="202"/>
      <c r="AG64" s="207"/>
      <c r="AH64" s="207"/>
      <c r="AI64" s="202"/>
      <c r="AJ64" s="207"/>
      <c r="AK64" s="207"/>
      <c r="AL64" s="202"/>
    </row>
    <row r="65" spans="1:38" ht="114" customHeight="1" x14ac:dyDescent="0.25">
      <c r="A65" s="688"/>
      <c r="B65" s="688"/>
      <c r="C65" s="688"/>
      <c r="D65" s="688"/>
      <c r="E65" s="686"/>
      <c r="F65" s="271" t="s">
        <v>560</v>
      </c>
      <c r="G65" s="199" t="s">
        <v>406</v>
      </c>
      <c r="H65" s="199" t="s">
        <v>407</v>
      </c>
      <c r="I65" s="207"/>
      <c r="J65" s="199" t="s">
        <v>561</v>
      </c>
      <c r="K65" s="199">
        <v>8</v>
      </c>
      <c r="L65" s="676"/>
      <c r="M65" s="676"/>
      <c r="N65" s="676"/>
      <c r="O65" s="676"/>
      <c r="P65" s="200" t="s">
        <v>516</v>
      </c>
      <c r="Q65" s="199" t="s">
        <v>498</v>
      </c>
      <c r="R65" s="200" t="s">
        <v>559</v>
      </c>
      <c r="S65" s="202"/>
      <c r="T65" s="202"/>
      <c r="U65" s="202"/>
      <c r="V65" s="202"/>
      <c r="W65" s="202"/>
      <c r="X65" s="202"/>
      <c r="Y65" s="202"/>
      <c r="Z65" s="202"/>
      <c r="AA65" s="207"/>
      <c r="AB65" s="207"/>
      <c r="AC65" s="202"/>
      <c r="AD65" s="207"/>
      <c r="AE65" s="207"/>
      <c r="AF65" s="202"/>
      <c r="AG65" s="207"/>
      <c r="AH65" s="207"/>
      <c r="AI65" s="202"/>
      <c r="AJ65" s="207"/>
      <c r="AK65" s="207"/>
      <c r="AL65" s="202"/>
    </row>
    <row r="66" spans="1:38" ht="103.5" customHeight="1" x14ac:dyDescent="0.25">
      <c r="A66" s="688"/>
      <c r="B66" s="688"/>
      <c r="C66" s="688"/>
      <c r="D66" s="688"/>
      <c r="E66" s="687"/>
      <c r="F66" s="271" t="s">
        <v>562</v>
      </c>
      <c r="G66" s="199" t="s">
        <v>406</v>
      </c>
      <c r="H66" s="199" t="s">
        <v>416</v>
      </c>
      <c r="I66" s="207"/>
      <c r="J66" s="199" t="s">
        <v>417</v>
      </c>
      <c r="K66" s="199">
        <v>12</v>
      </c>
      <c r="L66" s="677"/>
      <c r="M66" s="677"/>
      <c r="N66" s="677"/>
      <c r="O66" s="677"/>
      <c r="P66" s="200" t="s">
        <v>516</v>
      </c>
      <c r="Q66" s="199" t="s">
        <v>411</v>
      </c>
      <c r="R66" s="199" t="s">
        <v>554</v>
      </c>
      <c r="S66" s="202"/>
      <c r="T66" s="202"/>
      <c r="U66" s="202"/>
      <c r="V66" s="202"/>
      <c r="W66" s="202"/>
      <c r="X66" s="202"/>
      <c r="Y66" s="202"/>
      <c r="Z66" s="202"/>
      <c r="AA66" s="202"/>
      <c r="AB66" s="202"/>
      <c r="AC66" s="202"/>
      <c r="AD66" s="202"/>
      <c r="AE66" s="202"/>
      <c r="AF66" s="202"/>
      <c r="AG66" s="202"/>
      <c r="AH66" s="202"/>
      <c r="AI66" s="202"/>
      <c r="AJ66" s="202"/>
      <c r="AK66" s="202"/>
      <c r="AL66" s="202"/>
    </row>
    <row r="67" spans="1:38" ht="121.5" customHeight="1" x14ac:dyDescent="0.25">
      <c r="A67" s="688" t="s">
        <v>543</v>
      </c>
      <c r="B67" s="688" t="s">
        <v>544</v>
      </c>
      <c r="C67" s="688" t="s">
        <v>563</v>
      </c>
      <c r="D67" s="688" t="s">
        <v>564</v>
      </c>
      <c r="E67" s="685" t="s">
        <v>809</v>
      </c>
      <c r="F67" s="270" t="s">
        <v>565</v>
      </c>
      <c r="G67" s="199" t="s">
        <v>406</v>
      </c>
      <c r="H67" s="199" t="s">
        <v>407</v>
      </c>
      <c r="I67" s="207"/>
      <c r="J67" s="199" t="s">
        <v>566</v>
      </c>
      <c r="K67" s="199">
        <v>2</v>
      </c>
      <c r="L67" s="678" t="s">
        <v>515</v>
      </c>
      <c r="M67" s="678" t="s">
        <v>516</v>
      </c>
      <c r="N67" s="678" t="s">
        <v>411</v>
      </c>
      <c r="O67" s="678" t="s">
        <v>517</v>
      </c>
      <c r="P67" s="200" t="s">
        <v>516</v>
      </c>
      <c r="Q67" s="199" t="s">
        <v>567</v>
      </c>
      <c r="R67" s="200" t="s">
        <v>559</v>
      </c>
      <c r="S67" s="202"/>
      <c r="T67" s="202"/>
      <c r="U67" s="202"/>
      <c r="V67" s="202"/>
      <c r="W67" s="202"/>
      <c r="X67" s="202"/>
      <c r="Y67" s="202"/>
      <c r="Z67" s="202"/>
      <c r="AA67" s="201"/>
      <c r="AB67" s="201"/>
      <c r="AC67" s="202"/>
      <c r="AD67" s="201"/>
      <c r="AE67" s="201"/>
      <c r="AF67" s="202"/>
      <c r="AG67" s="201"/>
      <c r="AH67" s="201"/>
      <c r="AI67" s="202"/>
      <c r="AJ67" s="201"/>
      <c r="AK67" s="201"/>
      <c r="AL67" s="202"/>
    </row>
    <row r="68" spans="1:38" ht="109.5" customHeight="1" x14ac:dyDescent="0.25">
      <c r="A68" s="688"/>
      <c r="B68" s="688"/>
      <c r="C68" s="688"/>
      <c r="D68" s="688"/>
      <c r="E68" s="686"/>
      <c r="F68" s="270" t="s">
        <v>568</v>
      </c>
      <c r="G68" s="199" t="s">
        <v>569</v>
      </c>
      <c r="H68" s="199" t="s">
        <v>407</v>
      </c>
      <c r="I68" s="207"/>
      <c r="J68" s="199" t="s">
        <v>558</v>
      </c>
      <c r="K68" s="199">
        <v>6</v>
      </c>
      <c r="L68" s="676"/>
      <c r="M68" s="676"/>
      <c r="N68" s="676"/>
      <c r="O68" s="676"/>
      <c r="P68" s="200" t="s">
        <v>516</v>
      </c>
      <c r="Q68" s="199" t="s">
        <v>570</v>
      </c>
      <c r="R68" s="200" t="s">
        <v>559</v>
      </c>
      <c r="S68" s="202"/>
      <c r="T68" s="202"/>
      <c r="U68" s="202"/>
      <c r="V68" s="202"/>
      <c r="W68" s="202"/>
      <c r="X68" s="202"/>
      <c r="Y68" s="202"/>
      <c r="Z68" s="202"/>
      <c r="AA68" s="201"/>
      <c r="AB68" s="201"/>
      <c r="AC68" s="202"/>
      <c r="AD68" s="201"/>
      <c r="AE68" s="201"/>
      <c r="AF68" s="202"/>
      <c r="AG68" s="201"/>
      <c r="AH68" s="201"/>
      <c r="AI68" s="202"/>
      <c r="AJ68" s="201"/>
      <c r="AK68" s="201"/>
      <c r="AL68" s="202"/>
    </row>
    <row r="69" spans="1:38" ht="181.5" customHeight="1" x14ac:dyDescent="0.25">
      <c r="A69" s="688"/>
      <c r="B69" s="688"/>
      <c r="C69" s="688"/>
      <c r="D69" s="688"/>
      <c r="E69" s="686"/>
      <c r="F69" s="270" t="s">
        <v>571</v>
      </c>
      <c r="G69" s="199" t="s">
        <v>569</v>
      </c>
      <c r="H69" s="199" t="s">
        <v>407</v>
      </c>
      <c r="I69" s="207"/>
      <c r="J69" s="199" t="s">
        <v>558</v>
      </c>
      <c r="K69" s="199">
        <v>6</v>
      </c>
      <c r="L69" s="676"/>
      <c r="M69" s="676"/>
      <c r="N69" s="676"/>
      <c r="O69" s="676"/>
      <c r="P69" s="200" t="s">
        <v>516</v>
      </c>
      <c r="Q69" s="199" t="s">
        <v>570</v>
      </c>
      <c r="R69" s="200" t="s">
        <v>559</v>
      </c>
      <c r="S69" s="202"/>
      <c r="T69" s="202"/>
      <c r="U69" s="202"/>
      <c r="V69" s="202"/>
      <c r="W69" s="202"/>
      <c r="X69" s="202"/>
      <c r="Y69" s="202"/>
      <c r="Z69" s="202"/>
      <c r="AA69" s="201"/>
      <c r="AB69" s="201"/>
      <c r="AC69" s="202"/>
      <c r="AD69" s="201"/>
      <c r="AE69" s="201"/>
      <c r="AF69" s="202"/>
      <c r="AG69" s="201"/>
      <c r="AH69" s="201"/>
      <c r="AI69" s="202"/>
      <c r="AJ69" s="201"/>
      <c r="AK69" s="201"/>
      <c r="AL69" s="202"/>
    </row>
    <row r="70" spans="1:38" ht="45.75" customHeight="1" x14ac:dyDescent="0.25">
      <c r="A70" s="688"/>
      <c r="B70" s="688"/>
      <c r="C70" s="688"/>
      <c r="D70" s="688"/>
      <c r="E70" s="687"/>
      <c r="F70" s="270" t="s">
        <v>572</v>
      </c>
      <c r="G70" s="199" t="s">
        <v>573</v>
      </c>
      <c r="H70" s="199" t="s">
        <v>407</v>
      </c>
      <c r="I70" s="207"/>
      <c r="J70" s="199" t="s">
        <v>574</v>
      </c>
      <c r="K70" s="199">
        <v>4</v>
      </c>
      <c r="L70" s="677"/>
      <c r="M70" s="677"/>
      <c r="N70" s="677"/>
      <c r="O70" s="677"/>
      <c r="P70" s="200" t="s">
        <v>575</v>
      </c>
      <c r="Q70" s="199" t="s">
        <v>576</v>
      </c>
      <c r="R70" s="200" t="s">
        <v>551</v>
      </c>
      <c r="S70" s="201"/>
      <c r="T70" s="202"/>
      <c r="U70" s="202"/>
      <c r="V70" s="202"/>
      <c r="W70" s="202"/>
      <c r="X70" s="202"/>
      <c r="Y70" s="202"/>
      <c r="Z70" s="202"/>
      <c r="AA70" s="202"/>
      <c r="AB70" s="201"/>
      <c r="AC70" s="201"/>
      <c r="AD70" s="202"/>
      <c r="AE70" s="201"/>
      <c r="AF70" s="201"/>
      <c r="AG70" s="202"/>
      <c r="AH70" s="201"/>
      <c r="AI70" s="201"/>
      <c r="AJ70" s="202"/>
      <c r="AK70" s="201"/>
      <c r="AL70" s="201"/>
    </row>
    <row r="71" spans="1:38" ht="77.25" customHeight="1" x14ac:dyDescent="0.25">
      <c r="A71" s="688" t="s">
        <v>543</v>
      </c>
      <c r="B71" s="688" t="s">
        <v>544</v>
      </c>
      <c r="C71" s="688" t="s">
        <v>563</v>
      </c>
      <c r="D71" s="688" t="s">
        <v>1677</v>
      </c>
      <c r="E71" s="685" t="s">
        <v>810</v>
      </c>
      <c r="F71" s="271" t="s">
        <v>577</v>
      </c>
      <c r="G71" s="199" t="s">
        <v>406</v>
      </c>
      <c r="H71" s="199" t="s">
        <v>407</v>
      </c>
      <c r="I71" s="207"/>
      <c r="J71" s="199" t="s">
        <v>578</v>
      </c>
      <c r="K71" s="199">
        <v>6</v>
      </c>
      <c r="L71" s="678" t="s">
        <v>515</v>
      </c>
      <c r="M71" s="678" t="s">
        <v>516</v>
      </c>
      <c r="N71" s="678" t="s">
        <v>579</v>
      </c>
      <c r="O71" s="678" t="s">
        <v>517</v>
      </c>
      <c r="P71" s="200" t="s">
        <v>516</v>
      </c>
      <c r="Q71" s="199" t="s">
        <v>580</v>
      </c>
      <c r="R71" s="199" t="s">
        <v>554</v>
      </c>
      <c r="S71" s="202"/>
      <c r="T71" s="202"/>
      <c r="U71" s="202"/>
      <c r="V71" s="202"/>
      <c r="W71" s="202"/>
      <c r="X71" s="202"/>
      <c r="Y71" s="202"/>
      <c r="Z71" s="202"/>
      <c r="AA71" s="202"/>
      <c r="AB71" s="202"/>
      <c r="AC71" s="202"/>
      <c r="AD71" s="202"/>
      <c r="AE71" s="202"/>
      <c r="AF71" s="202"/>
      <c r="AG71" s="202"/>
      <c r="AH71" s="202"/>
      <c r="AI71" s="202"/>
      <c r="AJ71" s="202"/>
      <c r="AK71" s="202"/>
      <c r="AL71" s="202"/>
    </row>
    <row r="72" spans="1:38" ht="80.25" customHeight="1" x14ac:dyDescent="0.25">
      <c r="A72" s="688"/>
      <c r="B72" s="688"/>
      <c r="C72" s="688"/>
      <c r="D72" s="689"/>
      <c r="E72" s="686"/>
      <c r="F72" s="271" t="s">
        <v>581</v>
      </c>
      <c r="G72" s="199" t="s">
        <v>406</v>
      </c>
      <c r="H72" s="199" t="s">
        <v>407</v>
      </c>
      <c r="I72" s="207"/>
      <c r="J72" s="199" t="s">
        <v>578</v>
      </c>
      <c r="K72" s="199">
        <v>6</v>
      </c>
      <c r="L72" s="676"/>
      <c r="M72" s="676"/>
      <c r="N72" s="676"/>
      <c r="O72" s="676"/>
      <c r="P72" s="200" t="s">
        <v>516</v>
      </c>
      <c r="Q72" s="199" t="s">
        <v>580</v>
      </c>
      <c r="R72" s="199" t="s">
        <v>554</v>
      </c>
      <c r="S72" s="202"/>
      <c r="T72" s="202"/>
      <c r="U72" s="202"/>
      <c r="V72" s="202"/>
      <c r="W72" s="202"/>
      <c r="X72" s="202"/>
      <c r="Y72" s="202"/>
      <c r="Z72" s="202"/>
      <c r="AA72" s="202"/>
      <c r="AB72" s="202"/>
      <c r="AC72" s="202"/>
      <c r="AD72" s="202"/>
      <c r="AE72" s="202"/>
      <c r="AF72" s="202"/>
      <c r="AG72" s="202"/>
      <c r="AH72" s="202"/>
      <c r="AI72" s="202"/>
      <c r="AJ72" s="202"/>
      <c r="AK72" s="202"/>
      <c r="AL72" s="202"/>
    </row>
    <row r="73" spans="1:38" ht="66.75" customHeight="1" x14ac:dyDescent="0.25">
      <c r="A73" s="688"/>
      <c r="B73" s="688"/>
      <c r="C73" s="688"/>
      <c r="D73" s="689"/>
      <c r="E73" s="687"/>
      <c r="F73" s="271" t="s">
        <v>582</v>
      </c>
      <c r="G73" s="199" t="s">
        <v>406</v>
      </c>
      <c r="H73" s="199" t="s">
        <v>407</v>
      </c>
      <c r="I73" s="207"/>
      <c r="J73" s="199" t="s">
        <v>578</v>
      </c>
      <c r="K73" s="199">
        <v>6</v>
      </c>
      <c r="L73" s="677"/>
      <c r="M73" s="677"/>
      <c r="N73" s="677"/>
      <c r="O73" s="677"/>
      <c r="P73" s="200" t="s">
        <v>516</v>
      </c>
      <c r="Q73" s="199" t="s">
        <v>580</v>
      </c>
      <c r="R73" s="199" t="s">
        <v>554</v>
      </c>
      <c r="S73" s="202"/>
      <c r="T73" s="202"/>
      <c r="U73" s="202"/>
      <c r="V73" s="202"/>
      <c r="W73" s="202"/>
      <c r="X73" s="202"/>
      <c r="Y73" s="202"/>
      <c r="Z73" s="202"/>
      <c r="AA73" s="202"/>
      <c r="AB73" s="202"/>
      <c r="AC73" s="202"/>
      <c r="AD73" s="202"/>
      <c r="AE73" s="202"/>
      <c r="AF73" s="202"/>
      <c r="AG73" s="202"/>
      <c r="AH73" s="202"/>
      <c r="AI73" s="202"/>
      <c r="AJ73" s="202"/>
      <c r="AK73" s="202"/>
      <c r="AL73" s="202"/>
    </row>
    <row r="74" spans="1:38" ht="78" customHeight="1" x14ac:dyDescent="0.25">
      <c r="A74" s="688" t="s">
        <v>543</v>
      </c>
      <c r="B74" s="688" t="s">
        <v>583</v>
      </c>
      <c r="C74" s="688" t="s">
        <v>563</v>
      </c>
      <c r="D74" s="688" t="s">
        <v>1678</v>
      </c>
      <c r="E74" s="685" t="s">
        <v>811</v>
      </c>
      <c r="F74" s="271" t="s">
        <v>812</v>
      </c>
      <c r="G74" s="199" t="s">
        <v>406</v>
      </c>
      <c r="H74" s="199" t="s">
        <v>416</v>
      </c>
      <c r="I74" s="199"/>
      <c r="J74" s="199" t="s">
        <v>417</v>
      </c>
      <c r="K74" s="199">
        <v>12</v>
      </c>
      <c r="L74" s="678" t="s">
        <v>515</v>
      </c>
      <c r="M74" s="678" t="s">
        <v>516</v>
      </c>
      <c r="N74" s="678" t="s">
        <v>411</v>
      </c>
      <c r="O74" s="678" t="s">
        <v>517</v>
      </c>
      <c r="P74" s="200" t="s">
        <v>584</v>
      </c>
      <c r="Q74" s="199" t="s">
        <v>570</v>
      </c>
      <c r="R74" s="199" t="s">
        <v>554</v>
      </c>
      <c r="S74" s="202"/>
      <c r="T74" s="202"/>
      <c r="U74" s="202"/>
      <c r="V74" s="202"/>
      <c r="W74" s="202"/>
      <c r="X74" s="202"/>
      <c r="Y74" s="202"/>
      <c r="Z74" s="202"/>
      <c r="AA74" s="202"/>
      <c r="AB74" s="202"/>
      <c r="AC74" s="202"/>
      <c r="AD74" s="202"/>
      <c r="AE74" s="202"/>
      <c r="AF74" s="202"/>
      <c r="AG74" s="202"/>
      <c r="AH74" s="202"/>
      <c r="AI74" s="202"/>
      <c r="AJ74" s="202"/>
      <c r="AK74" s="202"/>
      <c r="AL74" s="202"/>
    </row>
    <row r="75" spans="1:38" ht="127.5" customHeight="1" x14ac:dyDescent="0.25">
      <c r="A75" s="688"/>
      <c r="B75" s="688"/>
      <c r="C75" s="688"/>
      <c r="D75" s="688"/>
      <c r="E75" s="686"/>
      <c r="F75" s="270" t="s">
        <v>585</v>
      </c>
      <c r="G75" s="199" t="s">
        <v>406</v>
      </c>
      <c r="H75" s="199" t="s">
        <v>407</v>
      </c>
      <c r="I75" s="207"/>
      <c r="J75" s="199" t="s">
        <v>574</v>
      </c>
      <c r="K75" s="199">
        <v>4</v>
      </c>
      <c r="L75" s="676"/>
      <c r="M75" s="676"/>
      <c r="N75" s="676"/>
      <c r="O75" s="676"/>
      <c r="P75" s="200" t="s">
        <v>584</v>
      </c>
      <c r="Q75" s="199" t="s">
        <v>586</v>
      </c>
      <c r="R75" s="205" t="s">
        <v>559</v>
      </c>
      <c r="S75" s="202"/>
      <c r="T75" s="202"/>
      <c r="U75" s="202"/>
      <c r="V75" s="202"/>
      <c r="W75" s="202"/>
      <c r="X75" s="202"/>
      <c r="Y75" s="202"/>
      <c r="Z75" s="202"/>
      <c r="AA75" s="201"/>
      <c r="AB75" s="201"/>
      <c r="AC75" s="202"/>
      <c r="AD75" s="201"/>
      <c r="AE75" s="201"/>
      <c r="AF75" s="202"/>
      <c r="AG75" s="201"/>
      <c r="AH75" s="201"/>
      <c r="AI75" s="202"/>
      <c r="AJ75" s="201"/>
      <c r="AK75" s="201"/>
      <c r="AL75" s="202"/>
    </row>
    <row r="76" spans="1:38" ht="87.75" customHeight="1" x14ac:dyDescent="0.25">
      <c r="A76" s="688"/>
      <c r="B76" s="688"/>
      <c r="C76" s="688"/>
      <c r="D76" s="688"/>
      <c r="E76" s="686"/>
      <c r="F76" s="270" t="s">
        <v>1755</v>
      </c>
      <c r="G76" s="199" t="s">
        <v>406</v>
      </c>
      <c r="H76" s="199" t="s">
        <v>407</v>
      </c>
      <c r="I76" s="207"/>
      <c r="J76" s="199" t="s">
        <v>574</v>
      </c>
      <c r="K76" s="199">
        <v>4</v>
      </c>
      <c r="L76" s="676"/>
      <c r="M76" s="676"/>
      <c r="N76" s="676"/>
      <c r="O76" s="676"/>
      <c r="P76" s="200" t="s">
        <v>584</v>
      </c>
      <c r="Q76" s="199" t="s">
        <v>586</v>
      </c>
      <c r="R76" s="200" t="s">
        <v>559</v>
      </c>
      <c r="S76" s="202"/>
      <c r="T76" s="202"/>
      <c r="U76" s="202"/>
      <c r="V76" s="202"/>
      <c r="W76" s="202"/>
      <c r="X76" s="202"/>
      <c r="Y76" s="202"/>
      <c r="Z76" s="202"/>
      <c r="AA76" s="201"/>
      <c r="AB76" s="201"/>
      <c r="AC76" s="202"/>
      <c r="AD76" s="201"/>
      <c r="AE76" s="201"/>
      <c r="AF76" s="202"/>
      <c r="AG76" s="201"/>
      <c r="AH76" s="201"/>
      <c r="AI76" s="202"/>
      <c r="AJ76" s="201"/>
      <c r="AK76" s="201"/>
      <c r="AL76" s="202"/>
    </row>
    <row r="77" spans="1:38" ht="100.5" customHeight="1" x14ac:dyDescent="0.25">
      <c r="A77" s="688"/>
      <c r="B77" s="688"/>
      <c r="C77" s="688"/>
      <c r="D77" s="688"/>
      <c r="E77" s="687"/>
      <c r="F77" s="270" t="s">
        <v>587</v>
      </c>
      <c r="G77" s="199" t="s">
        <v>406</v>
      </c>
      <c r="H77" s="199" t="s">
        <v>407</v>
      </c>
      <c r="I77" s="207"/>
      <c r="J77" s="199" t="s">
        <v>558</v>
      </c>
      <c r="K77" s="199">
        <v>6</v>
      </c>
      <c r="L77" s="677"/>
      <c r="M77" s="677"/>
      <c r="N77" s="677"/>
      <c r="O77" s="677"/>
      <c r="P77" s="200" t="s">
        <v>584</v>
      </c>
      <c r="Q77" s="199" t="s">
        <v>588</v>
      </c>
      <c r="R77" s="200" t="s">
        <v>559</v>
      </c>
      <c r="S77" s="202"/>
      <c r="T77" s="202"/>
      <c r="U77" s="202"/>
      <c r="V77" s="202"/>
      <c r="W77" s="202"/>
      <c r="X77" s="202"/>
      <c r="Y77" s="202"/>
      <c r="Z77" s="202"/>
      <c r="AA77" s="201"/>
      <c r="AB77" s="201"/>
      <c r="AC77" s="202"/>
      <c r="AD77" s="201"/>
      <c r="AE77" s="201"/>
      <c r="AF77" s="202"/>
      <c r="AG77" s="201"/>
      <c r="AH77" s="201"/>
      <c r="AI77" s="202"/>
      <c r="AJ77" s="201"/>
      <c r="AK77" s="201"/>
      <c r="AL77" s="202"/>
    </row>
    <row r="78" spans="1:38" ht="122.25" customHeight="1" x14ac:dyDescent="0.25">
      <c r="A78" s="688" t="s">
        <v>543</v>
      </c>
      <c r="B78" s="688" t="s">
        <v>544</v>
      </c>
      <c r="C78" s="688" t="s">
        <v>563</v>
      </c>
      <c r="D78" s="685" t="s">
        <v>589</v>
      </c>
      <c r="E78" s="685" t="s">
        <v>813</v>
      </c>
      <c r="F78" s="270" t="s">
        <v>590</v>
      </c>
      <c r="G78" s="199" t="s">
        <v>406</v>
      </c>
      <c r="H78" s="199" t="s">
        <v>407</v>
      </c>
      <c r="I78" s="199"/>
      <c r="J78" s="199" t="s">
        <v>574</v>
      </c>
      <c r="K78" s="199">
        <v>4</v>
      </c>
      <c r="L78" s="678" t="s">
        <v>515</v>
      </c>
      <c r="M78" s="678" t="s">
        <v>516</v>
      </c>
      <c r="N78" s="678" t="s">
        <v>411</v>
      </c>
      <c r="O78" s="678" t="s">
        <v>517</v>
      </c>
      <c r="P78" s="200" t="s">
        <v>516</v>
      </c>
      <c r="Q78" s="199" t="s">
        <v>586</v>
      </c>
      <c r="R78" s="200" t="s">
        <v>559</v>
      </c>
      <c r="S78" s="202"/>
      <c r="T78" s="202"/>
      <c r="U78" s="202"/>
      <c r="V78" s="202"/>
      <c r="W78" s="202"/>
      <c r="X78" s="202"/>
      <c r="Y78" s="202"/>
      <c r="Z78" s="202"/>
      <c r="AA78" s="207"/>
      <c r="AB78" s="207"/>
      <c r="AC78" s="202"/>
      <c r="AD78" s="207"/>
      <c r="AE78" s="207"/>
      <c r="AF78" s="202"/>
      <c r="AG78" s="207"/>
      <c r="AH78" s="207"/>
      <c r="AI78" s="202"/>
      <c r="AJ78" s="207"/>
      <c r="AK78" s="207"/>
      <c r="AL78" s="202"/>
    </row>
    <row r="79" spans="1:38" ht="72.75" customHeight="1" x14ac:dyDescent="0.25">
      <c r="A79" s="688"/>
      <c r="B79" s="688"/>
      <c r="C79" s="688"/>
      <c r="D79" s="686"/>
      <c r="E79" s="686"/>
      <c r="F79" s="270" t="s">
        <v>591</v>
      </c>
      <c r="G79" s="199" t="s">
        <v>406</v>
      </c>
      <c r="H79" s="199" t="s">
        <v>416</v>
      </c>
      <c r="I79" s="199"/>
      <c r="J79" s="199" t="s">
        <v>417</v>
      </c>
      <c r="K79" s="199">
        <v>12</v>
      </c>
      <c r="L79" s="676"/>
      <c r="M79" s="676"/>
      <c r="N79" s="676"/>
      <c r="O79" s="676"/>
      <c r="P79" s="200" t="s">
        <v>516</v>
      </c>
      <c r="Q79" s="199" t="s">
        <v>570</v>
      </c>
      <c r="R79" s="200" t="s">
        <v>554</v>
      </c>
      <c r="S79" s="202"/>
      <c r="T79" s="202"/>
      <c r="U79" s="202"/>
      <c r="V79" s="202"/>
      <c r="W79" s="202"/>
      <c r="X79" s="202"/>
      <c r="Y79" s="202"/>
      <c r="Z79" s="202"/>
      <c r="AA79" s="202"/>
      <c r="AB79" s="202"/>
      <c r="AC79" s="202"/>
      <c r="AD79" s="202"/>
      <c r="AE79" s="202"/>
      <c r="AF79" s="202"/>
      <c r="AG79" s="202"/>
      <c r="AH79" s="202"/>
      <c r="AI79" s="202"/>
      <c r="AJ79" s="202"/>
      <c r="AK79" s="202"/>
      <c r="AL79" s="202"/>
    </row>
    <row r="80" spans="1:38" ht="165" customHeight="1" x14ac:dyDescent="0.25">
      <c r="A80" s="688"/>
      <c r="B80" s="688"/>
      <c r="C80" s="688"/>
      <c r="D80" s="686"/>
      <c r="E80" s="686"/>
      <c r="F80" s="270" t="s">
        <v>592</v>
      </c>
      <c r="G80" s="199" t="s">
        <v>593</v>
      </c>
      <c r="H80" s="199" t="s">
        <v>407</v>
      </c>
      <c r="I80" s="199"/>
      <c r="J80" s="210" t="s">
        <v>558</v>
      </c>
      <c r="K80" s="199">
        <v>6</v>
      </c>
      <c r="L80" s="676"/>
      <c r="M80" s="676"/>
      <c r="N80" s="676"/>
      <c r="O80" s="676"/>
      <c r="P80" s="200" t="s">
        <v>594</v>
      </c>
      <c r="Q80" s="199" t="s">
        <v>595</v>
      </c>
      <c r="R80" s="200" t="s">
        <v>596</v>
      </c>
      <c r="S80" s="201"/>
      <c r="T80" s="202"/>
      <c r="U80" s="202"/>
      <c r="V80" s="202"/>
      <c r="W80" s="202"/>
      <c r="X80" s="202"/>
      <c r="Y80" s="202"/>
      <c r="Z80" s="202"/>
      <c r="AA80" s="202"/>
      <c r="AB80" s="201"/>
      <c r="AC80" s="201"/>
      <c r="AD80" s="202"/>
      <c r="AE80" s="201"/>
      <c r="AF80" s="201"/>
      <c r="AG80" s="202"/>
      <c r="AH80" s="201"/>
      <c r="AI80" s="201"/>
      <c r="AJ80" s="202"/>
      <c r="AK80" s="201"/>
      <c r="AL80" s="201"/>
    </row>
    <row r="81" spans="1:38" ht="65.25" customHeight="1" x14ac:dyDescent="0.25">
      <c r="A81" s="688"/>
      <c r="B81" s="688"/>
      <c r="C81" s="688"/>
      <c r="D81" s="687"/>
      <c r="E81" s="687"/>
      <c r="F81" s="271" t="s">
        <v>597</v>
      </c>
      <c r="G81" s="199" t="s">
        <v>593</v>
      </c>
      <c r="H81" s="199" t="s">
        <v>407</v>
      </c>
      <c r="I81" s="199"/>
      <c r="J81" s="199" t="s">
        <v>558</v>
      </c>
      <c r="K81" s="199">
        <v>6</v>
      </c>
      <c r="L81" s="677"/>
      <c r="M81" s="677"/>
      <c r="N81" s="677"/>
      <c r="O81" s="677"/>
      <c r="P81" s="200" t="s">
        <v>598</v>
      </c>
      <c r="Q81" s="199" t="s">
        <v>595</v>
      </c>
      <c r="R81" s="200" t="s">
        <v>596</v>
      </c>
      <c r="S81" s="201"/>
      <c r="T81" s="202"/>
      <c r="U81" s="202"/>
      <c r="V81" s="202"/>
      <c r="W81" s="202"/>
      <c r="X81" s="202"/>
      <c r="Y81" s="202"/>
      <c r="Z81" s="202"/>
      <c r="AA81" s="202"/>
      <c r="AB81" s="201"/>
      <c r="AC81" s="201"/>
      <c r="AD81" s="202"/>
      <c r="AE81" s="201"/>
      <c r="AF81" s="201"/>
      <c r="AG81" s="202"/>
      <c r="AH81" s="201"/>
      <c r="AI81" s="201"/>
      <c r="AJ81" s="202"/>
      <c r="AK81" s="201"/>
      <c r="AL81" s="201"/>
    </row>
    <row r="82" spans="1:38" ht="124.5" customHeight="1" x14ac:dyDescent="0.25">
      <c r="A82" s="688" t="s">
        <v>599</v>
      </c>
      <c r="B82" s="688" t="s">
        <v>600</v>
      </c>
      <c r="C82" s="688" t="s">
        <v>601</v>
      </c>
      <c r="D82" s="688" t="s">
        <v>602</v>
      </c>
      <c r="E82" s="685" t="s">
        <v>814</v>
      </c>
      <c r="F82" s="270" t="s">
        <v>603</v>
      </c>
      <c r="G82" s="199" t="s">
        <v>406</v>
      </c>
      <c r="H82" s="199" t="s">
        <v>407</v>
      </c>
      <c r="I82" s="199"/>
      <c r="J82" s="199" t="s">
        <v>604</v>
      </c>
      <c r="K82" s="199">
        <v>8</v>
      </c>
      <c r="L82" s="678" t="s">
        <v>515</v>
      </c>
      <c r="M82" s="678" t="s">
        <v>516</v>
      </c>
      <c r="N82" s="678" t="s">
        <v>411</v>
      </c>
      <c r="O82" s="678" t="s">
        <v>517</v>
      </c>
      <c r="P82" s="200" t="s">
        <v>516</v>
      </c>
      <c r="Q82" s="199" t="s">
        <v>605</v>
      </c>
      <c r="R82" s="200" t="s">
        <v>606</v>
      </c>
      <c r="S82" s="202"/>
      <c r="T82" s="202"/>
      <c r="U82" s="202"/>
      <c r="V82" s="202"/>
      <c r="W82" s="202"/>
      <c r="X82" s="202"/>
      <c r="Y82" s="202"/>
      <c r="Z82" s="202"/>
      <c r="AA82" s="207"/>
      <c r="AB82" s="207"/>
      <c r="AC82" s="207"/>
      <c r="AD82" s="202"/>
      <c r="AE82" s="207"/>
      <c r="AF82" s="207"/>
      <c r="AG82" s="207"/>
      <c r="AH82" s="202"/>
      <c r="AI82" s="207"/>
      <c r="AJ82" s="207"/>
      <c r="AK82" s="207"/>
      <c r="AL82" s="202"/>
    </row>
    <row r="83" spans="1:38" ht="97.5" customHeight="1" x14ac:dyDescent="0.25">
      <c r="A83" s="688"/>
      <c r="B83" s="688"/>
      <c r="C83" s="688"/>
      <c r="D83" s="688"/>
      <c r="E83" s="686"/>
      <c r="F83" s="270" t="s">
        <v>607</v>
      </c>
      <c r="G83" s="199" t="s">
        <v>406</v>
      </c>
      <c r="H83" s="199" t="s">
        <v>407</v>
      </c>
      <c r="I83" s="199"/>
      <c r="J83" s="199" t="s">
        <v>608</v>
      </c>
      <c r="K83" s="199">
        <v>8</v>
      </c>
      <c r="L83" s="676"/>
      <c r="M83" s="676"/>
      <c r="N83" s="676"/>
      <c r="O83" s="683"/>
      <c r="P83" s="200" t="s">
        <v>516</v>
      </c>
      <c r="Q83" s="199" t="s">
        <v>605</v>
      </c>
      <c r="R83" s="200" t="s">
        <v>606</v>
      </c>
      <c r="S83" s="202"/>
      <c r="T83" s="202"/>
      <c r="U83" s="202"/>
      <c r="V83" s="202"/>
      <c r="W83" s="202"/>
      <c r="X83" s="202"/>
      <c r="Y83" s="202"/>
      <c r="Z83" s="202"/>
      <c r="AA83" s="207"/>
      <c r="AB83" s="207"/>
      <c r="AC83" s="207"/>
      <c r="AD83" s="202"/>
      <c r="AE83" s="207"/>
      <c r="AF83" s="207"/>
      <c r="AG83" s="207"/>
      <c r="AH83" s="202"/>
      <c r="AI83" s="207"/>
      <c r="AJ83" s="207"/>
      <c r="AK83" s="207"/>
      <c r="AL83" s="202"/>
    </row>
    <row r="84" spans="1:38" ht="85.5" customHeight="1" x14ac:dyDescent="0.25">
      <c r="A84" s="688"/>
      <c r="B84" s="688"/>
      <c r="C84" s="688"/>
      <c r="D84" s="688"/>
      <c r="E84" s="686"/>
      <c r="F84" s="271" t="s">
        <v>609</v>
      </c>
      <c r="G84" s="199" t="s">
        <v>406</v>
      </c>
      <c r="H84" s="199" t="s">
        <v>407</v>
      </c>
      <c r="I84" s="199"/>
      <c r="J84" s="199" t="s">
        <v>608</v>
      </c>
      <c r="K84" s="199">
        <v>8</v>
      </c>
      <c r="L84" s="676"/>
      <c r="M84" s="676"/>
      <c r="N84" s="676"/>
      <c r="O84" s="683"/>
      <c r="P84" s="200" t="s">
        <v>516</v>
      </c>
      <c r="Q84" s="199" t="s">
        <v>605</v>
      </c>
      <c r="R84" s="200" t="s">
        <v>606</v>
      </c>
      <c r="S84" s="202"/>
      <c r="T84" s="202"/>
      <c r="U84" s="202"/>
      <c r="V84" s="202"/>
      <c r="W84" s="202"/>
      <c r="X84" s="202"/>
      <c r="Y84" s="202"/>
      <c r="Z84" s="202"/>
      <c r="AA84" s="207"/>
      <c r="AB84" s="207"/>
      <c r="AC84" s="207"/>
      <c r="AD84" s="202"/>
      <c r="AE84" s="207"/>
      <c r="AF84" s="207"/>
      <c r="AG84" s="207"/>
      <c r="AH84" s="202"/>
      <c r="AI84" s="207"/>
      <c r="AJ84" s="207"/>
      <c r="AK84" s="207"/>
      <c r="AL84" s="202"/>
    </row>
    <row r="85" spans="1:38" ht="72.75" customHeight="1" x14ac:dyDescent="0.25">
      <c r="A85" s="688"/>
      <c r="B85" s="688"/>
      <c r="C85" s="688"/>
      <c r="D85" s="688"/>
      <c r="E85" s="687"/>
      <c r="F85" s="270" t="s">
        <v>610</v>
      </c>
      <c r="G85" s="199" t="s">
        <v>406</v>
      </c>
      <c r="H85" s="199" t="s">
        <v>416</v>
      </c>
      <c r="I85" s="199"/>
      <c r="J85" s="199" t="s">
        <v>417</v>
      </c>
      <c r="K85" s="199">
        <v>12</v>
      </c>
      <c r="L85" s="677"/>
      <c r="M85" s="677"/>
      <c r="N85" s="677"/>
      <c r="O85" s="684"/>
      <c r="P85" s="200" t="s">
        <v>516</v>
      </c>
      <c r="Q85" s="199" t="s">
        <v>570</v>
      </c>
      <c r="R85" s="199" t="s">
        <v>554</v>
      </c>
      <c r="S85" s="202"/>
      <c r="T85" s="202"/>
      <c r="U85" s="202"/>
      <c r="V85" s="202"/>
      <c r="W85" s="202"/>
      <c r="X85" s="202"/>
      <c r="Y85" s="202"/>
      <c r="Z85" s="202"/>
      <c r="AA85" s="202"/>
      <c r="AB85" s="202"/>
      <c r="AC85" s="202"/>
      <c r="AD85" s="202"/>
      <c r="AE85" s="202"/>
      <c r="AF85" s="202"/>
      <c r="AG85" s="202"/>
      <c r="AH85" s="202"/>
      <c r="AI85" s="202"/>
      <c r="AJ85" s="202"/>
      <c r="AK85" s="202"/>
      <c r="AL85" s="202"/>
    </row>
    <row r="86" spans="1:38" ht="120.75" customHeight="1" x14ac:dyDescent="0.25">
      <c r="A86" s="688" t="s">
        <v>599</v>
      </c>
      <c r="B86" s="688" t="s">
        <v>600</v>
      </c>
      <c r="C86" s="688" t="s">
        <v>601</v>
      </c>
      <c r="D86" s="688" t="s">
        <v>1679</v>
      </c>
      <c r="E86" s="685" t="s">
        <v>815</v>
      </c>
      <c r="F86" s="270" t="s">
        <v>611</v>
      </c>
      <c r="G86" s="199" t="s">
        <v>406</v>
      </c>
      <c r="H86" s="199" t="s">
        <v>407</v>
      </c>
      <c r="I86" s="207"/>
      <c r="J86" s="199" t="s">
        <v>608</v>
      </c>
      <c r="K86" s="199">
        <v>8</v>
      </c>
      <c r="L86" s="678" t="s">
        <v>515</v>
      </c>
      <c r="M86" s="678" t="s">
        <v>516</v>
      </c>
      <c r="N86" s="678" t="s">
        <v>411</v>
      </c>
      <c r="O86" s="678" t="s">
        <v>517</v>
      </c>
      <c r="P86" s="200" t="s">
        <v>516</v>
      </c>
      <c r="Q86" s="200" t="s">
        <v>612</v>
      </c>
      <c r="R86" s="200" t="s">
        <v>606</v>
      </c>
      <c r="S86" s="202"/>
      <c r="T86" s="202"/>
      <c r="U86" s="202"/>
      <c r="V86" s="202"/>
      <c r="W86" s="202"/>
      <c r="X86" s="202"/>
      <c r="Y86" s="202"/>
      <c r="Z86" s="202"/>
      <c r="AA86" s="207"/>
      <c r="AB86" s="207"/>
      <c r="AC86" s="207"/>
      <c r="AD86" s="202"/>
      <c r="AE86" s="207"/>
      <c r="AF86" s="207"/>
      <c r="AG86" s="207"/>
      <c r="AH86" s="202"/>
      <c r="AI86" s="207"/>
      <c r="AJ86" s="207"/>
      <c r="AK86" s="207"/>
      <c r="AL86" s="202"/>
    </row>
    <row r="87" spans="1:38" ht="91.5" customHeight="1" x14ac:dyDescent="0.25">
      <c r="A87" s="688"/>
      <c r="B87" s="688"/>
      <c r="C87" s="688"/>
      <c r="D87" s="688"/>
      <c r="E87" s="686"/>
      <c r="F87" s="270" t="s">
        <v>613</v>
      </c>
      <c r="G87" s="199" t="s">
        <v>406</v>
      </c>
      <c r="H87" s="199" t="s">
        <v>407</v>
      </c>
      <c r="I87" s="207"/>
      <c r="J87" s="199" t="s">
        <v>608</v>
      </c>
      <c r="K87" s="199">
        <v>8</v>
      </c>
      <c r="L87" s="676"/>
      <c r="M87" s="676"/>
      <c r="N87" s="676"/>
      <c r="O87" s="676"/>
      <c r="P87" s="200" t="s">
        <v>516</v>
      </c>
      <c r="Q87" s="200" t="s">
        <v>612</v>
      </c>
      <c r="R87" s="200" t="s">
        <v>606</v>
      </c>
      <c r="S87" s="202"/>
      <c r="T87" s="202"/>
      <c r="U87" s="202"/>
      <c r="V87" s="202"/>
      <c r="W87" s="202"/>
      <c r="X87" s="202"/>
      <c r="Y87" s="202"/>
      <c r="Z87" s="202"/>
      <c r="AA87" s="207"/>
      <c r="AB87" s="207"/>
      <c r="AC87" s="207"/>
      <c r="AD87" s="202"/>
      <c r="AE87" s="207"/>
      <c r="AF87" s="207"/>
      <c r="AG87" s="207"/>
      <c r="AH87" s="202"/>
      <c r="AI87" s="207"/>
      <c r="AJ87" s="207"/>
      <c r="AK87" s="207"/>
      <c r="AL87" s="202"/>
    </row>
    <row r="88" spans="1:38" ht="130.5" customHeight="1" x14ac:dyDescent="0.25">
      <c r="A88" s="688"/>
      <c r="B88" s="688"/>
      <c r="C88" s="688"/>
      <c r="D88" s="688"/>
      <c r="E88" s="687"/>
      <c r="F88" s="270" t="s">
        <v>614</v>
      </c>
      <c r="G88" s="199" t="s">
        <v>406</v>
      </c>
      <c r="H88" s="199" t="s">
        <v>407</v>
      </c>
      <c r="I88" s="207"/>
      <c r="J88" s="199" t="s">
        <v>608</v>
      </c>
      <c r="K88" s="199">
        <v>8</v>
      </c>
      <c r="L88" s="677"/>
      <c r="M88" s="677"/>
      <c r="N88" s="677"/>
      <c r="O88" s="677"/>
      <c r="P88" s="200" t="s">
        <v>516</v>
      </c>
      <c r="Q88" s="200" t="s">
        <v>612</v>
      </c>
      <c r="R88" s="200" t="s">
        <v>606</v>
      </c>
      <c r="S88" s="202"/>
      <c r="T88" s="202"/>
      <c r="U88" s="202"/>
      <c r="V88" s="202"/>
      <c r="W88" s="202"/>
      <c r="X88" s="202"/>
      <c r="Y88" s="202"/>
      <c r="Z88" s="202"/>
      <c r="AA88" s="207"/>
      <c r="AB88" s="207"/>
      <c r="AC88" s="207"/>
      <c r="AD88" s="202"/>
      <c r="AE88" s="207"/>
      <c r="AF88" s="207"/>
      <c r="AG88" s="207"/>
      <c r="AH88" s="202"/>
      <c r="AI88" s="207"/>
      <c r="AJ88" s="207"/>
      <c r="AK88" s="207"/>
      <c r="AL88" s="202"/>
    </row>
    <row r="89" spans="1:38" ht="125.25" customHeight="1" x14ac:dyDescent="0.25">
      <c r="A89" s="688" t="s">
        <v>599</v>
      </c>
      <c r="B89" s="688" t="s">
        <v>600</v>
      </c>
      <c r="C89" s="688" t="s">
        <v>1680</v>
      </c>
      <c r="D89" s="688" t="s">
        <v>1681</v>
      </c>
      <c r="E89" s="685" t="s">
        <v>816</v>
      </c>
      <c r="F89" s="270" t="s">
        <v>615</v>
      </c>
      <c r="G89" s="199" t="s">
        <v>616</v>
      </c>
      <c r="H89" s="199" t="s">
        <v>416</v>
      </c>
      <c r="I89" s="199"/>
      <c r="J89" s="199" t="s">
        <v>512</v>
      </c>
      <c r="K89" s="199">
        <v>12</v>
      </c>
      <c r="L89" s="678" t="s">
        <v>515</v>
      </c>
      <c r="M89" s="678" t="s">
        <v>516</v>
      </c>
      <c r="N89" s="678" t="s">
        <v>411</v>
      </c>
      <c r="O89" s="678" t="s">
        <v>517</v>
      </c>
      <c r="P89" s="200" t="s">
        <v>516</v>
      </c>
      <c r="Q89" s="199" t="s">
        <v>411</v>
      </c>
      <c r="R89" s="199" t="s">
        <v>517</v>
      </c>
      <c r="S89" s="202"/>
      <c r="T89" s="202"/>
      <c r="U89" s="202"/>
      <c r="V89" s="202"/>
      <c r="W89" s="202"/>
      <c r="X89" s="202"/>
      <c r="Y89" s="202"/>
      <c r="Z89" s="202"/>
      <c r="AA89" s="202"/>
      <c r="AB89" s="202"/>
      <c r="AC89" s="202"/>
      <c r="AD89" s="202"/>
      <c r="AE89" s="202"/>
      <c r="AF89" s="202"/>
      <c r="AG89" s="202"/>
      <c r="AH89" s="202"/>
      <c r="AI89" s="202"/>
      <c r="AJ89" s="202"/>
      <c r="AK89" s="202"/>
      <c r="AL89" s="202"/>
    </row>
    <row r="90" spans="1:38" ht="104.25" customHeight="1" x14ac:dyDescent="0.25">
      <c r="A90" s="688"/>
      <c r="B90" s="688"/>
      <c r="C90" s="688"/>
      <c r="D90" s="688"/>
      <c r="E90" s="686"/>
      <c r="F90" s="270" t="s">
        <v>617</v>
      </c>
      <c r="G90" s="199" t="s">
        <v>616</v>
      </c>
      <c r="H90" s="199" t="s">
        <v>416</v>
      </c>
      <c r="I90" s="199"/>
      <c r="J90" s="199" t="s">
        <v>512</v>
      </c>
      <c r="K90" s="199">
        <v>12</v>
      </c>
      <c r="L90" s="676"/>
      <c r="M90" s="676"/>
      <c r="N90" s="676"/>
      <c r="O90" s="676"/>
      <c r="P90" s="200" t="s">
        <v>516</v>
      </c>
      <c r="Q90" s="199" t="s">
        <v>411</v>
      </c>
      <c r="R90" s="199" t="s">
        <v>517</v>
      </c>
      <c r="S90" s="202"/>
      <c r="T90" s="202"/>
      <c r="U90" s="202"/>
      <c r="V90" s="202"/>
      <c r="W90" s="202"/>
      <c r="X90" s="202"/>
      <c r="Y90" s="202"/>
      <c r="Z90" s="202"/>
      <c r="AA90" s="202"/>
      <c r="AB90" s="202"/>
      <c r="AC90" s="202"/>
      <c r="AD90" s="202"/>
      <c r="AE90" s="202"/>
      <c r="AF90" s="202"/>
      <c r="AG90" s="202"/>
      <c r="AH90" s="202"/>
      <c r="AI90" s="202"/>
      <c r="AJ90" s="202"/>
      <c r="AK90" s="202"/>
      <c r="AL90" s="202"/>
    </row>
    <row r="91" spans="1:38" ht="93" customHeight="1" x14ac:dyDescent="0.25">
      <c r="A91" s="688"/>
      <c r="B91" s="688"/>
      <c r="C91" s="688"/>
      <c r="D91" s="688"/>
      <c r="E91" s="686"/>
      <c r="F91" s="270" t="s">
        <v>618</v>
      </c>
      <c r="G91" s="199" t="s">
        <v>616</v>
      </c>
      <c r="H91" s="199" t="s">
        <v>407</v>
      </c>
      <c r="I91" s="199"/>
      <c r="J91" s="199" t="s">
        <v>492</v>
      </c>
      <c r="K91" s="199">
        <v>12</v>
      </c>
      <c r="L91" s="676"/>
      <c r="M91" s="676"/>
      <c r="N91" s="676"/>
      <c r="O91" s="676"/>
      <c r="P91" s="200" t="s">
        <v>516</v>
      </c>
      <c r="Q91" s="199" t="s">
        <v>495</v>
      </c>
      <c r="R91" s="199" t="s">
        <v>517</v>
      </c>
      <c r="S91" s="202"/>
      <c r="T91" s="202"/>
      <c r="U91" s="202"/>
      <c r="V91" s="202"/>
      <c r="W91" s="202"/>
      <c r="X91" s="202"/>
      <c r="Y91" s="202"/>
      <c r="Z91" s="202"/>
      <c r="AA91" s="202"/>
      <c r="AB91" s="202"/>
      <c r="AC91" s="202"/>
      <c r="AD91" s="202"/>
      <c r="AE91" s="202"/>
      <c r="AF91" s="202"/>
      <c r="AG91" s="202"/>
      <c r="AH91" s="202"/>
      <c r="AI91" s="202"/>
      <c r="AJ91" s="202"/>
      <c r="AK91" s="202"/>
      <c r="AL91" s="202"/>
    </row>
    <row r="92" spans="1:38" ht="86.25" customHeight="1" x14ac:dyDescent="0.25">
      <c r="A92" s="688"/>
      <c r="B92" s="688"/>
      <c r="C92" s="688"/>
      <c r="D92" s="688"/>
      <c r="E92" s="686"/>
      <c r="F92" s="270" t="s">
        <v>619</v>
      </c>
      <c r="G92" s="199" t="s">
        <v>620</v>
      </c>
      <c r="H92" s="199" t="s">
        <v>407</v>
      </c>
      <c r="I92" s="199"/>
      <c r="J92" s="199" t="s">
        <v>621</v>
      </c>
      <c r="K92" s="199">
        <v>12</v>
      </c>
      <c r="L92" s="676"/>
      <c r="M92" s="676"/>
      <c r="N92" s="676"/>
      <c r="O92" s="676"/>
      <c r="P92" s="199" t="s">
        <v>474</v>
      </c>
      <c r="Q92" s="199" t="s">
        <v>622</v>
      </c>
      <c r="R92" s="199" t="s">
        <v>623</v>
      </c>
      <c r="S92" s="207"/>
      <c r="T92" s="202"/>
      <c r="U92" s="202"/>
      <c r="V92" s="202"/>
      <c r="W92" s="202"/>
      <c r="X92" s="202"/>
      <c r="Y92" s="202"/>
      <c r="Z92" s="202"/>
      <c r="AA92" s="202"/>
      <c r="AB92" s="207"/>
      <c r="AC92" s="207"/>
      <c r="AD92" s="202"/>
      <c r="AE92" s="207"/>
      <c r="AF92" s="207"/>
      <c r="AG92" s="202"/>
      <c r="AH92" s="207"/>
      <c r="AI92" s="207"/>
      <c r="AJ92" s="202"/>
      <c r="AK92" s="207"/>
      <c r="AL92" s="207"/>
    </row>
    <row r="93" spans="1:38" ht="63.75" customHeight="1" x14ac:dyDescent="0.25">
      <c r="A93" s="688"/>
      <c r="B93" s="688"/>
      <c r="C93" s="688"/>
      <c r="D93" s="688"/>
      <c r="E93" s="686"/>
      <c r="F93" s="270" t="s">
        <v>624</v>
      </c>
      <c r="G93" s="199" t="s">
        <v>620</v>
      </c>
      <c r="H93" s="199" t="s">
        <v>407</v>
      </c>
      <c r="I93" s="199"/>
      <c r="J93" s="199" t="s">
        <v>625</v>
      </c>
      <c r="K93" s="199">
        <v>3</v>
      </c>
      <c r="L93" s="676"/>
      <c r="M93" s="676"/>
      <c r="N93" s="676"/>
      <c r="O93" s="676"/>
      <c r="P93" s="199" t="s">
        <v>474</v>
      </c>
      <c r="Q93" s="199" t="s">
        <v>626</v>
      </c>
      <c r="R93" s="199" t="s">
        <v>517</v>
      </c>
      <c r="S93" s="201"/>
      <c r="T93" s="202"/>
      <c r="U93" s="202"/>
      <c r="V93" s="202"/>
      <c r="W93" s="202"/>
      <c r="X93" s="202"/>
      <c r="Y93" s="202"/>
      <c r="Z93" s="202"/>
      <c r="AA93" s="202"/>
      <c r="AB93" s="202"/>
      <c r="AC93" s="202"/>
      <c r="AD93" s="202"/>
      <c r="AE93" s="202"/>
      <c r="AF93" s="202"/>
      <c r="AG93" s="202"/>
      <c r="AH93" s="202"/>
      <c r="AI93" s="202"/>
      <c r="AJ93" s="202"/>
      <c r="AK93" s="202"/>
      <c r="AL93" s="202"/>
    </row>
    <row r="94" spans="1:38" ht="63.75" customHeight="1" x14ac:dyDescent="0.25">
      <c r="A94" s="688"/>
      <c r="B94" s="688"/>
      <c r="C94" s="688"/>
      <c r="D94" s="688"/>
      <c r="E94" s="686"/>
      <c r="F94" s="270" t="s">
        <v>627</v>
      </c>
      <c r="G94" s="199" t="s">
        <v>620</v>
      </c>
      <c r="H94" s="199" t="s">
        <v>407</v>
      </c>
      <c r="I94" s="199"/>
      <c r="J94" s="199" t="s">
        <v>621</v>
      </c>
      <c r="K94" s="199">
        <v>12</v>
      </c>
      <c r="L94" s="676"/>
      <c r="M94" s="676"/>
      <c r="N94" s="676"/>
      <c r="O94" s="676"/>
      <c r="P94" s="199" t="s">
        <v>474</v>
      </c>
      <c r="Q94" s="199" t="s">
        <v>622</v>
      </c>
      <c r="R94" s="199" t="s">
        <v>623</v>
      </c>
      <c r="S94" s="207"/>
      <c r="T94" s="202"/>
      <c r="U94" s="202"/>
      <c r="V94" s="202"/>
      <c r="W94" s="202"/>
      <c r="X94" s="202"/>
      <c r="Y94" s="202"/>
      <c r="Z94" s="202"/>
      <c r="AA94" s="202"/>
      <c r="AB94" s="207"/>
      <c r="AC94" s="207"/>
      <c r="AD94" s="202"/>
      <c r="AE94" s="207"/>
      <c r="AF94" s="207"/>
      <c r="AG94" s="202"/>
      <c r="AH94" s="207"/>
      <c r="AI94" s="207"/>
      <c r="AJ94" s="202"/>
      <c r="AK94" s="207"/>
      <c r="AL94" s="207"/>
    </row>
    <row r="95" spans="1:38" ht="77.25" customHeight="1" x14ac:dyDescent="0.25">
      <c r="A95" s="688"/>
      <c r="B95" s="688"/>
      <c r="C95" s="688"/>
      <c r="D95" s="688"/>
      <c r="E95" s="687"/>
      <c r="F95" s="270" t="s">
        <v>628</v>
      </c>
      <c r="G95" s="199" t="s">
        <v>616</v>
      </c>
      <c r="H95" s="199" t="s">
        <v>416</v>
      </c>
      <c r="I95" s="199"/>
      <c r="J95" s="199" t="s">
        <v>512</v>
      </c>
      <c r="K95" s="199">
        <v>12</v>
      </c>
      <c r="L95" s="677"/>
      <c r="M95" s="677"/>
      <c r="N95" s="677"/>
      <c r="O95" s="677"/>
      <c r="P95" s="199" t="s">
        <v>629</v>
      </c>
      <c r="Q95" s="199" t="s">
        <v>411</v>
      </c>
      <c r="R95" s="199" t="s">
        <v>517</v>
      </c>
      <c r="S95" s="202"/>
      <c r="T95" s="202"/>
      <c r="U95" s="202"/>
      <c r="V95" s="202"/>
      <c r="W95" s="202"/>
      <c r="X95" s="202"/>
      <c r="Y95" s="202"/>
      <c r="Z95" s="202"/>
      <c r="AA95" s="202"/>
      <c r="AB95" s="202"/>
      <c r="AC95" s="202"/>
      <c r="AD95" s="202"/>
      <c r="AE95" s="202"/>
      <c r="AF95" s="202"/>
      <c r="AG95" s="202"/>
      <c r="AH95" s="202"/>
      <c r="AI95" s="202"/>
      <c r="AJ95" s="202"/>
      <c r="AK95" s="202"/>
      <c r="AL95" s="202"/>
    </row>
    <row r="96" spans="1:38" ht="125.25" customHeight="1" x14ac:dyDescent="0.25">
      <c r="A96" s="688" t="s">
        <v>630</v>
      </c>
      <c r="B96" s="688" t="s">
        <v>631</v>
      </c>
      <c r="C96" s="688" t="s">
        <v>632</v>
      </c>
      <c r="D96" s="688" t="s">
        <v>817</v>
      </c>
      <c r="E96" s="685" t="s">
        <v>818</v>
      </c>
      <c r="F96" s="271" t="s">
        <v>1667</v>
      </c>
      <c r="G96" s="199" t="s">
        <v>616</v>
      </c>
      <c r="H96" s="199" t="s">
        <v>442</v>
      </c>
      <c r="I96" s="199">
        <v>6</v>
      </c>
      <c r="J96" s="199"/>
      <c r="K96" s="199"/>
      <c r="L96" s="678" t="s">
        <v>515</v>
      </c>
      <c r="M96" s="678" t="s">
        <v>516</v>
      </c>
      <c r="N96" s="678" t="s">
        <v>411</v>
      </c>
      <c r="O96" s="678" t="s">
        <v>517</v>
      </c>
      <c r="P96" s="200" t="s">
        <v>516</v>
      </c>
      <c r="Q96" s="199" t="s">
        <v>736</v>
      </c>
      <c r="R96" s="199" t="s">
        <v>1753</v>
      </c>
      <c r="S96" s="202"/>
      <c r="T96" s="207"/>
      <c r="U96" s="207"/>
      <c r="V96" s="207"/>
      <c r="W96" s="207"/>
      <c r="X96" s="207"/>
      <c r="Y96" s="207"/>
      <c r="Z96" s="207"/>
      <c r="AA96" s="207"/>
      <c r="AB96" s="207"/>
      <c r="AC96" s="207"/>
      <c r="AD96" s="207"/>
      <c r="AE96" s="207"/>
      <c r="AF96" s="207"/>
      <c r="AG96" s="207"/>
      <c r="AH96" s="207"/>
      <c r="AI96" s="207"/>
      <c r="AJ96" s="207"/>
      <c r="AK96" s="207"/>
      <c r="AL96" s="207"/>
    </row>
    <row r="97" spans="1:38" ht="90.75" customHeight="1" x14ac:dyDescent="0.25">
      <c r="A97" s="688"/>
      <c r="B97" s="688"/>
      <c r="C97" s="688"/>
      <c r="D97" s="688"/>
      <c r="E97" s="686"/>
      <c r="F97" s="271" t="s">
        <v>633</v>
      </c>
      <c r="G97" s="199" t="s">
        <v>616</v>
      </c>
      <c r="H97" s="199" t="s">
        <v>416</v>
      </c>
      <c r="I97" s="199"/>
      <c r="J97" s="199" t="s">
        <v>512</v>
      </c>
      <c r="K97" s="199">
        <v>12</v>
      </c>
      <c r="L97" s="676"/>
      <c r="M97" s="676"/>
      <c r="N97" s="676"/>
      <c r="O97" s="676"/>
      <c r="P97" s="200" t="s">
        <v>516</v>
      </c>
      <c r="Q97" s="199" t="s">
        <v>411</v>
      </c>
      <c r="R97" s="199" t="s">
        <v>517</v>
      </c>
      <c r="S97" s="202"/>
      <c r="T97" s="202"/>
      <c r="U97" s="202"/>
      <c r="V97" s="202"/>
      <c r="W97" s="202"/>
      <c r="X97" s="202"/>
      <c r="Y97" s="202"/>
      <c r="Z97" s="202"/>
      <c r="AA97" s="202"/>
      <c r="AB97" s="202"/>
      <c r="AC97" s="202"/>
      <c r="AD97" s="202"/>
      <c r="AE97" s="202"/>
      <c r="AF97" s="202"/>
      <c r="AG97" s="202"/>
      <c r="AH97" s="202"/>
      <c r="AI97" s="202"/>
      <c r="AJ97" s="202"/>
      <c r="AK97" s="202"/>
      <c r="AL97" s="202"/>
    </row>
    <row r="98" spans="1:38" ht="75.75" customHeight="1" x14ac:dyDescent="0.25">
      <c r="A98" s="688"/>
      <c r="B98" s="688"/>
      <c r="C98" s="688"/>
      <c r="D98" s="688"/>
      <c r="E98" s="686"/>
      <c r="F98" s="271" t="s">
        <v>634</v>
      </c>
      <c r="G98" s="199" t="s">
        <v>635</v>
      </c>
      <c r="H98" s="199" t="s">
        <v>416</v>
      </c>
      <c r="I98" s="199"/>
      <c r="J98" s="199" t="s">
        <v>512</v>
      </c>
      <c r="K98" s="199">
        <v>12</v>
      </c>
      <c r="L98" s="676"/>
      <c r="M98" s="676"/>
      <c r="N98" s="676"/>
      <c r="O98" s="676"/>
      <c r="P98" s="200" t="s">
        <v>636</v>
      </c>
      <c r="Q98" s="199" t="s">
        <v>411</v>
      </c>
      <c r="R98" s="199" t="s">
        <v>445</v>
      </c>
      <c r="S98" s="201"/>
      <c r="T98" s="202"/>
      <c r="U98" s="202"/>
      <c r="V98" s="202"/>
      <c r="W98" s="202"/>
      <c r="X98" s="202"/>
      <c r="Y98" s="202"/>
      <c r="Z98" s="202"/>
      <c r="AA98" s="202"/>
      <c r="AB98" s="202"/>
      <c r="AC98" s="202"/>
      <c r="AD98" s="202"/>
      <c r="AE98" s="202"/>
      <c r="AF98" s="202"/>
      <c r="AG98" s="202"/>
      <c r="AH98" s="202"/>
      <c r="AI98" s="202"/>
      <c r="AJ98" s="202"/>
      <c r="AK98" s="202"/>
      <c r="AL98" s="202"/>
    </row>
    <row r="99" spans="1:38" ht="57.75" customHeight="1" x14ac:dyDescent="0.25">
      <c r="A99" s="688"/>
      <c r="B99" s="688"/>
      <c r="C99" s="688"/>
      <c r="D99" s="688"/>
      <c r="E99" s="686"/>
      <c r="F99" s="271" t="s">
        <v>1668</v>
      </c>
      <c r="G99" s="199" t="s">
        <v>635</v>
      </c>
      <c r="H99" s="199" t="s">
        <v>407</v>
      </c>
      <c r="I99" s="199"/>
      <c r="J99" s="199" t="s">
        <v>637</v>
      </c>
      <c r="K99" s="199">
        <v>12</v>
      </c>
      <c r="L99" s="676"/>
      <c r="M99" s="676"/>
      <c r="N99" s="676"/>
      <c r="O99" s="676"/>
      <c r="P99" s="200" t="s">
        <v>636</v>
      </c>
      <c r="Q99" s="199" t="s">
        <v>411</v>
      </c>
      <c r="R99" s="199" t="s">
        <v>445</v>
      </c>
      <c r="S99" s="201"/>
      <c r="T99" s="202"/>
      <c r="U99" s="202"/>
      <c r="V99" s="202"/>
      <c r="W99" s="202"/>
      <c r="X99" s="202"/>
      <c r="Y99" s="202"/>
      <c r="Z99" s="202"/>
      <c r="AA99" s="202"/>
      <c r="AB99" s="202"/>
      <c r="AC99" s="202"/>
      <c r="AD99" s="202"/>
      <c r="AE99" s="202"/>
      <c r="AF99" s="202"/>
      <c r="AG99" s="202"/>
      <c r="AH99" s="202"/>
      <c r="AI99" s="202"/>
      <c r="AJ99" s="202"/>
      <c r="AK99" s="202"/>
      <c r="AL99" s="202"/>
    </row>
    <row r="100" spans="1:38" ht="57.75" customHeight="1" x14ac:dyDescent="0.25">
      <c r="A100" s="688"/>
      <c r="B100" s="688"/>
      <c r="C100" s="688"/>
      <c r="D100" s="688"/>
      <c r="E100" s="687"/>
      <c r="F100" s="270" t="s">
        <v>638</v>
      </c>
      <c r="G100" s="199" t="s">
        <v>635</v>
      </c>
      <c r="H100" s="199" t="s">
        <v>407</v>
      </c>
      <c r="I100" s="199"/>
      <c r="J100" s="199" t="s">
        <v>637</v>
      </c>
      <c r="K100" s="199">
        <v>12</v>
      </c>
      <c r="L100" s="677"/>
      <c r="M100" s="677"/>
      <c r="N100" s="677"/>
      <c r="O100" s="677"/>
      <c r="P100" s="200" t="s">
        <v>636</v>
      </c>
      <c r="Q100" s="199" t="s">
        <v>411</v>
      </c>
      <c r="R100" s="199" t="s">
        <v>445</v>
      </c>
      <c r="S100" s="201"/>
      <c r="T100" s="202"/>
      <c r="U100" s="202"/>
      <c r="V100" s="202"/>
      <c r="W100" s="202"/>
      <c r="X100" s="202"/>
      <c r="Y100" s="202"/>
      <c r="Z100" s="202"/>
      <c r="AA100" s="202"/>
      <c r="AB100" s="202"/>
      <c r="AC100" s="202"/>
      <c r="AD100" s="202"/>
      <c r="AE100" s="202"/>
      <c r="AF100" s="202"/>
      <c r="AG100" s="202"/>
      <c r="AH100" s="202"/>
      <c r="AI100" s="202"/>
      <c r="AJ100" s="202"/>
      <c r="AK100" s="202"/>
      <c r="AL100" s="202"/>
    </row>
    <row r="101" spans="1:38" ht="87" customHeight="1" x14ac:dyDescent="0.25">
      <c r="A101" s="688" t="s">
        <v>630</v>
      </c>
      <c r="B101" s="688" t="s">
        <v>631</v>
      </c>
      <c r="C101" s="688" t="s">
        <v>632</v>
      </c>
      <c r="D101" s="688" t="s">
        <v>639</v>
      </c>
      <c r="E101" s="685" t="s">
        <v>819</v>
      </c>
      <c r="F101" s="270" t="s">
        <v>640</v>
      </c>
      <c r="G101" s="199" t="s">
        <v>616</v>
      </c>
      <c r="H101" s="199" t="s">
        <v>416</v>
      </c>
      <c r="I101" s="199"/>
      <c r="J101" s="199" t="s">
        <v>512</v>
      </c>
      <c r="K101" s="199">
        <v>12</v>
      </c>
      <c r="L101" s="678" t="s">
        <v>515</v>
      </c>
      <c r="M101" s="678" t="s">
        <v>516</v>
      </c>
      <c r="N101" s="678" t="s">
        <v>411</v>
      </c>
      <c r="O101" s="678" t="s">
        <v>517</v>
      </c>
      <c r="P101" s="200" t="s">
        <v>516</v>
      </c>
      <c r="Q101" s="199" t="s">
        <v>411</v>
      </c>
      <c r="R101" s="199" t="s">
        <v>517</v>
      </c>
      <c r="S101" s="202"/>
      <c r="T101" s="202"/>
      <c r="U101" s="202"/>
      <c r="V101" s="202"/>
      <c r="W101" s="202"/>
      <c r="X101" s="202"/>
      <c r="Y101" s="202"/>
      <c r="Z101" s="202"/>
      <c r="AA101" s="202"/>
      <c r="AB101" s="202"/>
      <c r="AC101" s="202"/>
      <c r="AD101" s="202"/>
      <c r="AE101" s="202"/>
      <c r="AF101" s="202"/>
      <c r="AG101" s="202"/>
      <c r="AH101" s="202"/>
      <c r="AI101" s="202"/>
      <c r="AJ101" s="202"/>
      <c r="AK101" s="202"/>
      <c r="AL101" s="202"/>
    </row>
    <row r="102" spans="1:38" ht="138" customHeight="1" x14ac:dyDescent="0.25">
      <c r="A102" s="688"/>
      <c r="B102" s="688"/>
      <c r="C102" s="688"/>
      <c r="D102" s="688"/>
      <c r="E102" s="686"/>
      <c r="F102" s="270" t="s">
        <v>1669</v>
      </c>
      <c r="G102" s="199" t="s">
        <v>616</v>
      </c>
      <c r="H102" s="199" t="s">
        <v>407</v>
      </c>
      <c r="I102" s="199"/>
      <c r="J102" s="199" t="s">
        <v>641</v>
      </c>
      <c r="K102" s="199">
        <v>12</v>
      </c>
      <c r="L102" s="676"/>
      <c r="M102" s="676"/>
      <c r="N102" s="676"/>
      <c r="O102" s="676"/>
      <c r="P102" s="200" t="s">
        <v>516</v>
      </c>
      <c r="Q102" s="199" t="s">
        <v>642</v>
      </c>
      <c r="R102" s="200" t="s">
        <v>643</v>
      </c>
      <c r="S102" s="202"/>
      <c r="T102" s="202"/>
      <c r="U102" s="201"/>
      <c r="V102" s="201"/>
      <c r="W102" s="201"/>
      <c r="X102" s="201"/>
      <c r="Y102" s="202"/>
      <c r="Z102" s="201"/>
      <c r="AA102" s="201"/>
      <c r="AB102" s="201"/>
      <c r="AC102" s="201"/>
      <c r="AD102" s="202"/>
      <c r="AE102" s="201"/>
      <c r="AF102" s="201"/>
      <c r="AG102" s="201"/>
      <c r="AH102" s="201"/>
      <c r="AI102" s="202"/>
      <c r="AJ102" s="201"/>
      <c r="AK102" s="201"/>
      <c r="AL102" s="201"/>
    </row>
    <row r="103" spans="1:38" ht="75" customHeight="1" x14ac:dyDescent="0.25">
      <c r="A103" s="688"/>
      <c r="B103" s="688"/>
      <c r="C103" s="688"/>
      <c r="D103" s="688"/>
      <c r="E103" s="686"/>
      <c r="F103" s="270" t="s">
        <v>644</v>
      </c>
      <c r="G103" s="199" t="s">
        <v>616</v>
      </c>
      <c r="H103" s="199" t="s">
        <v>407</v>
      </c>
      <c r="I103" s="199"/>
      <c r="J103" s="199" t="s">
        <v>645</v>
      </c>
      <c r="K103" s="199">
        <v>3</v>
      </c>
      <c r="L103" s="676"/>
      <c r="M103" s="676"/>
      <c r="N103" s="676"/>
      <c r="O103" s="676"/>
      <c r="P103" s="200" t="s">
        <v>516</v>
      </c>
      <c r="Q103" s="199" t="s">
        <v>622</v>
      </c>
      <c r="R103" s="200" t="s">
        <v>646</v>
      </c>
      <c r="S103" s="202"/>
      <c r="T103" s="201"/>
      <c r="U103" s="201"/>
      <c r="V103" s="201"/>
      <c r="W103" s="202"/>
      <c r="X103" s="201"/>
      <c r="Y103" s="201"/>
      <c r="Z103" s="201"/>
      <c r="AA103" s="202"/>
      <c r="AB103" s="201"/>
      <c r="AC103" s="201"/>
      <c r="AD103" s="201"/>
      <c r="AE103" s="202"/>
      <c r="AF103" s="201"/>
      <c r="AG103" s="201"/>
      <c r="AH103" s="201"/>
      <c r="AI103" s="202"/>
      <c r="AJ103" s="201"/>
      <c r="AK103" s="201"/>
      <c r="AL103" s="201"/>
    </row>
    <row r="104" spans="1:38" ht="138.75" customHeight="1" x14ac:dyDescent="0.25">
      <c r="A104" s="688"/>
      <c r="B104" s="688"/>
      <c r="C104" s="688"/>
      <c r="D104" s="688"/>
      <c r="E104" s="686"/>
      <c r="F104" s="270" t="s">
        <v>1670</v>
      </c>
      <c r="G104" s="199" t="s">
        <v>647</v>
      </c>
      <c r="H104" s="199" t="s">
        <v>416</v>
      </c>
      <c r="I104" s="199"/>
      <c r="J104" s="199" t="s">
        <v>512</v>
      </c>
      <c r="K104" s="199">
        <v>12</v>
      </c>
      <c r="L104" s="676"/>
      <c r="M104" s="676"/>
      <c r="N104" s="676"/>
      <c r="O104" s="676"/>
      <c r="P104" s="200" t="s">
        <v>474</v>
      </c>
      <c r="Q104" s="199" t="s">
        <v>411</v>
      </c>
      <c r="R104" s="199" t="s">
        <v>445</v>
      </c>
      <c r="S104" s="207"/>
      <c r="T104" s="202"/>
      <c r="U104" s="202"/>
      <c r="V104" s="202"/>
      <c r="W104" s="202"/>
      <c r="X104" s="202"/>
      <c r="Y104" s="202"/>
      <c r="Z104" s="202"/>
      <c r="AA104" s="202"/>
      <c r="AB104" s="202"/>
      <c r="AC104" s="202"/>
      <c r="AD104" s="202"/>
      <c r="AE104" s="202"/>
      <c r="AF104" s="202"/>
      <c r="AG104" s="202"/>
      <c r="AH104" s="202"/>
      <c r="AI104" s="202"/>
      <c r="AJ104" s="202"/>
      <c r="AK104" s="202"/>
      <c r="AL104" s="202"/>
    </row>
    <row r="105" spans="1:38" ht="104.25" customHeight="1" x14ac:dyDescent="0.25">
      <c r="A105" s="688"/>
      <c r="B105" s="688"/>
      <c r="C105" s="688"/>
      <c r="D105" s="688"/>
      <c r="E105" s="686"/>
      <c r="F105" s="270" t="s">
        <v>1756</v>
      </c>
      <c r="G105" s="199" t="s">
        <v>647</v>
      </c>
      <c r="H105" s="199" t="s">
        <v>416</v>
      </c>
      <c r="I105" s="199"/>
      <c r="J105" s="199" t="s">
        <v>512</v>
      </c>
      <c r="K105" s="199">
        <v>12</v>
      </c>
      <c r="L105" s="676"/>
      <c r="M105" s="676"/>
      <c r="N105" s="676"/>
      <c r="O105" s="676"/>
      <c r="P105" s="200" t="s">
        <v>474</v>
      </c>
      <c r="Q105" s="199" t="s">
        <v>411</v>
      </c>
      <c r="R105" s="199" t="s">
        <v>445</v>
      </c>
      <c r="S105" s="207"/>
      <c r="T105" s="202"/>
      <c r="U105" s="202"/>
      <c r="V105" s="202"/>
      <c r="W105" s="202"/>
      <c r="X105" s="202"/>
      <c r="Y105" s="202"/>
      <c r="Z105" s="202"/>
      <c r="AA105" s="202"/>
      <c r="AB105" s="202"/>
      <c r="AC105" s="202"/>
      <c r="AD105" s="202"/>
      <c r="AE105" s="202"/>
      <c r="AF105" s="202"/>
      <c r="AG105" s="202"/>
      <c r="AH105" s="202"/>
      <c r="AI105" s="202"/>
      <c r="AJ105" s="202"/>
      <c r="AK105" s="202"/>
      <c r="AL105" s="202"/>
    </row>
    <row r="106" spans="1:38" ht="96" customHeight="1" x14ac:dyDescent="0.25">
      <c r="A106" s="688"/>
      <c r="B106" s="688"/>
      <c r="C106" s="688"/>
      <c r="D106" s="688"/>
      <c r="E106" s="687"/>
      <c r="F106" s="271" t="s">
        <v>1671</v>
      </c>
      <c r="G106" s="199" t="s">
        <v>647</v>
      </c>
      <c r="H106" s="199" t="s">
        <v>416</v>
      </c>
      <c r="I106" s="199"/>
      <c r="J106" s="199" t="s">
        <v>512</v>
      </c>
      <c r="K106" s="199">
        <v>12</v>
      </c>
      <c r="L106" s="677"/>
      <c r="M106" s="677"/>
      <c r="N106" s="677"/>
      <c r="O106" s="677"/>
      <c r="P106" s="200" t="s">
        <v>474</v>
      </c>
      <c r="Q106" s="199" t="s">
        <v>411</v>
      </c>
      <c r="R106" s="199" t="s">
        <v>445</v>
      </c>
      <c r="S106" s="207"/>
      <c r="T106" s="202"/>
      <c r="U106" s="202"/>
      <c r="V106" s="202"/>
      <c r="W106" s="202"/>
      <c r="X106" s="202"/>
      <c r="Y106" s="202"/>
      <c r="Z106" s="202"/>
      <c r="AA106" s="202"/>
      <c r="AB106" s="202"/>
      <c r="AC106" s="202"/>
      <c r="AD106" s="202"/>
      <c r="AE106" s="202"/>
      <c r="AF106" s="202"/>
      <c r="AG106" s="202"/>
      <c r="AH106" s="202"/>
      <c r="AI106" s="202"/>
      <c r="AJ106" s="202"/>
      <c r="AK106" s="202"/>
      <c r="AL106" s="202"/>
    </row>
    <row r="107" spans="1:38" ht="80.25" customHeight="1" x14ac:dyDescent="0.25">
      <c r="A107" s="688" t="s">
        <v>630</v>
      </c>
      <c r="B107" s="688" t="s">
        <v>631</v>
      </c>
      <c r="C107" s="688" t="s">
        <v>632</v>
      </c>
      <c r="D107" s="688" t="s">
        <v>820</v>
      </c>
      <c r="E107" s="685" t="s">
        <v>821</v>
      </c>
      <c r="F107" s="270" t="s">
        <v>1672</v>
      </c>
      <c r="G107" s="199" t="s">
        <v>616</v>
      </c>
      <c r="H107" s="199" t="s">
        <v>407</v>
      </c>
      <c r="I107" s="199"/>
      <c r="J107" s="199" t="s">
        <v>645</v>
      </c>
      <c r="K107" s="199">
        <v>3</v>
      </c>
      <c r="L107" s="678" t="s">
        <v>443</v>
      </c>
      <c r="M107" s="678" t="s">
        <v>444</v>
      </c>
      <c r="N107" s="678" t="s">
        <v>411</v>
      </c>
      <c r="O107" s="678" t="s">
        <v>445</v>
      </c>
      <c r="P107" s="200" t="s">
        <v>444</v>
      </c>
      <c r="Q107" s="200" t="s">
        <v>622</v>
      </c>
      <c r="R107" s="200" t="s">
        <v>648</v>
      </c>
      <c r="S107" s="201"/>
      <c r="T107" s="202"/>
      <c r="U107" s="207"/>
      <c r="V107" s="207"/>
      <c r="W107" s="207"/>
      <c r="X107" s="202"/>
      <c r="Y107" s="207"/>
      <c r="Z107" s="207"/>
      <c r="AA107" s="207"/>
      <c r="AB107" s="202"/>
      <c r="AC107" s="207"/>
      <c r="AD107" s="207"/>
      <c r="AE107" s="207"/>
      <c r="AF107" s="202"/>
      <c r="AG107" s="207"/>
      <c r="AH107" s="207"/>
      <c r="AI107" s="207"/>
      <c r="AJ107" s="202"/>
      <c r="AK107" s="207"/>
      <c r="AL107" s="207"/>
    </row>
    <row r="108" spans="1:38" ht="57.75" customHeight="1" x14ac:dyDescent="0.25">
      <c r="A108" s="688"/>
      <c r="B108" s="688"/>
      <c r="C108" s="688"/>
      <c r="D108" s="688"/>
      <c r="E108" s="686"/>
      <c r="F108" s="271" t="s">
        <v>649</v>
      </c>
      <c r="G108" s="199" t="s">
        <v>616</v>
      </c>
      <c r="H108" s="199" t="s">
        <v>407</v>
      </c>
      <c r="I108" s="199"/>
      <c r="J108" s="199" t="s">
        <v>650</v>
      </c>
      <c r="K108" s="199">
        <v>4</v>
      </c>
      <c r="L108" s="676"/>
      <c r="M108" s="676"/>
      <c r="N108" s="676"/>
      <c r="O108" s="676"/>
      <c r="P108" s="200" t="s">
        <v>444</v>
      </c>
      <c r="Q108" s="210" t="s">
        <v>651</v>
      </c>
      <c r="R108" s="200" t="s">
        <v>652</v>
      </c>
      <c r="S108" s="201"/>
      <c r="T108" s="202"/>
      <c r="U108" s="201"/>
      <c r="V108" s="201"/>
      <c r="W108" s="202"/>
      <c r="X108" s="201"/>
      <c r="Y108" s="201"/>
      <c r="Z108" s="202"/>
      <c r="AA108" s="201"/>
      <c r="AB108" s="201"/>
      <c r="AC108" s="202"/>
      <c r="AD108" s="201"/>
      <c r="AE108" s="201"/>
      <c r="AF108" s="202"/>
      <c r="AG108" s="201"/>
      <c r="AH108" s="201"/>
      <c r="AI108" s="202"/>
      <c r="AJ108" s="201"/>
      <c r="AK108" s="201"/>
      <c r="AL108" s="202"/>
    </row>
    <row r="109" spans="1:38" ht="71.25" customHeight="1" x14ac:dyDescent="0.25">
      <c r="A109" s="688"/>
      <c r="B109" s="688"/>
      <c r="C109" s="688"/>
      <c r="D109" s="688"/>
      <c r="E109" s="686"/>
      <c r="F109" s="271" t="s">
        <v>653</v>
      </c>
      <c r="G109" s="199" t="s">
        <v>654</v>
      </c>
      <c r="H109" s="199" t="s">
        <v>407</v>
      </c>
      <c r="I109" s="199"/>
      <c r="J109" s="199" t="s">
        <v>655</v>
      </c>
      <c r="K109" s="199">
        <v>12</v>
      </c>
      <c r="L109" s="676"/>
      <c r="M109" s="676"/>
      <c r="N109" s="676"/>
      <c r="O109" s="676"/>
      <c r="P109" s="200" t="s">
        <v>656</v>
      </c>
      <c r="Q109" s="199" t="s">
        <v>657</v>
      </c>
      <c r="R109" s="199" t="s">
        <v>658</v>
      </c>
      <c r="S109" s="201"/>
      <c r="T109" s="202"/>
      <c r="U109" s="202"/>
      <c r="V109" s="202"/>
      <c r="W109" s="201"/>
      <c r="X109" s="202"/>
      <c r="Y109" s="201"/>
      <c r="Z109" s="202"/>
      <c r="AA109" s="201"/>
      <c r="AB109" s="202"/>
      <c r="AC109" s="201"/>
      <c r="AD109" s="202"/>
      <c r="AE109" s="201"/>
      <c r="AF109" s="202"/>
      <c r="AG109" s="201"/>
      <c r="AH109" s="202"/>
      <c r="AI109" s="201"/>
      <c r="AJ109" s="202"/>
      <c r="AK109" s="201"/>
      <c r="AL109" s="202"/>
    </row>
    <row r="110" spans="1:38" ht="54.75" customHeight="1" x14ac:dyDescent="0.25">
      <c r="A110" s="688"/>
      <c r="B110" s="688"/>
      <c r="C110" s="688"/>
      <c r="D110" s="688"/>
      <c r="E110" s="686"/>
      <c r="F110" s="270" t="s">
        <v>659</v>
      </c>
      <c r="G110" s="199" t="s">
        <v>660</v>
      </c>
      <c r="H110" s="199" t="s">
        <v>407</v>
      </c>
      <c r="I110" s="199"/>
      <c r="J110" s="214" t="s">
        <v>661</v>
      </c>
      <c r="K110" s="199">
        <v>12</v>
      </c>
      <c r="L110" s="676"/>
      <c r="M110" s="676"/>
      <c r="N110" s="676"/>
      <c r="O110" s="676"/>
      <c r="P110" s="205" t="s">
        <v>474</v>
      </c>
      <c r="Q110" s="200" t="s">
        <v>662</v>
      </c>
      <c r="R110" s="200" t="s">
        <v>663</v>
      </c>
      <c r="S110" s="201"/>
      <c r="T110" s="202"/>
      <c r="U110" s="202"/>
      <c r="V110" s="202"/>
      <c r="W110" s="202"/>
      <c r="X110" s="202"/>
      <c r="Y110" s="207"/>
      <c r="Z110" s="201"/>
      <c r="AA110" s="202"/>
      <c r="AB110" s="201"/>
      <c r="AC110" s="201"/>
      <c r="AD110" s="202"/>
      <c r="AE110" s="201"/>
      <c r="AF110" s="201"/>
      <c r="AG110" s="202"/>
      <c r="AH110" s="201"/>
      <c r="AI110" s="201"/>
      <c r="AJ110" s="202"/>
      <c r="AK110" s="201"/>
      <c r="AL110" s="201"/>
    </row>
    <row r="111" spans="1:38" ht="59.25" customHeight="1" x14ac:dyDescent="0.25">
      <c r="A111" s="688"/>
      <c r="B111" s="688"/>
      <c r="C111" s="688"/>
      <c r="D111" s="688"/>
      <c r="E111" s="686"/>
      <c r="F111" s="270" t="s">
        <v>1673</v>
      </c>
      <c r="G111" s="199" t="s">
        <v>660</v>
      </c>
      <c r="H111" s="199" t="s">
        <v>416</v>
      </c>
      <c r="I111" s="199"/>
      <c r="J111" s="199" t="s">
        <v>512</v>
      </c>
      <c r="K111" s="199">
        <v>12</v>
      </c>
      <c r="L111" s="676"/>
      <c r="M111" s="676"/>
      <c r="N111" s="676"/>
      <c r="O111" s="676"/>
      <c r="P111" s="200" t="s">
        <v>474</v>
      </c>
      <c r="Q111" s="199" t="s">
        <v>411</v>
      </c>
      <c r="R111" s="200" t="s">
        <v>445</v>
      </c>
      <c r="S111" s="201"/>
      <c r="T111" s="202"/>
      <c r="U111" s="202"/>
      <c r="V111" s="202"/>
      <c r="W111" s="202"/>
      <c r="X111" s="202"/>
      <c r="Y111" s="202"/>
      <c r="Z111" s="202"/>
      <c r="AA111" s="202"/>
      <c r="AB111" s="202"/>
      <c r="AC111" s="202"/>
      <c r="AD111" s="202"/>
      <c r="AE111" s="202"/>
      <c r="AF111" s="202"/>
      <c r="AG111" s="202"/>
      <c r="AH111" s="202"/>
      <c r="AI111" s="202"/>
      <c r="AJ111" s="202"/>
      <c r="AK111" s="202"/>
      <c r="AL111" s="202"/>
    </row>
    <row r="112" spans="1:38" ht="117.75" customHeight="1" x14ac:dyDescent="0.25">
      <c r="A112" s="688"/>
      <c r="B112" s="688"/>
      <c r="C112" s="688"/>
      <c r="D112" s="688"/>
      <c r="E112" s="686"/>
      <c r="F112" s="270" t="s">
        <v>664</v>
      </c>
      <c r="G112" s="199" t="s">
        <v>616</v>
      </c>
      <c r="H112" s="199" t="s">
        <v>407</v>
      </c>
      <c r="I112" s="199"/>
      <c r="J112" s="199" t="s">
        <v>665</v>
      </c>
      <c r="K112" s="199">
        <v>8</v>
      </c>
      <c r="L112" s="676"/>
      <c r="M112" s="676"/>
      <c r="N112" s="676"/>
      <c r="O112" s="676"/>
      <c r="P112" s="200" t="s">
        <v>444</v>
      </c>
      <c r="Q112" s="199" t="s">
        <v>666</v>
      </c>
      <c r="R112" s="200" t="s">
        <v>667</v>
      </c>
      <c r="S112" s="201"/>
      <c r="T112" s="202"/>
      <c r="U112" s="201"/>
      <c r="V112" s="201"/>
      <c r="W112" s="202"/>
      <c r="X112" s="201"/>
      <c r="Y112" s="201"/>
      <c r="Z112" s="202"/>
      <c r="AA112" s="201"/>
      <c r="AB112" s="201"/>
      <c r="AC112" s="202"/>
      <c r="AD112" s="201"/>
      <c r="AE112" s="201"/>
      <c r="AF112" s="202"/>
      <c r="AG112" s="201"/>
      <c r="AH112" s="201"/>
      <c r="AI112" s="202"/>
      <c r="AJ112" s="201"/>
      <c r="AK112" s="201"/>
      <c r="AL112" s="202"/>
    </row>
    <row r="113" spans="1:38" ht="71.25" customHeight="1" x14ac:dyDescent="0.25">
      <c r="A113" s="688"/>
      <c r="B113" s="688"/>
      <c r="C113" s="688"/>
      <c r="D113" s="688"/>
      <c r="E113" s="686"/>
      <c r="F113" s="270" t="s">
        <v>668</v>
      </c>
      <c r="G113" s="199" t="s">
        <v>616</v>
      </c>
      <c r="H113" s="199" t="s">
        <v>407</v>
      </c>
      <c r="I113" s="199"/>
      <c r="J113" s="199" t="s">
        <v>669</v>
      </c>
      <c r="K113" s="199">
        <v>12</v>
      </c>
      <c r="L113" s="676"/>
      <c r="M113" s="676"/>
      <c r="N113" s="676"/>
      <c r="O113" s="676"/>
      <c r="P113" s="200" t="s">
        <v>444</v>
      </c>
      <c r="Q113" s="200" t="s">
        <v>670</v>
      </c>
      <c r="R113" s="200" t="s">
        <v>671</v>
      </c>
      <c r="S113" s="201"/>
      <c r="T113" s="202"/>
      <c r="U113" s="202"/>
      <c r="V113" s="207"/>
      <c r="W113" s="207"/>
      <c r="X113" s="207"/>
      <c r="Y113" s="207"/>
      <c r="Z113" s="207"/>
      <c r="AA113" s="207"/>
      <c r="AB113" s="207"/>
      <c r="AC113" s="207"/>
      <c r="AD113" s="201"/>
      <c r="AE113" s="202"/>
      <c r="AF113" s="202"/>
      <c r="AG113" s="207"/>
      <c r="AH113" s="207"/>
      <c r="AI113" s="207"/>
      <c r="AJ113" s="207"/>
      <c r="AK113" s="207"/>
      <c r="AL113" s="207"/>
    </row>
    <row r="114" spans="1:38" ht="70.5" customHeight="1" x14ac:dyDescent="0.25">
      <c r="A114" s="688"/>
      <c r="B114" s="688"/>
      <c r="C114" s="688"/>
      <c r="D114" s="688"/>
      <c r="E114" s="687"/>
      <c r="F114" s="271" t="s">
        <v>672</v>
      </c>
      <c r="G114" s="199" t="s">
        <v>616</v>
      </c>
      <c r="H114" s="199" t="s">
        <v>416</v>
      </c>
      <c r="I114" s="199"/>
      <c r="J114" s="199" t="s">
        <v>673</v>
      </c>
      <c r="K114" s="199">
        <v>12</v>
      </c>
      <c r="L114" s="677"/>
      <c r="M114" s="677"/>
      <c r="N114" s="677"/>
      <c r="O114" s="677"/>
      <c r="P114" s="200" t="s">
        <v>444</v>
      </c>
      <c r="Q114" s="199" t="s">
        <v>411</v>
      </c>
      <c r="R114" s="199" t="s">
        <v>517</v>
      </c>
      <c r="S114" s="201"/>
      <c r="T114" s="202"/>
      <c r="U114" s="202"/>
      <c r="V114" s="202"/>
      <c r="W114" s="202"/>
      <c r="X114" s="202"/>
      <c r="Y114" s="202"/>
      <c r="Z114" s="202"/>
      <c r="AA114" s="202"/>
      <c r="AB114" s="202"/>
      <c r="AC114" s="202"/>
      <c r="AD114" s="202"/>
      <c r="AE114" s="202"/>
      <c r="AF114" s="202"/>
      <c r="AG114" s="202"/>
      <c r="AH114" s="202"/>
      <c r="AI114" s="202"/>
      <c r="AJ114" s="202"/>
      <c r="AK114" s="202"/>
      <c r="AL114" s="202"/>
    </row>
    <row r="115" spans="1:38" ht="56.25" customHeight="1" x14ac:dyDescent="0.25">
      <c r="A115" s="688" t="s">
        <v>630</v>
      </c>
      <c r="B115" s="688" t="s">
        <v>631</v>
      </c>
      <c r="C115" s="688" t="s">
        <v>632</v>
      </c>
      <c r="D115" s="688" t="s">
        <v>822</v>
      </c>
      <c r="E115" s="685" t="s">
        <v>823</v>
      </c>
      <c r="F115" s="271" t="s">
        <v>674</v>
      </c>
      <c r="G115" s="199" t="s">
        <v>616</v>
      </c>
      <c r="H115" s="199" t="s">
        <v>407</v>
      </c>
      <c r="I115" s="199"/>
      <c r="J115" s="199" t="s">
        <v>675</v>
      </c>
      <c r="K115" s="199">
        <v>12</v>
      </c>
      <c r="L115" s="678" t="s">
        <v>515</v>
      </c>
      <c r="M115" s="678" t="s">
        <v>516</v>
      </c>
      <c r="N115" s="678" t="s">
        <v>411</v>
      </c>
      <c r="O115" s="678" t="s">
        <v>517</v>
      </c>
      <c r="P115" s="200" t="s">
        <v>676</v>
      </c>
      <c r="Q115" s="199" t="s">
        <v>642</v>
      </c>
      <c r="R115" s="199" t="s">
        <v>677</v>
      </c>
      <c r="S115" s="202"/>
      <c r="T115" s="207"/>
      <c r="U115" s="207"/>
      <c r="V115" s="207"/>
      <c r="W115" s="207"/>
      <c r="X115" s="202"/>
      <c r="Y115" s="207"/>
      <c r="Z115" s="207"/>
      <c r="AA115" s="207"/>
      <c r="AB115" s="207"/>
      <c r="AC115" s="202"/>
      <c r="AD115" s="207"/>
      <c r="AE115" s="207"/>
      <c r="AF115" s="207"/>
      <c r="AG115" s="207"/>
      <c r="AH115" s="202"/>
      <c r="AI115" s="207"/>
      <c r="AJ115" s="207"/>
      <c r="AK115" s="207"/>
      <c r="AL115" s="207"/>
    </row>
    <row r="116" spans="1:38" ht="84.75" customHeight="1" x14ac:dyDescent="0.25">
      <c r="A116" s="688"/>
      <c r="B116" s="688"/>
      <c r="C116" s="688"/>
      <c r="D116" s="688"/>
      <c r="E116" s="686"/>
      <c r="F116" s="270" t="s">
        <v>678</v>
      </c>
      <c r="G116" s="199" t="s">
        <v>679</v>
      </c>
      <c r="H116" s="199" t="s">
        <v>407</v>
      </c>
      <c r="I116" s="199"/>
      <c r="J116" s="199" t="s">
        <v>665</v>
      </c>
      <c r="K116" s="199">
        <v>12</v>
      </c>
      <c r="L116" s="676"/>
      <c r="M116" s="676"/>
      <c r="N116" s="676"/>
      <c r="O116" s="676"/>
      <c r="P116" s="200" t="s">
        <v>474</v>
      </c>
      <c r="Q116" s="199" t="s">
        <v>411</v>
      </c>
      <c r="R116" s="199" t="s">
        <v>652</v>
      </c>
      <c r="S116" s="207"/>
      <c r="T116" s="202"/>
      <c r="U116" s="207"/>
      <c r="V116" s="207"/>
      <c r="W116" s="202"/>
      <c r="X116" s="207"/>
      <c r="Y116" s="207"/>
      <c r="Z116" s="202"/>
      <c r="AA116" s="207"/>
      <c r="AB116" s="207"/>
      <c r="AC116" s="202"/>
      <c r="AD116" s="207"/>
      <c r="AE116" s="207"/>
      <c r="AF116" s="202"/>
      <c r="AG116" s="207"/>
      <c r="AH116" s="207"/>
      <c r="AI116" s="202"/>
      <c r="AJ116" s="207"/>
      <c r="AK116" s="207"/>
      <c r="AL116" s="202"/>
    </row>
    <row r="117" spans="1:38" ht="112.5" customHeight="1" x14ac:dyDescent="0.25">
      <c r="A117" s="688"/>
      <c r="B117" s="688"/>
      <c r="C117" s="688"/>
      <c r="D117" s="688"/>
      <c r="E117" s="686"/>
      <c r="F117" s="270" t="s">
        <v>680</v>
      </c>
      <c r="G117" s="199" t="s">
        <v>679</v>
      </c>
      <c r="H117" s="199" t="s">
        <v>407</v>
      </c>
      <c r="I117" s="199"/>
      <c r="J117" s="215" t="s">
        <v>681</v>
      </c>
      <c r="K117" s="199">
        <v>12</v>
      </c>
      <c r="L117" s="676"/>
      <c r="M117" s="676"/>
      <c r="N117" s="676"/>
      <c r="O117" s="676"/>
      <c r="P117" s="200" t="s">
        <v>474</v>
      </c>
      <c r="Q117" s="199" t="s">
        <v>411</v>
      </c>
      <c r="R117" s="199" t="s">
        <v>652</v>
      </c>
      <c r="S117" s="207"/>
      <c r="T117" s="202"/>
      <c r="U117" s="207"/>
      <c r="V117" s="207"/>
      <c r="W117" s="202"/>
      <c r="X117" s="207"/>
      <c r="Y117" s="207"/>
      <c r="Z117" s="202"/>
      <c r="AA117" s="207"/>
      <c r="AB117" s="207"/>
      <c r="AC117" s="202"/>
      <c r="AD117" s="207"/>
      <c r="AE117" s="207"/>
      <c r="AF117" s="202"/>
      <c r="AG117" s="207"/>
      <c r="AH117" s="207"/>
      <c r="AI117" s="202"/>
      <c r="AJ117" s="207"/>
      <c r="AK117" s="207"/>
      <c r="AL117" s="202"/>
    </row>
    <row r="118" spans="1:38" ht="105.75" customHeight="1" x14ac:dyDescent="0.25">
      <c r="A118" s="688"/>
      <c r="B118" s="688"/>
      <c r="C118" s="688"/>
      <c r="D118" s="688"/>
      <c r="E118" s="686"/>
      <c r="F118" s="271" t="s">
        <v>1674</v>
      </c>
      <c r="G118" s="199" t="s">
        <v>679</v>
      </c>
      <c r="H118" s="199" t="s">
        <v>416</v>
      </c>
      <c r="I118" s="199"/>
      <c r="J118" s="199" t="s">
        <v>512</v>
      </c>
      <c r="K118" s="199">
        <v>12</v>
      </c>
      <c r="L118" s="676"/>
      <c r="M118" s="676"/>
      <c r="N118" s="676"/>
      <c r="O118" s="676"/>
      <c r="P118" s="200" t="s">
        <v>474</v>
      </c>
      <c r="Q118" s="199" t="s">
        <v>411</v>
      </c>
      <c r="R118" s="199" t="s">
        <v>445</v>
      </c>
      <c r="S118" s="207"/>
      <c r="T118" s="202"/>
      <c r="U118" s="202"/>
      <c r="V118" s="202"/>
      <c r="W118" s="202"/>
      <c r="X118" s="202"/>
      <c r="Y118" s="202"/>
      <c r="Z118" s="202"/>
      <c r="AA118" s="202"/>
      <c r="AB118" s="202"/>
      <c r="AC118" s="202"/>
      <c r="AD118" s="202"/>
      <c r="AE118" s="202"/>
      <c r="AF118" s="202"/>
      <c r="AG118" s="202"/>
      <c r="AH118" s="202"/>
      <c r="AI118" s="202"/>
      <c r="AJ118" s="202"/>
      <c r="AK118" s="202"/>
      <c r="AL118" s="202"/>
    </row>
    <row r="119" spans="1:38" ht="40.5" customHeight="1" x14ac:dyDescent="0.25">
      <c r="A119" s="688"/>
      <c r="B119" s="688"/>
      <c r="C119" s="688"/>
      <c r="D119" s="688"/>
      <c r="E119" s="686"/>
      <c r="F119" s="271" t="s">
        <v>682</v>
      </c>
      <c r="G119" s="199" t="s">
        <v>679</v>
      </c>
      <c r="H119" s="199" t="s">
        <v>407</v>
      </c>
      <c r="I119" s="199"/>
      <c r="J119" s="199" t="s">
        <v>683</v>
      </c>
      <c r="K119" s="199">
        <v>12</v>
      </c>
      <c r="L119" s="676"/>
      <c r="M119" s="676"/>
      <c r="N119" s="676"/>
      <c r="O119" s="676"/>
      <c r="P119" s="200" t="s">
        <v>474</v>
      </c>
      <c r="Q119" s="199" t="s">
        <v>684</v>
      </c>
      <c r="R119" s="199" t="s">
        <v>658</v>
      </c>
      <c r="S119" s="207"/>
      <c r="T119" s="202"/>
      <c r="U119" s="202"/>
      <c r="V119" s="202"/>
      <c r="W119" s="207"/>
      <c r="X119" s="202"/>
      <c r="Y119" s="207"/>
      <c r="Z119" s="202"/>
      <c r="AA119" s="207"/>
      <c r="AB119" s="202"/>
      <c r="AC119" s="207"/>
      <c r="AD119" s="202"/>
      <c r="AE119" s="207"/>
      <c r="AF119" s="202"/>
      <c r="AG119" s="207"/>
      <c r="AH119" s="202"/>
      <c r="AI119" s="207"/>
      <c r="AJ119" s="202"/>
      <c r="AK119" s="207"/>
      <c r="AL119" s="202"/>
    </row>
    <row r="120" spans="1:38" ht="84.75" customHeight="1" x14ac:dyDescent="0.25">
      <c r="A120" s="688"/>
      <c r="B120" s="688"/>
      <c r="C120" s="688"/>
      <c r="D120" s="688"/>
      <c r="E120" s="687"/>
      <c r="F120" s="271" t="s">
        <v>685</v>
      </c>
      <c r="G120" s="199" t="s">
        <v>679</v>
      </c>
      <c r="H120" s="199" t="s">
        <v>407</v>
      </c>
      <c r="I120" s="199"/>
      <c r="J120" s="199" t="s">
        <v>532</v>
      </c>
      <c r="K120" s="199">
        <v>6</v>
      </c>
      <c r="L120" s="677"/>
      <c r="M120" s="677"/>
      <c r="N120" s="677"/>
      <c r="O120" s="677"/>
      <c r="P120" s="200" t="s">
        <v>474</v>
      </c>
      <c r="Q120" s="199" t="s">
        <v>684</v>
      </c>
      <c r="R120" s="199" t="s">
        <v>504</v>
      </c>
      <c r="S120" s="207"/>
      <c r="T120" s="202"/>
      <c r="U120" s="207"/>
      <c r="V120" s="202"/>
      <c r="W120" s="207"/>
      <c r="X120" s="202"/>
      <c r="Y120" s="207"/>
      <c r="Z120" s="202"/>
      <c r="AA120" s="207"/>
      <c r="AB120" s="202"/>
      <c r="AC120" s="207"/>
      <c r="AD120" s="202"/>
      <c r="AE120" s="207"/>
      <c r="AF120" s="202"/>
      <c r="AG120" s="207"/>
      <c r="AH120" s="202"/>
      <c r="AI120" s="207"/>
      <c r="AJ120" s="202"/>
      <c r="AK120" s="207"/>
      <c r="AL120" s="202"/>
    </row>
    <row r="121" spans="1:38" ht="73.5" customHeight="1" x14ac:dyDescent="0.25">
      <c r="A121" s="688" t="s">
        <v>686</v>
      </c>
      <c r="B121" s="688" t="s">
        <v>687</v>
      </c>
      <c r="C121" s="688" t="s">
        <v>688</v>
      </c>
      <c r="D121" s="688" t="s">
        <v>689</v>
      </c>
      <c r="E121" s="685" t="s">
        <v>824</v>
      </c>
      <c r="F121" s="271" t="s">
        <v>690</v>
      </c>
      <c r="G121" s="199" t="s">
        <v>406</v>
      </c>
      <c r="H121" s="199" t="s">
        <v>407</v>
      </c>
      <c r="I121" s="199"/>
      <c r="J121" s="199" t="s">
        <v>691</v>
      </c>
      <c r="K121" s="199">
        <v>2</v>
      </c>
      <c r="L121" s="678" t="s">
        <v>515</v>
      </c>
      <c r="M121" s="678" t="s">
        <v>516</v>
      </c>
      <c r="N121" s="678" t="s">
        <v>510</v>
      </c>
      <c r="O121" s="678" t="s">
        <v>517</v>
      </c>
      <c r="P121" s="200" t="s">
        <v>516</v>
      </c>
      <c r="Q121" s="200" t="s">
        <v>692</v>
      </c>
      <c r="R121" s="200" t="s">
        <v>517</v>
      </c>
      <c r="S121" s="211"/>
      <c r="T121" s="211"/>
      <c r="U121" s="211"/>
      <c r="V121" s="211"/>
      <c r="W121" s="211"/>
      <c r="X121" s="211"/>
      <c r="Y121" s="211"/>
      <c r="Z121" s="211"/>
      <c r="AA121" s="211"/>
      <c r="AB121" s="211"/>
      <c r="AC121" s="211"/>
      <c r="AD121" s="211"/>
      <c r="AE121" s="211"/>
      <c r="AF121" s="211"/>
      <c r="AG121" s="211"/>
      <c r="AH121" s="211"/>
      <c r="AI121" s="211"/>
      <c r="AJ121" s="211"/>
      <c r="AK121" s="211"/>
      <c r="AL121" s="211"/>
    </row>
    <row r="122" spans="1:38" ht="85.5" customHeight="1" x14ac:dyDescent="0.25">
      <c r="A122" s="688"/>
      <c r="B122" s="688"/>
      <c r="C122" s="688"/>
      <c r="D122" s="688"/>
      <c r="E122" s="686"/>
      <c r="F122" s="270" t="s">
        <v>693</v>
      </c>
      <c r="G122" s="199" t="s">
        <v>406</v>
      </c>
      <c r="H122" s="199" t="s">
        <v>407</v>
      </c>
      <c r="I122" s="199"/>
      <c r="J122" s="199" t="s">
        <v>691</v>
      </c>
      <c r="K122" s="199">
        <v>2</v>
      </c>
      <c r="L122" s="676"/>
      <c r="M122" s="676"/>
      <c r="N122" s="676"/>
      <c r="O122" s="676"/>
      <c r="P122" s="200" t="s">
        <v>516</v>
      </c>
      <c r="Q122" s="200" t="s">
        <v>692</v>
      </c>
      <c r="R122" s="199" t="s">
        <v>517</v>
      </c>
      <c r="S122" s="211"/>
      <c r="T122" s="211"/>
      <c r="U122" s="211"/>
      <c r="V122" s="211"/>
      <c r="W122" s="211"/>
      <c r="X122" s="211"/>
      <c r="Y122" s="211"/>
      <c r="Z122" s="211"/>
      <c r="AA122" s="211"/>
      <c r="AB122" s="211"/>
      <c r="AC122" s="211"/>
      <c r="AD122" s="211"/>
      <c r="AE122" s="211"/>
      <c r="AF122" s="211"/>
      <c r="AG122" s="211"/>
      <c r="AH122" s="211"/>
      <c r="AI122" s="211"/>
      <c r="AJ122" s="211"/>
      <c r="AK122" s="211"/>
      <c r="AL122" s="211"/>
    </row>
    <row r="123" spans="1:38" ht="69.75" customHeight="1" x14ac:dyDescent="0.25">
      <c r="A123" s="688"/>
      <c r="B123" s="688"/>
      <c r="C123" s="688"/>
      <c r="D123" s="688"/>
      <c r="E123" s="686"/>
      <c r="F123" s="271" t="s">
        <v>694</v>
      </c>
      <c r="G123" s="199" t="s">
        <v>406</v>
      </c>
      <c r="H123" s="199" t="s">
        <v>407</v>
      </c>
      <c r="I123" s="199"/>
      <c r="J123" s="199" t="s">
        <v>695</v>
      </c>
      <c r="K123" s="199">
        <v>1</v>
      </c>
      <c r="L123" s="676"/>
      <c r="M123" s="676"/>
      <c r="N123" s="676"/>
      <c r="O123" s="676"/>
      <c r="P123" s="200" t="s">
        <v>516</v>
      </c>
      <c r="Q123" s="200" t="s">
        <v>651</v>
      </c>
      <c r="R123" s="199" t="s">
        <v>696</v>
      </c>
      <c r="S123" s="211"/>
      <c r="T123" s="211"/>
      <c r="U123" s="211"/>
      <c r="V123" s="211"/>
      <c r="W123" s="211"/>
      <c r="X123" s="211"/>
      <c r="Y123" s="211"/>
      <c r="Z123" s="211"/>
      <c r="AA123" s="211"/>
      <c r="AB123" s="211"/>
      <c r="AC123" s="211"/>
      <c r="AD123" s="211"/>
      <c r="AE123" s="211"/>
      <c r="AF123" s="211"/>
      <c r="AG123" s="211"/>
      <c r="AH123" s="211"/>
      <c r="AI123" s="211"/>
      <c r="AJ123" s="211"/>
      <c r="AK123" s="211"/>
      <c r="AL123" s="211"/>
    </row>
    <row r="124" spans="1:38" ht="71.25" customHeight="1" x14ac:dyDescent="0.25">
      <c r="A124" s="688"/>
      <c r="B124" s="688"/>
      <c r="C124" s="688"/>
      <c r="D124" s="688"/>
      <c r="E124" s="686"/>
      <c r="F124" s="271" t="s">
        <v>697</v>
      </c>
      <c r="G124" s="199" t="s">
        <v>698</v>
      </c>
      <c r="H124" s="199" t="s">
        <v>407</v>
      </c>
      <c r="I124" s="199"/>
      <c r="J124" s="199" t="s">
        <v>512</v>
      </c>
      <c r="K124" s="199">
        <v>12</v>
      </c>
      <c r="L124" s="676"/>
      <c r="M124" s="676"/>
      <c r="N124" s="676"/>
      <c r="O124" s="676"/>
      <c r="P124" s="200" t="s">
        <v>699</v>
      </c>
      <c r="Q124" s="200" t="s">
        <v>510</v>
      </c>
      <c r="R124" s="199" t="s">
        <v>1239</v>
      </c>
      <c r="S124" s="211"/>
      <c r="T124" s="211"/>
      <c r="U124" s="211"/>
      <c r="V124" s="211"/>
      <c r="W124" s="211"/>
      <c r="X124" s="211"/>
      <c r="Y124" s="211"/>
      <c r="Z124" s="211"/>
      <c r="AA124" s="211"/>
      <c r="AB124" s="211"/>
      <c r="AC124" s="211"/>
      <c r="AD124" s="211"/>
      <c r="AE124" s="211"/>
      <c r="AF124" s="211"/>
      <c r="AG124" s="211"/>
      <c r="AH124" s="211"/>
      <c r="AI124" s="211"/>
      <c r="AJ124" s="211"/>
      <c r="AK124" s="211"/>
      <c r="AL124" s="211"/>
    </row>
    <row r="125" spans="1:38" ht="96" customHeight="1" x14ac:dyDescent="0.25">
      <c r="A125" s="688"/>
      <c r="B125" s="688"/>
      <c r="C125" s="688"/>
      <c r="D125" s="688"/>
      <c r="E125" s="686"/>
      <c r="F125" s="271" t="s">
        <v>700</v>
      </c>
      <c r="G125" s="199" t="s">
        <v>701</v>
      </c>
      <c r="H125" s="199" t="s">
        <v>407</v>
      </c>
      <c r="I125" s="199"/>
      <c r="J125" s="199" t="s">
        <v>695</v>
      </c>
      <c r="K125" s="199">
        <v>1</v>
      </c>
      <c r="L125" s="676"/>
      <c r="M125" s="676"/>
      <c r="N125" s="676"/>
      <c r="O125" s="676"/>
      <c r="P125" s="200" t="s">
        <v>460</v>
      </c>
      <c r="Q125" s="200" t="s">
        <v>692</v>
      </c>
      <c r="R125" s="199" t="s">
        <v>445</v>
      </c>
      <c r="S125" s="199"/>
      <c r="T125" s="211"/>
      <c r="U125" s="211"/>
      <c r="V125" s="211"/>
      <c r="W125" s="211"/>
      <c r="X125" s="211"/>
      <c r="Y125" s="211"/>
      <c r="Z125" s="211"/>
      <c r="AA125" s="211"/>
      <c r="AB125" s="211"/>
      <c r="AC125" s="211"/>
      <c r="AD125" s="211"/>
      <c r="AE125" s="211"/>
      <c r="AF125" s="211"/>
      <c r="AG125" s="211"/>
      <c r="AH125" s="211"/>
      <c r="AI125" s="211"/>
      <c r="AJ125" s="211"/>
      <c r="AK125" s="211"/>
      <c r="AL125" s="211"/>
    </row>
    <row r="126" spans="1:38" ht="72" customHeight="1" x14ac:dyDescent="0.25">
      <c r="A126" s="688"/>
      <c r="B126" s="688"/>
      <c r="C126" s="688"/>
      <c r="D126" s="688"/>
      <c r="E126" s="687"/>
      <c r="F126" s="271" t="s">
        <v>702</v>
      </c>
      <c r="G126" s="199" t="s">
        <v>701</v>
      </c>
      <c r="H126" s="199" t="s">
        <v>407</v>
      </c>
      <c r="I126" s="199"/>
      <c r="J126" s="199" t="s">
        <v>703</v>
      </c>
      <c r="K126" s="199">
        <v>4</v>
      </c>
      <c r="L126" s="677"/>
      <c r="M126" s="677"/>
      <c r="N126" s="677"/>
      <c r="O126" s="677"/>
      <c r="P126" s="200" t="s">
        <v>460</v>
      </c>
      <c r="Q126" s="205" t="s">
        <v>510</v>
      </c>
      <c r="R126" s="200" t="s">
        <v>652</v>
      </c>
      <c r="S126" s="210"/>
      <c r="T126" s="211"/>
      <c r="U126" s="210"/>
      <c r="V126" s="210"/>
      <c r="W126" s="211"/>
      <c r="X126" s="210"/>
      <c r="Y126" s="210"/>
      <c r="Z126" s="211"/>
      <c r="AA126" s="210"/>
      <c r="AB126" s="210"/>
      <c r="AC126" s="211"/>
      <c r="AD126" s="210"/>
      <c r="AE126" s="210"/>
      <c r="AF126" s="211"/>
      <c r="AG126" s="210"/>
      <c r="AH126" s="210"/>
      <c r="AI126" s="211"/>
      <c r="AJ126" s="210"/>
      <c r="AK126" s="210"/>
      <c r="AL126" s="211"/>
    </row>
    <row r="127" spans="1:38" ht="88.5" customHeight="1" x14ac:dyDescent="0.25">
      <c r="A127" s="688" t="s">
        <v>686</v>
      </c>
      <c r="B127" s="688" t="s">
        <v>687</v>
      </c>
      <c r="C127" s="688" t="s">
        <v>688</v>
      </c>
      <c r="D127" s="688" t="s">
        <v>704</v>
      </c>
      <c r="E127" s="685" t="s">
        <v>1675</v>
      </c>
      <c r="F127" s="216" t="s">
        <v>1757</v>
      </c>
      <c r="G127" s="199" t="s">
        <v>406</v>
      </c>
      <c r="H127" s="199" t="s">
        <v>407</v>
      </c>
      <c r="I127" s="199"/>
      <c r="J127" s="210" t="s">
        <v>705</v>
      </c>
      <c r="K127" s="199">
        <v>12</v>
      </c>
      <c r="L127" s="678" t="s">
        <v>515</v>
      </c>
      <c r="M127" s="678" t="s">
        <v>516</v>
      </c>
      <c r="N127" s="678" t="s">
        <v>411</v>
      </c>
      <c r="O127" s="678" t="s">
        <v>517</v>
      </c>
      <c r="P127" s="200" t="s">
        <v>516</v>
      </c>
      <c r="Q127" s="199" t="s">
        <v>706</v>
      </c>
      <c r="R127" s="200" t="s">
        <v>707</v>
      </c>
      <c r="S127" s="211"/>
      <c r="T127" s="211"/>
      <c r="U127" s="210"/>
      <c r="V127" s="210"/>
      <c r="W127" s="210"/>
      <c r="X127" s="210"/>
      <c r="Y127" s="210"/>
      <c r="Z127" s="210"/>
      <c r="AA127" s="210"/>
      <c r="AB127" s="210"/>
      <c r="AC127" s="210"/>
      <c r="AD127" s="211"/>
      <c r="AE127" s="199"/>
      <c r="AF127" s="199"/>
      <c r="AG127" s="199"/>
      <c r="AH127" s="199"/>
      <c r="AI127" s="199"/>
      <c r="AJ127" s="199"/>
      <c r="AK127" s="199"/>
      <c r="AL127" s="199"/>
    </row>
    <row r="128" spans="1:38" ht="78.75" customHeight="1" x14ac:dyDescent="0.25">
      <c r="A128" s="688"/>
      <c r="B128" s="688"/>
      <c r="C128" s="688"/>
      <c r="D128" s="688"/>
      <c r="E128" s="686"/>
      <c r="F128" s="216" t="s">
        <v>1758</v>
      </c>
      <c r="G128" s="199" t="s">
        <v>708</v>
      </c>
      <c r="H128" s="199" t="s">
        <v>407</v>
      </c>
      <c r="I128" s="199"/>
      <c r="J128" s="210" t="s">
        <v>709</v>
      </c>
      <c r="K128" s="199">
        <v>6</v>
      </c>
      <c r="L128" s="676"/>
      <c r="M128" s="676"/>
      <c r="N128" s="676"/>
      <c r="O128" s="676"/>
      <c r="P128" s="200" t="s">
        <v>474</v>
      </c>
      <c r="Q128" s="199" t="s">
        <v>710</v>
      </c>
      <c r="R128" s="199" t="s">
        <v>711</v>
      </c>
      <c r="S128" s="199"/>
      <c r="T128" s="211"/>
      <c r="U128" s="210"/>
      <c r="V128" s="210"/>
      <c r="W128" s="210"/>
      <c r="X128" s="210"/>
      <c r="Y128" s="210"/>
      <c r="Z128" s="210"/>
      <c r="AA128" s="210"/>
      <c r="AB128" s="210"/>
      <c r="AC128" s="210"/>
      <c r="AD128" s="211"/>
      <c r="AE128" s="210"/>
      <c r="AF128" s="210"/>
      <c r="AG128" s="199"/>
      <c r="AH128" s="199"/>
      <c r="AI128" s="199"/>
      <c r="AJ128" s="199"/>
      <c r="AK128" s="199"/>
      <c r="AL128" s="199"/>
    </row>
    <row r="129" spans="1:38" ht="63" customHeight="1" x14ac:dyDescent="0.25">
      <c r="A129" s="688"/>
      <c r="B129" s="688"/>
      <c r="C129" s="688"/>
      <c r="D129" s="688"/>
      <c r="E129" s="686"/>
      <c r="F129" s="216" t="s">
        <v>712</v>
      </c>
      <c r="G129" s="199" t="s">
        <v>406</v>
      </c>
      <c r="H129" s="199" t="s">
        <v>407</v>
      </c>
      <c r="I129" s="199"/>
      <c r="J129" s="199" t="s">
        <v>713</v>
      </c>
      <c r="K129" s="199">
        <v>11</v>
      </c>
      <c r="L129" s="676"/>
      <c r="M129" s="676"/>
      <c r="N129" s="676"/>
      <c r="O129" s="676"/>
      <c r="P129" s="200" t="s">
        <v>516</v>
      </c>
      <c r="Q129" s="199" t="s">
        <v>411</v>
      </c>
      <c r="R129" s="199" t="s">
        <v>517</v>
      </c>
      <c r="S129" s="211"/>
      <c r="T129" s="211"/>
      <c r="U129" s="211"/>
      <c r="V129" s="211"/>
      <c r="W129" s="211"/>
      <c r="X129" s="211"/>
      <c r="Y129" s="211"/>
      <c r="Z129" s="211"/>
      <c r="AA129" s="211"/>
      <c r="AB129" s="211"/>
      <c r="AC129" s="211"/>
      <c r="AD129" s="211"/>
      <c r="AE129" s="211"/>
      <c r="AF129" s="211"/>
      <c r="AG129" s="211"/>
      <c r="AH129" s="211"/>
      <c r="AI129" s="211"/>
      <c r="AJ129" s="211"/>
      <c r="AK129" s="211"/>
      <c r="AL129" s="211"/>
    </row>
    <row r="130" spans="1:38" ht="40.5" customHeight="1" x14ac:dyDescent="0.25">
      <c r="A130" s="688"/>
      <c r="B130" s="688"/>
      <c r="C130" s="688"/>
      <c r="D130" s="688"/>
      <c r="E130" s="686"/>
      <c r="F130" s="216" t="s">
        <v>714</v>
      </c>
      <c r="G130" s="199" t="s">
        <v>406</v>
      </c>
      <c r="H130" s="199" t="s">
        <v>407</v>
      </c>
      <c r="I130" s="199"/>
      <c r="J130" s="199" t="s">
        <v>512</v>
      </c>
      <c r="K130" s="199">
        <v>12</v>
      </c>
      <c r="L130" s="676"/>
      <c r="M130" s="676"/>
      <c r="N130" s="676"/>
      <c r="O130" s="676"/>
      <c r="P130" s="200" t="s">
        <v>516</v>
      </c>
      <c r="Q130" s="199" t="s">
        <v>580</v>
      </c>
      <c r="R130" s="199" t="s">
        <v>517</v>
      </c>
      <c r="S130" s="211"/>
      <c r="T130" s="211"/>
      <c r="U130" s="211"/>
      <c r="V130" s="211"/>
      <c r="W130" s="211"/>
      <c r="X130" s="211"/>
      <c r="Y130" s="211"/>
      <c r="Z130" s="211"/>
      <c r="AA130" s="211"/>
      <c r="AB130" s="211"/>
      <c r="AC130" s="211"/>
      <c r="AD130" s="211"/>
      <c r="AE130" s="211"/>
      <c r="AF130" s="211"/>
      <c r="AG130" s="211"/>
      <c r="AH130" s="211"/>
      <c r="AI130" s="211"/>
      <c r="AJ130" s="211"/>
      <c r="AK130" s="211"/>
      <c r="AL130" s="211"/>
    </row>
    <row r="131" spans="1:38" ht="81.75" customHeight="1" x14ac:dyDescent="0.25">
      <c r="A131" s="688"/>
      <c r="B131" s="688"/>
      <c r="C131" s="688"/>
      <c r="D131" s="688"/>
      <c r="E131" s="687"/>
      <c r="F131" s="216" t="s">
        <v>715</v>
      </c>
      <c r="G131" s="199" t="s">
        <v>708</v>
      </c>
      <c r="H131" s="199" t="s">
        <v>407</v>
      </c>
      <c r="I131" s="199"/>
      <c r="J131" s="199" t="s">
        <v>713</v>
      </c>
      <c r="K131" s="199">
        <v>11</v>
      </c>
      <c r="L131" s="677"/>
      <c r="M131" s="677"/>
      <c r="N131" s="677"/>
      <c r="O131" s="677"/>
      <c r="P131" s="200" t="s">
        <v>474</v>
      </c>
      <c r="Q131" s="199" t="s">
        <v>411</v>
      </c>
      <c r="R131" s="199" t="s">
        <v>517</v>
      </c>
      <c r="S131" s="211"/>
      <c r="T131" s="211"/>
      <c r="U131" s="211"/>
      <c r="V131" s="211"/>
      <c r="W131" s="211"/>
      <c r="X131" s="211"/>
      <c r="Y131" s="211"/>
      <c r="Z131" s="211"/>
      <c r="AA131" s="211"/>
      <c r="AB131" s="211"/>
      <c r="AC131" s="211"/>
      <c r="AD131" s="211"/>
      <c r="AE131" s="211"/>
      <c r="AF131" s="211"/>
      <c r="AG131" s="211"/>
      <c r="AH131" s="211"/>
      <c r="AI131" s="211"/>
      <c r="AJ131" s="211"/>
      <c r="AK131" s="211"/>
      <c r="AL131" s="211"/>
    </row>
    <row r="132" spans="1:38" ht="51" customHeight="1" x14ac:dyDescent="0.25">
      <c r="A132" s="688" t="s">
        <v>686</v>
      </c>
      <c r="B132" s="688" t="s">
        <v>687</v>
      </c>
      <c r="C132" s="688" t="s">
        <v>716</v>
      </c>
      <c r="D132" s="688" t="s">
        <v>717</v>
      </c>
      <c r="E132" s="685" t="s">
        <v>825</v>
      </c>
      <c r="F132" s="216" t="s">
        <v>718</v>
      </c>
      <c r="G132" s="199" t="s">
        <v>406</v>
      </c>
      <c r="H132" s="199" t="s">
        <v>442</v>
      </c>
      <c r="I132" s="199">
        <v>0</v>
      </c>
      <c r="J132" s="199"/>
      <c r="K132" s="199"/>
      <c r="L132" s="678" t="s">
        <v>515</v>
      </c>
      <c r="M132" s="678" t="s">
        <v>629</v>
      </c>
      <c r="N132" s="678" t="s">
        <v>411</v>
      </c>
      <c r="O132" s="678" t="s">
        <v>517</v>
      </c>
      <c r="P132" s="199" t="s">
        <v>629</v>
      </c>
      <c r="Q132" s="199"/>
      <c r="R132" s="199" t="s">
        <v>719</v>
      </c>
      <c r="S132" s="211"/>
      <c r="T132" s="199"/>
      <c r="U132" s="199"/>
      <c r="V132" s="199"/>
      <c r="W132" s="199"/>
      <c r="X132" s="199"/>
      <c r="Y132" s="199"/>
      <c r="Z132" s="199"/>
      <c r="AA132" s="199"/>
      <c r="AB132" s="199"/>
      <c r="AC132" s="199"/>
      <c r="AD132" s="199"/>
      <c r="AE132" s="199"/>
      <c r="AF132" s="199"/>
      <c r="AG132" s="199"/>
      <c r="AH132" s="199"/>
      <c r="AI132" s="199"/>
      <c r="AJ132" s="199"/>
      <c r="AK132" s="199"/>
      <c r="AL132" s="199"/>
    </row>
    <row r="133" spans="1:38" ht="54.75" customHeight="1" x14ac:dyDescent="0.25">
      <c r="A133" s="688"/>
      <c r="B133" s="688"/>
      <c r="C133" s="688"/>
      <c r="D133" s="688"/>
      <c r="E133" s="686"/>
      <c r="F133" s="216" t="s">
        <v>720</v>
      </c>
      <c r="G133" s="199" t="s">
        <v>721</v>
      </c>
      <c r="H133" s="199" t="s">
        <v>407</v>
      </c>
      <c r="I133" s="199"/>
      <c r="J133" s="199" t="s">
        <v>722</v>
      </c>
      <c r="K133" s="199">
        <v>4</v>
      </c>
      <c r="L133" s="676"/>
      <c r="M133" s="676"/>
      <c r="N133" s="676"/>
      <c r="O133" s="676"/>
      <c r="P133" s="200" t="s">
        <v>629</v>
      </c>
      <c r="Q133" s="199" t="s">
        <v>723</v>
      </c>
      <c r="R133" s="199" t="s">
        <v>719</v>
      </c>
      <c r="S133" s="211"/>
      <c r="T133" s="199"/>
      <c r="U133" s="199"/>
      <c r="V133" s="199"/>
      <c r="W133" s="199"/>
      <c r="X133" s="199"/>
      <c r="Y133" s="199"/>
      <c r="Z133" s="199"/>
      <c r="AA133" s="199"/>
      <c r="AB133" s="199"/>
      <c r="AC133" s="199"/>
      <c r="AD133" s="199"/>
      <c r="AE133" s="199"/>
      <c r="AF133" s="199"/>
      <c r="AG133" s="199"/>
      <c r="AH133" s="199"/>
      <c r="AI133" s="199"/>
      <c r="AJ133" s="199"/>
      <c r="AK133" s="199"/>
      <c r="AL133" s="199"/>
    </row>
    <row r="134" spans="1:38" ht="36" customHeight="1" x14ac:dyDescent="0.25">
      <c r="A134" s="688"/>
      <c r="B134" s="688"/>
      <c r="C134" s="688"/>
      <c r="D134" s="688"/>
      <c r="E134" s="686"/>
      <c r="F134" s="216" t="s">
        <v>724</v>
      </c>
      <c r="G134" s="205" t="s">
        <v>725</v>
      </c>
      <c r="H134" s="199" t="s">
        <v>407</v>
      </c>
      <c r="I134" s="199"/>
      <c r="J134" s="199" t="s">
        <v>691</v>
      </c>
      <c r="K134" s="199">
        <v>2</v>
      </c>
      <c r="L134" s="676"/>
      <c r="M134" s="676"/>
      <c r="N134" s="676"/>
      <c r="O134" s="676"/>
      <c r="P134" s="200" t="s">
        <v>723</v>
      </c>
      <c r="Q134" s="199" t="s">
        <v>692</v>
      </c>
      <c r="R134" s="199" t="s">
        <v>517</v>
      </c>
      <c r="S134" s="211"/>
      <c r="T134" s="211"/>
      <c r="U134" s="211"/>
      <c r="V134" s="211"/>
      <c r="W134" s="211"/>
      <c r="X134" s="211"/>
      <c r="Y134" s="211"/>
      <c r="Z134" s="211"/>
      <c r="AA134" s="211"/>
      <c r="AB134" s="211"/>
      <c r="AC134" s="211"/>
      <c r="AD134" s="211"/>
      <c r="AE134" s="211"/>
      <c r="AF134" s="211"/>
      <c r="AG134" s="211"/>
      <c r="AH134" s="211"/>
      <c r="AI134" s="211"/>
      <c r="AJ134" s="211"/>
      <c r="AK134" s="211"/>
      <c r="AL134" s="211"/>
    </row>
    <row r="135" spans="1:38" ht="54.75" customHeight="1" x14ac:dyDescent="0.25">
      <c r="A135" s="688"/>
      <c r="B135" s="688"/>
      <c r="C135" s="688"/>
      <c r="D135" s="688"/>
      <c r="E135" s="686"/>
      <c r="F135" s="216" t="s">
        <v>726</v>
      </c>
      <c r="G135" s="199" t="s">
        <v>727</v>
      </c>
      <c r="H135" s="199" t="s">
        <v>407</v>
      </c>
      <c r="I135" s="199"/>
      <c r="J135" s="199" t="s">
        <v>728</v>
      </c>
      <c r="K135" s="199">
        <v>2</v>
      </c>
      <c r="L135" s="676"/>
      <c r="M135" s="676"/>
      <c r="N135" s="676"/>
      <c r="O135" s="676"/>
      <c r="P135" s="199" t="s">
        <v>629</v>
      </c>
      <c r="Q135" s="199" t="s">
        <v>729</v>
      </c>
      <c r="R135" s="199" t="s">
        <v>730</v>
      </c>
      <c r="S135" s="211"/>
      <c r="T135" s="199"/>
      <c r="U135" s="199"/>
      <c r="V135" s="199"/>
      <c r="W135" s="211"/>
      <c r="X135" s="199"/>
      <c r="Y135" s="199"/>
      <c r="Z135" s="199"/>
      <c r="AA135" s="211"/>
      <c r="AB135" s="199"/>
      <c r="AC135" s="199"/>
      <c r="AD135" s="199"/>
      <c r="AE135" s="211"/>
      <c r="AF135" s="199"/>
      <c r="AG135" s="199"/>
      <c r="AH135" s="199"/>
      <c r="AI135" s="211"/>
      <c r="AJ135" s="199"/>
      <c r="AK135" s="199"/>
      <c r="AL135" s="199"/>
    </row>
    <row r="136" spans="1:38" ht="69.75" customHeight="1" x14ac:dyDescent="0.25">
      <c r="A136" s="688"/>
      <c r="B136" s="688"/>
      <c r="C136" s="688"/>
      <c r="D136" s="688"/>
      <c r="E136" s="686"/>
      <c r="F136" s="216" t="s">
        <v>731</v>
      </c>
      <c r="G136" s="199" t="s">
        <v>721</v>
      </c>
      <c r="H136" s="199" t="s">
        <v>407</v>
      </c>
      <c r="I136" s="217"/>
      <c r="J136" s="199" t="s">
        <v>691</v>
      </c>
      <c r="K136" s="199">
        <v>2</v>
      </c>
      <c r="L136" s="676"/>
      <c r="M136" s="676"/>
      <c r="N136" s="676"/>
      <c r="O136" s="676"/>
      <c r="P136" s="200" t="s">
        <v>629</v>
      </c>
      <c r="Q136" s="199" t="s">
        <v>692</v>
      </c>
      <c r="R136" s="199" t="s">
        <v>517</v>
      </c>
      <c r="S136" s="211"/>
      <c r="T136" s="211"/>
      <c r="U136" s="211"/>
      <c r="V136" s="211"/>
      <c r="W136" s="211"/>
      <c r="X136" s="211"/>
      <c r="Y136" s="211"/>
      <c r="Z136" s="211"/>
      <c r="AA136" s="211"/>
      <c r="AB136" s="211"/>
      <c r="AC136" s="211"/>
      <c r="AD136" s="211"/>
      <c r="AE136" s="211"/>
      <c r="AF136" s="211"/>
      <c r="AG136" s="211"/>
      <c r="AH136" s="211"/>
      <c r="AI136" s="211"/>
      <c r="AJ136" s="211"/>
      <c r="AK136" s="211"/>
      <c r="AL136" s="211"/>
    </row>
    <row r="137" spans="1:38" ht="39.75" customHeight="1" x14ac:dyDescent="0.25">
      <c r="A137" s="688"/>
      <c r="B137" s="688"/>
      <c r="C137" s="688"/>
      <c r="D137" s="688"/>
      <c r="E137" s="687"/>
      <c r="F137" s="216" t="s">
        <v>732</v>
      </c>
      <c r="G137" s="199" t="s">
        <v>721</v>
      </c>
      <c r="H137" s="199" t="s">
        <v>407</v>
      </c>
      <c r="I137" s="199"/>
      <c r="J137" s="199" t="s">
        <v>733</v>
      </c>
      <c r="K137" s="199"/>
      <c r="L137" s="677"/>
      <c r="M137" s="677"/>
      <c r="N137" s="677"/>
      <c r="O137" s="677"/>
      <c r="P137" s="199" t="s">
        <v>629</v>
      </c>
      <c r="Q137" s="199" t="s">
        <v>411</v>
      </c>
      <c r="R137" s="199" t="s">
        <v>517</v>
      </c>
      <c r="S137" s="211"/>
      <c r="T137" s="211"/>
      <c r="U137" s="211"/>
      <c r="V137" s="211"/>
      <c r="W137" s="211"/>
      <c r="X137" s="211"/>
      <c r="Y137" s="211"/>
      <c r="Z137" s="211"/>
      <c r="AA137" s="211"/>
      <c r="AB137" s="211"/>
      <c r="AC137" s="211"/>
      <c r="AD137" s="211"/>
      <c r="AE137" s="211"/>
      <c r="AF137" s="211"/>
      <c r="AG137" s="211"/>
      <c r="AH137" s="211"/>
      <c r="AI137" s="211"/>
      <c r="AJ137" s="211"/>
      <c r="AK137" s="211"/>
      <c r="AL137" s="211"/>
    </row>
    <row r="138" spans="1:38" ht="60" customHeight="1" x14ac:dyDescent="0.25">
      <c r="A138" s="688" t="s">
        <v>686</v>
      </c>
      <c r="B138" s="688" t="s">
        <v>687</v>
      </c>
      <c r="C138" s="688" t="s">
        <v>716</v>
      </c>
      <c r="D138" s="688" t="s">
        <v>734</v>
      </c>
      <c r="E138" s="685" t="s">
        <v>826</v>
      </c>
      <c r="F138" s="216" t="s">
        <v>735</v>
      </c>
      <c r="G138" s="199" t="s">
        <v>406</v>
      </c>
      <c r="H138" s="199" t="s">
        <v>442</v>
      </c>
      <c r="I138" s="199">
        <v>6</v>
      </c>
      <c r="J138" s="199"/>
      <c r="K138" s="199"/>
      <c r="L138" s="678" t="s">
        <v>515</v>
      </c>
      <c r="M138" s="678" t="s">
        <v>516</v>
      </c>
      <c r="N138" s="678" t="s">
        <v>411</v>
      </c>
      <c r="O138" s="678" t="s">
        <v>517</v>
      </c>
      <c r="P138" s="199" t="s">
        <v>516</v>
      </c>
      <c r="Q138" s="199" t="s">
        <v>736</v>
      </c>
      <c r="R138" s="199" t="s">
        <v>719</v>
      </c>
      <c r="S138" s="211"/>
      <c r="T138" s="210"/>
      <c r="U138" s="199"/>
      <c r="V138" s="199"/>
      <c r="W138" s="199"/>
      <c r="X138" s="199"/>
      <c r="Y138" s="199"/>
      <c r="Z138" s="199"/>
      <c r="AA138" s="199"/>
      <c r="AB138" s="199"/>
      <c r="AC138" s="199"/>
      <c r="AD138" s="199"/>
      <c r="AE138" s="199"/>
      <c r="AF138" s="199"/>
      <c r="AG138" s="199"/>
      <c r="AH138" s="199"/>
      <c r="AI138" s="199"/>
      <c r="AJ138" s="199"/>
      <c r="AK138" s="199"/>
      <c r="AL138" s="199"/>
    </row>
    <row r="139" spans="1:38" ht="40.5" customHeight="1" x14ac:dyDescent="0.25">
      <c r="A139" s="688"/>
      <c r="B139" s="688"/>
      <c r="C139" s="688"/>
      <c r="D139" s="688"/>
      <c r="E139" s="686"/>
      <c r="F139" s="216" t="s">
        <v>737</v>
      </c>
      <c r="G139" s="199" t="s">
        <v>738</v>
      </c>
      <c r="H139" s="199" t="s">
        <v>416</v>
      </c>
      <c r="I139" s="199"/>
      <c r="J139" s="199" t="s">
        <v>739</v>
      </c>
      <c r="K139" s="199">
        <v>12</v>
      </c>
      <c r="L139" s="676"/>
      <c r="M139" s="676"/>
      <c r="N139" s="676"/>
      <c r="O139" s="676"/>
      <c r="P139" s="199" t="s">
        <v>636</v>
      </c>
      <c r="Q139" s="199" t="s">
        <v>411</v>
      </c>
      <c r="R139" s="199" t="s">
        <v>696</v>
      </c>
      <c r="S139" s="211"/>
      <c r="T139" s="211"/>
      <c r="U139" s="211"/>
      <c r="V139" s="211"/>
      <c r="W139" s="211"/>
      <c r="X139" s="211"/>
      <c r="Y139" s="211"/>
      <c r="Z139" s="211"/>
      <c r="AA139" s="211"/>
      <c r="AB139" s="211"/>
      <c r="AC139" s="211"/>
      <c r="AD139" s="211"/>
      <c r="AE139" s="211"/>
      <c r="AF139" s="211"/>
      <c r="AG139" s="211"/>
      <c r="AH139" s="211"/>
      <c r="AI139" s="211"/>
      <c r="AJ139" s="211"/>
      <c r="AK139" s="211"/>
      <c r="AL139" s="211"/>
    </row>
    <row r="140" spans="1:38" ht="57" customHeight="1" x14ac:dyDescent="0.25">
      <c r="A140" s="688"/>
      <c r="B140" s="688"/>
      <c r="C140" s="688"/>
      <c r="D140" s="688"/>
      <c r="E140" s="687"/>
      <c r="F140" s="270" t="s">
        <v>827</v>
      </c>
      <c r="G140" s="199" t="s">
        <v>738</v>
      </c>
      <c r="H140" s="199" t="s">
        <v>416</v>
      </c>
      <c r="I140" s="199"/>
      <c r="J140" s="199" t="s">
        <v>739</v>
      </c>
      <c r="K140" s="199">
        <v>12</v>
      </c>
      <c r="L140" s="677"/>
      <c r="M140" s="677"/>
      <c r="N140" s="677"/>
      <c r="O140" s="677"/>
      <c r="P140" s="199" t="s">
        <v>636</v>
      </c>
      <c r="Q140" s="199" t="s">
        <v>411</v>
      </c>
      <c r="R140" s="199" t="s">
        <v>696</v>
      </c>
      <c r="S140" s="211"/>
      <c r="T140" s="211"/>
      <c r="U140" s="211"/>
      <c r="V140" s="211"/>
      <c r="W140" s="211"/>
      <c r="X140" s="211"/>
      <c r="Y140" s="211"/>
      <c r="Z140" s="211"/>
      <c r="AA140" s="211"/>
      <c r="AB140" s="211"/>
      <c r="AC140" s="211"/>
      <c r="AD140" s="211"/>
      <c r="AE140" s="211"/>
      <c r="AF140" s="211"/>
      <c r="AG140" s="211"/>
      <c r="AH140" s="211"/>
      <c r="AI140" s="211"/>
      <c r="AJ140" s="211"/>
      <c r="AK140" s="211"/>
      <c r="AL140" s="211"/>
    </row>
    <row r="141" spans="1:38" ht="80.25" customHeight="1" x14ac:dyDescent="0.25">
      <c r="A141" s="688" t="s">
        <v>686</v>
      </c>
      <c r="B141" s="688" t="s">
        <v>687</v>
      </c>
      <c r="C141" s="688" t="s">
        <v>716</v>
      </c>
      <c r="D141" s="688" t="s">
        <v>740</v>
      </c>
      <c r="E141" s="685" t="s">
        <v>828</v>
      </c>
      <c r="F141" s="270" t="s">
        <v>741</v>
      </c>
      <c r="G141" s="199" t="s">
        <v>406</v>
      </c>
      <c r="H141" s="199" t="s">
        <v>442</v>
      </c>
      <c r="I141" s="199">
        <v>6</v>
      </c>
      <c r="J141" s="199"/>
      <c r="K141" s="199"/>
      <c r="L141" s="678" t="s">
        <v>515</v>
      </c>
      <c r="M141" s="678" t="s">
        <v>516</v>
      </c>
      <c r="N141" s="678" t="s">
        <v>411</v>
      </c>
      <c r="O141" s="678" t="s">
        <v>517</v>
      </c>
      <c r="P141" s="199" t="s">
        <v>516</v>
      </c>
      <c r="Q141" s="199" t="s">
        <v>736</v>
      </c>
      <c r="R141" s="199" t="s">
        <v>719</v>
      </c>
      <c r="S141" s="211"/>
      <c r="T141" s="199"/>
      <c r="U141" s="199"/>
      <c r="V141" s="199"/>
      <c r="W141" s="199"/>
      <c r="X141" s="199"/>
      <c r="Y141" s="199"/>
      <c r="Z141" s="199"/>
      <c r="AA141" s="199"/>
      <c r="AB141" s="199"/>
      <c r="AC141" s="199"/>
      <c r="AD141" s="199"/>
      <c r="AE141" s="199"/>
      <c r="AF141" s="199"/>
      <c r="AG141" s="199"/>
      <c r="AH141" s="199"/>
      <c r="AI141" s="199"/>
      <c r="AJ141" s="199"/>
      <c r="AK141" s="199"/>
      <c r="AL141" s="199"/>
    </row>
    <row r="142" spans="1:38" ht="76.5" customHeight="1" x14ac:dyDescent="0.25">
      <c r="A142" s="688"/>
      <c r="B142" s="688"/>
      <c r="C142" s="688"/>
      <c r="D142" s="688"/>
      <c r="E142" s="686"/>
      <c r="F142" s="270" t="s">
        <v>742</v>
      </c>
      <c r="G142" s="199" t="s">
        <v>743</v>
      </c>
      <c r="H142" s="199" t="s">
        <v>442</v>
      </c>
      <c r="I142" s="199">
        <v>10</v>
      </c>
      <c r="J142" s="199"/>
      <c r="K142" s="199"/>
      <c r="L142" s="676"/>
      <c r="M142" s="676"/>
      <c r="N142" s="676"/>
      <c r="O142" s="676"/>
      <c r="P142" s="199" t="s">
        <v>493</v>
      </c>
      <c r="Q142" s="199" t="s">
        <v>744</v>
      </c>
      <c r="R142" s="199" t="s">
        <v>547</v>
      </c>
      <c r="S142" s="199"/>
      <c r="T142" s="211"/>
      <c r="U142" s="199"/>
      <c r="V142" s="199"/>
      <c r="W142" s="199"/>
      <c r="X142" s="199"/>
      <c r="Y142" s="199"/>
      <c r="Z142" s="199"/>
      <c r="AA142" s="199"/>
      <c r="AB142" s="199"/>
      <c r="AC142" s="199"/>
      <c r="AD142" s="199"/>
      <c r="AE142" s="199"/>
      <c r="AF142" s="199"/>
      <c r="AG142" s="199"/>
      <c r="AH142" s="199"/>
      <c r="AI142" s="199"/>
      <c r="AJ142" s="199"/>
      <c r="AK142" s="199"/>
      <c r="AL142" s="199"/>
    </row>
    <row r="143" spans="1:38" ht="73.5" customHeight="1" x14ac:dyDescent="0.25">
      <c r="A143" s="688"/>
      <c r="B143" s="688"/>
      <c r="C143" s="688"/>
      <c r="D143" s="688"/>
      <c r="E143" s="686"/>
      <c r="F143" s="270" t="s">
        <v>745</v>
      </c>
      <c r="G143" s="199" t="s">
        <v>746</v>
      </c>
      <c r="H143" s="199" t="s">
        <v>407</v>
      </c>
      <c r="I143" s="199"/>
      <c r="J143" s="199" t="s">
        <v>645</v>
      </c>
      <c r="K143" s="199">
        <v>3</v>
      </c>
      <c r="L143" s="676"/>
      <c r="M143" s="676"/>
      <c r="N143" s="676"/>
      <c r="O143" s="676"/>
      <c r="P143" s="199" t="s">
        <v>747</v>
      </c>
      <c r="Q143" s="199" t="s">
        <v>432</v>
      </c>
      <c r="R143" s="199" t="s">
        <v>748</v>
      </c>
      <c r="S143" s="218"/>
      <c r="T143" s="210"/>
      <c r="U143" s="211"/>
      <c r="V143" s="210"/>
      <c r="W143" s="210"/>
      <c r="X143" s="210"/>
      <c r="Y143" s="211"/>
      <c r="Z143" s="210"/>
      <c r="AA143" s="210"/>
      <c r="AB143" s="210"/>
      <c r="AC143" s="211"/>
      <c r="AD143" s="210"/>
      <c r="AE143" s="210"/>
      <c r="AF143" s="210"/>
      <c r="AG143" s="211"/>
      <c r="AH143" s="210"/>
      <c r="AI143" s="210"/>
      <c r="AJ143" s="210"/>
      <c r="AK143" s="211"/>
      <c r="AL143" s="210"/>
    </row>
    <row r="144" spans="1:38" ht="135.75" customHeight="1" x14ac:dyDescent="0.25">
      <c r="A144" s="688"/>
      <c r="B144" s="688"/>
      <c r="C144" s="688"/>
      <c r="D144" s="688"/>
      <c r="E144" s="686"/>
      <c r="F144" s="270" t="s">
        <v>749</v>
      </c>
      <c r="G144" s="199" t="s">
        <v>746</v>
      </c>
      <c r="H144" s="199" t="s">
        <v>416</v>
      </c>
      <c r="I144" s="199"/>
      <c r="J144" s="199" t="s">
        <v>417</v>
      </c>
      <c r="K144" s="199">
        <v>12</v>
      </c>
      <c r="L144" s="676"/>
      <c r="M144" s="676"/>
      <c r="N144" s="676"/>
      <c r="O144" s="676"/>
      <c r="P144" s="199" t="s">
        <v>747</v>
      </c>
      <c r="Q144" s="199" t="s">
        <v>411</v>
      </c>
      <c r="R144" s="199" t="s">
        <v>412</v>
      </c>
      <c r="S144" s="199"/>
      <c r="T144" s="199"/>
      <c r="U144" s="211"/>
      <c r="V144" s="211"/>
      <c r="W144" s="211"/>
      <c r="X144" s="211"/>
      <c r="Y144" s="211"/>
      <c r="Z144" s="211"/>
      <c r="AA144" s="211"/>
      <c r="AB144" s="211"/>
      <c r="AC144" s="211"/>
      <c r="AD144" s="211"/>
      <c r="AE144" s="211"/>
      <c r="AF144" s="211"/>
      <c r="AG144" s="211"/>
      <c r="AH144" s="211"/>
      <c r="AI144" s="211"/>
      <c r="AJ144" s="211"/>
      <c r="AK144" s="211"/>
      <c r="AL144" s="211"/>
    </row>
    <row r="145" spans="1:38" ht="82.5" customHeight="1" x14ac:dyDescent="0.25">
      <c r="A145" s="688"/>
      <c r="B145" s="688"/>
      <c r="C145" s="688"/>
      <c r="D145" s="688"/>
      <c r="E145" s="686"/>
      <c r="F145" s="270" t="s">
        <v>750</v>
      </c>
      <c r="G145" s="199" t="s">
        <v>406</v>
      </c>
      <c r="H145" s="199" t="s">
        <v>407</v>
      </c>
      <c r="I145" s="199"/>
      <c r="J145" s="199" t="s">
        <v>751</v>
      </c>
      <c r="K145" s="199">
        <v>4</v>
      </c>
      <c r="L145" s="676"/>
      <c r="M145" s="676"/>
      <c r="N145" s="676"/>
      <c r="O145" s="676"/>
      <c r="P145" s="199" t="s">
        <v>516</v>
      </c>
      <c r="Q145" s="199" t="s">
        <v>411</v>
      </c>
      <c r="R145" s="199" t="s">
        <v>517</v>
      </c>
      <c r="S145" s="211"/>
      <c r="T145" s="211"/>
      <c r="U145" s="211"/>
      <c r="V145" s="211"/>
      <c r="W145" s="211"/>
      <c r="X145" s="211"/>
      <c r="Y145" s="211"/>
      <c r="Z145" s="211"/>
      <c r="AA145" s="211"/>
      <c r="AB145" s="211"/>
      <c r="AC145" s="211"/>
      <c r="AD145" s="211"/>
      <c r="AE145" s="211"/>
      <c r="AF145" s="211"/>
      <c r="AG145" s="211"/>
      <c r="AH145" s="211"/>
      <c r="AI145" s="211"/>
      <c r="AJ145" s="211"/>
      <c r="AK145" s="211"/>
      <c r="AL145" s="211"/>
    </row>
    <row r="146" spans="1:38" ht="100.5" customHeight="1" x14ac:dyDescent="0.25">
      <c r="A146" s="688"/>
      <c r="B146" s="688"/>
      <c r="C146" s="688"/>
      <c r="D146" s="688"/>
      <c r="E146" s="686"/>
      <c r="F146" s="270" t="s">
        <v>752</v>
      </c>
      <c r="G146" s="199" t="s">
        <v>406</v>
      </c>
      <c r="H146" s="199" t="s">
        <v>407</v>
      </c>
      <c r="I146" s="199"/>
      <c r="J146" s="199" t="s">
        <v>753</v>
      </c>
      <c r="K146" s="199">
        <v>8</v>
      </c>
      <c r="L146" s="676"/>
      <c r="M146" s="676"/>
      <c r="N146" s="676"/>
      <c r="O146" s="676"/>
      <c r="P146" s="199" t="s">
        <v>516</v>
      </c>
      <c r="Q146" s="199" t="s">
        <v>754</v>
      </c>
      <c r="R146" s="199" t="s">
        <v>755</v>
      </c>
      <c r="S146" s="211"/>
      <c r="T146" s="199"/>
      <c r="U146" s="199"/>
      <c r="V146" s="199"/>
      <c r="W146" s="199"/>
      <c r="X146" s="199"/>
      <c r="Y146" s="199"/>
      <c r="Z146" s="199"/>
      <c r="AA146" s="199"/>
      <c r="AB146" s="199"/>
      <c r="AC146" s="211"/>
      <c r="AD146" s="199"/>
      <c r="AE146" s="199"/>
      <c r="AF146" s="199"/>
      <c r="AG146" s="199"/>
      <c r="AH146" s="199"/>
      <c r="AI146" s="199"/>
      <c r="AJ146" s="199"/>
      <c r="AK146" s="199"/>
      <c r="AL146" s="199"/>
    </row>
    <row r="147" spans="1:38" ht="72" customHeight="1" x14ac:dyDescent="0.25">
      <c r="A147" s="688"/>
      <c r="B147" s="688"/>
      <c r="C147" s="688"/>
      <c r="D147" s="688"/>
      <c r="E147" s="687"/>
      <c r="F147" s="270" t="s">
        <v>756</v>
      </c>
      <c r="G147" s="199" t="s">
        <v>406</v>
      </c>
      <c r="H147" s="199" t="s">
        <v>407</v>
      </c>
      <c r="I147" s="199"/>
      <c r="J147" s="199" t="s">
        <v>757</v>
      </c>
      <c r="K147" s="199">
        <v>6</v>
      </c>
      <c r="L147" s="677"/>
      <c r="M147" s="677"/>
      <c r="N147" s="677"/>
      <c r="O147" s="677"/>
      <c r="P147" s="199" t="s">
        <v>516</v>
      </c>
      <c r="Q147" s="199" t="s">
        <v>758</v>
      </c>
      <c r="R147" s="199" t="s">
        <v>759</v>
      </c>
      <c r="S147" s="211"/>
      <c r="T147" s="199"/>
      <c r="U147" s="199"/>
      <c r="V147" s="199"/>
      <c r="W147" s="211"/>
      <c r="X147" s="199"/>
      <c r="Y147" s="199"/>
      <c r="Z147" s="199"/>
      <c r="AA147" s="211"/>
      <c r="AB147" s="199"/>
      <c r="AC147" s="199"/>
      <c r="AD147" s="199"/>
      <c r="AE147" s="211"/>
      <c r="AF147" s="199"/>
      <c r="AG147" s="199"/>
      <c r="AH147" s="199"/>
      <c r="AI147" s="211"/>
      <c r="AJ147" s="199"/>
      <c r="AK147" s="199"/>
      <c r="AL147" s="199"/>
    </row>
    <row r="148" spans="1:38" ht="72" customHeight="1" x14ac:dyDescent="0.25">
      <c r="A148" s="685" t="s">
        <v>686</v>
      </c>
      <c r="B148" s="685" t="s">
        <v>687</v>
      </c>
      <c r="C148" s="685" t="s">
        <v>716</v>
      </c>
      <c r="D148" s="688" t="s">
        <v>760</v>
      </c>
      <c r="E148" s="685" t="s">
        <v>829</v>
      </c>
      <c r="F148" s="270" t="s">
        <v>761</v>
      </c>
      <c r="G148" s="199" t="s">
        <v>406</v>
      </c>
      <c r="H148" s="199" t="s">
        <v>407</v>
      </c>
      <c r="I148" s="207"/>
      <c r="J148" s="199" t="s">
        <v>528</v>
      </c>
      <c r="K148" s="199">
        <v>4</v>
      </c>
      <c r="L148" s="678" t="s">
        <v>515</v>
      </c>
      <c r="M148" s="678" t="s">
        <v>516</v>
      </c>
      <c r="N148" s="678" t="s">
        <v>411</v>
      </c>
      <c r="O148" s="678" t="s">
        <v>517</v>
      </c>
      <c r="P148" s="199" t="s">
        <v>516</v>
      </c>
      <c r="Q148" s="199" t="s">
        <v>432</v>
      </c>
      <c r="R148" s="207" t="s">
        <v>762</v>
      </c>
      <c r="S148" s="202"/>
      <c r="T148" s="201"/>
      <c r="U148" s="202"/>
      <c r="V148" s="201"/>
      <c r="W148" s="202"/>
      <c r="X148" s="201"/>
      <c r="Y148" s="202"/>
      <c r="Z148" s="201"/>
      <c r="AA148" s="202"/>
      <c r="AB148" s="201"/>
      <c r="AC148" s="202"/>
      <c r="AD148" s="201"/>
      <c r="AE148" s="202"/>
      <c r="AF148" s="201"/>
      <c r="AG148" s="202"/>
      <c r="AH148" s="201"/>
      <c r="AI148" s="202"/>
      <c r="AJ148" s="201"/>
      <c r="AK148" s="202"/>
      <c r="AL148" s="201"/>
    </row>
    <row r="149" spans="1:38" ht="69.75" customHeight="1" x14ac:dyDescent="0.25">
      <c r="A149" s="686"/>
      <c r="B149" s="686"/>
      <c r="C149" s="686"/>
      <c r="D149" s="688"/>
      <c r="E149" s="686"/>
      <c r="F149" s="270" t="s">
        <v>763</v>
      </c>
      <c r="G149" s="199" t="s">
        <v>406</v>
      </c>
      <c r="H149" s="199" t="s">
        <v>407</v>
      </c>
      <c r="I149" s="207"/>
      <c r="J149" s="199" t="s">
        <v>528</v>
      </c>
      <c r="K149" s="199">
        <v>4</v>
      </c>
      <c r="L149" s="676"/>
      <c r="M149" s="676"/>
      <c r="N149" s="676"/>
      <c r="O149" s="676"/>
      <c r="P149" s="199" t="s">
        <v>516</v>
      </c>
      <c r="Q149" s="199" t="s">
        <v>432</v>
      </c>
      <c r="R149" s="207" t="s">
        <v>762</v>
      </c>
      <c r="S149" s="202"/>
      <c r="T149" s="201"/>
      <c r="U149" s="202"/>
      <c r="V149" s="201"/>
      <c r="W149" s="202"/>
      <c r="X149" s="201"/>
      <c r="Y149" s="202"/>
      <c r="Z149" s="201"/>
      <c r="AA149" s="202"/>
      <c r="AB149" s="201"/>
      <c r="AC149" s="202"/>
      <c r="AD149" s="201"/>
      <c r="AE149" s="202"/>
      <c r="AF149" s="201"/>
      <c r="AG149" s="202"/>
      <c r="AH149" s="201"/>
      <c r="AI149" s="202"/>
      <c r="AJ149" s="201"/>
      <c r="AK149" s="202"/>
      <c r="AL149" s="201"/>
    </row>
    <row r="150" spans="1:38" ht="91.5" customHeight="1" x14ac:dyDescent="0.25">
      <c r="A150" s="686"/>
      <c r="B150" s="686"/>
      <c r="C150" s="686"/>
      <c r="D150" s="688"/>
      <c r="E150" s="686"/>
      <c r="F150" s="270" t="s">
        <v>764</v>
      </c>
      <c r="G150" s="199" t="s">
        <v>406</v>
      </c>
      <c r="H150" s="199" t="s">
        <v>407</v>
      </c>
      <c r="I150" s="207"/>
      <c r="J150" s="199" t="s">
        <v>528</v>
      </c>
      <c r="K150" s="199">
        <v>4</v>
      </c>
      <c r="L150" s="676"/>
      <c r="M150" s="676"/>
      <c r="N150" s="676"/>
      <c r="O150" s="676"/>
      <c r="P150" s="199" t="s">
        <v>516</v>
      </c>
      <c r="Q150" s="199" t="s">
        <v>432</v>
      </c>
      <c r="R150" s="207" t="s">
        <v>762</v>
      </c>
      <c r="S150" s="202"/>
      <c r="T150" s="201"/>
      <c r="U150" s="202"/>
      <c r="V150" s="201"/>
      <c r="W150" s="202"/>
      <c r="X150" s="201"/>
      <c r="Y150" s="202"/>
      <c r="Z150" s="201"/>
      <c r="AA150" s="202"/>
      <c r="AB150" s="201"/>
      <c r="AC150" s="202"/>
      <c r="AD150" s="201"/>
      <c r="AE150" s="202"/>
      <c r="AF150" s="201"/>
      <c r="AG150" s="202"/>
      <c r="AH150" s="201"/>
      <c r="AI150" s="202"/>
      <c r="AJ150" s="201"/>
      <c r="AK150" s="202"/>
      <c r="AL150" s="201"/>
    </row>
    <row r="151" spans="1:38" ht="69" customHeight="1" x14ac:dyDescent="0.25">
      <c r="A151" s="686"/>
      <c r="B151" s="686"/>
      <c r="C151" s="686"/>
      <c r="D151" s="688"/>
      <c r="E151" s="686"/>
      <c r="F151" s="198" t="s">
        <v>1749</v>
      </c>
      <c r="G151" s="199" t="s">
        <v>406</v>
      </c>
      <c r="H151" s="199" t="s">
        <v>407</v>
      </c>
      <c r="I151" s="207"/>
      <c r="J151" s="199" t="s">
        <v>765</v>
      </c>
      <c r="K151" s="199">
        <v>4</v>
      </c>
      <c r="L151" s="676"/>
      <c r="M151" s="676"/>
      <c r="N151" s="676"/>
      <c r="O151" s="676"/>
      <c r="P151" s="199" t="s">
        <v>516</v>
      </c>
      <c r="Q151" s="199" t="s">
        <v>432</v>
      </c>
      <c r="R151" s="207" t="s">
        <v>762</v>
      </c>
      <c r="S151" s="202"/>
      <c r="T151" s="201"/>
      <c r="U151" s="202"/>
      <c r="V151" s="201"/>
      <c r="W151" s="202"/>
      <c r="X151" s="201"/>
      <c r="Y151" s="202"/>
      <c r="Z151" s="201"/>
      <c r="AA151" s="202"/>
      <c r="AB151" s="201"/>
      <c r="AC151" s="202"/>
      <c r="AD151" s="201"/>
      <c r="AE151" s="202"/>
      <c r="AF151" s="201"/>
      <c r="AG151" s="202"/>
      <c r="AH151" s="201"/>
      <c r="AI151" s="202"/>
      <c r="AJ151" s="201"/>
      <c r="AK151" s="202"/>
      <c r="AL151" s="201"/>
    </row>
    <row r="152" spans="1:38" ht="66" customHeight="1" x14ac:dyDescent="0.25">
      <c r="A152" s="686"/>
      <c r="B152" s="686"/>
      <c r="C152" s="686"/>
      <c r="D152" s="688"/>
      <c r="E152" s="686"/>
      <c r="F152" s="270" t="s">
        <v>766</v>
      </c>
      <c r="G152" s="199" t="s">
        <v>406</v>
      </c>
      <c r="H152" s="199" t="s">
        <v>407</v>
      </c>
      <c r="I152" s="207"/>
      <c r="J152" s="199" t="s">
        <v>528</v>
      </c>
      <c r="K152" s="199">
        <v>4</v>
      </c>
      <c r="L152" s="676"/>
      <c r="M152" s="676"/>
      <c r="N152" s="676"/>
      <c r="O152" s="676"/>
      <c r="P152" s="199" t="s">
        <v>516</v>
      </c>
      <c r="Q152" s="199" t="s">
        <v>432</v>
      </c>
      <c r="R152" s="207" t="s">
        <v>762</v>
      </c>
      <c r="S152" s="202"/>
      <c r="T152" s="201"/>
      <c r="U152" s="202"/>
      <c r="V152" s="201"/>
      <c r="W152" s="202"/>
      <c r="X152" s="201"/>
      <c r="Y152" s="202"/>
      <c r="Z152" s="201"/>
      <c r="AA152" s="202"/>
      <c r="AB152" s="201"/>
      <c r="AC152" s="202"/>
      <c r="AD152" s="201"/>
      <c r="AE152" s="202"/>
      <c r="AF152" s="201"/>
      <c r="AG152" s="202"/>
      <c r="AH152" s="201"/>
      <c r="AI152" s="202"/>
      <c r="AJ152" s="201"/>
      <c r="AK152" s="202"/>
      <c r="AL152" s="201"/>
    </row>
    <row r="153" spans="1:38" ht="81.75" customHeight="1" x14ac:dyDescent="0.25">
      <c r="A153" s="686"/>
      <c r="B153" s="686"/>
      <c r="C153" s="686"/>
      <c r="D153" s="688"/>
      <c r="E153" s="686"/>
      <c r="F153" s="270" t="s">
        <v>1750</v>
      </c>
      <c r="G153" s="199" t="s">
        <v>406</v>
      </c>
      <c r="H153" s="217" t="s">
        <v>407</v>
      </c>
      <c r="I153" s="274"/>
      <c r="J153" s="217" t="s">
        <v>751</v>
      </c>
      <c r="K153" s="217">
        <v>4</v>
      </c>
      <c r="L153" s="676"/>
      <c r="M153" s="676"/>
      <c r="N153" s="676"/>
      <c r="O153" s="676"/>
      <c r="P153" s="199" t="s">
        <v>516</v>
      </c>
      <c r="Q153" s="199" t="s">
        <v>411</v>
      </c>
      <c r="R153" s="217" t="s">
        <v>517</v>
      </c>
      <c r="S153" s="202"/>
      <c r="T153" s="202"/>
      <c r="U153" s="202"/>
      <c r="V153" s="202"/>
      <c r="W153" s="202"/>
      <c r="X153" s="202"/>
      <c r="Y153" s="202"/>
      <c r="Z153" s="202"/>
      <c r="AA153" s="202"/>
      <c r="AB153" s="202"/>
      <c r="AC153" s="202"/>
      <c r="AD153" s="202"/>
      <c r="AE153" s="202"/>
      <c r="AF153" s="202"/>
      <c r="AG153" s="202"/>
      <c r="AH153" s="202"/>
      <c r="AI153" s="202"/>
      <c r="AJ153" s="202"/>
      <c r="AK153" s="202"/>
      <c r="AL153" s="202"/>
    </row>
    <row r="154" spans="1:38" ht="100.5" customHeight="1" x14ac:dyDescent="0.25">
      <c r="A154" s="686"/>
      <c r="B154" s="686"/>
      <c r="C154" s="686"/>
      <c r="D154" s="688"/>
      <c r="E154" s="686"/>
      <c r="F154" s="270" t="s">
        <v>1751</v>
      </c>
      <c r="G154" s="199" t="s">
        <v>406</v>
      </c>
      <c r="H154" s="199" t="s">
        <v>407</v>
      </c>
      <c r="I154" s="207"/>
      <c r="J154" s="217" t="s">
        <v>849</v>
      </c>
      <c r="K154" s="217">
        <v>4</v>
      </c>
      <c r="L154" s="676"/>
      <c r="M154" s="676"/>
      <c r="N154" s="676"/>
      <c r="O154" s="676"/>
      <c r="P154" s="199" t="s">
        <v>516</v>
      </c>
      <c r="Q154" s="199" t="s">
        <v>432</v>
      </c>
      <c r="R154" s="275" t="s">
        <v>850</v>
      </c>
      <c r="S154" s="202"/>
      <c r="T154" s="202"/>
      <c r="U154" s="202"/>
      <c r="V154" s="202"/>
      <c r="W154" s="202"/>
      <c r="X154" s="202"/>
      <c r="Y154" s="202"/>
      <c r="Z154" s="202"/>
      <c r="AA154" s="202"/>
      <c r="AB154" s="202"/>
      <c r="AC154" s="201"/>
      <c r="AD154" s="201"/>
      <c r="AE154" s="202"/>
      <c r="AF154" s="201"/>
      <c r="AG154" s="201"/>
      <c r="AH154" s="202"/>
      <c r="AI154" s="201"/>
      <c r="AJ154" s="201"/>
      <c r="AK154" s="202"/>
      <c r="AL154" s="201"/>
    </row>
    <row r="155" spans="1:38" ht="46.5" customHeight="1" x14ac:dyDescent="0.25">
      <c r="A155" s="686"/>
      <c r="B155" s="686"/>
      <c r="C155" s="686"/>
      <c r="D155" s="688"/>
      <c r="E155" s="686"/>
      <c r="F155" s="270" t="s">
        <v>1752</v>
      </c>
      <c r="G155" s="199" t="s">
        <v>406</v>
      </c>
      <c r="H155" s="199" t="s">
        <v>407</v>
      </c>
      <c r="I155" s="207"/>
      <c r="J155" s="217" t="s">
        <v>849</v>
      </c>
      <c r="K155" s="199">
        <v>4</v>
      </c>
      <c r="L155" s="676"/>
      <c r="M155" s="676"/>
      <c r="N155" s="676"/>
      <c r="O155" s="676"/>
      <c r="P155" s="199" t="s">
        <v>516</v>
      </c>
      <c r="Q155" s="199" t="s">
        <v>432</v>
      </c>
      <c r="R155" s="275" t="s">
        <v>850</v>
      </c>
      <c r="S155" s="202"/>
      <c r="T155" s="202"/>
      <c r="U155" s="202"/>
      <c r="V155" s="202"/>
      <c r="W155" s="202"/>
      <c r="X155" s="202"/>
      <c r="Y155" s="202"/>
      <c r="Z155" s="202"/>
      <c r="AA155" s="202"/>
      <c r="AB155" s="202"/>
      <c r="AC155" s="201"/>
      <c r="AD155" s="201"/>
      <c r="AE155" s="202"/>
      <c r="AF155" s="201"/>
      <c r="AG155" s="201"/>
      <c r="AH155" s="202"/>
      <c r="AI155" s="201"/>
      <c r="AJ155" s="201"/>
      <c r="AK155" s="202"/>
      <c r="AL155" s="201"/>
    </row>
    <row r="156" spans="1:38" ht="74.25" customHeight="1" x14ac:dyDescent="0.25">
      <c r="A156" s="686"/>
      <c r="B156" s="686"/>
      <c r="C156" s="686"/>
      <c r="D156" s="688"/>
      <c r="E156" s="686"/>
      <c r="F156" s="270" t="s">
        <v>767</v>
      </c>
      <c r="G156" s="199" t="s">
        <v>406</v>
      </c>
      <c r="H156" s="199" t="s">
        <v>416</v>
      </c>
      <c r="I156" s="207"/>
      <c r="J156" s="199" t="s">
        <v>512</v>
      </c>
      <c r="K156" s="199">
        <v>12</v>
      </c>
      <c r="L156" s="676"/>
      <c r="M156" s="676"/>
      <c r="N156" s="676"/>
      <c r="O156" s="676"/>
      <c r="P156" s="199" t="s">
        <v>516</v>
      </c>
      <c r="Q156" s="199" t="s">
        <v>411</v>
      </c>
      <c r="R156" s="199" t="s">
        <v>768</v>
      </c>
      <c r="S156" s="202"/>
      <c r="T156" s="202"/>
      <c r="U156" s="202"/>
      <c r="V156" s="202"/>
      <c r="W156" s="202"/>
      <c r="X156" s="202"/>
      <c r="Y156" s="202"/>
      <c r="Z156" s="202"/>
      <c r="AA156" s="202"/>
      <c r="AB156" s="202"/>
      <c r="AC156" s="202"/>
      <c r="AD156" s="202"/>
      <c r="AE156" s="202"/>
      <c r="AF156" s="202"/>
      <c r="AG156" s="202"/>
      <c r="AH156" s="202"/>
      <c r="AI156" s="202"/>
      <c r="AJ156" s="202"/>
      <c r="AK156" s="202"/>
      <c r="AL156" s="202"/>
    </row>
    <row r="157" spans="1:38" ht="54.75" customHeight="1" x14ac:dyDescent="0.25">
      <c r="A157" s="686"/>
      <c r="B157" s="686"/>
      <c r="C157" s="686"/>
      <c r="D157" s="688"/>
      <c r="E157" s="686"/>
      <c r="F157" s="270" t="s">
        <v>769</v>
      </c>
      <c r="G157" s="199" t="s">
        <v>406</v>
      </c>
      <c r="H157" s="199" t="s">
        <v>442</v>
      </c>
      <c r="I157" s="199">
        <v>36</v>
      </c>
      <c r="J157" s="207"/>
      <c r="K157" s="199"/>
      <c r="L157" s="676"/>
      <c r="M157" s="676"/>
      <c r="N157" s="676"/>
      <c r="O157" s="676"/>
      <c r="P157" s="199" t="s">
        <v>516</v>
      </c>
      <c r="Q157" s="199" t="s">
        <v>770</v>
      </c>
      <c r="R157" s="199" t="s">
        <v>771</v>
      </c>
      <c r="S157" s="202"/>
      <c r="T157" s="202"/>
      <c r="U157" s="202"/>
      <c r="V157" s="207"/>
      <c r="W157" s="207"/>
      <c r="X157" s="207"/>
      <c r="Y157" s="207"/>
      <c r="Z157" s="207"/>
      <c r="AA157" s="207"/>
      <c r="AB157" s="207"/>
      <c r="AC157" s="207"/>
      <c r="AD157" s="207"/>
      <c r="AE157" s="207"/>
      <c r="AF157" s="207"/>
      <c r="AG157" s="207"/>
      <c r="AH157" s="207"/>
      <c r="AI157" s="207"/>
      <c r="AJ157" s="207"/>
      <c r="AK157" s="207"/>
      <c r="AL157" s="207"/>
    </row>
    <row r="158" spans="1:38" ht="63.75" customHeight="1" x14ac:dyDescent="0.25">
      <c r="A158" s="687"/>
      <c r="B158" s="687"/>
      <c r="C158" s="687"/>
      <c r="D158" s="688"/>
      <c r="E158" s="687"/>
      <c r="F158" s="270" t="s">
        <v>772</v>
      </c>
      <c r="G158" s="199" t="s">
        <v>406</v>
      </c>
      <c r="H158" s="199" t="s">
        <v>407</v>
      </c>
      <c r="I158" s="207"/>
      <c r="J158" s="217" t="s">
        <v>851</v>
      </c>
      <c r="K158" s="199">
        <v>3</v>
      </c>
      <c r="L158" s="677"/>
      <c r="M158" s="677"/>
      <c r="N158" s="677"/>
      <c r="O158" s="677"/>
      <c r="P158" s="199" t="s">
        <v>516</v>
      </c>
      <c r="Q158" s="199" t="s">
        <v>432</v>
      </c>
      <c r="R158" s="199" t="s">
        <v>542</v>
      </c>
      <c r="S158" s="202"/>
      <c r="T158" s="207"/>
      <c r="U158" s="207"/>
      <c r="V158" s="202"/>
      <c r="W158" s="207"/>
      <c r="X158" s="207"/>
      <c r="Y158" s="202"/>
      <c r="Z158" s="207"/>
      <c r="AA158" s="207"/>
      <c r="AB158" s="202"/>
      <c r="AC158" s="207"/>
      <c r="AD158" s="207"/>
      <c r="AE158" s="202"/>
      <c r="AF158" s="207"/>
      <c r="AG158" s="207"/>
      <c r="AH158" s="202"/>
      <c r="AI158" s="207"/>
      <c r="AJ158" s="207"/>
      <c r="AK158" s="202"/>
      <c r="AL158" s="207"/>
    </row>
    <row r="161" ht="51" customHeight="1" x14ac:dyDescent="0.25"/>
  </sheetData>
  <sheetProtection algorithmName="SHA-512" hashValue="2ARxmywJtdi00glPmNrtAlT1iFB5w+vRAt9UlVBFdPe4d8SOO1QTLgtiZzLKTFY7RAqp/E4I3UX5mZAw+dCYtA==" saltValue="ZzOrgtCIs/eZv5TYbcS5WQ==" spinCount="100000" sheet="1" objects="1" scenarios="1"/>
  <mergeCells count="278">
    <mergeCell ref="E148:E158"/>
    <mergeCell ref="A148:A158"/>
    <mergeCell ref="B148:B158"/>
    <mergeCell ref="C148:C158"/>
    <mergeCell ref="D148:D158"/>
    <mergeCell ref="E138:E140"/>
    <mergeCell ref="A141:A147"/>
    <mergeCell ref="B141:B147"/>
    <mergeCell ref="C141:C147"/>
    <mergeCell ref="D141:D147"/>
    <mergeCell ref="E141:E147"/>
    <mergeCell ref="A138:A140"/>
    <mergeCell ref="B138:B140"/>
    <mergeCell ref="C138:C140"/>
    <mergeCell ref="D138:D140"/>
    <mergeCell ref="E127:E131"/>
    <mergeCell ref="A132:A137"/>
    <mergeCell ref="B132:B137"/>
    <mergeCell ref="C132:C137"/>
    <mergeCell ref="D132:D137"/>
    <mergeCell ref="E132:E137"/>
    <mergeCell ref="A127:A131"/>
    <mergeCell ref="B127:B131"/>
    <mergeCell ref="C127:C131"/>
    <mergeCell ref="D127:D131"/>
    <mergeCell ref="E115:E120"/>
    <mergeCell ref="A121:A126"/>
    <mergeCell ref="B121:B126"/>
    <mergeCell ref="C121:C126"/>
    <mergeCell ref="D121:D126"/>
    <mergeCell ref="E121:E126"/>
    <mergeCell ref="A115:A120"/>
    <mergeCell ref="B115:B120"/>
    <mergeCell ref="C115:C120"/>
    <mergeCell ref="D115:D120"/>
    <mergeCell ref="E101:E106"/>
    <mergeCell ref="A107:A114"/>
    <mergeCell ref="B107:B114"/>
    <mergeCell ref="C107:C114"/>
    <mergeCell ref="D107:D114"/>
    <mergeCell ref="E107:E114"/>
    <mergeCell ref="A101:A106"/>
    <mergeCell ref="B101:B106"/>
    <mergeCell ref="C101:C106"/>
    <mergeCell ref="D101:D106"/>
    <mergeCell ref="E89:E95"/>
    <mergeCell ref="A96:A100"/>
    <mergeCell ref="B96:B100"/>
    <mergeCell ref="C96:C100"/>
    <mergeCell ref="D96:D100"/>
    <mergeCell ref="E96:E100"/>
    <mergeCell ref="A89:A95"/>
    <mergeCell ref="B89:B95"/>
    <mergeCell ref="C89:C95"/>
    <mergeCell ref="D89:D95"/>
    <mergeCell ref="E82:E85"/>
    <mergeCell ref="A86:A88"/>
    <mergeCell ref="B86:B88"/>
    <mergeCell ref="C86:C88"/>
    <mergeCell ref="D86:D88"/>
    <mergeCell ref="E86:E88"/>
    <mergeCell ref="A82:A85"/>
    <mergeCell ref="B82:B85"/>
    <mergeCell ref="C82:C85"/>
    <mergeCell ref="D82:D85"/>
    <mergeCell ref="E74:E77"/>
    <mergeCell ref="A78:A81"/>
    <mergeCell ref="B78:B81"/>
    <mergeCell ref="C78:C81"/>
    <mergeCell ref="D78:D81"/>
    <mergeCell ref="E78:E81"/>
    <mergeCell ref="A74:A77"/>
    <mergeCell ref="B74:B77"/>
    <mergeCell ref="C74:C77"/>
    <mergeCell ref="D74:D77"/>
    <mergeCell ref="E67:E70"/>
    <mergeCell ref="A71:A73"/>
    <mergeCell ref="B71:B73"/>
    <mergeCell ref="C71:C73"/>
    <mergeCell ref="D71:D73"/>
    <mergeCell ref="E71:E73"/>
    <mergeCell ref="A67:A70"/>
    <mergeCell ref="B67:B70"/>
    <mergeCell ref="C67:C70"/>
    <mergeCell ref="D67:D70"/>
    <mergeCell ref="E58:E63"/>
    <mergeCell ref="A64:A66"/>
    <mergeCell ref="B64:B66"/>
    <mergeCell ref="C64:C66"/>
    <mergeCell ref="D64:D66"/>
    <mergeCell ref="E64:E66"/>
    <mergeCell ref="A58:A63"/>
    <mergeCell ref="B58:B63"/>
    <mergeCell ref="C58:C63"/>
    <mergeCell ref="D58:D63"/>
    <mergeCell ref="E45:E49"/>
    <mergeCell ref="A50:A57"/>
    <mergeCell ref="B50:B57"/>
    <mergeCell ref="C50:C57"/>
    <mergeCell ref="D50:D57"/>
    <mergeCell ref="E50:E57"/>
    <mergeCell ref="A45:A49"/>
    <mergeCell ref="B45:B49"/>
    <mergeCell ref="C45:C49"/>
    <mergeCell ref="D45:D49"/>
    <mergeCell ref="E36:E38"/>
    <mergeCell ref="A39:A44"/>
    <mergeCell ref="B39:B44"/>
    <mergeCell ref="C39:C44"/>
    <mergeCell ref="D39:D44"/>
    <mergeCell ref="E39:E44"/>
    <mergeCell ref="A36:A38"/>
    <mergeCell ref="B36:B38"/>
    <mergeCell ref="C36:C38"/>
    <mergeCell ref="D36:D38"/>
    <mergeCell ref="E26:E31"/>
    <mergeCell ref="A32:A35"/>
    <mergeCell ref="B32:B35"/>
    <mergeCell ref="C32:C35"/>
    <mergeCell ref="D32:D35"/>
    <mergeCell ref="E32:E35"/>
    <mergeCell ref="A26:A31"/>
    <mergeCell ref="B26:B31"/>
    <mergeCell ref="C26:C31"/>
    <mergeCell ref="D26:D31"/>
    <mergeCell ref="E17:E20"/>
    <mergeCell ref="A21:A25"/>
    <mergeCell ref="B21:B25"/>
    <mergeCell ref="C21:C25"/>
    <mergeCell ref="D21:D25"/>
    <mergeCell ref="E21:E25"/>
    <mergeCell ref="A17:A20"/>
    <mergeCell ref="B17:B20"/>
    <mergeCell ref="C17:C20"/>
    <mergeCell ref="D17:D20"/>
    <mergeCell ref="E3:E9"/>
    <mergeCell ref="A10:A16"/>
    <mergeCell ref="B10:B16"/>
    <mergeCell ref="C10:C16"/>
    <mergeCell ref="D10:D16"/>
    <mergeCell ref="E10:E16"/>
    <mergeCell ref="A3:A9"/>
    <mergeCell ref="B3:B9"/>
    <mergeCell ref="C3:C9"/>
    <mergeCell ref="D3:D9"/>
    <mergeCell ref="N141:N147"/>
    <mergeCell ref="O141:O147"/>
    <mergeCell ref="L148:L158"/>
    <mergeCell ref="M148:M158"/>
    <mergeCell ref="N148:N158"/>
    <mergeCell ref="O148:O158"/>
    <mergeCell ref="L141:L147"/>
    <mergeCell ref="M141:M147"/>
    <mergeCell ref="N132:N137"/>
    <mergeCell ref="O132:O137"/>
    <mergeCell ref="L138:L140"/>
    <mergeCell ref="M138:M140"/>
    <mergeCell ref="N138:N140"/>
    <mergeCell ref="O138:O140"/>
    <mergeCell ref="L132:L137"/>
    <mergeCell ref="M132:M137"/>
    <mergeCell ref="N121:N126"/>
    <mergeCell ref="O121:O126"/>
    <mergeCell ref="L127:L131"/>
    <mergeCell ref="M127:M131"/>
    <mergeCell ref="N127:N131"/>
    <mergeCell ref="O127:O131"/>
    <mergeCell ref="L121:L126"/>
    <mergeCell ref="M121:M126"/>
    <mergeCell ref="N107:N114"/>
    <mergeCell ref="O107:O114"/>
    <mergeCell ref="L115:L120"/>
    <mergeCell ref="M115:M120"/>
    <mergeCell ref="N115:N120"/>
    <mergeCell ref="O115:O120"/>
    <mergeCell ref="L107:L114"/>
    <mergeCell ref="M107:M114"/>
    <mergeCell ref="N96:N100"/>
    <mergeCell ref="O96:O100"/>
    <mergeCell ref="L101:L106"/>
    <mergeCell ref="M101:M106"/>
    <mergeCell ref="N101:N106"/>
    <mergeCell ref="O101:O106"/>
    <mergeCell ref="L96:L100"/>
    <mergeCell ref="M96:M100"/>
    <mergeCell ref="N86:N88"/>
    <mergeCell ref="O86:O88"/>
    <mergeCell ref="L89:L95"/>
    <mergeCell ref="M89:M95"/>
    <mergeCell ref="N89:N95"/>
    <mergeCell ref="O89:O95"/>
    <mergeCell ref="L86:L88"/>
    <mergeCell ref="M86:M88"/>
    <mergeCell ref="N78:N81"/>
    <mergeCell ref="O78:O81"/>
    <mergeCell ref="L82:L85"/>
    <mergeCell ref="M82:M85"/>
    <mergeCell ref="N82:N85"/>
    <mergeCell ref="O82:O85"/>
    <mergeCell ref="L78:L81"/>
    <mergeCell ref="M78:M81"/>
    <mergeCell ref="N71:N73"/>
    <mergeCell ref="O71:O73"/>
    <mergeCell ref="L74:L77"/>
    <mergeCell ref="M74:M77"/>
    <mergeCell ref="N74:N77"/>
    <mergeCell ref="O74:O77"/>
    <mergeCell ref="L71:L73"/>
    <mergeCell ref="M71:M73"/>
    <mergeCell ref="N64:N66"/>
    <mergeCell ref="O64:O66"/>
    <mergeCell ref="L67:L70"/>
    <mergeCell ref="M67:M70"/>
    <mergeCell ref="N67:N70"/>
    <mergeCell ref="O67:O70"/>
    <mergeCell ref="L64:L66"/>
    <mergeCell ref="M64:M66"/>
    <mergeCell ref="N50:N57"/>
    <mergeCell ref="O50:O57"/>
    <mergeCell ref="L58:L63"/>
    <mergeCell ref="M58:M63"/>
    <mergeCell ref="N58:N63"/>
    <mergeCell ref="O58:O63"/>
    <mergeCell ref="L50:L57"/>
    <mergeCell ref="M50:M57"/>
    <mergeCell ref="N39:N44"/>
    <mergeCell ref="O39:O44"/>
    <mergeCell ref="L45:L49"/>
    <mergeCell ref="M45:M49"/>
    <mergeCell ref="N45:N49"/>
    <mergeCell ref="O45:O49"/>
    <mergeCell ref="L39:L44"/>
    <mergeCell ref="M39:M44"/>
    <mergeCell ref="N32:N35"/>
    <mergeCell ref="O32:O35"/>
    <mergeCell ref="L36:L38"/>
    <mergeCell ref="M36:M38"/>
    <mergeCell ref="N36:N38"/>
    <mergeCell ref="O36:O38"/>
    <mergeCell ref="L32:L35"/>
    <mergeCell ref="M32:M35"/>
    <mergeCell ref="N21:N25"/>
    <mergeCell ref="O21:O25"/>
    <mergeCell ref="L26:L31"/>
    <mergeCell ref="M26:M31"/>
    <mergeCell ref="N26:N31"/>
    <mergeCell ref="O26:O31"/>
    <mergeCell ref="L21:L25"/>
    <mergeCell ref="M21:M25"/>
    <mergeCell ref="N10:N16"/>
    <mergeCell ref="O10:O16"/>
    <mergeCell ref="L17:L20"/>
    <mergeCell ref="M17:M20"/>
    <mergeCell ref="N17:N20"/>
    <mergeCell ref="O17:O20"/>
    <mergeCell ref="L10:L16"/>
    <mergeCell ref="M10:M16"/>
    <mergeCell ref="S1:AL1"/>
    <mergeCell ref="L3:L9"/>
    <mergeCell ref="M3:M9"/>
    <mergeCell ref="N3:N9"/>
    <mergeCell ref="O3:O9"/>
    <mergeCell ref="M1:M2"/>
    <mergeCell ref="N1:N2"/>
    <mergeCell ref="O1:O2"/>
    <mergeCell ref="P1:P2"/>
    <mergeCell ref="Q1:Q2"/>
    <mergeCell ref="R1:R2"/>
    <mergeCell ref="G1:G2"/>
    <mergeCell ref="H1:H2"/>
    <mergeCell ref="I1:I2"/>
    <mergeCell ref="J1:J2"/>
    <mergeCell ref="K1:K2"/>
    <mergeCell ref="L1:L2"/>
    <mergeCell ref="C1:C2"/>
    <mergeCell ref="D1:D2"/>
    <mergeCell ref="E1:E2"/>
    <mergeCell ref="F1:F2"/>
  </mergeCells>
  <pageMargins left="0.7" right="0.7" top="0.75" bottom="0.75" header="0.3" footer="0.3"/>
  <pageSetup orientation="portrait" horizontalDpi="4294967293"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475573-AC50-4237-82F7-14CDE758982E}">
  <dimension ref="A1:VO46"/>
  <sheetViews>
    <sheetView showGridLines="0" zoomScale="70" zoomScaleNormal="70" workbookViewId="0">
      <selection activeCell="A2" sqref="A2:G2"/>
    </sheetView>
  </sheetViews>
  <sheetFormatPr baseColWidth="10" defaultColWidth="10.85546875" defaultRowHeight="14.25" x14ac:dyDescent="0.2"/>
  <cols>
    <col min="1" max="1" width="100.42578125" style="433" customWidth="1"/>
    <col min="2" max="2" width="24.5703125" style="60" bestFit="1" customWidth="1"/>
    <col min="3" max="3" width="23.42578125" style="60" customWidth="1"/>
    <col min="4" max="4" width="23.5703125" style="422" customWidth="1"/>
    <col min="5" max="5" width="23.42578125" style="60" customWidth="1"/>
    <col min="6" max="6" width="23.42578125" style="60" hidden="1" customWidth="1"/>
    <col min="7" max="7" width="14.28515625" style="60" hidden="1" customWidth="1"/>
    <col min="8" max="587" width="10.85546875" style="327"/>
    <col min="588" max="16384" width="10.85546875" style="60"/>
  </cols>
  <sheetData>
    <row r="1" spans="1:587" s="131" customFormat="1" ht="25.5" customHeight="1" x14ac:dyDescent="0.35">
      <c r="A1" s="690" t="s">
        <v>1761</v>
      </c>
      <c r="B1" s="691"/>
      <c r="C1" s="691"/>
      <c r="D1" s="691"/>
      <c r="E1" s="691"/>
      <c r="F1" s="691"/>
      <c r="G1" s="691"/>
      <c r="H1" s="434"/>
      <c r="I1" s="434"/>
      <c r="J1" s="434"/>
      <c r="K1" s="434"/>
      <c r="L1" s="434"/>
      <c r="M1" s="434"/>
      <c r="N1" s="434"/>
      <c r="O1" s="434"/>
      <c r="P1" s="434"/>
      <c r="Q1" s="434"/>
      <c r="R1" s="434"/>
      <c r="S1" s="434"/>
      <c r="T1" s="434"/>
      <c r="U1" s="434"/>
      <c r="V1" s="434"/>
      <c r="W1" s="434"/>
      <c r="X1" s="434"/>
      <c r="Y1" s="434"/>
      <c r="Z1" s="434"/>
      <c r="AA1" s="434"/>
      <c r="AB1" s="434"/>
      <c r="AC1" s="434"/>
      <c r="AD1" s="434"/>
      <c r="AE1" s="434"/>
      <c r="AF1" s="434"/>
      <c r="AG1" s="434"/>
      <c r="AH1" s="434"/>
      <c r="AI1" s="434"/>
      <c r="AJ1" s="434"/>
      <c r="AK1" s="434"/>
      <c r="AL1" s="434"/>
      <c r="AM1" s="434"/>
      <c r="AN1" s="434"/>
      <c r="AO1" s="434"/>
      <c r="AP1" s="434"/>
      <c r="AQ1" s="434"/>
      <c r="AR1" s="434"/>
      <c r="AS1" s="434"/>
      <c r="AT1" s="434"/>
      <c r="AU1" s="434"/>
      <c r="AV1" s="434"/>
      <c r="AW1" s="434"/>
      <c r="AX1" s="434"/>
      <c r="AY1" s="434"/>
      <c r="AZ1" s="434"/>
      <c r="BA1" s="434"/>
      <c r="BB1" s="434"/>
      <c r="BC1" s="434"/>
      <c r="BD1" s="434"/>
      <c r="BE1" s="434"/>
      <c r="BF1" s="434"/>
      <c r="BG1" s="434"/>
      <c r="BH1" s="434"/>
      <c r="BI1" s="434"/>
      <c r="BJ1" s="434"/>
      <c r="BK1" s="434"/>
      <c r="BL1" s="434"/>
      <c r="BM1" s="434"/>
      <c r="BN1" s="434"/>
      <c r="BO1" s="434"/>
      <c r="BP1" s="434"/>
      <c r="BQ1" s="434"/>
      <c r="BR1" s="434"/>
      <c r="BS1" s="434"/>
      <c r="BT1" s="434"/>
      <c r="BU1" s="434"/>
      <c r="BV1" s="434"/>
      <c r="BW1" s="434"/>
      <c r="BX1" s="434"/>
      <c r="BY1" s="434"/>
      <c r="BZ1" s="434"/>
      <c r="CA1" s="434"/>
      <c r="CB1" s="434"/>
      <c r="CC1" s="434"/>
      <c r="CD1" s="434"/>
      <c r="CE1" s="434"/>
      <c r="CF1" s="434"/>
      <c r="CG1" s="434"/>
      <c r="CH1" s="434"/>
      <c r="CI1" s="434"/>
      <c r="CJ1" s="434"/>
      <c r="CK1" s="434"/>
      <c r="CL1" s="434"/>
      <c r="CM1" s="434"/>
      <c r="CN1" s="434"/>
      <c r="CO1" s="434"/>
      <c r="CP1" s="434"/>
      <c r="CQ1" s="434"/>
      <c r="CR1" s="434"/>
      <c r="CS1" s="434"/>
      <c r="CT1" s="434"/>
      <c r="CU1" s="434"/>
      <c r="CV1" s="434"/>
      <c r="CW1" s="434"/>
      <c r="CX1" s="434"/>
      <c r="CY1" s="434"/>
      <c r="CZ1" s="434"/>
      <c r="DA1" s="434"/>
      <c r="DB1" s="434"/>
      <c r="DC1" s="434"/>
      <c r="DD1" s="434"/>
      <c r="DE1" s="434"/>
      <c r="DF1" s="434"/>
      <c r="DG1" s="434"/>
      <c r="DH1" s="434"/>
      <c r="DI1" s="434"/>
      <c r="DJ1" s="434"/>
      <c r="DK1" s="434"/>
      <c r="DL1" s="434"/>
      <c r="DM1" s="434"/>
      <c r="DN1" s="434"/>
      <c r="DO1" s="434"/>
      <c r="DP1" s="434"/>
      <c r="DQ1" s="434"/>
      <c r="DR1" s="434"/>
      <c r="DS1" s="434"/>
      <c r="DT1" s="434"/>
      <c r="DU1" s="434"/>
      <c r="DV1" s="434"/>
      <c r="DW1" s="434"/>
      <c r="DX1" s="434"/>
      <c r="DY1" s="434"/>
      <c r="DZ1" s="434"/>
      <c r="EA1" s="434"/>
      <c r="EB1" s="434"/>
      <c r="EC1" s="434"/>
      <c r="ED1" s="434"/>
      <c r="EE1" s="434"/>
      <c r="EF1" s="434"/>
      <c r="EG1" s="434"/>
      <c r="EH1" s="434"/>
      <c r="EI1" s="434"/>
      <c r="EJ1" s="434"/>
      <c r="EK1" s="434"/>
      <c r="EL1" s="434"/>
      <c r="EM1" s="434"/>
      <c r="EN1" s="434"/>
      <c r="EO1" s="434"/>
      <c r="EP1" s="434"/>
      <c r="EQ1" s="434"/>
      <c r="ER1" s="434"/>
      <c r="ES1" s="434"/>
      <c r="ET1" s="434"/>
      <c r="EU1" s="434"/>
      <c r="EV1" s="434"/>
      <c r="EW1" s="434"/>
      <c r="EX1" s="434"/>
      <c r="EY1" s="434"/>
      <c r="EZ1" s="434"/>
      <c r="FA1" s="434"/>
      <c r="FB1" s="434"/>
      <c r="FC1" s="434"/>
      <c r="FD1" s="434"/>
      <c r="FE1" s="434"/>
      <c r="FF1" s="434"/>
      <c r="FG1" s="434"/>
      <c r="FH1" s="434"/>
      <c r="FI1" s="434"/>
      <c r="FJ1" s="434"/>
      <c r="FK1" s="434"/>
      <c r="FL1" s="434"/>
      <c r="FM1" s="434"/>
      <c r="FN1" s="434"/>
      <c r="FO1" s="434"/>
      <c r="FP1" s="434"/>
      <c r="FQ1" s="434"/>
      <c r="FR1" s="434"/>
      <c r="FS1" s="434"/>
      <c r="FT1" s="434"/>
      <c r="FU1" s="434"/>
      <c r="FV1" s="434"/>
      <c r="FW1" s="434"/>
      <c r="FX1" s="434"/>
      <c r="FY1" s="434"/>
      <c r="FZ1" s="434"/>
      <c r="GA1" s="434"/>
      <c r="GB1" s="434"/>
      <c r="GC1" s="434"/>
      <c r="GD1" s="434"/>
      <c r="GE1" s="434"/>
      <c r="GF1" s="434"/>
      <c r="GG1" s="434"/>
      <c r="GH1" s="434"/>
      <c r="GI1" s="434"/>
      <c r="GJ1" s="434"/>
      <c r="GK1" s="434"/>
      <c r="GL1" s="434"/>
      <c r="GM1" s="434"/>
      <c r="GN1" s="434"/>
      <c r="GO1" s="434"/>
      <c r="GP1" s="434"/>
      <c r="GQ1" s="434"/>
      <c r="GR1" s="434"/>
      <c r="GS1" s="434"/>
      <c r="GT1" s="434"/>
      <c r="GU1" s="434"/>
      <c r="GV1" s="434"/>
      <c r="GW1" s="434"/>
      <c r="GX1" s="434"/>
      <c r="GY1" s="434"/>
      <c r="GZ1" s="434"/>
      <c r="HA1" s="434"/>
      <c r="HB1" s="434"/>
      <c r="HC1" s="434"/>
      <c r="HD1" s="434"/>
      <c r="HE1" s="434"/>
      <c r="HF1" s="434"/>
      <c r="HG1" s="434"/>
      <c r="HH1" s="434"/>
      <c r="HI1" s="434"/>
      <c r="HJ1" s="434"/>
      <c r="HK1" s="434"/>
      <c r="HL1" s="434"/>
      <c r="HM1" s="434"/>
      <c r="HN1" s="434"/>
      <c r="HO1" s="434"/>
      <c r="HP1" s="434"/>
      <c r="HQ1" s="434"/>
      <c r="HR1" s="434"/>
      <c r="HS1" s="434"/>
      <c r="HT1" s="434"/>
      <c r="HU1" s="434"/>
      <c r="HV1" s="434"/>
      <c r="HW1" s="434"/>
      <c r="HX1" s="434"/>
      <c r="HY1" s="434"/>
      <c r="HZ1" s="434"/>
      <c r="IA1" s="434"/>
      <c r="IB1" s="434"/>
      <c r="IC1" s="434"/>
      <c r="ID1" s="434"/>
      <c r="IE1" s="434"/>
      <c r="IF1" s="434"/>
      <c r="IG1" s="434"/>
      <c r="IH1" s="434"/>
      <c r="II1" s="434"/>
      <c r="IJ1" s="434"/>
      <c r="IK1" s="434"/>
      <c r="IL1" s="434"/>
      <c r="IM1" s="434"/>
      <c r="IN1" s="434"/>
      <c r="IO1" s="434"/>
      <c r="IP1" s="434"/>
      <c r="IQ1" s="434"/>
      <c r="IR1" s="434"/>
      <c r="IS1" s="434"/>
      <c r="IT1" s="434"/>
      <c r="IU1" s="434"/>
      <c r="IV1" s="434"/>
      <c r="IW1" s="434"/>
      <c r="IX1" s="434"/>
      <c r="IY1" s="434"/>
      <c r="IZ1" s="434"/>
      <c r="JA1" s="434"/>
      <c r="JB1" s="434"/>
      <c r="JC1" s="434"/>
      <c r="JD1" s="434"/>
      <c r="JE1" s="434"/>
      <c r="JF1" s="434"/>
      <c r="JG1" s="434"/>
      <c r="JH1" s="434"/>
      <c r="JI1" s="434"/>
      <c r="JJ1" s="434"/>
      <c r="JK1" s="434"/>
      <c r="JL1" s="434"/>
      <c r="JM1" s="434"/>
      <c r="JN1" s="434"/>
      <c r="JO1" s="434"/>
      <c r="JP1" s="434"/>
      <c r="JQ1" s="434"/>
      <c r="JR1" s="434"/>
      <c r="JS1" s="434"/>
      <c r="JT1" s="434"/>
      <c r="JU1" s="434"/>
      <c r="JV1" s="434"/>
      <c r="JW1" s="434"/>
      <c r="JX1" s="434"/>
      <c r="JY1" s="434"/>
      <c r="JZ1" s="434"/>
      <c r="KA1" s="434"/>
      <c r="KB1" s="434"/>
      <c r="KC1" s="434"/>
      <c r="KD1" s="434"/>
      <c r="KE1" s="434"/>
      <c r="KF1" s="434"/>
      <c r="KG1" s="434"/>
      <c r="KH1" s="434"/>
      <c r="KI1" s="434"/>
      <c r="KJ1" s="434"/>
      <c r="KK1" s="434"/>
      <c r="KL1" s="434"/>
      <c r="KM1" s="434"/>
      <c r="KN1" s="434"/>
      <c r="KO1" s="434"/>
      <c r="KP1" s="434"/>
      <c r="KQ1" s="434"/>
      <c r="KR1" s="434"/>
      <c r="KS1" s="434"/>
      <c r="KT1" s="434"/>
      <c r="KU1" s="434"/>
      <c r="KV1" s="434"/>
      <c r="KW1" s="434"/>
      <c r="KX1" s="434"/>
      <c r="KY1" s="434"/>
      <c r="KZ1" s="434"/>
      <c r="LA1" s="434"/>
      <c r="LB1" s="434"/>
      <c r="LC1" s="434"/>
      <c r="LD1" s="434"/>
      <c r="LE1" s="434"/>
      <c r="LF1" s="434"/>
      <c r="LG1" s="434"/>
      <c r="LH1" s="434"/>
      <c r="LI1" s="434"/>
      <c r="LJ1" s="434"/>
      <c r="LK1" s="434"/>
      <c r="LL1" s="434"/>
      <c r="LM1" s="434"/>
      <c r="LN1" s="434"/>
      <c r="LO1" s="434"/>
      <c r="LP1" s="434"/>
      <c r="LQ1" s="434"/>
      <c r="LR1" s="434"/>
      <c r="LS1" s="434"/>
      <c r="LT1" s="434"/>
      <c r="LU1" s="434"/>
      <c r="LV1" s="434"/>
      <c r="LW1" s="434"/>
      <c r="LX1" s="434"/>
      <c r="LY1" s="434"/>
      <c r="LZ1" s="434"/>
      <c r="MA1" s="434"/>
      <c r="MB1" s="434"/>
      <c r="MC1" s="434"/>
      <c r="MD1" s="434"/>
      <c r="ME1" s="434"/>
      <c r="MF1" s="434"/>
      <c r="MG1" s="434"/>
      <c r="MH1" s="434"/>
      <c r="MI1" s="434"/>
      <c r="MJ1" s="434"/>
      <c r="MK1" s="434"/>
      <c r="ML1" s="434"/>
      <c r="MM1" s="434"/>
      <c r="MN1" s="434"/>
      <c r="MO1" s="434"/>
      <c r="MP1" s="434"/>
      <c r="MQ1" s="434"/>
      <c r="MR1" s="434"/>
      <c r="MS1" s="434"/>
      <c r="MT1" s="434"/>
      <c r="MU1" s="434"/>
      <c r="MV1" s="434"/>
      <c r="MW1" s="434"/>
      <c r="MX1" s="434"/>
      <c r="MY1" s="434"/>
      <c r="MZ1" s="434"/>
      <c r="NA1" s="434"/>
      <c r="NB1" s="434"/>
      <c r="NC1" s="434"/>
      <c r="ND1" s="434"/>
      <c r="NE1" s="434"/>
      <c r="NF1" s="434"/>
      <c r="NG1" s="434"/>
      <c r="NH1" s="434"/>
      <c r="NI1" s="434"/>
      <c r="NJ1" s="434"/>
      <c r="NK1" s="434"/>
      <c r="NL1" s="434"/>
      <c r="NM1" s="434"/>
      <c r="NN1" s="434"/>
      <c r="NO1" s="434"/>
      <c r="NP1" s="434"/>
      <c r="NQ1" s="434"/>
      <c r="NR1" s="434"/>
      <c r="NS1" s="434"/>
      <c r="NT1" s="434"/>
      <c r="NU1" s="434"/>
      <c r="NV1" s="434"/>
      <c r="NW1" s="434"/>
      <c r="NX1" s="434"/>
      <c r="NY1" s="434"/>
      <c r="NZ1" s="434"/>
      <c r="OA1" s="434"/>
      <c r="OB1" s="434"/>
      <c r="OC1" s="434"/>
      <c r="OD1" s="434"/>
      <c r="OE1" s="434"/>
      <c r="OF1" s="434"/>
      <c r="OG1" s="434"/>
      <c r="OH1" s="434"/>
      <c r="OI1" s="434"/>
      <c r="OJ1" s="434"/>
      <c r="OK1" s="434"/>
      <c r="OL1" s="434"/>
      <c r="OM1" s="434"/>
      <c r="ON1" s="434"/>
      <c r="OO1" s="434"/>
      <c r="OP1" s="434"/>
      <c r="OQ1" s="434"/>
      <c r="OR1" s="434"/>
      <c r="OS1" s="434"/>
      <c r="OT1" s="434"/>
      <c r="OU1" s="434"/>
      <c r="OV1" s="434"/>
      <c r="OW1" s="434"/>
      <c r="OX1" s="434"/>
      <c r="OY1" s="434"/>
      <c r="OZ1" s="434"/>
      <c r="PA1" s="434"/>
      <c r="PB1" s="434"/>
      <c r="PC1" s="434"/>
      <c r="PD1" s="434"/>
      <c r="PE1" s="434"/>
      <c r="PF1" s="434"/>
      <c r="PG1" s="434"/>
      <c r="PH1" s="434"/>
      <c r="PI1" s="434"/>
      <c r="PJ1" s="434"/>
      <c r="PK1" s="434"/>
      <c r="PL1" s="434"/>
      <c r="PM1" s="434"/>
      <c r="PN1" s="434"/>
      <c r="PO1" s="434"/>
      <c r="PP1" s="434"/>
      <c r="PQ1" s="434"/>
      <c r="PR1" s="434"/>
      <c r="PS1" s="434"/>
      <c r="PT1" s="434"/>
      <c r="PU1" s="434"/>
      <c r="PV1" s="434"/>
      <c r="PW1" s="434"/>
      <c r="PX1" s="434"/>
      <c r="PY1" s="434"/>
      <c r="PZ1" s="434"/>
      <c r="QA1" s="434"/>
      <c r="QB1" s="434"/>
      <c r="QC1" s="434"/>
      <c r="QD1" s="434"/>
      <c r="QE1" s="434"/>
      <c r="QF1" s="434"/>
      <c r="QG1" s="434"/>
      <c r="QH1" s="434"/>
      <c r="QI1" s="434"/>
      <c r="QJ1" s="434"/>
      <c r="QK1" s="434"/>
      <c r="QL1" s="434"/>
      <c r="QM1" s="434"/>
      <c r="QN1" s="434"/>
      <c r="QO1" s="434"/>
      <c r="QP1" s="434"/>
      <c r="QQ1" s="434"/>
      <c r="QR1" s="434"/>
      <c r="QS1" s="434"/>
      <c r="QT1" s="434"/>
      <c r="QU1" s="434"/>
      <c r="QV1" s="434"/>
      <c r="QW1" s="434"/>
      <c r="QX1" s="434"/>
      <c r="QY1" s="434"/>
      <c r="QZ1" s="434"/>
      <c r="RA1" s="434"/>
      <c r="RB1" s="434"/>
      <c r="RC1" s="434"/>
      <c r="RD1" s="434"/>
      <c r="RE1" s="434"/>
      <c r="RF1" s="434"/>
      <c r="RG1" s="434"/>
      <c r="RH1" s="434"/>
      <c r="RI1" s="434"/>
      <c r="RJ1" s="434"/>
      <c r="RK1" s="434"/>
      <c r="RL1" s="434"/>
      <c r="RM1" s="434"/>
      <c r="RN1" s="434"/>
      <c r="RO1" s="434"/>
      <c r="RP1" s="434"/>
      <c r="RQ1" s="434"/>
      <c r="RR1" s="434"/>
      <c r="RS1" s="434"/>
      <c r="RT1" s="434"/>
      <c r="RU1" s="434"/>
      <c r="RV1" s="434"/>
      <c r="RW1" s="434"/>
      <c r="RX1" s="434"/>
      <c r="RY1" s="434"/>
      <c r="RZ1" s="434"/>
      <c r="SA1" s="434"/>
      <c r="SB1" s="434"/>
      <c r="SC1" s="434"/>
      <c r="SD1" s="434"/>
      <c r="SE1" s="434"/>
      <c r="SF1" s="434"/>
      <c r="SG1" s="434"/>
      <c r="SH1" s="434"/>
      <c r="SI1" s="434"/>
      <c r="SJ1" s="434"/>
      <c r="SK1" s="434"/>
      <c r="SL1" s="434"/>
      <c r="SM1" s="434"/>
      <c r="SN1" s="434"/>
      <c r="SO1" s="434"/>
      <c r="SP1" s="434"/>
      <c r="SQ1" s="434"/>
      <c r="SR1" s="434"/>
      <c r="SS1" s="434"/>
      <c r="ST1" s="434"/>
      <c r="SU1" s="434"/>
      <c r="SV1" s="434"/>
      <c r="SW1" s="434"/>
      <c r="SX1" s="434"/>
      <c r="SY1" s="434"/>
      <c r="SZ1" s="434"/>
      <c r="TA1" s="434"/>
      <c r="TB1" s="434"/>
      <c r="TC1" s="434"/>
      <c r="TD1" s="434"/>
      <c r="TE1" s="434"/>
      <c r="TF1" s="434"/>
      <c r="TG1" s="434"/>
      <c r="TH1" s="434"/>
      <c r="TI1" s="434"/>
      <c r="TJ1" s="434"/>
      <c r="TK1" s="434"/>
      <c r="TL1" s="434"/>
      <c r="TM1" s="434"/>
      <c r="TN1" s="434"/>
      <c r="TO1" s="434"/>
      <c r="TP1" s="434"/>
      <c r="TQ1" s="434"/>
      <c r="TR1" s="434"/>
      <c r="TS1" s="434"/>
      <c r="TT1" s="434"/>
      <c r="TU1" s="434"/>
      <c r="TV1" s="434"/>
      <c r="TW1" s="434"/>
      <c r="TX1" s="434"/>
      <c r="TY1" s="434"/>
      <c r="TZ1" s="434"/>
      <c r="UA1" s="434"/>
      <c r="UB1" s="434"/>
      <c r="UC1" s="434"/>
      <c r="UD1" s="434"/>
      <c r="UE1" s="434"/>
      <c r="UF1" s="434"/>
      <c r="UG1" s="434"/>
      <c r="UH1" s="434"/>
      <c r="UI1" s="434"/>
      <c r="UJ1" s="434"/>
      <c r="UK1" s="434"/>
      <c r="UL1" s="434"/>
      <c r="UM1" s="434"/>
      <c r="UN1" s="434"/>
      <c r="UO1" s="434"/>
      <c r="UP1" s="434"/>
      <c r="UQ1" s="434"/>
      <c r="UR1" s="434"/>
      <c r="US1" s="434"/>
      <c r="UT1" s="434"/>
      <c r="UU1" s="434"/>
      <c r="UV1" s="434"/>
      <c r="UW1" s="434"/>
      <c r="UX1" s="434"/>
      <c r="UY1" s="434"/>
      <c r="UZ1" s="434"/>
      <c r="VA1" s="434"/>
      <c r="VB1" s="434"/>
      <c r="VC1" s="434"/>
      <c r="VD1" s="434"/>
      <c r="VE1" s="434"/>
      <c r="VF1" s="434"/>
      <c r="VG1" s="434"/>
      <c r="VH1" s="434"/>
      <c r="VI1" s="434"/>
      <c r="VJ1" s="434"/>
      <c r="VK1" s="434"/>
      <c r="VL1" s="434"/>
      <c r="VM1" s="434"/>
      <c r="VN1" s="434"/>
      <c r="VO1" s="434"/>
    </row>
    <row r="2" spans="1:587" s="131" customFormat="1" ht="18.75" customHeight="1" x14ac:dyDescent="0.2">
      <c r="A2" s="692" t="s">
        <v>1760</v>
      </c>
      <c r="B2" s="693"/>
      <c r="C2" s="693"/>
      <c r="D2" s="693"/>
      <c r="E2" s="693"/>
      <c r="F2" s="693"/>
      <c r="G2" s="693"/>
      <c r="H2" s="434"/>
      <c r="I2" s="434"/>
      <c r="J2" s="434"/>
      <c r="K2" s="434"/>
      <c r="L2" s="434"/>
      <c r="M2" s="434"/>
      <c r="N2" s="434"/>
      <c r="O2" s="434"/>
      <c r="P2" s="434"/>
      <c r="Q2" s="434"/>
      <c r="R2" s="434"/>
      <c r="S2" s="434"/>
      <c r="T2" s="434"/>
      <c r="U2" s="434"/>
      <c r="V2" s="434"/>
      <c r="W2" s="434"/>
      <c r="X2" s="434"/>
      <c r="Y2" s="434"/>
      <c r="Z2" s="434"/>
      <c r="AA2" s="434"/>
      <c r="AB2" s="434"/>
      <c r="AC2" s="434"/>
      <c r="AD2" s="434"/>
      <c r="AE2" s="434"/>
      <c r="AF2" s="434"/>
      <c r="AG2" s="434"/>
      <c r="AH2" s="434"/>
      <c r="AI2" s="434"/>
      <c r="AJ2" s="434"/>
      <c r="AK2" s="434"/>
      <c r="AL2" s="434"/>
      <c r="AM2" s="434"/>
      <c r="AN2" s="434"/>
      <c r="AO2" s="434"/>
      <c r="AP2" s="434"/>
      <c r="AQ2" s="434"/>
      <c r="AR2" s="434"/>
      <c r="AS2" s="434"/>
      <c r="AT2" s="434"/>
      <c r="AU2" s="434"/>
      <c r="AV2" s="434"/>
      <c r="AW2" s="434"/>
      <c r="AX2" s="434"/>
      <c r="AY2" s="434"/>
      <c r="AZ2" s="434"/>
      <c r="BA2" s="434"/>
      <c r="BB2" s="434"/>
      <c r="BC2" s="434"/>
      <c r="BD2" s="434"/>
      <c r="BE2" s="434"/>
      <c r="BF2" s="434"/>
      <c r="BG2" s="434"/>
      <c r="BH2" s="434"/>
      <c r="BI2" s="434"/>
      <c r="BJ2" s="434"/>
      <c r="BK2" s="434"/>
      <c r="BL2" s="434"/>
      <c r="BM2" s="434"/>
      <c r="BN2" s="434"/>
      <c r="BO2" s="434"/>
      <c r="BP2" s="434"/>
      <c r="BQ2" s="434"/>
      <c r="BR2" s="434"/>
      <c r="BS2" s="434"/>
      <c r="BT2" s="434"/>
      <c r="BU2" s="434"/>
      <c r="BV2" s="434"/>
      <c r="BW2" s="434"/>
      <c r="BX2" s="434"/>
      <c r="BY2" s="434"/>
      <c r="BZ2" s="434"/>
      <c r="CA2" s="434"/>
      <c r="CB2" s="434"/>
      <c r="CC2" s="434"/>
      <c r="CD2" s="434"/>
      <c r="CE2" s="434"/>
      <c r="CF2" s="434"/>
      <c r="CG2" s="434"/>
      <c r="CH2" s="434"/>
      <c r="CI2" s="434"/>
      <c r="CJ2" s="434"/>
      <c r="CK2" s="434"/>
      <c r="CL2" s="434"/>
      <c r="CM2" s="434"/>
      <c r="CN2" s="434"/>
      <c r="CO2" s="434"/>
      <c r="CP2" s="434"/>
      <c r="CQ2" s="434"/>
      <c r="CR2" s="434"/>
      <c r="CS2" s="434"/>
      <c r="CT2" s="434"/>
      <c r="CU2" s="434"/>
      <c r="CV2" s="434"/>
      <c r="CW2" s="434"/>
      <c r="CX2" s="434"/>
      <c r="CY2" s="434"/>
      <c r="CZ2" s="434"/>
      <c r="DA2" s="434"/>
      <c r="DB2" s="434"/>
      <c r="DC2" s="434"/>
      <c r="DD2" s="434"/>
      <c r="DE2" s="434"/>
      <c r="DF2" s="434"/>
      <c r="DG2" s="434"/>
      <c r="DH2" s="434"/>
      <c r="DI2" s="434"/>
      <c r="DJ2" s="434"/>
      <c r="DK2" s="434"/>
      <c r="DL2" s="434"/>
      <c r="DM2" s="434"/>
      <c r="DN2" s="434"/>
      <c r="DO2" s="434"/>
      <c r="DP2" s="434"/>
      <c r="DQ2" s="434"/>
      <c r="DR2" s="434"/>
      <c r="DS2" s="434"/>
      <c r="DT2" s="434"/>
      <c r="DU2" s="434"/>
      <c r="DV2" s="434"/>
      <c r="DW2" s="434"/>
      <c r="DX2" s="434"/>
      <c r="DY2" s="434"/>
      <c r="DZ2" s="434"/>
      <c r="EA2" s="434"/>
      <c r="EB2" s="434"/>
      <c r="EC2" s="434"/>
      <c r="ED2" s="434"/>
      <c r="EE2" s="434"/>
      <c r="EF2" s="434"/>
      <c r="EG2" s="434"/>
      <c r="EH2" s="434"/>
      <c r="EI2" s="434"/>
      <c r="EJ2" s="434"/>
      <c r="EK2" s="434"/>
      <c r="EL2" s="434"/>
      <c r="EM2" s="434"/>
      <c r="EN2" s="434"/>
      <c r="EO2" s="434"/>
      <c r="EP2" s="434"/>
      <c r="EQ2" s="434"/>
      <c r="ER2" s="434"/>
      <c r="ES2" s="434"/>
      <c r="ET2" s="434"/>
      <c r="EU2" s="434"/>
      <c r="EV2" s="434"/>
      <c r="EW2" s="434"/>
      <c r="EX2" s="434"/>
      <c r="EY2" s="434"/>
      <c r="EZ2" s="434"/>
      <c r="FA2" s="434"/>
      <c r="FB2" s="434"/>
      <c r="FC2" s="434"/>
      <c r="FD2" s="434"/>
      <c r="FE2" s="434"/>
      <c r="FF2" s="434"/>
      <c r="FG2" s="434"/>
      <c r="FH2" s="434"/>
      <c r="FI2" s="434"/>
      <c r="FJ2" s="434"/>
      <c r="FK2" s="434"/>
      <c r="FL2" s="434"/>
      <c r="FM2" s="434"/>
      <c r="FN2" s="434"/>
      <c r="FO2" s="434"/>
      <c r="FP2" s="434"/>
      <c r="FQ2" s="434"/>
      <c r="FR2" s="434"/>
      <c r="FS2" s="434"/>
      <c r="FT2" s="434"/>
      <c r="FU2" s="434"/>
      <c r="FV2" s="434"/>
      <c r="FW2" s="434"/>
      <c r="FX2" s="434"/>
      <c r="FY2" s="434"/>
      <c r="FZ2" s="434"/>
      <c r="GA2" s="434"/>
      <c r="GB2" s="434"/>
      <c r="GC2" s="434"/>
      <c r="GD2" s="434"/>
      <c r="GE2" s="434"/>
      <c r="GF2" s="434"/>
      <c r="GG2" s="434"/>
      <c r="GH2" s="434"/>
      <c r="GI2" s="434"/>
      <c r="GJ2" s="434"/>
      <c r="GK2" s="434"/>
      <c r="GL2" s="434"/>
      <c r="GM2" s="434"/>
      <c r="GN2" s="434"/>
      <c r="GO2" s="434"/>
      <c r="GP2" s="434"/>
      <c r="GQ2" s="434"/>
      <c r="GR2" s="434"/>
      <c r="GS2" s="434"/>
      <c r="GT2" s="434"/>
      <c r="GU2" s="434"/>
      <c r="GV2" s="434"/>
      <c r="GW2" s="434"/>
      <c r="GX2" s="434"/>
      <c r="GY2" s="434"/>
      <c r="GZ2" s="434"/>
      <c r="HA2" s="434"/>
      <c r="HB2" s="434"/>
      <c r="HC2" s="434"/>
      <c r="HD2" s="434"/>
      <c r="HE2" s="434"/>
      <c r="HF2" s="434"/>
      <c r="HG2" s="434"/>
      <c r="HH2" s="434"/>
      <c r="HI2" s="434"/>
      <c r="HJ2" s="434"/>
      <c r="HK2" s="434"/>
      <c r="HL2" s="434"/>
      <c r="HM2" s="434"/>
      <c r="HN2" s="434"/>
      <c r="HO2" s="434"/>
      <c r="HP2" s="434"/>
      <c r="HQ2" s="434"/>
      <c r="HR2" s="434"/>
      <c r="HS2" s="434"/>
      <c r="HT2" s="434"/>
      <c r="HU2" s="434"/>
      <c r="HV2" s="434"/>
      <c r="HW2" s="434"/>
      <c r="HX2" s="434"/>
      <c r="HY2" s="434"/>
      <c r="HZ2" s="434"/>
      <c r="IA2" s="434"/>
      <c r="IB2" s="434"/>
      <c r="IC2" s="434"/>
      <c r="ID2" s="434"/>
      <c r="IE2" s="434"/>
      <c r="IF2" s="434"/>
      <c r="IG2" s="434"/>
      <c r="IH2" s="434"/>
      <c r="II2" s="434"/>
      <c r="IJ2" s="434"/>
      <c r="IK2" s="434"/>
      <c r="IL2" s="434"/>
      <c r="IM2" s="434"/>
      <c r="IN2" s="434"/>
      <c r="IO2" s="434"/>
      <c r="IP2" s="434"/>
      <c r="IQ2" s="434"/>
      <c r="IR2" s="434"/>
      <c r="IS2" s="434"/>
      <c r="IT2" s="434"/>
      <c r="IU2" s="434"/>
      <c r="IV2" s="434"/>
      <c r="IW2" s="434"/>
      <c r="IX2" s="434"/>
      <c r="IY2" s="434"/>
      <c r="IZ2" s="434"/>
      <c r="JA2" s="434"/>
      <c r="JB2" s="434"/>
      <c r="JC2" s="434"/>
      <c r="JD2" s="434"/>
      <c r="JE2" s="434"/>
      <c r="JF2" s="434"/>
      <c r="JG2" s="434"/>
      <c r="JH2" s="434"/>
      <c r="JI2" s="434"/>
      <c r="JJ2" s="434"/>
      <c r="JK2" s="434"/>
      <c r="JL2" s="434"/>
      <c r="JM2" s="434"/>
      <c r="JN2" s="434"/>
      <c r="JO2" s="434"/>
      <c r="JP2" s="434"/>
      <c r="JQ2" s="434"/>
      <c r="JR2" s="434"/>
      <c r="JS2" s="434"/>
      <c r="JT2" s="434"/>
      <c r="JU2" s="434"/>
      <c r="JV2" s="434"/>
      <c r="JW2" s="434"/>
      <c r="JX2" s="434"/>
      <c r="JY2" s="434"/>
      <c r="JZ2" s="434"/>
      <c r="KA2" s="434"/>
      <c r="KB2" s="434"/>
      <c r="KC2" s="434"/>
      <c r="KD2" s="434"/>
      <c r="KE2" s="434"/>
      <c r="KF2" s="434"/>
      <c r="KG2" s="434"/>
      <c r="KH2" s="434"/>
      <c r="KI2" s="434"/>
      <c r="KJ2" s="434"/>
      <c r="KK2" s="434"/>
      <c r="KL2" s="434"/>
      <c r="KM2" s="434"/>
      <c r="KN2" s="434"/>
      <c r="KO2" s="434"/>
      <c r="KP2" s="434"/>
      <c r="KQ2" s="434"/>
      <c r="KR2" s="434"/>
      <c r="KS2" s="434"/>
      <c r="KT2" s="434"/>
      <c r="KU2" s="434"/>
      <c r="KV2" s="434"/>
      <c r="KW2" s="434"/>
      <c r="KX2" s="434"/>
      <c r="KY2" s="434"/>
      <c r="KZ2" s="434"/>
      <c r="LA2" s="434"/>
      <c r="LB2" s="434"/>
      <c r="LC2" s="434"/>
      <c r="LD2" s="434"/>
      <c r="LE2" s="434"/>
      <c r="LF2" s="434"/>
      <c r="LG2" s="434"/>
      <c r="LH2" s="434"/>
      <c r="LI2" s="434"/>
      <c r="LJ2" s="434"/>
      <c r="LK2" s="434"/>
      <c r="LL2" s="434"/>
      <c r="LM2" s="434"/>
      <c r="LN2" s="434"/>
      <c r="LO2" s="434"/>
      <c r="LP2" s="434"/>
      <c r="LQ2" s="434"/>
      <c r="LR2" s="434"/>
      <c r="LS2" s="434"/>
      <c r="LT2" s="434"/>
      <c r="LU2" s="434"/>
      <c r="LV2" s="434"/>
      <c r="LW2" s="434"/>
      <c r="LX2" s="434"/>
      <c r="LY2" s="434"/>
      <c r="LZ2" s="434"/>
      <c r="MA2" s="434"/>
      <c r="MB2" s="434"/>
      <c r="MC2" s="434"/>
      <c r="MD2" s="434"/>
      <c r="ME2" s="434"/>
      <c r="MF2" s="434"/>
      <c r="MG2" s="434"/>
      <c r="MH2" s="434"/>
      <c r="MI2" s="434"/>
      <c r="MJ2" s="434"/>
      <c r="MK2" s="434"/>
      <c r="ML2" s="434"/>
      <c r="MM2" s="434"/>
      <c r="MN2" s="434"/>
      <c r="MO2" s="434"/>
      <c r="MP2" s="434"/>
      <c r="MQ2" s="434"/>
      <c r="MR2" s="434"/>
      <c r="MS2" s="434"/>
      <c r="MT2" s="434"/>
      <c r="MU2" s="434"/>
      <c r="MV2" s="434"/>
      <c r="MW2" s="434"/>
      <c r="MX2" s="434"/>
      <c r="MY2" s="434"/>
      <c r="MZ2" s="434"/>
      <c r="NA2" s="434"/>
      <c r="NB2" s="434"/>
      <c r="NC2" s="434"/>
      <c r="ND2" s="434"/>
      <c r="NE2" s="434"/>
      <c r="NF2" s="434"/>
      <c r="NG2" s="434"/>
      <c r="NH2" s="434"/>
      <c r="NI2" s="434"/>
      <c r="NJ2" s="434"/>
      <c r="NK2" s="434"/>
      <c r="NL2" s="434"/>
      <c r="NM2" s="434"/>
      <c r="NN2" s="434"/>
      <c r="NO2" s="434"/>
      <c r="NP2" s="434"/>
      <c r="NQ2" s="434"/>
      <c r="NR2" s="434"/>
      <c r="NS2" s="434"/>
      <c r="NT2" s="434"/>
      <c r="NU2" s="434"/>
      <c r="NV2" s="434"/>
      <c r="NW2" s="434"/>
      <c r="NX2" s="434"/>
      <c r="NY2" s="434"/>
      <c r="NZ2" s="434"/>
      <c r="OA2" s="434"/>
      <c r="OB2" s="434"/>
      <c r="OC2" s="434"/>
      <c r="OD2" s="434"/>
      <c r="OE2" s="434"/>
      <c r="OF2" s="434"/>
      <c r="OG2" s="434"/>
      <c r="OH2" s="434"/>
      <c r="OI2" s="434"/>
      <c r="OJ2" s="434"/>
      <c r="OK2" s="434"/>
      <c r="OL2" s="434"/>
      <c r="OM2" s="434"/>
      <c r="ON2" s="434"/>
      <c r="OO2" s="434"/>
      <c r="OP2" s="434"/>
      <c r="OQ2" s="434"/>
      <c r="OR2" s="434"/>
      <c r="OS2" s="434"/>
      <c r="OT2" s="434"/>
      <c r="OU2" s="434"/>
      <c r="OV2" s="434"/>
      <c r="OW2" s="434"/>
      <c r="OX2" s="434"/>
      <c r="OY2" s="434"/>
      <c r="OZ2" s="434"/>
      <c r="PA2" s="434"/>
      <c r="PB2" s="434"/>
      <c r="PC2" s="434"/>
      <c r="PD2" s="434"/>
      <c r="PE2" s="434"/>
      <c r="PF2" s="434"/>
      <c r="PG2" s="434"/>
      <c r="PH2" s="434"/>
      <c r="PI2" s="434"/>
      <c r="PJ2" s="434"/>
      <c r="PK2" s="434"/>
      <c r="PL2" s="434"/>
      <c r="PM2" s="434"/>
      <c r="PN2" s="434"/>
      <c r="PO2" s="434"/>
      <c r="PP2" s="434"/>
      <c r="PQ2" s="434"/>
      <c r="PR2" s="434"/>
      <c r="PS2" s="434"/>
      <c r="PT2" s="434"/>
      <c r="PU2" s="434"/>
      <c r="PV2" s="434"/>
      <c r="PW2" s="434"/>
      <c r="PX2" s="434"/>
      <c r="PY2" s="434"/>
      <c r="PZ2" s="434"/>
      <c r="QA2" s="434"/>
      <c r="QB2" s="434"/>
      <c r="QC2" s="434"/>
      <c r="QD2" s="434"/>
      <c r="QE2" s="434"/>
      <c r="QF2" s="434"/>
      <c r="QG2" s="434"/>
      <c r="QH2" s="434"/>
      <c r="QI2" s="434"/>
      <c r="QJ2" s="434"/>
      <c r="QK2" s="434"/>
      <c r="QL2" s="434"/>
      <c r="QM2" s="434"/>
      <c r="QN2" s="434"/>
      <c r="QO2" s="434"/>
      <c r="QP2" s="434"/>
      <c r="QQ2" s="434"/>
      <c r="QR2" s="434"/>
      <c r="QS2" s="434"/>
      <c r="QT2" s="434"/>
      <c r="QU2" s="434"/>
      <c r="QV2" s="434"/>
      <c r="QW2" s="434"/>
      <c r="QX2" s="434"/>
      <c r="QY2" s="434"/>
      <c r="QZ2" s="434"/>
      <c r="RA2" s="434"/>
      <c r="RB2" s="434"/>
      <c r="RC2" s="434"/>
      <c r="RD2" s="434"/>
      <c r="RE2" s="434"/>
      <c r="RF2" s="434"/>
      <c r="RG2" s="434"/>
      <c r="RH2" s="434"/>
      <c r="RI2" s="434"/>
      <c r="RJ2" s="434"/>
      <c r="RK2" s="434"/>
      <c r="RL2" s="434"/>
      <c r="RM2" s="434"/>
      <c r="RN2" s="434"/>
      <c r="RO2" s="434"/>
      <c r="RP2" s="434"/>
      <c r="RQ2" s="434"/>
      <c r="RR2" s="434"/>
      <c r="RS2" s="434"/>
      <c r="RT2" s="434"/>
      <c r="RU2" s="434"/>
      <c r="RV2" s="434"/>
      <c r="RW2" s="434"/>
      <c r="RX2" s="434"/>
      <c r="RY2" s="434"/>
      <c r="RZ2" s="434"/>
      <c r="SA2" s="434"/>
      <c r="SB2" s="434"/>
      <c r="SC2" s="434"/>
      <c r="SD2" s="434"/>
      <c r="SE2" s="434"/>
      <c r="SF2" s="434"/>
      <c r="SG2" s="434"/>
      <c r="SH2" s="434"/>
      <c r="SI2" s="434"/>
      <c r="SJ2" s="434"/>
      <c r="SK2" s="434"/>
      <c r="SL2" s="434"/>
      <c r="SM2" s="434"/>
      <c r="SN2" s="434"/>
      <c r="SO2" s="434"/>
      <c r="SP2" s="434"/>
      <c r="SQ2" s="434"/>
      <c r="SR2" s="434"/>
      <c r="SS2" s="434"/>
      <c r="ST2" s="434"/>
      <c r="SU2" s="434"/>
      <c r="SV2" s="434"/>
      <c r="SW2" s="434"/>
      <c r="SX2" s="434"/>
      <c r="SY2" s="434"/>
      <c r="SZ2" s="434"/>
      <c r="TA2" s="434"/>
      <c r="TB2" s="434"/>
      <c r="TC2" s="434"/>
      <c r="TD2" s="434"/>
      <c r="TE2" s="434"/>
      <c r="TF2" s="434"/>
      <c r="TG2" s="434"/>
      <c r="TH2" s="434"/>
      <c r="TI2" s="434"/>
      <c r="TJ2" s="434"/>
      <c r="TK2" s="434"/>
      <c r="TL2" s="434"/>
      <c r="TM2" s="434"/>
      <c r="TN2" s="434"/>
      <c r="TO2" s="434"/>
      <c r="TP2" s="434"/>
      <c r="TQ2" s="434"/>
      <c r="TR2" s="434"/>
      <c r="TS2" s="434"/>
      <c r="TT2" s="434"/>
      <c r="TU2" s="434"/>
      <c r="TV2" s="434"/>
      <c r="TW2" s="434"/>
      <c r="TX2" s="434"/>
      <c r="TY2" s="434"/>
      <c r="TZ2" s="434"/>
      <c r="UA2" s="434"/>
      <c r="UB2" s="434"/>
      <c r="UC2" s="434"/>
      <c r="UD2" s="434"/>
      <c r="UE2" s="434"/>
      <c r="UF2" s="434"/>
      <c r="UG2" s="434"/>
      <c r="UH2" s="434"/>
      <c r="UI2" s="434"/>
      <c r="UJ2" s="434"/>
      <c r="UK2" s="434"/>
      <c r="UL2" s="434"/>
      <c r="UM2" s="434"/>
      <c r="UN2" s="434"/>
      <c r="UO2" s="434"/>
      <c r="UP2" s="434"/>
      <c r="UQ2" s="434"/>
      <c r="UR2" s="434"/>
      <c r="US2" s="434"/>
      <c r="UT2" s="434"/>
      <c r="UU2" s="434"/>
      <c r="UV2" s="434"/>
      <c r="UW2" s="434"/>
      <c r="UX2" s="434"/>
      <c r="UY2" s="434"/>
      <c r="UZ2" s="434"/>
      <c r="VA2" s="434"/>
      <c r="VB2" s="434"/>
      <c r="VC2" s="434"/>
      <c r="VD2" s="434"/>
      <c r="VE2" s="434"/>
      <c r="VF2" s="434"/>
      <c r="VG2" s="434"/>
      <c r="VH2" s="434"/>
      <c r="VI2" s="434"/>
      <c r="VJ2" s="434"/>
      <c r="VK2" s="434"/>
      <c r="VL2" s="434"/>
      <c r="VM2" s="434"/>
      <c r="VN2" s="434"/>
      <c r="VO2" s="434"/>
    </row>
    <row r="3" spans="1:587" s="131" customFormat="1" ht="18.75" x14ac:dyDescent="0.3">
      <c r="A3" s="498"/>
      <c r="B3" s="420"/>
      <c r="C3" s="420"/>
      <c r="D3" s="499"/>
      <c r="H3" s="434"/>
      <c r="I3" s="434"/>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c r="AO3" s="434"/>
      <c r="AP3" s="434"/>
      <c r="AQ3" s="434"/>
      <c r="AR3" s="434"/>
      <c r="AS3" s="434"/>
      <c r="AT3" s="434"/>
      <c r="AU3" s="434"/>
      <c r="AV3" s="434"/>
      <c r="AW3" s="434"/>
      <c r="AX3" s="434"/>
      <c r="AY3" s="434"/>
      <c r="AZ3" s="434"/>
      <c r="BA3" s="434"/>
      <c r="BB3" s="434"/>
      <c r="BC3" s="434"/>
      <c r="BD3" s="434"/>
      <c r="BE3" s="434"/>
      <c r="BF3" s="434"/>
      <c r="BG3" s="434"/>
      <c r="BH3" s="434"/>
      <c r="BI3" s="434"/>
      <c r="BJ3" s="434"/>
      <c r="BK3" s="434"/>
      <c r="BL3" s="434"/>
      <c r="BM3" s="434"/>
      <c r="BN3" s="434"/>
      <c r="BO3" s="434"/>
      <c r="BP3" s="434"/>
      <c r="BQ3" s="434"/>
      <c r="BR3" s="434"/>
      <c r="BS3" s="434"/>
      <c r="BT3" s="434"/>
      <c r="BU3" s="434"/>
      <c r="BV3" s="434"/>
      <c r="BW3" s="434"/>
      <c r="BX3" s="434"/>
      <c r="BY3" s="434"/>
      <c r="BZ3" s="434"/>
      <c r="CA3" s="434"/>
      <c r="CB3" s="434"/>
      <c r="CC3" s="434"/>
      <c r="CD3" s="434"/>
      <c r="CE3" s="434"/>
      <c r="CF3" s="434"/>
      <c r="CG3" s="434"/>
      <c r="CH3" s="434"/>
      <c r="CI3" s="434"/>
      <c r="CJ3" s="434"/>
      <c r="CK3" s="434"/>
      <c r="CL3" s="434"/>
      <c r="CM3" s="434"/>
      <c r="CN3" s="434"/>
      <c r="CO3" s="434"/>
      <c r="CP3" s="434"/>
      <c r="CQ3" s="434"/>
      <c r="CR3" s="434"/>
      <c r="CS3" s="434"/>
      <c r="CT3" s="434"/>
      <c r="CU3" s="434"/>
      <c r="CV3" s="434"/>
      <c r="CW3" s="434"/>
      <c r="CX3" s="434"/>
      <c r="CY3" s="434"/>
      <c r="CZ3" s="434"/>
      <c r="DA3" s="434"/>
      <c r="DB3" s="434"/>
      <c r="DC3" s="434"/>
      <c r="DD3" s="434"/>
      <c r="DE3" s="434"/>
      <c r="DF3" s="434"/>
      <c r="DG3" s="434"/>
      <c r="DH3" s="434"/>
      <c r="DI3" s="434"/>
      <c r="DJ3" s="434"/>
      <c r="DK3" s="434"/>
      <c r="DL3" s="434"/>
      <c r="DM3" s="434"/>
      <c r="DN3" s="434"/>
      <c r="DO3" s="434"/>
      <c r="DP3" s="434"/>
      <c r="DQ3" s="434"/>
      <c r="DR3" s="434"/>
      <c r="DS3" s="434"/>
      <c r="DT3" s="434"/>
      <c r="DU3" s="434"/>
      <c r="DV3" s="434"/>
      <c r="DW3" s="434"/>
      <c r="DX3" s="434"/>
      <c r="DY3" s="434"/>
      <c r="DZ3" s="434"/>
      <c r="EA3" s="434"/>
      <c r="EB3" s="434"/>
      <c r="EC3" s="434"/>
      <c r="ED3" s="434"/>
      <c r="EE3" s="434"/>
      <c r="EF3" s="434"/>
      <c r="EG3" s="434"/>
      <c r="EH3" s="434"/>
      <c r="EI3" s="434"/>
      <c r="EJ3" s="434"/>
      <c r="EK3" s="434"/>
      <c r="EL3" s="434"/>
      <c r="EM3" s="434"/>
      <c r="EN3" s="434"/>
      <c r="EO3" s="434"/>
      <c r="EP3" s="434"/>
      <c r="EQ3" s="434"/>
      <c r="ER3" s="434"/>
      <c r="ES3" s="434"/>
      <c r="ET3" s="434"/>
      <c r="EU3" s="434"/>
      <c r="EV3" s="434"/>
      <c r="EW3" s="434"/>
      <c r="EX3" s="434"/>
      <c r="EY3" s="434"/>
      <c r="EZ3" s="434"/>
      <c r="FA3" s="434"/>
      <c r="FB3" s="434"/>
      <c r="FC3" s="434"/>
      <c r="FD3" s="434"/>
      <c r="FE3" s="434"/>
      <c r="FF3" s="434"/>
      <c r="FG3" s="434"/>
      <c r="FH3" s="434"/>
      <c r="FI3" s="434"/>
      <c r="FJ3" s="434"/>
      <c r="FK3" s="434"/>
      <c r="FL3" s="434"/>
      <c r="FM3" s="434"/>
      <c r="FN3" s="434"/>
      <c r="FO3" s="434"/>
      <c r="FP3" s="434"/>
      <c r="FQ3" s="434"/>
      <c r="FR3" s="434"/>
      <c r="FS3" s="434"/>
      <c r="FT3" s="434"/>
      <c r="FU3" s="434"/>
      <c r="FV3" s="434"/>
      <c r="FW3" s="434"/>
      <c r="FX3" s="434"/>
      <c r="FY3" s="434"/>
      <c r="FZ3" s="434"/>
      <c r="GA3" s="434"/>
      <c r="GB3" s="434"/>
      <c r="GC3" s="434"/>
      <c r="GD3" s="434"/>
      <c r="GE3" s="434"/>
      <c r="GF3" s="434"/>
      <c r="GG3" s="434"/>
      <c r="GH3" s="434"/>
      <c r="GI3" s="434"/>
      <c r="GJ3" s="434"/>
      <c r="GK3" s="434"/>
      <c r="GL3" s="434"/>
      <c r="GM3" s="434"/>
      <c r="GN3" s="434"/>
      <c r="GO3" s="434"/>
      <c r="GP3" s="434"/>
      <c r="GQ3" s="434"/>
      <c r="GR3" s="434"/>
      <c r="GS3" s="434"/>
      <c r="GT3" s="434"/>
      <c r="GU3" s="434"/>
      <c r="GV3" s="434"/>
      <c r="GW3" s="434"/>
      <c r="GX3" s="434"/>
      <c r="GY3" s="434"/>
      <c r="GZ3" s="434"/>
      <c r="HA3" s="434"/>
      <c r="HB3" s="434"/>
      <c r="HC3" s="434"/>
      <c r="HD3" s="434"/>
      <c r="HE3" s="434"/>
      <c r="HF3" s="434"/>
      <c r="HG3" s="434"/>
      <c r="HH3" s="434"/>
      <c r="HI3" s="434"/>
      <c r="HJ3" s="434"/>
      <c r="HK3" s="434"/>
      <c r="HL3" s="434"/>
      <c r="HM3" s="434"/>
      <c r="HN3" s="434"/>
      <c r="HO3" s="434"/>
      <c r="HP3" s="434"/>
      <c r="HQ3" s="434"/>
      <c r="HR3" s="434"/>
      <c r="HS3" s="434"/>
      <c r="HT3" s="434"/>
      <c r="HU3" s="434"/>
      <c r="HV3" s="434"/>
      <c r="HW3" s="434"/>
      <c r="HX3" s="434"/>
      <c r="HY3" s="434"/>
      <c r="HZ3" s="434"/>
      <c r="IA3" s="434"/>
      <c r="IB3" s="434"/>
      <c r="IC3" s="434"/>
      <c r="ID3" s="434"/>
      <c r="IE3" s="434"/>
      <c r="IF3" s="434"/>
      <c r="IG3" s="434"/>
      <c r="IH3" s="434"/>
      <c r="II3" s="434"/>
      <c r="IJ3" s="434"/>
      <c r="IK3" s="434"/>
      <c r="IL3" s="434"/>
      <c r="IM3" s="434"/>
      <c r="IN3" s="434"/>
      <c r="IO3" s="434"/>
      <c r="IP3" s="434"/>
      <c r="IQ3" s="434"/>
      <c r="IR3" s="434"/>
      <c r="IS3" s="434"/>
      <c r="IT3" s="434"/>
      <c r="IU3" s="434"/>
      <c r="IV3" s="434"/>
      <c r="IW3" s="434"/>
      <c r="IX3" s="434"/>
      <c r="IY3" s="434"/>
      <c r="IZ3" s="434"/>
      <c r="JA3" s="434"/>
      <c r="JB3" s="434"/>
      <c r="JC3" s="434"/>
      <c r="JD3" s="434"/>
      <c r="JE3" s="434"/>
      <c r="JF3" s="434"/>
      <c r="JG3" s="434"/>
      <c r="JH3" s="434"/>
      <c r="JI3" s="434"/>
      <c r="JJ3" s="434"/>
      <c r="JK3" s="434"/>
      <c r="JL3" s="434"/>
      <c r="JM3" s="434"/>
      <c r="JN3" s="434"/>
      <c r="JO3" s="434"/>
      <c r="JP3" s="434"/>
      <c r="JQ3" s="434"/>
      <c r="JR3" s="434"/>
      <c r="JS3" s="434"/>
      <c r="JT3" s="434"/>
      <c r="JU3" s="434"/>
      <c r="JV3" s="434"/>
      <c r="JW3" s="434"/>
      <c r="JX3" s="434"/>
      <c r="JY3" s="434"/>
      <c r="JZ3" s="434"/>
      <c r="KA3" s="434"/>
      <c r="KB3" s="434"/>
      <c r="KC3" s="434"/>
      <c r="KD3" s="434"/>
      <c r="KE3" s="434"/>
      <c r="KF3" s="434"/>
      <c r="KG3" s="434"/>
      <c r="KH3" s="434"/>
      <c r="KI3" s="434"/>
      <c r="KJ3" s="434"/>
      <c r="KK3" s="434"/>
      <c r="KL3" s="434"/>
      <c r="KM3" s="434"/>
      <c r="KN3" s="434"/>
      <c r="KO3" s="434"/>
      <c r="KP3" s="434"/>
      <c r="KQ3" s="434"/>
      <c r="KR3" s="434"/>
      <c r="KS3" s="434"/>
      <c r="KT3" s="434"/>
      <c r="KU3" s="434"/>
      <c r="KV3" s="434"/>
      <c r="KW3" s="434"/>
      <c r="KX3" s="434"/>
      <c r="KY3" s="434"/>
      <c r="KZ3" s="434"/>
      <c r="LA3" s="434"/>
      <c r="LB3" s="434"/>
      <c r="LC3" s="434"/>
      <c r="LD3" s="434"/>
      <c r="LE3" s="434"/>
      <c r="LF3" s="434"/>
      <c r="LG3" s="434"/>
      <c r="LH3" s="434"/>
      <c r="LI3" s="434"/>
      <c r="LJ3" s="434"/>
      <c r="LK3" s="434"/>
      <c r="LL3" s="434"/>
      <c r="LM3" s="434"/>
      <c r="LN3" s="434"/>
      <c r="LO3" s="434"/>
      <c r="LP3" s="434"/>
      <c r="LQ3" s="434"/>
      <c r="LR3" s="434"/>
      <c r="LS3" s="434"/>
      <c r="LT3" s="434"/>
      <c r="LU3" s="434"/>
      <c r="LV3" s="434"/>
      <c r="LW3" s="434"/>
      <c r="LX3" s="434"/>
      <c r="LY3" s="434"/>
      <c r="LZ3" s="434"/>
      <c r="MA3" s="434"/>
      <c r="MB3" s="434"/>
      <c r="MC3" s="434"/>
      <c r="MD3" s="434"/>
      <c r="ME3" s="434"/>
      <c r="MF3" s="434"/>
      <c r="MG3" s="434"/>
      <c r="MH3" s="434"/>
      <c r="MI3" s="434"/>
      <c r="MJ3" s="434"/>
      <c r="MK3" s="434"/>
      <c r="ML3" s="434"/>
      <c r="MM3" s="434"/>
      <c r="MN3" s="434"/>
      <c r="MO3" s="434"/>
      <c r="MP3" s="434"/>
      <c r="MQ3" s="434"/>
      <c r="MR3" s="434"/>
      <c r="MS3" s="434"/>
      <c r="MT3" s="434"/>
      <c r="MU3" s="434"/>
      <c r="MV3" s="434"/>
      <c r="MW3" s="434"/>
      <c r="MX3" s="434"/>
      <c r="MY3" s="434"/>
      <c r="MZ3" s="434"/>
      <c r="NA3" s="434"/>
      <c r="NB3" s="434"/>
      <c r="NC3" s="434"/>
      <c r="ND3" s="434"/>
      <c r="NE3" s="434"/>
      <c r="NF3" s="434"/>
      <c r="NG3" s="434"/>
      <c r="NH3" s="434"/>
      <c r="NI3" s="434"/>
      <c r="NJ3" s="434"/>
      <c r="NK3" s="434"/>
      <c r="NL3" s="434"/>
      <c r="NM3" s="434"/>
      <c r="NN3" s="434"/>
      <c r="NO3" s="434"/>
      <c r="NP3" s="434"/>
      <c r="NQ3" s="434"/>
      <c r="NR3" s="434"/>
      <c r="NS3" s="434"/>
      <c r="NT3" s="434"/>
      <c r="NU3" s="434"/>
      <c r="NV3" s="434"/>
      <c r="NW3" s="434"/>
      <c r="NX3" s="434"/>
      <c r="NY3" s="434"/>
      <c r="NZ3" s="434"/>
      <c r="OA3" s="434"/>
      <c r="OB3" s="434"/>
      <c r="OC3" s="434"/>
      <c r="OD3" s="434"/>
      <c r="OE3" s="434"/>
      <c r="OF3" s="434"/>
      <c r="OG3" s="434"/>
      <c r="OH3" s="434"/>
      <c r="OI3" s="434"/>
      <c r="OJ3" s="434"/>
      <c r="OK3" s="434"/>
      <c r="OL3" s="434"/>
      <c r="OM3" s="434"/>
      <c r="ON3" s="434"/>
      <c r="OO3" s="434"/>
      <c r="OP3" s="434"/>
      <c r="OQ3" s="434"/>
      <c r="OR3" s="434"/>
      <c r="OS3" s="434"/>
      <c r="OT3" s="434"/>
      <c r="OU3" s="434"/>
      <c r="OV3" s="434"/>
      <c r="OW3" s="434"/>
      <c r="OX3" s="434"/>
      <c r="OY3" s="434"/>
      <c r="OZ3" s="434"/>
      <c r="PA3" s="434"/>
      <c r="PB3" s="434"/>
      <c r="PC3" s="434"/>
      <c r="PD3" s="434"/>
      <c r="PE3" s="434"/>
      <c r="PF3" s="434"/>
      <c r="PG3" s="434"/>
      <c r="PH3" s="434"/>
      <c r="PI3" s="434"/>
      <c r="PJ3" s="434"/>
      <c r="PK3" s="434"/>
      <c r="PL3" s="434"/>
      <c r="PM3" s="434"/>
      <c r="PN3" s="434"/>
      <c r="PO3" s="434"/>
      <c r="PP3" s="434"/>
      <c r="PQ3" s="434"/>
      <c r="PR3" s="434"/>
      <c r="PS3" s="434"/>
      <c r="PT3" s="434"/>
      <c r="PU3" s="434"/>
      <c r="PV3" s="434"/>
      <c r="PW3" s="434"/>
      <c r="PX3" s="434"/>
      <c r="PY3" s="434"/>
      <c r="PZ3" s="434"/>
      <c r="QA3" s="434"/>
      <c r="QB3" s="434"/>
      <c r="QC3" s="434"/>
      <c r="QD3" s="434"/>
      <c r="QE3" s="434"/>
      <c r="QF3" s="434"/>
      <c r="QG3" s="434"/>
      <c r="QH3" s="434"/>
      <c r="QI3" s="434"/>
      <c r="QJ3" s="434"/>
      <c r="QK3" s="434"/>
      <c r="QL3" s="434"/>
      <c r="QM3" s="434"/>
      <c r="QN3" s="434"/>
      <c r="QO3" s="434"/>
      <c r="QP3" s="434"/>
      <c r="QQ3" s="434"/>
      <c r="QR3" s="434"/>
      <c r="QS3" s="434"/>
      <c r="QT3" s="434"/>
      <c r="QU3" s="434"/>
      <c r="QV3" s="434"/>
      <c r="QW3" s="434"/>
      <c r="QX3" s="434"/>
      <c r="QY3" s="434"/>
      <c r="QZ3" s="434"/>
      <c r="RA3" s="434"/>
      <c r="RB3" s="434"/>
      <c r="RC3" s="434"/>
      <c r="RD3" s="434"/>
      <c r="RE3" s="434"/>
      <c r="RF3" s="434"/>
      <c r="RG3" s="434"/>
      <c r="RH3" s="434"/>
      <c r="RI3" s="434"/>
      <c r="RJ3" s="434"/>
      <c r="RK3" s="434"/>
      <c r="RL3" s="434"/>
      <c r="RM3" s="434"/>
      <c r="RN3" s="434"/>
      <c r="RO3" s="434"/>
      <c r="RP3" s="434"/>
      <c r="RQ3" s="434"/>
      <c r="RR3" s="434"/>
      <c r="RS3" s="434"/>
      <c r="RT3" s="434"/>
      <c r="RU3" s="434"/>
      <c r="RV3" s="434"/>
      <c r="RW3" s="434"/>
      <c r="RX3" s="434"/>
      <c r="RY3" s="434"/>
      <c r="RZ3" s="434"/>
      <c r="SA3" s="434"/>
      <c r="SB3" s="434"/>
      <c r="SC3" s="434"/>
      <c r="SD3" s="434"/>
      <c r="SE3" s="434"/>
      <c r="SF3" s="434"/>
      <c r="SG3" s="434"/>
      <c r="SH3" s="434"/>
      <c r="SI3" s="434"/>
      <c r="SJ3" s="434"/>
      <c r="SK3" s="434"/>
      <c r="SL3" s="434"/>
      <c r="SM3" s="434"/>
      <c r="SN3" s="434"/>
      <c r="SO3" s="434"/>
      <c r="SP3" s="434"/>
      <c r="SQ3" s="434"/>
      <c r="SR3" s="434"/>
      <c r="SS3" s="434"/>
      <c r="ST3" s="434"/>
      <c r="SU3" s="434"/>
      <c r="SV3" s="434"/>
      <c r="SW3" s="434"/>
      <c r="SX3" s="434"/>
      <c r="SY3" s="434"/>
      <c r="SZ3" s="434"/>
      <c r="TA3" s="434"/>
      <c r="TB3" s="434"/>
      <c r="TC3" s="434"/>
      <c r="TD3" s="434"/>
      <c r="TE3" s="434"/>
      <c r="TF3" s="434"/>
      <c r="TG3" s="434"/>
      <c r="TH3" s="434"/>
      <c r="TI3" s="434"/>
      <c r="TJ3" s="434"/>
      <c r="TK3" s="434"/>
      <c r="TL3" s="434"/>
      <c r="TM3" s="434"/>
      <c r="TN3" s="434"/>
      <c r="TO3" s="434"/>
      <c r="TP3" s="434"/>
      <c r="TQ3" s="434"/>
      <c r="TR3" s="434"/>
      <c r="TS3" s="434"/>
      <c r="TT3" s="434"/>
      <c r="TU3" s="434"/>
      <c r="TV3" s="434"/>
      <c r="TW3" s="434"/>
      <c r="TX3" s="434"/>
      <c r="TY3" s="434"/>
      <c r="TZ3" s="434"/>
      <c r="UA3" s="434"/>
      <c r="UB3" s="434"/>
      <c r="UC3" s="434"/>
      <c r="UD3" s="434"/>
      <c r="UE3" s="434"/>
      <c r="UF3" s="434"/>
      <c r="UG3" s="434"/>
      <c r="UH3" s="434"/>
      <c r="UI3" s="434"/>
      <c r="UJ3" s="434"/>
      <c r="UK3" s="434"/>
      <c r="UL3" s="434"/>
      <c r="UM3" s="434"/>
      <c r="UN3" s="434"/>
      <c r="UO3" s="434"/>
      <c r="UP3" s="434"/>
      <c r="UQ3" s="434"/>
      <c r="UR3" s="434"/>
      <c r="US3" s="434"/>
      <c r="UT3" s="434"/>
      <c r="UU3" s="434"/>
      <c r="UV3" s="434"/>
      <c r="UW3" s="434"/>
      <c r="UX3" s="434"/>
      <c r="UY3" s="434"/>
      <c r="UZ3" s="434"/>
      <c r="VA3" s="434"/>
      <c r="VB3" s="434"/>
      <c r="VC3" s="434"/>
      <c r="VD3" s="434"/>
      <c r="VE3" s="434"/>
      <c r="VF3" s="434"/>
      <c r="VG3" s="434"/>
      <c r="VH3" s="434"/>
      <c r="VI3" s="434"/>
      <c r="VJ3" s="434"/>
      <c r="VK3" s="434"/>
      <c r="VL3" s="434"/>
      <c r="VM3" s="434"/>
      <c r="VN3" s="434"/>
      <c r="VO3" s="434"/>
    </row>
    <row r="5" spans="1:587" ht="37.5" x14ac:dyDescent="0.2">
      <c r="A5" s="620" t="s">
        <v>1399</v>
      </c>
      <c r="B5" s="620" t="s">
        <v>318</v>
      </c>
      <c r="C5" s="620" t="s">
        <v>1240</v>
      </c>
      <c r="D5" s="620" t="s">
        <v>1241</v>
      </c>
      <c r="E5" s="620" t="s">
        <v>1242</v>
      </c>
      <c r="F5" s="428" t="s">
        <v>1243</v>
      </c>
      <c r="G5" s="428" t="s">
        <v>1244</v>
      </c>
    </row>
    <row r="6" spans="1:587" s="445" customFormat="1" ht="15" x14ac:dyDescent="0.2">
      <c r="A6" s="587" t="str">
        <f>'Estimación anualizada '!A6</f>
        <v>1. Aumento de la productividad en el cultivo de caña de azúcar para la producción de panela</v>
      </c>
      <c r="B6" s="587">
        <f>'Estimación anualizada '!V6</f>
        <v>1008653509651.0818</v>
      </c>
      <c r="C6" s="587">
        <f>'Estimación anualizada '!B6+'Estimación anualizada '!C6+'Estimación anualizada '!D6+'Estimación anualizada '!E6</f>
        <v>97868450382.497986</v>
      </c>
      <c r="D6" s="587">
        <f>SUM('Estimación anualizada '!F6:M6)</f>
        <v>456429248180.58398</v>
      </c>
      <c r="E6" s="587">
        <f>SUM('Estimación anualizada '!N6:U6)</f>
        <v>454355811088</v>
      </c>
      <c r="F6" s="500">
        <f>SUM(C6:E6)</f>
        <v>1008653509651.082</v>
      </c>
      <c r="G6" s="500">
        <f>F6-B6</f>
        <v>0</v>
      </c>
      <c r="H6" s="471"/>
      <c r="I6" s="471"/>
      <c r="J6" s="471"/>
      <c r="K6" s="471"/>
      <c r="L6" s="471"/>
      <c r="M6" s="471"/>
      <c r="N6" s="471"/>
      <c r="O6" s="471"/>
      <c r="P6" s="471"/>
      <c r="Q6" s="471"/>
      <c r="R6" s="471"/>
      <c r="S6" s="471"/>
      <c r="T6" s="471"/>
      <c r="U6" s="471"/>
      <c r="V6" s="471"/>
      <c r="W6" s="471"/>
      <c r="X6" s="471"/>
      <c r="Y6" s="471"/>
      <c r="Z6" s="471"/>
      <c r="AA6" s="471"/>
      <c r="AB6" s="471"/>
      <c r="AC6" s="471"/>
      <c r="AD6" s="471"/>
      <c r="AE6" s="471"/>
      <c r="AF6" s="471"/>
      <c r="AG6" s="471"/>
      <c r="AH6" s="471"/>
      <c r="AI6" s="471"/>
      <c r="AJ6" s="471"/>
      <c r="AK6" s="471"/>
      <c r="AL6" s="471"/>
      <c r="AM6" s="471"/>
      <c r="AN6" s="471"/>
      <c r="AO6" s="471"/>
      <c r="AP6" s="471"/>
      <c r="AQ6" s="471"/>
      <c r="AR6" s="471"/>
      <c r="AS6" s="471"/>
      <c r="AT6" s="471"/>
      <c r="AU6" s="471"/>
      <c r="AV6" s="471"/>
      <c r="AW6" s="471"/>
      <c r="AX6" s="471"/>
      <c r="AY6" s="471"/>
      <c r="AZ6" s="471"/>
      <c r="BA6" s="471"/>
      <c r="BB6" s="471"/>
      <c r="BC6" s="471"/>
      <c r="BD6" s="471"/>
      <c r="BE6" s="471"/>
      <c r="BF6" s="471"/>
      <c r="BG6" s="471"/>
      <c r="BH6" s="471"/>
      <c r="BI6" s="471"/>
      <c r="BJ6" s="471"/>
      <c r="BK6" s="471"/>
      <c r="BL6" s="471"/>
      <c r="BM6" s="471"/>
      <c r="BN6" s="471"/>
      <c r="BO6" s="471"/>
      <c r="BP6" s="471"/>
      <c r="BQ6" s="471"/>
      <c r="BR6" s="471"/>
      <c r="BS6" s="471"/>
      <c r="BT6" s="471"/>
      <c r="BU6" s="471"/>
      <c r="BV6" s="471"/>
      <c r="BW6" s="471"/>
      <c r="BX6" s="471"/>
      <c r="BY6" s="471"/>
      <c r="BZ6" s="471"/>
      <c r="CA6" s="471"/>
      <c r="CB6" s="471"/>
      <c r="CC6" s="471"/>
      <c r="CD6" s="471"/>
      <c r="CE6" s="471"/>
      <c r="CF6" s="471"/>
      <c r="CG6" s="471"/>
      <c r="CH6" s="471"/>
      <c r="CI6" s="471"/>
      <c r="CJ6" s="471"/>
      <c r="CK6" s="471"/>
      <c r="CL6" s="471"/>
      <c r="CM6" s="471"/>
      <c r="CN6" s="471"/>
      <c r="CO6" s="471"/>
      <c r="CP6" s="471"/>
      <c r="CQ6" s="471"/>
      <c r="CR6" s="471"/>
      <c r="CS6" s="471"/>
      <c r="CT6" s="471"/>
      <c r="CU6" s="471"/>
      <c r="CV6" s="471"/>
      <c r="CW6" s="471"/>
      <c r="CX6" s="471"/>
      <c r="CY6" s="471"/>
      <c r="CZ6" s="471"/>
      <c r="DA6" s="471"/>
      <c r="DB6" s="471"/>
      <c r="DC6" s="471"/>
      <c r="DD6" s="471"/>
      <c r="DE6" s="471"/>
      <c r="DF6" s="471"/>
      <c r="DG6" s="471"/>
      <c r="DH6" s="471"/>
      <c r="DI6" s="471"/>
      <c r="DJ6" s="471"/>
      <c r="DK6" s="471"/>
      <c r="DL6" s="471"/>
      <c r="DM6" s="471"/>
      <c r="DN6" s="471"/>
      <c r="DO6" s="471"/>
      <c r="DP6" s="471"/>
      <c r="DQ6" s="471"/>
      <c r="DR6" s="471"/>
      <c r="DS6" s="471"/>
      <c r="DT6" s="471"/>
      <c r="DU6" s="471"/>
      <c r="DV6" s="471"/>
      <c r="DW6" s="471"/>
      <c r="DX6" s="471"/>
      <c r="DY6" s="471"/>
      <c r="DZ6" s="471"/>
      <c r="EA6" s="471"/>
      <c r="EB6" s="471"/>
      <c r="EC6" s="471"/>
      <c r="ED6" s="471"/>
      <c r="EE6" s="471"/>
      <c r="EF6" s="471"/>
      <c r="EG6" s="471"/>
      <c r="EH6" s="471"/>
      <c r="EI6" s="471"/>
      <c r="EJ6" s="471"/>
      <c r="EK6" s="471"/>
      <c r="EL6" s="471"/>
      <c r="EM6" s="471"/>
      <c r="EN6" s="471"/>
      <c r="EO6" s="471"/>
      <c r="EP6" s="471"/>
      <c r="EQ6" s="471"/>
      <c r="ER6" s="471"/>
      <c r="ES6" s="471"/>
      <c r="ET6" s="471"/>
      <c r="EU6" s="471"/>
      <c r="EV6" s="471"/>
      <c r="EW6" s="471"/>
      <c r="EX6" s="471"/>
      <c r="EY6" s="471"/>
      <c r="EZ6" s="471"/>
      <c r="FA6" s="471"/>
      <c r="FB6" s="471"/>
      <c r="FC6" s="471"/>
      <c r="FD6" s="471"/>
      <c r="FE6" s="471"/>
      <c r="FF6" s="471"/>
      <c r="FG6" s="471"/>
      <c r="FH6" s="471"/>
      <c r="FI6" s="471"/>
      <c r="FJ6" s="471"/>
      <c r="FK6" s="471"/>
      <c r="FL6" s="471"/>
      <c r="FM6" s="471"/>
      <c r="FN6" s="471"/>
      <c r="FO6" s="471"/>
      <c r="FP6" s="471"/>
      <c r="FQ6" s="471"/>
      <c r="FR6" s="471"/>
      <c r="FS6" s="471"/>
      <c r="FT6" s="471"/>
      <c r="FU6" s="471"/>
      <c r="FV6" s="471"/>
      <c r="FW6" s="471"/>
      <c r="FX6" s="471"/>
      <c r="FY6" s="471"/>
      <c r="FZ6" s="471"/>
      <c r="GA6" s="471"/>
      <c r="GB6" s="471"/>
      <c r="GC6" s="471"/>
      <c r="GD6" s="471"/>
      <c r="GE6" s="471"/>
      <c r="GF6" s="471"/>
      <c r="GG6" s="471"/>
      <c r="GH6" s="471"/>
      <c r="GI6" s="471"/>
      <c r="GJ6" s="471"/>
      <c r="GK6" s="471"/>
      <c r="GL6" s="471"/>
      <c r="GM6" s="471"/>
      <c r="GN6" s="471"/>
      <c r="GO6" s="471"/>
      <c r="GP6" s="471"/>
      <c r="GQ6" s="471"/>
      <c r="GR6" s="471"/>
      <c r="GS6" s="471"/>
      <c r="GT6" s="471"/>
      <c r="GU6" s="471"/>
      <c r="GV6" s="471"/>
      <c r="GW6" s="471"/>
      <c r="GX6" s="471"/>
      <c r="GY6" s="471"/>
      <c r="GZ6" s="471"/>
      <c r="HA6" s="471"/>
      <c r="HB6" s="471"/>
      <c r="HC6" s="471"/>
      <c r="HD6" s="471"/>
      <c r="HE6" s="471"/>
      <c r="HF6" s="471"/>
      <c r="HG6" s="471"/>
      <c r="HH6" s="471"/>
      <c r="HI6" s="471"/>
      <c r="HJ6" s="471"/>
      <c r="HK6" s="471"/>
      <c r="HL6" s="471"/>
      <c r="HM6" s="471"/>
      <c r="HN6" s="471"/>
      <c r="HO6" s="471"/>
      <c r="HP6" s="471"/>
      <c r="HQ6" s="471"/>
      <c r="HR6" s="471"/>
      <c r="HS6" s="471"/>
      <c r="HT6" s="471"/>
      <c r="HU6" s="471"/>
      <c r="HV6" s="471"/>
      <c r="HW6" s="471"/>
      <c r="HX6" s="471"/>
      <c r="HY6" s="471"/>
      <c r="HZ6" s="471"/>
      <c r="IA6" s="471"/>
      <c r="IB6" s="471"/>
      <c r="IC6" s="471"/>
      <c r="ID6" s="471"/>
      <c r="IE6" s="471"/>
      <c r="IF6" s="471"/>
      <c r="IG6" s="471"/>
      <c r="IH6" s="471"/>
      <c r="II6" s="471"/>
      <c r="IJ6" s="471"/>
      <c r="IK6" s="471"/>
      <c r="IL6" s="471"/>
      <c r="IM6" s="471"/>
      <c r="IN6" s="471"/>
      <c r="IO6" s="471"/>
      <c r="IP6" s="471"/>
      <c r="IQ6" s="471"/>
      <c r="IR6" s="471"/>
      <c r="IS6" s="471"/>
      <c r="IT6" s="471"/>
      <c r="IU6" s="471"/>
      <c r="IV6" s="471"/>
      <c r="IW6" s="471"/>
      <c r="IX6" s="471"/>
      <c r="IY6" s="471"/>
      <c r="IZ6" s="471"/>
      <c r="JA6" s="471"/>
      <c r="JB6" s="471"/>
      <c r="JC6" s="471"/>
      <c r="JD6" s="471"/>
      <c r="JE6" s="471"/>
      <c r="JF6" s="471"/>
      <c r="JG6" s="471"/>
      <c r="JH6" s="471"/>
      <c r="JI6" s="471"/>
      <c r="JJ6" s="471"/>
      <c r="JK6" s="471"/>
      <c r="JL6" s="471"/>
      <c r="JM6" s="471"/>
      <c r="JN6" s="471"/>
      <c r="JO6" s="471"/>
      <c r="JP6" s="471"/>
      <c r="JQ6" s="471"/>
      <c r="JR6" s="471"/>
      <c r="JS6" s="471"/>
      <c r="JT6" s="471"/>
      <c r="JU6" s="471"/>
      <c r="JV6" s="471"/>
      <c r="JW6" s="471"/>
      <c r="JX6" s="471"/>
      <c r="JY6" s="471"/>
      <c r="JZ6" s="471"/>
      <c r="KA6" s="471"/>
      <c r="KB6" s="471"/>
      <c r="KC6" s="471"/>
      <c r="KD6" s="471"/>
      <c r="KE6" s="471"/>
      <c r="KF6" s="471"/>
      <c r="KG6" s="471"/>
      <c r="KH6" s="471"/>
      <c r="KI6" s="471"/>
      <c r="KJ6" s="471"/>
      <c r="KK6" s="471"/>
      <c r="KL6" s="471"/>
      <c r="KM6" s="471"/>
      <c r="KN6" s="471"/>
      <c r="KO6" s="471"/>
      <c r="KP6" s="471"/>
      <c r="KQ6" s="471"/>
      <c r="KR6" s="471"/>
      <c r="KS6" s="471"/>
      <c r="KT6" s="471"/>
      <c r="KU6" s="471"/>
      <c r="KV6" s="471"/>
      <c r="KW6" s="471"/>
      <c r="KX6" s="471"/>
      <c r="KY6" s="471"/>
      <c r="KZ6" s="471"/>
      <c r="LA6" s="471"/>
      <c r="LB6" s="471"/>
      <c r="LC6" s="471"/>
      <c r="LD6" s="471"/>
      <c r="LE6" s="471"/>
      <c r="LF6" s="471"/>
      <c r="LG6" s="471"/>
      <c r="LH6" s="471"/>
      <c r="LI6" s="471"/>
      <c r="LJ6" s="471"/>
      <c r="LK6" s="471"/>
      <c r="LL6" s="471"/>
      <c r="LM6" s="471"/>
      <c r="LN6" s="471"/>
      <c r="LO6" s="471"/>
      <c r="LP6" s="471"/>
      <c r="LQ6" s="471"/>
      <c r="LR6" s="471"/>
      <c r="LS6" s="471"/>
      <c r="LT6" s="471"/>
      <c r="LU6" s="471"/>
      <c r="LV6" s="471"/>
      <c r="LW6" s="471"/>
      <c r="LX6" s="471"/>
      <c r="LY6" s="471"/>
      <c r="LZ6" s="471"/>
      <c r="MA6" s="471"/>
      <c r="MB6" s="471"/>
      <c r="MC6" s="471"/>
      <c r="MD6" s="471"/>
      <c r="ME6" s="471"/>
      <c r="MF6" s="471"/>
      <c r="MG6" s="471"/>
      <c r="MH6" s="471"/>
      <c r="MI6" s="471"/>
      <c r="MJ6" s="471"/>
      <c r="MK6" s="471"/>
      <c r="ML6" s="471"/>
      <c r="MM6" s="471"/>
      <c r="MN6" s="471"/>
      <c r="MO6" s="471"/>
      <c r="MP6" s="471"/>
      <c r="MQ6" s="471"/>
      <c r="MR6" s="471"/>
      <c r="MS6" s="471"/>
      <c r="MT6" s="471"/>
      <c r="MU6" s="471"/>
      <c r="MV6" s="471"/>
      <c r="MW6" s="471"/>
      <c r="MX6" s="471"/>
      <c r="MY6" s="471"/>
      <c r="MZ6" s="471"/>
      <c r="NA6" s="471"/>
      <c r="NB6" s="471"/>
      <c r="NC6" s="471"/>
      <c r="ND6" s="471"/>
      <c r="NE6" s="471"/>
      <c r="NF6" s="471"/>
      <c r="NG6" s="471"/>
      <c r="NH6" s="471"/>
      <c r="NI6" s="471"/>
      <c r="NJ6" s="471"/>
      <c r="NK6" s="471"/>
      <c r="NL6" s="471"/>
      <c r="NM6" s="471"/>
      <c r="NN6" s="471"/>
      <c r="NO6" s="471"/>
      <c r="NP6" s="471"/>
      <c r="NQ6" s="471"/>
      <c r="NR6" s="471"/>
      <c r="NS6" s="471"/>
      <c r="NT6" s="471"/>
      <c r="NU6" s="471"/>
      <c r="NV6" s="471"/>
      <c r="NW6" s="471"/>
      <c r="NX6" s="471"/>
      <c r="NY6" s="471"/>
      <c r="NZ6" s="471"/>
      <c r="OA6" s="471"/>
      <c r="OB6" s="471"/>
      <c r="OC6" s="471"/>
      <c r="OD6" s="471"/>
      <c r="OE6" s="471"/>
      <c r="OF6" s="471"/>
      <c r="OG6" s="471"/>
      <c r="OH6" s="471"/>
      <c r="OI6" s="471"/>
      <c r="OJ6" s="471"/>
      <c r="OK6" s="471"/>
      <c r="OL6" s="471"/>
      <c r="OM6" s="471"/>
      <c r="ON6" s="471"/>
      <c r="OO6" s="471"/>
      <c r="OP6" s="471"/>
      <c r="OQ6" s="471"/>
      <c r="OR6" s="471"/>
      <c r="OS6" s="471"/>
      <c r="OT6" s="471"/>
      <c r="OU6" s="471"/>
      <c r="OV6" s="471"/>
      <c r="OW6" s="471"/>
      <c r="OX6" s="471"/>
      <c r="OY6" s="471"/>
      <c r="OZ6" s="471"/>
      <c r="PA6" s="471"/>
      <c r="PB6" s="471"/>
      <c r="PC6" s="471"/>
      <c r="PD6" s="471"/>
      <c r="PE6" s="471"/>
      <c r="PF6" s="471"/>
      <c r="PG6" s="471"/>
      <c r="PH6" s="471"/>
      <c r="PI6" s="471"/>
      <c r="PJ6" s="471"/>
      <c r="PK6" s="471"/>
      <c r="PL6" s="471"/>
      <c r="PM6" s="471"/>
      <c r="PN6" s="471"/>
      <c r="PO6" s="471"/>
      <c r="PP6" s="471"/>
      <c r="PQ6" s="471"/>
      <c r="PR6" s="471"/>
      <c r="PS6" s="471"/>
      <c r="PT6" s="471"/>
      <c r="PU6" s="471"/>
      <c r="PV6" s="471"/>
      <c r="PW6" s="471"/>
      <c r="PX6" s="471"/>
      <c r="PY6" s="471"/>
      <c r="PZ6" s="471"/>
      <c r="QA6" s="471"/>
      <c r="QB6" s="471"/>
      <c r="QC6" s="471"/>
      <c r="QD6" s="471"/>
      <c r="QE6" s="471"/>
      <c r="QF6" s="471"/>
      <c r="QG6" s="471"/>
      <c r="QH6" s="471"/>
      <c r="QI6" s="471"/>
      <c r="QJ6" s="471"/>
      <c r="QK6" s="471"/>
      <c r="QL6" s="471"/>
      <c r="QM6" s="471"/>
      <c r="QN6" s="471"/>
      <c r="QO6" s="471"/>
      <c r="QP6" s="471"/>
      <c r="QQ6" s="471"/>
      <c r="QR6" s="471"/>
      <c r="QS6" s="471"/>
      <c r="QT6" s="471"/>
      <c r="QU6" s="471"/>
      <c r="QV6" s="471"/>
      <c r="QW6" s="471"/>
      <c r="QX6" s="471"/>
      <c r="QY6" s="471"/>
      <c r="QZ6" s="471"/>
      <c r="RA6" s="471"/>
      <c r="RB6" s="471"/>
      <c r="RC6" s="471"/>
      <c r="RD6" s="471"/>
      <c r="RE6" s="471"/>
      <c r="RF6" s="471"/>
      <c r="RG6" s="471"/>
      <c r="RH6" s="471"/>
      <c r="RI6" s="471"/>
      <c r="RJ6" s="471"/>
      <c r="RK6" s="471"/>
      <c r="RL6" s="471"/>
      <c r="RM6" s="471"/>
      <c r="RN6" s="471"/>
      <c r="RO6" s="471"/>
      <c r="RP6" s="471"/>
      <c r="RQ6" s="471"/>
      <c r="RR6" s="471"/>
      <c r="RS6" s="471"/>
      <c r="RT6" s="471"/>
      <c r="RU6" s="471"/>
      <c r="RV6" s="471"/>
      <c r="RW6" s="471"/>
      <c r="RX6" s="471"/>
      <c r="RY6" s="471"/>
      <c r="RZ6" s="471"/>
      <c r="SA6" s="471"/>
      <c r="SB6" s="471"/>
      <c r="SC6" s="471"/>
      <c r="SD6" s="471"/>
      <c r="SE6" s="471"/>
      <c r="SF6" s="471"/>
      <c r="SG6" s="471"/>
      <c r="SH6" s="471"/>
      <c r="SI6" s="471"/>
      <c r="SJ6" s="471"/>
      <c r="SK6" s="471"/>
      <c r="SL6" s="471"/>
      <c r="SM6" s="471"/>
      <c r="SN6" s="471"/>
      <c r="SO6" s="471"/>
      <c r="SP6" s="471"/>
      <c r="SQ6" s="471"/>
      <c r="SR6" s="471"/>
      <c r="SS6" s="471"/>
      <c r="ST6" s="471"/>
      <c r="SU6" s="471"/>
      <c r="SV6" s="471"/>
      <c r="SW6" s="471"/>
      <c r="SX6" s="471"/>
      <c r="SY6" s="471"/>
      <c r="SZ6" s="471"/>
      <c r="TA6" s="471"/>
      <c r="TB6" s="471"/>
      <c r="TC6" s="471"/>
      <c r="TD6" s="471"/>
      <c r="TE6" s="471"/>
      <c r="TF6" s="471"/>
      <c r="TG6" s="471"/>
      <c r="TH6" s="471"/>
      <c r="TI6" s="471"/>
      <c r="TJ6" s="471"/>
      <c r="TK6" s="471"/>
      <c r="TL6" s="471"/>
      <c r="TM6" s="471"/>
      <c r="TN6" s="471"/>
      <c r="TO6" s="471"/>
      <c r="TP6" s="471"/>
      <c r="TQ6" s="471"/>
      <c r="TR6" s="471"/>
      <c r="TS6" s="471"/>
      <c r="TT6" s="471"/>
      <c r="TU6" s="471"/>
      <c r="TV6" s="471"/>
      <c r="TW6" s="471"/>
      <c r="TX6" s="471"/>
      <c r="TY6" s="471"/>
      <c r="TZ6" s="471"/>
      <c r="UA6" s="471"/>
      <c r="UB6" s="471"/>
      <c r="UC6" s="471"/>
      <c r="UD6" s="471"/>
      <c r="UE6" s="471"/>
      <c r="UF6" s="471"/>
      <c r="UG6" s="471"/>
      <c r="UH6" s="471"/>
      <c r="UI6" s="471"/>
      <c r="UJ6" s="471"/>
      <c r="UK6" s="471"/>
      <c r="UL6" s="471"/>
      <c r="UM6" s="471"/>
      <c r="UN6" s="471"/>
      <c r="UO6" s="471"/>
      <c r="UP6" s="471"/>
      <c r="UQ6" s="471"/>
      <c r="UR6" s="471"/>
      <c r="US6" s="471"/>
      <c r="UT6" s="471"/>
      <c r="UU6" s="471"/>
      <c r="UV6" s="471"/>
      <c r="UW6" s="471"/>
      <c r="UX6" s="471"/>
      <c r="UY6" s="471"/>
      <c r="UZ6" s="471"/>
      <c r="VA6" s="471"/>
      <c r="VB6" s="471"/>
      <c r="VC6" s="471"/>
      <c r="VD6" s="471"/>
      <c r="VE6" s="471"/>
      <c r="VF6" s="471"/>
      <c r="VG6" s="471"/>
      <c r="VH6" s="471"/>
      <c r="VI6" s="471"/>
      <c r="VJ6" s="471"/>
      <c r="VK6" s="471"/>
      <c r="VL6" s="471"/>
      <c r="VM6" s="471"/>
      <c r="VN6" s="471"/>
      <c r="VO6" s="471"/>
    </row>
    <row r="7" spans="1:587" s="421" customFormat="1" x14ac:dyDescent="0.2">
      <c r="A7" s="501" t="str">
        <f>'Estimación anualizada '!A7</f>
        <v>1.1. Incremento de la productividad en el cultivo del sistema tradicional</v>
      </c>
      <c r="B7" s="501">
        <f>'Estimación anualizada '!V7</f>
        <v>394506723004.33331</v>
      </c>
      <c r="C7" s="501">
        <f>'Estimación anualizada '!B7+'Estimación anualizada '!C7+'Estimación anualizada '!D7+'Estimación anualizada '!E7</f>
        <v>40556765916.333328</v>
      </c>
      <c r="D7" s="501">
        <f>SUM('Estimación anualizada '!F7:M7)</f>
        <v>176974978544</v>
      </c>
      <c r="E7" s="501">
        <f>SUM('Estimación anualizada '!N7:U7)</f>
        <v>176974978544</v>
      </c>
      <c r="F7" s="501">
        <f t="shared" ref="F7:F44" si="0">SUM(C7:E7)</f>
        <v>394506723004.33331</v>
      </c>
      <c r="G7" s="501">
        <f t="shared" ref="G7:G45" si="1">F7-B7</f>
        <v>0</v>
      </c>
      <c r="H7" s="471"/>
      <c r="I7" s="471"/>
      <c r="J7" s="471"/>
      <c r="K7" s="471"/>
      <c r="L7" s="471"/>
      <c r="M7" s="471"/>
      <c r="N7" s="471"/>
      <c r="O7" s="471"/>
      <c r="P7" s="471"/>
      <c r="Q7" s="471"/>
      <c r="R7" s="471"/>
      <c r="S7" s="471"/>
      <c r="T7" s="471"/>
      <c r="U7" s="471"/>
      <c r="V7" s="471"/>
      <c r="W7" s="471"/>
      <c r="X7" s="471"/>
      <c r="Y7" s="471"/>
      <c r="Z7" s="471"/>
      <c r="AA7" s="471"/>
      <c r="AB7" s="471"/>
      <c r="AC7" s="471"/>
      <c r="AD7" s="471"/>
      <c r="AE7" s="471"/>
      <c r="AF7" s="471"/>
      <c r="AG7" s="471"/>
      <c r="AH7" s="471"/>
      <c r="AI7" s="471"/>
      <c r="AJ7" s="471"/>
      <c r="AK7" s="471"/>
      <c r="AL7" s="471"/>
      <c r="AM7" s="471"/>
      <c r="AN7" s="471"/>
      <c r="AO7" s="471"/>
      <c r="AP7" s="471"/>
      <c r="AQ7" s="471"/>
      <c r="AR7" s="471"/>
      <c r="AS7" s="471"/>
      <c r="AT7" s="471"/>
      <c r="AU7" s="471"/>
      <c r="AV7" s="471"/>
      <c r="AW7" s="471"/>
      <c r="AX7" s="471"/>
      <c r="AY7" s="471"/>
      <c r="AZ7" s="471"/>
      <c r="BA7" s="471"/>
      <c r="BB7" s="471"/>
      <c r="BC7" s="471"/>
      <c r="BD7" s="471"/>
      <c r="BE7" s="471"/>
      <c r="BF7" s="471"/>
      <c r="BG7" s="471"/>
      <c r="BH7" s="471"/>
      <c r="BI7" s="471"/>
      <c r="BJ7" s="471"/>
      <c r="BK7" s="471"/>
      <c r="BL7" s="471"/>
      <c r="BM7" s="471"/>
      <c r="BN7" s="471"/>
      <c r="BO7" s="471"/>
      <c r="BP7" s="471"/>
      <c r="BQ7" s="471"/>
      <c r="BR7" s="471"/>
      <c r="BS7" s="471"/>
      <c r="BT7" s="471"/>
      <c r="BU7" s="471"/>
      <c r="BV7" s="471"/>
      <c r="BW7" s="471"/>
      <c r="BX7" s="471"/>
      <c r="BY7" s="471"/>
      <c r="BZ7" s="471"/>
      <c r="CA7" s="471"/>
      <c r="CB7" s="471"/>
      <c r="CC7" s="471"/>
      <c r="CD7" s="471"/>
      <c r="CE7" s="471"/>
      <c r="CF7" s="471"/>
      <c r="CG7" s="471"/>
      <c r="CH7" s="471"/>
      <c r="CI7" s="471"/>
      <c r="CJ7" s="471"/>
      <c r="CK7" s="471"/>
      <c r="CL7" s="471"/>
      <c r="CM7" s="471"/>
      <c r="CN7" s="471"/>
      <c r="CO7" s="471"/>
      <c r="CP7" s="471"/>
      <c r="CQ7" s="471"/>
      <c r="CR7" s="471"/>
      <c r="CS7" s="471"/>
      <c r="CT7" s="471"/>
      <c r="CU7" s="471"/>
      <c r="CV7" s="471"/>
      <c r="CW7" s="471"/>
      <c r="CX7" s="471"/>
      <c r="CY7" s="471"/>
      <c r="CZ7" s="471"/>
      <c r="DA7" s="471"/>
      <c r="DB7" s="471"/>
      <c r="DC7" s="471"/>
      <c r="DD7" s="471"/>
      <c r="DE7" s="471"/>
      <c r="DF7" s="471"/>
      <c r="DG7" s="471"/>
      <c r="DH7" s="471"/>
      <c r="DI7" s="471"/>
      <c r="DJ7" s="471"/>
      <c r="DK7" s="471"/>
      <c r="DL7" s="471"/>
      <c r="DM7" s="471"/>
      <c r="DN7" s="471"/>
      <c r="DO7" s="471"/>
      <c r="DP7" s="471"/>
      <c r="DQ7" s="471"/>
      <c r="DR7" s="471"/>
      <c r="DS7" s="471"/>
      <c r="DT7" s="471"/>
      <c r="DU7" s="471"/>
      <c r="DV7" s="471"/>
      <c r="DW7" s="471"/>
      <c r="DX7" s="471"/>
      <c r="DY7" s="471"/>
      <c r="DZ7" s="471"/>
      <c r="EA7" s="471"/>
      <c r="EB7" s="471"/>
      <c r="EC7" s="471"/>
      <c r="ED7" s="471"/>
      <c r="EE7" s="471"/>
      <c r="EF7" s="471"/>
      <c r="EG7" s="471"/>
      <c r="EH7" s="471"/>
      <c r="EI7" s="471"/>
      <c r="EJ7" s="471"/>
      <c r="EK7" s="471"/>
      <c r="EL7" s="471"/>
      <c r="EM7" s="471"/>
      <c r="EN7" s="471"/>
      <c r="EO7" s="471"/>
      <c r="EP7" s="471"/>
      <c r="EQ7" s="471"/>
      <c r="ER7" s="471"/>
      <c r="ES7" s="471"/>
      <c r="ET7" s="471"/>
      <c r="EU7" s="471"/>
      <c r="EV7" s="471"/>
      <c r="EW7" s="471"/>
      <c r="EX7" s="471"/>
      <c r="EY7" s="471"/>
      <c r="EZ7" s="471"/>
      <c r="FA7" s="471"/>
      <c r="FB7" s="471"/>
      <c r="FC7" s="471"/>
      <c r="FD7" s="471"/>
      <c r="FE7" s="471"/>
      <c r="FF7" s="471"/>
      <c r="FG7" s="471"/>
      <c r="FH7" s="471"/>
      <c r="FI7" s="471"/>
      <c r="FJ7" s="471"/>
      <c r="FK7" s="471"/>
      <c r="FL7" s="471"/>
      <c r="FM7" s="471"/>
      <c r="FN7" s="471"/>
      <c r="FO7" s="471"/>
      <c r="FP7" s="471"/>
      <c r="FQ7" s="471"/>
      <c r="FR7" s="471"/>
      <c r="FS7" s="471"/>
      <c r="FT7" s="471"/>
      <c r="FU7" s="471"/>
      <c r="FV7" s="471"/>
      <c r="FW7" s="471"/>
      <c r="FX7" s="471"/>
      <c r="FY7" s="471"/>
      <c r="FZ7" s="471"/>
      <c r="GA7" s="471"/>
      <c r="GB7" s="471"/>
      <c r="GC7" s="471"/>
      <c r="GD7" s="471"/>
      <c r="GE7" s="471"/>
      <c r="GF7" s="471"/>
      <c r="GG7" s="471"/>
      <c r="GH7" s="471"/>
      <c r="GI7" s="471"/>
      <c r="GJ7" s="471"/>
      <c r="GK7" s="471"/>
      <c r="GL7" s="471"/>
      <c r="GM7" s="471"/>
      <c r="GN7" s="471"/>
      <c r="GO7" s="471"/>
      <c r="GP7" s="471"/>
      <c r="GQ7" s="471"/>
      <c r="GR7" s="471"/>
      <c r="GS7" s="471"/>
      <c r="GT7" s="471"/>
      <c r="GU7" s="471"/>
      <c r="GV7" s="471"/>
      <c r="GW7" s="471"/>
      <c r="GX7" s="471"/>
      <c r="GY7" s="471"/>
      <c r="GZ7" s="471"/>
      <c r="HA7" s="471"/>
      <c r="HB7" s="471"/>
      <c r="HC7" s="471"/>
      <c r="HD7" s="471"/>
      <c r="HE7" s="471"/>
      <c r="HF7" s="471"/>
      <c r="HG7" s="471"/>
      <c r="HH7" s="471"/>
      <c r="HI7" s="471"/>
      <c r="HJ7" s="471"/>
      <c r="HK7" s="471"/>
      <c r="HL7" s="471"/>
      <c r="HM7" s="471"/>
      <c r="HN7" s="471"/>
      <c r="HO7" s="471"/>
      <c r="HP7" s="471"/>
      <c r="HQ7" s="471"/>
      <c r="HR7" s="471"/>
      <c r="HS7" s="471"/>
      <c r="HT7" s="471"/>
      <c r="HU7" s="471"/>
      <c r="HV7" s="471"/>
      <c r="HW7" s="471"/>
      <c r="HX7" s="471"/>
      <c r="HY7" s="471"/>
      <c r="HZ7" s="471"/>
      <c r="IA7" s="471"/>
      <c r="IB7" s="471"/>
      <c r="IC7" s="471"/>
      <c r="ID7" s="471"/>
      <c r="IE7" s="471"/>
      <c r="IF7" s="471"/>
      <c r="IG7" s="471"/>
      <c r="IH7" s="471"/>
      <c r="II7" s="471"/>
      <c r="IJ7" s="471"/>
      <c r="IK7" s="471"/>
      <c r="IL7" s="471"/>
      <c r="IM7" s="471"/>
      <c r="IN7" s="471"/>
      <c r="IO7" s="471"/>
      <c r="IP7" s="471"/>
      <c r="IQ7" s="471"/>
      <c r="IR7" s="471"/>
      <c r="IS7" s="471"/>
      <c r="IT7" s="471"/>
      <c r="IU7" s="471"/>
      <c r="IV7" s="471"/>
      <c r="IW7" s="471"/>
      <c r="IX7" s="471"/>
      <c r="IY7" s="471"/>
      <c r="IZ7" s="471"/>
      <c r="JA7" s="471"/>
      <c r="JB7" s="471"/>
      <c r="JC7" s="471"/>
      <c r="JD7" s="471"/>
      <c r="JE7" s="471"/>
      <c r="JF7" s="471"/>
      <c r="JG7" s="471"/>
      <c r="JH7" s="471"/>
      <c r="JI7" s="471"/>
      <c r="JJ7" s="471"/>
      <c r="JK7" s="471"/>
      <c r="JL7" s="471"/>
      <c r="JM7" s="471"/>
      <c r="JN7" s="471"/>
      <c r="JO7" s="471"/>
      <c r="JP7" s="471"/>
      <c r="JQ7" s="471"/>
      <c r="JR7" s="471"/>
      <c r="JS7" s="471"/>
      <c r="JT7" s="471"/>
      <c r="JU7" s="471"/>
      <c r="JV7" s="471"/>
      <c r="JW7" s="471"/>
      <c r="JX7" s="471"/>
      <c r="JY7" s="471"/>
      <c r="JZ7" s="471"/>
      <c r="KA7" s="471"/>
      <c r="KB7" s="471"/>
      <c r="KC7" s="471"/>
      <c r="KD7" s="471"/>
      <c r="KE7" s="471"/>
      <c r="KF7" s="471"/>
      <c r="KG7" s="471"/>
      <c r="KH7" s="471"/>
      <c r="KI7" s="471"/>
      <c r="KJ7" s="471"/>
      <c r="KK7" s="471"/>
      <c r="KL7" s="471"/>
      <c r="KM7" s="471"/>
      <c r="KN7" s="471"/>
      <c r="KO7" s="471"/>
      <c r="KP7" s="471"/>
      <c r="KQ7" s="471"/>
      <c r="KR7" s="471"/>
      <c r="KS7" s="471"/>
      <c r="KT7" s="471"/>
      <c r="KU7" s="471"/>
      <c r="KV7" s="471"/>
      <c r="KW7" s="471"/>
      <c r="KX7" s="471"/>
      <c r="KY7" s="471"/>
      <c r="KZ7" s="471"/>
      <c r="LA7" s="471"/>
      <c r="LB7" s="471"/>
      <c r="LC7" s="471"/>
      <c r="LD7" s="471"/>
      <c r="LE7" s="471"/>
      <c r="LF7" s="471"/>
      <c r="LG7" s="471"/>
      <c r="LH7" s="471"/>
      <c r="LI7" s="471"/>
      <c r="LJ7" s="471"/>
      <c r="LK7" s="471"/>
      <c r="LL7" s="471"/>
      <c r="LM7" s="471"/>
      <c r="LN7" s="471"/>
      <c r="LO7" s="471"/>
      <c r="LP7" s="471"/>
      <c r="LQ7" s="471"/>
      <c r="LR7" s="471"/>
      <c r="LS7" s="471"/>
      <c r="LT7" s="471"/>
      <c r="LU7" s="471"/>
      <c r="LV7" s="471"/>
      <c r="LW7" s="471"/>
      <c r="LX7" s="471"/>
      <c r="LY7" s="471"/>
      <c r="LZ7" s="471"/>
      <c r="MA7" s="471"/>
      <c r="MB7" s="471"/>
      <c r="MC7" s="471"/>
      <c r="MD7" s="471"/>
      <c r="ME7" s="471"/>
      <c r="MF7" s="471"/>
      <c r="MG7" s="471"/>
      <c r="MH7" s="471"/>
      <c r="MI7" s="471"/>
      <c r="MJ7" s="471"/>
      <c r="MK7" s="471"/>
      <c r="ML7" s="471"/>
      <c r="MM7" s="471"/>
      <c r="MN7" s="471"/>
      <c r="MO7" s="471"/>
      <c r="MP7" s="471"/>
      <c r="MQ7" s="471"/>
      <c r="MR7" s="471"/>
      <c r="MS7" s="471"/>
      <c r="MT7" s="471"/>
      <c r="MU7" s="471"/>
      <c r="MV7" s="471"/>
      <c r="MW7" s="471"/>
      <c r="MX7" s="471"/>
      <c r="MY7" s="471"/>
      <c r="MZ7" s="471"/>
      <c r="NA7" s="471"/>
      <c r="NB7" s="471"/>
      <c r="NC7" s="471"/>
      <c r="ND7" s="471"/>
      <c r="NE7" s="471"/>
      <c r="NF7" s="471"/>
      <c r="NG7" s="471"/>
      <c r="NH7" s="471"/>
      <c r="NI7" s="471"/>
      <c r="NJ7" s="471"/>
      <c r="NK7" s="471"/>
      <c r="NL7" s="471"/>
      <c r="NM7" s="471"/>
      <c r="NN7" s="471"/>
      <c r="NO7" s="471"/>
      <c r="NP7" s="471"/>
      <c r="NQ7" s="471"/>
      <c r="NR7" s="471"/>
      <c r="NS7" s="471"/>
      <c r="NT7" s="471"/>
      <c r="NU7" s="471"/>
      <c r="NV7" s="471"/>
      <c r="NW7" s="471"/>
      <c r="NX7" s="471"/>
      <c r="NY7" s="471"/>
      <c r="NZ7" s="471"/>
      <c r="OA7" s="471"/>
      <c r="OB7" s="471"/>
      <c r="OC7" s="471"/>
      <c r="OD7" s="471"/>
      <c r="OE7" s="471"/>
      <c r="OF7" s="471"/>
      <c r="OG7" s="471"/>
      <c r="OH7" s="471"/>
      <c r="OI7" s="471"/>
      <c r="OJ7" s="471"/>
      <c r="OK7" s="471"/>
      <c r="OL7" s="471"/>
      <c r="OM7" s="471"/>
      <c r="ON7" s="471"/>
      <c r="OO7" s="471"/>
      <c r="OP7" s="471"/>
      <c r="OQ7" s="471"/>
      <c r="OR7" s="471"/>
      <c r="OS7" s="471"/>
      <c r="OT7" s="471"/>
      <c r="OU7" s="471"/>
      <c r="OV7" s="471"/>
      <c r="OW7" s="471"/>
      <c r="OX7" s="471"/>
      <c r="OY7" s="471"/>
      <c r="OZ7" s="471"/>
      <c r="PA7" s="471"/>
      <c r="PB7" s="471"/>
      <c r="PC7" s="471"/>
      <c r="PD7" s="471"/>
      <c r="PE7" s="471"/>
      <c r="PF7" s="471"/>
      <c r="PG7" s="471"/>
      <c r="PH7" s="471"/>
      <c r="PI7" s="471"/>
      <c r="PJ7" s="471"/>
      <c r="PK7" s="471"/>
      <c r="PL7" s="471"/>
      <c r="PM7" s="471"/>
      <c r="PN7" s="471"/>
      <c r="PO7" s="471"/>
      <c r="PP7" s="471"/>
      <c r="PQ7" s="471"/>
      <c r="PR7" s="471"/>
      <c r="PS7" s="471"/>
      <c r="PT7" s="471"/>
      <c r="PU7" s="471"/>
      <c r="PV7" s="471"/>
      <c r="PW7" s="471"/>
      <c r="PX7" s="471"/>
      <c r="PY7" s="471"/>
      <c r="PZ7" s="471"/>
      <c r="QA7" s="471"/>
      <c r="QB7" s="471"/>
      <c r="QC7" s="471"/>
      <c r="QD7" s="471"/>
      <c r="QE7" s="471"/>
      <c r="QF7" s="471"/>
      <c r="QG7" s="471"/>
      <c r="QH7" s="471"/>
      <c r="QI7" s="471"/>
      <c r="QJ7" s="471"/>
      <c r="QK7" s="471"/>
      <c r="QL7" s="471"/>
      <c r="QM7" s="471"/>
      <c r="QN7" s="471"/>
      <c r="QO7" s="471"/>
      <c r="QP7" s="471"/>
      <c r="QQ7" s="471"/>
      <c r="QR7" s="471"/>
      <c r="QS7" s="471"/>
      <c r="QT7" s="471"/>
      <c r="QU7" s="471"/>
      <c r="QV7" s="471"/>
      <c r="QW7" s="471"/>
      <c r="QX7" s="471"/>
      <c r="QY7" s="471"/>
      <c r="QZ7" s="471"/>
      <c r="RA7" s="471"/>
      <c r="RB7" s="471"/>
      <c r="RC7" s="471"/>
      <c r="RD7" s="471"/>
      <c r="RE7" s="471"/>
      <c r="RF7" s="471"/>
      <c r="RG7" s="471"/>
      <c r="RH7" s="471"/>
      <c r="RI7" s="471"/>
      <c r="RJ7" s="471"/>
      <c r="RK7" s="471"/>
      <c r="RL7" s="471"/>
      <c r="RM7" s="471"/>
      <c r="RN7" s="471"/>
      <c r="RO7" s="471"/>
      <c r="RP7" s="471"/>
      <c r="RQ7" s="471"/>
      <c r="RR7" s="471"/>
      <c r="RS7" s="471"/>
      <c r="RT7" s="471"/>
      <c r="RU7" s="471"/>
      <c r="RV7" s="471"/>
      <c r="RW7" s="471"/>
      <c r="RX7" s="471"/>
      <c r="RY7" s="471"/>
      <c r="RZ7" s="471"/>
      <c r="SA7" s="471"/>
      <c r="SB7" s="471"/>
      <c r="SC7" s="471"/>
      <c r="SD7" s="471"/>
      <c r="SE7" s="471"/>
      <c r="SF7" s="471"/>
      <c r="SG7" s="471"/>
      <c r="SH7" s="471"/>
      <c r="SI7" s="471"/>
      <c r="SJ7" s="471"/>
      <c r="SK7" s="471"/>
      <c r="SL7" s="471"/>
      <c r="SM7" s="471"/>
      <c r="SN7" s="471"/>
      <c r="SO7" s="471"/>
      <c r="SP7" s="471"/>
      <c r="SQ7" s="471"/>
      <c r="SR7" s="471"/>
      <c r="SS7" s="471"/>
      <c r="ST7" s="471"/>
      <c r="SU7" s="471"/>
      <c r="SV7" s="471"/>
      <c r="SW7" s="471"/>
      <c r="SX7" s="471"/>
      <c r="SY7" s="471"/>
      <c r="SZ7" s="471"/>
      <c r="TA7" s="471"/>
      <c r="TB7" s="471"/>
      <c r="TC7" s="471"/>
      <c r="TD7" s="471"/>
      <c r="TE7" s="471"/>
      <c r="TF7" s="471"/>
      <c r="TG7" s="471"/>
      <c r="TH7" s="471"/>
      <c r="TI7" s="471"/>
      <c r="TJ7" s="471"/>
      <c r="TK7" s="471"/>
      <c r="TL7" s="471"/>
      <c r="TM7" s="471"/>
      <c r="TN7" s="471"/>
      <c r="TO7" s="471"/>
      <c r="TP7" s="471"/>
      <c r="TQ7" s="471"/>
      <c r="TR7" s="471"/>
      <c r="TS7" s="471"/>
      <c r="TT7" s="471"/>
      <c r="TU7" s="471"/>
      <c r="TV7" s="471"/>
      <c r="TW7" s="471"/>
      <c r="TX7" s="471"/>
      <c r="TY7" s="471"/>
      <c r="TZ7" s="471"/>
      <c r="UA7" s="471"/>
      <c r="UB7" s="471"/>
      <c r="UC7" s="471"/>
      <c r="UD7" s="471"/>
      <c r="UE7" s="471"/>
      <c r="UF7" s="471"/>
      <c r="UG7" s="471"/>
      <c r="UH7" s="471"/>
      <c r="UI7" s="471"/>
      <c r="UJ7" s="471"/>
      <c r="UK7" s="471"/>
      <c r="UL7" s="471"/>
      <c r="UM7" s="471"/>
      <c r="UN7" s="471"/>
      <c r="UO7" s="471"/>
      <c r="UP7" s="471"/>
      <c r="UQ7" s="471"/>
      <c r="UR7" s="471"/>
      <c r="US7" s="471"/>
      <c r="UT7" s="471"/>
      <c r="UU7" s="471"/>
      <c r="UV7" s="471"/>
      <c r="UW7" s="471"/>
      <c r="UX7" s="471"/>
      <c r="UY7" s="471"/>
      <c r="UZ7" s="471"/>
      <c r="VA7" s="471"/>
      <c r="VB7" s="471"/>
      <c r="VC7" s="471"/>
      <c r="VD7" s="471"/>
      <c r="VE7" s="471"/>
      <c r="VF7" s="471"/>
      <c r="VG7" s="471"/>
      <c r="VH7" s="471"/>
      <c r="VI7" s="471"/>
      <c r="VJ7" s="471"/>
      <c r="VK7" s="471"/>
      <c r="VL7" s="471"/>
      <c r="VM7" s="471"/>
      <c r="VN7" s="471"/>
      <c r="VO7" s="471"/>
    </row>
    <row r="8" spans="1:587" s="421" customFormat="1" ht="13.5" customHeight="1" x14ac:dyDescent="0.2">
      <c r="A8" s="501" t="str">
        <f>'Estimación anualizada '!A8</f>
        <v>1.2. Incremento de la productividad del cultivo del sistema tecnificado</v>
      </c>
      <c r="B8" s="501">
        <f>'Estimación anualizada '!V8</f>
        <v>577964026364.33325</v>
      </c>
      <c r="C8" s="501">
        <f>'Estimación anualizada '!B8+'Estimación anualizada '!C8+'Estimación anualizada '!D8+'Estimación anualizada '!E8</f>
        <v>51348371996.333328</v>
      </c>
      <c r="D8" s="501">
        <f>SUM('Estimación anualizada '!F8:M8)</f>
        <v>263307827184</v>
      </c>
      <c r="E8" s="501">
        <f>SUM('Estimación anualizada '!N8:U8)</f>
        <v>263307827184</v>
      </c>
      <c r="F8" s="501">
        <f t="shared" si="0"/>
        <v>577964026364.33325</v>
      </c>
      <c r="G8" s="501">
        <f t="shared" si="1"/>
        <v>0</v>
      </c>
      <c r="H8" s="471"/>
      <c r="I8" s="471"/>
      <c r="J8" s="471"/>
      <c r="K8" s="471"/>
      <c r="L8" s="471"/>
      <c r="M8" s="471"/>
      <c r="N8" s="471"/>
      <c r="O8" s="471"/>
      <c r="P8" s="471"/>
      <c r="Q8" s="471"/>
      <c r="R8" s="471"/>
      <c r="S8" s="471"/>
      <c r="T8" s="471"/>
      <c r="U8" s="471"/>
      <c r="V8" s="471"/>
      <c r="W8" s="471"/>
      <c r="X8" s="471"/>
      <c r="Y8" s="471"/>
      <c r="Z8" s="471"/>
      <c r="AA8" s="471"/>
      <c r="AB8" s="471"/>
      <c r="AC8" s="471"/>
      <c r="AD8" s="471"/>
      <c r="AE8" s="471"/>
      <c r="AF8" s="471"/>
      <c r="AG8" s="471"/>
      <c r="AH8" s="471"/>
      <c r="AI8" s="471"/>
      <c r="AJ8" s="471"/>
      <c r="AK8" s="471"/>
      <c r="AL8" s="471"/>
      <c r="AM8" s="471"/>
      <c r="AN8" s="471"/>
      <c r="AO8" s="471"/>
      <c r="AP8" s="471"/>
      <c r="AQ8" s="471"/>
      <c r="AR8" s="471"/>
      <c r="AS8" s="471"/>
      <c r="AT8" s="471"/>
      <c r="AU8" s="471"/>
      <c r="AV8" s="471"/>
      <c r="AW8" s="471"/>
      <c r="AX8" s="471"/>
      <c r="AY8" s="471"/>
      <c r="AZ8" s="471"/>
      <c r="BA8" s="471"/>
      <c r="BB8" s="471"/>
      <c r="BC8" s="471"/>
      <c r="BD8" s="471"/>
      <c r="BE8" s="471"/>
      <c r="BF8" s="471"/>
      <c r="BG8" s="471"/>
      <c r="BH8" s="471"/>
      <c r="BI8" s="471"/>
      <c r="BJ8" s="471"/>
      <c r="BK8" s="471"/>
      <c r="BL8" s="471"/>
      <c r="BM8" s="471"/>
      <c r="BN8" s="471"/>
      <c r="BO8" s="471"/>
      <c r="BP8" s="471"/>
      <c r="BQ8" s="471"/>
      <c r="BR8" s="471"/>
      <c r="BS8" s="471"/>
      <c r="BT8" s="471"/>
      <c r="BU8" s="471"/>
      <c r="BV8" s="471"/>
      <c r="BW8" s="471"/>
      <c r="BX8" s="471"/>
      <c r="BY8" s="471"/>
      <c r="BZ8" s="471"/>
      <c r="CA8" s="471"/>
      <c r="CB8" s="471"/>
      <c r="CC8" s="471"/>
      <c r="CD8" s="471"/>
      <c r="CE8" s="471"/>
      <c r="CF8" s="471"/>
      <c r="CG8" s="471"/>
      <c r="CH8" s="471"/>
      <c r="CI8" s="471"/>
      <c r="CJ8" s="471"/>
      <c r="CK8" s="471"/>
      <c r="CL8" s="471"/>
      <c r="CM8" s="471"/>
      <c r="CN8" s="471"/>
      <c r="CO8" s="471"/>
      <c r="CP8" s="471"/>
      <c r="CQ8" s="471"/>
      <c r="CR8" s="471"/>
      <c r="CS8" s="471"/>
      <c r="CT8" s="471"/>
      <c r="CU8" s="471"/>
      <c r="CV8" s="471"/>
      <c r="CW8" s="471"/>
      <c r="CX8" s="471"/>
      <c r="CY8" s="471"/>
      <c r="CZ8" s="471"/>
      <c r="DA8" s="471"/>
      <c r="DB8" s="471"/>
      <c r="DC8" s="471"/>
      <c r="DD8" s="471"/>
      <c r="DE8" s="471"/>
      <c r="DF8" s="471"/>
      <c r="DG8" s="471"/>
      <c r="DH8" s="471"/>
      <c r="DI8" s="471"/>
      <c r="DJ8" s="471"/>
      <c r="DK8" s="471"/>
      <c r="DL8" s="471"/>
      <c r="DM8" s="471"/>
      <c r="DN8" s="471"/>
      <c r="DO8" s="471"/>
      <c r="DP8" s="471"/>
      <c r="DQ8" s="471"/>
      <c r="DR8" s="471"/>
      <c r="DS8" s="471"/>
      <c r="DT8" s="471"/>
      <c r="DU8" s="471"/>
      <c r="DV8" s="471"/>
      <c r="DW8" s="471"/>
      <c r="DX8" s="471"/>
      <c r="DY8" s="471"/>
      <c r="DZ8" s="471"/>
      <c r="EA8" s="471"/>
      <c r="EB8" s="471"/>
      <c r="EC8" s="471"/>
      <c r="ED8" s="471"/>
      <c r="EE8" s="471"/>
      <c r="EF8" s="471"/>
      <c r="EG8" s="471"/>
      <c r="EH8" s="471"/>
      <c r="EI8" s="471"/>
      <c r="EJ8" s="471"/>
      <c r="EK8" s="471"/>
      <c r="EL8" s="471"/>
      <c r="EM8" s="471"/>
      <c r="EN8" s="471"/>
      <c r="EO8" s="471"/>
      <c r="EP8" s="471"/>
      <c r="EQ8" s="471"/>
      <c r="ER8" s="471"/>
      <c r="ES8" s="471"/>
      <c r="ET8" s="471"/>
      <c r="EU8" s="471"/>
      <c r="EV8" s="471"/>
      <c r="EW8" s="471"/>
      <c r="EX8" s="471"/>
      <c r="EY8" s="471"/>
      <c r="EZ8" s="471"/>
      <c r="FA8" s="471"/>
      <c r="FB8" s="471"/>
      <c r="FC8" s="471"/>
      <c r="FD8" s="471"/>
      <c r="FE8" s="471"/>
      <c r="FF8" s="471"/>
      <c r="FG8" s="471"/>
      <c r="FH8" s="471"/>
      <c r="FI8" s="471"/>
      <c r="FJ8" s="471"/>
      <c r="FK8" s="471"/>
      <c r="FL8" s="471"/>
      <c r="FM8" s="471"/>
      <c r="FN8" s="471"/>
      <c r="FO8" s="471"/>
      <c r="FP8" s="471"/>
      <c r="FQ8" s="471"/>
      <c r="FR8" s="471"/>
      <c r="FS8" s="471"/>
      <c r="FT8" s="471"/>
      <c r="FU8" s="471"/>
      <c r="FV8" s="471"/>
      <c r="FW8" s="471"/>
      <c r="FX8" s="471"/>
      <c r="FY8" s="471"/>
      <c r="FZ8" s="471"/>
      <c r="GA8" s="471"/>
      <c r="GB8" s="471"/>
      <c r="GC8" s="471"/>
      <c r="GD8" s="471"/>
      <c r="GE8" s="471"/>
      <c r="GF8" s="471"/>
      <c r="GG8" s="471"/>
      <c r="GH8" s="471"/>
      <c r="GI8" s="471"/>
      <c r="GJ8" s="471"/>
      <c r="GK8" s="471"/>
      <c r="GL8" s="471"/>
      <c r="GM8" s="471"/>
      <c r="GN8" s="471"/>
      <c r="GO8" s="471"/>
      <c r="GP8" s="471"/>
      <c r="GQ8" s="471"/>
      <c r="GR8" s="471"/>
      <c r="GS8" s="471"/>
      <c r="GT8" s="471"/>
      <c r="GU8" s="471"/>
      <c r="GV8" s="471"/>
      <c r="GW8" s="471"/>
      <c r="GX8" s="471"/>
      <c r="GY8" s="471"/>
      <c r="GZ8" s="471"/>
      <c r="HA8" s="471"/>
      <c r="HB8" s="471"/>
      <c r="HC8" s="471"/>
      <c r="HD8" s="471"/>
      <c r="HE8" s="471"/>
      <c r="HF8" s="471"/>
      <c r="HG8" s="471"/>
      <c r="HH8" s="471"/>
      <c r="HI8" s="471"/>
      <c r="HJ8" s="471"/>
      <c r="HK8" s="471"/>
      <c r="HL8" s="471"/>
      <c r="HM8" s="471"/>
      <c r="HN8" s="471"/>
      <c r="HO8" s="471"/>
      <c r="HP8" s="471"/>
      <c r="HQ8" s="471"/>
      <c r="HR8" s="471"/>
      <c r="HS8" s="471"/>
      <c r="HT8" s="471"/>
      <c r="HU8" s="471"/>
      <c r="HV8" s="471"/>
      <c r="HW8" s="471"/>
      <c r="HX8" s="471"/>
      <c r="HY8" s="471"/>
      <c r="HZ8" s="471"/>
      <c r="IA8" s="471"/>
      <c r="IB8" s="471"/>
      <c r="IC8" s="471"/>
      <c r="ID8" s="471"/>
      <c r="IE8" s="471"/>
      <c r="IF8" s="471"/>
      <c r="IG8" s="471"/>
      <c r="IH8" s="471"/>
      <c r="II8" s="471"/>
      <c r="IJ8" s="471"/>
      <c r="IK8" s="471"/>
      <c r="IL8" s="471"/>
      <c r="IM8" s="471"/>
      <c r="IN8" s="471"/>
      <c r="IO8" s="471"/>
      <c r="IP8" s="471"/>
      <c r="IQ8" s="471"/>
      <c r="IR8" s="471"/>
      <c r="IS8" s="471"/>
      <c r="IT8" s="471"/>
      <c r="IU8" s="471"/>
      <c r="IV8" s="471"/>
      <c r="IW8" s="471"/>
      <c r="IX8" s="471"/>
      <c r="IY8" s="471"/>
      <c r="IZ8" s="471"/>
      <c r="JA8" s="471"/>
      <c r="JB8" s="471"/>
      <c r="JC8" s="471"/>
      <c r="JD8" s="471"/>
      <c r="JE8" s="471"/>
      <c r="JF8" s="471"/>
      <c r="JG8" s="471"/>
      <c r="JH8" s="471"/>
      <c r="JI8" s="471"/>
      <c r="JJ8" s="471"/>
      <c r="JK8" s="471"/>
      <c r="JL8" s="471"/>
      <c r="JM8" s="471"/>
      <c r="JN8" s="471"/>
      <c r="JO8" s="471"/>
      <c r="JP8" s="471"/>
      <c r="JQ8" s="471"/>
      <c r="JR8" s="471"/>
      <c r="JS8" s="471"/>
      <c r="JT8" s="471"/>
      <c r="JU8" s="471"/>
      <c r="JV8" s="471"/>
      <c r="JW8" s="471"/>
      <c r="JX8" s="471"/>
      <c r="JY8" s="471"/>
      <c r="JZ8" s="471"/>
      <c r="KA8" s="471"/>
      <c r="KB8" s="471"/>
      <c r="KC8" s="471"/>
      <c r="KD8" s="471"/>
      <c r="KE8" s="471"/>
      <c r="KF8" s="471"/>
      <c r="KG8" s="471"/>
      <c r="KH8" s="471"/>
      <c r="KI8" s="471"/>
      <c r="KJ8" s="471"/>
      <c r="KK8" s="471"/>
      <c r="KL8" s="471"/>
      <c r="KM8" s="471"/>
      <c r="KN8" s="471"/>
      <c r="KO8" s="471"/>
      <c r="KP8" s="471"/>
      <c r="KQ8" s="471"/>
      <c r="KR8" s="471"/>
      <c r="KS8" s="471"/>
      <c r="KT8" s="471"/>
      <c r="KU8" s="471"/>
      <c r="KV8" s="471"/>
      <c r="KW8" s="471"/>
      <c r="KX8" s="471"/>
      <c r="KY8" s="471"/>
      <c r="KZ8" s="471"/>
      <c r="LA8" s="471"/>
      <c r="LB8" s="471"/>
      <c r="LC8" s="471"/>
      <c r="LD8" s="471"/>
      <c r="LE8" s="471"/>
      <c r="LF8" s="471"/>
      <c r="LG8" s="471"/>
      <c r="LH8" s="471"/>
      <c r="LI8" s="471"/>
      <c r="LJ8" s="471"/>
      <c r="LK8" s="471"/>
      <c r="LL8" s="471"/>
      <c r="LM8" s="471"/>
      <c r="LN8" s="471"/>
      <c r="LO8" s="471"/>
      <c r="LP8" s="471"/>
      <c r="LQ8" s="471"/>
      <c r="LR8" s="471"/>
      <c r="LS8" s="471"/>
      <c r="LT8" s="471"/>
      <c r="LU8" s="471"/>
      <c r="LV8" s="471"/>
      <c r="LW8" s="471"/>
      <c r="LX8" s="471"/>
      <c r="LY8" s="471"/>
      <c r="LZ8" s="471"/>
      <c r="MA8" s="471"/>
      <c r="MB8" s="471"/>
      <c r="MC8" s="471"/>
      <c r="MD8" s="471"/>
      <c r="ME8" s="471"/>
      <c r="MF8" s="471"/>
      <c r="MG8" s="471"/>
      <c r="MH8" s="471"/>
      <c r="MI8" s="471"/>
      <c r="MJ8" s="471"/>
      <c r="MK8" s="471"/>
      <c r="ML8" s="471"/>
      <c r="MM8" s="471"/>
      <c r="MN8" s="471"/>
      <c r="MO8" s="471"/>
      <c r="MP8" s="471"/>
      <c r="MQ8" s="471"/>
      <c r="MR8" s="471"/>
      <c r="MS8" s="471"/>
      <c r="MT8" s="471"/>
      <c r="MU8" s="471"/>
      <c r="MV8" s="471"/>
      <c r="MW8" s="471"/>
      <c r="MX8" s="471"/>
      <c r="MY8" s="471"/>
      <c r="MZ8" s="471"/>
      <c r="NA8" s="471"/>
      <c r="NB8" s="471"/>
      <c r="NC8" s="471"/>
      <c r="ND8" s="471"/>
      <c r="NE8" s="471"/>
      <c r="NF8" s="471"/>
      <c r="NG8" s="471"/>
      <c r="NH8" s="471"/>
      <c r="NI8" s="471"/>
      <c r="NJ8" s="471"/>
      <c r="NK8" s="471"/>
      <c r="NL8" s="471"/>
      <c r="NM8" s="471"/>
      <c r="NN8" s="471"/>
      <c r="NO8" s="471"/>
      <c r="NP8" s="471"/>
      <c r="NQ8" s="471"/>
      <c r="NR8" s="471"/>
      <c r="NS8" s="471"/>
      <c r="NT8" s="471"/>
      <c r="NU8" s="471"/>
      <c r="NV8" s="471"/>
      <c r="NW8" s="471"/>
      <c r="NX8" s="471"/>
      <c r="NY8" s="471"/>
      <c r="NZ8" s="471"/>
      <c r="OA8" s="471"/>
      <c r="OB8" s="471"/>
      <c r="OC8" s="471"/>
      <c r="OD8" s="471"/>
      <c r="OE8" s="471"/>
      <c r="OF8" s="471"/>
      <c r="OG8" s="471"/>
      <c r="OH8" s="471"/>
      <c r="OI8" s="471"/>
      <c r="OJ8" s="471"/>
      <c r="OK8" s="471"/>
      <c r="OL8" s="471"/>
      <c r="OM8" s="471"/>
      <c r="ON8" s="471"/>
      <c r="OO8" s="471"/>
      <c r="OP8" s="471"/>
      <c r="OQ8" s="471"/>
      <c r="OR8" s="471"/>
      <c r="OS8" s="471"/>
      <c r="OT8" s="471"/>
      <c r="OU8" s="471"/>
      <c r="OV8" s="471"/>
      <c r="OW8" s="471"/>
      <c r="OX8" s="471"/>
      <c r="OY8" s="471"/>
      <c r="OZ8" s="471"/>
      <c r="PA8" s="471"/>
      <c r="PB8" s="471"/>
      <c r="PC8" s="471"/>
      <c r="PD8" s="471"/>
      <c r="PE8" s="471"/>
      <c r="PF8" s="471"/>
      <c r="PG8" s="471"/>
      <c r="PH8" s="471"/>
      <c r="PI8" s="471"/>
      <c r="PJ8" s="471"/>
      <c r="PK8" s="471"/>
      <c r="PL8" s="471"/>
      <c r="PM8" s="471"/>
      <c r="PN8" s="471"/>
      <c r="PO8" s="471"/>
      <c r="PP8" s="471"/>
      <c r="PQ8" s="471"/>
      <c r="PR8" s="471"/>
      <c r="PS8" s="471"/>
      <c r="PT8" s="471"/>
      <c r="PU8" s="471"/>
      <c r="PV8" s="471"/>
      <c r="PW8" s="471"/>
      <c r="PX8" s="471"/>
      <c r="PY8" s="471"/>
      <c r="PZ8" s="471"/>
      <c r="QA8" s="471"/>
      <c r="QB8" s="471"/>
      <c r="QC8" s="471"/>
      <c r="QD8" s="471"/>
      <c r="QE8" s="471"/>
      <c r="QF8" s="471"/>
      <c r="QG8" s="471"/>
      <c r="QH8" s="471"/>
      <c r="QI8" s="471"/>
      <c r="QJ8" s="471"/>
      <c r="QK8" s="471"/>
      <c r="QL8" s="471"/>
      <c r="QM8" s="471"/>
      <c r="QN8" s="471"/>
      <c r="QO8" s="471"/>
      <c r="QP8" s="471"/>
      <c r="QQ8" s="471"/>
      <c r="QR8" s="471"/>
      <c r="QS8" s="471"/>
      <c r="QT8" s="471"/>
      <c r="QU8" s="471"/>
      <c r="QV8" s="471"/>
      <c r="QW8" s="471"/>
      <c r="QX8" s="471"/>
      <c r="QY8" s="471"/>
      <c r="QZ8" s="471"/>
      <c r="RA8" s="471"/>
      <c r="RB8" s="471"/>
      <c r="RC8" s="471"/>
      <c r="RD8" s="471"/>
      <c r="RE8" s="471"/>
      <c r="RF8" s="471"/>
      <c r="RG8" s="471"/>
      <c r="RH8" s="471"/>
      <c r="RI8" s="471"/>
      <c r="RJ8" s="471"/>
      <c r="RK8" s="471"/>
      <c r="RL8" s="471"/>
      <c r="RM8" s="471"/>
      <c r="RN8" s="471"/>
      <c r="RO8" s="471"/>
      <c r="RP8" s="471"/>
      <c r="RQ8" s="471"/>
      <c r="RR8" s="471"/>
      <c r="RS8" s="471"/>
      <c r="RT8" s="471"/>
      <c r="RU8" s="471"/>
      <c r="RV8" s="471"/>
      <c r="RW8" s="471"/>
      <c r="RX8" s="471"/>
      <c r="RY8" s="471"/>
      <c r="RZ8" s="471"/>
      <c r="SA8" s="471"/>
      <c r="SB8" s="471"/>
      <c r="SC8" s="471"/>
      <c r="SD8" s="471"/>
      <c r="SE8" s="471"/>
      <c r="SF8" s="471"/>
      <c r="SG8" s="471"/>
      <c r="SH8" s="471"/>
      <c r="SI8" s="471"/>
      <c r="SJ8" s="471"/>
      <c r="SK8" s="471"/>
      <c r="SL8" s="471"/>
      <c r="SM8" s="471"/>
      <c r="SN8" s="471"/>
      <c r="SO8" s="471"/>
      <c r="SP8" s="471"/>
      <c r="SQ8" s="471"/>
      <c r="SR8" s="471"/>
      <c r="SS8" s="471"/>
      <c r="ST8" s="471"/>
      <c r="SU8" s="471"/>
      <c r="SV8" s="471"/>
      <c r="SW8" s="471"/>
      <c r="SX8" s="471"/>
      <c r="SY8" s="471"/>
      <c r="SZ8" s="471"/>
      <c r="TA8" s="471"/>
      <c r="TB8" s="471"/>
      <c r="TC8" s="471"/>
      <c r="TD8" s="471"/>
      <c r="TE8" s="471"/>
      <c r="TF8" s="471"/>
      <c r="TG8" s="471"/>
      <c r="TH8" s="471"/>
      <c r="TI8" s="471"/>
      <c r="TJ8" s="471"/>
      <c r="TK8" s="471"/>
      <c r="TL8" s="471"/>
      <c r="TM8" s="471"/>
      <c r="TN8" s="471"/>
      <c r="TO8" s="471"/>
      <c r="TP8" s="471"/>
      <c r="TQ8" s="471"/>
      <c r="TR8" s="471"/>
      <c r="TS8" s="471"/>
      <c r="TT8" s="471"/>
      <c r="TU8" s="471"/>
      <c r="TV8" s="471"/>
      <c r="TW8" s="471"/>
      <c r="TX8" s="471"/>
      <c r="TY8" s="471"/>
      <c r="TZ8" s="471"/>
      <c r="UA8" s="471"/>
      <c r="UB8" s="471"/>
      <c r="UC8" s="471"/>
      <c r="UD8" s="471"/>
      <c r="UE8" s="471"/>
      <c r="UF8" s="471"/>
      <c r="UG8" s="471"/>
      <c r="UH8" s="471"/>
      <c r="UI8" s="471"/>
      <c r="UJ8" s="471"/>
      <c r="UK8" s="471"/>
      <c r="UL8" s="471"/>
      <c r="UM8" s="471"/>
      <c r="UN8" s="471"/>
      <c r="UO8" s="471"/>
      <c r="UP8" s="471"/>
      <c r="UQ8" s="471"/>
      <c r="UR8" s="471"/>
      <c r="US8" s="471"/>
      <c r="UT8" s="471"/>
      <c r="UU8" s="471"/>
      <c r="UV8" s="471"/>
      <c r="UW8" s="471"/>
      <c r="UX8" s="471"/>
      <c r="UY8" s="471"/>
      <c r="UZ8" s="471"/>
      <c r="VA8" s="471"/>
      <c r="VB8" s="471"/>
      <c r="VC8" s="471"/>
      <c r="VD8" s="471"/>
      <c r="VE8" s="471"/>
      <c r="VF8" s="471"/>
      <c r="VG8" s="471"/>
      <c r="VH8" s="471"/>
      <c r="VI8" s="471"/>
      <c r="VJ8" s="471"/>
      <c r="VK8" s="471"/>
      <c r="VL8" s="471"/>
      <c r="VM8" s="471"/>
      <c r="VN8" s="471"/>
      <c r="VO8" s="471"/>
    </row>
    <row r="9" spans="1:587" s="421" customFormat="1" ht="28.5" x14ac:dyDescent="0.2">
      <c r="A9" s="501" t="str">
        <f>'Estimación anualizada '!A9</f>
        <v>1.3. Fortalecimiento de la oferta de insumos y servicios asociados al cultivo de caña de azúcar para la obtención de panela</v>
      </c>
      <c r="B9" s="501">
        <f>'Estimación anualizada '!V9</f>
        <v>36182760282.415329</v>
      </c>
      <c r="C9" s="501">
        <f>'Estimación anualizada '!B9+'Estimación anualizada '!C9+'Estimación anualizada '!D9+'Estimación anualizada '!E9</f>
        <v>5963312469.8313332</v>
      </c>
      <c r="D9" s="501">
        <f>SUM('Estimación anualizada '!F9:M9)</f>
        <v>16146442452.584</v>
      </c>
      <c r="E9" s="501">
        <f>SUM('Estimación anualizada '!N9:U9)</f>
        <v>14073005360</v>
      </c>
      <c r="F9" s="501">
        <f t="shared" si="0"/>
        <v>36182760282.415329</v>
      </c>
      <c r="G9" s="501">
        <f t="shared" si="1"/>
        <v>0</v>
      </c>
      <c r="H9" s="471"/>
      <c r="I9" s="471"/>
      <c r="J9" s="471"/>
      <c r="K9" s="471"/>
      <c r="L9" s="471"/>
      <c r="M9" s="471"/>
      <c r="N9" s="471"/>
      <c r="O9" s="471"/>
      <c r="P9" s="471"/>
      <c r="Q9" s="471"/>
      <c r="R9" s="471"/>
      <c r="S9" s="471"/>
      <c r="T9" s="471"/>
      <c r="U9" s="471"/>
      <c r="V9" s="471"/>
      <c r="W9" s="471"/>
      <c r="X9" s="471"/>
      <c r="Y9" s="471"/>
      <c r="Z9" s="471"/>
      <c r="AA9" s="471"/>
      <c r="AB9" s="471"/>
      <c r="AC9" s="471"/>
      <c r="AD9" s="471"/>
      <c r="AE9" s="471"/>
      <c r="AF9" s="471"/>
      <c r="AG9" s="471"/>
      <c r="AH9" s="471"/>
      <c r="AI9" s="471"/>
      <c r="AJ9" s="471"/>
      <c r="AK9" s="471"/>
      <c r="AL9" s="471"/>
      <c r="AM9" s="471"/>
      <c r="AN9" s="471"/>
      <c r="AO9" s="471"/>
      <c r="AP9" s="471"/>
      <c r="AQ9" s="471"/>
      <c r="AR9" s="471"/>
      <c r="AS9" s="471"/>
      <c r="AT9" s="471"/>
      <c r="AU9" s="471"/>
      <c r="AV9" s="471"/>
      <c r="AW9" s="471"/>
      <c r="AX9" s="471"/>
      <c r="AY9" s="471"/>
      <c r="AZ9" s="471"/>
      <c r="BA9" s="471"/>
      <c r="BB9" s="471"/>
      <c r="BC9" s="471"/>
      <c r="BD9" s="471"/>
      <c r="BE9" s="471"/>
      <c r="BF9" s="471"/>
      <c r="BG9" s="471"/>
      <c r="BH9" s="471"/>
      <c r="BI9" s="471"/>
      <c r="BJ9" s="471"/>
      <c r="BK9" s="471"/>
      <c r="BL9" s="471"/>
      <c r="BM9" s="471"/>
      <c r="BN9" s="471"/>
      <c r="BO9" s="471"/>
      <c r="BP9" s="471"/>
      <c r="BQ9" s="471"/>
      <c r="BR9" s="471"/>
      <c r="BS9" s="471"/>
      <c r="BT9" s="471"/>
      <c r="BU9" s="471"/>
      <c r="BV9" s="471"/>
      <c r="BW9" s="471"/>
      <c r="BX9" s="471"/>
      <c r="BY9" s="471"/>
      <c r="BZ9" s="471"/>
      <c r="CA9" s="471"/>
      <c r="CB9" s="471"/>
      <c r="CC9" s="471"/>
      <c r="CD9" s="471"/>
      <c r="CE9" s="471"/>
      <c r="CF9" s="471"/>
      <c r="CG9" s="471"/>
      <c r="CH9" s="471"/>
      <c r="CI9" s="471"/>
      <c r="CJ9" s="471"/>
      <c r="CK9" s="471"/>
      <c r="CL9" s="471"/>
      <c r="CM9" s="471"/>
      <c r="CN9" s="471"/>
      <c r="CO9" s="471"/>
      <c r="CP9" s="471"/>
      <c r="CQ9" s="471"/>
      <c r="CR9" s="471"/>
      <c r="CS9" s="471"/>
      <c r="CT9" s="471"/>
      <c r="CU9" s="471"/>
      <c r="CV9" s="471"/>
      <c r="CW9" s="471"/>
      <c r="CX9" s="471"/>
      <c r="CY9" s="471"/>
      <c r="CZ9" s="471"/>
      <c r="DA9" s="471"/>
      <c r="DB9" s="471"/>
      <c r="DC9" s="471"/>
      <c r="DD9" s="471"/>
      <c r="DE9" s="471"/>
      <c r="DF9" s="471"/>
      <c r="DG9" s="471"/>
      <c r="DH9" s="471"/>
      <c r="DI9" s="471"/>
      <c r="DJ9" s="471"/>
      <c r="DK9" s="471"/>
      <c r="DL9" s="471"/>
      <c r="DM9" s="471"/>
      <c r="DN9" s="471"/>
      <c r="DO9" s="471"/>
      <c r="DP9" s="471"/>
      <c r="DQ9" s="471"/>
      <c r="DR9" s="471"/>
      <c r="DS9" s="471"/>
      <c r="DT9" s="471"/>
      <c r="DU9" s="471"/>
      <c r="DV9" s="471"/>
      <c r="DW9" s="471"/>
      <c r="DX9" s="471"/>
      <c r="DY9" s="471"/>
      <c r="DZ9" s="471"/>
      <c r="EA9" s="471"/>
      <c r="EB9" s="471"/>
      <c r="EC9" s="471"/>
      <c r="ED9" s="471"/>
      <c r="EE9" s="471"/>
      <c r="EF9" s="471"/>
      <c r="EG9" s="471"/>
      <c r="EH9" s="471"/>
      <c r="EI9" s="471"/>
      <c r="EJ9" s="471"/>
      <c r="EK9" s="471"/>
      <c r="EL9" s="471"/>
      <c r="EM9" s="471"/>
      <c r="EN9" s="471"/>
      <c r="EO9" s="471"/>
      <c r="EP9" s="471"/>
      <c r="EQ9" s="471"/>
      <c r="ER9" s="471"/>
      <c r="ES9" s="471"/>
      <c r="ET9" s="471"/>
      <c r="EU9" s="471"/>
      <c r="EV9" s="471"/>
      <c r="EW9" s="471"/>
      <c r="EX9" s="471"/>
      <c r="EY9" s="471"/>
      <c r="EZ9" s="471"/>
      <c r="FA9" s="471"/>
      <c r="FB9" s="471"/>
      <c r="FC9" s="471"/>
      <c r="FD9" s="471"/>
      <c r="FE9" s="471"/>
      <c r="FF9" s="471"/>
      <c r="FG9" s="471"/>
      <c r="FH9" s="471"/>
      <c r="FI9" s="471"/>
      <c r="FJ9" s="471"/>
      <c r="FK9" s="471"/>
      <c r="FL9" s="471"/>
      <c r="FM9" s="471"/>
      <c r="FN9" s="471"/>
      <c r="FO9" s="471"/>
      <c r="FP9" s="471"/>
      <c r="FQ9" s="471"/>
      <c r="FR9" s="471"/>
      <c r="FS9" s="471"/>
      <c r="FT9" s="471"/>
      <c r="FU9" s="471"/>
      <c r="FV9" s="471"/>
      <c r="FW9" s="471"/>
      <c r="FX9" s="471"/>
      <c r="FY9" s="471"/>
      <c r="FZ9" s="471"/>
      <c r="GA9" s="471"/>
      <c r="GB9" s="471"/>
      <c r="GC9" s="471"/>
      <c r="GD9" s="471"/>
      <c r="GE9" s="471"/>
      <c r="GF9" s="471"/>
      <c r="GG9" s="471"/>
      <c r="GH9" s="471"/>
      <c r="GI9" s="471"/>
      <c r="GJ9" s="471"/>
      <c r="GK9" s="471"/>
      <c r="GL9" s="471"/>
      <c r="GM9" s="471"/>
      <c r="GN9" s="471"/>
      <c r="GO9" s="471"/>
      <c r="GP9" s="471"/>
      <c r="GQ9" s="471"/>
      <c r="GR9" s="471"/>
      <c r="GS9" s="471"/>
      <c r="GT9" s="471"/>
      <c r="GU9" s="471"/>
      <c r="GV9" s="471"/>
      <c r="GW9" s="471"/>
      <c r="GX9" s="471"/>
      <c r="GY9" s="471"/>
      <c r="GZ9" s="471"/>
      <c r="HA9" s="471"/>
      <c r="HB9" s="471"/>
      <c r="HC9" s="471"/>
      <c r="HD9" s="471"/>
      <c r="HE9" s="471"/>
      <c r="HF9" s="471"/>
      <c r="HG9" s="471"/>
      <c r="HH9" s="471"/>
      <c r="HI9" s="471"/>
      <c r="HJ9" s="471"/>
      <c r="HK9" s="471"/>
      <c r="HL9" s="471"/>
      <c r="HM9" s="471"/>
      <c r="HN9" s="471"/>
      <c r="HO9" s="471"/>
      <c r="HP9" s="471"/>
      <c r="HQ9" s="471"/>
      <c r="HR9" s="471"/>
      <c r="HS9" s="471"/>
      <c r="HT9" s="471"/>
      <c r="HU9" s="471"/>
      <c r="HV9" s="471"/>
      <c r="HW9" s="471"/>
      <c r="HX9" s="471"/>
      <c r="HY9" s="471"/>
      <c r="HZ9" s="471"/>
      <c r="IA9" s="471"/>
      <c r="IB9" s="471"/>
      <c r="IC9" s="471"/>
      <c r="ID9" s="471"/>
      <c r="IE9" s="471"/>
      <c r="IF9" s="471"/>
      <c r="IG9" s="471"/>
      <c r="IH9" s="471"/>
      <c r="II9" s="471"/>
      <c r="IJ9" s="471"/>
      <c r="IK9" s="471"/>
      <c r="IL9" s="471"/>
      <c r="IM9" s="471"/>
      <c r="IN9" s="471"/>
      <c r="IO9" s="471"/>
      <c r="IP9" s="471"/>
      <c r="IQ9" s="471"/>
      <c r="IR9" s="471"/>
      <c r="IS9" s="471"/>
      <c r="IT9" s="471"/>
      <c r="IU9" s="471"/>
      <c r="IV9" s="471"/>
      <c r="IW9" s="471"/>
      <c r="IX9" s="471"/>
      <c r="IY9" s="471"/>
      <c r="IZ9" s="471"/>
      <c r="JA9" s="471"/>
      <c r="JB9" s="471"/>
      <c r="JC9" s="471"/>
      <c r="JD9" s="471"/>
      <c r="JE9" s="471"/>
      <c r="JF9" s="471"/>
      <c r="JG9" s="471"/>
      <c r="JH9" s="471"/>
      <c r="JI9" s="471"/>
      <c r="JJ9" s="471"/>
      <c r="JK9" s="471"/>
      <c r="JL9" s="471"/>
      <c r="JM9" s="471"/>
      <c r="JN9" s="471"/>
      <c r="JO9" s="471"/>
      <c r="JP9" s="471"/>
      <c r="JQ9" s="471"/>
      <c r="JR9" s="471"/>
      <c r="JS9" s="471"/>
      <c r="JT9" s="471"/>
      <c r="JU9" s="471"/>
      <c r="JV9" s="471"/>
      <c r="JW9" s="471"/>
      <c r="JX9" s="471"/>
      <c r="JY9" s="471"/>
      <c r="JZ9" s="471"/>
      <c r="KA9" s="471"/>
      <c r="KB9" s="471"/>
      <c r="KC9" s="471"/>
      <c r="KD9" s="471"/>
      <c r="KE9" s="471"/>
      <c r="KF9" s="471"/>
      <c r="KG9" s="471"/>
      <c r="KH9" s="471"/>
      <c r="KI9" s="471"/>
      <c r="KJ9" s="471"/>
      <c r="KK9" s="471"/>
      <c r="KL9" s="471"/>
      <c r="KM9" s="471"/>
      <c r="KN9" s="471"/>
      <c r="KO9" s="471"/>
      <c r="KP9" s="471"/>
      <c r="KQ9" s="471"/>
      <c r="KR9" s="471"/>
      <c r="KS9" s="471"/>
      <c r="KT9" s="471"/>
      <c r="KU9" s="471"/>
      <c r="KV9" s="471"/>
      <c r="KW9" s="471"/>
      <c r="KX9" s="471"/>
      <c r="KY9" s="471"/>
      <c r="KZ9" s="471"/>
      <c r="LA9" s="471"/>
      <c r="LB9" s="471"/>
      <c r="LC9" s="471"/>
      <c r="LD9" s="471"/>
      <c r="LE9" s="471"/>
      <c r="LF9" s="471"/>
      <c r="LG9" s="471"/>
      <c r="LH9" s="471"/>
      <c r="LI9" s="471"/>
      <c r="LJ9" s="471"/>
      <c r="LK9" s="471"/>
      <c r="LL9" s="471"/>
      <c r="LM9" s="471"/>
      <c r="LN9" s="471"/>
      <c r="LO9" s="471"/>
      <c r="LP9" s="471"/>
      <c r="LQ9" s="471"/>
      <c r="LR9" s="471"/>
      <c r="LS9" s="471"/>
      <c r="LT9" s="471"/>
      <c r="LU9" s="471"/>
      <c r="LV9" s="471"/>
      <c r="LW9" s="471"/>
      <c r="LX9" s="471"/>
      <c r="LY9" s="471"/>
      <c r="LZ9" s="471"/>
      <c r="MA9" s="471"/>
      <c r="MB9" s="471"/>
      <c r="MC9" s="471"/>
      <c r="MD9" s="471"/>
      <c r="ME9" s="471"/>
      <c r="MF9" s="471"/>
      <c r="MG9" s="471"/>
      <c r="MH9" s="471"/>
      <c r="MI9" s="471"/>
      <c r="MJ9" s="471"/>
      <c r="MK9" s="471"/>
      <c r="ML9" s="471"/>
      <c r="MM9" s="471"/>
      <c r="MN9" s="471"/>
      <c r="MO9" s="471"/>
      <c r="MP9" s="471"/>
      <c r="MQ9" s="471"/>
      <c r="MR9" s="471"/>
      <c r="MS9" s="471"/>
      <c r="MT9" s="471"/>
      <c r="MU9" s="471"/>
      <c r="MV9" s="471"/>
      <c r="MW9" s="471"/>
      <c r="MX9" s="471"/>
      <c r="MY9" s="471"/>
      <c r="MZ9" s="471"/>
      <c r="NA9" s="471"/>
      <c r="NB9" s="471"/>
      <c r="NC9" s="471"/>
      <c r="ND9" s="471"/>
      <c r="NE9" s="471"/>
      <c r="NF9" s="471"/>
      <c r="NG9" s="471"/>
      <c r="NH9" s="471"/>
      <c r="NI9" s="471"/>
      <c r="NJ9" s="471"/>
      <c r="NK9" s="471"/>
      <c r="NL9" s="471"/>
      <c r="NM9" s="471"/>
      <c r="NN9" s="471"/>
      <c r="NO9" s="471"/>
      <c r="NP9" s="471"/>
      <c r="NQ9" s="471"/>
      <c r="NR9" s="471"/>
      <c r="NS9" s="471"/>
      <c r="NT9" s="471"/>
      <c r="NU9" s="471"/>
      <c r="NV9" s="471"/>
      <c r="NW9" s="471"/>
      <c r="NX9" s="471"/>
      <c r="NY9" s="471"/>
      <c r="NZ9" s="471"/>
      <c r="OA9" s="471"/>
      <c r="OB9" s="471"/>
      <c r="OC9" s="471"/>
      <c r="OD9" s="471"/>
      <c r="OE9" s="471"/>
      <c r="OF9" s="471"/>
      <c r="OG9" s="471"/>
      <c r="OH9" s="471"/>
      <c r="OI9" s="471"/>
      <c r="OJ9" s="471"/>
      <c r="OK9" s="471"/>
      <c r="OL9" s="471"/>
      <c r="OM9" s="471"/>
      <c r="ON9" s="471"/>
      <c r="OO9" s="471"/>
      <c r="OP9" s="471"/>
      <c r="OQ9" s="471"/>
      <c r="OR9" s="471"/>
      <c r="OS9" s="471"/>
      <c r="OT9" s="471"/>
      <c r="OU9" s="471"/>
      <c r="OV9" s="471"/>
      <c r="OW9" s="471"/>
      <c r="OX9" s="471"/>
      <c r="OY9" s="471"/>
      <c r="OZ9" s="471"/>
      <c r="PA9" s="471"/>
      <c r="PB9" s="471"/>
      <c r="PC9" s="471"/>
      <c r="PD9" s="471"/>
      <c r="PE9" s="471"/>
      <c r="PF9" s="471"/>
      <c r="PG9" s="471"/>
      <c r="PH9" s="471"/>
      <c r="PI9" s="471"/>
      <c r="PJ9" s="471"/>
      <c r="PK9" s="471"/>
      <c r="PL9" s="471"/>
      <c r="PM9" s="471"/>
      <c r="PN9" s="471"/>
      <c r="PO9" s="471"/>
      <c r="PP9" s="471"/>
      <c r="PQ9" s="471"/>
      <c r="PR9" s="471"/>
      <c r="PS9" s="471"/>
      <c r="PT9" s="471"/>
      <c r="PU9" s="471"/>
      <c r="PV9" s="471"/>
      <c r="PW9" s="471"/>
      <c r="PX9" s="471"/>
      <c r="PY9" s="471"/>
      <c r="PZ9" s="471"/>
      <c r="QA9" s="471"/>
      <c r="QB9" s="471"/>
      <c r="QC9" s="471"/>
      <c r="QD9" s="471"/>
      <c r="QE9" s="471"/>
      <c r="QF9" s="471"/>
      <c r="QG9" s="471"/>
      <c r="QH9" s="471"/>
      <c r="QI9" s="471"/>
      <c r="QJ9" s="471"/>
      <c r="QK9" s="471"/>
      <c r="QL9" s="471"/>
      <c r="QM9" s="471"/>
      <c r="QN9" s="471"/>
      <c r="QO9" s="471"/>
      <c r="QP9" s="471"/>
      <c r="QQ9" s="471"/>
      <c r="QR9" s="471"/>
      <c r="QS9" s="471"/>
      <c r="QT9" s="471"/>
      <c r="QU9" s="471"/>
      <c r="QV9" s="471"/>
      <c r="QW9" s="471"/>
      <c r="QX9" s="471"/>
      <c r="QY9" s="471"/>
      <c r="QZ9" s="471"/>
      <c r="RA9" s="471"/>
      <c r="RB9" s="471"/>
      <c r="RC9" s="471"/>
      <c r="RD9" s="471"/>
      <c r="RE9" s="471"/>
      <c r="RF9" s="471"/>
      <c r="RG9" s="471"/>
      <c r="RH9" s="471"/>
      <c r="RI9" s="471"/>
      <c r="RJ9" s="471"/>
      <c r="RK9" s="471"/>
      <c r="RL9" s="471"/>
      <c r="RM9" s="471"/>
      <c r="RN9" s="471"/>
      <c r="RO9" s="471"/>
      <c r="RP9" s="471"/>
      <c r="RQ9" s="471"/>
      <c r="RR9" s="471"/>
      <c r="RS9" s="471"/>
      <c r="RT9" s="471"/>
      <c r="RU9" s="471"/>
      <c r="RV9" s="471"/>
      <c r="RW9" s="471"/>
      <c r="RX9" s="471"/>
      <c r="RY9" s="471"/>
      <c r="RZ9" s="471"/>
      <c r="SA9" s="471"/>
      <c r="SB9" s="471"/>
      <c r="SC9" s="471"/>
      <c r="SD9" s="471"/>
      <c r="SE9" s="471"/>
      <c r="SF9" s="471"/>
      <c r="SG9" s="471"/>
      <c r="SH9" s="471"/>
      <c r="SI9" s="471"/>
      <c r="SJ9" s="471"/>
      <c r="SK9" s="471"/>
      <c r="SL9" s="471"/>
      <c r="SM9" s="471"/>
      <c r="SN9" s="471"/>
      <c r="SO9" s="471"/>
      <c r="SP9" s="471"/>
      <c r="SQ9" s="471"/>
      <c r="SR9" s="471"/>
      <c r="SS9" s="471"/>
      <c r="ST9" s="471"/>
      <c r="SU9" s="471"/>
      <c r="SV9" s="471"/>
      <c r="SW9" s="471"/>
      <c r="SX9" s="471"/>
      <c r="SY9" s="471"/>
      <c r="SZ9" s="471"/>
      <c r="TA9" s="471"/>
      <c r="TB9" s="471"/>
      <c r="TC9" s="471"/>
      <c r="TD9" s="471"/>
      <c r="TE9" s="471"/>
      <c r="TF9" s="471"/>
      <c r="TG9" s="471"/>
      <c r="TH9" s="471"/>
      <c r="TI9" s="471"/>
      <c r="TJ9" s="471"/>
      <c r="TK9" s="471"/>
      <c r="TL9" s="471"/>
      <c r="TM9" s="471"/>
      <c r="TN9" s="471"/>
      <c r="TO9" s="471"/>
      <c r="TP9" s="471"/>
      <c r="TQ9" s="471"/>
      <c r="TR9" s="471"/>
      <c r="TS9" s="471"/>
      <c r="TT9" s="471"/>
      <c r="TU9" s="471"/>
      <c r="TV9" s="471"/>
      <c r="TW9" s="471"/>
      <c r="TX9" s="471"/>
      <c r="TY9" s="471"/>
      <c r="TZ9" s="471"/>
      <c r="UA9" s="471"/>
      <c r="UB9" s="471"/>
      <c r="UC9" s="471"/>
      <c r="UD9" s="471"/>
      <c r="UE9" s="471"/>
      <c r="UF9" s="471"/>
      <c r="UG9" s="471"/>
      <c r="UH9" s="471"/>
      <c r="UI9" s="471"/>
      <c r="UJ9" s="471"/>
      <c r="UK9" s="471"/>
      <c r="UL9" s="471"/>
      <c r="UM9" s="471"/>
      <c r="UN9" s="471"/>
      <c r="UO9" s="471"/>
      <c r="UP9" s="471"/>
      <c r="UQ9" s="471"/>
      <c r="UR9" s="471"/>
      <c r="US9" s="471"/>
      <c r="UT9" s="471"/>
      <c r="UU9" s="471"/>
      <c r="UV9" s="471"/>
      <c r="UW9" s="471"/>
      <c r="UX9" s="471"/>
      <c r="UY9" s="471"/>
      <c r="UZ9" s="471"/>
      <c r="VA9" s="471"/>
      <c r="VB9" s="471"/>
      <c r="VC9" s="471"/>
      <c r="VD9" s="471"/>
      <c r="VE9" s="471"/>
      <c r="VF9" s="471"/>
      <c r="VG9" s="471"/>
      <c r="VH9" s="471"/>
      <c r="VI9" s="471"/>
      <c r="VJ9" s="471"/>
      <c r="VK9" s="471"/>
      <c r="VL9" s="471"/>
      <c r="VM9" s="471"/>
      <c r="VN9" s="471"/>
      <c r="VO9" s="471"/>
    </row>
    <row r="10" spans="1:587" s="445" customFormat="1" ht="15" x14ac:dyDescent="0.2">
      <c r="A10" s="587" t="str">
        <f>'Estimación anualizada '!A10</f>
        <v>2. Mejora de la oferta de panela y sus derivados, con valor agregado</v>
      </c>
      <c r="B10" s="587">
        <f>'Estimación anualizada '!V10</f>
        <v>1642543740991.7886</v>
      </c>
      <c r="C10" s="587">
        <f>'Estimación anualizada '!B10+'Estimación anualizada '!C10+'Estimación anualizada '!D10+'Estimación anualizada '!E10</f>
        <v>245718877372.75266</v>
      </c>
      <c r="D10" s="587">
        <f>SUM('Estimación anualizada '!F10:M10)</f>
        <v>888641678371.03589</v>
      </c>
      <c r="E10" s="587">
        <f>SUM('Estimación anualizada '!N10:U10)</f>
        <v>508183185248</v>
      </c>
      <c r="F10" s="500">
        <f t="shared" si="0"/>
        <v>1642543740991.7886</v>
      </c>
      <c r="G10" s="500">
        <f t="shared" si="1"/>
        <v>0</v>
      </c>
      <c r="H10" s="471"/>
      <c r="I10" s="471"/>
      <c r="J10" s="471"/>
      <c r="K10" s="471"/>
      <c r="L10" s="471"/>
      <c r="M10" s="471"/>
      <c r="N10" s="471"/>
      <c r="O10" s="471"/>
      <c r="P10" s="471"/>
      <c r="Q10" s="471"/>
      <c r="R10" s="471"/>
      <c r="S10" s="471"/>
      <c r="T10" s="471"/>
      <c r="U10" s="471"/>
      <c r="V10" s="471"/>
      <c r="W10" s="471"/>
      <c r="X10" s="471"/>
      <c r="Y10" s="471"/>
      <c r="Z10" s="471"/>
      <c r="AA10" s="471"/>
      <c r="AB10" s="471"/>
      <c r="AC10" s="471"/>
      <c r="AD10" s="471"/>
      <c r="AE10" s="471"/>
      <c r="AF10" s="471"/>
      <c r="AG10" s="471"/>
      <c r="AH10" s="471"/>
      <c r="AI10" s="471"/>
      <c r="AJ10" s="471"/>
      <c r="AK10" s="471"/>
      <c r="AL10" s="471"/>
      <c r="AM10" s="471"/>
      <c r="AN10" s="471"/>
      <c r="AO10" s="471"/>
      <c r="AP10" s="471"/>
      <c r="AQ10" s="471"/>
      <c r="AR10" s="471"/>
      <c r="AS10" s="471"/>
      <c r="AT10" s="471"/>
      <c r="AU10" s="471"/>
      <c r="AV10" s="471"/>
      <c r="AW10" s="471"/>
      <c r="AX10" s="471"/>
      <c r="AY10" s="471"/>
      <c r="AZ10" s="471"/>
      <c r="BA10" s="471"/>
      <c r="BB10" s="471"/>
      <c r="BC10" s="471"/>
      <c r="BD10" s="471"/>
      <c r="BE10" s="471"/>
      <c r="BF10" s="471"/>
      <c r="BG10" s="471"/>
      <c r="BH10" s="471"/>
      <c r="BI10" s="471"/>
      <c r="BJ10" s="471"/>
      <c r="BK10" s="471"/>
      <c r="BL10" s="471"/>
      <c r="BM10" s="471"/>
      <c r="BN10" s="471"/>
      <c r="BO10" s="471"/>
      <c r="BP10" s="471"/>
      <c r="BQ10" s="471"/>
      <c r="BR10" s="471"/>
      <c r="BS10" s="471"/>
      <c r="BT10" s="471"/>
      <c r="BU10" s="471"/>
      <c r="BV10" s="471"/>
      <c r="BW10" s="471"/>
      <c r="BX10" s="471"/>
      <c r="BY10" s="471"/>
      <c r="BZ10" s="471"/>
      <c r="CA10" s="471"/>
      <c r="CB10" s="471"/>
      <c r="CC10" s="471"/>
      <c r="CD10" s="471"/>
      <c r="CE10" s="471"/>
      <c r="CF10" s="471"/>
      <c r="CG10" s="471"/>
      <c r="CH10" s="471"/>
      <c r="CI10" s="471"/>
      <c r="CJ10" s="471"/>
      <c r="CK10" s="471"/>
      <c r="CL10" s="471"/>
      <c r="CM10" s="471"/>
      <c r="CN10" s="471"/>
      <c r="CO10" s="471"/>
      <c r="CP10" s="471"/>
      <c r="CQ10" s="471"/>
      <c r="CR10" s="471"/>
      <c r="CS10" s="471"/>
      <c r="CT10" s="471"/>
      <c r="CU10" s="471"/>
      <c r="CV10" s="471"/>
      <c r="CW10" s="471"/>
      <c r="CX10" s="471"/>
      <c r="CY10" s="471"/>
      <c r="CZ10" s="471"/>
      <c r="DA10" s="471"/>
      <c r="DB10" s="471"/>
      <c r="DC10" s="471"/>
      <c r="DD10" s="471"/>
      <c r="DE10" s="471"/>
      <c r="DF10" s="471"/>
      <c r="DG10" s="471"/>
      <c r="DH10" s="471"/>
      <c r="DI10" s="471"/>
      <c r="DJ10" s="471"/>
      <c r="DK10" s="471"/>
      <c r="DL10" s="471"/>
      <c r="DM10" s="471"/>
      <c r="DN10" s="471"/>
      <c r="DO10" s="471"/>
      <c r="DP10" s="471"/>
      <c r="DQ10" s="471"/>
      <c r="DR10" s="471"/>
      <c r="DS10" s="471"/>
      <c r="DT10" s="471"/>
      <c r="DU10" s="471"/>
      <c r="DV10" s="471"/>
      <c r="DW10" s="471"/>
      <c r="DX10" s="471"/>
      <c r="DY10" s="471"/>
      <c r="DZ10" s="471"/>
      <c r="EA10" s="471"/>
      <c r="EB10" s="471"/>
      <c r="EC10" s="471"/>
      <c r="ED10" s="471"/>
      <c r="EE10" s="471"/>
      <c r="EF10" s="471"/>
      <c r="EG10" s="471"/>
      <c r="EH10" s="471"/>
      <c r="EI10" s="471"/>
      <c r="EJ10" s="471"/>
      <c r="EK10" s="471"/>
      <c r="EL10" s="471"/>
      <c r="EM10" s="471"/>
      <c r="EN10" s="471"/>
      <c r="EO10" s="471"/>
      <c r="EP10" s="471"/>
      <c r="EQ10" s="471"/>
      <c r="ER10" s="471"/>
      <c r="ES10" s="471"/>
      <c r="ET10" s="471"/>
      <c r="EU10" s="471"/>
      <c r="EV10" s="471"/>
      <c r="EW10" s="471"/>
      <c r="EX10" s="471"/>
      <c r="EY10" s="471"/>
      <c r="EZ10" s="471"/>
      <c r="FA10" s="471"/>
      <c r="FB10" s="471"/>
      <c r="FC10" s="471"/>
      <c r="FD10" s="471"/>
      <c r="FE10" s="471"/>
      <c r="FF10" s="471"/>
      <c r="FG10" s="471"/>
      <c r="FH10" s="471"/>
      <c r="FI10" s="471"/>
      <c r="FJ10" s="471"/>
      <c r="FK10" s="471"/>
      <c r="FL10" s="471"/>
      <c r="FM10" s="471"/>
      <c r="FN10" s="471"/>
      <c r="FO10" s="471"/>
      <c r="FP10" s="471"/>
      <c r="FQ10" s="471"/>
      <c r="FR10" s="471"/>
      <c r="FS10" s="471"/>
      <c r="FT10" s="471"/>
      <c r="FU10" s="471"/>
      <c r="FV10" s="471"/>
      <c r="FW10" s="471"/>
      <c r="FX10" s="471"/>
      <c r="FY10" s="471"/>
      <c r="FZ10" s="471"/>
      <c r="GA10" s="471"/>
      <c r="GB10" s="471"/>
      <c r="GC10" s="471"/>
      <c r="GD10" s="471"/>
      <c r="GE10" s="471"/>
      <c r="GF10" s="471"/>
      <c r="GG10" s="471"/>
      <c r="GH10" s="471"/>
      <c r="GI10" s="471"/>
      <c r="GJ10" s="471"/>
      <c r="GK10" s="471"/>
      <c r="GL10" s="471"/>
      <c r="GM10" s="471"/>
      <c r="GN10" s="471"/>
      <c r="GO10" s="471"/>
      <c r="GP10" s="471"/>
      <c r="GQ10" s="471"/>
      <c r="GR10" s="471"/>
      <c r="GS10" s="471"/>
      <c r="GT10" s="471"/>
      <c r="GU10" s="471"/>
      <c r="GV10" s="471"/>
      <c r="GW10" s="471"/>
      <c r="GX10" s="471"/>
      <c r="GY10" s="471"/>
      <c r="GZ10" s="471"/>
      <c r="HA10" s="471"/>
      <c r="HB10" s="471"/>
      <c r="HC10" s="471"/>
      <c r="HD10" s="471"/>
      <c r="HE10" s="471"/>
      <c r="HF10" s="471"/>
      <c r="HG10" s="471"/>
      <c r="HH10" s="471"/>
      <c r="HI10" s="471"/>
      <c r="HJ10" s="471"/>
      <c r="HK10" s="471"/>
      <c r="HL10" s="471"/>
      <c r="HM10" s="471"/>
      <c r="HN10" s="471"/>
      <c r="HO10" s="471"/>
      <c r="HP10" s="471"/>
      <c r="HQ10" s="471"/>
      <c r="HR10" s="471"/>
      <c r="HS10" s="471"/>
      <c r="HT10" s="471"/>
      <c r="HU10" s="471"/>
      <c r="HV10" s="471"/>
      <c r="HW10" s="471"/>
      <c r="HX10" s="471"/>
      <c r="HY10" s="471"/>
      <c r="HZ10" s="471"/>
      <c r="IA10" s="471"/>
      <c r="IB10" s="471"/>
      <c r="IC10" s="471"/>
      <c r="ID10" s="471"/>
      <c r="IE10" s="471"/>
      <c r="IF10" s="471"/>
      <c r="IG10" s="471"/>
      <c r="IH10" s="471"/>
      <c r="II10" s="471"/>
      <c r="IJ10" s="471"/>
      <c r="IK10" s="471"/>
      <c r="IL10" s="471"/>
      <c r="IM10" s="471"/>
      <c r="IN10" s="471"/>
      <c r="IO10" s="471"/>
      <c r="IP10" s="471"/>
      <c r="IQ10" s="471"/>
      <c r="IR10" s="471"/>
      <c r="IS10" s="471"/>
      <c r="IT10" s="471"/>
      <c r="IU10" s="471"/>
      <c r="IV10" s="471"/>
      <c r="IW10" s="471"/>
      <c r="IX10" s="471"/>
      <c r="IY10" s="471"/>
      <c r="IZ10" s="471"/>
      <c r="JA10" s="471"/>
      <c r="JB10" s="471"/>
      <c r="JC10" s="471"/>
      <c r="JD10" s="471"/>
      <c r="JE10" s="471"/>
      <c r="JF10" s="471"/>
      <c r="JG10" s="471"/>
      <c r="JH10" s="471"/>
      <c r="JI10" s="471"/>
      <c r="JJ10" s="471"/>
      <c r="JK10" s="471"/>
      <c r="JL10" s="471"/>
      <c r="JM10" s="471"/>
      <c r="JN10" s="471"/>
      <c r="JO10" s="471"/>
      <c r="JP10" s="471"/>
      <c r="JQ10" s="471"/>
      <c r="JR10" s="471"/>
      <c r="JS10" s="471"/>
      <c r="JT10" s="471"/>
      <c r="JU10" s="471"/>
      <c r="JV10" s="471"/>
      <c r="JW10" s="471"/>
      <c r="JX10" s="471"/>
      <c r="JY10" s="471"/>
      <c r="JZ10" s="471"/>
      <c r="KA10" s="471"/>
      <c r="KB10" s="471"/>
      <c r="KC10" s="471"/>
      <c r="KD10" s="471"/>
      <c r="KE10" s="471"/>
      <c r="KF10" s="471"/>
      <c r="KG10" s="471"/>
      <c r="KH10" s="471"/>
      <c r="KI10" s="471"/>
      <c r="KJ10" s="471"/>
      <c r="KK10" s="471"/>
      <c r="KL10" s="471"/>
      <c r="KM10" s="471"/>
      <c r="KN10" s="471"/>
      <c r="KO10" s="471"/>
      <c r="KP10" s="471"/>
      <c r="KQ10" s="471"/>
      <c r="KR10" s="471"/>
      <c r="KS10" s="471"/>
      <c r="KT10" s="471"/>
      <c r="KU10" s="471"/>
      <c r="KV10" s="471"/>
      <c r="KW10" s="471"/>
      <c r="KX10" s="471"/>
      <c r="KY10" s="471"/>
      <c r="KZ10" s="471"/>
      <c r="LA10" s="471"/>
      <c r="LB10" s="471"/>
      <c r="LC10" s="471"/>
      <c r="LD10" s="471"/>
      <c r="LE10" s="471"/>
      <c r="LF10" s="471"/>
      <c r="LG10" s="471"/>
      <c r="LH10" s="471"/>
      <c r="LI10" s="471"/>
      <c r="LJ10" s="471"/>
      <c r="LK10" s="471"/>
      <c r="LL10" s="471"/>
      <c r="LM10" s="471"/>
      <c r="LN10" s="471"/>
      <c r="LO10" s="471"/>
      <c r="LP10" s="471"/>
      <c r="LQ10" s="471"/>
      <c r="LR10" s="471"/>
      <c r="LS10" s="471"/>
      <c r="LT10" s="471"/>
      <c r="LU10" s="471"/>
      <c r="LV10" s="471"/>
      <c r="LW10" s="471"/>
      <c r="LX10" s="471"/>
      <c r="LY10" s="471"/>
      <c r="LZ10" s="471"/>
      <c r="MA10" s="471"/>
      <c r="MB10" s="471"/>
      <c r="MC10" s="471"/>
      <c r="MD10" s="471"/>
      <c r="ME10" s="471"/>
      <c r="MF10" s="471"/>
      <c r="MG10" s="471"/>
      <c r="MH10" s="471"/>
      <c r="MI10" s="471"/>
      <c r="MJ10" s="471"/>
      <c r="MK10" s="471"/>
      <c r="ML10" s="471"/>
      <c r="MM10" s="471"/>
      <c r="MN10" s="471"/>
      <c r="MO10" s="471"/>
      <c r="MP10" s="471"/>
      <c r="MQ10" s="471"/>
      <c r="MR10" s="471"/>
      <c r="MS10" s="471"/>
      <c r="MT10" s="471"/>
      <c r="MU10" s="471"/>
      <c r="MV10" s="471"/>
      <c r="MW10" s="471"/>
      <c r="MX10" s="471"/>
      <c r="MY10" s="471"/>
      <c r="MZ10" s="471"/>
      <c r="NA10" s="471"/>
      <c r="NB10" s="471"/>
      <c r="NC10" s="471"/>
      <c r="ND10" s="471"/>
      <c r="NE10" s="471"/>
      <c r="NF10" s="471"/>
      <c r="NG10" s="471"/>
      <c r="NH10" s="471"/>
      <c r="NI10" s="471"/>
      <c r="NJ10" s="471"/>
      <c r="NK10" s="471"/>
      <c r="NL10" s="471"/>
      <c r="NM10" s="471"/>
      <c r="NN10" s="471"/>
      <c r="NO10" s="471"/>
      <c r="NP10" s="471"/>
      <c r="NQ10" s="471"/>
      <c r="NR10" s="471"/>
      <c r="NS10" s="471"/>
      <c r="NT10" s="471"/>
      <c r="NU10" s="471"/>
      <c r="NV10" s="471"/>
      <c r="NW10" s="471"/>
      <c r="NX10" s="471"/>
      <c r="NY10" s="471"/>
      <c r="NZ10" s="471"/>
      <c r="OA10" s="471"/>
      <c r="OB10" s="471"/>
      <c r="OC10" s="471"/>
      <c r="OD10" s="471"/>
      <c r="OE10" s="471"/>
      <c r="OF10" s="471"/>
      <c r="OG10" s="471"/>
      <c r="OH10" s="471"/>
      <c r="OI10" s="471"/>
      <c r="OJ10" s="471"/>
      <c r="OK10" s="471"/>
      <c r="OL10" s="471"/>
      <c r="OM10" s="471"/>
      <c r="ON10" s="471"/>
      <c r="OO10" s="471"/>
      <c r="OP10" s="471"/>
      <c r="OQ10" s="471"/>
      <c r="OR10" s="471"/>
      <c r="OS10" s="471"/>
      <c r="OT10" s="471"/>
      <c r="OU10" s="471"/>
      <c r="OV10" s="471"/>
      <c r="OW10" s="471"/>
      <c r="OX10" s="471"/>
      <c r="OY10" s="471"/>
      <c r="OZ10" s="471"/>
      <c r="PA10" s="471"/>
      <c r="PB10" s="471"/>
      <c r="PC10" s="471"/>
      <c r="PD10" s="471"/>
      <c r="PE10" s="471"/>
      <c r="PF10" s="471"/>
      <c r="PG10" s="471"/>
      <c r="PH10" s="471"/>
      <c r="PI10" s="471"/>
      <c r="PJ10" s="471"/>
      <c r="PK10" s="471"/>
      <c r="PL10" s="471"/>
      <c r="PM10" s="471"/>
      <c r="PN10" s="471"/>
      <c r="PO10" s="471"/>
      <c r="PP10" s="471"/>
      <c r="PQ10" s="471"/>
      <c r="PR10" s="471"/>
      <c r="PS10" s="471"/>
      <c r="PT10" s="471"/>
      <c r="PU10" s="471"/>
      <c r="PV10" s="471"/>
      <c r="PW10" s="471"/>
      <c r="PX10" s="471"/>
      <c r="PY10" s="471"/>
      <c r="PZ10" s="471"/>
      <c r="QA10" s="471"/>
      <c r="QB10" s="471"/>
      <c r="QC10" s="471"/>
      <c r="QD10" s="471"/>
      <c r="QE10" s="471"/>
      <c r="QF10" s="471"/>
      <c r="QG10" s="471"/>
      <c r="QH10" s="471"/>
      <c r="QI10" s="471"/>
      <c r="QJ10" s="471"/>
      <c r="QK10" s="471"/>
      <c r="QL10" s="471"/>
      <c r="QM10" s="471"/>
      <c r="QN10" s="471"/>
      <c r="QO10" s="471"/>
      <c r="QP10" s="471"/>
      <c r="QQ10" s="471"/>
      <c r="QR10" s="471"/>
      <c r="QS10" s="471"/>
      <c r="QT10" s="471"/>
      <c r="QU10" s="471"/>
      <c r="QV10" s="471"/>
      <c r="QW10" s="471"/>
      <c r="QX10" s="471"/>
      <c r="QY10" s="471"/>
      <c r="QZ10" s="471"/>
      <c r="RA10" s="471"/>
      <c r="RB10" s="471"/>
      <c r="RC10" s="471"/>
      <c r="RD10" s="471"/>
      <c r="RE10" s="471"/>
      <c r="RF10" s="471"/>
      <c r="RG10" s="471"/>
      <c r="RH10" s="471"/>
      <c r="RI10" s="471"/>
      <c r="RJ10" s="471"/>
      <c r="RK10" s="471"/>
      <c r="RL10" s="471"/>
      <c r="RM10" s="471"/>
      <c r="RN10" s="471"/>
      <c r="RO10" s="471"/>
      <c r="RP10" s="471"/>
      <c r="RQ10" s="471"/>
      <c r="RR10" s="471"/>
      <c r="RS10" s="471"/>
      <c r="RT10" s="471"/>
      <c r="RU10" s="471"/>
      <c r="RV10" s="471"/>
      <c r="RW10" s="471"/>
      <c r="RX10" s="471"/>
      <c r="RY10" s="471"/>
      <c r="RZ10" s="471"/>
      <c r="SA10" s="471"/>
      <c r="SB10" s="471"/>
      <c r="SC10" s="471"/>
      <c r="SD10" s="471"/>
      <c r="SE10" s="471"/>
      <c r="SF10" s="471"/>
      <c r="SG10" s="471"/>
      <c r="SH10" s="471"/>
      <c r="SI10" s="471"/>
      <c r="SJ10" s="471"/>
      <c r="SK10" s="471"/>
      <c r="SL10" s="471"/>
      <c r="SM10" s="471"/>
      <c r="SN10" s="471"/>
      <c r="SO10" s="471"/>
      <c r="SP10" s="471"/>
      <c r="SQ10" s="471"/>
      <c r="SR10" s="471"/>
      <c r="SS10" s="471"/>
      <c r="ST10" s="471"/>
      <c r="SU10" s="471"/>
      <c r="SV10" s="471"/>
      <c r="SW10" s="471"/>
      <c r="SX10" s="471"/>
      <c r="SY10" s="471"/>
      <c r="SZ10" s="471"/>
      <c r="TA10" s="471"/>
      <c r="TB10" s="471"/>
      <c r="TC10" s="471"/>
      <c r="TD10" s="471"/>
      <c r="TE10" s="471"/>
      <c r="TF10" s="471"/>
      <c r="TG10" s="471"/>
      <c r="TH10" s="471"/>
      <c r="TI10" s="471"/>
      <c r="TJ10" s="471"/>
      <c r="TK10" s="471"/>
      <c r="TL10" s="471"/>
      <c r="TM10" s="471"/>
      <c r="TN10" s="471"/>
      <c r="TO10" s="471"/>
      <c r="TP10" s="471"/>
      <c r="TQ10" s="471"/>
      <c r="TR10" s="471"/>
      <c r="TS10" s="471"/>
      <c r="TT10" s="471"/>
      <c r="TU10" s="471"/>
      <c r="TV10" s="471"/>
      <c r="TW10" s="471"/>
      <c r="TX10" s="471"/>
      <c r="TY10" s="471"/>
      <c r="TZ10" s="471"/>
      <c r="UA10" s="471"/>
      <c r="UB10" s="471"/>
      <c r="UC10" s="471"/>
      <c r="UD10" s="471"/>
      <c r="UE10" s="471"/>
      <c r="UF10" s="471"/>
      <c r="UG10" s="471"/>
      <c r="UH10" s="471"/>
      <c r="UI10" s="471"/>
      <c r="UJ10" s="471"/>
      <c r="UK10" s="471"/>
      <c r="UL10" s="471"/>
      <c r="UM10" s="471"/>
      <c r="UN10" s="471"/>
      <c r="UO10" s="471"/>
      <c r="UP10" s="471"/>
      <c r="UQ10" s="471"/>
      <c r="UR10" s="471"/>
      <c r="US10" s="471"/>
      <c r="UT10" s="471"/>
      <c r="UU10" s="471"/>
      <c r="UV10" s="471"/>
      <c r="UW10" s="471"/>
      <c r="UX10" s="471"/>
      <c r="UY10" s="471"/>
      <c r="UZ10" s="471"/>
      <c r="VA10" s="471"/>
      <c r="VB10" s="471"/>
      <c r="VC10" s="471"/>
      <c r="VD10" s="471"/>
      <c r="VE10" s="471"/>
      <c r="VF10" s="471"/>
      <c r="VG10" s="471"/>
      <c r="VH10" s="471"/>
      <c r="VI10" s="471"/>
      <c r="VJ10" s="471"/>
      <c r="VK10" s="471"/>
      <c r="VL10" s="471"/>
      <c r="VM10" s="471"/>
      <c r="VN10" s="471"/>
      <c r="VO10" s="471"/>
    </row>
    <row r="11" spans="1:587" s="421" customFormat="1" ht="28.5" x14ac:dyDescent="0.2">
      <c r="A11" s="501" t="str">
        <f>'Estimación anualizada '!A11</f>
        <v>2.1.  Mejora y optimización de la capacidad instalada en el  procesamiento agro industrial para la obtención de panela</v>
      </c>
      <c r="B11" s="501">
        <f>'Estimación anualizada '!V11</f>
        <v>1284871056201.3333</v>
      </c>
      <c r="C11" s="501">
        <f>'Estimación anualizada '!B11+'Estimación anualizada '!C11+'Estimación anualizada '!D11+'Estimación anualizada '!E11</f>
        <v>187935603145.33331</v>
      </c>
      <c r="D11" s="501">
        <f>SUM('Estimación anualizada '!F11:M11)</f>
        <v>728424030528</v>
      </c>
      <c r="E11" s="501">
        <f>SUM('Estimación anualizada '!N11:U11)</f>
        <v>368511422528</v>
      </c>
      <c r="F11" s="501">
        <f t="shared" si="0"/>
        <v>1284871056201.3333</v>
      </c>
      <c r="G11" s="501">
        <f t="shared" si="1"/>
        <v>0</v>
      </c>
      <c r="H11" s="471"/>
      <c r="I11" s="471"/>
      <c r="J11" s="471"/>
      <c r="K11" s="471"/>
      <c r="L11" s="471"/>
      <c r="M11" s="471"/>
      <c r="N11" s="471"/>
      <c r="O11" s="471"/>
      <c r="P11" s="471"/>
      <c r="Q11" s="471"/>
      <c r="R11" s="471"/>
      <c r="S11" s="471"/>
      <c r="T11" s="471"/>
      <c r="U11" s="471"/>
      <c r="V11" s="471"/>
      <c r="W11" s="471"/>
      <c r="X11" s="471"/>
      <c r="Y11" s="471"/>
      <c r="Z11" s="471"/>
      <c r="AA11" s="471"/>
      <c r="AB11" s="471"/>
      <c r="AC11" s="471"/>
      <c r="AD11" s="471"/>
      <c r="AE11" s="471"/>
      <c r="AF11" s="471"/>
      <c r="AG11" s="471"/>
      <c r="AH11" s="471"/>
      <c r="AI11" s="471"/>
      <c r="AJ11" s="471"/>
      <c r="AK11" s="471"/>
      <c r="AL11" s="471"/>
      <c r="AM11" s="471"/>
      <c r="AN11" s="471"/>
      <c r="AO11" s="471"/>
      <c r="AP11" s="471"/>
      <c r="AQ11" s="471"/>
      <c r="AR11" s="471"/>
      <c r="AS11" s="471"/>
      <c r="AT11" s="471"/>
      <c r="AU11" s="471"/>
      <c r="AV11" s="471"/>
      <c r="AW11" s="471"/>
      <c r="AX11" s="471"/>
      <c r="AY11" s="471"/>
      <c r="AZ11" s="471"/>
      <c r="BA11" s="471"/>
      <c r="BB11" s="471"/>
      <c r="BC11" s="471"/>
      <c r="BD11" s="471"/>
      <c r="BE11" s="471"/>
      <c r="BF11" s="471"/>
      <c r="BG11" s="471"/>
      <c r="BH11" s="471"/>
      <c r="BI11" s="471"/>
      <c r="BJ11" s="471"/>
      <c r="BK11" s="471"/>
      <c r="BL11" s="471"/>
      <c r="BM11" s="471"/>
      <c r="BN11" s="471"/>
      <c r="BO11" s="471"/>
      <c r="BP11" s="471"/>
      <c r="BQ11" s="471"/>
      <c r="BR11" s="471"/>
      <c r="BS11" s="471"/>
      <c r="BT11" s="471"/>
      <c r="BU11" s="471"/>
      <c r="BV11" s="471"/>
      <c r="BW11" s="471"/>
      <c r="BX11" s="471"/>
      <c r="BY11" s="471"/>
      <c r="BZ11" s="471"/>
      <c r="CA11" s="471"/>
      <c r="CB11" s="471"/>
      <c r="CC11" s="471"/>
      <c r="CD11" s="471"/>
      <c r="CE11" s="471"/>
      <c r="CF11" s="471"/>
      <c r="CG11" s="471"/>
      <c r="CH11" s="471"/>
      <c r="CI11" s="471"/>
      <c r="CJ11" s="471"/>
      <c r="CK11" s="471"/>
      <c r="CL11" s="471"/>
      <c r="CM11" s="471"/>
      <c r="CN11" s="471"/>
      <c r="CO11" s="471"/>
      <c r="CP11" s="471"/>
      <c r="CQ11" s="471"/>
      <c r="CR11" s="471"/>
      <c r="CS11" s="471"/>
      <c r="CT11" s="471"/>
      <c r="CU11" s="471"/>
      <c r="CV11" s="471"/>
      <c r="CW11" s="471"/>
      <c r="CX11" s="471"/>
      <c r="CY11" s="471"/>
      <c r="CZ11" s="471"/>
      <c r="DA11" s="471"/>
      <c r="DB11" s="471"/>
      <c r="DC11" s="471"/>
      <c r="DD11" s="471"/>
      <c r="DE11" s="471"/>
      <c r="DF11" s="471"/>
      <c r="DG11" s="471"/>
      <c r="DH11" s="471"/>
      <c r="DI11" s="471"/>
      <c r="DJ11" s="471"/>
      <c r="DK11" s="471"/>
      <c r="DL11" s="471"/>
      <c r="DM11" s="471"/>
      <c r="DN11" s="471"/>
      <c r="DO11" s="471"/>
      <c r="DP11" s="471"/>
      <c r="DQ11" s="471"/>
      <c r="DR11" s="471"/>
      <c r="DS11" s="471"/>
      <c r="DT11" s="471"/>
      <c r="DU11" s="471"/>
      <c r="DV11" s="471"/>
      <c r="DW11" s="471"/>
      <c r="DX11" s="471"/>
      <c r="DY11" s="471"/>
      <c r="DZ11" s="471"/>
      <c r="EA11" s="471"/>
      <c r="EB11" s="471"/>
      <c r="EC11" s="471"/>
      <c r="ED11" s="471"/>
      <c r="EE11" s="471"/>
      <c r="EF11" s="471"/>
      <c r="EG11" s="471"/>
      <c r="EH11" s="471"/>
      <c r="EI11" s="471"/>
      <c r="EJ11" s="471"/>
      <c r="EK11" s="471"/>
      <c r="EL11" s="471"/>
      <c r="EM11" s="471"/>
      <c r="EN11" s="471"/>
      <c r="EO11" s="471"/>
      <c r="EP11" s="471"/>
      <c r="EQ11" s="471"/>
      <c r="ER11" s="471"/>
      <c r="ES11" s="471"/>
      <c r="ET11" s="471"/>
      <c r="EU11" s="471"/>
      <c r="EV11" s="471"/>
      <c r="EW11" s="471"/>
      <c r="EX11" s="471"/>
      <c r="EY11" s="471"/>
      <c r="EZ11" s="471"/>
      <c r="FA11" s="471"/>
      <c r="FB11" s="471"/>
      <c r="FC11" s="471"/>
      <c r="FD11" s="471"/>
      <c r="FE11" s="471"/>
      <c r="FF11" s="471"/>
      <c r="FG11" s="471"/>
      <c r="FH11" s="471"/>
      <c r="FI11" s="471"/>
      <c r="FJ11" s="471"/>
      <c r="FK11" s="471"/>
      <c r="FL11" s="471"/>
      <c r="FM11" s="471"/>
      <c r="FN11" s="471"/>
      <c r="FO11" s="471"/>
      <c r="FP11" s="471"/>
      <c r="FQ11" s="471"/>
      <c r="FR11" s="471"/>
      <c r="FS11" s="471"/>
      <c r="FT11" s="471"/>
      <c r="FU11" s="471"/>
      <c r="FV11" s="471"/>
      <c r="FW11" s="471"/>
      <c r="FX11" s="471"/>
      <c r="FY11" s="471"/>
      <c r="FZ11" s="471"/>
      <c r="GA11" s="471"/>
      <c r="GB11" s="471"/>
      <c r="GC11" s="471"/>
      <c r="GD11" s="471"/>
      <c r="GE11" s="471"/>
      <c r="GF11" s="471"/>
      <c r="GG11" s="471"/>
      <c r="GH11" s="471"/>
      <c r="GI11" s="471"/>
      <c r="GJ11" s="471"/>
      <c r="GK11" s="471"/>
      <c r="GL11" s="471"/>
      <c r="GM11" s="471"/>
      <c r="GN11" s="471"/>
      <c r="GO11" s="471"/>
      <c r="GP11" s="471"/>
      <c r="GQ11" s="471"/>
      <c r="GR11" s="471"/>
      <c r="GS11" s="471"/>
      <c r="GT11" s="471"/>
      <c r="GU11" s="471"/>
      <c r="GV11" s="471"/>
      <c r="GW11" s="471"/>
      <c r="GX11" s="471"/>
      <c r="GY11" s="471"/>
      <c r="GZ11" s="471"/>
      <c r="HA11" s="471"/>
      <c r="HB11" s="471"/>
      <c r="HC11" s="471"/>
      <c r="HD11" s="471"/>
      <c r="HE11" s="471"/>
      <c r="HF11" s="471"/>
      <c r="HG11" s="471"/>
      <c r="HH11" s="471"/>
      <c r="HI11" s="471"/>
      <c r="HJ11" s="471"/>
      <c r="HK11" s="471"/>
      <c r="HL11" s="471"/>
      <c r="HM11" s="471"/>
      <c r="HN11" s="471"/>
      <c r="HO11" s="471"/>
      <c r="HP11" s="471"/>
      <c r="HQ11" s="471"/>
      <c r="HR11" s="471"/>
      <c r="HS11" s="471"/>
      <c r="HT11" s="471"/>
      <c r="HU11" s="471"/>
      <c r="HV11" s="471"/>
      <c r="HW11" s="471"/>
      <c r="HX11" s="471"/>
      <c r="HY11" s="471"/>
      <c r="HZ11" s="471"/>
      <c r="IA11" s="471"/>
      <c r="IB11" s="471"/>
      <c r="IC11" s="471"/>
      <c r="ID11" s="471"/>
      <c r="IE11" s="471"/>
      <c r="IF11" s="471"/>
      <c r="IG11" s="471"/>
      <c r="IH11" s="471"/>
      <c r="II11" s="471"/>
      <c r="IJ11" s="471"/>
      <c r="IK11" s="471"/>
      <c r="IL11" s="471"/>
      <c r="IM11" s="471"/>
      <c r="IN11" s="471"/>
      <c r="IO11" s="471"/>
      <c r="IP11" s="471"/>
      <c r="IQ11" s="471"/>
      <c r="IR11" s="471"/>
      <c r="IS11" s="471"/>
      <c r="IT11" s="471"/>
      <c r="IU11" s="471"/>
      <c r="IV11" s="471"/>
      <c r="IW11" s="471"/>
      <c r="IX11" s="471"/>
      <c r="IY11" s="471"/>
      <c r="IZ11" s="471"/>
      <c r="JA11" s="471"/>
      <c r="JB11" s="471"/>
      <c r="JC11" s="471"/>
      <c r="JD11" s="471"/>
      <c r="JE11" s="471"/>
      <c r="JF11" s="471"/>
      <c r="JG11" s="471"/>
      <c r="JH11" s="471"/>
      <c r="JI11" s="471"/>
      <c r="JJ11" s="471"/>
      <c r="JK11" s="471"/>
      <c r="JL11" s="471"/>
      <c r="JM11" s="471"/>
      <c r="JN11" s="471"/>
      <c r="JO11" s="471"/>
      <c r="JP11" s="471"/>
      <c r="JQ11" s="471"/>
      <c r="JR11" s="471"/>
      <c r="JS11" s="471"/>
      <c r="JT11" s="471"/>
      <c r="JU11" s="471"/>
      <c r="JV11" s="471"/>
      <c r="JW11" s="471"/>
      <c r="JX11" s="471"/>
      <c r="JY11" s="471"/>
      <c r="JZ11" s="471"/>
      <c r="KA11" s="471"/>
      <c r="KB11" s="471"/>
      <c r="KC11" s="471"/>
      <c r="KD11" s="471"/>
      <c r="KE11" s="471"/>
      <c r="KF11" s="471"/>
      <c r="KG11" s="471"/>
      <c r="KH11" s="471"/>
      <c r="KI11" s="471"/>
      <c r="KJ11" s="471"/>
      <c r="KK11" s="471"/>
      <c r="KL11" s="471"/>
      <c r="KM11" s="471"/>
      <c r="KN11" s="471"/>
      <c r="KO11" s="471"/>
      <c r="KP11" s="471"/>
      <c r="KQ11" s="471"/>
      <c r="KR11" s="471"/>
      <c r="KS11" s="471"/>
      <c r="KT11" s="471"/>
      <c r="KU11" s="471"/>
      <c r="KV11" s="471"/>
      <c r="KW11" s="471"/>
      <c r="KX11" s="471"/>
      <c r="KY11" s="471"/>
      <c r="KZ11" s="471"/>
      <c r="LA11" s="471"/>
      <c r="LB11" s="471"/>
      <c r="LC11" s="471"/>
      <c r="LD11" s="471"/>
      <c r="LE11" s="471"/>
      <c r="LF11" s="471"/>
      <c r="LG11" s="471"/>
      <c r="LH11" s="471"/>
      <c r="LI11" s="471"/>
      <c r="LJ11" s="471"/>
      <c r="LK11" s="471"/>
      <c r="LL11" s="471"/>
      <c r="LM11" s="471"/>
      <c r="LN11" s="471"/>
      <c r="LO11" s="471"/>
      <c r="LP11" s="471"/>
      <c r="LQ11" s="471"/>
      <c r="LR11" s="471"/>
      <c r="LS11" s="471"/>
      <c r="LT11" s="471"/>
      <c r="LU11" s="471"/>
      <c r="LV11" s="471"/>
      <c r="LW11" s="471"/>
      <c r="LX11" s="471"/>
      <c r="LY11" s="471"/>
      <c r="LZ11" s="471"/>
      <c r="MA11" s="471"/>
      <c r="MB11" s="471"/>
      <c r="MC11" s="471"/>
      <c r="MD11" s="471"/>
      <c r="ME11" s="471"/>
      <c r="MF11" s="471"/>
      <c r="MG11" s="471"/>
      <c r="MH11" s="471"/>
      <c r="MI11" s="471"/>
      <c r="MJ11" s="471"/>
      <c r="MK11" s="471"/>
      <c r="ML11" s="471"/>
      <c r="MM11" s="471"/>
      <c r="MN11" s="471"/>
      <c r="MO11" s="471"/>
      <c r="MP11" s="471"/>
      <c r="MQ11" s="471"/>
      <c r="MR11" s="471"/>
      <c r="MS11" s="471"/>
      <c r="MT11" s="471"/>
      <c r="MU11" s="471"/>
      <c r="MV11" s="471"/>
      <c r="MW11" s="471"/>
      <c r="MX11" s="471"/>
      <c r="MY11" s="471"/>
      <c r="MZ11" s="471"/>
      <c r="NA11" s="471"/>
      <c r="NB11" s="471"/>
      <c r="NC11" s="471"/>
      <c r="ND11" s="471"/>
      <c r="NE11" s="471"/>
      <c r="NF11" s="471"/>
      <c r="NG11" s="471"/>
      <c r="NH11" s="471"/>
      <c r="NI11" s="471"/>
      <c r="NJ11" s="471"/>
      <c r="NK11" s="471"/>
      <c r="NL11" s="471"/>
      <c r="NM11" s="471"/>
      <c r="NN11" s="471"/>
      <c r="NO11" s="471"/>
      <c r="NP11" s="471"/>
      <c r="NQ11" s="471"/>
      <c r="NR11" s="471"/>
      <c r="NS11" s="471"/>
      <c r="NT11" s="471"/>
      <c r="NU11" s="471"/>
      <c r="NV11" s="471"/>
      <c r="NW11" s="471"/>
      <c r="NX11" s="471"/>
      <c r="NY11" s="471"/>
      <c r="NZ11" s="471"/>
      <c r="OA11" s="471"/>
      <c r="OB11" s="471"/>
      <c r="OC11" s="471"/>
      <c r="OD11" s="471"/>
      <c r="OE11" s="471"/>
      <c r="OF11" s="471"/>
      <c r="OG11" s="471"/>
      <c r="OH11" s="471"/>
      <c r="OI11" s="471"/>
      <c r="OJ11" s="471"/>
      <c r="OK11" s="471"/>
      <c r="OL11" s="471"/>
      <c r="OM11" s="471"/>
      <c r="ON11" s="471"/>
      <c r="OO11" s="471"/>
      <c r="OP11" s="471"/>
      <c r="OQ11" s="471"/>
      <c r="OR11" s="471"/>
      <c r="OS11" s="471"/>
      <c r="OT11" s="471"/>
      <c r="OU11" s="471"/>
      <c r="OV11" s="471"/>
      <c r="OW11" s="471"/>
      <c r="OX11" s="471"/>
      <c r="OY11" s="471"/>
      <c r="OZ11" s="471"/>
      <c r="PA11" s="471"/>
      <c r="PB11" s="471"/>
      <c r="PC11" s="471"/>
      <c r="PD11" s="471"/>
      <c r="PE11" s="471"/>
      <c r="PF11" s="471"/>
      <c r="PG11" s="471"/>
      <c r="PH11" s="471"/>
      <c r="PI11" s="471"/>
      <c r="PJ11" s="471"/>
      <c r="PK11" s="471"/>
      <c r="PL11" s="471"/>
      <c r="PM11" s="471"/>
      <c r="PN11" s="471"/>
      <c r="PO11" s="471"/>
      <c r="PP11" s="471"/>
      <c r="PQ11" s="471"/>
      <c r="PR11" s="471"/>
      <c r="PS11" s="471"/>
      <c r="PT11" s="471"/>
      <c r="PU11" s="471"/>
      <c r="PV11" s="471"/>
      <c r="PW11" s="471"/>
      <c r="PX11" s="471"/>
      <c r="PY11" s="471"/>
      <c r="PZ11" s="471"/>
      <c r="QA11" s="471"/>
      <c r="QB11" s="471"/>
      <c r="QC11" s="471"/>
      <c r="QD11" s="471"/>
      <c r="QE11" s="471"/>
      <c r="QF11" s="471"/>
      <c r="QG11" s="471"/>
      <c r="QH11" s="471"/>
      <c r="QI11" s="471"/>
      <c r="QJ11" s="471"/>
      <c r="QK11" s="471"/>
      <c r="QL11" s="471"/>
      <c r="QM11" s="471"/>
      <c r="QN11" s="471"/>
      <c r="QO11" s="471"/>
      <c r="QP11" s="471"/>
      <c r="QQ11" s="471"/>
      <c r="QR11" s="471"/>
      <c r="QS11" s="471"/>
      <c r="QT11" s="471"/>
      <c r="QU11" s="471"/>
      <c r="QV11" s="471"/>
      <c r="QW11" s="471"/>
      <c r="QX11" s="471"/>
      <c r="QY11" s="471"/>
      <c r="QZ11" s="471"/>
      <c r="RA11" s="471"/>
      <c r="RB11" s="471"/>
      <c r="RC11" s="471"/>
      <c r="RD11" s="471"/>
      <c r="RE11" s="471"/>
      <c r="RF11" s="471"/>
      <c r="RG11" s="471"/>
      <c r="RH11" s="471"/>
      <c r="RI11" s="471"/>
      <c r="RJ11" s="471"/>
      <c r="RK11" s="471"/>
      <c r="RL11" s="471"/>
      <c r="RM11" s="471"/>
      <c r="RN11" s="471"/>
      <c r="RO11" s="471"/>
      <c r="RP11" s="471"/>
      <c r="RQ11" s="471"/>
      <c r="RR11" s="471"/>
      <c r="RS11" s="471"/>
      <c r="RT11" s="471"/>
      <c r="RU11" s="471"/>
      <c r="RV11" s="471"/>
      <c r="RW11" s="471"/>
      <c r="RX11" s="471"/>
      <c r="RY11" s="471"/>
      <c r="RZ11" s="471"/>
      <c r="SA11" s="471"/>
      <c r="SB11" s="471"/>
      <c r="SC11" s="471"/>
      <c r="SD11" s="471"/>
      <c r="SE11" s="471"/>
      <c r="SF11" s="471"/>
      <c r="SG11" s="471"/>
      <c r="SH11" s="471"/>
      <c r="SI11" s="471"/>
      <c r="SJ11" s="471"/>
      <c r="SK11" s="471"/>
      <c r="SL11" s="471"/>
      <c r="SM11" s="471"/>
      <c r="SN11" s="471"/>
      <c r="SO11" s="471"/>
      <c r="SP11" s="471"/>
      <c r="SQ11" s="471"/>
      <c r="SR11" s="471"/>
      <c r="SS11" s="471"/>
      <c r="ST11" s="471"/>
      <c r="SU11" s="471"/>
      <c r="SV11" s="471"/>
      <c r="SW11" s="471"/>
      <c r="SX11" s="471"/>
      <c r="SY11" s="471"/>
      <c r="SZ11" s="471"/>
      <c r="TA11" s="471"/>
      <c r="TB11" s="471"/>
      <c r="TC11" s="471"/>
      <c r="TD11" s="471"/>
      <c r="TE11" s="471"/>
      <c r="TF11" s="471"/>
      <c r="TG11" s="471"/>
      <c r="TH11" s="471"/>
      <c r="TI11" s="471"/>
      <c r="TJ11" s="471"/>
      <c r="TK11" s="471"/>
      <c r="TL11" s="471"/>
      <c r="TM11" s="471"/>
      <c r="TN11" s="471"/>
      <c r="TO11" s="471"/>
      <c r="TP11" s="471"/>
      <c r="TQ11" s="471"/>
      <c r="TR11" s="471"/>
      <c r="TS11" s="471"/>
      <c r="TT11" s="471"/>
      <c r="TU11" s="471"/>
      <c r="TV11" s="471"/>
      <c r="TW11" s="471"/>
      <c r="TX11" s="471"/>
      <c r="TY11" s="471"/>
      <c r="TZ11" s="471"/>
      <c r="UA11" s="471"/>
      <c r="UB11" s="471"/>
      <c r="UC11" s="471"/>
      <c r="UD11" s="471"/>
      <c r="UE11" s="471"/>
      <c r="UF11" s="471"/>
      <c r="UG11" s="471"/>
      <c r="UH11" s="471"/>
      <c r="UI11" s="471"/>
      <c r="UJ11" s="471"/>
      <c r="UK11" s="471"/>
      <c r="UL11" s="471"/>
      <c r="UM11" s="471"/>
      <c r="UN11" s="471"/>
      <c r="UO11" s="471"/>
      <c r="UP11" s="471"/>
      <c r="UQ11" s="471"/>
      <c r="UR11" s="471"/>
      <c r="US11" s="471"/>
      <c r="UT11" s="471"/>
      <c r="UU11" s="471"/>
      <c r="UV11" s="471"/>
      <c r="UW11" s="471"/>
      <c r="UX11" s="471"/>
      <c r="UY11" s="471"/>
      <c r="UZ11" s="471"/>
      <c r="VA11" s="471"/>
      <c r="VB11" s="471"/>
      <c r="VC11" s="471"/>
      <c r="VD11" s="471"/>
      <c r="VE11" s="471"/>
      <c r="VF11" s="471"/>
      <c r="VG11" s="471"/>
      <c r="VH11" s="471"/>
      <c r="VI11" s="471"/>
      <c r="VJ11" s="471"/>
      <c r="VK11" s="471"/>
      <c r="VL11" s="471"/>
      <c r="VM11" s="471"/>
      <c r="VN11" s="471"/>
      <c r="VO11" s="471"/>
    </row>
    <row r="12" spans="1:587" s="421" customFormat="1" ht="28.5" x14ac:dyDescent="0.2">
      <c r="A12" s="501" t="str">
        <f>'Estimación anualizada '!A12</f>
        <v>2.2. Promoción del desarrollo y la innovación de la cadena, en diversidad y diferenciales de producto, presentaciones y usos industriales</v>
      </c>
      <c r="B12" s="501">
        <f>'Estimación anualizada '!V12</f>
        <v>322610482718.48694</v>
      </c>
      <c r="C12" s="501">
        <f>'Estimación anualizada '!B12+'Estimación anualizada '!C12+'Estimación anualizada '!D12+'Estimación anualizada '!E12</f>
        <v>51687846130.580994</v>
      </c>
      <c r="D12" s="501">
        <f>SUM('Estimación anualizada '!F12:M12)</f>
        <v>143613079227.90601</v>
      </c>
      <c r="E12" s="501">
        <f>SUM('Estimación anualizada '!N12:U12)</f>
        <v>127309557360.00002</v>
      </c>
      <c r="F12" s="501">
        <f t="shared" si="0"/>
        <v>322610482718.487</v>
      </c>
      <c r="G12" s="501">
        <f t="shared" si="1"/>
        <v>0</v>
      </c>
      <c r="H12" s="471"/>
      <c r="I12" s="471"/>
      <c r="J12" s="471"/>
      <c r="K12" s="471"/>
      <c r="L12" s="471"/>
      <c r="M12" s="471"/>
      <c r="N12" s="471"/>
      <c r="O12" s="471"/>
      <c r="P12" s="471"/>
      <c r="Q12" s="471"/>
      <c r="R12" s="471"/>
      <c r="S12" s="471"/>
      <c r="T12" s="471"/>
      <c r="U12" s="471"/>
      <c r="V12" s="471"/>
      <c r="W12" s="471"/>
      <c r="X12" s="471"/>
      <c r="Y12" s="471"/>
      <c r="Z12" s="471"/>
      <c r="AA12" s="471"/>
      <c r="AB12" s="471"/>
      <c r="AC12" s="471"/>
      <c r="AD12" s="471"/>
      <c r="AE12" s="471"/>
      <c r="AF12" s="471"/>
      <c r="AG12" s="471"/>
      <c r="AH12" s="471"/>
      <c r="AI12" s="471"/>
      <c r="AJ12" s="471"/>
      <c r="AK12" s="471"/>
      <c r="AL12" s="471"/>
      <c r="AM12" s="471"/>
      <c r="AN12" s="471"/>
      <c r="AO12" s="471"/>
      <c r="AP12" s="471"/>
      <c r="AQ12" s="471"/>
      <c r="AR12" s="471"/>
      <c r="AS12" s="471"/>
      <c r="AT12" s="471"/>
      <c r="AU12" s="471"/>
      <c r="AV12" s="471"/>
      <c r="AW12" s="471"/>
      <c r="AX12" s="471"/>
      <c r="AY12" s="471"/>
      <c r="AZ12" s="471"/>
      <c r="BA12" s="471"/>
      <c r="BB12" s="471"/>
      <c r="BC12" s="471"/>
      <c r="BD12" s="471"/>
      <c r="BE12" s="471"/>
      <c r="BF12" s="471"/>
      <c r="BG12" s="471"/>
      <c r="BH12" s="471"/>
      <c r="BI12" s="471"/>
      <c r="BJ12" s="471"/>
      <c r="BK12" s="471"/>
      <c r="BL12" s="471"/>
      <c r="BM12" s="471"/>
      <c r="BN12" s="471"/>
      <c r="BO12" s="471"/>
      <c r="BP12" s="471"/>
      <c r="BQ12" s="471"/>
      <c r="BR12" s="471"/>
      <c r="BS12" s="471"/>
      <c r="BT12" s="471"/>
      <c r="BU12" s="471"/>
      <c r="BV12" s="471"/>
      <c r="BW12" s="471"/>
      <c r="BX12" s="471"/>
      <c r="BY12" s="471"/>
      <c r="BZ12" s="471"/>
      <c r="CA12" s="471"/>
      <c r="CB12" s="471"/>
      <c r="CC12" s="471"/>
      <c r="CD12" s="471"/>
      <c r="CE12" s="471"/>
      <c r="CF12" s="471"/>
      <c r="CG12" s="471"/>
      <c r="CH12" s="471"/>
      <c r="CI12" s="471"/>
      <c r="CJ12" s="471"/>
      <c r="CK12" s="471"/>
      <c r="CL12" s="471"/>
      <c r="CM12" s="471"/>
      <c r="CN12" s="471"/>
      <c r="CO12" s="471"/>
      <c r="CP12" s="471"/>
      <c r="CQ12" s="471"/>
      <c r="CR12" s="471"/>
      <c r="CS12" s="471"/>
      <c r="CT12" s="471"/>
      <c r="CU12" s="471"/>
      <c r="CV12" s="471"/>
      <c r="CW12" s="471"/>
      <c r="CX12" s="471"/>
      <c r="CY12" s="471"/>
      <c r="CZ12" s="471"/>
      <c r="DA12" s="471"/>
      <c r="DB12" s="471"/>
      <c r="DC12" s="471"/>
      <c r="DD12" s="471"/>
      <c r="DE12" s="471"/>
      <c r="DF12" s="471"/>
      <c r="DG12" s="471"/>
      <c r="DH12" s="471"/>
      <c r="DI12" s="471"/>
      <c r="DJ12" s="471"/>
      <c r="DK12" s="471"/>
      <c r="DL12" s="471"/>
      <c r="DM12" s="471"/>
      <c r="DN12" s="471"/>
      <c r="DO12" s="471"/>
      <c r="DP12" s="471"/>
      <c r="DQ12" s="471"/>
      <c r="DR12" s="471"/>
      <c r="DS12" s="471"/>
      <c r="DT12" s="471"/>
      <c r="DU12" s="471"/>
      <c r="DV12" s="471"/>
      <c r="DW12" s="471"/>
      <c r="DX12" s="471"/>
      <c r="DY12" s="471"/>
      <c r="DZ12" s="471"/>
      <c r="EA12" s="471"/>
      <c r="EB12" s="471"/>
      <c r="EC12" s="471"/>
      <c r="ED12" s="471"/>
      <c r="EE12" s="471"/>
      <c r="EF12" s="471"/>
      <c r="EG12" s="471"/>
      <c r="EH12" s="471"/>
      <c r="EI12" s="471"/>
      <c r="EJ12" s="471"/>
      <c r="EK12" s="471"/>
      <c r="EL12" s="471"/>
      <c r="EM12" s="471"/>
      <c r="EN12" s="471"/>
      <c r="EO12" s="471"/>
      <c r="EP12" s="471"/>
      <c r="EQ12" s="471"/>
      <c r="ER12" s="471"/>
      <c r="ES12" s="471"/>
      <c r="ET12" s="471"/>
      <c r="EU12" s="471"/>
      <c r="EV12" s="471"/>
      <c r="EW12" s="471"/>
      <c r="EX12" s="471"/>
      <c r="EY12" s="471"/>
      <c r="EZ12" s="471"/>
      <c r="FA12" s="471"/>
      <c r="FB12" s="471"/>
      <c r="FC12" s="471"/>
      <c r="FD12" s="471"/>
      <c r="FE12" s="471"/>
      <c r="FF12" s="471"/>
      <c r="FG12" s="471"/>
      <c r="FH12" s="471"/>
      <c r="FI12" s="471"/>
      <c r="FJ12" s="471"/>
      <c r="FK12" s="471"/>
      <c r="FL12" s="471"/>
      <c r="FM12" s="471"/>
      <c r="FN12" s="471"/>
      <c r="FO12" s="471"/>
      <c r="FP12" s="471"/>
      <c r="FQ12" s="471"/>
      <c r="FR12" s="471"/>
      <c r="FS12" s="471"/>
      <c r="FT12" s="471"/>
      <c r="FU12" s="471"/>
      <c r="FV12" s="471"/>
      <c r="FW12" s="471"/>
      <c r="FX12" s="471"/>
      <c r="FY12" s="471"/>
      <c r="FZ12" s="471"/>
      <c r="GA12" s="471"/>
      <c r="GB12" s="471"/>
      <c r="GC12" s="471"/>
      <c r="GD12" s="471"/>
      <c r="GE12" s="471"/>
      <c r="GF12" s="471"/>
      <c r="GG12" s="471"/>
      <c r="GH12" s="471"/>
      <c r="GI12" s="471"/>
      <c r="GJ12" s="471"/>
      <c r="GK12" s="471"/>
      <c r="GL12" s="471"/>
      <c r="GM12" s="471"/>
      <c r="GN12" s="471"/>
      <c r="GO12" s="471"/>
      <c r="GP12" s="471"/>
      <c r="GQ12" s="471"/>
      <c r="GR12" s="471"/>
      <c r="GS12" s="471"/>
      <c r="GT12" s="471"/>
      <c r="GU12" s="471"/>
      <c r="GV12" s="471"/>
      <c r="GW12" s="471"/>
      <c r="GX12" s="471"/>
      <c r="GY12" s="471"/>
      <c r="GZ12" s="471"/>
      <c r="HA12" s="471"/>
      <c r="HB12" s="471"/>
      <c r="HC12" s="471"/>
      <c r="HD12" s="471"/>
      <c r="HE12" s="471"/>
      <c r="HF12" s="471"/>
      <c r="HG12" s="471"/>
      <c r="HH12" s="471"/>
      <c r="HI12" s="471"/>
      <c r="HJ12" s="471"/>
      <c r="HK12" s="471"/>
      <c r="HL12" s="471"/>
      <c r="HM12" s="471"/>
      <c r="HN12" s="471"/>
      <c r="HO12" s="471"/>
      <c r="HP12" s="471"/>
      <c r="HQ12" s="471"/>
      <c r="HR12" s="471"/>
      <c r="HS12" s="471"/>
      <c r="HT12" s="471"/>
      <c r="HU12" s="471"/>
      <c r="HV12" s="471"/>
      <c r="HW12" s="471"/>
      <c r="HX12" s="471"/>
      <c r="HY12" s="471"/>
      <c r="HZ12" s="471"/>
      <c r="IA12" s="471"/>
      <c r="IB12" s="471"/>
      <c r="IC12" s="471"/>
      <c r="ID12" s="471"/>
      <c r="IE12" s="471"/>
      <c r="IF12" s="471"/>
      <c r="IG12" s="471"/>
      <c r="IH12" s="471"/>
      <c r="II12" s="471"/>
      <c r="IJ12" s="471"/>
      <c r="IK12" s="471"/>
      <c r="IL12" s="471"/>
      <c r="IM12" s="471"/>
      <c r="IN12" s="471"/>
      <c r="IO12" s="471"/>
      <c r="IP12" s="471"/>
      <c r="IQ12" s="471"/>
      <c r="IR12" s="471"/>
      <c r="IS12" s="471"/>
      <c r="IT12" s="471"/>
      <c r="IU12" s="471"/>
      <c r="IV12" s="471"/>
      <c r="IW12" s="471"/>
      <c r="IX12" s="471"/>
      <c r="IY12" s="471"/>
      <c r="IZ12" s="471"/>
      <c r="JA12" s="471"/>
      <c r="JB12" s="471"/>
      <c r="JC12" s="471"/>
      <c r="JD12" s="471"/>
      <c r="JE12" s="471"/>
      <c r="JF12" s="471"/>
      <c r="JG12" s="471"/>
      <c r="JH12" s="471"/>
      <c r="JI12" s="471"/>
      <c r="JJ12" s="471"/>
      <c r="JK12" s="471"/>
      <c r="JL12" s="471"/>
      <c r="JM12" s="471"/>
      <c r="JN12" s="471"/>
      <c r="JO12" s="471"/>
      <c r="JP12" s="471"/>
      <c r="JQ12" s="471"/>
      <c r="JR12" s="471"/>
      <c r="JS12" s="471"/>
      <c r="JT12" s="471"/>
      <c r="JU12" s="471"/>
      <c r="JV12" s="471"/>
      <c r="JW12" s="471"/>
      <c r="JX12" s="471"/>
      <c r="JY12" s="471"/>
      <c r="JZ12" s="471"/>
      <c r="KA12" s="471"/>
      <c r="KB12" s="471"/>
      <c r="KC12" s="471"/>
      <c r="KD12" s="471"/>
      <c r="KE12" s="471"/>
      <c r="KF12" s="471"/>
      <c r="KG12" s="471"/>
      <c r="KH12" s="471"/>
      <c r="KI12" s="471"/>
      <c r="KJ12" s="471"/>
      <c r="KK12" s="471"/>
      <c r="KL12" s="471"/>
      <c r="KM12" s="471"/>
      <c r="KN12" s="471"/>
      <c r="KO12" s="471"/>
      <c r="KP12" s="471"/>
      <c r="KQ12" s="471"/>
      <c r="KR12" s="471"/>
      <c r="KS12" s="471"/>
      <c r="KT12" s="471"/>
      <c r="KU12" s="471"/>
      <c r="KV12" s="471"/>
      <c r="KW12" s="471"/>
      <c r="KX12" s="471"/>
      <c r="KY12" s="471"/>
      <c r="KZ12" s="471"/>
      <c r="LA12" s="471"/>
      <c r="LB12" s="471"/>
      <c r="LC12" s="471"/>
      <c r="LD12" s="471"/>
      <c r="LE12" s="471"/>
      <c r="LF12" s="471"/>
      <c r="LG12" s="471"/>
      <c r="LH12" s="471"/>
      <c r="LI12" s="471"/>
      <c r="LJ12" s="471"/>
      <c r="LK12" s="471"/>
      <c r="LL12" s="471"/>
      <c r="LM12" s="471"/>
      <c r="LN12" s="471"/>
      <c r="LO12" s="471"/>
      <c r="LP12" s="471"/>
      <c r="LQ12" s="471"/>
      <c r="LR12" s="471"/>
      <c r="LS12" s="471"/>
      <c r="LT12" s="471"/>
      <c r="LU12" s="471"/>
      <c r="LV12" s="471"/>
      <c r="LW12" s="471"/>
      <c r="LX12" s="471"/>
      <c r="LY12" s="471"/>
      <c r="LZ12" s="471"/>
      <c r="MA12" s="471"/>
      <c r="MB12" s="471"/>
      <c r="MC12" s="471"/>
      <c r="MD12" s="471"/>
      <c r="ME12" s="471"/>
      <c r="MF12" s="471"/>
      <c r="MG12" s="471"/>
      <c r="MH12" s="471"/>
      <c r="MI12" s="471"/>
      <c r="MJ12" s="471"/>
      <c r="MK12" s="471"/>
      <c r="ML12" s="471"/>
      <c r="MM12" s="471"/>
      <c r="MN12" s="471"/>
      <c r="MO12" s="471"/>
      <c r="MP12" s="471"/>
      <c r="MQ12" s="471"/>
      <c r="MR12" s="471"/>
      <c r="MS12" s="471"/>
      <c r="MT12" s="471"/>
      <c r="MU12" s="471"/>
      <c r="MV12" s="471"/>
      <c r="MW12" s="471"/>
      <c r="MX12" s="471"/>
      <c r="MY12" s="471"/>
      <c r="MZ12" s="471"/>
      <c r="NA12" s="471"/>
      <c r="NB12" s="471"/>
      <c r="NC12" s="471"/>
      <c r="ND12" s="471"/>
      <c r="NE12" s="471"/>
      <c r="NF12" s="471"/>
      <c r="NG12" s="471"/>
      <c r="NH12" s="471"/>
      <c r="NI12" s="471"/>
      <c r="NJ12" s="471"/>
      <c r="NK12" s="471"/>
      <c r="NL12" s="471"/>
      <c r="NM12" s="471"/>
      <c r="NN12" s="471"/>
      <c r="NO12" s="471"/>
      <c r="NP12" s="471"/>
      <c r="NQ12" s="471"/>
      <c r="NR12" s="471"/>
      <c r="NS12" s="471"/>
      <c r="NT12" s="471"/>
      <c r="NU12" s="471"/>
      <c r="NV12" s="471"/>
      <c r="NW12" s="471"/>
      <c r="NX12" s="471"/>
      <c r="NY12" s="471"/>
      <c r="NZ12" s="471"/>
      <c r="OA12" s="471"/>
      <c r="OB12" s="471"/>
      <c r="OC12" s="471"/>
      <c r="OD12" s="471"/>
      <c r="OE12" s="471"/>
      <c r="OF12" s="471"/>
      <c r="OG12" s="471"/>
      <c r="OH12" s="471"/>
      <c r="OI12" s="471"/>
      <c r="OJ12" s="471"/>
      <c r="OK12" s="471"/>
      <c r="OL12" s="471"/>
      <c r="OM12" s="471"/>
      <c r="ON12" s="471"/>
      <c r="OO12" s="471"/>
      <c r="OP12" s="471"/>
      <c r="OQ12" s="471"/>
      <c r="OR12" s="471"/>
      <c r="OS12" s="471"/>
      <c r="OT12" s="471"/>
      <c r="OU12" s="471"/>
      <c r="OV12" s="471"/>
      <c r="OW12" s="471"/>
      <c r="OX12" s="471"/>
      <c r="OY12" s="471"/>
      <c r="OZ12" s="471"/>
      <c r="PA12" s="471"/>
      <c r="PB12" s="471"/>
      <c r="PC12" s="471"/>
      <c r="PD12" s="471"/>
      <c r="PE12" s="471"/>
      <c r="PF12" s="471"/>
      <c r="PG12" s="471"/>
      <c r="PH12" s="471"/>
      <c r="PI12" s="471"/>
      <c r="PJ12" s="471"/>
      <c r="PK12" s="471"/>
      <c r="PL12" s="471"/>
      <c r="PM12" s="471"/>
      <c r="PN12" s="471"/>
      <c r="PO12" s="471"/>
      <c r="PP12" s="471"/>
      <c r="PQ12" s="471"/>
      <c r="PR12" s="471"/>
      <c r="PS12" s="471"/>
      <c r="PT12" s="471"/>
      <c r="PU12" s="471"/>
      <c r="PV12" s="471"/>
      <c r="PW12" s="471"/>
      <c r="PX12" s="471"/>
      <c r="PY12" s="471"/>
      <c r="PZ12" s="471"/>
      <c r="QA12" s="471"/>
      <c r="QB12" s="471"/>
      <c r="QC12" s="471"/>
      <c r="QD12" s="471"/>
      <c r="QE12" s="471"/>
      <c r="QF12" s="471"/>
      <c r="QG12" s="471"/>
      <c r="QH12" s="471"/>
      <c r="QI12" s="471"/>
      <c r="QJ12" s="471"/>
      <c r="QK12" s="471"/>
      <c r="QL12" s="471"/>
      <c r="QM12" s="471"/>
      <c r="QN12" s="471"/>
      <c r="QO12" s="471"/>
      <c r="QP12" s="471"/>
      <c r="QQ12" s="471"/>
      <c r="QR12" s="471"/>
      <c r="QS12" s="471"/>
      <c r="QT12" s="471"/>
      <c r="QU12" s="471"/>
      <c r="QV12" s="471"/>
      <c r="QW12" s="471"/>
      <c r="QX12" s="471"/>
      <c r="QY12" s="471"/>
      <c r="QZ12" s="471"/>
      <c r="RA12" s="471"/>
      <c r="RB12" s="471"/>
      <c r="RC12" s="471"/>
      <c r="RD12" s="471"/>
      <c r="RE12" s="471"/>
      <c r="RF12" s="471"/>
      <c r="RG12" s="471"/>
      <c r="RH12" s="471"/>
      <c r="RI12" s="471"/>
      <c r="RJ12" s="471"/>
      <c r="RK12" s="471"/>
      <c r="RL12" s="471"/>
      <c r="RM12" s="471"/>
      <c r="RN12" s="471"/>
      <c r="RO12" s="471"/>
      <c r="RP12" s="471"/>
      <c r="RQ12" s="471"/>
      <c r="RR12" s="471"/>
      <c r="RS12" s="471"/>
      <c r="RT12" s="471"/>
      <c r="RU12" s="471"/>
      <c r="RV12" s="471"/>
      <c r="RW12" s="471"/>
      <c r="RX12" s="471"/>
      <c r="RY12" s="471"/>
      <c r="RZ12" s="471"/>
      <c r="SA12" s="471"/>
      <c r="SB12" s="471"/>
      <c r="SC12" s="471"/>
      <c r="SD12" s="471"/>
      <c r="SE12" s="471"/>
      <c r="SF12" s="471"/>
      <c r="SG12" s="471"/>
      <c r="SH12" s="471"/>
      <c r="SI12" s="471"/>
      <c r="SJ12" s="471"/>
      <c r="SK12" s="471"/>
      <c r="SL12" s="471"/>
      <c r="SM12" s="471"/>
      <c r="SN12" s="471"/>
      <c r="SO12" s="471"/>
      <c r="SP12" s="471"/>
      <c r="SQ12" s="471"/>
      <c r="SR12" s="471"/>
      <c r="SS12" s="471"/>
      <c r="ST12" s="471"/>
      <c r="SU12" s="471"/>
      <c r="SV12" s="471"/>
      <c r="SW12" s="471"/>
      <c r="SX12" s="471"/>
      <c r="SY12" s="471"/>
      <c r="SZ12" s="471"/>
      <c r="TA12" s="471"/>
      <c r="TB12" s="471"/>
      <c r="TC12" s="471"/>
      <c r="TD12" s="471"/>
      <c r="TE12" s="471"/>
      <c r="TF12" s="471"/>
      <c r="TG12" s="471"/>
      <c r="TH12" s="471"/>
      <c r="TI12" s="471"/>
      <c r="TJ12" s="471"/>
      <c r="TK12" s="471"/>
      <c r="TL12" s="471"/>
      <c r="TM12" s="471"/>
      <c r="TN12" s="471"/>
      <c r="TO12" s="471"/>
      <c r="TP12" s="471"/>
      <c r="TQ12" s="471"/>
      <c r="TR12" s="471"/>
      <c r="TS12" s="471"/>
      <c r="TT12" s="471"/>
      <c r="TU12" s="471"/>
      <c r="TV12" s="471"/>
      <c r="TW12" s="471"/>
      <c r="TX12" s="471"/>
      <c r="TY12" s="471"/>
      <c r="TZ12" s="471"/>
      <c r="UA12" s="471"/>
      <c r="UB12" s="471"/>
      <c r="UC12" s="471"/>
      <c r="UD12" s="471"/>
      <c r="UE12" s="471"/>
      <c r="UF12" s="471"/>
      <c r="UG12" s="471"/>
      <c r="UH12" s="471"/>
      <c r="UI12" s="471"/>
      <c r="UJ12" s="471"/>
      <c r="UK12" s="471"/>
      <c r="UL12" s="471"/>
      <c r="UM12" s="471"/>
      <c r="UN12" s="471"/>
      <c r="UO12" s="471"/>
      <c r="UP12" s="471"/>
      <c r="UQ12" s="471"/>
      <c r="UR12" s="471"/>
      <c r="US12" s="471"/>
      <c r="UT12" s="471"/>
      <c r="UU12" s="471"/>
      <c r="UV12" s="471"/>
      <c r="UW12" s="471"/>
      <c r="UX12" s="471"/>
      <c r="UY12" s="471"/>
      <c r="UZ12" s="471"/>
      <c r="VA12" s="471"/>
      <c r="VB12" s="471"/>
      <c r="VC12" s="471"/>
      <c r="VD12" s="471"/>
      <c r="VE12" s="471"/>
      <c r="VF12" s="471"/>
      <c r="VG12" s="471"/>
      <c r="VH12" s="471"/>
      <c r="VI12" s="471"/>
      <c r="VJ12" s="471"/>
      <c r="VK12" s="471"/>
      <c r="VL12" s="471"/>
      <c r="VM12" s="471"/>
      <c r="VN12" s="471"/>
      <c r="VO12" s="471"/>
    </row>
    <row r="13" spans="1:587" s="421" customFormat="1" ht="28.5" x14ac:dyDescent="0.2">
      <c r="A13" s="501" t="str">
        <f>'Estimación anualizada '!A13</f>
        <v>2.3. Fortalecimiento de la oferta de insumos y servicios asociados al proceso de transformación agroindustrial de la panela</v>
      </c>
      <c r="B13" s="501">
        <f>'Estimación anualizada '!V13</f>
        <v>35062202071.968338</v>
      </c>
      <c r="C13" s="501">
        <f>'Estimación anualizada '!B13+'Estimación anualizada '!C13+'Estimación anualizada '!D13+'Estimación anualizada '!E13</f>
        <v>6095428096.8383331</v>
      </c>
      <c r="D13" s="501">
        <f>SUM('Estimación anualizada '!F13:M13)</f>
        <v>16604568615.130001</v>
      </c>
      <c r="E13" s="501">
        <f>SUM('Estimación anualizada '!N13:U13)</f>
        <v>12362205360.000002</v>
      </c>
      <c r="F13" s="501">
        <f t="shared" si="0"/>
        <v>35062202071.968338</v>
      </c>
      <c r="G13" s="501">
        <f t="shared" si="1"/>
        <v>0</v>
      </c>
      <c r="H13" s="471"/>
      <c r="I13" s="471"/>
      <c r="J13" s="471"/>
      <c r="K13" s="471"/>
      <c r="L13" s="471"/>
      <c r="M13" s="471"/>
      <c r="N13" s="471"/>
      <c r="O13" s="471"/>
      <c r="P13" s="471"/>
      <c r="Q13" s="471"/>
      <c r="R13" s="471"/>
      <c r="S13" s="471"/>
      <c r="T13" s="471"/>
      <c r="U13" s="471"/>
      <c r="V13" s="471"/>
      <c r="W13" s="471"/>
      <c r="X13" s="471"/>
      <c r="Y13" s="471"/>
      <c r="Z13" s="471"/>
      <c r="AA13" s="471"/>
      <c r="AB13" s="471"/>
      <c r="AC13" s="471"/>
      <c r="AD13" s="471"/>
      <c r="AE13" s="471"/>
      <c r="AF13" s="471"/>
      <c r="AG13" s="471"/>
      <c r="AH13" s="471"/>
      <c r="AI13" s="471"/>
      <c r="AJ13" s="471"/>
      <c r="AK13" s="471"/>
      <c r="AL13" s="471"/>
      <c r="AM13" s="471"/>
      <c r="AN13" s="471"/>
      <c r="AO13" s="471"/>
      <c r="AP13" s="471"/>
      <c r="AQ13" s="471"/>
      <c r="AR13" s="471"/>
      <c r="AS13" s="471"/>
      <c r="AT13" s="471"/>
      <c r="AU13" s="471"/>
      <c r="AV13" s="471"/>
      <c r="AW13" s="471"/>
      <c r="AX13" s="471"/>
      <c r="AY13" s="471"/>
      <c r="AZ13" s="471"/>
      <c r="BA13" s="471"/>
      <c r="BB13" s="471"/>
      <c r="BC13" s="471"/>
      <c r="BD13" s="471"/>
      <c r="BE13" s="471"/>
      <c r="BF13" s="471"/>
      <c r="BG13" s="471"/>
      <c r="BH13" s="471"/>
      <c r="BI13" s="471"/>
      <c r="BJ13" s="471"/>
      <c r="BK13" s="471"/>
      <c r="BL13" s="471"/>
      <c r="BM13" s="471"/>
      <c r="BN13" s="471"/>
      <c r="BO13" s="471"/>
      <c r="BP13" s="471"/>
      <c r="BQ13" s="471"/>
      <c r="BR13" s="471"/>
      <c r="BS13" s="471"/>
      <c r="BT13" s="471"/>
      <c r="BU13" s="471"/>
      <c r="BV13" s="471"/>
      <c r="BW13" s="471"/>
      <c r="BX13" s="471"/>
      <c r="BY13" s="471"/>
      <c r="BZ13" s="471"/>
      <c r="CA13" s="471"/>
      <c r="CB13" s="471"/>
      <c r="CC13" s="471"/>
      <c r="CD13" s="471"/>
      <c r="CE13" s="471"/>
      <c r="CF13" s="471"/>
      <c r="CG13" s="471"/>
      <c r="CH13" s="471"/>
      <c r="CI13" s="471"/>
      <c r="CJ13" s="471"/>
      <c r="CK13" s="471"/>
      <c r="CL13" s="471"/>
      <c r="CM13" s="471"/>
      <c r="CN13" s="471"/>
      <c r="CO13" s="471"/>
      <c r="CP13" s="471"/>
      <c r="CQ13" s="471"/>
      <c r="CR13" s="471"/>
      <c r="CS13" s="471"/>
      <c r="CT13" s="471"/>
      <c r="CU13" s="471"/>
      <c r="CV13" s="471"/>
      <c r="CW13" s="471"/>
      <c r="CX13" s="471"/>
      <c r="CY13" s="471"/>
      <c r="CZ13" s="471"/>
      <c r="DA13" s="471"/>
      <c r="DB13" s="471"/>
      <c r="DC13" s="471"/>
      <c r="DD13" s="471"/>
      <c r="DE13" s="471"/>
      <c r="DF13" s="471"/>
      <c r="DG13" s="471"/>
      <c r="DH13" s="471"/>
      <c r="DI13" s="471"/>
      <c r="DJ13" s="471"/>
      <c r="DK13" s="471"/>
      <c r="DL13" s="471"/>
      <c r="DM13" s="471"/>
      <c r="DN13" s="471"/>
      <c r="DO13" s="471"/>
      <c r="DP13" s="471"/>
      <c r="DQ13" s="471"/>
      <c r="DR13" s="471"/>
      <c r="DS13" s="471"/>
      <c r="DT13" s="471"/>
      <c r="DU13" s="471"/>
      <c r="DV13" s="471"/>
      <c r="DW13" s="471"/>
      <c r="DX13" s="471"/>
      <c r="DY13" s="471"/>
      <c r="DZ13" s="471"/>
      <c r="EA13" s="471"/>
      <c r="EB13" s="471"/>
      <c r="EC13" s="471"/>
      <c r="ED13" s="471"/>
      <c r="EE13" s="471"/>
      <c r="EF13" s="471"/>
      <c r="EG13" s="471"/>
      <c r="EH13" s="471"/>
      <c r="EI13" s="471"/>
      <c r="EJ13" s="471"/>
      <c r="EK13" s="471"/>
      <c r="EL13" s="471"/>
      <c r="EM13" s="471"/>
      <c r="EN13" s="471"/>
      <c r="EO13" s="471"/>
      <c r="EP13" s="471"/>
      <c r="EQ13" s="471"/>
      <c r="ER13" s="471"/>
      <c r="ES13" s="471"/>
      <c r="ET13" s="471"/>
      <c r="EU13" s="471"/>
      <c r="EV13" s="471"/>
      <c r="EW13" s="471"/>
      <c r="EX13" s="471"/>
      <c r="EY13" s="471"/>
      <c r="EZ13" s="471"/>
      <c r="FA13" s="471"/>
      <c r="FB13" s="471"/>
      <c r="FC13" s="471"/>
      <c r="FD13" s="471"/>
      <c r="FE13" s="471"/>
      <c r="FF13" s="471"/>
      <c r="FG13" s="471"/>
      <c r="FH13" s="471"/>
      <c r="FI13" s="471"/>
      <c r="FJ13" s="471"/>
      <c r="FK13" s="471"/>
      <c r="FL13" s="471"/>
      <c r="FM13" s="471"/>
      <c r="FN13" s="471"/>
      <c r="FO13" s="471"/>
      <c r="FP13" s="471"/>
      <c r="FQ13" s="471"/>
      <c r="FR13" s="471"/>
      <c r="FS13" s="471"/>
      <c r="FT13" s="471"/>
      <c r="FU13" s="471"/>
      <c r="FV13" s="471"/>
      <c r="FW13" s="471"/>
      <c r="FX13" s="471"/>
      <c r="FY13" s="471"/>
      <c r="FZ13" s="471"/>
      <c r="GA13" s="471"/>
      <c r="GB13" s="471"/>
      <c r="GC13" s="471"/>
      <c r="GD13" s="471"/>
      <c r="GE13" s="471"/>
      <c r="GF13" s="471"/>
      <c r="GG13" s="471"/>
      <c r="GH13" s="471"/>
      <c r="GI13" s="471"/>
      <c r="GJ13" s="471"/>
      <c r="GK13" s="471"/>
      <c r="GL13" s="471"/>
      <c r="GM13" s="471"/>
      <c r="GN13" s="471"/>
      <c r="GO13" s="471"/>
      <c r="GP13" s="471"/>
      <c r="GQ13" s="471"/>
      <c r="GR13" s="471"/>
      <c r="GS13" s="471"/>
      <c r="GT13" s="471"/>
      <c r="GU13" s="471"/>
      <c r="GV13" s="471"/>
      <c r="GW13" s="471"/>
      <c r="GX13" s="471"/>
      <c r="GY13" s="471"/>
      <c r="GZ13" s="471"/>
      <c r="HA13" s="471"/>
      <c r="HB13" s="471"/>
      <c r="HC13" s="471"/>
      <c r="HD13" s="471"/>
      <c r="HE13" s="471"/>
      <c r="HF13" s="471"/>
      <c r="HG13" s="471"/>
      <c r="HH13" s="471"/>
      <c r="HI13" s="471"/>
      <c r="HJ13" s="471"/>
      <c r="HK13" s="471"/>
      <c r="HL13" s="471"/>
      <c r="HM13" s="471"/>
      <c r="HN13" s="471"/>
      <c r="HO13" s="471"/>
      <c r="HP13" s="471"/>
      <c r="HQ13" s="471"/>
      <c r="HR13" s="471"/>
      <c r="HS13" s="471"/>
      <c r="HT13" s="471"/>
      <c r="HU13" s="471"/>
      <c r="HV13" s="471"/>
      <c r="HW13" s="471"/>
      <c r="HX13" s="471"/>
      <c r="HY13" s="471"/>
      <c r="HZ13" s="471"/>
      <c r="IA13" s="471"/>
      <c r="IB13" s="471"/>
      <c r="IC13" s="471"/>
      <c r="ID13" s="471"/>
      <c r="IE13" s="471"/>
      <c r="IF13" s="471"/>
      <c r="IG13" s="471"/>
      <c r="IH13" s="471"/>
      <c r="II13" s="471"/>
      <c r="IJ13" s="471"/>
      <c r="IK13" s="471"/>
      <c r="IL13" s="471"/>
      <c r="IM13" s="471"/>
      <c r="IN13" s="471"/>
      <c r="IO13" s="471"/>
      <c r="IP13" s="471"/>
      <c r="IQ13" s="471"/>
      <c r="IR13" s="471"/>
      <c r="IS13" s="471"/>
      <c r="IT13" s="471"/>
      <c r="IU13" s="471"/>
      <c r="IV13" s="471"/>
      <c r="IW13" s="471"/>
      <c r="IX13" s="471"/>
      <c r="IY13" s="471"/>
      <c r="IZ13" s="471"/>
      <c r="JA13" s="471"/>
      <c r="JB13" s="471"/>
      <c r="JC13" s="471"/>
      <c r="JD13" s="471"/>
      <c r="JE13" s="471"/>
      <c r="JF13" s="471"/>
      <c r="JG13" s="471"/>
      <c r="JH13" s="471"/>
      <c r="JI13" s="471"/>
      <c r="JJ13" s="471"/>
      <c r="JK13" s="471"/>
      <c r="JL13" s="471"/>
      <c r="JM13" s="471"/>
      <c r="JN13" s="471"/>
      <c r="JO13" s="471"/>
      <c r="JP13" s="471"/>
      <c r="JQ13" s="471"/>
      <c r="JR13" s="471"/>
      <c r="JS13" s="471"/>
      <c r="JT13" s="471"/>
      <c r="JU13" s="471"/>
      <c r="JV13" s="471"/>
      <c r="JW13" s="471"/>
      <c r="JX13" s="471"/>
      <c r="JY13" s="471"/>
      <c r="JZ13" s="471"/>
      <c r="KA13" s="471"/>
      <c r="KB13" s="471"/>
      <c r="KC13" s="471"/>
      <c r="KD13" s="471"/>
      <c r="KE13" s="471"/>
      <c r="KF13" s="471"/>
      <c r="KG13" s="471"/>
      <c r="KH13" s="471"/>
      <c r="KI13" s="471"/>
      <c r="KJ13" s="471"/>
      <c r="KK13" s="471"/>
      <c r="KL13" s="471"/>
      <c r="KM13" s="471"/>
      <c r="KN13" s="471"/>
      <c r="KO13" s="471"/>
      <c r="KP13" s="471"/>
      <c r="KQ13" s="471"/>
      <c r="KR13" s="471"/>
      <c r="KS13" s="471"/>
      <c r="KT13" s="471"/>
      <c r="KU13" s="471"/>
      <c r="KV13" s="471"/>
      <c r="KW13" s="471"/>
      <c r="KX13" s="471"/>
      <c r="KY13" s="471"/>
      <c r="KZ13" s="471"/>
      <c r="LA13" s="471"/>
      <c r="LB13" s="471"/>
      <c r="LC13" s="471"/>
      <c r="LD13" s="471"/>
      <c r="LE13" s="471"/>
      <c r="LF13" s="471"/>
      <c r="LG13" s="471"/>
      <c r="LH13" s="471"/>
      <c r="LI13" s="471"/>
      <c r="LJ13" s="471"/>
      <c r="LK13" s="471"/>
      <c r="LL13" s="471"/>
      <c r="LM13" s="471"/>
      <c r="LN13" s="471"/>
      <c r="LO13" s="471"/>
      <c r="LP13" s="471"/>
      <c r="LQ13" s="471"/>
      <c r="LR13" s="471"/>
      <c r="LS13" s="471"/>
      <c r="LT13" s="471"/>
      <c r="LU13" s="471"/>
      <c r="LV13" s="471"/>
      <c r="LW13" s="471"/>
      <c r="LX13" s="471"/>
      <c r="LY13" s="471"/>
      <c r="LZ13" s="471"/>
      <c r="MA13" s="471"/>
      <c r="MB13" s="471"/>
      <c r="MC13" s="471"/>
      <c r="MD13" s="471"/>
      <c r="ME13" s="471"/>
      <c r="MF13" s="471"/>
      <c r="MG13" s="471"/>
      <c r="MH13" s="471"/>
      <c r="MI13" s="471"/>
      <c r="MJ13" s="471"/>
      <c r="MK13" s="471"/>
      <c r="ML13" s="471"/>
      <c r="MM13" s="471"/>
      <c r="MN13" s="471"/>
      <c r="MO13" s="471"/>
      <c r="MP13" s="471"/>
      <c r="MQ13" s="471"/>
      <c r="MR13" s="471"/>
      <c r="MS13" s="471"/>
      <c r="MT13" s="471"/>
      <c r="MU13" s="471"/>
      <c r="MV13" s="471"/>
      <c r="MW13" s="471"/>
      <c r="MX13" s="471"/>
      <c r="MY13" s="471"/>
      <c r="MZ13" s="471"/>
      <c r="NA13" s="471"/>
      <c r="NB13" s="471"/>
      <c r="NC13" s="471"/>
      <c r="ND13" s="471"/>
      <c r="NE13" s="471"/>
      <c r="NF13" s="471"/>
      <c r="NG13" s="471"/>
      <c r="NH13" s="471"/>
      <c r="NI13" s="471"/>
      <c r="NJ13" s="471"/>
      <c r="NK13" s="471"/>
      <c r="NL13" s="471"/>
      <c r="NM13" s="471"/>
      <c r="NN13" s="471"/>
      <c r="NO13" s="471"/>
      <c r="NP13" s="471"/>
      <c r="NQ13" s="471"/>
      <c r="NR13" s="471"/>
      <c r="NS13" s="471"/>
      <c r="NT13" s="471"/>
      <c r="NU13" s="471"/>
      <c r="NV13" s="471"/>
      <c r="NW13" s="471"/>
      <c r="NX13" s="471"/>
      <c r="NY13" s="471"/>
      <c r="NZ13" s="471"/>
      <c r="OA13" s="471"/>
      <c r="OB13" s="471"/>
      <c r="OC13" s="471"/>
      <c r="OD13" s="471"/>
      <c r="OE13" s="471"/>
      <c r="OF13" s="471"/>
      <c r="OG13" s="471"/>
      <c r="OH13" s="471"/>
      <c r="OI13" s="471"/>
      <c r="OJ13" s="471"/>
      <c r="OK13" s="471"/>
      <c r="OL13" s="471"/>
      <c r="OM13" s="471"/>
      <c r="ON13" s="471"/>
      <c r="OO13" s="471"/>
      <c r="OP13" s="471"/>
      <c r="OQ13" s="471"/>
      <c r="OR13" s="471"/>
      <c r="OS13" s="471"/>
      <c r="OT13" s="471"/>
      <c r="OU13" s="471"/>
      <c r="OV13" s="471"/>
      <c r="OW13" s="471"/>
      <c r="OX13" s="471"/>
      <c r="OY13" s="471"/>
      <c r="OZ13" s="471"/>
      <c r="PA13" s="471"/>
      <c r="PB13" s="471"/>
      <c r="PC13" s="471"/>
      <c r="PD13" s="471"/>
      <c r="PE13" s="471"/>
      <c r="PF13" s="471"/>
      <c r="PG13" s="471"/>
      <c r="PH13" s="471"/>
      <c r="PI13" s="471"/>
      <c r="PJ13" s="471"/>
      <c r="PK13" s="471"/>
      <c r="PL13" s="471"/>
      <c r="PM13" s="471"/>
      <c r="PN13" s="471"/>
      <c r="PO13" s="471"/>
      <c r="PP13" s="471"/>
      <c r="PQ13" s="471"/>
      <c r="PR13" s="471"/>
      <c r="PS13" s="471"/>
      <c r="PT13" s="471"/>
      <c r="PU13" s="471"/>
      <c r="PV13" s="471"/>
      <c r="PW13" s="471"/>
      <c r="PX13" s="471"/>
      <c r="PY13" s="471"/>
      <c r="PZ13" s="471"/>
      <c r="QA13" s="471"/>
      <c r="QB13" s="471"/>
      <c r="QC13" s="471"/>
      <c r="QD13" s="471"/>
      <c r="QE13" s="471"/>
      <c r="QF13" s="471"/>
      <c r="QG13" s="471"/>
      <c r="QH13" s="471"/>
      <c r="QI13" s="471"/>
      <c r="QJ13" s="471"/>
      <c r="QK13" s="471"/>
      <c r="QL13" s="471"/>
      <c r="QM13" s="471"/>
      <c r="QN13" s="471"/>
      <c r="QO13" s="471"/>
      <c r="QP13" s="471"/>
      <c r="QQ13" s="471"/>
      <c r="QR13" s="471"/>
      <c r="QS13" s="471"/>
      <c r="QT13" s="471"/>
      <c r="QU13" s="471"/>
      <c r="QV13" s="471"/>
      <c r="QW13" s="471"/>
      <c r="QX13" s="471"/>
      <c r="QY13" s="471"/>
      <c r="QZ13" s="471"/>
      <c r="RA13" s="471"/>
      <c r="RB13" s="471"/>
      <c r="RC13" s="471"/>
      <c r="RD13" s="471"/>
      <c r="RE13" s="471"/>
      <c r="RF13" s="471"/>
      <c r="RG13" s="471"/>
      <c r="RH13" s="471"/>
      <c r="RI13" s="471"/>
      <c r="RJ13" s="471"/>
      <c r="RK13" s="471"/>
      <c r="RL13" s="471"/>
      <c r="RM13" s="471"/>
      <c r="RN13" s="471"/>
      <c r="RO13" s="471"/>
      <c r="RP13" s="471"/>
      <c r="RQ13" s="471"/>
      <c r="RR13" s="471"/>
      <c r="RS13" s="471"/>
      <c r="RT13" s="471"/>
      <c r="RU13" s="471"/>
      <c r="RV13" s="471"/>
      <c r="RW13" s="471"/>
      <c r="RX13" s="471"/>
      <c r="RY13" s="471"/>
      <c r="RZ13" s="471"/>
      <c r="SA13" s="471"/>
      <c r="SB13" s="471"/>
      <c r="SC13" s="471"/>
      <c r="SD13" s="471"/>
      <c r="SE13" s="471"/>
      <c r="SF13" s="471"/>
      <c r="SG13" s="471"/>
      <c r="SH13" s="471"/>
      <c r="SI13" s="471"/>
      <c r="SJ13" s="471"/>
      <c r="SK13" s="471"/>
      <c r="SL13" s="471"/>
      <c r="SM13" s="471"/>
      <c r="SN13" s="471"/>
      <c r="SO13" s="471"/>
      <c r="SP13" s="471"/>
      <c r="SQ13" s="471"/>
      <c r="SR13" s="471"/>
      <c r="SS13" s="471"/>
      <c r="ST13" s="471"/>
      <c r="SU13" s="471"/>
      <c r="SV13" s="471"/>
      <c r="SW13" s="471"/>
      <c r="SX13" s="471"/>
      <c r="SY13" s="471"/>
      <c r="SZ13" s="471"/>
      <c r="TA13" s="471"/>
      <c r="TB13" s="471"/>
      <c r="TC13" s="471"/>
      <c r="TD13" s="471"/>
      <c r="TE13" s="471"/>
      <c r="TF13" s="471"/>
      <c r="TG13" s="471"/>
      <c r="TH13" s="471"/>
      <c r="TI13" s="471"/>
      <c r="TJ13" s="471"/>
      <c r="TK13" s="471"/>
      <c r="TL13" s="471"/>
      <c r="TM13" s="471"/>
      <c r="TN13" s="471"/>
      <c r="TO13" s="471"/>
      <c r="TP13" s="471"/>
      <c r="TQ13" s="471"/>
      <c r="TR13" s="471"/>
      <c r="TS13" s="471"/>
      <c r="TT13" s="471"/>
      <c r="TU13" s="471"/>
      <c r="TV13" s="471"/>
      <c r="TW13" s="471"/>
      <c r="TX13" s="471"/>
      <c r="TY13" s="471"/>
      <c r="TZ13" s="471"/>
      <c r="UA13" s="471"/>
      <c r="UB13" s="471"/>
      <c r="UC13" s="471"/>
      <c r="UD13" s="471"/>
      <c r="UE13" s="471"/>
      <c r="UF13" s="471"/>
      <c r="UG13" s="471"/>
      <c r="UH13" s="471"/>
      <c r="UI13" s="471"/>
      <c r="UJ13" s="471"/>
      <c r="UK13" s="471"/>
      <c r="UL13" s="471"/>
      <c r="UM13" s="471"/>
      <c r="UN13" s="471"/>
      <c r="UO13" s="471"/>
      <c r="UP13" s="471"/>
      <c r="UQ13" s="471"/>
      <c r="UR13" s="471"/>
      <c r="US13" s="471"/>
      <c r="UT13" s="471"/>
      <c r="UU13" s="471"/>
      <c r="UV13" s="471"/>
      <c r="UW13" s="471"/>
      <c r="UX13" s="471"/>
      <c r="UY13" s="471"/>
      <c r="UZ13" s="471"/>
      <c r="VA13" s="471"/>
      <c r="VB13" s="471"/>
      <c r="VC13" s="471"/>
      <c r="VD13" s="471"/>
      <c r="VE13" s="471"/>
      <c r="VF13" s="471"/>
      <c r="VG13" s="471"/>
      <c r="VH13" s="471"/>
      <c r="VI13" s="471"/>
      <c r="VJ13" s="471"/>
      <c r="VK13" s="471"/>
      <c r="VL13" s="471"/>
      <c r="VM13" s="471"/>
      <c r="VN13" s="471"/>
      <c r="VO13" s="471"/>
    </row>
    <row r="14" spans="1:587" s="445" customFormat="1" ht="15" x14ac:dyDescent="0.2">
      <c r="A14" s="587" t="str">
        <f>'Estimación anualizada '!A14</f>
        <v>3. Aumento del consumo de panela y sus derivados en el mercado nacional e internacional</v>
      </c>
      <c r="B14" s="587">
        <f>'Estimación anualizada '!V14</f>
        <v>265666872178.08417</v>
      </c>
      <c r="C14" s="587">
        <f>'Estimación anualizada '!B14+'Estimación anualizada '!C14+'Estimación anualizada '!D14+'Estimación anualizada '!E14</f>
        <v>45813824720.307327</v>
      </c>
      <c r="D14" s="587">
        <f>SUM('Estimación anualizada '!F14:M14)</f>
        <v>114928619591.31546</v>
      </c>
      <c r="E14" s="587">
        <f>SUM('Estimación anualizada '!N14:U14)</f>
        <v>104924427866.46133</v>
      </c>
      <c r="F14" s="500">
        <f t="shared" si="0"/>
        <v>265666872178.08414</v>
      </c>
      <c r="G14" s="500">
        <f t="shared" si="1"/>
        <v>0</v>
      </c>
      <c r="H14" s="471"/>
      <c r="I14" s="471"/>
      <c r="J14" s="471"/>
      <c r="K14" s="471"/>
      <c r="L14" s="471"/>
      <c r="M14" s="471"/>
      <c r="N14" s="471"/>
      <c r="O14" s="471"/>
      <c r="P14" s="471"/>
      <c r="Q14" s="471"/>
      <c r="R14" s="471"/>
      <c r="S14" s="471"/>
      <c r="T14" s="471"/>
      <c r="U14" s="471"/>
      <c r="V14" s="471"/>
      <c r="W14" s="471"/>
      <c r="X14" s="471"/>
      <c r="Y14" s="471"/>
      <c r="Z14" s="471"/>
      <c r="AA14" s="471"/>
      <c r="AB14" s="471"/>
      <c r="AC14" s="471"/>
      <c r="AD14" s="471"/>
      <c r="AE14" s="471"/>
      <c r="AF14" s="471"/>
      <c r="AG14" s="471"/>
      <c r="AH14" s="471"/>
      <c r="AI14" s="471"/>
      <c r="AJ14" s="471"/>
      <c r="AK14" s="471"/>
      <c r="AL14" s="471"/>
      <c r="AM14" s="471"/>
      <c r="AN14" s="471"/>
      <c r="AO14" s="471"/>
      <c r="AP14" s="471"/>
      <c r="AQ14" s="471"/>
      <c r="AR14" s="471"/>
      <c r="AS14" s="471"/>
      <c r="AT14" s="471"/>
      <c r="AU14" s="471"/>
      <c r="AV14" s="471"/>
      <c r="AW14" s="471"/>
      <c r="AX14" s="471"/>
      <c r="AY14" s="471"/>
      <c r="AZ14" s="471"/>
      <c r="BA14" s="471"/>
      <c r="BB14" s="471"/>
      <c r="BC14" s="471"/>
      <c r="BD14" s="471"/>
      <c r="BE14" s="471"/>
      <c r="BF14" s="471"/>
      <c r="BG14" s="471"/>
      <c r="BH14" s="471"/>
      <c r="BI14" s="471"/>
      <c r="BJ14" s="471"/>
      <c r="BK14" s="471"/>
      <c r="BL14" s="471"/>
      <c r="BM14" s="471"/>
      <c r="BN14" s="471"/>
      <c r="BO14" s="471"/>
      <c r="BP14" s="471"/>
      <c r="BQ14" s="471"/>
      <c r="BR14" s="471"/>
      <c r="BS14" s="471"/>
      <c r="BT14" s="471"/>
      <c r="BU14" s="471"/>
      <c r="BV14" s="471"/>
      <c r="BW14" s="471"/>
      <c r="BX14" s="471"/>
      <c r="BY14" s="471"/>
      <c r="BZ14" s="471"/>
      <c r="CA14" s="471"/>
      <c r="CB14" s="471"/>
      <c r="CC14" s="471"/>
      <c r="CD14" s="471"/>
      <c r="CE14" s="471"/>
      <c r="CF14" s="471"/>
      <c r="CG14" s="471"/>
      <c r="CH14" s="471"/>
      <c r="CI14" s="471"/>
      <c r="CJ14" s="471"/>
      <c r="CK14" s="471"/>
      <c r="CL14" s="471"/>
      <c r="CM14" s="471"/>
      <c r="CN14" s="471"/>
      <c r="CO14" s="471"/>
      <c r="CP14" s="471"/>
      <c r="CQ14" s="471"/>
      <c r="CR14" s="471"/>
      <c r="CS14" s="471"/>
      <c r="CT14" s="471"/>
      <c r="CU14" s="471"/>
      <c r="CV14" s="471"/>
      <c r="CW14" s="471"/>
      <c r="CX14" s="471"/>
      <c r="CY14" s="471"/>
      <c r="CZ14" s="471"/>
      <c r="DA14" s="471"/>
      <c r="DB14" s="471"/>
      <c r="DC14" s="471"/>
      <c r="DD14" s="471"/>
      <c r="DE14" s="471"/>
      <c r="DF14" s="471"/>
      <c r="DG14" s="471"/>
      <c r="DH14" s="471"/>
      <c r="DI14" s="471"/>
      <c r="DJ14" s="471"/>
      <c r="DK14" s="471"/>
      <c r="DL14" s="471"/>
      <c r="DM14" s="471"/>
      <c r="DN14" s="471"/>
      <c r="DO14" s="471"/>
      <c r="DP14" s="471"/>
      <c r="DQ14" s="471"/>
      <c r="DR14" s="471"/>
      <c r="DS14" s="471"/>
      <c r="DT14" s="471"/>
      <c r="DU14" s="471"/>
      <c r="DV14" s="471"/>
      <c r="DW14" s="471"/>
      <c r="DX14" s="471"/>
      <c r="DY14" s="471"/>
      <c r="DZ14" s="471"/>
      <c r="EA14" s="471"/>
      <c r="EB14" s="471"/>
      <c r="EC14" s="471"/>
      <c r="ED14" s="471"/>
      <c r="EE14" s="471"/>
      <c r="EF14" s="471"/>
      <c r="EG14" s="471"/>
      <c r="EH14" s="471"/>
      <c r="EI14" s="471"/>
      <c r="EJ14" s="471"/>
      <c r="EK14" s="471"/>
      <c r="EL14" s="471"/>
      <c r="EM14" s="471"/>
      <c r="EN14" s="471"/>
      <c r="EO14" s="471"/>
      <c r="EP14" s="471"/>
      <c r="EQ14" s="471"/>
      <c r="ER14" s="471"/>
      <c r="ES14" s="471"/>
      <c r="ET14" s="471"/>
      <c r="EU14" s="471"/>
      <c r="EV14" s="471"/>
      <c r="EW14" s="471"/>
      <c r="EX14" s="471"/>
      <c r="EY14" s="471"/>
      <c r="EZ14" s="471"/>
      <c r="FA14" s="471"/>
      <c r="FB14" s="471"/>
      <c r="FC14" s="471"/>
      <c r="FD14" s="471"/>
      <c r="FE14" s="471"/>
      <c r="FF14" s="471"/>
      <c r="FG14" s="471"/>
      <c r="FH14" s="471"/>
      <c r="FI14" s="471"/>
      <c r="FJ14" s="471"/>
      <c r="FK14" s="471"/>
      <c r="FL14" s="471"/>
      <c r="FM14" s="471"/>
      <c r="FN14" s="471"/>
      <c r="FO14" s="471"/>
      <c r="FP14" s="471"/>
      <c r="FQ14" s="471"/>
      <c r="FR14" s="471"/>
      <c r="FS14" s="471"/>
      <c r="FT14" s="471"/>
      <c r="FU14" s="471"/>
      <c r="FV14" s="471"/>
      <c r="FW14" s="471"/>
      <c r="FX14" s="471"/>
      <c r="FY14" s="471"/>
      <c r="FZ14" s="471"/>
      <c r="GA14" s="471"/>
      <c r="GB14" s="471"/>
      <c r="GC14" s="471"/>
      <c r="GD14" s="471"/>
      <c r="GE14" s="471"/>
      <c r="GF14" s="471"/>
      <c r="GG14" s="471"/>
      <c r="GH14" s="471"/>
      <c r="GI14" s="471"/>
      <c r="GJ14" s="471"/>
      <c r="GK14" s="471"/>
      <c r="GL14" s="471"/>
      <c r="GM14" s="471"/>
      <c r="GN14" s="471"/>
      <c r="GO14" s="471"/>
      <c r="GP14" s="471"/>
      <c r="GQ14" s="471"/>
      <c r="GR14" s="471"/>
      <c r="GS14" s="471"/>
      <c r="GT14" s="471"/>
      <c r="GU14" s="471"/>
      <c r="GV14" s="471"/>
      <c r="GW14" s="471"/>
      <c r="GX14" s="471"/>
      <c r="GY14" s="471"/>
      <c r="GZ14" s="471"/>
      <c r="HA14" s="471"/>
      <c r="HB14" s="471"/>
      <c r="HC14" s="471"/>
      <c r="HD14" s="471"/>
      <c r="HE14" s="471"/>
      <c r="HF14" s="471"/>
      <c r="HG14" s="471"/>
      <c r="HH14" s="471"/>
      <c r="HI14" s="471"/>
      <c r="HJ14" s="471"/>
      <c r="HK14" s="471"/>
      <c r="HL14" s="471"/>
      <c r="HM14" s="471"/>
      <c r="HN14" s="471"/>
      <c r="HO14" s="471"/>
      <c r="HP14" s="471"/>
      <c r="HQ14" s="471"/>
      <c r="HR14" s="471"/>
      <c r="HS14" s="471"/>
      <c r="HT14" s="471"/>
      <c r="HU14" s="471"/>
      <c r="HV14" s="471"/>
      <c r="HW14" s="471"/>
      <c r="HX14" s="471"/>
      <c r="HY14" s="471"/>
      <c r="HZ14" s="471"/>
      <c r="IA14" s="471"/>
      <c r="IB14" s="471"/>
      <c r="IC14" s="471"/>
      <c r="ID14" s="471"/>
      <c r="IE14" s="471"/>
      <c r="IF14" s="471"/>
      <c r="IG14" s="471"/>
      <c r="IH14" s="471"/>
      <c r="II14" s="471"/>
      <c r="IJ14" s="471"/>
      <c r="IK14" s="471"/>
      <c r="IL14" s="471"/>
      <c r="IM14" s="471"/>
      <c r="IN14" s="471"/>
      <c r="IO14" s="471"/>
      <c r="IP14" s="471"/>
      <c r="IQ14" s="471"/>
      <c r="IR14" s="471"/>
      <c r="IS14" s="471"/>
      <c r="IT14" s="471"/>
      <c r="IU14" s="471"/>
      <c r="IV14" s="471"/>
      <c r="IW14" s="471"/>
      <c r="IX14" s="471"/>
      <c r="IY14" s="471"/>
      <c r="IZ14" s="471"/>
      <c r="JA14" s="471"/>
      <c r="JB14" s="471"/>
      <c r="JC14" s="471"/>
      <c r="JD14" s="471"/>
      <c r="JE14" s="471"/>
      <c r="JF14" s="471"/>
      <c r="JG14" s="471"/>
      <c r="JH14" s="471"/>
      <c r="JI14" s="471"/>
      <c r="JJ14" s="471"/>
      <c r="JK14" s="471"/>
      <c r="JL14" s="471"/>
      <c r="JM14" s="471"/>
      <c r="JN14" s="471"/>
      <c r="JO14" s="471"/>
      <c r="JP14" s="471"/>
      <c r="JQ14" s="471"/>
      <c r="JR14" s="471"/>
      <c r="JS14" s="471"/>
      <c r="JT14" s="471"/>
      <c r="JU14" s="471"/>
      <c r="JV14" s="471"/>
      <c r="JW14" s="471"/>
      <c r="JX14" s="471"/>
      <c r="JY14" s="471"/>
      <c r="JZ14" s="471"/>
      <c r="KA14" s="471"/>
      <c r="KB14" s="471"/>
      <c r="KC14" s="471"/>
      <c r="KD14" s="471"/>
      <c r="KE14" s="471"/>
      <c r="KF14" s="471"/>
      <c r="KG14" s="471"/>
      <c r="KH14" s="471"/>
      <c r="KI14" s="471"/>
      <c r="KJ14" s="471"/>
      <c r="KK14" s="471"/>
      <c r="KL14" s="471"/>
      <c r="KM14" s="471"/>
      <c r="KN14" s="471"/>
      <c r="KO14" s="471"/>
      <c r="KP14" s="471"/>
      <c r="KQ14" s="471"/>
      <c r="KR14" s="471"/>
      <c r="KS14" s="471"/>
      <c r="KT14" s="471"/>
      <c r="KU14" s="471"/>
      <c r="KV14" s="471"/>
      <c r="KW14" s="471"/>
      <c r="KX14" s="471"/>
      <c r="KY14" s="471"/>
      <c r="KZ14" s="471"/>
      <c r="LA14" s="471"/>
      <c r="LB14" s="471"/>
      <c r="LC14" s="471"/>
      <c r="LD14" s="471"/>
      <c r="LE14" s="471"/>
      <c r="LF14" s="471"/>
      <c r="LG14" s="471"/>
      <c r="LH14" s="471"/>
      <c r="LI14" s="471"/>
      <c r="LJ14" s="471"/>
      <c r="LK14" s="471"/>
      <c r="LL14" s="471"/>
      <c r="LM14" s="471"/>
      <c r="LN14" s="471"/>
      <c r="LO14" s="471"/>
      <c r="LP14" s="471"/>
      <c r="LQ14" s="471"/>
      <c r="LR14" s="471"/>
      <c r="LS14" s="471"/>
      <c r="LT14" s="471"/>
      <c r="LU14" s="471"/>
      <c r="LV14" s="471"/>
      <c r="LW14" s="471"/>
      <c r="LX14" s="471"/>
      <c r="LY14" s="471"/>
      <c r="LZ14" s="471"/>
      <c r="MA14" s="471"/>
      <c r="MB14" s="471"/>
      <c r="MC14" s="471"/>
      <c r="MD14" s="471"/>
      <c r="ME14" s="471"/>
      <c r="MF14" s="471"/>
      <c r="MG14" s="471"/>
      <c r="MH14" s="471"/>
      <c r="MI14" s="471"/>
      <c r="MJ14" s="471"/>
      <c r="MK14" s="471"/>
      <c r="ML14" s="471"/>
      <c r="MM14" s="471"/>
      <c r="MN14" s="471"/>
      <c r="MO14" s="471"/>
      <c r="MP14" s="471"/>
      <c r="MQ14" s="471"/>
      <c r="MR14" s="471"/>
      <c r="MS14" s="471"/>
      <c r="MT14" s="471"/>
      <c r="MU14" s="471"/>
      <c r="MV14" s="471"/>
      <c r="MW14" s="471"/>
      <c r="MX14" s="471"/>
      <c r="MY14" s="471"/>
      <c r="MZ14" s="471"/>
      <c r="NA14" s="471"/>
      <c r="NB14" s="471"/>
      <c r="NC14" s="471"/>
      <c r="ND14" s="471"/>
      <c r="NE14" s="471"/>
      <c r="NF14" s="471"/>
      <c r="NG14" s="471"/>
      <c r="NH14" s="471"/>
      <c r="NI14" s="471"/>
      <c r="NJ14" s="471"/>
      <c r="NK14" s="471"/>
      <c r="NL14" s="471"/>
      <c r="NM14" s="471"/>
      <c r="NN14" s="471"/>
      <c r="NO14" s="471"/>
      <c r="NP14" s="471"/>
      <c r="NQ14" s="471"/>
      <c r="NR14" s="471"/>
      <c r="NS14" s="471"/>
      <c r="NT14" s="471"/>
      <c r="NU14" s="471"/>
      <c r="NV14" s="471"/>
      <c r="NW14" s="471"/>
      <c r="NX14" s="471"/>
      <c r="NY14" s="471"/>
      <c r="NZ14" s="471"/>
      <c r="OA14" s="471"/>
      <c r="OB14" s="471"/>
      <c r="OC14" s="471"/>
      <c r="OD14" s="471"/>
      <c r="OE14" s="471"/>
      <c r="OF14" s="471"/>
      <c r="OG14" s="471"/>
      <c r="OH14" s="471"/>
      <c r="OI14" s="471"/>
      <c r="OJ14" s="471"/>
      <c r="OK14" s="471"/>
      <c r="OL14" s="471"/>
      <c r="OM14" s="471"/>
      <c r="ON14" s="471"/>
      <c r="OO14" s="471"/>
      <c r="OP14" s="471"/>
      <c r="OQ14" s="471"/>
      <c r="OR14" s="471"/>
      <c r="OS14" s="471"/>
      <c r="OT14" s="471"/>
      <c r="OU14" s="471"/>
      <c r="OV14" s="471"/>
      <c r="OW14" s="471"/>
      <c r="OX14" s="471"/>
      <c r="OY14" s="471"/>
      <c r="OZ14" s="471"/>
      <c r="PA14" s="471"/>
      <c r="PB14" s="471"/>
      <c r="PC14" s="471"/>
      <c r="PD14" s="471"/>
      <c r="PE14" s="471"/>
      <c r="PF14" s="471"/>
      <c r="PG14" s="471"/>
      <c r="PH14" s="471"/>
      <c r="PI14" s="471"/>
      <c r="PJ14" s="471"/>
      <c r="PK14" s="471"/>
      <c r="PL14" s="471"/>
      <c r="PM14" s="471"/>
      <c r="PN14" s="471"/>
      <c r="PO14" s="471"/>
      <c r="PP14" s="471"/>
      <c r="PQ14" s="471"/>
      <c r="PR14" s="471"/>
      <c r="PS14" s="471"/>
      <c r="PT14" s="471"/>
      <c r="PU14" s="471"/>
      <c r="PV14" s="471"/>
      <c r="PW14" s="471"/>
      <c r="PX14" s="471"/>
      <c r="PY14" s="471"/>
      <c r="PZ14" s="471"/>
      <c r="QA14" s="471"/>
      <c r="QB14" s="471"/>
      <c r="QC14" s="471"/>
      <c r="QD14" s="471"/>
      <c r="QE14" s="471"/>
      <c r="QF14" s="471"/>
      <c r="QG14" s="471"/>
      <c r="QH14" s="471"/>
      <c r="QI14" s="471"/>
      <c r="QJ14" s="471"/>
      <c r="QK14" s="471"/>
      <c r="QL14" s="471"/>
      <c r="QM14" s="471"/>
      <c r="QN14" s="471"/>
      <c r="QO14" s="471"/>
      <c r="QP14" s="471"/>
      <c r="QQ14" s="471"/>
      <c r="QR14" s="471"/>
      <c r="QS14" s="471"/>
      <c r="QT14" s="471"/>
      <c r="QU14" s="471"/>
      <c r="QV14" s="471"/>
      <c r="QW14" s="471"/>
      <c r="QX14" s="471"/>
      <c r="QY14" s="471"/>
      <c r="QZ14" s="471"/>
      <c r="RA14" s="471"/>
      <c r="RB14" s="471"/>
      <c r="RC14" s="471"/>
      <c r="RD14" s="471"/>
      <c r="RE14" s="471"/>
      <c r="RF14" s="471"/>
      <c r="RG14" s="471"/>
      <c r="RH14" s="471"/>
      <c r="RI14" s="471"/>
      <c r="RJ14" s="471"/>
      <c r="RK14" s="471"/>
      <c r="RL14" s="471"/>
      <c r="RM14" s="471"/>
      <c r="RN14" s="471"/>
      <c r="RO14" s="471"/>
      <c r="RP14" s="471"/>
      <c r="RQ14" s="471"/>
      <c r="RR14" s="471"/>
      <c r="RS14" s="471"/>
      <c r="RT14" s="471"/>
      <c r="RU14" s="471"/>
      <c r="RV14" s="471"/>
      <c r="RW14" s="471"/>
      <c r="RX14" s="471"/>
      <c r="RY14" s="471"/>
      <c r="RZ14" s="471"/>
      <c r="SA14" s="471"/>
      <c r="SB14" s="471"/>
      <c r="SC14" s="471"/>
      <c r="SD14" s="471"/>
      <c r="SE14" s="471"/>
      <c r="SF14" s="471"/>
      <c r="SG14" s="471"/>
      <c r="SH14" s="471"/>
      <c r="SI14" s="471"/>
      <c r="SJ14" s="471"/>
      <c r="SK14" s="471"/>
      <c r="SL14" s="471"/>
      <c r="SM14" s="471"/>
      <c r="SN14" s="471"/>
      <c r="SO14" s="471"/>
      <c r="SP14" s="471"/>
      <c r="SQ14" s="471"/>
      <c r="SR14" s="471"/>
      <c r="SS14" s="471"/>
      <c r="ST14" s="471"/>
      <c r="SU14" s="471"/>
      <c r="SV14" s="471"/>
      <c r="SW14" s="471"/>
      <c r="SX14" s="471"/>
      <c r="SY14" s="471"/>
      <c r="SZ14" s="471"/>
      <c r="TA14" s="471"/>
      <c r="TB14" s="471"/>
      <c r="TC14" s="471"/>
      <c r="TD14" s="471"/>
      <c r="TE14" s="471"/>
      <c r="TF14" s="471"/>
      <c r="TG14" s="471"/>
      <c r="TH14" s="471"/>
      <c r="TI14" s="471"/>
      <c r="TJ14" s="471"/>
      <c r="TK14" s="471"/>
      <c r="TL14" s="471"/>
      <c r="TM14" s="471"/>
      <c r="TN14" s="471"/>
      <c r="TO14" s="471"/>
      <c r="TP14" s="471"/>
      <c r="TQ14" s="471"/>
      <c r="TR14" s="471"/>
      <c r="TS14" s="471"/>
      <c r="TT14" s="471"/>
      <c r="TU14" s="471"/>
      <c r="TV14" s="471"/>
      <c r="TW14" s="471"/>
      <c r="TX14" s="471"/>
      <c r="TY14" s="471"/>
      <c r="TZ14" s="471"/>
      <c r="UA14" s="471"/>
      <c r="UB14" s="471"/>
      <c r="UC14" s="471"/>
      <c r="UD14" s="471"/>
      <c r="UE14" s="471"/>
      <c r="UF14" s="471"/>
      <c r="UG14" s="471"/>
      <c r="UH14" s="471"/>
      <c r="UI14" s="471"/>
      <c r="UJ14" s="471"/>
      <c r="UK14" s="471"/>
      <c r="UL14" s="471"/>
      <c r="UM14" s="471"/>
      <c r="UN14" s="471"/>
      <c r="UO14" s="471"/>
      <c r="UP14" s="471"/>
      <c r="UQ14" s="471"/>
      <c r="UR14" s="471"/>
      <c r="US14" s="471"/>
      <c r="UT14" s="471"/>
      <c r="UU14" s="471"/>
      <c r="UV14" s="471"/>
      <c r="UW14" s="471"/>
      <c r="UX14" s="471"/>
      <c r="UY14" s="471"/>
      <c r="UZ14" s="471"/>
      <c r="VA14" s="471"/>
      <c r="VB14" s="471"/>
      <c r="VC14" s="471"/>
      <c r="VD14" s="471"/>
      <c r="VE14" s="471"/>
      <c r="VF14" s="471"/>
      <c r="VG14" s="471"/>
      <c r="VH14" s="471"/>
      <c r="VI14" s="471"/>
      <c r="VJ14" s="471"/>
      <c r="VK14" s="471"/>
      <c r="VL14" s="471"/>
      <c r="VM14" s="471"/>
      <c r="VN14" s="471"/>
      <c r="VO14" s="471"/>
    </row>
    <row r="15" spans="1:587" s="421" customFormat="1" x14ac:dyDescent="0.2">
      <c r="A15" s="501" t="str">
        <f>'Estimación anualizada '!A15</f>
        <v>3.1. Desarrollo de estrategias para fomentar el consumo interno de panela y sus derivados</v>
      </c>
      <c r="B15" s="501">
        <f>'Estimación anualizada '!V15</f>
        <v>70493353889.333328</v>
      </c>
      <c r="C15" s="501">
        <f>'Estimación anualizada '!B15+'Estimación anualizada '!C15+'Estimación anualizada '!D15+'Estimación anualizada '!E15</f>
        <v>12648624411</v>
      </c>
      <c r="D15" s="501">
        <f>SUM('Estimación anualizada '!F15:M15)</f>
        <v>29028284368</v>
      </c>
      <c r="E15" s="501">
        <f>SUM('Estimación anualizada '!N15:U15)</f>
        <v>28816445110.333332</v>
      </c>
      <c r="F15" s="501">
        <f t="shared" si="0"/>
        <v>70493353889.333328</v>
      </c>
      <c r="G15" s="501">
        <f t="shared" si="1"/>
        <v>0</v>
      </c>
      <c r="H15" s="471"/>
      <c r="I15" s="471"/>
      <c r="J15" s="471"/>
      <c r="K15" s="471"/>
      <c r="L15" s="471"/>
      <c r="M15" s="471"/>
      <c r="N15" s="471"/>
      <c r="O15" s="471"/>
      <c r="P15" s="471"/>
      <c r="Q15" s="471"/>
      <c r="R15" s="471"/>
      <c r="S15" s="471"/>
      <c r="T15" s="471"/>
      <c r="U15" s="471"/>
      <c r="V15" s="471"/>
      <c r="W15" s="471"/>
      <c r="X15" s="471"/>
      <c r="Y15" s="471"/>
      <c r="Z15" s="471"/>
      <c r="AA15" s="471"/>
      <c r="AB15" s="471"/>
      <c r="AC15" s="471"/>
      <c r="AD15" s="471"/>
      <c r="AE15" s="471"/>
      <c r="AF15" s="471"/>
      <c r="AG15" s="471"/>
      <c r="AH15" s="471"/>
      <c r="AI15" s="471"/>
      <c r="AJ15" s="471"/>
      <c r="AK15" s="471"/>
      <c r="AL15" s="471"/>
      <c r="AM15" s="471"/>
      <c r="AN15" s="471"/>
      <c r="AO15" s="471"/>
      <c r="AP15" s="471"/>
      <c r="AQ15" s="471"/>
      <c r="AR15" s="471"/>
      <c r="AS15" s="471"/>
      <c r="AT15" s="471"/>
      <c r="AU15" s="471"/>
      <c r="AV15" s="471"/>
      <c r="AW15" s="471"/>
      <c r="AX15" s="471"/>
      <c r="AY15" s="471"/>
      <c r="AZ15" s="471"/>
      <c r="BA15" s="471"/>
      <c r="BB15" s="471"/>
      <c r="BC15" s="471"/>
      <c r="BD15" s="471"/>
      <c r="BE15" s="471"/>
      <c r="BF15" s="471"/>
      <c r="BG15" s="471"/>
      <c r="BH15" s="471"/>
      <c r="BI15" s="471"/>
      <c r="BJ15" s="471"/>
      <c r="BK15" s="471"/>
      <c r="BL15" s="471"/>
      <c r="BM15" s="471"/>
      <c r="BN15" s="471"/>
      <c r="BO15" s="471"/>
      <c r="BP15" s="471"/>
      <c r="BQ15" s="471"/>
      <c r="BR15" s="471"/>
      <c r="BS15" s="471"/>
      <c r="BT15" s="471"/>
      <c r="BU15" s="471"/>
      <c r="BV15" s="471"/>
      <c r="BW15" s="471"/>
      <c r="BX15" s="471"/>
      <c r="BY15" s="471"/>
      <c r="BZ15" s="471"/>
      <c r="CA15" s="471"/>
      <c r="CB15" s="471"/>
      <c r="CC15" s="471"/>
      <c r="CD15" s="471"/>
      <c r="CE15" s="471"/>
      <c r="CF15" s="471"/>
      <c r="CG15" s="471"/>
      <c r="CH15" s="471"/>
      <c r="CI15" s="471"/>
      <c r="CJ15" s="471"/>
      <c r="CK15" s="471"/>
      <c r="CL15" s="471"/>
      <c r="CM15" s="471"/>
      <c r="CN15" s="471"/>
      <c r="CO15" s="471"/>
      <c r="CP15" s="471"/>
      <c r="CQ15" s="471"/>
      <c r="CR15" s="471"/>
      <c r="CS15" s="471"/>
      <c r="CT15" s="471"/>
      <c r="CU15" s="471"/>
      <c r="CV15" s="471"/>
      <c r="CW15" s="471"/>
      <c r="CX15" s="471"/>
      <c r="CY15" s="471"/>
      <c r="CZ15" s="471"/>
      <c r="DA15" s="471"/>
      <c r="DB15" s="471"/>
      <c r="DC15" s="471"/>
      <c r="DD15" s="471"/>
      <c r="DE15" s="471"/>
      <c r="DF15" s="471"/>
      <c r="DG15" s="471"/>
      <c r="DH15" s="471"/>
      <c r="DI15" s="471"/>
      <c r="DJ15" s="471"/>
      <c r="DK15" s="471"/>
      <c r="DL15" s="471"/>
      <c r="DM15" s="471"/>
      <c r="DN15" s="471"/>
      <c r="DO15" s="471"/>
      <c r="DP15" s="471"/>
      <c r="DQ15" s="471"/>
      <c r="DR15" s="471"/>
      <c r="DS15" s="471"/>
      <c r="DT15" s="471"/>
      <c r="DU15" s="471"/>
      <c r="DV15" s="471"/>
      <c r="DW15" s="471"/>
      <c r="DX15" s="471"/>
      <c r="DY15" s="471"/>
      <c r="DZ15" s="471"/>
      <c r="EA15" s="471"/>
      <c r="EB15" s="471"/>
      <c r="EC15" s="471"/>
      <c r="ED15" s="471"/>
      <c r="EE15" s="471"/>
      <c r="EF15" s="471"/>
      <c r="EG15" s="471"/>
      <c r="EH15" s="471"/>
      <c r="EI15" s="471"/>
      <c r="EJ15" s="471"/>
      <c r="EK15" s="471"/>
      <c r="EL15" s="471"/>
      <c r="EM15" s="471"/>
      <c r="EN15" s="471"/>
      <c r="EO15" s="471"/>
      <c r="EP15" s="471"/>
      <c r="EQ15" s="471"/>
      <c r="ER15" s="471"/>
      <c r="ES15" s="471"/>
      <c r="ET15" s="471"/>
      <c r="EU15" s="471"/>
      <c r="EV15" s="471"/>
      <c r="EW15" s="471"/>
      <c r="EX15" s="471"/>
      <c r="EY15" s="471"/>
      <c r="EZ15" s="471"/>
      <c r="FA15" s="471"/>
      <c r="FB15" s="471"/>
      <c r="FC15" s="471"/>
      <c r="FD15" s="471"/>
      <c r="FE15" s="471"/>
      <c r="FF15" s="471"/>
      <c r="FG15" s="471"/>
      <c r="FH15" s="471"/>
      <c r="FI15" s="471"/>
      <c r="FJ15" s="471"/>
      <c r="FK15" s="471"/>
      <c r="FL15" s="471"/>
      <c r="FM15" s="471"/>
      <c r="FN15" s="471"/>
      <c r="FO15" s="471"/>
      <c r="FP15" s="471"/>
      <c r="FQ15" s="471"/>
      <c r="FR15" s="471"/>
      <c r="FS15" s="471"/>
      <c r="FT15" s="471"/>
      <c r="FU15" s="471"/>
      <c r="FV15" s="471"/>
      <c r="FW15" s="471"/>
      <c r="FX15" s="471"/>
      <c r="FY15" s="471"/>
      <c r="FZ15" s="471"/>
      <c r="GA15" s="471"/>
      <c r="GB15" s="471"/>
      <c r="GC15" s="471"/>
      <c r="GD15" s="471"/>
      <c r="GE15" s="471"/>
      <c r="GF15" s="471"/>
      <c r="GG15" s="471"/>
      <c r="GH15" s="471"/>
      <c r="GI15" s="471"/>
      <c r="GJ15" s="471"/>
      <c r="GK15" s="471"/>
      <c r="GL15" s="471"/>
      <c r="GM15" s="471"/>
      <c r="GN15" s="471"/>
      <c r="GO15" s="471"/>
      <c r="GP15" s="471"/>
      <c r="GQ15" s="471"/>
      <c r="GR15" s="471"/>
      <c r="GS15" s="471"/>
      <c r="GT15" s="471"/>
      <c r="GU15" s="471"/>
      <c r="GV15" s="471"/>
      <c r="GW15" s="471"/>
      <c r="GX15" s="471"/>
      <c r="GY15" s="471"/>
      <c r="GZ15" s="471"/>
      <c r="HA15" s="471"/>
      <c r="HB15" s="471"/>
      <c r="HC15" s="471"/>
      <c r="HD15" s="471"/>
      <c r="HE15" s="471"/>
      <c r="HF15" s="471"/>
      <c r="HG15" s="471"/>
      <c r="HH15" s="471"/>
      <c r="HI15" s="471"/>
      <c r="HJ15" s="471"/>
      <c r="HK15" s="471"/>
      <c r="HL15" s="471"/>
      <c r="HM15" s="471"/>
      <c r="HN15" s="471"/>
      <c r="HO15" s="471"/>
      <c r="HP15" s="471"/>
      <c r="HQ15" s="471"/>
      <c r="HR15" s="471"/>
      <c r="HS15" s="471"/>
      <c r="HT15" s="471"/>
      <c r="HU15" s="471"/>
      <c r="HV15" s="471"/>
      <c r="HW15" s="471"/>
      <c r="HX15" s="471"/>
      <c r="HY15" s="471"/>
      <c r="HZ15" s="471"/>
      <c r="IA15" s="471"/>
      <c r="IB15" s="471"/>
      <c r="IC15" s="471"/>
      <c r="ID15" s="471"/>
      <c r="IE15" s="471"/>
      <c r="IF15" s="471"/>
      <c r="IG15" s="471"/>
      <c r="IH15" s="471"/>
      <c r="II15" s="471"/>
      <c r="IJ15" s="471"/>
      <c r="IK15" s="471"/>
      <c r="IL15" s="471"/>
      <c r="IM15" s="471"/>
      <c r="IN15" s="471"/>
      <c r="IO15" s="471"/>
      <c r="IP15" s="471"/>
      <c r="IQ15" s="471"/>
      <c r="IR15" s="471"/>
      <c r="IS15" s="471"/>
      <c r="IT15" s="471"/>
      <c r="IU15" s="471"/>
      <c r="IV15" s="471"/>
      <c r="IW15" s="471"/>
      <c r="IX15" s="471"/>
      <c r="IY15" s="471"/>
      <c r="IZ15" s="471"/>
      <c r="JA15" s="471"/>
      <c r="JB15" s="471"/>
      <c r="JC15" s="471"/>
      <c r="JD15" s="471"/>
      <c r="JE15" s="471"/>
      <c r="JF15" s="471"/>
      <c r="JG15" s="471"/>
      <c r="JH15" s="471"/>
      <c r="JI15" s="471"/>
      <c r="JJ15" s="471"/>
      <c r="JK15" s="471"/>
      <c r="JL15" s="471"/>
      <c r="JM15" s="471"/>
      <c r="JN15" s="471"/>
      <c r="JO15" s="471"/>
      <c r="JP15" s="471"/>
      <c r="JQ15" s="471"/>
      <c r="JR15" s="471"/>
      <c r="JS15" s="471"/>
      <c r="JT15" s="471"/>
      <c r="JU15" s="471"/>
      <c r="JV15" s="471"/>
      <c r="JW15" s="471"/>
      <c r="JX15" s="471"/>
      <c r="JY15" s="471"/>
      <c r="JZ15" s="471"/>
      <c r="KA15" s="471"/>
      <c r="KB15" s="471"/>
      <c r="KC15" s="471"/>
      <c r="KD15" s="471"/>
      <c r="KE15" s="471"/>
      <c r="KF15" s="471"/>
      <c r="KG15" s="471"/>
      <c r="KH15" s="471"/>
      <c r="KI15" s="471"/>
      <c r="KJ15" s="471"/>
      <c r="KK15" s="471"/>
      <c r="KL15" s="471"/>
      <c r="KM15" s="471"/>
      <c r="KN15" s="471"/>
      <c r="KO15" s="471"/>
      <c r="KP15" s="471"/>
      <c r="KQ15" s="471"/>
      <c r="KR15" s="471"/>
      <c r="KS15" s="471"/>
      <c r="KT15" s="471"/>
      <c r="KU15" s="471"/>
      <c r="KV15" s="471"/>
      <c r="KW15" s="471"/>
      <c r="KX15" s="471"/>
      <c r="KY15" s="471"/>
      <c r="KZ15" s="471"/>
      <c r="LA15" s="471"/>
      <c r="LB15" s="471"/>
      <c r="LC15" s="471"/>
      <c r="LD15" s="471"/>
      <c r="LE15" s="471"/>
      <c r="LF15" s="471"/>
      <c r="LG15" s="471"/>
      <c r="LH15" s="471"/>
      <c r="LI15" s="471"/>
      <c r="LJ15" s="471"/>
      <c r="LK15" s="471"/>
      <c r="LL15" s="471"/>
      <c r="LM15" s="471"/>
      <c r="LN15" s="471"/>
      <c r="LO15" s="471"/>
      <c r="LP15" s="471"/>
      <c r="LQ15" s="471"/>
      <c r="LR15" s="471"/>
      <c r="LS15" s="471"/>
      <c r="LT15" s="471"/>
      <c r="LU15" s="471"/>
      <c r="LV15" s="471"/>
      <c r="LW15" s="471"/>
      <c r="LX15" s="471"/>
      <c r="LY15" s="471"/>
      <c r="LZ15" s="471"/>
      <c r="MA15" s="471"/>
      <c r="MB15" s="471"/>
      <c r="MC15" s="471"/>
      <c r="MD15" s="471"/>
      <c r="ME15" s="471"/>
      <c r="MF15" s="471"/>
      <c r="MG15" s="471"/>
      <c r="MH15" s="471"/>
      <c r="MI15" s="471"/>
      <c r="MJ15" s="471"/>
      <c r="MK15" s="471"/>
      <c r="ML15" s="471"/>
      <c r="MM15" s="471"/>
      <c r="MN15" s="471"/>
      <c r="MO15" s="471"/>
      <c r="MP15" s="471"/>
      <c r="MQ15" s="471"/>
      <c r="MR15" s="471"/>
      <c r="MS15" s="471"/>
      <c r="MT15" s="471"/>
      <c r="MU15" s="471"/>
      <c r="MV15" s="471"/>
      <c r="MW15" s="471"/>
      <c r="MX15" s="471"/>
      <c r="MY15" s="471"/>
      <c r="MZ15" s="471"/>
      <c r="NA15" s="471"/>
      <c r="NB15" s="471"/>
      <c r="NC15" s="471"/>
      <c r="ND15" s="471"/>
      <c r="NE15" s="471"/>
      <c r="NF15" s="471"/>
      <c r="NG15" s="471"/>
      <c r="NH15" s="471"/>
      <c r="NI15" s="471"/>
      <c r="NJ15" s="471"/>
      <c r="NK15" s="471"/>
      <c r="NL15" s="471"/>
      <c r="NM15" s="471"/>
      <c r="NN15" s="471"/>
      <c r="NO15" s="471"/>
      <c r="NP15" s="471"/>
      <c r="NQ15" s="471"/>
      <c r="NR15" s="471"/>
      <c r="NS15" s="471"/>
      <c r="NT15" s="471"/>
      <c r="NU15" s="471"/>
      <c r="NV15" s="471"/>
      <c r="NW15" s="471"/>
      <c r="NX15" s="471"/>
      <c r="NY15" s="471"/>
      <c r="NZ15" s="471"/>
      <c r="OA15" s="471"/>
      <c r="OB15" s="471"/>
      <c r="OC15" s="471"/>
      <c r="OD15" s="471"/>
      <c r="OE15" s="471"/>
      <c r="OF15" s="471"/>
      <c r="OG15" s="471"/>
      <c r="OH15" s="471"/>
      <c r="OI15" s="471"/>
      <c r="OJ15" s="471"/>
      <c r="OK15" s="471"/>
      <c r="OL15" s="471"/>
      <c r="OM15" s="471"/>
      <c r="ON15" s="471"/>
      <c r="OO15" s="471"/>
      <c r="OP15" s="471"/>
      <c r="OQ15" s="471"/>
      <c r="OR15" s="471"/>
      <c r="OS15" s="471"/>
      <c r="OT15" s="471"/>
      <c r="OU15" s="471"/>
      <c r="OV15" s="471"/>
      <c r="OW15" s="471"/>
      <c r="OX15" s="471"/>
      <c r="OY15" s="471"/>
      <c r="OZ15" s="471"/>
      <c r="PA15" s="471"/>
      <c r="PB15" s="471"/>
      <c r="PC15" s="471"/>
      <c r="PD15" s="471"/>
      <c r="PE15" s="471"/>
      <c r="PF15" s="471"/>
      <c r="PG15" s="471"/>
      <c r="PH15" s="471"/>
      <c r="PI15" s="471"/>
      <c r="PJ15" s="471"/>
      <c r="PK15" s="471"/>
      <c r="PL15" s="471"/>
      <c r="PM15" s="471"/>
      <c r="PN15" s="471"/>
      <c r="PO15" s="471"/>
      <c r="PP15" s="471"/>
      <c r="PQ15" s="471"/>
      <c r="PR15" s="471"/>
      <c r="PS15" s="471"/>
      <c r="PT15" s="471"/>
      <c r="PU15" s="471"/>
      <c r="PV15" s="471"/>
      <c r="PW15" s="471"/>
      <c r="PX15" s="471"/>
      <c r="PY15" s="471"/>
      <c r="PZ15" s="471"/>
      <c r="QA15" s="471"/>
      <c r="QB15" s="471"/>
      <c r="QC15" s="471"/>
      <c r="QD15" s="471"/>
      <c r="QE15" s="471"/>
      <c r="QF15" s="471"/>
      <c r="QG15" s="471"/>
      <c r="QH15" s="471"/>
      <c r="QI15" s="471"/>
      <c r="QJ15" s="471"/>
      <c r="QK15" s="471"/>
      <c r="QL15" s="471"/>
      <c r="QM15" s="471"/>
      <c r="QN15" s="471"/>
      <c r="QO15" s="471"/>
      <c r="QP15" s="471"/>
      <c r="QQ15" s="471"/>
      <c r="QR15" s="471"/>
      <c r="QS15" s="471"/>
      <c r="QT15" s="471"/>
      <c r="QU15" s="471"/>
      <c r="QV15" s="471"/>
      <c r="QW15" s="471"/>
      <c r="QX15" s="471"/>
      <c r="QY15" s="471"/>
      <c r="QZ15" s="471"/>
      <c r="RA15" s="471"/>
      <c r="RB15" s="471"/>
      <c r="RC15" s="471"/>
      <c r="RD15" s="471"/>
      <c r="RE15" s="471"/>
      <c r="RF15" s="471"/>
      <c r="RG15" s="471"/>
      <c r="RH15" s="471"/>
      <c r="RI15" s="471"/>
      <c r="RJ15" s="471"/>
      <c r="RK15" s="471"/>
      <c r="RL15" s="471"/>
      <c r="RM15" s="471"/>
      <c r="RN15" s="471"/>
      <c r="RO15" s="471"/>
      <c r="RP15" s="471"/>
      <c r="RQ15" s="471"/>
      <c r="RR15" s="471"/>
      <c r="RS15" s="471"/>
      <c r="RT15" s="471"/>
      <c r="RU15" s="471"/>
      <c r="RV15" s="471"/>
      <c r="RW15" s="471"/>
      <c r="RX15" s="471"/>
      <c r="RY15" s="471"/>
      <c r="RZ15" s="471"/>
      <c r="SA15" s="471"/>
      <c r="SB15" s="471"/>
      <c r="SC15" s="471"/>
      <c r="SD15" s="471"/>
      <c r="SE15" s="471"/>
      <c r="SF15" s="471"/>
      <c r="SG15" s="471"/>
      <c r="SH15" s="471"/>
      <c r="SI15" s="471"/>
      <c r="SJ15" s="471"/>
      <c r="SK15" s="471"/>
      <c r="SL15" s="471"/>
      <c r="SM15" s="471"/>
      <c r="SN15" s="471"/>
      <c r="SO15" s="471"/>
      <c r="SP15" s="471"/>
      <c r="SQ15" s="471"/>
      <c r="SR15" s="471"/>
      <c r="SS15" s="471"/>
      <c r="ST15" s="471"/>
      <c r="SU15" s="471"/>
      <c r="SV15" s="471"/>
      <c r="SW15" s="471"/>
      <c r="SX15" s="471"/>
      <c r="SY15" s="471"/>
      <c r="SZ15" s="471"/>
      <c r="TA15" s="471"/>
      <c r="TB15" s="471"/>
      <c r="TC15" s="471"/>
      <c r="TD15" s="471"/>
      <c r="TE15" s="471"/>
      <c r="TF15" s="471"/>
      <c r="TG15" s="471"/>
      <c r="TH15" s="471"/>
      <c r="TI15" s="471"/>
      <c r="TJ15" s="471"/>
      <c r="TK15" s="471"/>
      <c r="TL15" s="471"/>
      <c r="TM15" s="471"/>
      <c r="TN15" s="471"/>
      <c r="TO15" s="471"/>
      <c r="TP15" s="471"/>
      <c r="TQ15" s="471"/>
      <c r="TR15" s="471"/>
      <c r="TS15" s="471"/>
      <c r="TT15" s="471"/>
      <c r="TU15" s="471"/>
      <c r="TV15" s="471"/>
      <c r="TW15" s="471"/>
      <c r="TX15" s="471"/>
      <c r="TY15" s="471"/>
      <c r="TZ15" s="471"/>
      <c r="UA15" s="471"/>
      <c r="UB15" s="471"/>
      <c r="UC15" s="471"/>
      <c r="UD15" s="471"/>
      <c r="UE15" s="471"/>
      <c r="UF15" s="471"/>
      <c r="UG15" s="471"/>
      <c r="UH15" s="471"/>
      <c r="UI15" s="471"/>
      <c r="UJ15" s="471"/>
      <c r="UK15" s="471"/>
      <c r="UL15" s="471"/>
      <c r="UM15" s="471"/>
      <c r="UN15" s="471"/>
      <c r="UO15" s="471"/>
      <c r="UP15" s="471"/>
      <c r="UQ15" s="471"/>
      <c r="UR15" s="471"/>
      <c r="US15" s="471"/>
      <c r="UT15" s="471"/>
      <c r="UU15" s="471"/>
      <c r="UV15" s="471"/>
      <c r="UW15" s="471"/>
      <c r="UX15" s="471"/>
      <c r="UY15" s="471"/>
      <c r="UZ15" s="471"/>
      <c r="VA15" s="471"/>
      <c r="VB15" s="471"/>
      <c r="VC15" s="471"/>
      <c r="VD15" s="471"/>
      <c r="VE15" s="471"/>
      <c r="VF15" s="471"/>
      <c r="VG15" s="471"/>
      <c r="VH15" s="471"/>
      <c r="VI15" s="471"/>
      <c r="VJ15" s="471"/>
      <c r="VK15" s="471"/>
      <c r="VL15" s="471"/>
      <c r="VM15" s="471"/>
      <c r="VN15" s="471"/>
      <c r="VO15" s="471"/>
    </row>
    <row r="16" spans="1:587" s="421" customFormat="1" ht="28.5" x14ac:dyDescent="0.2">
      <c r="A16" s="501" t="str">
        <f>'Estimación anualizada '!A16</f>
        <v>3.2. Fortalecimiento de los mecanismos y canales de comercialización de la panela y sus derivados, en el mercado interno</v>
      </c>
      <c r="B16" s="501">
        <f>'Estimación anualizada '!V16</f>
        <v>79104180891.956146</v>
      </c>
      <c r="C16" s="501">
        <f>'Estimación anualizada '!B16+'Estimación anualizada '!C16+'Estimación anualizada '!D16+'Estimación anualizada '!E16</f>
        <v>12228998435.584665</v>
      </c>
      <c r="D16" s="501">
        <f>SUM('Estimación anualizada '!F16:M16)</f>
        <v>37819897461.779503</v>
      </c>
      <c r="E16" s="501">
        <f>SUM('Estimación anualizada '!N16:U16)</f>
        <v>29055284994.592003</v>
      </c>
      <c r="F16" s="501">
        <f t="shared" si="0"/>
        <v>79104180891.956177</v>
      </c>
      <c r="G16" s="501">
        <f t="shared" si="1"/>
        <v>0</v>
      </c>
      <c r="H16" s="471"/>
      <c r="I16" s="471"/>
      <c r="J16" s="471"/>
      <c r="K16" s="471"/>
      <c r="L16" s="471"/>
      <c r="M16" s="471"/>
      <c r="N16" s="471"/>
      <c r="O16" s="471"/>
      <c r="P16" s="471"/>
      <c r="Q16" s="471"/>
      <c r="R16" s="471"/>
      <c r="S16" s="471"/>
      <c r="T16" s="471"/>
      <c r="U16" s="471"/>
      <c r="V16" s="471"/>
      <c r="W16" s="471"/>
      <c r="X16" s="471"/>
      <c r="Y16" s="471"/>
      <c r="Z16" s="471"/>
      <c r="AA16" s="471"/>
      <c r="AB16" s="471"/>
      <c r="AC16" s="471"/>
      <c r="AD16" s="471"/>
      <c r="AE16" s="471"/>
      <c r="AF16" s="471"/>
      <c r="AG16" s="471"/>
      <c r="AH16" s="471"/>
      <c r="AI16" s="471"/>
      <c r="AJ16" s="471"/>
      <c r="AK16" s="471"/>
      <c r="AL16" s="471"/>
      <c r="AM16" s="471"/>
      <c r="AN16" s="471"/>
      <c r="AO16" s="471"/>
      <c r="AP16" s="471"/>
      <c r="AQ16" s="471"/>
      <c r="AR16" s="471"/>
      <c r="AS16" s="471"/>
      <c r="AT16" s="471"/>
      <c r="AU16" s="471"/>
      <c r="AV16" s="471"/>
      <c r="AW16" s="471"/>
      <c r="AX16" s="471"/>
      <c r="AY16" s="471"/>
      <c r="AZ16" s="471"/>
      <c r="BA16" s="471"/>
      <c r="BB16" s="471"/>
      <c r="BC16" s="471"/>
      <c r="BD16" s="471"/>
      <c r="BE16" s="471"/>
      <c r="BF16" s="471"/>
      <c r="BG16" s="471"/>
      <c r="BH16" s="471"/>
      <c r="BI16" s="471"/>
      <c r="BJ16" s="471"/>
      <c r="BK16" s="471"/>
      <c r="BL16" s="471"/>
      <c r="BM16" s="471"/>
      <c r="BN16" s="471"/>
      <c r="BO16" s="471"/>
      <c r="BP16" s="471"/>
      <c r="BQ16" s="471"/>
      <c r="BR16" s="471"/>
      <c r="BS16" s="471"/>
      <c r="BT16" s="471"/>
      <c r="BU16" s="471"/>
      <c r="BV16" s="471"/>
      <c r="BW16" s="471"/>
      <c r="BX16" s="471"/>
      <c r="BY16" s="471"/>
      <c r="BZ16" s="471"/>
      <c r="CA16" s="471"/>
      <c r="CB16" s="471"/>
      <c r="CC16" s="471"/>
      <c r="CD16" s="471"/>
      <c r="CE16" s="471"/>
      <c r="CF16" s="471"/>
      <c r="CG16" s="471"/>
      <c r="CH16" s="471"/>
      <c r="CI16" s="471"/>
      <c r="CJ16" s="471"/>
      <c r="CK16" s="471"/>
      <c r="CL16" s="471"/>
      <c r="CM16" s="471"/>
      <c r="CN16" s="471"/>
      <c r="CO16" s="471"/>
      <c r="CP16" s="471"/>
      <c r="CQ16" s="471"/>
      <c r="CR16" s="471"/>
      <c r="CS16" s="471"/>
      <c r="CT16" s="471"/>
      <c r="CU16" s="471"/>
      <c r="CV16" s="471"/>
      <c r="CW16" s="471"/>
      <c r="CX16" s="471"/>
      <c r="CY16" s="471"/>
      <c r="CZ16" s="471"/>
      <c r="DA16" s="471"/>
      <c r="DB16" s="471"/>
      <c r="DC16" s="471"/>
      <c r="DD16" s="471"/>
      <c r="DE16" s="471"/>
      <c r="DF16" s="471"/>
      <c r="DG16" s="471"/>
      <c r="DH16" s="471"/>
      <c r="DI16" s="471"/>
      <c r="DJ16" s="471"/>
      <c r="DK16" s="471"/>
      <c r="DL16" s="471"/>
      <c r="DM16" s="471"/>
      <c r="DN16" s="471"/>
      <c r="DO16" s="471"/>
      <c r="DP16" s="471"/>
      <c r="DQ16" s="471"/>
      <c r="DR16" s="471"/>
      <c r="DS16" s="471"/>
      <c r="DT16" s="471"/>
      <c r="DU16" s="471"/>
      <c r="DV16" s="471"/>
      <c r="DW16" s="471"/>
      <c r="DX16" s="471"/>
      <c r="DY16" s="471"/>
      <c r="DZ16" s="471"/>
      <c r="EA16" s="471"/>
      <c r="EB16" s="471"/>
      <c r="EC16" s="471"/>
      <c r="ED16" s="471"/>
      <c r="EE16" s="471"/>
      <c r="EF16" s="471"/>
      <c r="EG16" s="471"/>
      <c r="EH16" s="471"/>
      <c r="EI16" s="471"/>
      <c r="EJ16" s="471"/>
      <c r="EK16" s="471"/>
      <c r="EL16" s="471"/>
      <c r="EM16" s="471"/>
      <c r="EN16" s="471"/>
      <c r="EO16" s="471"/>
      <c r="EP16" s="471"/>
      <c r="EQ16" s="471"/>
      <c r="ER16" s="471"/>
      <c r="ES16" s="471"/>
      <c r="ET16" s="471"/>
      <c r="EU16" s="471"/>
      <c r="EV16" s="471"/>
      <c r="EW16" s="471"/>
      <c r="EX16" s="471"/>
      <c r="EY16" s="471"/>
      <c r="EZ16" s="471"/>
      <c r="FA16" s="471"/>
      <c r="FB16" s="471"/>
      <c r="FC16" s="471"/>
      <c r="FD16" s="471"/>
      <c r="FE16" s="471"/>
      <c r="FF16" s="471"/>
      <c r="FG16" s="471"/>
      <c r="FH16" s="471"/>
      <c r="FI16" s="471"/>
      <c r="FJ16" s="471"/>
      <c r="FK16" s="471"/>
      <c r="FL16" s="471"/>
      <c r="FM16" s="471"/>
      <c r="FN16" s="471"/>
      <c r="FO16" s="471"/>
      <c r="FP16" s="471"/>
      <c r="FQ16" s="471"/>
      <c r="FR16" s="471"/>
      <c r="FS16" s="471"/>
      <c r="FT16" s="471"/>
      <c r="FU16" s="471"/>
      <c r="FV16" s="471"/>
      <c r="FW16" s="471"/>
      <c r="FX16" s="471"/>
      <c r="FY16" s="471"/>
      <c r="FZ16" s="471"/>
      <c r="GA16" s="471"/>
      <c r="GB16" s="471"/>
      <c r="GC16" s="471"/>
      <c r="GD16" s="471"/>
      <c r="GE16" s="471"/>
      <c r="GF16" s="471"/>
      <c r="GG16" s="471"/>
      <c r="GH16" s="471"/>
      <c r="GI16" s="471"/>
      <c r="GJ16" s="471"/>
      <c r="GK16" s="471"/>
      <c r="GL16" s="471"/>
      <c r="GM16" s="471"/>
      <c r="GN16" s="471"/>
      <c r="GO16" s="471"/>
      <c r="GP16" s="471"/>
      <c r="GQ16" s="471"/>
      <c r="GR16" s="471"/>
      <c r="GS16" s="471"/>
      <c r="GT16" s="471"/>
      <c r="GU16" s="471"/>
      <c r="GV16" s="471"/>
      <c r="GW16" s="471"/>
      <c r="GX16" s="471"/>
      <c r="GY16" s="471"/>
      <c r="GZ16" s="471"/>
      <c r="HA16" s="471"/>
      <c r="HB16" s="471"/>
      <c r="HC16" s="471"/>
      <c r="HD16" s="471"/>
      <c r="HE16" s="471"/>
      <c r="HF16" s="471"/>
      <c r="HG16" s="471"/>
      <c r="HH16" s="471"/>
      <c r="HI16" s="471"/>
      <c r="HJ16" s="471"/>
      <c r="HK16" s="471"/>
      <c r="HL16" s="471"/>
      <c r="HM16" s="471"/>
      <c r="HN16" s="471"/>
      <c r="HO16" s="471"/>
      <c r="HP16" s="471"/>
      <c r="HQ16" s="471"/>
      <c r="HR16" s="471"/>
      <c r="HS16" s="471"/>
      <c r="HT16" s="471"/>
      <c r="HU16" s="471"/>
      <c r="HV16" s="471"/>
      <c r="HW16" s="471"/>
      <c r="HX16" s="471"/>
      <c r="HY16" s="471"/>
      <c r="HZ16" s="471"/>
      <c r="IA16" s="471"/>
      <c r="IB16" s="471"/>
      <c r="IC16" s="471"/>
      <c r="ID16" s="471"/>
      <c r="IE16" s="471"/>
      <c r="IF16" s="471"/>
      <c r="IG16" s="471"/>
      <c r="IH16" s="471"/>
      <c r="II16" s="471"/>
      <c r="IJ16" s="471"/>
      <c r="IK16" s="471"/>
      <c r="IL16" s="471"/>
      <c r="IM16" s="471"/>
      <c r="IN16" s="471"/>
      <c r="IO16" s="471"/>
      <c r="IP16" s="471"/>
      <c r="IQ16" s="471"/>
      <c r="IR16" s="471"/>
      <c r="IS16" s="471"/>
      <c r="IT16" s="471"/>
      <c r="IU16" s="471"/>
      <c r="IV16" s="471"/>
      <c r="IW16" s="471"/>
      <c r="IX16" s="471"/>
      <c r="IY16" s="471"/>
      <c r="IZ16" s="471"/>
      <c r="JA16" s="471"/>
      <c r="JB16" s="471"/>
      <c r="JC16" s="471"/>
      <c r="JD16" s="471"/>
      <c r="JE16" s="471"/>
      <c r="JF16" s="471"/>
      <c r="JG16" s="471"/>
      <c r="JH16" s="471"/>
      <c r="JI16" s="471"/>
      <c r="JJ16" s="471"/>
      <c r="JK16" s="471"/>
      <c r="JL16" s="471"/>
      <c r="JM16" s="471"/>
      <c r="JN16" s="471"/>
      <c r="JO16" s="471"/>
      <c r="JP16" s="471"/>
      <c r="JQ16" s="471"/>
      <c r="JR16" s="471"/>
      <c r="JS16" s="471"/>
      <c r="JT16" s="471"/>
      <c r="JU16" s="471"/>
      <c r="JV16" s="471"/>
      <c r="JW16" s="471"/>
      <c r="JX16" s="471"/>
      <c r="JY16" s="471"/>
      <c r="JZ16" s="471"/>
      <c r="KA16" s="471"/>
      <c r="KB16" s="471"/>
      <c r="KC16" s="471"/>
      <c r="KD16" s="471"/>
      <c r="KE16" s="471"/>
      <c r="KF16" s="471"/>
      <c r="KG16" s="471"/>
      <c r="KH16" s="471"/>
      <c r="KI16" s="471"/>
      <c r="KJ16" s="471"/>
      <c r="KK16" s="471"/>
      <c r="KL16" s="471"/>
      <c r="KM16" s="471"/>
      <c r="KN16" s="471"/>
      <c r="KO16" s="471"/>
      <c r="KP16" s="471"/>
      <c r="KQ16" s="471"/>
      <c r="KR16" s="471"/>
      <c r="KS16" s="471"/>
      <c r="KT16" s="471"/>
      <c r="KU16" s="471"/>
      <c r="KV16" s="471"/>
      <c r="KW16" s="471"/>
      <c r="KX16" s="471"/>
      <c r="KY16" s="471"/>
      <c r="KZ16" s="471"/>
      <c r="LA16" s="471"/>
      <c r="LB16" s="471"/>
      <c r="LC16" s="471"/>
      <c r="LD16" s="471"/>
      <c r="LE16" s="471"/>
      <c r="LF16" s="471"/>
      <c r="LG16" s="471"/>
      <c r="LH16" s="471"/>
      <c r="LI16" s="471"/>
      <c r="LJ16" s="471"/>
      <c r="LK16" s="471"/>
      <c r="LL16" s="471"/>
      <c r="LM16" s="471"/>
      <c r="LN16" s="471"/>
      <c r="LO16" s="471"/>
      <c r="LP16" s="471"/>
      <c r="LQ16" s="471"/>
      <c r="LR16" s="471"/>
      <c r="LS16" s="471"/>
      <c r="LT16" s="471"/>
      <c r="LU16" s="471"/>
      <c r="LV16" s="471"/>
      <c r="LW16" s="471"/>
      <c r="LX16" s="471"/>
      <c r="LY16" s="471"/>
      <c r="LZ16" s="471"/>
      <c r="MA16" s="471"/>
      <c r="MB16" s="471"/>
      <c r="MC16" s="471"/>
      <c r="MD16" s="471"/>
      <c r="ME16" s="471"/>
      <c r="MF16" s="471"/>
      <c r="MG16" s="471"/>
      <c r="MH16" s="471"/>
      <c r="MI16" s="471"/>
      <c r="MJ16" s="471"/>
      <c r="MK16" s="471"/>
      <c r="ML16" s="471"/>
      <c r="MM16" s="471"/>
      <c r="MN16" s="471"/>
      <c r="MO16" s="471"/>
      <c r="MP16" s="471"/>
      <c r="MQ16" s="471"/>
      <c r="MR16" s="471"/>
      <c r="MS16" s="471"/>
      <c r="MT16" s="471"/>
      <c r="MU16" s="471"/>
      <c r="MV16" s="471"/>
      <c r="MW16" s="471"/>
      <c r="MX16" s="471"/>
      <c r="MY16" s="471"/>
      <c r="MZ16" s="471"/>
      <c r="NA16" s="471"/>
      <c r="NB16" s="471"/>
      <c r="NC16" s="471"/>
      <c r="ND16" s="471"/>
      <c r="NE16" s="471"/>
      <c r="NF16" s="471"/>
      <c r="NG16" s="471"/>
      <c r="NH16" s="471"/>
      <c r="NI16" s="471"/>
      <c r="NJ16" s="471"/>
      <c r="NK16" s="471"/>
      <c r="NL16" s="471"/>
      <c r="NM16" s="471"/>
      <c r="NN16" s="471"/>
      <c r="NO16" s="471"/>
      <c r="NP16" s="471"/>
      <c r="NQ16" s="471"/>
      <c r="NR16" s="471"/>
      <c r="NS16" s="471"/>
      <c r="NT16" s="471"/>
      <c r="NU16" s="471"/>
      <c r="NV16" s="471"/>
      <c r="NW16" s="471"/>
      <c r="NX16" s="471"/>
      <c r="NY16" s="471"/>
      <c r="NZ16" s="471"/>
      <c r="OA16" s="471"/>
      <c r="OB16" s="471"/>
      <c r="OC16" s="471"/>
      <c r="OD16" s="471"/>
      <c r="OE16" s="471"/>
      <c r="OF16" s="471"/>
      <c r="OG16" s="471"/>
      <c r="OH16" s="471"/>
      <c r="OI16" s="471"/>
      <c r="OJ16" s="471"/>
      <c r="OK16" s="471"/>
      <c r="OL16" s="471"/>
      <c r="OM16" s="471"/>
      <c r="ON16" s="471"/>
      <c r="OO16" s="471"/>
      <c r="OP16" s="471"/>
      <c r="OQ16" s="471"/>
      <c r="OR16" s="471"/>
      <c r="OS16" s="471"/>
      <c r="OT16" s="471"/>
      <c r="OU16" s="471"/>
      <c r="OV16" s="471"/>
      <c r="OW16" s="471"/>
      <c r="OX16" s="471"/>
      <c r="OY16" s="471"/>
      <c r="OZ16" s="471"/>
      <c r="PA16" s="471"/>
      <c r="PB16" s="471"/>
      <c r="PC16" s="471"/>
      <c r="PD16" s="471"/>
      <c r="PE16" s="471"/>
      <c r="PF16" s="471"/>
      <c r="PG16" s="471"/>
      <c r="PH16" s="471"/>
      <c r="PI16" s="471"/>
      <c r="PJ16" s="471"/>
      <c r="PK16" s="471"/>
      <c r="PL16" s="471"/>
      <c r="PM16" s="471"/>
      <c r="PN16" s="471"/>
      <c r="PO16" s="471"/>
      <c r="PP16" s="471"/>
      <c r="PQ16" s="471"/>
      <c r="PR16" s="471"/>
      <c r="PS16" s="471"/>
      <c r="PT16" s="471"/>
      <c r="PU16" s="471"/>
      <c r="PV16" s="471"/>
      <c r="PW16" s="471"/>
      <c r="PX16" s="471"/>
      <c r="PY16" s="471"/>
      <c r="PZ16" s="471"/>
      <c r="QA16" s="471"/>
      <c r="QB16" s="471"/>
      <c r="QC16" s="471"/>
      <c r="QD16" s="471"/>
      <c r="QE16" s="471"/>
      <c r="QF16" s="471"/>
      <c r="QG16" s="471"/>
      <c r="QH16" s="471"/>
      <c r="QI16" s="471"/>
      <c r="QJ16" s="471"/>
      <c r="QK16" s="471"/>
      <c r="QL16" s="471"/>
      <c r="QM16" s="471"/>
      <c r="QN16" s="471"/>
      <c r="QO16" s="471"/>
      <c r="QP16" s="471"/>
      <c r="QQ16" s="471"/>
      <c r="QR16" s="471"/>
      <c r="QS16" s="471"/>
      <c r="QT16" s="471"/>
      <c r="QU16" s="471"/>
      <c r="QV16" s="471"/>
      <c r="QW16" s="471"/>
      <c r="QX16" s="471"/>
      <c r="QY16" s="471"/>
      <c r="QZ16" s="471"/>
      <c r="RA16" s="471"/>
      <c r="RB16" s="471"/>
      <c r="RC16" s="471"/>
      <c r="RD16" s="471"/>
      <c r="RE16" s="471"/>
      <c r="RF16" s="471"/>
      <c r="RG16" s="471"/>
      <c r="RH16" s="471"/>
      <c r="RI16" s="471"/>
      <c r="RJ16" s="471"/>
      <c r="RK16" s="471"/>
      <c r="RL16" s="471"/>
      <c r="RM16" s="471"/>
      <c r="RN16" s="471"/>
      <c r="RO16" s="471"/>
      <c r="RP16" s="471"/>
      <c r="RQ16" s="471"/>
      <c r="RR16" s="471"/>
      <c r="RS16" s="471"/>
      <c r="RT16" s="471"/>
      <c r="RU16" s="471"/>
      <c r="RV16" s="471"/>
      <c r="RW16" s="471"/>
      <c r="RX16" s="471"/>
      <c r="RY16" s="471"/>
      <c r="RZ16" s="471"/>
      <c r="SA16" s="471"/>
      <c r="SB16" s="471"/>
      <c r="SC16" s="471"/>
      <c r="SD16" s="471"/>
      <c r="SE16" s="471"/>
      <c r="SF16" s="471"/>
      <c r="SG16" s="471"/>
      <c r="SH16" s="471"/>
      <c r="SI16" s="471"/>
      <c r="SJ16" s="471"/>
      <c r="SK16" s="471"/>
      <c r="SL16" s="471"/>
      <c r="SM16" s="471"/>
      <c r="SN16" s="471"/>
      <c r="SO16" s="471"/>
      <c r="SP16" s="471"/>
      <c r="SQ16" s="471"/>
      <c r="SR16" s="471"/>
      <c r="SS16" s="471"/>
      <c r="ST16" s="471"/>
      <c r="SU16" s="471"/>
      <c r="SV16" s="471"/>
      <c r="SW16" s="471"/>
      <c r="SX16" s="471"/>
      <c r="SY16" s="471"/>
      <c r="SZ16" s="471"/>
      <c r="TA16" s="471"/>
      <c r="TB16" s="471"/>
      <c r="TC16" s="471"/>
      <c r="TD16" s="471"/>
      <c r="TE16" s="471"/>
      <c r="TF16" s="471"/>
      <c r="TG16" s="471"/>
      <c r="TH16" s="471"/>
      <c r="TI16" s="471"/>
      <c r="TJ16" s="471"/>
      <c r="TK16" s="471"/>
      <c r="TL16" s="471"/>
      <c r="TM16" s="471"/>
      <c r="TN16" s="471"/>
      <c r="TO16" s="471"/>
      <c r="TP16" s="471"/>
      <c r="TQ16" s="471"/>
      <c r="TR16" s="471"/>
      <c r="TS16" s="471"/>
      <c r="TT16" s="471"/>
      <c r="TU16" s="471"/>
      <c r="TV16" s="471"/>
      <c r="TW16" s="471"/>
      <c r="TX16" s="471"/>
      <c r="TY16" s="471"/>
      <c r="TZ16" s="471"/>
      <c r="UA16" s="471"/>
      <c r="UB16" s="471"/>
      <c r="UC16" s="471"/>
      <c r="UD16" s="471"/>
      <c r="UE16" s="471"/>
      <c r="UF16" s="471"/>
      <c r="UG16" s="471"/>
      <c r="UH16" s="471"/>
      <c r="UI16" s="471"/>
      <c r="UJ16" s="471"/>
      <c r="UK16" s="471"/>
      <c r="UL16" s="471"/>
      <c r="UM16" s="471"/>
      <c r="UN16" s="471"/>
      <c r="UO16" s="471"/>
      <c r="UP16" s="471"/>
      <c r="UQ16" s="471"/>
      <c r="UR16" s="471"/>
      <c r="US16" s="471"/>
      <c r="UT16" s="471"/>
      <c r="UU16" s="471"/>
      <c r="UV16" s="471"/>
      <c r="UW16" s="471"/>
      <c r="UX16" s="471"/>
      <c r="UY16" s="471"/>
      <c r="UZ16" s="471"/>
      <c r="VA16" s="471"/>
      <c r="VB16" s="471"/>
      <c r="VC16" s="471"/>
      <c r="VD16" s="471"/>
      <c r="VE16" s="471"/>
      <c r="VF16" s="471"/>
      <c r="VG16" s="471"/>
      <c r="VH16" s="471"/>
      <c r="VI16" s="471"/>
      <c r="VJ16" s="471"/>
      <c r="VK16" s="471"/>
      <c r="VL16" s="471"/>
      <c r="VM16" s="471"/>
      <c r="VN16" s="471"/>
      <c r="VO16" s="471"/>
    </row>
    <row r="17" spans="1:587" s="421" customFormat="1" ht="28.5" x14ac:dyDescent="0.2">
      <c r="A17" s="501" t="str">
        <f>'Estimación anualizada '!A17</f>
        <v>3.3. Promoción de encadenamientos productivos, en la comercialización nacional e internacional de panela y sus derivados</v>
      </c>
      <c r="B17" s="501">
        <f>'Estimación anualizada '!V17</f>
        <v>57690808179.888</v>
      </c>
      <c r="C17" s="501">
        <f>'Estimación anualizada '!B17+'Estimación anualizada '!C17+'Estimación anualizada '!D17+'Estimación anualizada '!E17</f>
        <v>10354760442.544001</v>
      </c>
      <c r="D17" s="501">
        <f>SUM('Estimación anualizada '!F17:M17)</f>
        <v>23668023868.672001</v>
      </c>
      <c r="E17" s="501">
        <f>SUM('Estimación anualizada '!N17:U17)</f>
        <v>23668023868.672001</v>
      </c>
      <c r="F17" s="501">
        <f t="shared" si="0"/>
        <v>57690808179.888</v>
      </c>
      <c r="G17" s="501">
        <f t="shared" si="1"/>
        <v>0</v>
      </c>
      <c r="H17" s="471"/>
      <c r="I17" s="471"/>
      <c r="J17" s="471"/>
      <c r="K17" s="471"/>
      <c r="L17" s="471"/>
      <c r="M17" s="471"/>
      <c r="N17" s="471"/>
      <c r="O17" s="471"/>
      <c r="P17" s="471"/>
      <c r="Q17" s="471"/>
      <c r="R17" s="471"/>
      <c r="S17" s="471"/>
      <c r="T17" s="471"/>
      <c r="U17" s="471"/>
      <c r="V17" s="471"/>
      <c r="W17" s="471"/>
      <c r="X17" s="471"/>
      <c r="Y17" s="471"/>
      <c r="Z17" s="471"/>
      <c r="AA17" s="471"/>
      <c r="AB17" s="471"/>
      <c r="AC17" s="471"/>
      <c r="AD17" s="471"/>
      <c r="AE17" s="471"/>
      <c r="AF17" s="471"/>
      <c r="AG17" s="471"/>
      <c r="AH17" s="471"/>
      <c r="AI17" s="471"/>
      <c r="AJ17" s="471"/>
      <c r="AK17" s="471"/>
      <c r="AL17" s="471"/>
      <c r="AM17" s="471"/>
      <c r="AN17" s="471"/>
      <c r="AO17" s="471"/>
      <c r="AP17" s="471"/>
      <c r="AQ17" s="471"/>
      <c r="AR17" s="471"/>
      <c r="AS17" s="471"/>
      <c r="AT17" s="471"/>
      <c r="AU17" s="471"/>
      <c r="AV17" s="471"/>
      <c r="AW17" s="471"/>
      <c r="AX17" s="471"/>
      <c r="AY17" s="471"/>
      <c r="AZ17" s="471"/>
      <c r="BA17" s="471"/>
      <c r="BB17" s="471"/>
      <c r="BC17" s="471"/>
      <c r="BD17" s="471"/>
      <c r="BE17" s="471"/>
      <c r="BF17" s="471"/>
      <c r="BG17" s="471"/>
      <c r="BH17" s="471"/>
      <c r="BI17" s="471"/>
      <c r="BJ17" s="471"/>
      <c r="BK17" s="471"/>
      <c r="BL17" s="471"/>
      <c r="BM17" s="471"/>
      <c r="BN17" s="471"/>
      <c r="BO17" s="471"/>
      <c r="BP17" s="471"/>
      <c r="BQ17" s="471"/>
      <c r="BR17" s="471"/>
      <c r="BS17" s="471"/>
      <c r="BT17" s="471"/>
      <c r="BU17" s="471"/>
      <c r="BV17" s="471"/>
      <c r="BW17" s="471"/>
      <c r="BX17" s="471"/>
      <c r="BY17" s="471"/>
      <c r="BZ17" s="471"/>
      <c r="CA17" s="471"/>
      <c r="CB17" s="471"/>
      <c r="CC17" s="471"/>
      <c r="CD17" s="471"/>
      <c r="CE17" s="471"/>
      <c r="CF17" s="471"/>
      <c r="CG17" s="471"/>
      <c r="CH17" s="471"/>
      <c r="CI17" s="471"/>
      <c r="CJ17" s="471"/>
      <c r="CK17" s="471"/>
      <c r="CL17" s="471"/>
      <c r="CM17" s="471"/>
      <c r="CN17" s="471"/>
      <c r="CO17" s="471"/>
      <c r="CP17" s="471"/>
      <c r="CQ17" s="471"/>
      <c r="CR17" s="471"/>
      <c r="CS17" s="471"/>
      <c r="CT17" s="471"/>
      <c r="CU17" s="471"/>
      <c r="CV17" s="471"/>
      <c r="CW17" s="471"/>
      <c r="CX17" s="471"/>
      <c r="CY17" s="471"/>
      <c r="CZ17" s="471"/>
      <c r="DA17" s="471"/>
      <c r="DB17" s="471"/>
      <c r="DC17" s="471"/>
      <c r="DD17" s="471"/>
      <c r="DE17" s="471"/>
      <c r="DF17" s="471"/>
      <c r="DG17" s="471"/>
      <c r="DH17" s="471"/>
      <c r="DI17" s="471"/>
      <c r="DJ17" s="471"/>
      <c r="DK17" s="471"/>
      <c r="DL17" s="471"/>
      <c r="DM17" s="471"/>
      <c r="DN17" s="471"/>
      <c r="DO17" s="471"/>
      <c r="DP17" s="471"/>
      <c r="DQ17" s="471"/>
      <c r="DR17" s="471"/>
      <c r="DS17" s="471"/>
      <c r="DT17" s="471"/>
      <c r="DU17" s="471"/>
      <c r="DV17" s="471"/>
      <c r="DW17" s="471"/>
      <c r="DX17" s="471"/>
      <c r="DY17" s="471"/>
      <c r="DZ17" s="471"/>
      <c r="EA17" s="471"/>
      <c r="EB17" s="471"/>
      <c r="EC17" s="471"/>
      <c r="ED17" s="471"/>
      <c r="EE17" s="471"/>
      <c r="EF17" s="471"/>
      <c r="EG17" s="471"/>
      <c r="EH17" s="471"/>
      <c r="EI17" s="471"/>
      <c r="EJ17" s="471"/>
      <c r="EK17" s="471"/>
      <c r="EL17" s="471"/>
      <c r="EM17" s="471"/>
      <c r="EN17" s="471"/>
      <c r="EO17" s="471"/>
      <c r="EP17" s="471"/>
      <c r="EQ17" s="471"/>
      <c r="ER17" s="471"/>
      <c r="ES17" s="471"/>
      <c r="ET17" s="471"/>
      <c r="EU17" s="471"/>
      <c r="EV17" s="471"/>
      <c r="EW17" s="471"/>
      <c r="EX17" s="471"/>
      <c r="EY17" s="471"/>
      <c r="EZ17" s="471"/>
      <c r="FA17" s="471"/>
      <c r="FB17" s="471"/>
      <c r="FC17" s="471"/>
      <c r="FD17" s="471"/>
      <c r="FE17" s="471"/>
      <c r="FF17" s="471"/>
      <c r="FG17" s="471"/>
      <c r="FH17" s="471"/>
      <c r="FI17" s="471"/>
      <c r="FJ17" s="471"/>
      <c r="FK17" s="471"/>
      <c r="FL17" s="471"/>
      <c r="FM17" s="471"/>
      <c r="FN17" s="471"/>
      <c r="FO17" s="471"/>
      <c r="FP17" s="471"/>
      <c r="FQ17" s="471"/>
      <c r="FR17" s="471"/>
      <c r="FS17" s="471"/>
      <c r="FT17" s="471"/>
      <c r="FU17" s="471"/>
      <c r="FV17" s="471"/>
      <c r="FW17" s="471"/>
      <c r="FX17" s="471"/>
      <c r="FY17" s="471"/>
      <c r="FZ17" s="471"/>
      <c r="GA17" s="471"/>
      <c r="GB17" s="471"/>
      <c r="GC17" s="471"/>
      <c r="GD17" s="471"/>
      <c r="GE17" s="471"/>
      <c r="GF17" s="471"/>
      <c r="GG17" s="471"/>
      <c r="GH17" s="471"/>
      <c r="GI17" s="471"/>
      <c r="GJ17" s="471"/>
      <c r="GK17" s="471"/>
      <c r="GL17" s="471"/>
      <c r="GM17" s="471"/>
      <c r="GN17" s="471"/>
      <c r="GO17" s="471"/>
      <c r="GP17" s="471"/>
      <c r="GQ17" s="471"/>
      <c r="GR17" s="471"/>
      <c r="GS17" s="471"/>
      <c r="GT17" s="471"/>
      <c r="GU17" s="471"/>
      <c r="GV17" s="471"/>
      <c r="GW17" s="471"/>
      <c r="GX17" s="471"/>
      <c r="GY17" s="471"/>
      <c r="GZ17" s="471"/>
      <c r="HA17" s="471"/>
      <c r="HB17" s="471"/>
      <c r="HC17" s="471"/>
      <c r="HD17" s="471"/>
      <c r="HE17" s="471"/>
      <c r="HF17" s="471"/>
      <c r="HG17" s="471"/>
      <c r="HH17" s="471"/>
      <c r="HI17" s="471"/>
      <c r="HJ17" s="471"/>
      <c r="HK17" s="471"/>
      <c r="HL17" s="471"/>
      <c r="HM17" s="471"/>
      <c r="HN17" s="471"/>
      <c r="HO17" s="471"/>
      <c r="HP17" s="471"/>
      <c r="HQ17" s="471"/>
      <c r="HR17" s="471"/>
      <c r="HS17" s="471"/>
      <c r="HT17" s="471"/>
      <c r="HU17" s="471"/>
      <c r="HV17" s="471"/>
      <c r="HW17" s="471"/>
      <c r="HX17" s="471"/>
      <c r="HY17" s="471"/>
      <c r="HZ17" s="471"/>
      <c r="IA17" s="471"/>
      <c r="IB17" s="471"/>
      <c r="IC17" s="471"/>
      <c r="ID17" s="471"/>
      <c r="IE17" s="471"/>
      <c r="IF17" s="471"/>
      <c r="IG17" s="471"/>
      <c r="IH17" s="471"/>
      <c r="II17" s="471"/>
      <c r="IJ17" s="471"/>
      <c r="IK17" s="471"/>
      <c r="IL17" s="471"/>
      <c r="IM17" s="471"/>
      <c r="IN17" s="471"/>
      <c r="IO17" s="471"/>
      <c r="IP17" s="471"/>
      <c r="IQ17" s="471"/>
      <c r="IR17" s="471"/>
      <c r="IS17" s="471"/>
      <c r="IT17" s="471"/>
      <c r="IU17" s="471"/>
      <c r="IV17" s="471"/>
      <c r="IW17" s="471"/>
      <c r="IX17" s="471"/>
      <c r="IY17" s="471"/>
      <c r="IZ17" s="471"/>
      <c r="JA17" s="471"/>
      <c r="JB17" s="471"/>
      <c r="JC17" s="471"/>
      <c r="JD17" s="471"/>
      <c r="JE17" s="471"/>
      <c r="JF17" s="471"/>
      <c r="JG17" s="471"/>
      <c r="JH17" s="471"/>
      <c r="JI17" s="471"/>
      <c r="JJ17" s="471"/>
      <c r="JK17" s="471"/>
      <c r="JL17" s="471"/>
      <c r="JM17" s="471"/>
      <c r="JN17" s="471"/>
      <c r="JO17" s="471"/>
      <c r="JP17" s="471"/>
      <c r="JQ17" s="471"/>
      <c r="JR17" s="471"/>
      <c r="JS17" s="471"/>
      <c r="JT17" s="471"/>
      <c r="JU17" s="471"/>
      <c r="JV17" s="471"/>
      <c r="JW17" s="471"/>
      <c r="JX17" s="471"/>
      <c r="JY17" s="471"/>
      <c r="JZ17" s="471"/>
      <c r="KA17" s="471"/>
      <c r="KB17" s="471"/>
      <c r="KC17" s="471"/>
      <c r="KD17" s="471"/>
      <c r="KE17" s="471"/>
      <c r="KF17" s="471"/>
      <c r="KG17" s="471"/>
      <c r="KH17" s="471"/>
      <c r="KI17" s="471"/>
      <c r="KJ17" s="471"/>
      <c r="KK17" s="471"/>
      <c r="KL17" s="471"/>
      <c r="KM17" s="471"/>
      <c r="KN17" s="471"/>
      <c r="KO17" s="471"/>
      <c r="KP17" s="471"/>
      <c r="KQ17" s="471"/>
      <c r="KR17" s="471"/>
      <c r="KS17" s="471"/>
      <c r="KT17" s="471"/>
      <c r="KU17" s="471"/>
      <c r="KV17" s="471"/>
      <c r="KW17" s="471"/>
      <c r="KX17" s="471"/>
      <c r="KY17" s="471"/>
      <c r="KZ17" s="471"/>
      <c r="LA17" s="471"/>
      <c r="LB17" s="471"/>
      <c r="LC17" s="471"/>
      <c r="LD17" s="471"/>
      <c r="LE17" s="471"/>
      <c r="LF17" s="471"/>
      <c r="LG17" s="471"/>
      <c r="LH17" s="471"/>
      <c r="LI17" s="471"/>
      <c r="LJ17" s="471"/>
      <c r="LK17" s="471"/>
      <c r="LL17" s="471"/>
      <c r="LM17" s="471"/>
      <c r="LN17" s="471"/>
      <c r="LO17" s="471"/>
      <c r="LP17" s="471"/>
      <c r="LQ17" s="471"/>
      <c r="LR17" s="471"/>
      <c r="LS17" s="471"/>
      <c r="LT17" s="471"/>
      <c r="LU17" s="471"/>
      <c r="LV17" s="471"/>
      <c r="LW17" s="471"/>
      <c r="LX17" s="471"/>
      <c r="LY17" s="471"/>
      <c r="LZ17" s="471"/>
      <c r="MA17" s="471"/>
      <c r="MB17" s="471"/>
      <c r="MC17" s="471"/>
      <c r="MD17" s="471"/>
      <c r="ME17" s="471"/>
      <c r="MF17" s="471"/>
      <c r="MG17" s="471"/>
      <c r="MH17" s="471"/>
      <c r="MI17" s="471"/>
      <c r="MJ17" s="471"/>
      <c r="MK17" s="471"/>
      <c r="ML17" s="471"/>
      <c r="MM17" s="471"/>
      <c r="MN17" s="471"/>
      <c r="MO17" s="471"/>
      <c r="MP17" s="471"/>
      <c r="MQ17" s="471"/>
      <c r="MR17" s="471"/>
      <c r="MS17" s="471"/>
      <c r="MT17" s="471"/>
      <c r="MU17" s="471"/>
      <c r="MV17" s="471"/>
      <c r="MW17" s="471"/>
      <c r="MX17" s="471"/>
      <c r="MY17" s="471"/>
      <c r="MZ17" s="471"/>
      <c r="NA17" s="471"/>
      <c r="NB17" s="471"/>
      <c r="NC17" s="471"/>
      <c r="ND17" s="471"/>
      <c r="NE17" s="471"/>
      <c r="NF17" s="471"/>
      <c r="NG17" s="471"/>
      <c r="NH17" s="471"/>
      <c r="NI17" s="471"/>
      <c r="NJ17" s="471"/>
      <c r="NK17" s="471"/>
      <c r="NL17" s="471"/>
      <c r="NM17" s="471"/>
      <c r="NN17" s="471"/>
      <c r="NO17" s="471"/>
      <c r="NP17" s="471"/>
      <c r="NQ17" s="471"/>
      <c r="NR17" s="471"/>
      <c r="NS17" s="471"/>
      <c r="NT17" s="471"/>
      <c r="NU17" s="471"/>
      <c r="NV17" s="471"/>
      <c r="NW17" s="471"/>
      <c r="NX17" s="471"/>
      <c r="NY17" s="471"/>
      <c r="NZ17" s="471"/>
      <c r="OA17" s="471"/>
      <c r="OB17" s="471"/>
      <c r="OC17" s="471"/>
      <c r="OD17" s="471"/>
      <c r="OE17" s="471"/>
      <c r="OF17" s="471"/>
      <c r="OG17" s="471"/>
      <c r="OH17" s="471"/>
      <c r="OI17" s="471"/>
      <c r="OJ17" s="471"/>
      <c r="OK17" s="471"/>
      <c r="OL17" s="471"/>
      <c r="OM17" s="471"/>
      <c r="ON17" s="471"/>
      <c r="OO17" s="471"/>
      <c r="OP17" s="471"/>
      <c r="OQ17" s="471"/>
      <c r="OR17" s="471"/>
      <c r="OS17" s="471"/>
      <c r="OT17" s="471"/>
      <c r="OU17" s="471"/>
      <c r="OV17" s="471"/>
      <c r="OW17" s="471"/>
      <c r="OX17" s="471"/>
      <c r="OY17" s="471"/>
      <c r="OZ17" s="471"/>
      <c r="PA17" s="471"/>
      <c r="PB17" s="471"/>
      <c r="PC17" s="471"/>
      <c r="PD17" s="471"/>
      <c r="PE17" s="471"/>
      <c r="PF17" s="471"/>
      <c r="PG17" s="471"/>
      <c r="PH17" s="471"/>
      <c r="PI17" s="471"/>
      <c r="PJ17" s="471"/>
      <c r="PK17" s="471"/>
      <c r="PL17" s="471"/>
      <c r="PM17" s="471"/>
      <c r="PN17" s="471"/>
      <c r="PO17" s="471"/>
      <c r="PP17" s="471"/>
      <c r="PQ17" s="471"/>
      <c r="PR17" s="471"/>
      <c r="PS17" s="471"/>
      <c r="PT17" s="471"/>
      <c r="PU17" s="471"/>
      <c r="PV17" s="471"/>
      <c r="PW17" s="471"/>
      <c r="PX17" s="471"/>
      <c r="PY17" s="471"/>
      <c r="PZ17" s="471"/>
      <c r="QA17" s="471"/>
      <c r="QB17" s="471"/>
      <c r="QC17" s="471"/>
      <c r="QD17" s="471"/>
      <c r="QE17" s="471"/>
      <c r="QF17" s="471"/>
      <c r="QG17" s="471"/>
      <c r="QH17" s="471"/>
      <c r="QI17" s="471"/>
      <c r="QJ17" s="471"/>
      <c r="QK17" s="471"/>
      <c r="QL17" s="471"/>
      <c r="QM17" s="471"/>
      <c r="QN17" s="471"/>
      <c r="QO17" s="471"/>
      <c r="QP17" s="471"/>
      <c r="QQ17" s="471"/>
      <c r="QR17" s="471"/>
      <c r="QS17" s="471"/>
      <c r="QT17" s="471"/>
      <c r="QU17" s="471"/>
      <c r="QV17" s="471"/>
      <c r="QW17" s="471"/>
      <c r="QX17" s="471"/>
      <c r="QY17" s="471"/>
      <c r="QZ17" s="471"/>
      <c r="RA17" s="471"/>
      <c r="RB17" s="471"/>
      <c r="RC17" s="471"/>
      <c r="RD17" s="471"/>
      <c r="RE17" s="471"/>
      <c r="RF17" s="471"/>
      <c r="RG17" s="471"/>
      <c r="RH17" s="471"/>
      <c r="RI17" s="471"/>
      <c r="RJ17" s="471"/>
      <c r="RK17" s="471"/>
      <c r="RL17" s="471"/>
      <c r="RM17" s="471"/>
      <c r="RN17" s="471"/>
      <c r="RO17" s="471"/>
      <c r="RP17" s="471"/>
      <c r="RQ17" s="471"/>
      <c r="RR17" s="471"/>
      <c r="RS17" s="471"/>
      <c r="RT17" s="471"/>
      <c r="RU17" s="471"/>
      <c r="RV17" s="471"/>
      <c r="RW17" s="471"/>
      <c r="RX17" s="471"/>
      <c r="RY17" s="471"/>
      <c r="RZ17" s="471"/>
      <c r="SA17" s="471"/>
      <c r="SB17" s="471"/>
      <c r="SC17" s="471"/>
      <c r="SD17" s="471"/>
      <c r="SE17" s="471"/>
      <c r="SF17" s="471"/>
      <c r="SG17" s="471"/>
      <c r="SH17" s="471"/>
      <c r="SI17" s="471"/>
      <c r="SJ17" s="471"/>
      <c r="SK17" s="471"/>
      <c r="SL17" s="471"/>
      <c r="SM17" s="471"/>
      <c r="SN17" s="471"/>
      <c r="SO17" s="471"/>
      <c r="SP17" s="471"/>
      <c r="SQ17" s="471"/>
      <c r="SR17" s="471"/>
      <c r="SS17" s="471"/>
      <c r="ST17" s="471"/>
      <c r="SU17" s="471"/>
      <c r="SV17" s="471"/>
      <c r="SW17" s="471"/>
      <c r="SX17" s="471"/>
      <c r="SY17" s="471"/>
      <c r="SZ17" s="471"/>
      <c r="TA17" s="471"/>
      <c r="TB17" s="471"/>
      <c r="TC17" s="471"/>
      <c r="TD17" s="471"/>
      <c r="TE17" s="471"/>
      <c r="TF17" s="471"/>
      <c r="TG17" s="471"/>
      <c r="TH17" s="471"/>
      <c r="TI17" s="471"/>
      <c r="TJ17" s="471"/>
      <c r="TK17" s="471"/>
      <c r="TL17" s="471"/>
      <c r="TM17" s="471"/>
      <c r="TN17" s="471"/>
      <c r="TO17" s="471"/>
      <c r="TP17" s="471"/>
      <c r="TQ17" s="471"/>
      <c r="TR17" s="471"/>
      <c r="TS17" s="471"/>
      <c r="TT17" s="471"/>
      <c r="TU17" s="471"/>
      <c r="TV17" s="471"/>
      <c r="TW17" s="471"/>
      <c r="TX17" s="471"/>
      <c r="TY17" s="471"/>
      <c r="TZ17" s="471"/>
      <c r="UA17" s="471"/>
      <c r="UB17" s="471"/>
      <c r="UC17" s="471"/>
      <c r="UD17" s="471"/>
      <c r="UE17" s="471"/>
      <c r="UF17" s="471"/>
      <c r="UG17" s="471"/>
      <c r="UH17" s="471"/>
      <c r="UI17" s="471"/>
      <c r="UJ17" s="471"/>
      <c r="UK17" s="471"/>
      <c r="UL17" s="471"/>
      <c r="UM17" s="471"/>
      <c r="UN17" s="471"/>
      <c r="UO17" s="471"/>
      <c r="UP17" s="471"/>
      <c r="UQ17" s="471"/>
      <c r="UR17" s="471"/>
      <c r="US17" s="471"/>
      <c r="UT17" s="471"/>
      <c r="UU17" s="471"/>
      <c r="UV17" s="471"/>
      <c r="UW17" s="471"/>
      <c r="UX17" s="471"/>
      <c r="UY17" s="471"/>
      <c r="UZ17" s="471"/>
      <c r="VA17" s="471"/>
      <c r="VB17" s="471"/>
      <c r="VC17" s="471"/>
      <c r="VD17" s="471"/>
      <c r="VE17" s="471"/>
      <c r="VF17" s="471"/>
      <c r="VG17" s="471"/>
      <c r="VH17" s="471"/>
      <c r="VI17" s="471"/>
      <c r="VJ17" s="471"/>
      <c r="VK17" s="471"/>
      <c r="VL17" s="471"/>
      <c r="VM17" s="471"/>
      <c r="VN17" s="471"/>
      <c r="VO17" s="471"/>
    </row>
    <row r="18" spans="1:587" s="421" customFormat="1" x14ac:dyDescent="0.2">
      <c r="A18" s="501" t="str">
        <f>'Estimación anualizada '!A18</f>
        <v>3.4. Incursión y posicionamiento de la panela y sus derivados en el mercado internacional</v>
      </c>
      <c r="B18" s="501">
        <f>'Estimación anualizada '!V18</f>
        <v>58378529216.906685</v>
      </c>
      <c r="C18" s="501">
        <f>'Estimación anualizada '!B18+'Estimación anualizada '!C18+'Estimación anualizada '!D18+'Estimación anualizada '!E18</f>
        <v>10581441431.178667</v>
      </c>
      <c r="D18" s="501">
        <f>SUM('Estimación anualizada '!F18:M18)</f>
        <v>24412413892.864006</v>
      </c>
      <c r="E18" s="501">
        <f>SUM('Estimación anualizada '!N18:U18)</f>
        <v>23384673892.864006</v>
      </c>
      <c r="F18" s="501">
        <f t="shared" si="0"/>
        <v>58378529216.906677</v>
      </c>
      <c r="G18" s="501">
        <f t="shared" si="1"/>
        <v>0</v>
      </c>
      <c r="H18" s="471"/>
      <c r="I18" s="471"/>
      <c r="J18" s="471"/>
      <c r="K18" s="471"/>
      <c r="L18" s="471"/>
      <c r="M18" s="471"/>
      <c r="N18" s="471"/>
      <c r="O18" s="471"/>
      <c r="P18" s="471"/>
      <c r="Q18" s="471"/>
      <c r="R18" s="471"/>
      <c r="S18" s="471"/>
      <c r="T18" s="471"/>
      <c r="U18" s="471"/>
      <c r="V18" s="471"/>
      <c r="W18" s="471"/>
      <c r="X18" s="471"/>
      <c r="Y18" s="471"/>
      <c r="Z18" s="471"/>
      <c r="AA18" s="471"/>
      <c r="AB18" s="471"/>
      <c r="AC18" s="471"/>
      <c r="AD18" s="471"/>
      <c r="AE18" s="471"/>
      <c r="AF18" s="471"/>
      <c r="AG18" s="471"/>
      <c r="AH18" s="471"/>
      <c r="AI18" s="471"/>
      <c r="AJ18" s="471"/>
      <c r="AK18" s="471"/>
      <c r="AL18" s="471"/>
      <c r="AM18" s="471"/>
      <c r="AN18" s="471"/>
      <c r="AO18" s="471"/>
      <c r="AP18" s="471"/>
      <c r="AQ18" s="471"/>
      <c r="AR18" s="471"/>
      <c r="AS18" s="471"/>
      <c r="AT18" s="471"/>
      <c r="AU18" s="471"/>
      <c r="AV18" s="471"/>
      <c r="AW18" s="471"/>
      <c r="AX18" s="471"/>
      <c r="AY18" s="471"/>
      <c r="AZ18" s="471"/>
      <c r="BA18" s="471"/>
      <c r="BB18" s="471"/>
      <c r="BC18" s="471"/>
      <c r="BD18" s="471"/>
      <c r="BE18" s="471"/>
      <c r="BF18" s="471"/>
      <c r="BG18" s="471"/>
      <c r="BH18" s="471"/>
      <c r="BI18" s="471"/>
      <c r="BJ18" s="471"/>
      <c r="BK18" s="471"/>
      <c r="BL18" s="471"/>
      <c r="BM18" s="471"/>
      <c r="BN18" s="471"/>
      <c r="BO18" s="471"/>
      <c r="BP18" s="471"/>
      <c r="BQ18" s="471"/>
      <c r="BR18" s="471"/>
      <c r="BS18" s="471"/>
      <c r="BT18" s="471"/>
      <c r="BU18" s="471"/>
      <c r="BV18" s="471"/>
      <c r="BW18" s="471"/>
      <c r="BX18" s="471"/>
      <c r="BY18" s="471"/>
      <c r="BZ18" s="471"/>
      <c r="CA18" s="471"/>
      <c r="CB18" s="471"/>
      <c r="CC18" s="471"/>
      <c r="CD18" s="471"/>
      <c r="CE18" s="471"/>
      <c r="CF18" s="471"/>
      <c r="CG18" s="471"/>
      <c r="CH18" s="471"/>
      <c r="CI18" s="471"/>
      <c r="CJ18" s="471"/>
      <c r="CK18" s="471"/>
      <c r="CL18" s="471"/>
      <c r="CM18" s="471"/>
      <c r="CN18" s="471"/>
      <c r="CO18" s="471"/>
      <c r="CP18" s="471"/>
      <c r="CQ18" s="471"/>
      <c r="CR18" s="471"/>
      <c r="CS18" s="471"/>
      <c r="CT18" s="471"/>
      <c r="CU18" s="471"/>
      <c r="CV18" s="471"/>
      <c r="CW18" s="471"/>
      <c r="CX18" s="471"/>
      <c r="CY18" s="471"/>
      <c r="CZ18" s="471"/>
      <c r="DA18" s="471"/>
      <c r="DB18" s="471"/>
      <c r="DC18" s="471"/>
      <c r="DD18" s="471"/>
      <c r="DE18" s="471"/>
      <c r="DF18" s="471"/>
      <c r="DG18" s="471"/>
      <c r="DH18" s="471"/>
      <c r="DI18" s="471"/>
      <c r="DJ18" s="471"/>
      <c r="DK18" s="471"/>
      <c r="DL18" s="471"/>
      <c r="DM18" s="471"/>
      <c r="DN18" s="471"/>
      <c r="DO18" s="471"/>
      <c r="DP18" s="471"/>
      <c r="DQ18" s="471"/>
      <c r="DR18" s="471"/>
      <c r="DS18" s="471"/>
      <c r="DT18" s="471"/>
      <c r="DU18" s="471"/>
      <c r="DV18" s="471"/>
      <c r="DW18" s="471"/>
      <c r="DX18" s="471"/>
      <c r="DY18" s="471"/>
      <c r="DZ18" s="471"/>
      <c r="EA18" s="471"/>
      <c r="EB18" s="471"/>
      <c r="EC18" s="471"/>
      <c r="ED18" s="471"/>
      <c r="EE18" s="471"/>
      <c r="EF18" s="471"/>
      <c r="EG18" s="471"/>
      <c r="EH18" s="471"/>
      <c r="EI18" s="471"/>
      <c r="EJ18" s="471"/>
      <c r="EK18" s="471"/>
      <c r="EL18" s="471"/>
      <c r="EM18" s="471"/>
      <c r="EN18" s="471"/>
      <c r="EO18" s="471"/>
      <c r="EP18" s="471"/>
      <c r="EQ18" s="471"/>
      <c r="ER18" s="471"/>
      <c r="ES18" s="471"/>
      <c r="ET18" s="471"/>
      <c r="EU18" s="471"/>
      <c r="EV18" s="471"/>
      <c r="EW18" s="471"/>
      <c r="EX18" s="471"/>
      <c r="EY18" s="471"/>
      <c r="EZ18" s="471"/>
      <c r="FA18" s="471"/>
      <c r="FB18" s="471"/>
      <c r="FC18" s="471"/>
      <c r="FD18" s="471"/>
      <c r="FE18" s="471"/>
      <c r="FF18" s="471"/>
      <c r="FG18" s="471"/>
      <c r="FH18" s="471"/>
      <c r="FI18" s="471"/>
      <c r="FJ18" s="471"/>
      <c r="FK18" s="471"/>
      <c r="FL18" s="471"/>
      <c r="FM18" s="471"/>
      <c r="FN18" s="471"/>
      <c r="FO18" s="471"/>
      <c r="FP18" s="471"/>
      <c r="FQ18" s="471"/>
      <c r="FR18" s="471"/>
      <c r="FS18" s="471"/>
      <c r="FT18" s="471"/>
      <c r="FU18" s="471"/>
      <c r="FV18" s="471"/>
      <c r="FW18" s="471"/>
      <c r="FX18" s="471"/>
      <c r="FY18" s="471"/>
      <c r="FZ18" s="471"/>
      <c r="GA18" s="471"/>
      <c r="GB18" s="471"/>
      <c r="GC18" s="471"/>
      <c r="GD18" s="471"/>
      <c r="GE18" s="471"/>
      <c r="GF18" s="471"/>
      <c r="GG18" s="471"/>
      <c r="GH18" s="471"/>
      <c r="GI18" s="471"/>
      <c r="GJ18" s="471"/>
      <c r="GK18" s="471"/>
      <c r="GL18" s="471"/>
      <c r="GM18" s="471"/>
      <c r="GN18" s="471"/>
      <c r="GO18" s="471"/>
      <c r="GP18" s="471"/>
      <c r="GQ18" s="471"/>
      <c r="GR18" s="471"/>
      <c r="GS18" s="471"/>
      <c r="GT18" s="471"/>
      <c r="GU18" s="471"/>
      <c r="GV18" s="471"/>
      <c r="GW18" s="471"/>
      <c r="GX18" s="471"/>
      <c r="GY18" s="471"/>
      <c r="GZ18" s="471"/>
      <c r="HA18" s="471"/>
      <c r="HB18" s="471"/>
      <c r="HC18" s="471"/>
      <c r="HD18" s="471"/>
      <c r="HE18" s="471"/>
      <c r="HF18" s="471"/>
      <c r="HG18" s="471"/>
      <c r="HH18" s="471"/>
      <c r="HI18" s="471"/>
      <c r="HJ18" s="471"/>
      <c r="HK18" s="471"/>
      <c r="HL18" s="471"/>
      <c r="HM18" s="471"/>
      <c r="HN18" s="471"/>
      <c r="HO18" s="471"/>
      <c r="HP18" s="471"/>
      <c r="HQ18" s="471"/>
      <c r="HR18" s="471"/>
      <c r="HS18" s="471"/>
      <c r="HT18" s="471"/>
      <c r="HU18" s="471"/>
      <c r="HV18" s="471"/>
      <c r="HW18" s="471"/>
      <c r="HX18" s="471"/>
      <c r="HY18" s="471"/>
      <c r="HZ18" s="471"/>
      <c r="IA18" s="471"/>
      <c r="IB18" s="471"/>
      <c r="IC18" s="471"/>
      <c r="ID18" s="471"/>
      <c r="IE18" s="471"/>
      <c r="IF18" s="471"/>
      <c r="IG18" s="471"/>
      <c r="IH18" s="471"/>
      <c r="II18" s="471"/>
      <c r="IJ18" s="471"/>
      <c r="IK18" s="471"/>
      <c r="IL18" s="471"/>
      <c r="IM18" s="471"/>
      <c r="IN18" s="471"/>
      <c r="IO18" s="471"/>
      <c r="IP18" s="471"/>
      <c r="IQ18" s="471"/>
      <c r="IR18" s="471"/>
      <c r="IS18" s="471"/>
      <c r="IT18" s="471"/>
      <c r="IU18" s="471"/>
      <c r="IV18" s="471"/>
      <c r="IW18" s="471"/>
      <c r="IX18" s="471"/>
      <c r="IY18" s="471"/>
      <c r="IZ18" s="471"/>
      <c r="JA18" s="471"/>
      <c r="JB18" s="471"/>
      <c r="JC18" s="471"/>
      <c r="JD18" s="471"/>
      <c r="JE18" s="471"/>
      <c r="JF18" s="471"/>
      <c r="JG18" s="471"/>
      <c r="JH18" s="471"/>
      <c r="JI18" s="471"/>
      <c r="JJ18" s="471"/>
      <c r="JK18" s="471"/>
      <c r="JL18" s="471"/>
      <c r="JM18" s="471"/>
      <c r="JN18" s="471"/>
      <c r="JO18" s="471"/>
      <c r="JP18" s="471"/>
      <c r="JQ18" s="471"/>
      <c r="JR18" s="471"/>
      <c r="JS18" s="471"/>
      <c r="JT18" s="471"/>
      <c r="JU18" s="471"/>
      <c r="JV18" s="471"/>
      <c r="JW18" s="471"/>
      <c r="JX18" s="471"/>
      <c r="JY18" s="471"/>
      <c r="JZ18" s="471"/>
      <c r="KA18" s="471"/>
      <c r="KB18" s="471"/>
      <c r="KC18" s="471"/>
      <c r="KD18" s="471"/>
      <c r="KE18" s="471"/>
      <c r="KF18" s="471"/>
      <c r="KG18" s="471"/>
      <c r="KH18" s="471"/>
      <c r="KI18" s="471"/>
      <c r="KJ18" s="471"/>
      <c r="KK18" s="471"/>
      <c r="KL18" s="471"/>
      <c r="KM18" s="471"/>
      <c r="KN18" s="471"/>
      <c r="KO18" s="471"/>
      <c r="KP18" s="471"/>
      <c r="KQ18" s="471"/>
      <c r="KR18" s="471"/>
      <c r="KS18" s="471"/>
      <c r="KT18" s="471"/>
      <c r="KU18" s="471"/>
      <c r="KV18" s="471"/>
      <c r="KW18" s="471"/>
      <c r="KX18" s="471"/>
      <c r="KY18" s="471"/>
      <c r="KZ18" s="471"/>
      <c r="LA18" s="471"/>
      <c r="LB18" s="471"/>
      <c r="LC18" s="471"/>
      <c r="LD18" s="471"/>
      <c r="LE18" s="471"/>
      <c r="LF18" s="471"/>
      <c r="LG18" s="471"/>
      <c r="LH18" s="471"/>
      <c r="LI18" s="471"/>
      <c r="LJ18" s="471"/>
      <c r="LK18" s="471"/>
      <c r="LL18" s="471"/>
      <c r="LM18" s="471"/>
      <c r="LN18" s="471"/>
      <c r="LO18" s="471"/>
      <c r="LP18" s="471"/>
      <c r="LQ18" s="471"/>
      <c r="LR18" s="471"/>
      <c r="LS18" s="471"/>
      <c r="LT18" s="471"/>
      <c r="LU18" s="471"/>
      <c r="LV18" s="471"/>
      <c r="LW18" s="471"/>
      <c r="LX18" s="471"/>
      <c r="LY18" s="471"/>
      <c r="LZ18" s="471"/>
      <c r="MA18" s="471"/>
      <c r="MB18" s="471"/>
      <c r="MC18" s="471"/>
      <c r="MD18" s="471"/>
      <c r="ME18" s="471"/>
      <c r="MF18" s="471"/>
      <c r="MG18" s="471"/>
      <c r="MH18" s="471"/>
      <c r="MI18" s="471"/>
      <c r="MJ18" s="471"/>
      <c r="MK18" s="471"/>
      <c r="ML18" s="471"/>
      <c r="MM18" s="471"/>
      <c r="MN18" s="471"/>
      <c r="MO18" s="471"/>
      <c r="MP18" s="471"/>
      <c r="MQ18" s="471"/>
      <c r="MR18" s="471"/>
      <c r="MS18" s="471"/>
      <c r="MT18" s="471"/>
      <c r="MU18" s="471"/>
      <c r="MV18" s="471"/>
      <c r="MW18" s="471"/>
      <c r="MX18" s="471"/>
      <c r="MY18" s="471"/>
      <c r="MZ18" s="471"/>
      <c r="NA18" s="471"/>
      <c r="NB18" s="471"/>
      <c r="NC18" s="471"/>
      <c r="ND18" s="471"/>
      <c r="NE18" s="471"/>
      <c r="NF18" s="471"/>
      <c r="NG18" s="471"/>
      <c r="NH18" s="471"/>
      <c r="NI18" s="471"/>
      <c r="NJ18" s="471"/>
      <c r="NK18" s="471"/>
      <c r="NL18" s="471"/>
      <c r="NM18" s="471"/>
      <c r="NN18" s="471"/>
      <c r="NO18" s="471"/>
      <c r="NP18" s="471"/>
      <c r="NQ18" s="471"/>
      <c r="NR18" s="471"/>
      <c r="NS18" s="471"/>
      <c r="NT18" s="471"/>
      <c r="NU18" s="471"/>
      <c r="NV18" s="471"/>
      <c r="NW18" s="471"/>
      <c r="NX18" s="471"/>
      <c r="NY18" s="471"/>
      <c r="NZ18" s="471"/>
      <c r="OA18" s="471"/>
      <c r="OB18" s="471"/>
      <c r="OC18" s="471"/>
      <c r="OD18" s="471"/>
      <c r="OE18" s="471"/>
      <c r="OF18" s="471"/>
      <c r="OG18" s="471"/>
      <c r="OH18" s="471"/>
      <c r="OI18" s="471"/>
      <c r="OJ18" s="471"/>
      <c r="OK18" s="471"/>
      <c r="OL18" s="471"/>
      <c r="OM18" s="471"/>
      <c r="ON18" s="471"/>
      <c r="OO18" s="471"/>
      <c r="OP18" s="471"/>
      <c r="OQ18" s="471"/>
      <c r="OR18" s="471"/>
      <c r="OS18" s="471"/>
      <c r="OT18" s="471"/>
      <c r="OU18" s="471"/>
      <c r="OV18" s="471"/>
      <c r="OW18" s="471"/>
      <c r="OX18" s="471"/>
      <c r="OY18" s="471"/>
      <c r="OZ18" s="471"/>
      <c r="PA18" s="471"/>
      <c r="PB18" s="471"/>
      <c r="PC18" s="471"/>
      <c r="PD18" s="471"/>
      <c r="PE18" s="471"/>
      <c r="PF18" s="471"/>
      <c r="PG18" s="471"/>
      <c r="PH18" s="471"/>
      <c r="PI18" s="471"/>
      <c r="PJ18" s="471"/>
      <c r="PK18" s="471"/>
      <c r="PL18" s="471"/>
      <c r="PM18" s="471"/>
      <c r="PN18" s="471"/>
      <c r="PO18" s="471"/>
      <c r="PP18" s="471"/>
      <c r="PQ18" s="471"/>
      <c r="PR18" s="471"/>
      <c r="PS18" s="471"/>
      <c r="PT18" s="471"/>
      <c r="PU18" s="471"/>
      <c r="PV18" s="471"/>
      <c r="PW18" s="471"/>
      <c r="PX18" s="471"/>
      <c r="PY18" s="471"/>
      <c r="PZ18" s="471"/>
      <c r="QA18" s="471"/>
      <c r="QB18" s="471"/>
      <c r="QC18" s="471"/>
      <c r="QD18" s="471"/>
      <c r="QE18" s="471"/>
      <c r="QF18" s="471"/>
      <c r="QG18" s="471"/>
      <c r="QH18" s="471"/>
      <c r="QI18" s="471"/>
      <c r="QJ18" s="471"/>
      <c r="QK18" s="471"/>
      <c r="QL18" s="471"/>
      <c r="QM18" s="471"/>
      <c r="QN18" s="471"/>
      <c r="QO18" s="471"/>
      <c r="QP18" s="471"/>
      <c r="QQ18" s="471"/>
      <c r="QR18" s="471"/>
      <c r="QS18" s="471"/>
      <c r="QT18" s="471"/>
      <c r="QU18" s="471"/>
      <c r="QV18" s="471"/>
      <c r="QW18" s="471"/>
      <c r="QX18" s="471"/>
      <c r="QY18" s="471"/>
      <c r="QZ18" s="471"/>
      <c r="RA18" s="471"/>
      <c r="RB18" s="471"/>
      <c r="RC18" s="471"/>
      <c r="RD18" s="471"/>
      <c r="RE18" s="471"/>
      <c r="RF18" s="471"/>
      <c r="RG18" s="471"/>
      <c r="RH18" s="471"/>
      <c r="RI18" s="471"/>
      <c r="RJ18" s="471"/>
      <c r="RK18" s="471"/>
      <c r="RL18" s="471"/>
      <c r="RM18" s="471"/>
      <c r="RN18" s="471"/>
      <c r="RO18" s="471"/>
      <c r="RP18" s="471"/>
      <c r="RQ18" s="471"/>
      <c r="RR18" s="471"/>
      <c r="RS18" s="471"/>
      <c r="RT18" s="471"/>
      <c r="RU18" s="471"/>
      <c r="RV18" s="471"/>
      <c r="RW18" s="471"/>
      <c r="RX18" s="471"/>
      <c r="RY18" s="471"/>
      <c r="RZ18" s="471"/>
      <c r="SA18" s="471"/>
      <c r="SB18" s="471"/>
      <c r="SC18" s="471"/>
      <c r="SD18" s="471"/>
      <c r="SE18" s="471"/>
      <c r="SF18" s="471"/>
      <c r="SG18" s="471"/>
      <c r="SH18" s="471"/>
      <c r="SI18" s="471"/>
      <c r="SJ18" s="471"/>
      <c r="SK18" s="471"/>
      <c r="SL18" s="471"/>
      <c r="SM18" s="471"/>
      <c r="SN18" s="471"/>
      <c r="SO18" s="471"/>
      <c r="SP18" s="471"/>
      <c r="SQ18" s="471"/>
      <c r="SR18" s="471"/>
      <c r="SS18" s="471"/>
      <c r="ST18" s="471"/>
      <c r="SU18" s="471"/>
      <c r="SV18" s="471"/>
      <c r="SW18" s="471"/>
      <c r="SX18" s="471"/>
      <c r="SY18" s="471"/>
      <c r="SZ18" s="471"/>
      <c r="TA18" s="471"/>
      <c r="TB18" s="471"/>
      <c r="TC18" s="471"/>
      <c r="TD18" s="471"/>
      <c r="TE18" s="471"/>
      <c r="TF18" s="471"/>
      <c r="TG18" s="471"/>
      <c r="TH18" s="471"/>
      <c r="TI18" s="471"/>
      <c r="TJ18" s="471"/>
      <c r="TK18" s="471"/>
      <c r="TL18" s="471"/>
      <c r="TM18" s="471"/>
      <c r="TN18" s="471"/>
      <c r="TO18" s="471"/>
      <c r="TP18" s="471"/>
      <c r="TQ18" s="471"/>
      <c r="TR18" s="471"/>
      <c r="TS18" s="471"/>
      <c r="TT18" s="471"/>
      <c r="TU18" s="471"/>
      <c r="TV18" s="471"/>
      <c r="TW18" s="471"/>
      <c r="TX18" s="471"/>
      <c r="TY18" s="471"/>
      <c r="TZ18" s="471"/>
      <c r="UA18" s="471"/>
      <c r="UB18" s="471"/>
      <c r="UC18" s="471"/>
      <c r="UD18" s="471"/>
      <c r="UE18" s="471"/>
      <c r="UF18" s="471"/>
      <c r="UG18" s="471"/>
      <c r="UH18" s="471"/>
      <c r="UI18" s="471"/>
      <c r="UJ18" s="471"/>
      <c r="UK18" s="471"/>
      <c r="UL18" s="471"/>
      <c r="UM18" s="471"/>
      <c r="UN18" s="471"/>
      <c r="UO18" s="471"/>
      <c r="UP18" s="471"/>
      <c r="UQ18" s="471"/>
      <c r="UR18" s="471"/>
      <c r="US18" s="471"/>
      <c r="UT18" s="471"/>
      <c r="UU18" s="471"/>
      <c r="UV18" s="471"/>
      <c r="UW18" s="471"/>
      <c r="UX18" s="471"/>
      <c r="UY18" s="471"/>
      <c r="UZ18" s="471"/>
      <c r="VA18" s="471"/>
      <c r="VB18" s="471"/>
      <c r="VC18" s="471"/>
      <c r="VD18" s="471"/>
      <c r="VE18" s="471"/>
      <c r="VF18" s="471"/>
      <c r="VG18" s="471"/>
      <c r="VH18" s="471"/>
      <c r="VI18" s="471"/>
      <c r="VJ18" s="471"/>
      <c r="VK18" s="471"/>
      <c r="VL18" s="471"/>
      <c r="VM18" s="471"/>
      <c r="VN18" s="471"/>
      <c r="VO18" s="471"/>
    </row>
    <row r="19" spans="1:587" s="445" customFormat="1" ht="27" customHeight="1" x14ac:dyDescent="0.2">
      <c r="A19" s="587" t="str">
        <f>'Estimación anualizada '!A19</f>
        <v>4. Contribución al ordenamiento productivo y social de los predios vinculados al cultivo de caña de azúcar para la producción de panela</v>
      </c>
      <c r="B19" s="587">
        <f>'Estimación anualizada '!V19</f>
        <v>26441136394.199997</v>
      </c>
      <c r="C19" s="587">
        <f>'Estimación anualizada '!B19+'Estimación anualizada '!C19+'Estimación anualizada '!D19+'Estimación anualizada '!E19</f>
        <v>5551351331.8000002</v>
      </c>
      <c r="D19" s="587">
        <f>SUM('Estimación anualizada '!F19:M19)</f>
        <v>10995382531.199999</v>
      </c>
      <c r="E19" s="587">
        <f>SUM('Estimación anualizada '!N19:U19)</f>
        <v>9894402531.1999989</v>
      </c>
      <c r="F19" s="500">
        <f t="shared" si="0"/>
        <v>26441136394.199997</v>
      </c>
      <c r="G19" s="500">
        <f t="shared" si="1"/>
        <v>0</v>
      </c>
      <c r="H19" s="471"/>
      <c r="I19" s="471"/>
      <c r="J19" s="471"/>
      <c r="K19" s="471"/>
      <c r="L19" s="471"/>
      <c r="M19" s="471"/>
      <c r="N19" s="471"/>
      <c r="O19" s="471"/>
      <c r="P19" s="471"/>
      <c r="Q19" s="471"/>
      <c r="R19" s="471"/>
      <c r="S19" s="471"/>
      <c r="T19" s="471"/>
      <c r="U19" s="471"/>
      <c r="V19" s="471"/>
      <c r="W19" s="471"/>
      <c r="X19" s="471"/>
      <c r="Y19" s="471"/>
      <c r="Z19" s="471"/>
      <c r="AA19" s="471"/>
      <c r="AB19" s="471"/>
      <c r="AC19" s="471"/>
      <c r="AD19" s="471"/>
      <c r="AE19" s="471"/>
      <c r="AF19" s="471"/>
      <c r="AG19" s="471"/>
      <c r="AH19" s="471"/>
      <c r="AI19" s="471"/>
      <c r="AJ19" s="471"/>
      <c r="AK19" s="471"/>
      <c r="AL19" s="471"/>
      <c r="AM19" s="471"/>
      <c r="AN19" s="471"/>
      <c r="AO19" s="471"/>
      <c r="AP19" s="471"/>
      <c r="AQ19" s="471"/>
      <c r="AR19" s="471"/>
      <c r="AS19" s="471"/>
      <c r="AT19" s="471"/>
      <c r="AU19" s="471"/>
      <c r="AV19" s="471"/>
      <c r="AW19" s="471"/>
      <c r="AX19" s="471"/>
      <c r="AY19" s="471"/>
      <c r="AZ19" s="471"/>
      <c r="BA19" s="471"/>
      <c r="BB19" s="471"/>
      <c r="BC19" s="471"/>
      <c r="BD19" s="471"/>
      <c r="BE19" s="471"/>
      <c r="BF19" s="471"/>
      <c r="BG19" s="471"/>
      <c r="BH19" s="471"/>
      <c r="BI19" s="471"/>
      <c r="BJ19" s="471"/>
      <c r="BK19" s="471"/>
      <c r="BL19" s="471"/>
      <c r="BM19" s="471"/>
      <c r="BN19" s="471"/>
      <c r="BO19" s="471"/>
      <c r="BP19" s="471"/>
      <c r="BQ19" s="471"/>
      <c r="BR19" s="471"/>
      <c r="BS19" s="471"/>
      <c r="BT19" s="471"/>
      <c r="BU19" s="471"/>
      <c r="BV19" s="471"/>
      <c r="BW19" s="471"/>
      <c r="BX19" s="471"/>
      <c r="BY19" s="471"/>
      <c r="BZ19" s="471"/>
      <c r="CA19" s="471"/>
      <c r="CB19" s="471"/>
      <c r="CC19" s="471"/>
      <c r="CD19" s="471"/>
      <c r="CE19" s="471"/>
      <c r="CF19" s="471"/>
      <c r="CG19" s="471"/>
      <c r="CH19" s="471"/>
      <c r="CI19" s="471"/>
      <c r="CJ19" s="471"/>
      <c r="CK19" s="471"/>
      <c r="CL19" s="471"/>
      <c r="CM19" s="471"/>
      <c r="CN19" s="471"/>
      <c r="CO19" s="471"/>
      <c r="CP19" s="471"/>
      <c r="CQ19" s="471"/>
      <c r="CR19" s="471"/>
      <c r="CS19" s="471"/>
      <c r="CT19" s="471"/>
      <c r="CU19" s="471"/>
      <c r="CV19" s="471"/>
      <c r="CW19" s="471"/>
      <c r="CX19" s="471"/>
      <c r="CY19" s="471"/>
      <c r="CZ19" s="471"/>
      <c r="DA19" s="471"/>
      <c r="DB19" s="471"/>
      <c r="DC19" s="471"/>
      <c r="DD19" s="471"/>
      <c r="DE19" s="471"/>
      <c r="DF19" s="471"/>
      <c r="DG19" s="471"/>
      <c r="DH19" s="471"/>
      <c r="DI19" s="471"/>
      <c r="DJ19" s="471"/>
      <c r="DK19" s="471"/>
      <c r="DL19" s="471"/>
      <c r="DM19" s="471"/>
      <c r="DN19" s="471"/>
      <c r="DO19" s="471"/>
      <c r="DP19" s="471"/>
      <c r="DQ19" s="471"/>
      <c r="DR19" s="471"/>
      <c r="DS19" s="471"/>
      <c r="DT19" s="471"/>
      <c r="DU19" s="471"/>
      <c r="DV19" s="471"/>
      <c r="DW19" s="471"/>
      <c r="DX19" s="471"/>
      <c r="DY19" s="471"/>
      <c r="DZ19" s="471"/>
      <c r="EA19" s="471"/>
      <c r="EB19" s="471"/>
      <c r="EC19" s="471"/>
      <c r="ED19" s="471"/>
      <c r="EE19" s="471"/>
      <c r="EF19" s="471"/>
      <c r="EG19" s="471"/>
      <c r="EH19" s="471"/>
      <c r="EI19" s="471"/>
      <c r="EJ19" s="471"/>
      <c r="EK19" s="471"/>
      <c r="EL19" s="471"/>
      <c r="EM19" s="471"/>
      <c r="EN19" s="471"/>
      <c r="EO19" s="471"/>
      <c r="EP19" s="471"/>
      <c r="EQ19" s="471"/>
      <c r="ER19" s="471"/>
      <c r="ES19" s="471"/>
      <c r="ET19" s="471"/>
      <c r="EU19" s="471"/>
      <c r="EV19" s="471"/>
      <c r="EW19" s="471"/>
      <c r="EX19" s="471"/>
      <c r="EY19" s="471"/>
      <c r="EZ19" s="471"/>
      <c r="FA19" s="471"/>
      <c r="FB19" s="471"/>
      <c r="FC19" s="471"/>
      <c r="FD19" s="471"/>
      <c r="FE19" s="471"/>
      <c r="FF19" s="471"/>
      <c r="FG19" s="471"/>
      <c r="FH19" s="471"/>
      <c r="FI19" s="471"/>
      <c r="FJ19" s="471"/>
      <c r="FK19" s="471"/>
      <c r="FL19" s="471"/>
      <c r="FM19" s="471"/>
      <c r="FN19" s="471"/>
      <c r="FO19" s="471"/>
      <c r="FP19" s="471"/>
      <c r="FQ19" s="471"/>
      <c r="FR19" s="471"/>
      <c r="FS19" s="471"/>
      <c r="FT19" s="471"/>
      <c r="FU19" s="471"/>
      <c r="FV19" s="471"/>
      <c r="FW19" s="471"/>
      <c r="FX19" s="471"/>
      <c r="FY19" s="471"/>
      <c r="FZ19" s="471"/>
      <c r="GA19" s="471"/>
      <c r="GB19" s="471"/>
      <c r="GC19" s="471"/>
      <c r="GD19" s="471"/>
      <c r="GE19" s="471"/>
      <c r="GF19" s="471"/>
      <c r="GG19" s="471"/>
      <c r="GH19" s="471"/>
      <c r="GI19" s="471"/>
      <c r="GJ19" s="471"/>
      <c r="GK19" s="471"/>
      <c r="GL19" s="471"/>
      <c r="GM19" s="471"/>
      <c r="GN19" s="471"/>
      <c r="GO19" s="471"/>
      <c r="GP19" s="471"/>
      <c r="GQ19" s="471"/>
      <c r="GR19" s="471"/>
      <c r="GS19" s="471"/>
      <c r="GT19" s="471"/>
      <c r="GU19" s="471"/>
      <c r="GV19" s="471"/>
      <c r="GW19" s="471"/>
      <c r="GX19" s="471"/>
      <c r="GY19" s="471"/>
      <c r="GZ19" s="471"/>
      <c r="HA19" s="471"/>
      <c r="HB19" s="471"/>
      <c r="HC19" s="471"/>
      <c r="HD19" s="471"/>
      <c r="HE19" s="471"/>
      <c r="HF19" s="471"/>
      <c r="HG19" s="471"/>
      <c r="HH19" s="471"/>
      <c r="HI19" s="471"/>
      <c r="HJ19" s="471"/>
      <c r="HK19" s="471"/>
      <c r="HL19" s="471"/>
      <c r="HM19" s="471"/>
      <c r="HN19" s="471"/>
      <c r="HO19" s="471"/>
      <c r="HP19" s="471"/>
      <c r="HQ19" s="471"/>
      <c r="HR19" s="471"/>
      <c r="HS19" s="471"/>
      <c r="HT19" s="471"/>
      <c r="HU19" s="471"/>
      <c r="HV19" s="471"/>
      <c r="HW19" s="471"/>
      <c r="HX19" s="471"/>
      <c r="HY19" s="471"/>
      <c r="HZ19" s="471"/>
      <c r="IA19" s="471"/>
      <c r="IB19" s="471"/>
      <c r="IC19" s="471"/>
      <c r="ID19" s="471"/>
      <c r="IE19" s="471"/>
      <c r="IF19" s="471"/>
      <c r="IG19" s="471"/>
      <c r="IH19" s="471"/>
      <c r="II19" s="471"/>
      <c r="IJ19" s="471"/>
      <c r="IK19" s="471"/>
      <c r="IL19" s="471"/>
      <c r="IM19" s="471"/>
      <c r="IN19" s="471"/>
      <c r="IO19" s="471"/>
      <c r="IP19" s="471"/>
      <c r="IQ19" s="471"/>
      <c r="IR19" s="471"/>
      <c r="IS19" s="471"/>
      <c r="IT19" s="471"/>
      <c r="IU19" s="471"/>
      <c r="IV19" s="471"/>
      <c r="IW19" s="471"/>
      <c r="IX19" s="471"/>
      <c r="IY19" s="471"/>
      <c r="IZ19" s="471"/>
      <c r="JA19" s="471"/>
      <c r="JB19" s="471"/>
      <c r="JC19" s="471"/>
      <c r="JD19" s="471"/>
      <c r="JE19" s="471"/>
      <c r="JF19" s="471"/>
      <c r="JG19" s="471"/>
      <c r="JH19" s="471"/>
      <c r="JI19" s="471"/>
      <c r="JJ19" s="471"/>
      <c r="JK19" s="471"/>
      <c r="JL19" s="471"/>
      <c r="JM19" s="471"/>
      <c r="JN19" s="471"/>
      <c r="JO19" s="471"/>
      <c r="JP19" s="471"/>
      <c r="JQ19" s="471"/>
      <c r="JR19" s="471"/>
      <c r="JS19" s="471"/>
      <c r="JT19" s="471"/>
      <c r="JU19" s="471"/>
      <c r="JV19" s="471"/>
      <c r="JW19" s="471"/>
      <c r="JX19" s="471"/>
      <c r="JY19" s="471"/>
      <c r="JZ19" s="471"/>
      <c r="KA19" s="471"/>
      <c r="KB19" s="471"/>
      <c r="KC19" s="471"/>
      <c r="KD19" s="471"/>
      <c r="KE19" s="471"/>
      <c r="KF19" s="471"/>
      <c r="KG19" s="471"/>
      <c r="KH19" s="471"/>
      <c r="KI19" s="471"/>
      <c r="KJ19" s="471"/>
      <c r="KK19" s="471"/>
      <c r="KL19" s="471"/>
      <c r="KM19" s="471"/>
      <c r="KN19" s="471"/>
      <c r="KO19" s="471"/>
      <c r="KP19" s="471"/>
      <c r="KQ19" s="471"/>
      <c r="KR19" s="471"/>
      <c r="KS19" s="471"/>
      <c r="KT19" s="471"/>
      <c r="KU19" s="471"/>
      <c r="KV19" s="471"/>
      <c r="KW19" s="471"/>
      <c r="KX19" s="471"/>
      <c r="KY19" s="471"/>
      <c r="KZ19" s="471"/>
      <c r="LA19" s="471"/>
      <c r="LB19" s="471"/>
      <c r="LC19" s="471"/>
      <c r="LD19" s="471"/>
      <c r="LE19" s="471"/>
      <c r="LF19" s="471"/>
      <c r="LG19" s="471"/>
      <c r="LH19" s="471"/>
      <c r="LI19" s="471"/>
      <c r="LJ19" s="471"/>
      <c r="LK19" s="471"/>
      <c r="LL19" s="471"/>
      <c r="LM19" s="471"/>
      <c r="LN19" s="471"/>
      <c r="LO19" s="471"/>
      <c r="LP19" s="471"/>
      <c r="LQ19" s="471"/>
      <c r="LR19" s="471"/>
      <c r="LS19" s="471"/>
      <c r="LT19" s="471"/>
      <c r="LU19" s="471"/>
      <c r="LV19" s="471"/>
      <c r="LW19" s="471"/>
      <c r="LX19" s="471"/>
      <c r="LY19" s="471"/>
      <c r="LZ19" s="471"/>
      <c r="MA19" s="471"/>
      <c r="MB19" s="471"/>
      <c r="MC19" s="471"/>
      <c r="MD19" s="471"/>
      <c r="ME19" s="471"/>
      <c r="MF19" s="471"/>
      <c r="MG19" s="471"/>
      <c r="MH19" s="471"/>
      <c r="MI19" s="471"/>
      <c r="MJ19" s="471"/>
      <c r="MK19" s="471"/>
      <c r="ML19" s="471"/>
      <c r="MM19" s="471"/>
      <c r="MN19" s="471"/>
      <c r="MO19" s="471"/>
      <c r="MP19" s="471"/>
      <c r="MQ19" s="471"/>
      <c r="MR19" s="471"/>
      <c r="MS19" s="471"/>
      <c r="MT19" s="471"/>
      <c r="MU19" s="471"/>
      <c r="MV19" s="471"/>
      <c r="MW19" s="471"/>
      <c r="MX19" s="471"/>
      <c r="MY19" s="471"/>
      <c r="MZ19" s="471"/>
      <c r="NA19" s="471"/>
      <c r="NB19" s="471"/>
      <c r="NC19" s="471"/>
      <c r="ND19" s="471"/>
      <c r="NE19" s="471"/>
      <c r="NF19" s="471"/>
      <c r="NG19" s="471"/>
      <c r="NH19" s="471"/>
      <c r="NI19" s="471"/>
      <c r="NJ19" s="471"/>
      <c r="NK19" s="471"/>
      <c r="NL19" s="471"/>
      <c r="NM19" s="471"/>
      <c r="NN19" s="471"/>
      <c r="NO19" s="471"/>
      <c r="NP19" s="471"/>
      <c r="NQ19" s="471"/>
      <c r="NR19" s="471"/>
      <c r="NS19" s="471"/>
      <c r="NT19" s="471"/>
      <c r="NU19" s="471"/>
      <c r="NV19" s="471"/>
      <c r="NW19" s="471"/>
      <c r="NX19" s="471"/>
      <c r="NY19" s="471"/>
      <c r="NZ19" s="471"/>
      <c r="OA19" s="471"/>
      <c r="OB19" s="471"/>
      <c r="OC19" s="471"/>
      <c r="OD19" s="471"/>
      <c r="OE19" s="471"/>
      <c r="OF19" s="471"/>
      <c r="OG19" s="471"/>
      <c r="OH19" s="471"/>
      <c r="OI19" s="471"/>
      <c r="OJ19" s="471"/>
      <c r="OK19" s="471"/>
      <c r="OL19" s="471"/>
      <c r="OM19" s="471"/>
      <c r="ON19" s="471"/>
      <c r="OO19" s="471"/>
      <c r="OP19" s="471"/>
      <c r="OQ19" s="471"/>
      <c r="OR19" s="471"/>
      <c r="OS19" s="471"/>
      <c r="OT19" s="471"/>
      <c r="OU19" s="471"/>
      <c r="OV19" s="471"/>
      <c r="OW19" s="471"/>
      <c r="OX19" s="471"/>
      <c r="OY19" s="471"/>
      <c r="OZ19" s="471"/>
      <c r="PA19" s="471"/>
      <c r="PB19" s="471"/>
      <c r="PC19" s="471"/>
      <c r="PD19" s="471"/>
      <c r="PE19" s="471"/>
      <c r="PF19" s="471"/>
      <c r="PG19" s="471"/>
      <c r="PH19" s="471"/>
      <c r="PI19" s="471"/>
      <c r="PJ19" s="471"/>
      <c r="PK19" s="471"/>
      <c r="PL19" s="471"/>
      <c r="PM19" s="471"/>
      <c r="PN19" s="471"/>
      <c r="PO19" s="471"/>
      <c r="PP19" s="471"/>
      <c r="PQ19" s="471"/>
      <c r="PR19" s="471"/>
      <c r="PS19" s="471"/>
      <c r="PT19" s="471"/>
      <c r="PU19" s="471"/>
      <c r="PV19" s="471"/>
      <c r="PW19" s="471"/>
      <c r="PX19" s="471"/>
      <c r="PY19" s="471"/>
      <c r="PZ19" s="471"/>
      <c r="QA19" s="471"/>
      <c r="QB19" s="471"/>
      <c r="QC19" s="471"/>
      <c r="QD19" s="471"/>
      <c r="QE19" s="471"/>
      <c r="QF19" s="471"/>
      <c r="QG19" s="471"/>
      <c r="QH19" s="471"/>
      <c r="QI19" s="471"/>
      <c r="QJ19" s="471"/>
      <c r="QK19" s="471"/>
      <c r="QL19" s="471"/>
      <c r="QM19" s="471"/>
      <c r="QN19" s="471"/>
      <c r="QO19" s="471"/>
      <c r="QP19" s="471"/>
      <c r="QQ19" s="471"/>
      <c r="QR19" s="471"/>
      <c r="QS19" s="471"/>
      <c r="QT19" s="471"/>
      <c r="QU19" s="471"/>
      <c r="QV19" s="471"/>
      <c r="QW19" s="471"/>
      <c r="QX19" s="471"/>
      <c r="QY19" s="471"/>
      <c r="QZ19" s="471"/>
      <c r="RA19" s="471"/>
      <c r="RB19" s="471"/>
      <c r="RC19" s="471"/>
      <c r="RD19" s="471"/>
      <c r="RE19" s="471"/>
      <c r="RF19" s="471"/>
      <c r="RG19" s="471"/>
      <c r="RH19" s="471"/>
      <c r="RI19" s="471"/>
      <c r="RJ19" s="471"/>
      <c r="RK19" s="471"/>
      <c r="RL19" s="471"/>
      <c r="RM19" s="471"/>
      <c r="RN19" s="471"/>
      <c r="RO19" s="471"/>
      <c r="RP19" s="471"/>
      <c r="RQ19" s="471"/>
      <c r="RR19" s="471"/>
      <c r="RS19" s="471"/>
      <c r="RT19" s="471"/>
      <c r="RU19" s="471"/>
      <c r="RV19" s="471"/>
      <c r="RW19" s="471"/>
      <c r="RX19" s="471"/>
      <c r="RY19" s="471"/>
      <c r="RZ19" s="471"/>
      <c r="SA19" s="471"/>
      <c r="SB19" s="471"/>
      <c r="SC19" s="471"/>
      <c r="SD19" s="471"/>
      <c r="SE19" s="471"/>
      <c r="SF19" s="471"/>
      <c r="SG19" s="471"/>
      <c r="SH19" s="471"/>
      <c r="SI19" s="471"/>
      <c r="SJ19" s="471"/>
      <c r="SK19" s="471"/>
      <c r="SL19" s="471"/>
      <c r="SM19" s="471"/>
      <c r="SN19" s="471"/>
      <c r="SO19" s="471"/>
      <c r="SP19" s="471"/>
      <c r="SQ19" s="471"/>
      <c r="SR19" s="471"/>
      <c r="SS19" s="471"/>
      <c r="ST19" s="471"/>
      <c r="SU19" s="471"/>
      <c r="SV19" s="471"/>
      <c r="SW19" s="471"/>
      <c r="SX19" s="471"/>
      <c r="SY19" s="471"/>
      <c r="SZ19" s="471"/>
      <c r="TA19" s="471"/>
      <c r="TB19" s="471"/>
      <c r="TC19" s="471"/>
      <c r="TD19" s="471"/>
      <c r="TE19" s="471"/>
      <c r="TF19" s="471"/>
      <c r="TG19" s="471"/>
      <c r="TH19" s="471"/>
      <c r="TI19" s="471"/>
      <c r="TJ19" s="471"/>
      <c r="TK19" s="471"/>
      <c r="TL19" s="471"/>
      <c r="TM19" s="471"/>
      <c r="TN19" s="471"/>
      <c r="TO19" s="471"/>
      <c r="TP19" s="471"/>
      <c r="TQ19" s="471"/>
      <c r="TR19" s="471"/>
      <c r="TS19" s="471"/>
      <c r="TT19" s="471"/>
      <c r="TU19" s="471"/>
      <c r="TV19" s="471"/>
      <c r="TW19" s="471"/>
      <c r="TX19" s="471"/>
      <c r="TY19" s="471"/>
      <c r="TZ19" s="471"/>
      <c r="UA19" s="471"/>
      <c r="UB19" s="471"/>
      <c r="UC19" s="471"/>
      <c r="UD19" s="471"/>
      <c r="UE19" s="471"/>
      <c r="UF19" s="471"/>
      <c r="UG19" s="471"/>
      <c r="UH19" s="471"/>
      <c r="UI19" s="471"/>
      <c r="UJ19" s="471"/>
      <c r="UK19" s="471"/>
      <c r="UL19" s="471"/>
      <c r="UM19" s="471"/>
      <c r="UN19" s="471"/>
      <c r="UO19" s="471"/>
      <c r="UP19" s="471"/>
      <c r="UQ19" s="471"/>
      <c r="UR19" s="471"/>
      <c r="US19" s="471"/>
      <c r="UT19" s="471"/>
      <c r="UU19" s="471"/>
      <c r="UV19" s="471"/>
      <c r="UW19" s="471"/>
      <c r="UX19" s="471"/>
      <c r="UY19" s="471"/>
      <c r="UZ19" s="471"/>
      <c r="VA19" s="471"/>
      <c r="VB19" s="471"/>
      <c r="VC19" s="471"/>
      <c r="VD19" s="471"/>
      <c r="VE19" s="471"/>
      <c r="VF19" s="471"/>
      <c r="VG19" s="471"/>
      <c r="VH19" s="471"/>
      <c r="VI19" s="471"/>
      <c r="VJ19" s="471"/>
      <c r="VK19" s="471"/>
      <c r="VL19" s="471"/>
      <c r="VM19" s="471"/>
      <c r="VN19" s="471"/>
      <c r="VO19" s="471"/>
    </row>
    <row r="20" spans="1:587" s="421" customFormat="1" ht="28.5" x14ac:dyDescent="0.2">
      <c r="A20" s="501" t="str">
        <f>'Estimación anualizada '!A20</f>
        <v>4.1. Promoción de la articulación con las políticas de ordenamiento productivo, en las regiones paneleras</v>
      </c>
      <c r="B20" s="501">
        <f>'Estimación anualizada '!V20</f>
        <v>14423846478.199995</v>
      </c>
      <c r="C20" s="501">
        <f>'Estimación anualizada '!B20+'Estimación anualizada '!C20+'Estimación anualizada '!D20+'Estimación anualizada '!E20</f>
        <v>2888538599.8000002</v>
      </c>
      <c r="D20" s="501">
        <f>SUM('Estimación anualizada '!F20:M20)</f>
        <v>5928733939.1999989</v>
      </c>
      <c r="E20" s="501">
        <f>SUM('Estimación anualizada '!N20:U20)</f>
        <v>5606573939.1999998</v>
      </c>
      <c r="F20" s="501">
        <f t="shared" si="0"/>
        <v>14423846478.200001</v>
      </c>
      <c r="G20" s="501">
        <f t="shared" si="1"/>
        <v>0</v>
      </c>
      <c r="H20" s="471"/>
      <c r="I20" s="471"/>
      <c r="J20" s="471"/>
      <c r="K20" s="471"/>
      <c r="L20" s="471"/>
      <c r="M20" s="471"/>
      <c r="N20" s="471"/>
      <c r="O20" s="471"/>
      <c r="P20" s="471"/>
      <c r="Q20" s="471"/>
      <c r="R20" s="471"/>
      <c r="S20" s="471"/>
      <c r="T20" s="471"/>
      <c r="U20" s="471"/>
      <c r="V20" s="471"/>
      <c r="W20" s="471"/>
      <c r="X20" s="471"/>
      <c r="Y20" s="471"/>
      <c r="Z20" s="471"/>
      <c r="AA20" s="471"/>
      <c r="AB20" s="471"/>
      <c r="AC20" s="471"/>
      <c r="AD20" s="471"/>
      <c r="AE20" s="471"/>
      <c r="AF20" s="471"/>
      <c r="AG20" s="471"/>
      <c r="AH20" s="471"/>
      <c r="AI20" s="471"/>
      <c r="AJ20" s="471"/>
      <c r="AK20" s="471"/>
      <c r="AL20" s="471"/>
      <c r="AM20" s="471"/>
      <c r="AN20" s="471"/>
      <c r="AO20" s="471"/>
      <c r="AP20" s="471"/>
      <c r="AQ20" s="471"/>
      <c r="AR20" s="471"/>
      <c r="AS20" s="471"/>
      <c r="AT20" s="471"/>
      <c r="AU20" s="471"/>
      <c r="AV20" s="471"/>
      <c r="AW20" s="471"/>
      <c r="AX20" s="471"/>
      <c r="AY20" s="471"/>
      <c r="AZ20" s="471"/>
      <c r="BA20" s="471"/>
      <c r="BB20" s="471"/>
      <c r="BC20" s="471"/>
      <c r="BD20" s="471"/>
      <c r="BE20" s="471"/>
      <c r="BF20" s="471"/>
      <c r="BG20" s="471"/>
      <c r="BH20" s="471"/>
      <c r="BI20" s="471"/>
      <c r="BJ20" s="471"/>
      <c r="BK20" s="471"/>
      <c r="BL20" s="471"/>
      <c r="BM20" s="471"/>
      <c r="BN20" s="471"/>
      <c r="BO20" s="471"/>
      <c r="BP20" s="471"/>
      <c r="BQ20" s="471"/>
      <c r="BR20" s="471"/>
      <c r="BS20" s="471"/>
      <c r="BT20" s="471"/>
      <c r="BU20" s="471"/>
      <c r="BV20" s="471"/>
      <c r="BW20" s="471"/>
      <c r="BX20" s="471"/>
      <c r="BY20" s="471"/>
      <c r="BZ20" s="471"/>
      <c r="CA20" s="471"/>
      <c r="CB20" s="471"/>
      <c r="CC20" s="471"/>
      <c r="CD20" s="471"/>
      <c r="CE20" s="471"/>
      <c r="CF20" s="471"/>
      <c r="CG20" s="471"/>
      <c r="CH20" s="471"/>
      <c r="CI20" s="471"/>
      <c r="CJ20" s="471"/>
      <c r="CK20" s="471"/>
      <c r="CL20" s="471"/>
      <c r="CM20" s="471"/>
      <c r="CN20" s="471"/>
      <c r="CO20" s="471"/>
      <c r="CP20" s="471"/>
      <c r="CQ20" s="471"/>
      <c r="CR20" s="471"/>
      <c r="CS20" s="471"/>
      <c r="CT20" s="471"/>
      <c r="CU20" s="471"/>
      <c r="CV20" s="471"/>
      <c r="CW20" s="471"/>
      <c r="CX20" s="471"/>
      <c r="CY20" s="471"/>
      <c r="CZ20" s="471"/>
      <c r="DA20" s="471"/>
      <c r="DB20" s="471"/>
      <c r="DC20" s="471"/>
      <c r="DD20" s="471"/>
      <c r="DE20" s="471"/>
      <c r="DF20" s="471"/>
      <c r="DG20" s="471"/>
      <c r="DH20" s="471"/>
      <c r="DI20" s="471"/>
      <c r="DJ20" s="471"/>
      <c r="DK20" s="471"/>
      <c r="DL20" s="471"/>
      <c r="DM20" s="471"/>
      <c r="DN20" s="471"/>
      <c r="DO20" s="471"/>
      <c r="DP20" s="471"/>
      <c r="DQ20" s="471"/>
      <c r="DR20" s="471"/>
      <c r="DS20" s="471"/>
      <c r="DT20" s="471"/>
      <c r="DU20" s="471"/>
      <c r="DV20" s="471"/>
      <c r="DW20" s="471"/>
      <c r="DX20" s="471"/>
      <c r="DY20" s="471"/>
      <c r="DZ20" s="471"/>
      <c r="EA20" s="471"/>
      <c r="EB20" s="471"/>
      <c r="EC20" s="471"/>
      <c r="ED20" s="471"/>
      <c r="EE20" s="471"/>
      <c r="EF20" s="471"/>
      <c r="EG20" s="471"/>
      <c r="EH20" s="471"/>
      <c r="EI20" s="471"/>
      <c r="EJ20" s="471"/>
      <c r="EK20" s="471"/>
      <c r="EL20" s="471"/>
      <c r="EM20" s="471"/>
      <c r="EN20" s="471"/>
      <c r="EO20" s="471"/>
      <c r="EP20" s="471"/>
      <c r="EQ20" s="471"/>
      <c r="ER20" s="471"/>
      <c r="ES20" s="471"/>
      <c r="ET20" s="471"/>
      <c r="EU20" s="471"/>
      <c r="EV20" s="471"/>
      <c r="EW20" s="471"/>
      <c r="EX20" s="471"/>
      <c r="EY20" s="471"/>
      <c r="EZ20" s="471"/>
      <c r="FA20" s="471"/>
      <c r="FB20" s="471"/>
      <c r="FC20" s="471"/>
      <c r="FD20" s="471"/>
      <c r="FE20" s="471"/>
      <c r="FF20" s="471"/>
      <c r="FG20" s="471"/>
      <c r="FH20" s="471"/>
      <c r="FI20" s="471"/>
      <c r="FJ20" s="471"/>
      <c r="FK20" s="471"/>
      <c r="FL20" s="471"/>
      <c r="FM20" s="471"/>
      <c r="FN20" s="471"/>
      <c r="FO20" s="471"/>
      <c r="FP20" s="471"/>
      <c r="FQ20" s="471"/>
      <c r="FR20" s="471"/>
      <c r="FS20" s="471"/>
      <c r="FT20" s="471"/>
      <c r="FU20" s="471"/>
      <c r="FV20" s="471"/>
      <c r="FW20" s="471"/>
      <c r="FX20" s="471"/>
      <c r="FY20" s="471"/>
      <c r="FZ20" s="471"/>
      <c r="GA20" s="471"/>
      <c r="GB20" s="471"/>
      <c r="GC20" s="471"/>
      <c r="GD20" s="471"/>
      <c r="GE20" s="471"/>
      <c r="GF20" s="471"/>
      <c r="GG20" s="471"/>
      <c r="GH20" s="471"/>
      <c r="GI20" s="471"/>
      <c r="GJ20" s="471"/>
      <c r="GK20" s="471"/>
      <c r="GL20" s="471"/>
      <c r="GM20" s="471"/>
      <c r="GN20" s="471"/>
      <c r="GO20" s="471"/>
      <c r="GP20" s="471"/>
      <c r="GQ20" s="471"/>
      <c r="GR20" s="471"/>
      <c r="GS20" s="471"/>
      <c r="GT20" s="471"/>
      <c r="GU20" s="471"/>
      <c r="GV20" s="471"/>
      <c r="GW20" s="471"/>
      <c r="GX20" s="471"/>
      <c r="GY20" s="471"/>
      <c r="GZ20" s="471"/>
      <c r="HA20" s="471"/>
      <c r="HB20" s="471"/>
      <c r="HC20" s="471"/>
      <c r="HD20" s="471"/>
      <c r="HE20" s="471"/>
      <c r="HF20" s="471"/>
      <c r="HG20" s="471"/>
      <c r="HH20" s="471"/>
      <c r="HI20" s="471"/>
      <c r="HJ20" s="471"/>
      <c r="HK20" s="471"/>
      <c r="HL20" s="471"/>
      <c r="HM20" s="471"/>
      <c r="HN20" s="471"/>
      <c r="HO20" s="471"/>
      <c r="HP20" s="471"/>
      <c r="HQ20" s="471"/>
      <c r="HR20" s="471"/>
      <c r="HS20" s="471"/>
      <c r="HT20" s="471"/>
      <c r="HU20" s="471"/>
      <c r="HV20" s="471"/>
      <c r="HW20" s="471"/>
      <c r="HX20" s="471"/>
      <c r="HY20" s="471"/>
      <c r="HZ20" s="471"/>
      <c r="IA20" s="471"/>
      <c r="IB20" s="471"/>
      <c r="IC20" s="471"/>
      <c r="ID20" s="471"/>
      <c r="IE20" s="471"/>
      <c r="IF20" s="471"/>
      <c r="IG20" s="471"/>
      <c r="IH20" s="471"/>
      <c r="II20" s="471"/>
      <c r="IJ20" s="471"/>
      <c r="IK20" s="471"/>
      <c r="IL20" s="471"/>
      <c r="IM20" s="471"/>
      <c r="IN20" s="471"/>
      <c r="IO20" s="471"/>
      <c r="IP20" s="471"/>
      <c r="IQ20" s="471"/>
      <c r="IR20" s="471"/>
      <c r="IS20" s="471"/>
      <c r="IT20" s="471"/>
      <c r="IU20" s="471"/>
      <c r="IV20" s="471"/>
      <c r="IW20" s="471"/>
      <c r="IX20" s="471"/>
      <c r="IY20" s="471"/>
      <c r="IZ20" s="471"/>
      <c r="JA20" s="471"/>
      <c r="JB20" s="471"/>
      <c r="JC20" s="471"/>
      <c r="JD20" s="471"/>
      <c r="JE20" s="471"/>
      <c r="JF20" s="471"/>
      <c r="JG20" s="471"/>
      <c r="JH20" s="471"/>
      <c r="JI20" s="471"/>
      <c r="JJ20" s="471"/>
      <c r="JK20" s="471"/>
      <c r="JL20" s="471"/>
      <c r="JM20" s="471"/>
      <c r="JN20" s="471"/>
      <c r="JO20" s="471"/>
      <c r="JP20" s="471"/>
      <c r="JQ20" s="471"/>
      <c r="JR20" s="471"/>
      <c r="JS20" s="471"/>
      <c r="JT20" s="471"/>
      <c r="JU20" s="471"/>
      <c r="JV20" s="471"/>
      <c r="JW20" s="471"/>
      <c r="JX20" s="471"/>
      <c r="JY20" s="471"/>
      <c r="JZ20" s="471"/>
      <c r="KA20" s="471"/>
      <c r="KB20" s="471"/>
      <c r="KC20" s="471"/>
      <c r="KD20" s="471"/>
      <c r="KE20" s="471"/>
      <c r="KF20" s="471"/>
      <c r="KG20" s="471"/>
      <c r="KH20" s="471"/>
      <c r="KI20" s="471"/>
      <c r="KJ20" s="471"/>
      <c r="KK20" s="471"/>
      <c r="KL20" s="471"/>
      <c r="KM20" s="471"/>
      <c r="KN20" s="471"/>
      <c r="KO20" s="471"/>
      <c r="KP20" s="471"/>
      <c r="KQ20" s="471"/>
      <c r="KR20" s="471"/>
      <c r="KS20" s="471"/>
      <c r="KT20" s="471"/>
      <c r="KU20" s="471"/>
      <c r="KV20" s="471"/>
      <c r="KW20" s="471"/>
      <c r="KX20" s="471"/>
      <c r="KY20" s="471"/>
      <c r="KZ20" s="471"/>
      <c r="LA20" s="471"/>
      <c r="LB20" s="471"/>
      <c r="LC20" s="471"/>
      <c r="LD20" s="471"/>
      <c r="LE20" s="471"/>
      <c r="LF20" s="471"/>
      <c r="LG20" s="471"/>
      <c r="LH20" s="471"/>
      <c r="LI20" s="471"/>
      <c r="LJ20" s="471"/>
      <c r="LK20" s="471"/>
      <c r="LL20" s="471"/>
      <c r="LM20" s="471"/>
      <c r="LN20" s="471"/>
      <c r="LO20" s="471"/>
      <c r="LP20" s="471"/>
      <c r="LQ20" s="471"/>
      <c r="LR20" s="471"/>
      <c r="LS20" s="471"/>
      <c r="LT20" s="471"/>
      <c r="LU20" s="471"/>
      <c r="LV20" s="471"/>
      <c r="LW20" s="471"/>
      <c r="LX20" s="471"/>
      <c r="LY20" s="471"/>
      <c r="LZ20" s="471"/>
      <c r="MA20" s="471"/>
      <c r="MB20" s="471"/>
      <c r="MC20" s="471"/>
      <c r="MD20" s="471"/>
      <c r="ME20" s="471"/>
      <c r="MF20" s="471"/>
      <c r="MG20" s="471"/>
      <c r="MH20" s="471"/>
      <c r="MI20" s="471"/>
      <c r="MJ20" s="471"/>
      <c r="MK20" s="471"/>
      <c r="ML20" s="471"/>
      <c r="MM20" s="471"/>
      <c r="MN20" s="471"/>
      <c r="MO20" s="471"/>
      <c r="MP20" s="471"/>
      <c r="MQ20" s="471"/>
      <c r="MR20" s="471"/>
      <c r="MS20" s="471"/>
      <c r="MT20" s="471"/>
      <c r="MU20" s="471"/>
      <c r="MV20" s="471"/>
      <c r="MW20" s="471"/>
      <c r="MX20" s="471"/>
      <c r="MY20" s="471"/>
      <c r="MZ20" s="471"/>
      <c r="NA20" s="471"/>
      <c r="NB20" s="471"/>
      <c r="NC20" s="471"/>
      <c r="ND20" s="471"/>
      <c r="NE20" s="471"/>
      <c r="NF20" s="471"/>
      <c r="NG20" s="471"/>
      <c r="NH20" s="471"/>
      <c r="NI20" s="471"/>
      <c r="NJ20" s="471"/>
      <c r="NK20" s="471"/>
      <c r="NL20" s="471"/>
      <c r="NM20" s="471"/>
      <c r="NN20" s="471"/>
      <c r="NO20" s="471"/>
      <c r="NP20" s="471"/>
      <c r="NQ20" s="471"/>
      <c r="NR20" s="471"/>
      <c r="NS20" s="471"/>
      <c r="NT20" s="471"/>
      <c r="NU20" s="471"/>
      <c r="NV20" s="471"/>
      <c r="NW20" s="471"/>
      <c r="NX20" s="471"/>
      <c r="NY20" s="471"/>
      <c r="NZ20" s="471"/>
      <c r="OA20" s="471"/>
      <c r="OB20" s="471"/>
      <c r="OC20" s="471"/>
      <c r="OD20" s="471"/>
      <c r="OE20" s="471"/>
      <c r="OF20" s="471"/>
      <c r="OG20" s="471"/>
      <c r="OH20" s="471"/>
      <c r="OI20" s="471"/>
      <c r="OJ20" s="471"/>
      <c r="OK20" s="471"/>
      <c r="OL20" s="471"/>
      <c r="OM20" s="471"/>
      <c r="ON20" s="471"/>
      <c r="OO20" s="471"/>
      <c r="OP20" s="471"/>
      <c r="OQ20" s="471"/>
      <c r="OR20" s="471"/>
      <c r="OS20" s="471"/>
      <c r="OT20" s="471"/>
      <c r="OU20" s="471"/>
      <c r="OV20" s="471"/>
      <c r="OW20" s="471"/>
      <c r="OX20" s="471"/>
      <c r="OY20" s="471"/>
      <c r="OZ20" s="471"/>
      <c r="PA20" s="471"/>
      <c r="PB20" s="471"/>
      <c r="PC20" s="471"/>
      <c r="PD20" s="471"/>
      <c r="PE20" s="471"/>
      <c r="PF20" s="471"/>
      <c r="PG20" s="471"/>
      <c r="PH20" s="471"/>
      <c r="PI20" s="471"/>
      <c r="PJ20" s="471"/>
      <c r="PK20" s="471"/>
      <c r="PL20" s="471"/>
      <c r="PM20" s="471"/>
      <c r="PN20" s="471"/>
      <c r="PO20" s="471"/>
      <c r="PP20" s="471"/>
      <c r="PQ20" s="471"/>
      <c r="PR20" s="471"/>
      <c r="PS20" s="471"/>
      <c r="PT20" s="471"/>
      <c r="PU20" s="471"/>
      <c r="PV20" s="471"/>
      <c r="PW20" s="471"/>
      <c r="PX20" s="471"/>
      <c r="PY20" s="471"/>
      <c r="PZ20" s="471"/>
      <c r="QA20" s="471"/>
      <c r="QB20" s="471"/>
      <c r="QC20" s="471"/>
      <c r="QD20" s="471"/>
      <c r="QE20" s="471"/>
      <c r="QF20" s="471"/>
      <c r="QG20" s="471"/>
      <c r="QH20" s="471"/>
      <c r="QI20" s="471"/>
      <c r="QJ20" s="471"/>
      <c r="QK20" s="471"/>
      <c r="QL20" s="471"/>
      <c r="QM20" s="471"/>
      <c r="QN20" s="471"/>
      <c r="QO20" s="471"/>
      <c r="QP20" s="471"/>
      <c r="QQ20" s="471"/>
      <c r="QR20" s="471"/>
      <c r="QS20" s="471"/>
      <c r="QT20" s="471"/>
      <c r="QU20" s="471"/>
      <c r="QV20" s="471"/>
      <c r="QW20" s="471"/>
      <c r="QX20" s="471"/>
      <c r="QY20" s="471"/>
      <c r="QZ20" s="471"/>
      <c r="RA20" s="471"/>
      <c r="RB20" s="471"/>
      <c r="RC20" s="471"/>
      <c r="RD20" s="471"/>
      <c r="RE20" s="471"/>
      <c r="RF20" s="471"/>
      <c r="RG20" s="471"/>
      <c r="RH20" s="471"/>
      <c r="RI20" s="471"/>
      <c r="RJ20" s="471"/>
      <c r="RK20" s="471"/>
      <c r="RL20" s="471"/>
      <c r="RM20" s="471"/>
      <c r="RN20" s="471"/>
      <c r="RO20" s="471"/>
      <c r="RP20" s="471"/>
      <c r="RQ20" s="471"/>
      <c r="RR20" s="471"/>
      <c r="RS20" s="471"/>
      <c r="RT20" s="471"/>
      <c r="RU20" s="471"/>
      <c r="RV20" s="471"/>
      <c r="RW20" s="471"/>
      <c r="RX20" s="471"/>
      <c r="RY20" s="471"/>
      <c r="RZ20" s="471"/>
      <c r="SA20" s="471"/>
      <c r="SB20" s="471"/>
      <c r="SC20" s="471"/>
      <c r="SD20" s="471"/>
      <c r="SE20" s="471"/>
      <c r="SF20" s="471"/>
      <c r="SG20" s="471"/>
      <c r="SH20" s="471"/>
      <c r="SI20" s="471"/>
      <c r="SJ20" s="471"/>
      <c r="SK20" s="471"/>
      <c r="SL20" s="471"/>
      <c r="SM20" s="471"/>
      <c r="SN20" s="471"/>
      <c r="SO20" s="471"/>
      <c r="SP20" s="471"/>
      <c r="SQ20" s="471"/>
      <c r="SR20" s="471"/>
      <c r="SS20" s="471"/>
      <c r="ST20" s="471"/>
      <c r="SU20" s="471"/>
      <c r="SV20" s="471"/>
      <c r="SW20" s="471"/>
      <c r="SX20" s="471"/>
      <c r="SY20" s="471"/>
      <c r="SZ20" s="471"/>
      <c r="TA20" s="471"/>
      <c r="TB20" s="471"/>
      <c r="TC20" s="471"/>
      <c r="TD20" s="471"/>
      <c r="TE20" s="471"/>
      <c r="TF20" s="471"/>
      <c r="TG20" s="471"/>
      <c r="TH20" s="471"/>
      <c r="TI20" s="471"/>
      <c r="TJ20" s="471"/>
      <c r="TK20" s="471"/>
      <c r="TL20" s="471"/>
      <c r="TM20" s="471"/>
      <c r="TN20" s="471"/>
      <c r="TO20" s="471"/>
      <c r="TP20" s="471"/>
      <c r="TQ20" s="471"/>
      <c r="TR20" s="471"/>
      <c r="TS20" s="471"/>
      <c r="TT20" s="471"/>
      <c r="TU20" s="471"/>
      <c r="TV20" s="471"/>
      <c r="TW20" s="471"/>
      <c r="TX20" s="471"/>
      <c r="TY20" s="471"/>
      <c r="TZ20" s="471"/>
      <c r="UA20" s="471"/>
      <c r="UB20" s="471"/>
      <c r="UC20" s="471"/>
      <c r="UD20" s="471"/>
      <c r="UE20" s="471"/>
      <c r="UF20" s="471"/>
      <c r="UG20" s="471"/>
      <c r="UH20" s="471"/>
      <c r="UI20" s="471"/>
      <c r="UJ20" s="471"/>
      <c r="UK20" s="471"/>
      <c r="UL20" s="471"/>
      <c r="UM20" s="471"/>
      <c r="UN20" s="471"/>
      <c r="UO20" s="471"/>
      <c r="UP20" s="471"/>
      <c r="UQ20" s="471"/>
      <c r="UR20" s="471"/>
      <c r="US20" s="471"/>
      <c r="UT20" s="471"/>
      <c r="UU20" s="471"/>
      <c r="UV20" s="471"/>
      <c r="UW20" s="471"/>
      <c r="UX20" s="471"/>
      <c r="UY20" s="471"/>
      <c r="UZ20" s="471"/>
      <c r="VA20" s="471"/>
      <c r="VB20" s="471"/>
      <c r="VC20" s="471"/>
      <c r="VD20" s="471"/>
      <c r="VE20" s="471"/>
      <c r="VF20" s="471"/>
      <c r="VG20" s="471"/>
      <c r="VH20" s="471"/>
      <c r="VI20" s="471"/>
      <c r="VJ20" s="471"/>
      <c r="VK20" s="471"/>
      <c r="VL20" s="471"/>
      <c r="VM20" s="471"/>
      <c r="VN20" s="471"/>
      <c r="VO20" s="471"/>
    </row>
    <row r="21" spans="1:587" s="421" customFormat="1" x14ac:dyDescent="0.2">
      <c r="A21" s="501" t="str">
        <f>'Estimación anualizada '!A21</f>
        <v>4.2. Contribución al acceso a la tierra para producción de panela</v>
      </c>
      <c r="B21" s="501">
        <f>'Estimación anualizada '!V21</f>
        <v>12017289916</v>
      </c>
      <c r="C21" s="501">
        <f>'Estimación anualizada '!B21+'Estimación anualizada '!C21+'Estimación anualizada '!D21+'Estimación anualizada '!E21</f>
        <v>2662812732</v>
      </c>
      <c r="D21" s="501">
        <f>SUM('Estimación anualizada '!F21:M21)</f>
        <v>5066648592</v>
      </c>
      <c r="E21" s="501">
        <f>SUM('Estimación anualizada '!N21:U21)</f>
        <v>4287828592</v>
      </c>
      <c r="F21" s="501">
        <f t="shared" si="0"/>
        <v>12017289916</v>
      </c>
      <c r="G21" s="501">
        <f t="shared" si="1"/>
        <v>0</v>
      </c>
      <c r="H21" s="471"/>
      <c r="I21" s="471"/>
      <c r="J21" s="471"/>
      <c r="K21" s="471"/>
      <c r="L21" s="471"/>
      <c r="M21" s="471"/>
      <c r="N21" s="471"/>
      <c r="O21" s="471"/>
      <c r="P21" s="471"/>
      <c r="Q21" s="471"/>
      <c r="R21" s="471"/>
      <c r="S21" s="471"/>
      <c r="T21" s="471"/>
      <c r="U21" s="471"/>
      <c r="V21" s="471"/>
      <c r="W21" s="471"/>
      <c r="X21" s="471"/>
      <c r="Y21" s="471"/>
      <c r="Z21" s="471"/>
      <c r="AA21" s="471"/>
      <c r="AB21" s="471"/>
      <c r="AC21" s="471"/>
      <c r="AD21" s="471"/>
      <c r="AE21" s="471"/>
      <c r="AF21" s="471"/>
      <c r="AG21" s="471"/>
      <c r="AH21" s="471"/>
      <c r="AI21" s="471"/>
      <c r="AJ21" s="471"/>
      <c r="AK21" s="471"/>
      <c r="AL21" s="471"/>
      <c r="AM21" s="471"/>
      <c r="AN21" s="471"/>
      <c r="AO21" s="471"/>
      <c r="AP21" s="471"/>
      <c r="AQ21" s="471"/>
      <c r="AR21" s="471"/>
      <c r="AS21" s="471"/>
      <c r="AT21" s="471"/>
      <c r="AU21" s="471"/>
      <c r="AV21" s="471"/>
      <c r="AW21" s="471"/>
      <c r="AX21" s="471"/>
      <c r="AY21" s="471"/>
      <c r="AZ21" s="471"/>
      <c r="BA21" s="471"/>
      <c r="BB21" s="471"/>
      <c r="BC21" s="471"/>
      <c r="BD21" s="471"/>
      <c r="BE21" s="471"/>
      <c r="BF21" s="471"/>
      <c r="BG21" s="471"/>
      <c r="BH21" s="471"/>
      <c r="BI21" s="471"/>
      <c r="BJ21" s="471"/>
      <c r="BK21" s="471"/>
      <c r="BL21" s="471"/>
      <c r="BM21" s="471"/>
      <c r="BN21" s="471"/>
      <c r="BO21" s="471"/>
      <c r="BP21" s="471"/>
      <c r="BQ21" s="471"/>
      <c r="BR21" s="471"/>
      <c r="BS21" s="471"/>
      <c r="BT21" s="471"/>
      <c r="BU21" s="471"/>
      <c r="BV21" s="471"/>
      <c r="BW21" s="471"/>
      <c r="BX21" s="471"/>
      <c r="BY21" s="471"/>
      <c r="BZ21" s="471"/>
      <c r="CA21" s="471"/>
      <c r="CB21" s="471"/>
      <c r="CC21" s="471"/>
      <c r="CD21" s="471"/>
      <c r="CE21" s="471"/>
      <c r="CF21" s="471"/>
      <c r="CG21" s="471"/>
      <c r="CH21" s="471"/>
      <c r="CI21" s="471"/>
      <c r="CJ21" s="471"/>
      <c r="CK21" s="471"/>
      <c r="CL21" s="471"/>
      <c r="CM21" s="471"/>
      <c r="CN21" s="471"/>
      <c r="CO21" s="471"/>
      <c r="CP21" s="471"/>
      <c r="CQ21" s="471"/>
      <c r="CR21" s="471"/>
      <c r="CS21" s="471"/>
      <c r="CT21" s="471"/>
      <c r="CU21" s="471"/>
      <c r="CV21" s="471"/>
      <c r="CW21" s="471"/>
      <c r="CX21" s="471"/>
      <c r="CY21" s="471"/>
      <c r="CZ21" s="471"/>
      <c r="DA21" s="471"/>
      <c r="DB21" s="471"/>
      <c r="DC21" s="471"/>
      <c r="DD21" s="471"/>
      <c r="DE21" s="471"/>
      <c r="DF21" s="471"/>
      <c r="DG21" s="471"/>
      <c r="DH21" s="471"/>
      <c r="DI21" s="471"/>
      <c r="DJ21" s="471"/>
      <c r="DK21" s="471"/>
      <c r="DL21" s="471"/>
      <c r="DM21" s="471"/>
      <c r="DN21" s="471"/>
      <c r="DO21" s="471"/>
      <c r="DP21" s="471"/>
      <c r="DQ21" s="471"/>
      <c r="DR21" s="471"/>
      <c r="DS21" s="471"/>
      <c r="DT21" s="471"/>
      <c r="DU21" s="471"/>
      <c r="DV21" s="471"/>
      <c r="DW21" s="471"/>
      <c r="DX21" s="471"/>
      <c r="DY21" s="471"/>
      <c r="DZ21" s="471"/>
      <c r="EA21" s="471"/>
      <c r="EB21" s="471"/>
      <c r="EC21" s="471"/>
      <c r="ED21" s="471"/>
      <c r="EE21" s="471"/>
      <c r="EF21" s="471"/>
      <c r="EG21" s="471"/>
      <c r="EH21" s="471"/>
      <c r="EI21" s="471"/>
      <c r="EJ21" s="471"/>
      <c r="EK21" s="471"/>
      <c r="EL21" s="471"/>
      <c r="EM21" s="471"/>
      <c r="EN21" s="471"/>
      <c r="EO21" s="471"/>
      <c r="EP21" s="471"/>
      <c r="EQ21" s="471"/>
      <c r="ER21" s="471"/>
      <c r="ES21" s="471"/>
      <c r="ET21" s="471"/>
      <c r="EU21" s="471"/>
      <c r="EV21" s="471"/>
      <c r="EW21" s="471"/>
      <c r="EX21" s="471"/>
      <c r="EY21" s="471"/>
      <c r="EZ21" s="471"/>
      <c r="FA21" s="471"/>
      <c r="FB21" s="471"/>
      <c r="FC21" s="471"/>
      <c r="FD21" s="471"/>
      <c r="FE21" s="471"/>
      <c r="FF21" s="471"/>
      <c r="FG21" s="471"/>
      <c r="FH21" s="471"/>
      <c r="FI21" s="471"/>
      <c r="FJ21" s="471"/>
      <c r="FK21" s="471"/>
      <c r="FL21" s="471"/>
      <c r="FM21" s="471"/>
      <c r="FN21" s="471"/>
      <c r="FO21" s="471"/>
      <c r="FP21" s="471"/>
      <c r="FQ21" s="471"/>
      <c r="FR21" s="471"/>
      <c r="FS21" s="471"/>
      <c r="FT21" s="471"/>
      <c r="FU21" s="471"/>
      <c r="FV21" s="471"/>
      <c r="FW21" s="471"/>
      <c r="FX21" s="471"/>
      <c r="FY21" s="471"/>
      <c r="FZ21" s="471"/>
      <c r="GA21" s="471"/>
      <c r="GB21" s="471"/>
      <c r="GC21" s="471"/>
      <c r="GD21" s="471"/>
      <c r="GE21" s="471"/>
      <c r="GF21" s="471"/>
      <c r="GG21" s="471"/>
      <c r="GH21" s="471"/>
      <c r="GI21" s="471"/>
      <c r="GJ21" s="471"/>
      <c r="GK21" s="471"/>
      <c r="GL21" s="471"/>
      <c r="GM21" s="471"/>
      <c r="GN21" s="471"/>
      <c r="GO21" s="471"/>
      <c r="GP21" s="471"/>
      <c r="GQ21" s="471"/>
      <c r="GR21" s="471"/>
      <c r="GS21" s="471"/>
      <c r="GT21" s="471"/>
      <c r="GU21" s="471"/>
      <c r="GV21" s="471"/>
      <c r="GW21" s="471"/>
      <c r="GX21" s="471"/>
      <c r="GY21" s="471"/>
      <c r="GZ21" s="471"/>
      <c r="HA21" s="471"/>
      <c r="HB21" s="471"/>
      <c r="HC21" s="471"/>
      <c r="HD21" s="471"/>
      <c r="HE21" s="471"/>
      <c r="HF21" s="471"/>
      <c r="HG21" s="471"/>
      <c r="HH21" s="471"/>
      <c r="HI21" s="471"/>
      <c r="HJ21" s="471"/>
      <c r="HK21" s="471"/>
      <c r="HL21" s="471"/>
      <c r="HM21" s="471"/>
      <c r="HN21" s="471"/>
      <c r="HO21" s="471"/>
      <c r="HP21" s="471"/>
      <c r="HQ21" s="471"/>
      <c r="HR21" s="471"/>
      <c r="HS21" s="471"/>
      <c r="HT21" s="471"/>
      <c r="HU21" s="471"/>
      <c r="HV21" s="471"/>
      <c r="HW21" s="471"/>
      <c r="HX21" s="471"/>
      <c r="HY21" s="471"/>
      <c r="HZ21" s="471"/>
      <c r="IA21" s="471"/>
      <c r="IB21" s="471"/>
      <c r="IC21" s="471"/>
      <c r="ID21" s="471"/>
      <c r="IE21" s="471"/>
      <c r="IF21" s="471"/>
      <c r="IG21" s="471"/>
      <c r="IH21" s="471"/>
      <c r="II21" s="471"/>
      <c r="IJ21" s="471"/>
      <c r="IK21" s="471"/>
      <c r="IL21" s="471"/>
      <c r="IM21" s="471"/>
      <c r="IN21" s="471"/>
      <c r="IO21" s="471"/>
      <c r="IP21" s="471"/>
      <c r="IQ21" s="471"/>
      <c r="IR21" s="471"/>
      <c r="IS21" s="471"/>
      <c r="IT21" s="471"/>
      <c r="IU21" s="471"/>
      <c r="IV21" s="471"/>
      <c r="IW21" s="471"/>
      <c r="IX21" s="471"/>
      <c r="IY21" s="471"/>
      <c r="IZ21" s="471"/>
      <c r="JA21" s="471"/>
      <c r="JB21" s="471"/>
      <c r="JC21" s="471"/>
      <c r="JD21" s="471"/>
      <c r="JE21" s="471"/>
      <c r="JF21" s="471"/>
      <c r="JG21" s="471"/>
      <c r="JH21" s="471"/>
      <c r="JI21" s="471"/>
      <c r="JJ21" s="471"/>
      <c r="JK21" s="471"/>
      <c r="JL21" s="471"/>
      <c r="JM21" s="471"/>
      <c r="JN21" s="471"/>
      <c r="JO21" s="471"/>
      <c r="JP21" s="471"/>
      <c r="JQ21" s="471"/>
      <c r="JR21" s="471"/>
      <c r="JS21" s="471"/>
      <c r="JT21" s="471"/>
      <c r="JU21" s="471"/>
      <c r="JV21" s="471"/>
      <c r="JW21" s="471"/>
      <c r="JX21" s="471"/>
      <c r="JY21" s="471"/>
      <c r="JZ21" s="471"/>
      <c r="KA21" s="471"/>
      <c r="KB21" s="471"/>
      <c r="KC21" s="471"/>
      <c r="KD21" s="471"/>
      <c r="KE21" s="471"/>
      <c r="KF21" s="471"/>
      <c r="KG21" s="471"/>
      <c r="KH21" s="471"/>
      <c r="KI21" s="471"/>
      <c r="KJ21" s="471"/>
      <c r="KK21" s="471"/>
      <c r="KL21" s="471"/>
      <c r="KM21" s="471"/>
      <c r="KN21" s="471"/>
      <c r="KO21" s="471"/>
      <c r="KP21" s="471"/>
      <c r="KQ21" s="471"/>
      <c r="KR21" s="471"/>
      <c r="KS21" s="471"/>
      <c r="KT21" s="471"/>
      <c r="KU21" s="471"/>
      <c r="KV21" s="471"/>
      <c r="KW21" s="471"/>
      <c r="KX21" s="471"/>
      <c r="KY21" s="471"/>
      <c r="KZ21" s="471"/>
      <c r="LA21" s="471"/>
      <c r="LB21" s="471"/>
      <c r="LC21" s="471"/>
      <c r="LD21" s="471"/>
      <c r="LE21" s="471"/>
      <c r="LF21" s="471"/>
      <c r="LG21" s="471"/>
      <c r="LH21" s="471"/>
      <c r="LI21" s="471"/>
      <c r="LJ21" s="471"/>
      <c r="LK21" s="471"/>
      <c r="LL21" s="471"/>
      <c r="LM21" s="471"/>
      <c r="LN21" s="471"/>
      <c r="LO21" s="471"/>
      <c r="LP21" s="471"/>
      <c r="LQ21" s="471"/>
      <c r="LR21" s="471"/>
      <c r="LS21" s="471"/>
      <c r="LT21" s="471"/>
      <c r="LU21" s="471"/>
      <c r="LV21" s="471"/>
      <c r="LW21" s="471"/>
      <c r="LX21" s="471"/>
      <c r="LY21" s="471"/>
      <c r="LZ21" s="471"/>
      <c r="MA21" s="471"/>
      <c r="MB21" s="471"/>
      <c r="MC21" s="471"/>
      <c r="MD21" s="471"/>
      <c r="ME21" s="471"/>
      <c r="MF21" s="471"/>
      <c r="MG21" s="471"/>
      <c r="MH21" s="471"/>
      <c r="MI21" s="471"/>
      <c r="MJ21" s="471"/>
      <c r="MK21" s="471"/>
      <c r="ML21" s="471"/>
      <c r="MM21" s="471"/>
      <c r="MN21" s="471"/>
      <c r="MO21" s="471"/>
      <c r="MP21" s="471"/>
      <c r="MQ21" s="471"/>
      <c r="MR21" s="471"/>
      <c r="MS21" s="471"/>
      <c r="MT21" s="471"/>
      <c r="MU21" s="471"/>
      <c r="MV21" s="471"/>
      <c r="MW21" s="471"/>
      <c r="MX21" s="471"/>
      <c r="MY21" s="471"/>
      <c r="MZ21" s="471"/>
      <c r="NA21" s="471"/>
      <c r="NB21" s="471"/>
      <c r="NC21" s="471"/>
      <c r="ND21" s="471"/>
      <c r="NE21" s="471"/>
      <c r="NF21" s="471"/>
      <c r="NG21" s="471"/>
      <c r="NH21" s="471"/>
      <c r="NI21" s="471"/>
      <c r="NJ21" s="471"/>
      <c r="NK21" s="471"/>
      <c r="NL21" s="471"/>
      <c r="NM21" s="471"/>
      <c r="NN21" s="471"/>
      <c r="NO21" s="471"/>
      <c r="NP21" s="471"/>
      <c r="NQ21" s="471"/>
      <c r="NR21" s="471"/>
      <c r="NS21" s="471"/>
      <c r="NT21" s="471"/>
      <c r="NU21" s="471"/>
      <c r="NV21" s="471"/>
      <c r="NW21" s="471"/>
      <c r="NX21" s="471"/>
      <c r="NY21" s="471"/>
      <c r="NZ21" s="471"/>
      <c r="OA21" s="471"/>
      <c r="OB21" s="471"/>
      <c r="OC21" s="471"/>
      <c r="OD21" s="471"/>
      <c r="OE21" s="471"/>
      <c r="OF21" s="471"/>
      <c r="OG21" s="471"/>
      <c r="OH21" s="471"/>
      <c r="OI21" s="471"/>
      <c r="OJ21" s="471"/>
      <c r="OK21" s="471"/>
      <c r="OL21" s="471"/>
      <c r="OM21" s="471"/>
      <c r="ON21" s="471"/>
      <c r="OO21" s="471"/>
      <c r="OP21" s="471"/>
      <c r="OQ21" s="471"/>
      <c r="OR21" s="471"/>
      <c r="OS21" s="471"/>
      <c r="OT21" s="471"/>
      <c r="OU21" s="471"/>
      <c r="OV21" s="471"/>
      <c r="OW21" s="471"/>
      <c r="OX21" s="471"/>
      <c r="OY21" s="471"/>
      <c r="OZ21" s="471"/>
      <c r="PA21" s="471"/>
      <c r="PB21" s="471"/>
      <c r="PC21" s="471"/>
      <c r="PD21" s="471"/>
      <c r="PE21" s="471"/>
      <c r="PF21" s="471"/>
      <c r="PG21" s="471"/>
      <c r="PH21" s="471"/>
      <c r="PI21" s="471"/>
      <c r="PJ21" s="471"/>
      <c r="PK21" s="471"/>
      <c r="PL21" s="471"/>
      <c r="PM21" s="471"/>
      <c r="PN21" s="471"/>
      <c r="PO21" s="471"/>
      <c r="PP21" s="471"/>
      <c r="PQ21" s="471"/>
      <c r="PR21" s="471"/>
      <c r="PS21" s="471"/>
      <c r="PT21" s="471"/>
      <c r="PU21" s="471"/>
      <c r="PV21" s="471"/>
      <c r="PW21" s="471"/>
      <c r="PX21" s="471"/>
      <c r="PY21" s="471"/>
      <c r="PZ21" s="471"/>
      <c r="QA21" s="471"/>
      <c r="QB21" s="471"/>
      <c r="QC21" s="471"/>
      <c r="QD21" s="471"/>
      <c r="QE21" s="471"/>
      <c r="QF21" s="471"/>
      <c r="QG21" s="471"/>
      <c r="QH21" s="471"/>
      <c r="QI21" s="471"/>
      <c r="QJ21" s="471"/>
      <c r="QK21" s="471"/>
      <c r="QL21" s="471"/>
      <c r="QM21" s="471"/>
      <c r="QN21" s="471"/>
      <c r="QO21" s="471"/>
      <c r="QP21" s="471"/>
      <c r="QQ21" s="471"/>
      <c r="QR21" s="471"/>
      <c r="QS21" s="471"/>
      <c r="QT21" s="471"/>
      <c r="QU21" s="471"/>
      <c r="QV21" s="471"/>
      <c r="QW21" s="471"/>
      <c r="QX21" s="471"/>
      <c r="QY21" s="471"/>
      <c r="QZ21" s="471"/>
      <c r="RA21" s="471"/>
      <c r="RB21" s="471"/>
      <c r="RC21" s="471"/>
      <c r="RD21" s="471"/>
      <c r="RE21" s="471"/>
      <c r="RF21" s="471"/>
      <c r="RG21" s="471"/>
      <c r="RH21" s="471"/>
      <c r="RI21" s="471"/>
      <c r="RJ21" s="471"/>
      <c r="RK21" s="471"/>
      <c r="RL21" s="471"/>
      <c r="RM21" s="471"/>
      <c r="RN21" s="471"/>
      <c r="RO21" s="471"/>
      <c r="RP21" s="471"/>
      <c r="RQ21" s="471"/>
      <c r="RR21" s="471"/>
      <c r="RS21" s="471"/>
      <c r="RT21" s="471"/>
      <c r="RU21" s="471"/>
      <c r="RV21" s="471"/>
      <c r="RW21" s="471"/>
      <c r="RX21" s="471"/>
      <c r="RY21" s="471"/>
      <c r="RZ21" s="471"/>
      <c r="SA21" s="471"/>
      <c r="SB21" s="471"/>
      <c r="SC21" s="471"/>
      <c r="SD21" s="471"/>
      <c r="SE21" s="471"/>
      <c r="SF21" s="471"/>
      <c r="SG21" s="471"/>
      <c r="SH21" s="471"/>
      <c r="SI21" s="471"/>
      <c r="SJ21" s="471"/>
      <c r="SK21" s="471"/>
      <c r="SL21" s="471"/>
      <c r="SM21" s="471"/>
      <c r="SN21" s="471"/>
      <c r="SO21" s="471"/>
      <c r="SP21" s="471"/>
      <c r="SQ21" s="471"/>
      <c r="SR21" s="471"/>
      <c r="SS21" s="471"/>
      <c r="ST21" s="471"/>
      <c r="SU21" s="471"/>
      <c r="SV21" s="471"/>
      <c r="SW21" s="471"/>
      <c r="SX21" s="471"/>
      <c r="SY21" s="471"/>
      <c r="SZ21" s="471"/>
      <c r="TA21" s="471"/>
      <c r="TB21" s="471"/>
      <c r="TC21" s="471"/>
      <c r="TD21" s="471"/>
      <c r="TE21" s="471"/>
      <c r="TF21" s="471"/>
      <c r="TG21" s="471"/>
      <c r="TH21" s="471"/>
      <c r="TI21" s="471"/>
      <c r="TJ21" s="471"/>
      <c r="TK21" s="471"/>
      <c r="TL21" s="471"/>
      <c r="TM21" s="471"/>
      <c r="TN21" s="471"/>
      <c r="TO21" s="471"/>
      <c r="TP21" s="471"/>
      <c r="TQ21" s="471"/>
      <c r="TR21" s="471"/>
      <c r="TS21" s="471"/>
      <c r="TT21" s="471"/>
      <c r="TU21" s="471"/>
      <c r="TV21" s="471"/>
      <c r="TW21" s="471"/>
      <c r="TX21" s="471"/>
      <c r="TY21" s="471"/>
      <c r="TZ21" s="471"/>
      <c r="UA21" s="471"/>
      <c r="UB21" s="471"/>
      <c r="UC21" s="471"/>
      <c r="UD21" s="471"/>
      <c r="UE21" s="471"/>
      <c r="UF21" s="471"/>
      <c r="UG21" s="471"/>
      <c r="UH21" s="471"/>
      <c r="UI21" s="471"/>
      <c r="UJ21" s="471"/>
      <c r="UK21" s="471"/>
      <c r="UL21" s="471"/>
      <c r="UM21" s="471"/>
      <c r="UN21" s="471"/>
      <c r="UO21" s="471"/>
      <c r="UP21" s="471"/>
      <c r="UQ21" s="471"/>
      <c r="UR21" s="471"/>
      <c r="US21" s="471"/>
      <c r="UT21" s="471"/>
      <c r="UU21" s="471"/>
      <c r="UV21" s="471"/>
      <c r="UW21" s="471"/>
      <c r="UX21" s="471"/>
      <c r="UY21" s="471"/>
      <c r="UZ21" s="471"/>
      <c r="VA21" s="471"/>
      <c r="VB21" s="471"/>
      <c r="VC21" s="471"/>
      <c r="VD21" s="471"/>
      <c r="VE21" s="471"/>
      <c r="VF21" s="471"/>
      <c r="VG21" s="471"/>
      <c r="VH21" s="471"/>
      <c r="VI21" s="471"/>
      <c r="VJ21" s="471"/>
      <c r="VK21" s="471"/>
      <c r="VL21" s="471"/>
      <c r="VM21" s="471"/>
      <c r="VN21" s="471"/>
      <c r="VO21" s="471"/>
    </row>
    <row r="22" spans="1:587" s="445" customFormat="1" ht="15" x14ac:dyDescent="0.2">
      <c r="A22" s="587" t="str">
        <f>'Estimación anualizada '!A22</f>
        <v>5. Contribución al mejoramiento del entorno social de la cadena</v>
      </c>
      <c r="B22" s="587">
        <f>'Estimación anualizada '!V22</f>
        <v>58824119117.992004</v>
      </c>
      <c r="C22" s="587">
        <f>'Estimación anualizada '!B22+'Estimación anualizada '!C22+'Estimación anualizada '!D22+'Estimación anualizada '!E22</f>
        <v>13388572460.455999</v>
      </c>
      <c r="D22" s="587">
        <f>SUM('Estimación anualizada '!F22:M22)</f>
        <v>24875543144.160004</v>
      </c>
      <c r="E22" s="587">
        <f>SUM('Estimación anualizada '!N22:U22)</f>
        <v>20560003513.375999</v>
      </c>
      <c r="F22" s="500">
        <f t="shared" si="0"/>
        <v>58824119117.992004</v>
      </c>
      <c r="G22" s="500">
        <f t="shared" si="1"/>
        <v>0</v>
      </c>
      <c r="H22" s="471"/>
      <c r="I22" s="471"/>
      <c r="J22" s="471"/>
      <c r="K22" s="471"/>
      <c r="L22" s="471"/>
      <c r="M22" s="471"/>
      <c r="N22" s="471"/>
      <c r="O22" s="471"/>
      <c r="P22" s="471"/>
      <c r="Q22" s="471"/>
      <c r="R22" s="471"/>
      <c r="S22" s="471"/>
      <c r="T22" s="471"/>
      <c r="U22" s="471"/>
      <c r="V22" s="471"/>
      <c r="W22" s="471"/>
      <c r="X22" s="471"/>
      <c r="Y22" s="471"/>
      <c r="Z22" s="471"/>
      <c r="AA22" s="471"/>
      <c r="AB22" s="471"/>
      <c r="AC22" s="471"/>
      <c r="AD22" s="471"/>
      <c r="AE22" s="471"/>
      <c r="AF22" s="471"/>
      <c r="AG22" s="471"/>
      <c r="AH22" s="471"/>
      <c r="AI22" s="471"/>
      <c r="AJ22" s="471"/>
      <c r="AK22" s="471"/>
      <c r="AL22" s="471"/>
      <c r="AM22" s="471"/>
      <c r="AN22" s="471"/>
      <c r="AO22" s="471"/>
      <c r="AP22" s="471"/>
      <c r="AQ22" s="471"/>
      <c r="AR22" s="471"/>
      <c r="AS22" s="471"/>
      <c r="AT22" s="471"/>
      <c r="AU22" s="471"/>
      <c r="AV22" s="471"/>
      <c r="AW22" s="471"/>
      <c r="AX22" s="471"/>
      <c r="AY22" s="471"/>
      <c r="AZ22" s="471"/>
      <c r="BA22" s="471"/>
      <c r="BB22" s="471"/>
      <c r="BC22" s="471"/>
      <c r="BD22" s="471"/>
      <c r="BE22" s="471"/>
      <c r="BF22" s="471"/>
      <c r="BG22" s="471"/>
      <c r="BH22" s="471"/>
      <c r="BI22" s="471"/>
      <c r="BJ22" s="471"/>
      <c r="BK22" s="471"/>
      <c r="BL22" s="471"/>
      <c r="BM22" s="471"/>
      <c r="BN22" s="471"/>
      <c r="BO22" s="471"/>
      <c r="BP22" s="471"/>
      <c r="BQ22" s="471"/>
      <c r="BR22" s="471"/>
      <c r="BS22" s="471"/>
      <c r="BT22" s="471"/>
      <c r="BU22" s="471"/>
      <c r="BV22" s="471"/>
      <c r="BW22" s="471"/>
      <c r="BX22" s="471"/>
      <c r="BY22" s="471"/>
      <c r="BZ22" s="471"/>
      <c r="CA22" s="471"/>
      <c r="CB22" s="471"/>
      <c r="CC22" s="471"/>
      <c r="CD22" s="471"/>
      <c r="CE22" s="471"/>
      <c r="CF22" s="471"/>
      <c r="CG22" s="471"/>
      <c r="CH22" s="471"/>
      <c r="CI22" s="471"/>
      <c r="CJ22" s="471"/>
      <c r="CK22" s="471"/>
      <c r="CL22" s="471"/>
      <c r="CM22" s="471"/>
      <c r="CN22" s="471"/>
      <c r="CO22" s="471"/>
      <c r="CP22" s="471"/>
      <c r="CQ22" s="471"/>
      <c r="CR22" s="471"/>
      <c r="CS22" s="471"/>
      <c r="CT22" s="471"/>
      <c r="CU22" s="471"/>
      <c r="CV22" s="471"/>
      <c r="CW22" s="471"/>
      <c r="CX22" s="471"/>
      <c r="CY22" s="471"/>
      <c r="CZ22" s="471"/>
      <c r="DA22" s="471"/>
      <c r="DB22" s="471"/>
      <c r="DC22" s="471"/>
      <c r="DD22" s="471"/>
      <c r="DE22" s="471"/>
      <c r="DF22" s="471"/>
      <c r="DG22" s="471"/>
      <c r="DH22" s="471"/>
      <c r="DI22" s="471"/>
      <c r="DJ22" s="471"/>
      <c r="DK22" s="471"/>
      <c r="DL22" s="471"/>
      <c r="DM22" s="471"/>
      <c r="DN22" s="471"/>
      <c r="DO22" s="471"/>
      <c r="DP22" s="471"/>
      <c r="DQ22" s="471"/>
      <c r="DR22" s="471"/>
      <c r="DS22" s="471"/>
      <c r="DT22" s="471"/>
      <c r="DU22" s="471"/>
      <c r="DV22" s="471"/>
      <c r="DW22" s="471"/>
      <c r="DX22" s="471"/>
      <c r="DY22" s="471"/>
      <c r="DZ22" s="471"/>
      <c r="EA22" s="471"/>
      <c r="EB22" s="471"/>
      <c r="EC22" s="471"/>
      <c r="ED22" s="471"/>
      <c r="EE22" s="471"/>
      <c r="EF22" s="471"/>
      <c r="EG22" s="471"/>
      <c r="EH22" s="471"/>
      <c r="EI22" s="471"/>
      <c r="EJ22" s="471"/>
      <c r="EK22" s="471"/>
      <c r="EL22" s="471"/>
      <c r="EM22" s="471"/>
      <c r="EN22" s="471"/>
      <c r="EO22" s="471"/>
      <c r="EP22" s="471"/>
      <c r="EQ22" s="471"/>
      <c r="ER22" s="471"/>
      <c r="ES22" s="471"/>
      <c r="ET22" s="471"/>
      <c r="EU22" s="471"/>
      <c r="EV22" s="471"/>
      <c r="EW22" s="471"/>
      <c r="EX22" s="471"/>
      <c r="EY22" s="471"/>
      <c r="EZ22" s="471"/>
      <c r="FA22" s="471"/>
      <c r="FB22" s="471"/>
      <c r="FC22" s="471"/>
      <c r="FD22" s="471"/>
      <c r="FE22" s="471"/>
      <c r="FF22" s="471"/>
      <c r="FG22" s="471"/>
      <c r="FH22" s="471"/>
      <c r="FI22" s="471"/>
      <c r="FJ22" s="471"/>
      <c r="FK22" s="471"/>
      <c r="FL22" s="471"/>
      <c r="FM22" s="471"/>
      <c r="FN22" s="471"/>
      <c r="FO22" s="471"/>
      <c r="FP22" s="471"/>
      <c r="FQ22" s="471"/>
      <c r="FR22" s="471"/>
      <c r="FS22" s="471"/>
      <c r="FT22" s="471"/>
      <c r="FU22" s="471"/>
      <c r="FV22" s="471"/>
      <c r="FW22" s="471"/>
      <c r="FX22" s="471"/>
      <c r="FY22" s="471"/>
      <c r="FZ22" s="471"/>
      <c r="GA22" s="471"/>
      <c r="GB22" s="471"/>
      <c r="GC22" s="471"/>
      <c r="GD22" s="471"/>
      <c r="GE22" s="471"/>
      <c r="GF22" s="471"/>
      <c r="GG22" s="471"/>
      <c r="GH22" s="471"/>
      <c r="GI22" s="471"/>
      <c r="GJ22" s="471"/>
      <c r="GK22" s="471"/>
      <c r="GL22" s="471"/>
      <c r="GM22" s="471"/>
      <c r="GN22" s="471"/>
      <c r="GO22" s="471"/>
      <c r="GP22" s="471"/>
      <c r="GQ22" s="471"/>
      <c r="GR22" s="471"/>
      <c r="GS22" s="471"/>
      <c r="GT22" s="471"/>
      <c r="GU22" s="471"/>
      <c r="GV22" s="471"/>
      <c r="GW22" s="471"/>
      <c r="GX22" s="471"/>
      <c r="GY22" s="471"/>
      <c r="GZ22" s="471"/>
      <c r="HA22" s="471"/>
      <c r="HB22" s="471"/>
      <c r="HC22" s="471"/>
      <c r="HD22" s="471"/>
      <c r="HE22" s="471"/>
      <c r="HF22" s="471"/>
      <c r="HG22" s="471"/>
      <c r="HH22" s="471"/>
      <c r="HI22" s="471"/>
      <c r="HJ22" s="471"/>
      <c r="HK22" s="471"/>
      <c r="HL22" s="471"/>
      <c r="HM22" s="471"/>
      <c r="HN22" s="471"/>
      <c r="HO22" s="471"/>
      <c r="HP22" s="471"/>
      <c r="HQ22" s="471"/>
      <c r="HR22" s="471"/>
      <c r="HS22" s="471"/>
      <c r="HT22" s="471"/>
      <c r="HU22" s="471"/>
      <c r="HV22" s="471"/>
      <c r="HW22" s="471"/>
      <c r="HX22" s="471"/>
      <c r="HY22" s="471"/>
      <c r="HZ22" s="471"/>
      <c r="IA22" s="471"/>
      <c r="IB22" s="471"/>
      <c r="IC22" s="471"/>
      <c r="ID22" s="471"/>
      <c r="IE22" s="471"/>
      <c r="IF22" s="471"/>
      <c r="IG22" s="471"/>
      <c r="IH22" s="471"/>
      <c r="II22" s="471"/>
      <c r="IJ22" s="471"/>
      <c r="IK22" s="471"/>
      <c r="IL22" s="471"/>
      <c r="IM22" s="471"/>
      <c r="IN22" s="471"/>
      <c r="IO22" s="471"/>
      <c r="IP22" s="471"/>
      <c r="IQ22" s="471"/>
      <c r="IR22" s="471"/>
      <c r="IS22" s="471"/>
      <c r="IT22" s="471"/>
      <c r="IU22" s="471"/>
      <c r="IV22" s="471"/>
      <c r="IW22" s="471"/>
      <c r="IX22" s="471"/>
      <c r="IY22" s="471"/>
      <c r="IZ22" s="471"/>
      <c r="JA22" s="471"/>
      <c r="JB22" s="471"/>
      <c r="JC22" s="471"/>
      <c r="JD22" s="471"/>
      <c r="JE22" s="471"/>
      <c r="JF22" s="471"/>
      <c r="JG22" s="471"/>
      <c r="JH22" s="471"/>
      <c r="JI22" s="471"/>
      <c r="JJ22" s="471"/>
      <c r="JK22" s="471"/>
      <c r="JL22" s="471"/>
      <c r="JM22" s="471"/>
      <c r="JN22" s="471"/>
      <c r="JO22" s="471"/>
      <c r="JP22" s="471"/>
      <c r="JQ22" s="471"/>
      <c r="JR22" s="471"/>
      <c r="JS22" s="471"/>
      <c r="JT22" s="471"/>
      <c r="JU22" s="471"/>
      <c r="JV22" s="471"/>
      <c r="JW22" s="471"/>
      <c r="JX22" s="471"/>
      <c r="JY22" s="471"/>
      <c r="JZ22" s="471"/>
      <c r="KA22" s="471"/>
      <c r="KB22" s="471"/>
      <c r="KC22" s="471"/>
      <c r="KD22" s="471"/>
      <c r="KE22" s="471"/>
      <c r="KF22" s="471"/>
      <c r="KG22" s="471"/>
      <c r="KH22" s="471"/>
      <c r="KI22" s="471"/>
      <c r="KJ22" s="471"/>
      <c r="KK22" s="471"/>
      <c r="KL22" s="471"/>
      <c r="KM22" s="471"/>
      <c r="KN22" s="471"/>
      <c r="KO22" s="471"/>
      <c r="KP22" s="471"/>
      <c r="KQ22" s="471"/>
      <c r="KR22" s="471"/>
      <c r="KS22" s="471"/>
      <c r="KT22" s="471"/>
      <c r="KU22" s="471"/>
      <c r="KV22" s="471"/>
      <c r="KW22" s="471"/>
      <c r="KX22" s="471"/>
      <c r="KY22" s="471"/>
      <c r="KZ22" s="471"/>
      <c r="LA22" s="471"/>
      <c r="LB22" s="471"/>
      <c r="LC22" s="471"/>
      <c r="LD22" s="471"/>
      <c r="LE22" s="471"/>
      <c r="LF22" s="471"/>
      <c r="LG22" s="471"/>
      <c r="LH22" s="471"/>
      <c r="LI22" s="471"/>
      <c r="LJ22" s="471"/>
      <c r="LK22" s="471"/>
      <c r="LL22" s="471"/>
      <c r="LM22" s="471"/>
      <c r="LN22" s="471"/>
      <c r="LO22" s="471"/>
      <c r="LP22" s="471"/>
      <c r="LQ22" s="471"/>
      <c r="LR22" s="471"/>
      <c r="LS22" s="471"/>
      <c r="LT22" s="471"/>
      <c r="LU22" s="471"/>
      <c r="LV22" s="471"/>
      <c r="LW22" s="471"/>
      <c r="LX22" s="471"/>
      <c r="LY22" s="471"/>
      <c r="LZ22" s="471"/>
      <c r="MA22" s="471"/>
      <c r="MB22" s="471"/>
      <c r="MC22" s="471"/>
      <c r="MD22" s="471"/>
      <c r="ME22" s="471"/>
      <c r="MF22" s="471"/>
      <c r="MG22" s="471"/>
      <c r="MH22" s="471"/>
      <c r="MI22" s="471"/>
      <c r="MJ22" s="471"/>
      <c r="MK22" s="471"/>
      <c r="ML22" s="471"/>
      <c r="MM22" s="471"/>
      <c r="MN22" s="471"/>
      <c r="MO22" s="471"/>
      <c r="MP22" s="471"/>
      <c r="MQ22" s="471"/>
      <c r="MR22" s="471"/>
      <c r="MS22" s="471"/>
      <c r="MT22" s="471"/>
      <c r="MU22" s="471"/>
      <c r="MV22" s="471"/>
      <c r="MW22" s="471"/>
      <c r="MX22" s="471"/>
      <c r="MY22" s="471"/>
      <c r="MZ22" s="471"/>
      <c r="NA22" s="471"/>
      <c r="NB22" s="471"/>
      <c r="NC22" s="471"/>
      <c r="ND22" s="471"/>
      <c r="NE22" s="471"/>
      <c r="NF22" s="471"/>
      <c r="NG22" s="471"/>
      <c r="NH22" s="471"/>
      <c r="NI22" s="471"/>
      <c r="NJ22" s="471"/>
      <c r="NK22" s="471"/>
      <c r="NL22" s="471"/>
      <c r="NM22" s="471"/>
      <c r="NN22" s="471"/>
      <c r="NO22" s="471"/>
      <c r="NP22" s="471"/>
      <c r="NQ22" s="471"/>
      <c r="NR22" s="471"/>
      <c r="NS22" s="471"/>
      <c r="NT22" s="471"/>
      <c r="NU22" s="471"/>
      <c r="NV22" s="471"/>
      <c r="NW22" s="471"/>
      <c r="NX22" s="471"/>
      <c r="NY22" s="471"/>
      <c r="NZ22" s="471"/>
      <c r="OA22" s="471"/>
      <c r="OB22" s="471"/>
      <c r="OC22" s="471"/>
      <c r="OD22" s="471"/>
      <c r="OE22" s="471"/>
      <c r="OF22" s="471"/>
      <c r="OG22" s="471"/>
      <c r="OH22" s="471"/>
      <c r="OI22" s="471"/>
      <c r="OJ22" s="471"/>
      <c r="OK22" s="471"/>
      <c r="OL22" s="471"/>
      <c r="OM22" s="471"/>
      <c r="ON22" s="471"/>
      <c r="OO22" s="471"/>
      <c r="OP22" s="471"/>
      <c r="OQ22" s="471"/>
      <c r="OR22" s="471"/>
      <c r="OS22" s="471"/>
      <c r="OT22" s="471"/>
      <c r="OU22" s="471"/>
      <c r="OV22" s="471"/>
      <c r="OW22" s="471"/>
      <c r="OX22" s="471"/>
      <c r="OY22" s="471"/>
      <c r="OZ22" s="471"/>
      <c r="PA22" s="471"/>
      <c r="PB22" s="471"/>
      <c r="PC22" s="471"/>
      <c r="PD22" s="471"/>
      <c r="PE22" s="471"/>
      <c r="PF22" s="471"/>
      <c r="PG22" s="471"/>
      <c r="PH22" s="471"/>
      <c r="PI22" s="471"/>
      <c r="PJ22" s="471"/>
      <c r="PK22" s="471"/>
      <c r="PL22" s="471"/>
      <c r="PM22" s="471"/>
      <c r="PN22" s="471"/>
      <c r="PO22" s="471"/>
      <c r="PP22" s="471"/>
      <c r="PQ22" s="471"/>
      <c r="PR22" s="471"/>
      <c r="PS22" s="471"/>
      <c r="PT22" s="471"/>
      <c r="PU22" s="471"/>
      <c r="PV22" s="471"/>
      <c r="PW22" s="471"/>
      <c r="PX22" s="471"/>
      <c r="PY22" s="471"/>
      <c r="PZ22" s="471"/>
      <c r="QA22" s="471"/>
      <c r="QB22" s="471"/>
      <c r="QC22" s="471"/>
      <c r="QD22" s="471"/>
      <c r="QE22" s="471"/>
      <c r="QF22" s="471"/>
      <c r="QG22" s="471"/>
      <c r="QH22" s="471"/>
      <c r="QI22" s="471"/>
      <c r="QJ22" s="471"/>
      <c r="QK22" s="471"/>
      <c r="QL22" s="471"/>
      <c r="QM22" s="471"/>
      <c r="QN22" s="471"/>
      <c r="QO22" s="471"/>
      <c r="QP22" s="471"/>
      <c r="QQ22" s="471"/>
      <c r="QR22" s="471"/>
      <c r="QS22" s="471"/>
      <c r="QT22" s="471"/>
      <c r="QU22" s="471"/>
      <c r="QV22" s="471"/>
      <c r="QW22" s="471"/>
      <c r="QX22" s="471"/>
      <c r="QY22" s="471"/>
      <c r="QZ22" s="471"/>
      <c r="RA22" s="471"/>
      <c r="RB22" s="471"/>
      <c r="RC22" s="471"/>
      <c r="RD22" s="471"/>
      <c r="RE22" s="471"/>
      <c r="RF22" s="471"/>
      <c r="RG22" s="471"/>
      <c r="RH22" s="471"/>
      <c r="RI22" s="471"/>
      <c r="RJ22" s="471"/>
      <c r="RK22" s="471"/>
      <c r="RL22" s="471"/>
      <c r="RM22" s="471"/>
      <c r="RN22" s="471"/>
      <c r="RO22" s="471"/>
      <c r="RP22" s="471"/>
      <c r="RQ22" s="471"/>
      <c r="RR22" s="471"/>
      <c r="RS22" s="471"/>
      <c r="RT22" s="471"/>
      <c r="RU22" s="471"/>
      <c r="RV22" s="471"/>
      <c r="RW22" s="471"/>
      <c r="RX22" s="471"/>
      <c r="RY22" s="471"/>
      <c r="RZ22" s="471"/>
      <c r="SA22" s="471"/>
      <c r="SB22" s="471"/>
      <c r="SC22" s="471"/>
      <c r="SD22" s="471"/>
      <c r="SE22" s="471"/>
      <c r="SF22" s="471"/>
      <c r="SG22" s="471"/>
      <c r="SH22" s="471"/>
      <c r="SI22" s="471"/>
      <c r="SJ22" s="471"/>
      <c r="SK22" s="471"/>
      <c r="SL22" s="471"/>
      <c r="SM22" s="471"/>
      <c r="SN22" s="471"/>
      <c r="SO22" s="471"/>
      <c r="SP22" s="471"/>
      <c r="SQ22" s="471"/>
      <c r="SR22" s="471"/>
      <c r="SS22" s="471"/>
      <c r="ST22" s="471"/>
      <c r="SU22" s="471"/>
      <c r="SV22" s="471"/>
      <c r="SW22" s="471"/>
      <c r="SX22" s="471"/>
      <c r="SY22" s="471"/>
      <c r="SZ22" s="471"/>
      <c r="TA22" s="471"/>
      <c r="TB22" s="471"/>
      <c r="TC22" s="471"/>
      <c r="TD22" s="471"/>
      <c r="TE22" s="471"/>
      <c r="TF22" s="471"/>
      <c r="TG22" s="471"/>
      <c r="TH22" s="471"/>
      <c r="TI22" s="471"/>
      <c r="TJ22" s="471"/>
      <c r="TK22" s="471"/>
      <c r="TL22" s="471"/>
      <c r="TM22" s="471"/>
      <c r="TN22" s="471"/>
      <c r="TO22" s="471"/>
      <c r="TP22" s="471"/>
      <c r="TQ22" s="471"/>
      <c r="TR22" s="471"/>
      <c r="TS22" s="471"/>
      <c r="TT22" s="471"/>
      <c r="TU22" s="471"/>
      <c r="TV22" s="471"/>
      <c r="TW22" s="471"/>
      <c r="TX22" s="471"/>
      <c r="TY22" s="471"/>
      <c r="TZ22" s="471"/>
      <c r="UA22" s="471"/>
      <c r="UB22" s="471"/>
      <c r="UC22" s="471"/>
      <c r="UD22" s="471"/>
      <c r="UE22" s="471"/>
      <c r="UF22" s="471"/>
      <c r="UG22" s="471"/>
      <c r="UH22" s="471"/>
      <c r="UI22" s="471"/>
      <c r="UJ22" s="471"/>
      <c r="UK22" s="471"/>
      <c r="UL22" s="471"/>
      <c r="UM22" s="471"/>
      <c r="UN22" s="471"/>
      <c r="UO22" s="471"/>
      <c r="UP22" s="471"/>
      <c r="UQ22" s="471"/>
      <c r="UR22" s="471"/>
      <c r="US22" s="471"/>
      <c r="UT22" s="471"/>
      <c r="UU22" s="471"/>
      <c r="UV22" s="471"/>
      <c r="UW22" s="471"/>
      <c r="UX22" s="471"/>
      <c r="UY22" s="471"/>
      <c r="UZ22" s="471"/>
      <c r="VA22" s="471"/>
      <c r="VB22" s="471"/>
      <c r="VC22" s="471"/>
      <c r="VD22" s="471"/>
      <c r="VE22" s="471"/>
      <c r="VF22" s="471"/>
      <c r="VG22" s="471"/>
      <c r="VH22" s="471"/>
      <c r="VI22" s="471"/>
      <c r="VJ22" s="471"/>
      <c r="VK22" s="471"/>
      <c r="VL22" s="471"/>
      <c r="VM22" s="471"/>
      <c r="VN22" s="471"/>
      <c r="VO22" s="471"/>
    </row>
    <row r="23" spans="1:587" s="421" customFormat="1" x14ac:dyDescent="0.2">
      <c r="A23" s="501" t="str">
        <f>'Estimación anualizada '!A23</f>
        <v>5.1. Promoción de los esquemas asociativos y de integración, en la cadena agroindustrial de la panela</v>
      </c>
      <c r="B23" s="501">
        <f>'Estimación anualizada '!V23</f>
        <v>18329998891.858662</v>
      </c>
      <c r="C23" s="501">
        <f>'Estimación anualizada '!B23+'Estimación anualizada '!C23+'Estimación anualizada '!D23+'Estimación anualizada '!E23</f>
        <v>5485620106.3226662</v>
      </c>
      <c r="D23" s="501">
        <f>SUM('Estimación anualizada '!F23:M23)</f>
        <v>8027736740.9599991</v>
      </c>
      <c r="E23" s="501">
        <f>SUM('Estimación anualizada '!N23:U23)</f>
        <v>4816642044.5760002</v>
      </c>
      <c r="F23" s="501">
        <f t="shared" si="0"/>
        <v>18329998891.858665</v>
      </c>
      <c r="G23" s="501">
        <f t="shared" si="1"/>
        <v>0</v>
      </c>
      <c r="H23" s="471"/>
      <c r="I23" s="471"/>
      <c r="J23" s="471"/>
      <c r="K23" s="471"/>
      <c r="L23" s="471"/>
      <c r="M23" s="471"/>
      <c r="N23" s="471"/>
      <c r="O23" s="471"/>
      <c r="P23" s="471"/>
      <c r="Q23" s="471"/>
      <c r="R23" s="471"/>
      <c r="S23" s="471"/>
      <c r="T23" s="471"/>
      <c r="U23" s="471"/>
      <c r="V23" s="471"/>
      <c r="W23" s="471"/>
      <c r="X23" s="471"/>
      <c r="Y23" s="471"/>
      <c r="Z23" s="471"/>
      <c r="AA23" s="471"/>
      <c r="AB23" s="471"/>
      <c r="AC23" s="471"/>
      <c r="AD23" s="471"/>
      <c r="AE23" s="471"/>
      <c r="AF23" s="471"/>
      <c r="AG23" s="471"/>
      <c r="AH23" s="471"/>
      <c r="AI23" s="471"/>
      <c r="AJ23" s="471"/>
      <c r="AK23" s="471"/>
      <c r="AL23" s="471"/>
      <c r="AM23" s="471"/>
      <c r="AN23" s="471"/>
      <c r="AO23" s="471"/>
      <c r="AP23" s="471"/>
      <c r="AQ23" s="471"/>
      <c r="AR23" s="471"/>
      <c r="AS23" s="471"/>
      <c r="AT23" s="471"/>
      <c r="AU23" s="471"/>
      <c r="AV23" s="471"/>
      <c r="AW23" s="471"/>
      <c r="AX23" s="471"/>
      <c r="AY23" s="471"/>
      <c r="AZ23" s="471"/>
      <c r="BA23" s="471"/>
      <c r="BB23" s="471"/>
      <c r="BC23" s="471"/>
      <c r="BD23" s="471"/>
      <c r="BE23" s="471"/>
      <c r="BF23" s="471"/>
      <c r="BG23" s="471"/>
      <c r="BH23" s="471"/>
      <c r="BI23" s="471"/>
      <c r="BJ23" s="471"/>
      <c r="BK23" s="471"/>
      <c r="BL23" s="471"/>
      <c r="BM23" s="471"/>
      <c r="BN23" s="471"/>
      <c r="BO23" s="471"/>
      <c r="BP23" s="471"/>
      <c r="BQ23" s="471"/>
      <c r="BR23" s="471"/>
      <c r="BS23" s="471"/>
      <c r="BT23" s="471"/>
      <c r="BU23" s="471"/>
      <c r="BV23" s="471"/>
      <c r="BW23" s="471"/>
      <c r="BX23" s="471"/>
      <c r="BY23" s="471"/>
      <c r="BZ23" s="471"/>
      <c r="CA23" s="471"/>
      <c r="CB23" s="471"/>
      <c r="CC23" s="471"/>
      <c r="CD23" s="471"/>
      <c r="CE23" s="471"/>
      <c r="CF23" s="471"/>
      <c r="CG23" s="471"/>
      <c r="CH23" s="471"/>
      <c r="CI23" s="471"/>
      <c r="CJ23" s="471"/>
      <c r="CK23" s="471"/>
      <c r="CL23" s="471"/>
      <c r="CM23" s="471"/>
      <c r="CN23" s="471"/>
      <c r="CO23" s="471"/>
      <c r="CP23" s="471"/>
      <c r="CQ23" s="471"/>
      <c r="CR23" s="471"/>
      <c r="CS23" s="471"/>
      <c r="CT23" s="471"/>
      <c r="CU23" s="471"/>
      <c r="CV23" s="471"/>
      <c r="CW23" s="471"/>
      <c r="CX23" s="471"/>
      <c r="CY23" s="471"/>
      <c r="CZ23" s="471"/>
      <c r="DA23" s="471"/>
      <c r="DB23" s="471"/>
      <c r="DC23" s="471"/>
      <c r="DD23" s="471"/>
      <c r="DE23" s="471"/>
      <c r="DF23" s="471"/>
      <c r="DG23" s="471"/>
      <c r="DH23" s="471"/>
      <c r="DI23" s="471"/>
      <c r="DJ23" s="471"/>
      <c r="DK23" s="471"/>
      <c r="DL23" s="471"/>
      <c r="DM23" s="471"/>
      <c r="DN23" s="471"/>
      <c r="DO23" s="471"/>
      <c r="DP23" s="471"/>
      <c r="DQ23" s="471"/>
      <c r="DR23" s="471"/>
      <c r="DS23" s="471"/>
      <c r="DT23" s="471"/>
      <c r="DU23" s="471"/>
      <c r="DV23" s="471"/>
      <c r="DW23" s="471"/>
      <c r="DX23" s="471"/>
      <c r="DY23" s="471"/>
      <c r="DZ23" s="471"/>
      <c r="EA23" s="471"/>
      <c r="EB23" s="471"/>
      <c r="EC23" s="471"/>
      <c r="ED23" s="471"/>
      <c r="EE23" s="471"/>
      <c r="EF23" s="471"/>
      <c r="EG23" s="471"/>
      <c r="EH23" s="471"/>
      <c r="EI23" s="471"/>
      <c r="EJ23" s="471"/>
      <c r="EK23" s="471"/>
      <c r="EL23" s="471"/>
      <c r="EM23" s="471"/>
      <c r="EN23" s="471"/>
      <c r="EO23" s="471"/>
      <c r="EP23" s="471"/>
      <c r="EQ23" s="471"/>
      <c r="ER23" s="471"/>
      <c r="ES23" s="471"/>
      <c r="ET23" s="471"/>
      <c r="EU23" s="471"/>
      <c r="EV23" s="471"/>
      <c r="EW23" s="471"/>
      <c r="EX23" s="471"/>
      <c r="EY23" s="471"/>
      <c r="EZ23" s="471"/>
      <c r="FA23" s="471"/>
      <c r="FB23" s="471"/>
      <c r="FC23" s="471"/>
      <c r="FD23" s="471"/>
      <c r="FE23" s="471"/>
      <c r="FF23" s="471"/>
      <c r="FG23" s="471"/>
      <c r="FH23" s="471"/>
      <c r="FI23" s="471"/>
      <c r="FJ23" s="471"/>
      <c r="FK23" s="471"/>
      <c r="FL23" s="471"/>
      <c r="FM23" s="471"/>
      <c r="FN23" s="471"/>
      <c r="FO23" s="471"/>
      <c r="FP23" s="471"/>
      <c r="FQ23" s="471"/>
      <c r="FR23" s="471"/>
      <c r="FS23" s="471"/>
      <c r="FT23" s="471"/>
      <c r="FU23" s="471"/>
      <c r="FV23" s="471"/>
      <c r="FW23" s="471"/>
      <c r="FX23" s="471"/>
      <c r="FY23" s="471"/>
      <c r="FZ23" s="471"/>
      <c r="GA23" s="471"/>
      <c r="GB23" s="471"/>
      <c r="GC23" s="471"/>
      <c r="GD23" s="471"/>
      <c r="GE23" s="471"/>
      <c r="GF23" s="471"/>
      <c r="GG23" s="471"/>
      <c r="GH23" s="471"/>
      <c r="GI23" s="471"/>
      <c r="GJ23" s="471"/>
      <c r="GK23" s="471"/>
      <c r="GL23" s="471"/>
      <c r="GM23" s="471"/>
      <c r="GN23" s="471"/>
      <c r="GO23" s="471"/>
      <c r="GP23" s="471"/>
      <c r="GQ23" s="471"/>
      <c r="GR23" s="471"/>
      <c r="GS23" s="471"/>
      <c r="GT23" s="471"/>
      <c r="GU23" s="471"/>
      <c r="GV23" s="471"/>
      <c r="GW23" s="471"/>
      <c r="GX23" s="471"/>
      <c r="GY23" s="471"/>
      <c r="GZ23" s="471"/>
      <c r="HA23" s="471"/>
      <c r="HB23" s="471"/>
      <c r="HC23" s="471"/>
      <c r="HD23" s="471"/>
      <c r="HE23" s="471"/>
      <c r="HF23" s="471"/>
      <c r="HG23" s="471"/>
      <c r="HH23" s="471"/>
      <c r="HI23" s="471"/>
      <c r="HJ23" s="471"/>
      <c r="HK23" s="471"/>
      <c r="HL23" s="471"/>
      <c r="HM23" s="471"/>
      <c r="HN23" s="471"/>
      <c r="HO23" s="471"/>
      <c r="HP23" s="471"/>
      <c r="HQ23" s="471"/>
      <c r="HR23" s="471"/>
      <c r="HS23" s="471"/>
      <c r="HT23" s="471"/>
      <c r="HU23" s="471"/>
      <c r="HV23" s="471"/>
      <c r="HW23" s="471"/>
      <c r="HX23" s="471"/>
      <c r="HY23" s="471"/>
      <c r="HZ23" s="471"/>
      <c r="IA23" s="471"/>
      <c r="IB23" s="471"/>
      <c r="IC23" s="471"/>
      <c r="ID23" s="471"/>
      <c r="IE23" s="471"/>
      <c r="IF23" s="471"/>
      <c r="IG23" s="471"/>
      <c r="IH23" s="471"/>
      <c r="II23" s="471"/>
      <c r="IJ23" s="471"/>
      <c r="IK23" s="471"/>
      <c r="IL23" s="471"/>
      <c r="IM23" s="471"/>
      <c r="IN23" s="471"/>
      <c r="IO23" s="471"/>
      <c r="IP23" s="471"/>
      <c r="IQ23" s="471"/>
      <c r="IR23" s="471"/>
      <c r="IS23" s="471"/>
      <c r="IT23" s="471"/>
      <c r="IU23" s="471"/>
      <c r="IV23" s="471"/>
      <c r="IW23" s="471"/>
      <c r="IX23" s="471"/>
      <c r="IY23" s="471"/>
      <c r="IZ23" s="471"/>
      <c r="JA23" s="471"/>
      <c r="JB23" s="471"/>
      <c r="JC23" s="471"/>
      <c r="JD23" s="471"/>
      <c r="JE23" s="471"/>
      <c r="JF23" s="471"/>
      <c r="JG23" s="471"/>
      <c r="JH23" s="471"/>
      <c r="JI23" s="471"/>
      <c r="JJ23" s="471"/>
      <c r="JK23" s="471"/>
      <c r="JL23" s="471"/>
      <c r="JM23" s="471"/>
      <c r="JN23" s="471"/>
      <c r="JO23" s="471"/>
      <c r="JP23" s="471"/>
      <c r="JQ23" s="471"/>
      <c r="JR23" s="471"/>
      <c r="JS23" s="471"/>
      <c r="JT23" s="471"/>
      <c r="JU23" s="471"/>
      <c r="JV23" s="471"/>
      <c r="JW23" s="471"/>
      <c r="JX23" s="471"/>
      <c r="JY23" s="471"/>
      <c r="JZ23" s="471"/>
      <c r="KA23" s="471"/>
      <c r="KB23" s="471"/>
      <c r="KC23" s="471"/>
      <c r="KD23" s="471"/>
      <c r="KE23" s="471"/>
      <c r="KF23" s="471"/>
      <c r="KG23" s="471"/>
      <c r="KH23" s="471"/>
      <c r="KI23" s="471"/>
      <c r="KJ23" s="471"/>
      <c r="KK23" s="471"/>
      <c r="KL23" s="471"/>
      <c r="KM23" s="471"/>
      <c r="KN23" s="471"/>
      <c r="KO23" s="471"/>
      <c r="KP23" s="471"/>
      <c r="KQ23" s="471"/>
      <c r="KR23" s="471"/>
      <c r="KS23" s="471"/>
      <c r="KT23" s="471"/>
      <c r="KU23" s="471"/>
      <c r="KV23" s="471"/>
      <c r="KW23" s="471"/>
      <c r="KX23" s="471"/>
      <c r="KY23" s="471"/>
      <c r="KZ23" s="471"/>
      <c r="LA23" s="471"/>
      <c r="LB23" s="471"/>
      <c r="LC23" s="471"/>
      <c r="LD23" s="471"/>
      <c r="LE23" s="471"/>
      <c r="LF23" s="471"/>
      <c r="LG23" s="471"/>
      <c r="LH23" s="471"/>
      <c r="LI23" s="471"/>
      <c r="LJ23" s="471"/>
      <c r="LK23" s="471"/>
      <c r="LL23" s="471"/>
      <c r="LM23" s="471"/>
      <c r="LN23" s="471"/>
      <c r="LO23" s="471"/>
      <c r="LP23" s="471"/>
      <c r="LQ23" s="471"/>
      <c r="LR23" s="471"/>
      <c r="LS23" s="471"/>
      <c r="LT23" s="471"/>
      <c r="LU23" s="471"/>
      <c r="LV23" s="471"/>
      <c r="LW23" s="471"/>
      <c r="LX23" s="471"/>
      <c r="LY23" s="471"/>
      <c r="LZ23" s="471"/>
      <c r="MA23" s="471"/>
      <c r="MB23" s="471"/>
      <c r="MC23" s="471"/>
      <c r="MD23" s="471"/>
      <c r="ME23" s="471"/>
      <c r="MF23" s="471"/>
      <c r="MG23" s="471"/>
      <c r="MH23" s="471"/>
      <c r="MI23" s="471"/>
      <c r="MJ23" s="471"/>
      <c r="MK23" s="471"/>
      <c r="ML23" s="471"/>
      <c r="MM23" s="471"/>
      <c r="MN23" s="471"/>
      <c r="MO23" s="471"/>
      <c r="MP23" s="471"/>
      <c r="MQ23" s="471"/>
      <c r="MR23" s="471"/>
      <c r="MS23" s="471"/>
      <c r="MT23" s="471"/>
      <c r="MU23" s="471"/>
      <c r="MV23" s="471"/>
      <c r="MW23" s="471"/>
      <c r="MX23" s="471"/>
      <c r="MY23" s="471"/>
      <c r="MZ23" s="471"/>
      <c r="NA23" s="471"/>
      <c r="NB23" s="471"/>
      <c r="NC23" s="471"/>
      <c r="ND23" s="471"/>
      <c r="NE23" s="471"/>
      <c r="NF23" s="471"/>
      <c r="NG23" s="471"/>
      <c r="NH23" s="471"/>
      <c r="NI23" s="471"/>
      <c r="NJ23" s="471"/>
      <c r="NK23" s="471"/>
      <c r="NL23" s="471"/>
      <c r="NM23" s="471"/>
      <c r="NN23" s="471"/>
      <c r="NO23" s="471"/>
      <c r="NP23" s="471"/>
      <c r="NQ23" s="471"/>
      <c r="NR23" s="471"/>
      <c r="NS23" s="471"/>
      <c r="NT23" s="471"/>
      <c r="NU23" s="471"/>
      <c r="NV23" s="471"/>
      <c r="NW23" s="471"/>
      <c r="NX23" s="471"/>
      <c r="NY23" s="471"/>
      <c r="NZ23" s="471"/>
      <c r="OA23" s="471"/>
      <c r="OB23" s="471"/>
      <c r="OC23" s="471"/>
      <c r="OD23" s="471"/>
      <c r="OE23" s="471"/>
      <c r="OF23" s="471"/>
      <c r="OG23" s="471"/>
      <c r="OH23" s="471"/>
      <c r="OI23" s="471"/>
      <c r="OJ23" s="471"/>
      <c r="OK23" s="471"/>
      <c r="OL23" s="471"/>
      <c r="OM23" s="471"/>
      <c r="ON23" s="471"/>
      <c r="OO23" s="471"/>
      <c r="OP23" s="471"/>
      <c r="OQ23" s="471"/>
      <c r="OR23" s="471"/>
      <c r="OS23" s="471"/>
      <c r="OT23" s="471"/>
      <c r="OU23" s="471"/>
      <c r="OV23" s="471"/>
      <c r="OW23" s="471"/>
      <c r="OX23" s="471"/>
      <c r="OY23" s="471"/>
      <c r="OZ23" s="471"/>
      <c r="PA23" s="471"/>
      <c r="PB23" s="471"/>
      <c r="PC23" s="471"/>
      <c r="PD23" s="471"/>
      <c r="PE23" s="471"/>
      <c r="PF23" s="471"/>
      <c r="PG23" s="471"/>
      <c r="PH23" s="471"/>
      <c r="PI23" s="471"/>
      <c r="PJ23" s="471"/>
      <c r="PK23" s="471"/>
      <c r="PL23" s="471"/>
      <c r="PM23" s="471"/>
      <c r="PN23" s="471"/>
      <c r="PO23" s="471"/>
      <c r="PP23" s="471"/>
      <c r="PQ23" s="471"/>
      <c r="PR23" s="471"/>
      <c r="PS23" s="471"/>
      <c r="PT23" s="471"/>
      <c r="PU23" s="471"/>
      <c r="PV23" s="471"/>
      <c r="PW23" s="471"/>
      <c r="PX23" s="471"/>
      <c r="PY23" s="471"/>
      <c r="PZ23" s="471"/>
      <c r="QA23" s="471"/>
      <c r="QB23" s="471"/>
      <c r="QC23" s="471"/>
      <c r="QD23" s="471"/>
      <c r="QE23" s="471"/>
      <c r="QF23" s="471"/>
      <c r="QG23" s="471"/>
      <c r="QH23" s="471"/>
      <c r="QI23" s="471"/>
      <c r="QJ23" s="471"/>
      <c r="QK23" s="471"/>
      <c r="QL23" s="471"/>
      <c r="QM23" s="471"/>
      <c r="QN23" s="471"/>
      <c r="QO23" s="471"/>
      <c r="QP23" s="471"/>
      <c r="QQ23" s="471"/>
      <c r="QR23" s="471"/>
      <c r="QS23" s="471"/>
      <c r="QT23" s="471"/>
      <c r="QU23" s="471"/>
      <c r="QV23" s="471"/>
      <c r="QW23" s="471"/>
      <c r="QX23" s="471"/>
      <c r="QY23" s="471"/>
      <c r="QZ23" s="471"/>
      <c r="RA23" s="471"/>
      <c r="RB23" s="471"/>
      <c r="RC23" s="471"/>
      <c r="RD23" s="471"/>
      <c r="RE23" s="471"/>
      <c r="RF23" s="471"/>
      <c r="RG23" s="471"/>
      <c r="RH23" s="471"/>
      <c r="RI23" s="471"/>
      <c r="RJ23" s="471"/>
      <c r="RK23" s="471"/>
      <c r="RL23" s="471"/>
      <c r="RM23" s="471"/>
      <c r="RN23" s="471"/>
      <c r="RO23" s="471"/>
      <c r="RP23" s="471"/>
      <c r="RQ23" s="471"/>
      <c r="RR23" s="471"/>
      <c r="RS23" s="471"/>
      <c r="RT23" s="471"/>
      <c r="RU23" s="471"/>
      <c r="RV23" s="471"/>
      <c r="RW23" s="471"/>
      <c r="RX23" s="471"/>
      <c r="RY23" s="471"/>
      <c r="RZ23" s="471"/>
      <c r="SA23" s="471"/>
      <c r="SB23" s="471"/>
      <c r="SC23" s="471"/>
      <c r="SD23" s="471"/>
      <c r="SE23" s="471"/>
      <c r="SF23" s="471"/>
      <c r="SG23" s="471"/>
      <c r="SH23" s="471"/>
      <c r="SI23" s="471"/>
      <c r="SJ23" s="471"/>
      <c r="SK23" s="471"/>
      <c r="SL23" s="471"/>
      <c r="SM23" s="471"/>
      <c r="SN23" s="471"/>
      <c r="SO23" s="471"/>
      <c r="SP23" s="471"/>
      <c r="SQ23" s="471"/>
      <c r="SR23" s="471"/>
      <c r="SS23" s="471"/>
      <c r="ST23" s="471"/>
      <c r="SU23" s="471"/>
      <c r="SV23" s="471"/>
      <c r="SW23" s="471"/>
      <c r="SX23" s="471"/>
      <c r="SY23" s="471"/>
      <c r="SZ23" s="471"/>
      <c r="TA23" s="471"/>
      <c r="TB23" s="471"/>
      <c r="TC23" s="471"/>
      <c r="TD23" s="471"/>
      <c r="TE23" s="471"/>
      <c r="TF23" s="471"/>
      <c r="TG23" s="471"/>
      <c r="TH23" s="471"/>
      <c r="TI23" s="471"/>
      <c r="TJ23" s="471"/>
      <c r="TK23" s="471"/>
      <c r="TL23" s="471"/>
      <c r="TM23" s="471"/>
      <c r="TN23" s="471"/>
      <c r="TO23" s="471"/>
      <c r="TP23" s="471"/>
      <c r="TQ23" s="471"/>
      <c r="TR23" s="471"/>
      <c r="TS23" s="471"/>
      <c r="TT23" s="471"/>
      <c r="TU23" s="471"/>
      <c r="TV23" s="471"/>
      <c r="TW23" s="471"/>
      <c r="TX23" s="471"/>
      <c r="TY23" s="471"/>
      <c r="TZ23" s="471"/>
      <c r="UA23" s="471"/>
      <c r="UB23" s="471"/>
      <c r="UC23" s="471"/>
      <c r="UD23" s="471"/>
      <c r="UE23" s="471"/>
      <c r="UF23" s="471"/>
      <c r="UG23" s="471"/>
      <c r="UH23" s="471"/>
      <c r="UI23" s="471"/>
      <c r="UJ23" s="471"/>
      <c r="UK23" s="471"/>
      <c r="UL23" s="471"/>
      <c r="UM23" s="471"/>
      <c r="UN23" s="471"/>
      <c r="UO23" s="471"/>
      <c r="UP23" s="471"/>
      <c r="UQ23" s="471"/>
      <c r="UR23" s="471"/>
      <c r="US23" s="471"/>
      <c r="UT23" s="471"/>
      <c r="UU23" s="471"/>
      <c r="UV23" s="471"/>
      <c r="UW23" s="471"/>
      <c r="UX23" s="471"/>
      <c r="UY23" s="471"/>
      <c r="UZ23" s="471"/>
      <c r="VA23" s="471"/>
      <c r="VB23" s="471"/>
      <c r="VC23" s="471"/>
      <c r="VD23" s="471"/>
      <c r="VE23" s="471"/>
      <c r="VF23" s="471"/>
      <c r="VG23" s="471"/>
      <c r="VH23" s="471"/>
      <c r="VI23" s="471"/>
      <c r="VJ23" s="471"/>
      <c r="VK23" s="471"/>
      <c r="VL23" s="471"/>
      <c r="VM23" s="471"/>
      <c r="VN23" s="471"/>
      <c r="VO23" s="471"/>
    </row>
    <row r="24" spans="1:587" s="421" customFormat="1" x14ac:dyDescent="0.2">
      <c r="A24" s="501" t="str">
        <f>'Estimación anualizada '!A24</f>
        <v>5.2. Mejora del nivel educativo y cualificación de la mano de obra de los productores de panela</v>
      </c>
      <c r="B24" s="501">
        <f>'Estimación anualizada '!V24</f>
        <v>24494414541.333336</v>
      </c>
      <c r="C24" s="501">
        <f>'Estimación anualizada '!B24+'Estimación anualizada '!C24+'Estimación anualizada '!D24+'Estimación anualizada '!E24</f>
        <v>4310175949.333334</v>
      </c>
      <c r="D24" s="501">
        <f>SUM('Estimación anualizada '!F24:M24)</f>
        <v>10092119296</v>
      </c>
      <c r="E24" s="501">
        <f>SUM('Estimación anualizada '!N24:U24)</f>
        <v>10092119296</v>
      </c>
      <c r="F24" s="501">
        <f t="shared" si="0"/>
        <v>24494414541.333336</v>
      </c>
      <c r="G24" s="501">
        <f t="shared" si="1"/>
        <v>0</v>
      </c>
      <c r="H24" s="471"/>
      <c r="I24" s="471"/>
      <c r="J24" s="471"/>
      <c r="K24" s="471"/>
      <c r="L24" s="471"/>
      <c r="M24" s="471"/>
      <c r="N24" s="471"/>
      <c r="O24" s="471"/>
      <c r="P24" s="471"/>
      <c r="Q24" s="471"/>
      <c r="R24" s="471"/>
      <c r="S24" s="471"/>
      <c r="T24" s="471"/>
      <c r="U24" s="471"/>
      <c r="V24" s="471"/>
      <c r="W24" s="471"/>
      <c r="X24" s="471"/>
      <c r="Y24" s="471"/>
      <c r="Z24" s="471"/>
      <c r="AA24" s="471"/>
      <c r="AB24" s="471"/>
      <c r="AC24" s="471"/>
      <c r="AD24" s="471"/>
      <c r="AE24" s="471"/>
      <c r="AF24" s="471"/>
      <c r="AG24" s="471"/>
      <c r="AH24" s="471"/>
      <c r="AI24" s="471"/>
      <c r="AJ24" s="471"/>
      <c r="AK24" s="471"/>
      <c r="AL24" s="471"/>
      <c r="AM24" s="471"/>
      <c r="AN24" s="471"/>
      <c r="AO24" s="471"/>
      <c r="AP24" s="471"/>
      <c r="AQ24" s="471"/>
      <c r="AR24" s="471"/>
      <c r="AS24" s="471"/>
      <c r="AT24" s="471"/>
      <c r="AU24" s="471"/>
      <c r="AV24" s="471"/>
      <c r="AW24" s="471"/>
      <c r="AX24" s="471"/>
      <c r="AY24" s="471"/>
      <c r="AZ24" s="471"/>
      <c r="BA24" s="471"/>
      <c r="BB24" s="471"/>
      <c r="BC24" s="471"/>
      <c r="BD24" s="471"/>
      <c r="BE24" s="471"/>
      <c r="BF24" s="471"/>
      <c r="BG24" s="471"/>
      <c r="BH24" s="471"/>
      <c r="BI24" s="471"/>
      <c r="BJ24" s="471"/>
      <c r="BK24" s="471"/>
      <c r="BL24" s="471"/>
      <c r="BM24" s="471"/>
      <c r="BN24" s="471"/>
      <c r="BO24" s="471"/>
      <c r="BP24" s="471"/>
      <c r="BQ24" s="471"/>
      <c r="BR24" s="471"/>
      <c r="BS24" s="471"/>
      <c r="BT24" s="471"/>
      <c r="BU24" s="471"/>
      <c r="BV24" s="471"/>
      <c r="BW24" s="471"/>
      <c r="BX24" s="471"/>
      <c r="BY24" s="471"/>
      <c r="BZ24" s="471"/>
      <c r="CA24" s="471"/>
      <c r="CB24" s="471"/>
      <c r="CC24" s="471"/>
      <c r="CD24" s="471"/>
      <c r="CE24" s="471"/>
      <c r="CF24" s="471"/>
      <c r="CG24" s="471"/>
      <c r="CH24" s="471"/>
      <c r="CI24" s="471"/>
      <c r="CJ24" s="471"/>
      <c r="CK24" s="471"/>
      <c r="CL24" s="471"/>
      <c r="CM24" s="471"/>
      <c r="CN24" s="471"/>
      <c r="CO24" s="471"/>
      <c r="CP24" s="471"/>
      <c r="CQ24" s="471"/>
      <c r="CR24" s="471"/>
      <c r="CS24" s="471"/>
      <c r="CT24" s="471"/>
      <c r="CU24" s="471"/>
      <c r="CV24" s="471"/>
      <c r="CW24" s="471"/>
      <c r="CX24" s="471"/>
      <c r="CY24" s="471"/>
      <c r="CZ24" s="471"/>
      <c r="DA24" s="471"/>
      <c r="DB24" s="471"/>
      <c r="DC24" s="471"/>
      <c r="DD24" s="471"/>
      <c r="DE24" s="471"/>
      <c r="DF24" s="471"/>
      <c r="DG24" s="471"/>
      <c r="DH24" s="471"/>
      <c r="DI24" s="471"/>
      <c r="DJ24" s="471"/>
      <c r="DK24" s="471"/>
      <c r="DL24" s="471"/>
      <c r="DM24" s="471"/>
      <c r="DN24" s="471"/>
      <c r="DO24" s="471"/>
      <c r="DP24" s="471"/>
      <c r="DQ24" s="471"/>
      <c r="DR24" s="471"/>
      <c r="DS24" s="471"/>
      <c r="DT24" s="471"/>
      <c r="DU24" s="471"/>
      <c r="DV24" s="471"/>
      <c r="DW24" s="471"/>
      <c r="DX24" s="471"/>
      <c r="DY24" s="471"/>
      <c r="DZ24" s="471"/>
      <c r="EA24" s="471"/>
      <c r="EB24" s="471"/>
      <c r="EC24" s="471"/>
      <c r="ED24" s="471"/>
      <c r="EE24" s="471"/>
      <c r="EF24" s="471"/>
      <c r="EG24" s="471"/>
      <c r="EH24" s="471"/>
      <c r="EI24" s="471"/>
      <c r="EJ24" s="471"/>
      <c r="EK24" s="471"/>
      <c r="EL24" s="471"/>
      <c r="EM24" s="471"/>
      <c r="EN24" s="471"/>
      <c r="EO24" s="471"/>
      <c r="EP24" s="471"/>
      <c r="EQ24" s="471"/>
      <c r="ER24" s="471"/>
      <c r="ES24" s="471"/>
      <c r="ET24" s="471"/>
      <c r="EU24" s="471"/>
      <c r="EV24" s="471"/>
      <c r="EW24" s="471"/>
      <c r="EX24" s="471"/>
      <c r="EY24" s="471"/>
      <c r="EZ24" s="471"/>
      <c r="FA24" s="471"/>
      <c r="FB24" s="471"/>
      <c r="FC24" s="471"/>
      <c r="FD24" s="471"/>
      <c r="FE24" s="471"/>
      <c r="FF24" s="471"/>
      <c r="FG24" s="471"/>
      <c r="FH24" s="471"/>
      <c r="FI24" s="471"/>
      <c r="FJ24" s="471"/>
      <c r="FK24" s="471"/>
      <c r="FL24" s="471"/>
      <c r="FM24" s="471"/>
      <c r="FN24" s="471"/>
      <c r="FO24" s="471"/>
      <c r="FP24" s="471"/>
      <c r="FQ24" s="471"/>
      <c r="FR24" s="471"/>
      <c r="FS24" s="471"/>
      <c r="FT24" s="471"/>
      <c r="FU24" s="471"/>
      <c r="FV24" s="471"/>
      <c r="FW24" s="471"/>
      <c r="FX24" s="471"/>
      <c r="FY24" s="471"/>
      <c r="FZ24" s="471"/>
      <c r="GA24" s="471"/>
      <c r="GB24" s="471"/>
      <c r="GC24" s="471"/>
      <c r="GD24" s="471"/>
      <c r="GE24" s="471"/>
      <c r="GF24" s="471"/>
      <c r="GG24" s="471"/>
      <c r="GH24" s="471"/>
      <c r="GI24" s="471"/>
      <c r="GJ24" s="471"/>
      <c r="GK24" s="471"/>
      <c r="GL24" s="471"/>
      <c r="GM24" s="471"/>
      <c r="GN24" s="471"/>
      <c r="GO24" s="471"/>
      <c r="GP24" s="471"/>
      <c r="GQ24" s="471"/>
      <c r="GR24" s="471"/>
      <c r="GS24" s="471"/>
      <c r="GT24" s="471"/>
      <c r="GU24" s="471"/>
      <c r="GV24" s="471"/>
      <c r="GW24" s="471"/>
      <c r="GX24" s="471"/>
      <c r="GY24" s="471"/>
      <c r="GZ24" s="471"/>
      <c r="HA24" s="471"/>
      <c r="HB24" s="471"/>
      <c r="HC24" s="471"/>
      <c r="HD24" s="471"/>
      <c r="HE24" s="471"/>
      <c r="HF24" s="471"/>
      <c r="HG24" s="471"/>
      <c r="HH24" s="471"/>
      <c r="HI24" s="471"/>
      <c r="HJ24" s="471"/>
      <c r="HK24" s="471"/>
      <c r="HL24" s="471"/>
      <c r="HM24" s="471"/>
      <c r="HN24" s="471"/>
      <c r="HO24" s="471"/>
      <c r="HP24" s="471"/>
      <c r="HQ24" s="471"/>
      <c r="HR24" s="471"/>
      <c r="HS24" s="471"/>
      <c r="HT24" s="471"/>
      <c r="HU24" s="471"/>
      <c r="HV24" s="471"/>
      <c r="HW24" s="471"/>
      <c r="HX24" s="471"/>
      <c r="HY24" s="471"/>
      <c r="HZ24" s="471"/>
      <c r="IA24" s="471"/>
      <c r="IB24" s="471"/>
      <c r="IC24" s="471"/>
      <c r="ID24" s="471"/>
      <c r="IE24" s="471"/>
      <c r="IF24" s="471"/>
      <c r="IG24" s="471"/>
      <c r="IH24" s="471"/>
      <c r="II24" s="471"/>
      <c r="IJ24" s="471"/>
      <c r="IK24" s="471"/>
      <c r="IL24" s="471"/>
      <c r="IM24" s="471"/>
      <c r="IN24" s="471"/>
      <c r="IO24" s="471"/>
      <c r="IP24" s="471"/>
      <c r="IQ24" s="471"/>
      <c r="IR24" s="471"/>
      <c r="IS24" s="471"/>
      <c r="IT24" s="471"/>
      <c r="IU24" s="471"/>
      <c r="IV24" s="471"/>
      <c r="IW24" s="471"/>
      <c r="IX24" s="471"/>
      <c r="IY24" s="471"/>
      <c r="IZ24" s="471"/>
      <c r="JA24" s="471"/>
      <c r="JB24" s="471"/>
      <c r="JC24" s="471"/>
      <c r="JD24" s="471"/>
      <c r="JE24" s="471"/>
      <c r="JF24" s="471"/>
      <c r="JG24" s="471"/>
      <c r="JH24" s="471"/>
      <c r="JI24" s="471"/>
      <c r="JJ24" s="471"/>
      <c r="JK24" s="471"/>
      <c r="JL24" s="471"/>
      <c r="JM24" s="471"/>
      <c r="JN24" s="471"/>
      <c r="JO24" s="471"/>
      <c r="JP24" s="471"/>
      <c r="JQ24" s="471"/>
      <c r="JR24" s="471"/>
      <c r="JS24" s="471"/>
      <c r="JT24" s="471"/>
      <c r="JU24" s="471"/>
      <c r="JV24" s="471"/>
      <c r="JW24" s="471"/>
      <c r="JX24" s="471"/>
      <c r="JY24" s="471"/>
      <c r="JZ24" s="471"/>
      <c r="KA24" s="471"/>
      <c r="KB24" s="471"/>
      <c r="KC24" s="471"/>
      <c r="KD24" s="471"/>
      <c r="KE24" s="471"/>
      <c r="KF24" s="471"/>
      <c r="KG24" s="471"/>
      <c r="KH24" s="471"/>
      <c r="KI24" s="471"/>
      <c r="KJ24" s="471"/>
      <c r="KK24" s="471"/>
      <c r="KL24" s="471"/>
      <c r="KM24" s="471"/>
      <c r="KN24" s="471"/>
      <c r="KO24" s="471"/>
      <c r="KP24" s="471"/>
      <c r="KQ24" s="471"/>
      <c r="KR24" s="471"/>
      <c r="KS24" s="471"/>
      <c r="KT24" s="471"/>
      <c r="KU24" s="471"/>
      <c r="KV24" s="471"/>
      <c r="KW24" s="471"/>
      <c r="KX24" s="471"/>
      <c r="KY24" s="471"/>
      <c r="KZ24" s="471"/>
      <c r="LA24" s="471"/>
      <c r="LB24" s="471"/>
      <c r="LC24" s="471"/>
      <c r="LD24" s="471"/>
      <c r="LE24" s="471"/>
      <c r="LF24" s="471"/>
      <c r="LG24" s="471"/>
      <c r="LH24" s="471"/>
      <c r="LI24" s="471"/>
      <c r="LJ24" s="471"/>
      <c r="LK24" s="471"/>
      <c r="LL24" s="471"/>
      <c r="LM24" s="471"/>
      <c r="LN24" s="471"/>
      <c r="LO24" s="471"/>
      <c r="LP24" s="471"/>
      <c r="LQ24" s="471"/>
      <c r="LR24" s="471"/>
      <c r="LS24" s="471"/>
      <c r="LT24" s="471"/>
      <c r="LU24" s="471"/>
      <c r="LV24" s="471"/>
      <c r="LW24" s="471"/>
      <c r="LX24" s="471"/>
      <c r="LY24" s="471"/>
      <c r="LZ24" s="471"/>
      <c r="MA24" s="471"/>
      <c r="MB24" s="471"/>
      <c r="MC24" s="471"/>
      <c r="MD24" s="471"/>
      <c r="ME24" s="471"/>
      <c r="MF24" s="471"/>
      <c r="MG24" s="471"/>
      <c r="MH24" s="471"/>
      <c r="MI24" s="471"/>
      <c r="MJ24" s="471"/>
      <c r="MK24" s="471"/>
      <c r="ML24" s="471"/>
      <c r="MM24" s="471"/>
      <c r="MN24" s="471"/>
      <c r="MO24" s="471"/>
      <c r="MP24" s="471"/>
      <c r="MQ24" s="471"/>
      <c r="MR24" s="471"/>
      <c r="MS24" s="471"/>
      <c r="MT24" s="471"/>
      <c r="MU24" s="471"/>
      <c r="MV24" s="471"/>
      <c r="MW24" s="471"/>
      <c r="MX24" s="471"/>
      <c r="MY24" s="471"/>
      <c r="MZ24" s="471"/>
      <c r="NA24" s="471"/>
      <c r="NB24" s="471"/>
      <c r="NC24" s="471"/>
      <c r="ND24" s="471"/>
      <c r="NE24" s="471"/>
      <c r="NF24" s="471"/>
      <c r="NG24" s="471"/>
      <c r="NH24" s="471"/>
      <c r="NI24" s="471"/>
      <c r="NJ24" s="471"/>
      <c r="NK24" s="471"/>
      <c r="NL24" s="471"/>
      <c r="NM24" s="471"/>
      <c r="NN24" s="471"/>
      <c r="NO24" s="471"/>
      <c r="NP24" s="471"/>
      <c r="NQ24" s="471"/>
      <c r="NR24" s="471"/>
      <c r="NS24" s="471"/>
      <c r="NT24" s="471"/>
      <c r="NU24" s="471"/>
      <c r="NV24" s="471"/>
      <c r="NW24" s="471"/>
      <c r="NX24" s="471"/>
      <c r="NY24" s="471"/>
      <c r="NZ24" s="471"/>
      <c r="OA24" s="471"/>
      <c r="OB24" s="471"/>
      <c r="OC24" s="471"/>
      <c r="OD24" s="471"/>
      <c r="OE24" s="471"/>
      <c r="OF24" s="471"/>
      <c r="OG24" s="471"/>
      <c r="OH24" s="471"/>
      <c r="OI24" s="471"/>
      <c r="OJ24" s="471"/>
      <c r="OK24" s="471"/>
      <c r="OL24" s="471"/>
      <c r="OM24" s="471"/>
      <c r="ON24" s="471"/>
      <c r="OO24" s="471"/>
      <c r="OP24" s="471"/>
      <c r="OQ24" s="471"/>
      <c r="OR24" s="471"/>
      <c r="OS24" s="471"/>
      <c r="OT24" s="471"/>
      <c r="OU24" s="471"/>
      <c r="OV24" s="471"/>
      <c r="OW24" s="471"/>
      <c r="OX24" s="471"/>
      <c r="OY24" s="471"/>
      <c r="OZ24" s="471"/>
      <c r="PA24" s="471"/>
      <c r="PB24" s="471"/>
      <c r="PC24" s="471"/>
      <c r="PD24" s="471"/>
      <c r="PE24" s="471"/>
      <c r="PF24" s="471"/>
      <c r="PG24" s="471"/>
      <c r="PH24" s="471"/>
      <c r="PI24" s="471"/>
      <c r="PJ24" s="471"/>
      <c r="PK24" s="471"/>
      <c r="PL24" s="471"/>
      <c r="PM24" s="471"/>
      <c r="PN24" s="471"/>
      <c r="PO24" s="471"/>
      <c r="PP24" s="471"/>
      <c r="PQ24" s="471"/>
      <c r="PR24" s="471"/>
      <c r="PS24" s="471"/>
      <c r="PT24" s="471"/>
      <c r="PU24" s="471"/>
      <c r="PV24" s="471"/>
      <c r="PW24" s="471"/>
      <c r="PX24" s="471"/>
      <c r="PY24" s="471"/>
      <c r="PZ24" s="471"/>
      <c r="QA24" s="471"/>
      <c r="QB24" s="471"/>
      <c r="QC24" s="471"/>
      <c r="QD24" s="471"/>
      <c r="QE24" s="471"/>
      <c r="QF24" s="471"/>
      <c r="QG24" s="471"/>
      <c r="QH24" s="471"/>
      <c r="QI24" s="471"/>
      <c r="QJ24" s="471"/>
      <c r="QK24" s="471"/>
      <c r="QL24" s="471"/>
      <c r="QM24" s="471"/>
      <c r="QN24" s="471"/>
      <c r="QO24" s="471"/>
      <c r="QP24" s="471"/>
      <c r="QQ24" s="471"/>
      <c r="QR24" s="471"/>
      <c r="QS24" s="471"/>
      <c r="QT24" s="471"/>
      <c r="QU24" s="471"/>
      <c r="QV24" s="471"/>
      <c r="QW24" s="471"/>
      <c r="QX24" s="471"/>
      <c r="QY24" s="471"/>
      <c r="QZ24" s="471"/>
      <c r="RA24" s="471"/>
      <c r="RB24" s="471"/>
      <c r="RC24" s="471"/>
      <c r="RD24" s="471"/>
      <c r="RE24" s="471"/>
      <c r="RF24" s="471"/>
      <c r="RG24" s="471"/>
      <c r="RH24" s="471"/>
      <c r="RI24" s="471"/>
      <c r="RJ24" s="471"/>
      <c r="RK24" s="471"/>
      <c r="RL24" s="471"/>
      <c r="RM24" s="471"/>
      <c r="RN24" s="471"/>
      <c r="RO24" s="471"/>
      <c r="RP24" s="471"/>
      <c r="RQ24" s="471"/>
      <c r="RR24" s="471"/>
      <c r="RS24" s="471"/>
      <c r="RT24" s="471"/>
      <c r="RU24" s="471"/>
      <c r="RV24" s="471"/>
      <c r="RW24" s="471"/>
      <c r="RX24" s="471"/>
      <c r="RY24" s="471"/>
      <c r="RZ24" s="471"/>
      <c r="SA24" s="471"/>
      <c r="SB24" s="471"/>
      <c r="SC24" s="471"/>
      <c r="SD24" s="471"/>
      <c r="SE24" s="471"/>
      <c r="SF24" s="471"/>
      <c r="SG24" s="471"/>
      <c r="SH24" s="471"/>
      <c r="SI24" s="471"/>
      <c r="SJ24" s="471"/>
      <c r="SK24" s="471"/>
      <c r="SL24" s="471"/>
      <c r="SM24" s="471"/>
      <c r="SN24" s="471"/>
      <c r="SO24" s="471"/>
      <c r="SP24" s="471"/>
      <c r="SQ24" s="471"/>
      <c r="SR24" s="471"/>
      <c r="SS24" s="471"/>
      <c r="ST24" s="471"/>
      <c r="SU24" s="471"/>
      <c r="SV24" s="471"/>
      <c r="SW24" s="471"/>
      <c r="SX24" s="471"/>
      <c r="SY24" s="471"/>
      <c r="SZ24" s="471"/>
      <c r="TA24" s="471"/>
      <c r="TB24" s="471"/>
      <c r="TC24" s="471"/>
      <c r="TD24" s="471"/>
      <c r="TE24" s="471"/>
      <c r="TF24" s="471"/>
      <c r="TG24" s="471"/>
      <c r="TH24" s="471"/>
      <c r="TI24" s="471"/>
      <c r="TJ24" s="471"/>
      <c r="TK24" s="471"/>
      <c r="TL24" s="471"/>
      <c r="TM24" s="471"/>
      <c r="TN24" s="471"/>
      <c r="TO24" s="471"/>
      <c r="TP24" s="471"/>
      <c r="TQ24" s="471"/>
      <c r="TR24" s="471"/>
      <c r="TS24" s="471"/>
      <c r="TT24" s="471"/>
      <c r="TU24" s="471"/>
      <c r="TV24" s="471"/>
      <c r="TW24" s="471"/>
      <c r="TX24" s="471"/>
      <c r="TY24" s="471"/>
      <c r="TZ24" s="471"/>
      <c r="UA24" s="471"/>
      <c r="UB24" s="471"/>
      <c r="UC24" s="471"/>
      <c r="UD24" s="471"/>
      <c r="UE24" s="471"/>
      <c r="UF24" s="471"/>
      <c r="UG24" s="471"/>
      <c r="UH24" s="471"/>
      <c r="UI24" s="471"/>
      <c r="UJ24" s="471"/>
      <c r="UK24" s="471"/>
      <c r="UL24" s="471"/>
      <c r="UM24" s="471"/>
      <c r="UN24" s="471"/>
      <c r="UO24" s="471"/>
      <c r="UP24" s="471"/>
      <c r="UQ24" s="471"/>
      <c r="UR24" s="471"/>
      <c r="US24" s="471"/>
      <c r="UT24" s="471"/>
      <c r="UU24" s="471"/>
      <c r="UV24" s="471"/>
      <c r="UW24" s="471"/>
      <c r="UX24" s="471"/>
      <c r="UY24" s="471"/>
      <c r="UZ24" s="471"/>
      <c r="VA24" s="471"/>
      <c r="VB24" s="471"/>
      <c r="VC24" s="471"/>
      <c r="VD24" s="471"/>
      <c r="VE24" s="471"/>
      <c r="VF24" s="471"/>
      <c r="VG24" s="471"/>
      <c r="VH24" s="471"/>
      <c r="VI24" s="471"/>
      <c r="VJ24" s="471"/>
      <c r="VK24" s="471"/>
      <c r="VL24" s="471"/>
      <c r="VM24" s="471"/>
      <c r="VN24" s="471"/>
      <c r="VO24" s="471"/>
    </row>
    <row r="25" spans="1:587" s="421" customFormat="1" ht="28.5" x14ac:dyDescent="0.2">
      <c r="A25" s="501" t="str">
        <f>'Estimación anualizada '!A25</f>
        <v>5.3. Contribución en la gestión y acceso a los bienes y servicios públicos no sectoriales que tienen incidencia en el desarrollo social y productivo de la cadena</v>
      </c>
      <c r="B25" s="501">
        <f>'Estimación anualizada '!V25</f>
        <v>6677988137.0666685</v>
      </c>
      <c r="C25" s="501">
        <f>'Estimación anualizada '!B25+'Estimación anualizada '!C25+'Estimación anualizada '!D25+'Estimación anualizada '!E25</f>
        <v>1520809282.6666667</v>
      </c>
      <c r="D25" s="501">
        <f>SUM('Estimación anualizada '!F25:M25)</f>
        <v>2824171894.4000001</v>
      </c>
      <c r="E25" s="501">
        <f>SUM('Estimación anualizada '!N25:U25)</f>
        <v>2333006960</v>
      </c>
      <c r="F25" s="501">
        <f t="shared" si="0"/>
        <v>6677988137.0666666</v>
      </c>
      <c r="G25" s="501">
        <f t="shared" si="1"/>
        <v>0</v>
      </c>
      <c r="H25" s="471"/>
      <c r="I25" s="471"/>
      <c r="J25" s="471"/>
      <c r="K25" s="471"/>
      <c r="L25" s="471"/>
      <c r="M25" s="471"/>
      <c r="N25" s="471"/>
      <c r="O25" s="471"/>
      <c r="P25" s="471"/>
      <c r="Q25" s="471"/>
      <c r="R25" s="471"/>
      <c r="S25" s="471"/>
      <c r="T25" s="471"/>
      <c r="U25" s="471"/>
      <c r="V25" s="471"/>
      <c r="W25" s="471"/>
      <c r="X25" s="471"/>
      <c r="Y25" s="471"/>
      <c r="Z25" s="471"/>
      <c r="AA25" s="471"/>
      <c r="AB25" s="471"/>
      <c r="AC25" s="471"/>
      <c r="AD25" s="471"/>
      <c r="AE25" s="471"/>
      <c r="AF25" s="471"/>
      <c r="AG25" s="471"/>
      <c r="AH25" s="471"/>
      <c r="AI25" s="471"/>
      <c r="AJ25" s="471"/>
      <c r="AK25" s="471"/>
      <c r="AL25" s="471"/>
      <c r="AM25" s="471"/>
      <c r="AN25" s="471"/>
      <c r="AO25" s="471"/>
      <c r="AP25" s="471"/>
      <c r="AQ25" s="471"/>
      <c r="AR25" s="471"/>
      <c r="AS25" s="471"/>
      <c r="AT25" s="471"/>
      <c r="AU25" s="471"/>
      <c r="AV25" s="471"/>
      <c r="AW25" s="471"/>
      <c r="AX25" s="471"/>
      <c r="AY25" s="471"/>
      <c r="AZ25" s="471"/>
      <c r="BA25" s="471"/>
      <c r="BB25" s="471"/>
      <c r="BC25" s="471"/>
      <c r="BD25" s="471"/>
      <c r="BE25" s="471"/>
      <c r="BF25" s="471"/>
      <c r="BG25" s="471"/>
      <c r="BH25" s="471"/>
      <c r="BI25" s="471"/>
      <c r="BJ25" s="471"/>
      <c r="BK25" s="471"/>
      <c r="BL25" s="471"/>
      <c r="BM25" s="471"/>
      <c r="BN25" s="471"/>
      <c r="BO25" s="471"/>
      <c r="BP25" s="471"/>
      <c r="BQ25" s="471"/>
      <c r="BR25" s="471"/>
      <c r="BS25" s="471"/>
      <c r="BT25" s="471"/>
      <c r="BU25" s="471"/>
      <c r="BV25" s="471"/>
      <c r="BW25" s="471"/>
      <c r="BX25" s="471"/>
      <c r="BY25" s="471"/>
      <c r="BZ25" s="471"/>
      <c r="CA25" s="471"/>
      <c r="CB25" s="471"/>
      <c r="CC25" s="471"/>
      <c r="CD25" s="471"/>
      <c r="CE25" s="471"/>
      <c r="CF25" s="471"/>
      <c r="CG25" s="471"/>
      <c r="CH25" s="471"/>
      <c r="CI25" s="471"/>
      <c r="CJ25" s="471"/>
      <c r="CK25" s="471"/>
      <c r="CL25" s="471"/>
      <c r="CM25" s="471"/>
      <c r="CN25" s="471"/>
      <c r="CO25" s="471"/>
      <c r="CP25" s="471"/>
      <c r="CQ25" s="471"/>
      <c r="CR25" s="471"/>
      <c r="CS25" s="471"/>
      <c r="CT25" s="471"/>
      <c r="CU25" s="471"/>
      <c r="CV25" s="471"/>
      <c r="CW25" s="471"/>
      <c r="CX25" s="471"/>
      <c r="CY25" s="471"/>
      <c r="CZ25" s="471"/>
      <c r="DA25" s="471"/>
      <c r="DB25" s="471"/>
      <c r="DC25" s="471"/>
      <c r="DD25" s="471"/>
      <c r="DE25" s="471"/>
      <c r="DF25" s="471"/>
      <c r="DG25" s="471"/>
      <c r="DH25" s="471"/>
      <c r="DI25" s="471"/>
      <c r="DJ25" s="471"/>
      <c r="DK25" s="471"/>
      <c r="DL25" s="471"/>
      <c r="DM25" s="471"/>
      <c r="DN25" s="471"/>
      <c r="DO25" s="471"/>
      <c r="DP25" s="471"/>
      <c r="DQ25" s="471"/>
      <c r="DR25" s="471"/>
      <c r="DS25" s="471"/>
      <c r="DT25" s="471"/>
      <c r="DU25" s="471"/>
      <c r="DV25" s="471"/>
      <c r="DW25" s="471"/>
      <c r="DX25" s="471"/>
      <c r="DY25" s="471"/>
      <c r="DZ25" s="471"/>
      <c r="EA25" s="471"/>
      <c r="EB25" s="471"/>
      <c r="EC25" s="471"/>
      <c r="ED25" s="471"/>
      <c r="EE25" s="471"/>
      <c r="EF25" s="471"/>
      <c r="EG25" s="471"/>
      <c r="EH25" s="471"/>
      <c r="EI25" s="471"/>
      <c r="EJ25" s="471"/>
      <c r="EK25" s="471"/>
      <c r="EL25" s="471"/>
      <c r="EM25" s="471"/>
      <c r="EN25" s="471"/>
      <c r="EO25" s="471"/>
      <c r="EP25" s="471"/>
      <c r="EQ25" s="471"/>
      <c r="ER25" s="471"/>
      <c r="ES25" s="471"/>
      <c r="ET25" s="471"/>
      <c r="EU25" s="471"/>
      <c r="EV25" s="471"/>
      <c r="EW25" s="471"/>
      <c r="EX25" s="471"/>
      <c r="EY25" s="471"/>
      <c r="EZ25" s="471"/>
      <c r="FA25" s="471"/>
      <c r="FB25" s="471"/>
      <c r="FC25" s="471"/>
      <c r="FD25" s="471"/>
      <c r="FE25" s="471"/>
      <c r="FF25" s="471"/>
      <c r="FG25" s="471"/>
      <c r="FH25" s="471"/>
      <c r="FI25" s="471"/>
      <c r="FJ25" s="471"/>
      <c r="FK25" s="471"/>
      <c r="FL25" s="471"/>
      <c r="FM25" s="471"/>
      <c r="FN25" s="471"/>
      <c r="FO25" s="471"/>
      <c r="FP25" s="471"/>
      <c r="FQ25" s="471"/>
      <c r="FR25" s="471"/>
      <c r="FS25" s="471"/>
      <c r="FT25" s="471"/>
      <c r="FU25" s="471"/>
      <c r="FV25" s="471"/>
      <c r="FW25" s="471"/>
      <c r="FX25" s="471"/>
      <c r="FY25" s="471"/>
      <c r="FZ25" s="471"/>
      <c r="GA25" s="471"/>
      <c r="GB25" s="471"/>
      <c r="GC25" s="471"/>
      <c r="GD25" s="471"/>
      <c r="GE25" s="471"/>
      <c r="GF25" s="471"/>
      <c r="GG25" s="471"/>
      <c r="GH25" s="471"/>
      <c r="GI25" s="471"/>
      <c r="GJ25" s="471"/>
      <c r="GK25" s="471"/>
      <c r="GL25" s="471"/>
      <c r="GM25" s="471"/>
      <c r="GN25" s="471"/>
      <c r="GO25" s="471"/>
      <c r="GP25" s="471"/>
      <c r="GQ25" s="471"/>
      <c r="GR25" s="471"/>
      <c r="GS25" s="471"/>
      <c r="GT25" s="471"/>
      <c r="GU25" s="471"/>
      <c r="GV25" s="471"/>
      <c r="GW25" s="471"/>
      <c r="GX25" s="471"/>
      <c r="GY25" s="471"/>
      <c r="GZ25" s="471"/>
      <c r="HA25" s="471"/>
      <c r="HB25" s="471"/>
      <c r="HC25" s="471"/>
      <c r="HD25" s="471"/>
      <c r="HE25" s="471"/>
      <c r="HF25" s="471"/>
      <c r="HG25" s="471"/>
      <c r="HH25" s="471"/>
      <c r="HI25" s="471"/>
      <c r="HJ25" s="471"/>
      <c r="HK25" s="471"/>
      <c r="HL25" s="471"/>
      <c r="HM25" s="471"/>
      <c r="HN25" s="471"/>
      <c r="HO25" s="471"/>
      <c r="HP25" s="471"/>
      <c r="HQ25" s="471"/>
      <c r="HR25" s="471"/>
      <c r="HS25" s="471"/>
      <c r="HT25" s="471"/>
      <c r="HU25" s="471"/>
      <c r="HV25" s="471"/>
      <c r="HW25" s="471"/>
      <c r="HX25" s="471"/>
      <c r="HY25" s="471"/>
      <c r="HZ25" s="471"/>
      <c r="IA25" s="471"/>
      <c r="IB25" s="471"/>
      <c r="IC25" s="471"/>
      <c r="ID25" s="471"/>
      <c r="IE25" s="471"/>
      <c r="IF25" s="471"/>
      <c r="IG25" s="471"/>
      <c r="IH25" s="471"/>
      <c r="II25" s="471"/>
      <c r="IJ25" s="471"/>
      <c r="IK25" s="471"/>
      <c r="IL25" s="471"/>
      <c r="IM25" s="471"/>
      <c r="IN25" s="471"/>
      <c r="IO25" s="471"/>
      <c r="IP25" s="471"/>
      <c r="IQ25" s="471"/>
      <c r="IR25" s="471"/>
      <c r="IS25" s="471"/>
      <c r="IT25" s="471"/>
      <c r="IU25" s="471"/>
      <c r="IV25" s="471"/>
      <c r="IW25" s="471"/>
      <c r="IX25" s="471"/>
      <c r="IY25" s="471"/>
      <c r="IZ25" s="471"/>
      <c r="JA25" s="471"/>
      <c r="JB25" s="471"/>
      <c r="JC25" s="471"/>
      <c r="JD25" s="471"/>
      <c r="JE25" s="471"/>
      <c r="JF25" s="471"/>
      <c r="JG25" s="471"/>
      <c r="JH25" s="471"/>
      <c r="JI25" s="471"/>
      <c r="JJ25" s="471"/>
      <c r="JK25" s="471"/>
      <c r="JL25" s="471"/>
      <c r="JM25" s="471"/>
      <c r="JN25" s="471"/>
      <c r="JO25" s="471"/>
      <c r="JP25" s="471"/>
      <c r="JQ25" s="471"/>
      <c r="JR25" s="471"/>
      <c r="JS25" s="471"/>
      <c r="JT25" s="471"/>
      <c r="JU25" s="471"/>
      <c r="JV25" s="471"/>
      <c r="JW25" s="471"/>
      <c r="JX25" s="471"/>
      <c r="JY25" s="471"/>
      <c r="JZ25" s="471"/>
      <c r="KA25" s="471"/>
      <c r="KB25" s="471"/>
      <c r="KC25" s="471"/>
      <c r="KD25" s="471"/>
      <c r="KE25" s="471"/>
      <c r="KF25" s="471"/>
      <c r="KG25" s="471"/>
      <c r="KH25" s="471"/>
      <c r="KI25" s="471"/>
      <c r="KJ25" s="471"/>
      <c r="KK25" s="471"/>
      <c r="KL25" s="471"/>
      <c r="KM25" s="471"/>
      <c r="KN25" s="471"/>
      <c r="KO25" s="471"/>
      <c r="KP25" s="471"/>
      <c r="KQ25" s="471"/>
      <c r="KR25" s="471"/>
      <c r="KS25" s="471"/>
      <c r="KT25" s="471"/>
      <c r="KU25" s="471"/>
      <c r="KV25" s="471"/>
      <c r="KW25" s="471"/>
      <c r="KX25" s="471"/>
      <c r="KY25" s="471"/>
      <c r="KZ25" s="471"/>
      <c r="LA25" s="471"/>
      <c r="LB25" s="471"/>
      <c r="LC25" s="471"/>
      <c r="LD25" s="471"/>
      <c r="LE25" s="471"/>
      <c r="LF25" s="471"/>
      <c r="LG25" s="471"/>
      <c r="LH25" s="471"/>
      <c r="LI25" s="471"/>
      <c r="LJ25" s="471"/>
      <c r="LK25" s="471"/>
      <c r="LL25" s="471"/>
      <c r="LM25" s="471"/>
      <c r="LN25" s="471"/>
      <c r="LO25" s="471"/>
      <c r="LP25" s="471"/>
      <c r="LQ25" s="471"/>
      <c r="LR25" s="471"/>
      <c r="LS25" s="471"/>
      <c r="LT25" s="471"/>
      <c r="LU25" s="471"/>
      <c r="LV25" s="471"/>
      <c r="LW25" s="471"/>
      <c r="LX25" s="471"/>
      <c r="LY25" s="471"/>
      <c r="LZ25" s="471"/>
      <c r="MA25" s="471"/>
      <c r="MB25" s="471"/>
      <c r="MC25" s="471"/>
      <c r="MD25" s="471"/>
      <c r="ME25" s="471"/>
      <c r="MF25" s="471"/>
      <c r="MG25" s="471"/>
      <c r="MH25" s="471"/>
      <c r="MI25" s="471"/>
      <c r="MJ25" s="471"/>
      <c r="MK25" s="471"/>
      <c r="ML25" s="471"/>
      <c r="MM25" s="471"/>
      <c r="MN25" s="471"/>
      <c r="MO25" s="471"/>
      <c r="MP25" s="471"/>
      <c r="MQ25" s="471"/>
      <c r="MR25" s="471"/>
      <c r="MS25" s="471"/>
      <c r="MT25" s="471"/>
      <c r="MU25" s="471"/>
      <c r="MV25" s="471"/>
      <c r="MW25" s="471"/>
      <c r="MX25" s="471"/>
      <c r="MY25" s="471"/>
      <c r="MZ25" s="471"/>
      <c r="NA25" s="471"/>
      <c r="NB25" s="471"/>
      <c r="NC25" s="471"/>
      <c r="ND25" s="471"/>
      <c r="NE25" s="471"/>
      <c r="NF25" s="471"/>
      <c r="NG25" s="471"/>
      <c r="NH25" s="471"/>
      <c r="NI25" s="471"/>
      <c r="NJ25" s="471"/>
      <c r="NK25" s="471"/>
      <c r="NL25" s="471"/>
      <c r="NM25" s="471"/>
      <c r="NN25" s="471"/>
      <c r="NO25" s="471"/>
      <c r="NP25" s="471"/>
      <c r="NQ25" s="471"/>
      <c r="NR25" s="471"/>
      <c r="NS25" s="471"/>
      <c r="NT25" s="471"/>
      <c r="NU25" s="471"/>
      <c r="NV25" s="471"/>
      <c r="NW25" s="471"/>
      <c r="NX25" s="471"/>
      <c r="NY25" s="471"/>
      <c r="NZ25" s="471"/>
      <c r="OA25" s="471"/>
      <c r="OB25" s="471"/>
      <c r="OC25" s="471"/>
      <c r="OD25" s="471"/>
      <c r="OE25" s="471"/>
      <c r="OF25" s="471"/>
      <c r="OG25" s="471"/>
      <c r="OH25" s="471"/>
      <c r="OI25" s="471"/>
      <c r="OJ25" s="471"/>
      <c r="OK25" s="471"/>
      <c r="OL25" s="471"/>
      <c r="OM25" s="471"/>
      <c r="ON25" s="471"/>
      <c r="OO25" s="471"/>
      <c r="OP25" s="471"/>
      <c r="OQ25" s="471"/>
      <c r="OR25" s="471"/>
      <c r="OS25" s="471"/>
      <c r="OT25" s="471"/>
      <c r="OU25" s="471"/>
      <c r="OV25" s="471"/>
      <c r="OW25" s="471"/>
      <c r="OX25" s="471"/>
      <c r="OY25" s="471"/>
      <c r="OZ25" s="471"/>
      <c r="PA25" s="471"/>
      <c r="PB25" s="471"/>
      <c r="PC25" s="471"/>
      <c r="PD25" s="471"/>
      <c r="PE25" s="471"/>
      <c r="PF25" s="471"/>
      <c r="PG25" s="471"/>
      <c r="PH25" s="471"/>
      <c r="PI25" s="471"/>
      <c r="PJ25" s="471"/>
      <c r="PK25" s="471"/>
      <c r="PL25" s="471"/>
      <c r="PM25" s="471"/>
      <c r="PN25" s="471"/>
      <c r="PO25" s="471"/>
      <c r="PP25" s="471"/>
      <c r="PQ25" s="471"/>
      <c r="PR25" s="471"/>
      <c r="PS25" s="471"/>
      <c r="PT25" s="471"/>
      <c r="PU25" s="471"/>
      <c r="PV25" s="471"/>
      <c r="PW25" s="471"/>
      <c r="PX25" s="471"/>
      <c r="PY25" s="471"/>
      <c r="PZ25" s="471"/>
      <c r="QA25" s="471"/>
      <c r="QB25" s="471"/>
      <c r="QC25" s="471"/>
      <c r="QD25" s="471"/>
      <c r="QE25" s="471"/>
      <c r="QF25" s="471"/>
      <c r="QG25" s="471"/>
      <c r="QH25" s="471"/>
      <c r="QI25" s="471"/>
      <c r="QJ25" s="471"/>
      <c r="QK25" s="471"/>
      <c r="QL25" s="471"/>
      <c r="QM25" s="471"/>
      <c r="QN25" s="471"/>
      <c r="QO25" s="471"/>
      <c r="QP25" s="471"/>
      <c r="QQ25" s="471"/>
      <c r="QR25" s="471"/>
      <c r="QS25" s="471"/>
      <c r="QT25" s="471"/>
      <c r="QU25" s="471"/>
      <c r="QV25" s="471"/>
      <c r="QW25" s="471"/>
      <c r="QX25" s="471"/>
      <c r="QY25" s="471"/>
      <c r="QZ25" s="471"/>
      <c r="RA25" s="471"/>
      <c r="RB25" s="471"/>
      <c r="RC25" s="471"/>
      <c r="RD25" s="471"/>
      <c r="RE25" s="471"/>
      <c r="RF25" s="471"/>
      <c r="RG25" s="471"/>
      <c r="RH25" s="471"/>
      <c r="RI25" s="471"/>
      <c r="RJ25" s="471"/>
      <c r="RK25" s="471"/>
      <c r="RL25" s="471"/>
      <c r="RM25" s="471"/>
      <c r="RN25" s="471"/>
      <c r="RO25" s="471"/>
      <c r="RP25" s="471"/>
      <c r="RQ25" s="471"/>
      <c r="RR25" s="471"/>
      <c r="RS25" s="471"/>
      <c r="RT25" s="471"/>
      <c r="RU25" s="471"/>
      <c r="RV25" s="471"/>
      <c r="RW25" s="471"/>
      <c r="RX25" s="471"/>
      <c r="RY25" s="471"/>
      <c r="RZ25" s="471"/>
      <c r="SA25" s="471"/>
      <c r="SB25" s="471"/>
      <c r="SC25" s="471"/>
      <c r="SD25" s="471"/>
      <c r="SE25" s="471"/>
      <c r="SF25" s="471"/>
      <c r="SG25" s="471"/>
      <c r="SH25" s="471"/>
      <c r="SI25" s="471"/>
      <c r="SJ25" s="471"/>
      <c r="SK25" s="471"/>
      <c r="SL25" s="471"/>
      <c r="SM25" s="471"/>
      <c r="SN25" s="471"/>
      <c r="SO25" s="471"/>
      <c r="SP25" s="471"/>
      <c r="SQ25" s="471"/>
      <c r="SR25" s="471"/>
      <c r="SS25" s="471"/>
      <c r="ST25" s="471"/>
      <c r="SU25" s="471"/>
      <c r="SV25" s="471"/>
      <c r="SW25" s="471"/>
      <c r="SX25" s="471"/>
      <c r="SY25" s="471"/>
      <c r="SZ25" s="471"/>
      <c r="TA25" s="471"/>
      <c r="TB25" s="471"/>
      <c r="TC25" s="471"/>
      <c r="TD25" s="471"/>
      <c r="TE25" s="471"/>
      <c r="TF25" s="471"/>
      <c r="TG25" s="471"/>
      <c r="TH25" s="471"/>
      <c r="TI25" s="471"/>
      <c r="TJ25" s="471"/>
      <c r="TK25" s="471"/>
      <c r="TL25" s="471"/>
      <c r="TM25" s="471"/>
      <c r="TN25" s="471"/>
      <c r="TO25" s="471"/>
      <c r="TP25" s="471"/>
      <c r="TQ25" s="471"/>
      <c r="TR25" s="471"/>
      <c r="TS25" s="471"/>
      <c r="TT25" s="471"/>
      <c r="TU25" s="471"/>
      <c r="TV25" s="471"/>
      <c r="TW25" s="471"/>
      <c r="TX25" s="471"/>
      <c r="TY25" s="471"/>
      <c r="TZ25" s="471"/>
      <c r="UA25" s="471"/>
      <c r="UB25" s="471"/>
      <c r="UC25" s="471"/>
      <c r="UD25" s="471"/>
      <c r="UE25" s="471"/>
      <c r="UF25" s="471"/>
      <c r="UG25" s="471"/>
      <c r="UH25" s="471"/>
      <c r="UI25" s="471"/>
      <c r="UJ25" s="471"/>
      <c r="UK25" s="471"/>
      <c r="UL25" s="471"/>
      <c r="UM25" s="471"/>
      <c r="UN25" s="471"/>
      <c r="UO25" s="471"/>
      <c r="UP25" s="471"/>
      <c r="UQ25" s="471"/>
      <c r="UR25" s="471"/>
      <c r="US25" s="471"/>
      <c r="UT25" s="471"/>
      <c r="UU25" s="471"/>
      <c r="UV25" s="471"/>
      <c r="UW25" s="471"/>
      <c r="UX25" s="471"/>
      <c r="UY25" s="471"/>
      <c r="UZ25" s="471"/>
      <c r="VA25" s="471"/>
      <c r="VB25" s="471"/>
      <c r="VC25" s="471"/>
      <c r="VD25" s="471"/>
      <c r="VE25" s="471"/>
      <c r="VF25" s="471"/>
      <c r="VG25" s="471"/>
      <c r="VH25" s="471"/>
      <c r="VI25" s="471"/>
      <c r="VJ25" s="471"/>
      <c r="VK25" s="471"/>
      <c r="VL25" s="471"/>
      <c r="VM25" s="471"/>
      <c r="VN25" s="471"/>
      <c r="VO25" s="471"/>
    </row>
    <row r="26" spans="1:587" s="421" customFormat="1" ht="18.95" customHeight="1" x14ac:dyDescent="0.2">
      <c r="A26" s="501" t="str">
        <f>'Estimación anualizada '!A26</f>
        <v xml:space="preserve">5.4. Promoción de la formalización empresarial y laboral en la cadena agroindustrial de la panela </v>
      </c>
      <c r="B26" s="501">
        <f>'Estimación anualizada '!V26</f>
        <v>9321717547.7333374</v>
      </c>
      <c r="C26" s="501">
        <f>'Estimación anualizada '!B26+'Estimación anualizada '!C26+'Estimación anualizada '!D26+'Estimación anualizada '!E26</f>
        <v>2071967122.1333332</v>
      </c>
      <c r="D26" s="501">
        <f>SUM('Estimación anualizada '!F26:M26)</f>
        <v>3931515212.7999997</v>
      </c>
      <c r="E26" s="501">
        <f>SUM('Estimación anualizada '!N26:U26)</f>
        <v>3318235212.7999997</v>
      </c>
      <c r="F26" s="501">
        <f t="shared" si="0"/>
        <v>9321717547.7333317</v>
      </c>
      <c r="G26" s="501">
        <f t="shared" si="1"/>
        <v>0</v>
      </c>
      <c r="H26" s="471"/>
      <c r="I26" s="471"/>
      <c r="J26" s="471"/>
      <c r="K26" s="471"/>
      <c r="L26" s="471"/>
      <c r="M26" s="471"/>
      <c r="N26" s="471"/>
      <c r="O26" s="471"/>
      <c r="P26" s="471"/>
      <c r="Q26" s="471"/>
      <c r="R26" s="471"/>
      <c r="S26" s="471"/>
      <c r="T26" s="471"/>
      <c r="U26" s="471"/>
      <c r="V26" s="471"/>
      <c r="W26" s="471"/>
      <c r="X26" s="471"/>
      <c r="Y26" s="471"/>
      <c r="Z26" s="471"/>
      <c r="AA26" s="471"/>
      <c r="AB26" s="471"/>
      <c r="AC26" s="471"/>
      <c r="AD26" s="471"/>
      <c r="AE26" s="471"/>
      <c r="AF26" s="471"/>
      <c r="AG26" s="471"/>
      <c r="AH26" s="471"/>
      <c r="AI26" s="471"/>
      <c r="AJ26" s="471"/>
      <c r="AK26" s="471"/>
      <c r="AL26" s="471"/>
      <c r="AM26" s="471"/>
      <c r="AN26" s="471"/>
      <c r="AO26" s="471"/>
      <c r="AP26" s="471"/>
      <c r="AQ26" s="471"/>
      <c r="AR26" s="471"/>
      <c r="AS26" s="471"/>
      <c r="AT26" s="471"/>
      <c r="AU26" s="471"/>
      <c r="AV26" s="471"/>
      <c r="AW26" s="471"/>
      <c r="AX26" s="471"/>
      <c r="AY26" s="471"/>
      <c r="AZ26" s="471"/>
      <c r="BA26" s="471"/>
      <c r="BB26" s="471"/>
      <c r="BC26" s="471"/>
      <c r="BD26" s="471"/>
      <c r="BE26" s="471"/>
      <c r="BF26" s="471"/>
      <c r="BG26" s="471"/>
      <c r="BH26" s="471"/>
      <c r="BI26" s="471"/>
      <c r="BJ26" s="471"/>
      <c r="BK26" s="471"/>
      <c r="BL26" s="471"/>
      <c r="BM26" s="471"/>
      <c r="BN26" s="471"/>
      <c r="BO26" s="471"/>
      <c r="BP26" s="471"/>
      <c r="BQ26" s="471"/>
      <c r="BR26" s="471"/>
      <c r="BS26" s="471"/>
      <c r="BT26" s="471"/>
      <c r="BU26" s="471"/>
      <c r="BV26" s="471"/>
      <c r="BW26" s="471"/>
      <c r="BX26" s="471"/>
      <c r="BY26" s="471"/>
      <c r="BZ26" s="471"/>
      <c r="CA26" s="471"/>
      <c r="CB26" s="471"/>
      <c r="CC26" s="471"/>
      <c r="CD26" s="471"/>
      <c r="CE26" s="471"/>
      <c r="CF26" s="471"/>
      <c r="CG26" s="471"/>
      <c r="CH26" s="471"/>
      <c r="CI26" s="471"/>
      <c r="CJ26" s="471"/>
      <c r="CK26" s="471"/>
      <c r="CL26" s="471"/>
      <c r="CM26" s="471"/>
      <c r="CN26" s="471"/>
      <c r="CO26" s="471"/>
      <c r="CP26" s="471"/>
      <c r="CQ26" s="471"/>
      <c r="CR26" s="471"/>
      <c r="CS26" s="471"/>
      <c r="CT26" s="471"/>
      <c r="CU26" s="471"/>
      <c r="CV26" s="471"/>
      <c r="CW26" s="471"/>
      <c r="CX26" s="471"/>
      <c r="CY26" s="471"/>
      <c r="CZ26" s="471"/>
      <c r="DA26" s="471"/>
      <c r="DB26" s="471"/>
      <c r="DC26" s="471"/>
      <c r="DD26" s="471"/>
      <c r="DE26" s="471"/>
      <c r="DF26" s="471"/>
      <c r="DG26" s="471"/>
      <c r="DH26" s="471"/>
      <c r="DI26" s="471"/>
      <c r="DJ26" s="471"/>
      <c r="DK26" s="471"/>
      <c r="DL26" s="471"/>
      <c r="DM26" s="471"/>
      <c r="DN26" s="471"/>
      <c r="DO26" s="471"/>
      <c r="DP26" s="471"/>
      <c r="DQ26" s="471"/>
      <c r="DR26" s="471"/>
      <c r="DS26" s="471"/>
      <c r="DT26" s="471"/>
      <c r="DU26" s="471"/>
      <c r="DV26" s="471"/>
      <c r="DW26" s="471"/>
      <c r="DX26" s="471"/>
      <c r="DY26" s="471"/>
      <c r="DZ26" s="471"/>
      <c r="EA26" s="471"/>
      <c r="EB26" s="471"/>
      <c r="EC26" s="471"/>
      <c r="ED26" s="471"/>
      <c r="EE26" s="471"/>
      <c r="EF26" s="471"/>
      <c r="EG26" s="471"/>
      <c r="EH26" s="471"/>
      <c r="EI26" s="471"/>
      <c r="EJ26" s="471"/>
      <c r="EK26" s="471"/>
      <c r="EL26" s="471"/>
      <c r="EM26" s="471"/>
      <c r="EN26" s="471"/>
      <c r="EO26" s="471"/>
      <c r="EP26" s="471"/>
      <c r="EQ26" s="471"/>
      <c r="ER26" s="471"/>
      <c r="ES26" s="471"/>
      <c r="ET26" s="471"/>
      <c r="EU26" s="471"/>
      <c r="EV26" s="471"/>
      <c r="EW26" s="471"/>
      <c r="EX26" s="471"/>
      <c r="EY26" s="471"/>
      <c r="EZ26" s="471"/>
      <c r="FA26" s="471"/>
      <c r="FB26" s="471"/>
      <c r="FC26" s="471"/>
      <c r="FD26" s="471"/>
      <c r="FE26" s="471"/>
      <c r="FF26" s="471"/>
      <c r="FG26" s="471"/>
      <c r="FH26" s="471"/>
      <c r="FI26" s="471"/>
      <c r="FJ26" s="471"/>
      <c r="FK26" s="471"/>
      <c r="FL26" s="471"/>
      <c r="FM26" s="471"/>
      <c r="FN26" s="471"/>
      <c r="FO26" s="471"/>
      <c r="FP26" s="471"/>
      <c r="FQ26" s="471"/>
      <c r="FR26" s="471"/>
      <c r="FS26" s="471"/>
      <c r="FT26" s="471"/>
      <c r="FU26" s="471"/>
      <c r="FV26" s="471"/>
      <c r="FW26" s="471"/>
      <c r="FX26" s="471"/>
      <c r="FY26" s="471"/>
      <c r="FZ26" s="471"/>
      <c r="GA26" s="471"/>
      <c r="GB26" s="471"/>
      <c r="GC26" s="471"/>
      <c r="GD26" s="471"/>
      <c r="GE26" s="471"/>
      <c r="GF26" s="471"/>
      <c r="GG26" s="471"/>
      <c r="GH26" s="471"/>
      <c r="GI26" s="471"/>
      <c r="GJ26" s="471"/>
      <c r="GK26" s="471"/>
      <c r="GL26" s="471"/>
      <c r="GM26" s="471"/>
      <c r="GN26" s="471"/>
      <c r="GO26" s="471"/>
      <c r="GP26" s="471"/>
      <c r="GQ26" s="471"/>
      <c r="GR26" s="471"/>
      <c r="GS26" s="471"/>
      <c r="GT26" s="471"/>
      <c r="GU26" s="471"/>
      <c r="GV26" s="471"/>
      <c r="GW26" s="471"/>
      <c r="GX26" s="471"/>
      <c r="GY26" s="471"/>
      <c r="GZ26" s="471"/>
      <c r="HA26" s="471"/>
      <c r="HB26" s="471"/>
      <c r="HC26" s="471"/>
      <c r="HD26" s="471"/>
      <c r="HE26" s="471"/>
      <c r="HF26" s="471"/>
      <c r="HG26" s="471"/>
      <c r="HH26" s="471"/>
      <c r="HI26" s="471"/>
      <c r="HJ26" s="471"/>
      <c r="HK26" s="471"/>
      <c r="HL26" s="471"/>
      <c r="HM26" s="471"/>
      <c r="HN26" s="471"/>
      <c r="HO26" s="471"/>
      <c r="HP26" s="471"/>
      <c r="HQ26" s="471"/>
      <c r="HR26" s="471"/>
      <c r="HS26" s="471"/>
      <c r="HT26" s="471"/>
      <c r="HU26" s="471"/>
      <c r="HV26" s="471"/>
      <c r="HW26" s="471"/>
      <c r="HX26" s="471"/>
      <c r="HY26" s="471"/>
      <c r="HZ26" s="471"/>
      <c r="IA26" s="471"/>
      <c r="IB26" s="471"/>
      <c r="IC26" s="471"/>
      <c r="ID26" s="471"/>
      <c r="IE26" s="471"/>
      <c r="IF26" s="471"/>
      <c r="IG26" s="471"/>
      <c r="IH26" s="471"/>
      <c r="II26" s="471"/>
      <c r="IJ26" s="471"/>
      <c r="IK26" s="471"/>
      <c r="IL26" s="471"/>
      <c r="IM26" s="471"/>
      <c r="IN26" s="471"/>
      <c r="IO26" s="471"/>
      <c r="IP26" s="471"/>
      <c r="IQ26" s="471"/>
      <c r="IR26" s="471"/>
      <c r="IS26" s="471"/>
      <c r="IT26" s="471"/>
      <c r="IU26" s="471"/>
      <c r="IV26" s="471"/>
      <c r="IW26" s="471"/>
      <c r="IX26" s="471"/>
      <c r="IY26" s="471"/>
      <c r="IZ26" s="471"/>
      <c r="JA26" s="471"/>
      <c r="JB26" s="471"/>
      <c r="JC26" s="471"/>
      <c r="JD26" s="471"/>
      <c r="JE26" s="471"/>
      <c r="JF26" s="471"/>
      <c r="JG26" s="471"/>
      <c r="JH26" s="471"/>
      <c r="JI26" s="471"/>
      <c r="JJ26" s="471"/>
      <c r="JK26" s="471"/>
      <c r="JL26" s="471"/>
      <c r="JM26" s="471"/>
      <c r="JN26" s="471"/>
      <c r="JO26" s="471"/>
      <c r="JP26" s="471"/>
      <c r="JQ26" s="471"/>
      <c r="JR26" s="471"/>
      <c r="JS26" s="471"/>
      <c r="JT26" s="471"/>
      <c r="JU26" s="471"/>
      <c r="JV26" s="471"/>
      <c r="JW26" s="471"/>
      <c r="JX26" s="471"/>
      <c r="JY26" s="471"/>
      <c r="JZ26" s="471"/>
      <c r="KA26" s="471"/>
      <c r="KB26" s="471"/>
      <c r="KC26" s="471"/>
      <c r="KD26" s="471"/>
      <c r="KE26" s="471"/>
      <c r="KF26" s="471"/>
      <c r="KG26" s="471"/>
      <c r="KH26" s="471"/>
      <c r="KI26" s="471"/>
      <c r="KJ26" s="471"/>
      <c r="KK26" s="471"/>
      <c r="KL26" s="471"/>
      <c r="KM26" s="471"/>
      <c r="KN26" s="471"/>
      <c r="KO26" s="471"/>
      <c r="KP26" s="471"/>
      <c r="KQ26" s="471"/>
      <c r="KR26" s="471"/>
      <c r="KS26" s="471"/>
      <c r="KT26" s="471"/>
      <c r="KU26" s="471"/>
      <c r="KV26" s="471"/>
      <c r="KW26" s="471"/>
      <c r="KX26" s="471"/>
      <c r="KY26" s="471"/>
      <c r="KZ26" s="471"/>
      <c r="LA26" s="471"/>
      <c r="LB26" s="471"/>
      <c r="LC26" s="471"/>
      <c r="LD26" s="471"/>
      <c r="LE26" s="471"/>
      <c r="LF26" s="471"/>
      <c r="LG26" s="471"/>
      <c r="LH26" s="471"/>
      <c r="LI26" s="471"/>
      <c r="LJ26" s="471"/>
      <c r="LK26" s="471"/>
      <c r="LL26" s="471"/>
      <c r="LM26" s="471"/>
      <c r="LN26" s="471"/>
      <c r="LO26" s="471"/>
      <c r="LP26" s="471"/>
      <c r="LQ26" s="471"/>
      <c r="LR26" s="471"/>
      <c r="LS26" s="471"/>
      <c r="LT26" s="471"/>
      <c r="LU26" s="471"/>
      <c r="LV26" s="471"/>
      <c r="LW26" s="471"/>
      <c r="LX26" s="471"/>
      <c r="LY26" s="471"/>
      <c r="LZ26" s="471"/>
      <c r="MA26" s="471"/>
      <c r="MB26" s="471"/>
      <c r="MC26" s="471"/>
      <c r="MD26" s="471"/>
      <c r="ME26" s="471"/>
      <c r="MF26" s="471"/>
      <c r="MG26" s="471"/>
      <c r="MH26" s="471"/>
      <c r="MI26" s="471"/>
      <c r="MJ26" s="471"/>
      <c r="MK26" s="471"/>
      <c r="ML26" s="471"/>
      <c r="MM26" s="471"/>
      <c r="MN26" s="471"/>
      <c r="MO26" s="471"/>
      <c r="MP26" s="471"/>
      <c r="MQ26" s="471"/>
      <c r="MR26" s="471"/>
      <c r="MS26" s="471"/>
      <c r="MT26" s="471"/>
      <c r="MU26" s="471"/>
      <c r="MV26" s="471"/>
      <c r="MW26" s="471"/>
      <c r="MX26" s="471"/>
      <c r="MY26" s="471"/>
      <c r="MZ26" s="471"/>
      <c r="NA26" s="471"/>
      <c r="NB26" s="471"/>
      <c r="NC26" s="471"/>
      <c r="ND26" s="471"/>
      <c r="NE26" s="471"/>
      <c r="NF26" s="471"/>
      <c r="NG26" s="471"/>
      <c r="NH26" s="471"/>
      <c r="NI26" s="471"/>
      <c r="NJ26" s="471"/>
      <c r="NK26" s="471"/>
      <c r="NL26" s="471"/>
      <c r="NM26" s="471"/>
      <c r="NN26" s="471"/>
      <c r="NO26" s="471"/>
      <c r="NP26" s="471"/>
      <c r="NQ26" s="471"/>
      <c r="NR26" s="471"/>
      <c r="NS26" s="471"/>
      <c r="NT26" s="471"/>
      <c r="NU26" s="471"/>
      <c r="NV26" s="471"/>
      <c r="NW26" s="471"/>
      <c r="NX26" s="471"/>
      <c r="NY26" s="471"/>
      <c r="NZ26" s="471"/>
      <c r="OA26" s="471"/>
      <c r="OB26" s="471"/>
      <c r="OC26" s="471"/>
      <c r="OD26" s="471"/>
      <c r="OE26" s="471"/>
      <c r="OF26" s="471"/>
      <c r="OG26" s="471"/>
      <c r="OH26" s="471"/>
      <c r="OI26" s="471"/>
      <c r="OJ26" s="471"/>
      <c r="OK26" s="471"/>
      <c r="OL26" s="471"/>
      <c r="OM26" s="471"/>
      <c r="ON26" s="471"/>
      <c r="OO26" s="471"/>
      <c r="OP26" s="471"/>
      <c r="OQ26" s="471"/>
      <c r="OR26" s="471"/>
      <c r="OS26" s="471"/>
      <c r="OT26" s="471"/>
      <c r="OU26" s="471"/>
      <c r="OV26" s="471"/>
      <c r="OW26" s="471"/>
      <c r="OX26" s="471"/>
      <c r="OY26" s="471"/>
      <c r="OZ26" s="471"/>
      <c r="PA26" s="471"/>
      <c r="PB26" s="471"/>
      <c r="PC26" s="471"/>
      <c r="PD26" s="471"/>
      <c r="PE26" s="471"/>
      <c r="PF26" s="471"/>
      <c r="PG26" s="471"/>
      <c r="PH26" s="471"/>
      <c r="PI26" s="471"/>
      <c r="PJ26" s="471"/>
      <c r="PK26" s="471"/>
      <c r="PL26" s="471"/>
      <c r="PM26" s="471"/>
      <c r="PN26" s="471"/>
      <c r="PO26" s="471"/>
      <c r="PP26" s="471"/>
      <c r="PQ26" s="471"/>
      <c r="PR26" s="471"/>
      <c r="PS26" s="471"/>
      <c r="PT26" s="471"/>
      <c r="PU26" s="471"/>
      <c r="PV26" s="471"/>
      <c r="PW26" s="471"/>
      <c r="PX26" s="471"/>
      <c r="PY26" s="471"/>
      <c r="PZ26" s="471"/>
      <c r="QA26" s="471"/>
      <c r="QB26" s="471"/>
      <c r="QC26" s="471"/>
      <c r="QD26" s="471"/>
      <c r="QE26" s="471"/>
      <c r="QF26" s="471"/>
      <c r="QG26" s="471"/>
      <c r="QH26" s="471"/>
      <c r="QI26" s="471"/>
      <c r="QJ26" s="471"/>
      <c r="QK26" s="471"/>
      <c r="QL26" s="471"/>
      <c r="QM26" s="471"/>
      <c r="QN26" s="471"/>
      <c r="QO26" s="471"/>
      <c r="QP26" s="471"/>
      <c r="QQ26" s="471"/>
      <c r="QR26" s="471"/>
      <c r="QS26" s="471"/>
      <c r="QT26" s="471"/>
      <c r="QU26" s="471"/>
      <c r="QV26" s="471"/>
      <c r="QW26" s="471"/>
      <c r="QX26" s="471"/>
      <c r="QY26" s="471"/>
      <c r="QZ26" s="471"/>
      <c r="RA26" s="471"/>
      <c r="RB26" s="471"/>
      <c r="RC26" s="471"/>
      <c r="RD26" s="471"/>
      <c r="RE26" s="471"/>
      <c r="RF26" s="471"/>
      <c r="RG26" s="471"/>
      <c r="RH26" s="471"/>
      <c r="RI26" s="471"/>
      <c r="RJ26" s="471"/>
      <c r="RK26" s="471"/>
      <c r="RL26" s="471"/>
      <c r="RM26" s="471"/>
      <c r="RN26" s="471"/>
      <c r="RO26" s="471"/>
      <c r="RP26" s="471"/>
      <c r="RQ26" s="471"/>
      <c r="RR26" s="471"/>
      <c r="RS26" s="471"/>
      <c r="RT26" s="471"/>
      <c r="RU26" s="471"/>
      <c r="RV26" s="471"/>
      <c r="RW26" s="471"/>
      <c r="RX26" s="471"/>
      <c r="RY26" s="471"/>
      <c r="RZ26" s="471"/>
      <c r="SA26" s="471"/>
      <c r="SB26" s="471"/>
      <c r="SC26" s="471"/>
      <c r="SD26" s="471"/>
      <c r="SE26" s="471"/>
      <c r="SF26" s="471"/>
      <c r="SG26" s="471"/>
      <c r="SH26" s="471"/>
      <c r="SI26" s="471"/>
      <c r="SJ26" s="471"/>
      <c r="SK26" s="471"/>
      <c r="SL26" s="471"/>
      <c r="SM26" s="471"/>
      <c r="SN26" s="471"/>
      <c r="SO26" s="471"/>
      <c r="SP26" s="471"/>
      <c r="SQ26" s="471"/>
      <c r="SR26" s="471"/>
      <c r="SS26" s="471"/>
      <c r="ST26" s="471"/>
      <c r="SU26" s="471"/>
      <c r="SV26" s="471"/>
      <c r="SW26" s="471"/>
      <c r="SX26" s="471"/>
      <c r="SY26" s="471"/>
      <c r="SZ26" s="471"/>
      <c r="TA26" s="471"/>
      <c r="TB26" s="471"/>
      <c r="TC26" s="471"/>
      <c r="TD26" s="471"/>
      <c r="TE26" s="471"/>
      <c r="TF26" s="471"/>
      <c r="TG26" s="471"/>
      <c r="TH26" s="471"/>
      <c r="TI26" s="471"/>
      <c r="TJ26" s="471"/>
      <c r="TK26" s="471"/>
      <c r="TL26" s="471"/>
      <c r="TM26" s="471"/>
      <c r="TN26" s="471"/>
      <c r="TO26" s="471"/>
      <c r="TP26" s="471"/>
      <c r="TQ26" s="471"/>
      <c r="TR26" s="471"/>
      <c r="TS26" s="471"/>
      <c r="TT26" s="471"/>
      <c r="TU26" s="471"/>
      <c r="TV26" s="471"/>
      <c r="TW26" s="471"/>
      <c r="TX26" s="471"/>
      <c r="TY26" s="471"/>
      <c r="TZ26" s="471"/>
      <c r="UA26" s="471"/>
      <c r="UB26" s="471"/>
      <c r="UC26" s="471"/>
      <c r="UD26" s="471"/>
      <c r="UE26" s="471"/>
      <c r="UF26" s="471"/>
      <c r="UG26" s="471"/>
      <c r="UH26" s="471"/>
      <c r="UI26" s="471"/>
      <c r="UJ26" s="471"/>
      <c r="UK26" s="471"/>
      <c r="UL26" s="471"/>
      <c r="UM26" s="471"/>
      <c r="UN26" s="471"/>
      <c r="UO26" s="471"/>
      <c r="UP26" s="471"/>
      <c r="UQ26" s="471"/>
      <c r="UR26" s="471"/>
      <c r="US26" s="471"/>
      <c r="UT26" s="471"/>
      <c r="UU26" s="471"/>
      <c r="UV26" s="471"/>
      <c r="UW26" s="471"/>
      <c r="UX26" s="471"/>
      <c r="UY26" s="471"/>
      <c r="UZ26" s="471"/>
      <c r="VA26" s="471"/>
      <c r="VB26" s="471"/>
      <c r="VC26" s="471"/>
      <c r="VD26" s="471"/>
      <c r="VE26" s="471"/>
      <c r="VF26" s="471"/>
      <c r="VG26" s="471"/>
      <c r="VH26" s="471"/>
      <c r="VI26" s="471"/>
      <c r="VJ26" s="471"/>
      <c r="VK26" s="471"/>
      <c r="VL26" s="471"/>
      <c r="VM26" s="471"/>
      <c r="VN26" s="471"/>
      <c r="VO26" s="471"/>
    </row>
    <row r="27" spans="1:587" s="445" customFormat="1" ht="30.6" customHeight="1" x14ac:dyDescent="0.2">
      <c r="A27" s="587" t="str">
        <f>'Estimación anualizada '!A27</f>
        <v>6. Mejora de la gestión integral y aprovechamiento de los recursos agua, suelo y flora, a lo largo de la cadena</v>
      </c>
      <c r="B27" s="587">
        <f>'Estimación anualizada '!V27</f>
        <v>169392192860.66663</v>
      </c>
      <c r="C27" s="587">
        <f>'Estimación anualizada '!B27+'Estimación anualizada '!C27+'Estimación anualizada '!D27+'Estimación anualizada '!E27</f>
        <v>31278324935.333332</v>
      </c>
      <c r="D27" s="587">
        <f>SUM('Estimación anualizada '!F27:M27)</f>
        <v>72163252466.666656</v>
      </c>
      <c r="E27" s="587">
        <f>SUM('Estimación anualizada '!N27:U27)</f>
        <v>65950615458.666656</v>
      </c>
      <c r="F27" s="500">
        <f t="shared" si="0"/>
        <v>169392192860.66663</v>
      </c>
      <c r="G27" s="500">
        <f t="shared" si="1"/>
        <v>0</v>
      </c>
      <c r="H27" s="471"/>
      <c r="I27" s="471"/>
      <c r="J27" s="471"/>
      <c r="K27" s="471"/>
      <c r="L27" s="471"/>
      <c r="M27" s="471"/>
      <c r="N27" s="471"/>
      <c r="O27" s="471"/>
      <c r="P27" s="471"/>
      <c r="Q27" s="471"/>
      <c r="R27" s="471"/>
      <c r="S27" s="471"/>
      <c r="T27" s="471"/>
      <c r="U27" s="471"/>
      <c r="V27" s="471"/>
      <c r="W27" s="471"/>
      <c r="X27" s="471"/>
      <c r="Y27" s="471"/>
      <c r="Z27" s="471"/>
      <c r="AA27" s="471"/>
      <c r="AB27" s="471"/>
      <c r="AC27" s="471"/>
      <c r="AD27" s="471"/>
      <c r="AE27" s="471"/>
      <c r="AF27" s="471"/>
      <c r="AG27" s="471"/>
      <c r="AH27" s="471"/>
      <c r="AI27" s="471"/>
      <c r="AJ27" s="471"/>
      <c r="AK27" s="471"/>
      <c r="AL27" s="471"/>
      <c r="AM27" s="471"/>
      <c r="AN27" s="471"/>
      <c r="AO27" s="471"/>
      <c r="AP27" s="471"/>
      <c r="AQ27" s="471"/>
      <c r="AR27" s="471"/>
      <c r="AS27" s="471"/>
      <c r="AT27" s="471"/>
      <c r="AU27" s="471"/>
      <c r="AV27" s="471"/>
      <c r="AW27" s="471"/>
      <c r="AX27" s="471"/>
      <c r="AY27" s="471"/>
      <c r="AZ27" s="471"/>
      <c r="BA27" s="471"/>
      <c r="BB27" s="471"/>
      <c r="BC27" s="471"/>
      <c r="BD27" s="471"/>
      <c r="BE27" s="471"/>
      <c r="BF27" s="471"/>
      <c r="BG27" s="471"/>
      <c r="BH27" s="471"/>
      <c r="BI27" s="471"/>
      <c r="BJ27" s="471"/>
      <c r="BK27" s="471"/>
      <c r="BL27" s="471"/>
      <c r="BM27" s="471"/>
      <c r="BN27" s="471"/>
      <c r="BO27" s="471"/>
      <c r="BP27" s="471"/>
      <c r="BQ27" s="471"/>
      <c r="BR27" s="471"/>
      <c r="BS27" s="471"/>
      <c r="BT27" s="471"/>
      <c r="BU27" s="471"/>
      <c r="BV27" s="471"/>
      <c r="BW27" s="471"/>
      <c r="BX27" s="471"/>
      <c r="BY27" s="471"/>
      <c r="BZ27" s="471"/>
      <c r="CA27" s="471"/>
      <c r="CB27" s="471"/>
      <c r="CC27" s="471"/>
      <c r="CD27" s="471"/>
      <c r="CE27" s="471"/>
      <c r="CF27" s="471"/>
      <c r="CG27" s="471"/>
      <c r="CH27" s="471"/>
      <c r="CI27" s="471"/>
      <c r="CJ27" s="471"/>
      <c r="CK27" s="471"/>
      <c r="CL27" s="471"/>
      <c r="CM27" s="471"/>
      <c r="CN27" s="471"/>
      <c r="CO27" s="471"/>
      <c r="CP27" s="471"/>
      <c r="CQ27" s="471"/>
      <c r="CR27" s="471"/>
      <c r="CS27" s="471"/>
      <c r="CT27" s="471"/>
      <c r="CU27" s="471"/>
      <c r="CV27" s="471"/>
      <c r="CW27" s="471"/>
      <c r="CX27" s="471"/>
      <c r="CY27" s="471"/>
      <c r="CZ27" s="471"/>
      <c r="DA27" s="471"/>
      <c r="DB27" s="471"/>
      <c r="DC27" s="471"/>
      <c r="DD27" s="471"/>
      <c r="DE27" s="471"/>
      <c r="DF27" s="471"/>
      <c r="DG27" s="471"/>
      <c r="DH27" s="471"/>
      <c r="DI27" s="471"/>
      <c r="DJ27" s="471"/>
      <c r="DK27" s="471"/>
      <c r="DL27" s="471"/>
      <c r="DM27" s="471"/>
      <c r="DN27" s="471"/>
      <c r="DO27" s="471"/>
      <c r="DP27" s="471"/>
      <c r="DQ27" s="471"/>
      <c r="DR27" s="471"/>
      <c r="DS27" s="471"/>
      <c r="DT27" s="471"/>
      <c r="DU27" s="471"/>
      <c r="DV27" s="471"/>
      <c r="DW27" s="471"/>
      <c r="DX27" s="471"/>
      <c r="DY27" s="471"/>
      <c r="DZ27" s="471"/>
      <c r="EA27" s="471"/>
      <c r="EB27" s="471"/>
      <c r="EC27" s="471"/>
      <c r="ED27" s="471"/>
      <c r="EE27" s="471"/>
      <c r="EF27" s="471"/>
      <c r="EG27" s="471"/>
      <c r="EH27" s="471"/>
      <c r="EI27" s="471"/>
      <c r="EJ27" s="471"/>
      <c r="EK27" s="471"/>
      <c r="EL27" s="471"/>
      <c r="EM27" s="471"/>
      <c r="EN27" s="471"/>
      <c r="EO27" s="471"/>
      <c r="EP27" s="471"/>
      <c r="EQ27" s="471"/>
      <c r="ER27" s="471"/>
      <c r="ES27" s="471"/>
      <c r="ET27" s="471"/>
      <c r="EU27" s="471"/>
      <c r="EV27" s="471"/>
      <c r="EW27" s="471"/>
      <c r="EX27" s="471"/>
      <c r="EY27" s="471"/>
      <c r="EZ27" s="471"/>
      <c r="FA27" s="471"/>
      <c r="FB27" s="471"/>
      <c r="FC27" s="471"/>
      <c r="FD27" s="471"/>
      <c r="FE27" s="471"/>
      <c r="FF27" s="471"/>
      <c r="FG27" s="471"/>
      <c r="FH27" s="471"/>
      <c r="FI27" s="471"/>
      <c r="FJ27" s="471"/>
      <c r="FK27" s="471"/>
      <c r="FL27" s="471"/>
      <c r="FM27" s="471"/>
      <c r="FN27" s="471"/>
      <c r="FO27" s="471"/>
      <c r="FP27" s="471"/>
      <c r="FQ27" s="471"/>
      <c r="FR27" s="471"/>
      <c r="FS27" s="471"/>
      <c r="FT27" s="471"/>
      <c r="FU27" s="471"/>
      <c r="FV27" s="471"/>
      <c r="FW27" s="471"/>
      <c r="FX27" s="471"/>
      <c r="FY27" s="471"/>
      <c r="FZ27" s="471"/>
      <c r="GA27" s="471"/>
      <c r="GB27" s="471"/>
      <c r="GC27" s="471"/>
      <c r="GD27" s="471"/>
      <c r="GE27" s="471"/>
      <c r="GF27" s="471"/>
      <c r="GG27" s="471"/>
      <c r="GH27" s="471"/>
      <c r="GI27" s="471"/>
      <c r="GJ27" s="471"/>
      <c r="GK27" s="471"/>
      <c r="GL27" s="471"/>
      <c r="GM27" s="471"/>
      <c r="GN27" s="471"/>
      <c r="GO27" s="471"/>
      <c r="GP27" s="471"/>
      <c r="GQ27" s="471"/>
      <c r="GR27" s="471"/>
      <c r="GS27" s="471"/>
      <c r="GT27" s="471"/>
      <c r="GU27" s="471"/>
      <c r="GV27" s="471"/>
      <c r="GW27" s="471"/>
      <c r="GX27" s="471"/>
      <c r="GY27" s="471"/>
      <c r="GZ27" s="471"/>
      <c r="HA27" s="471"/>
      <c r="HB27" s="471"/>
      <c r="HC27" s="471"/>
      <c r="HD27" s="471"/>
      <c r="HE27" s="471"/>
      <c r="HF27" s="471"/>
      <c r="HG27" s="471"/>
      <c r="HH27" s="471"/>
      <c r="HI27" s="471"/>
      <c r="HJ27" s="471"/>
      <c r="HK27" s="471"/>
      <c r="HL27" s="471"/>
      <c r="HM27" s="471"/>
      <c r="HN27" s="471"/>
      <c r="HO27" s="471"/>
      <c r="HP27" s="471"/>
      <c r="HQ27" s="471"/>
      <c r="HR27" s="471"/>
      <c r="HS27" s="471"/>
      <c r="HT27" s="471"/>
      <c r="HU27" s="471"/>
      <c r="HV27" s="471"/>
      <c r="HW27" s="471"/>
      <c r="HX27" s="471"/>
      <c r="HY27" s="471"/>
      <c r="HZ27" s="471"/>
      <c r="IA27" s="471"/>
      <c r="IB27" s="471"/>
      <c r="IC27" s="471"/>
      <c r="ID27" s="471"/>
      <c r="IE27" s="471"/>
      <c r="IF27" s="471"/>
      <c r="IG27" s="471"/>
      <c r="IH27" s="471"/>
      <c r="II27" s="471"/>
      <c r="IJ27" s="471"/>
      <c r="IK27" s="471"/>
      <c r="IL27" s="471"/>
      <c r="IM27" s="471"/>
      <c r="IN27" s="471"/>
      <c r="IO27" s="471"/>
      <c r="IP27" s="471"/>
      <c r="IQ27" s="471"/>
      <c r="IR27" s="471"/>
      <c r="IS27" s="471"/>
      <c r="IT27" s="471"/>
      <c r="IU27" s="471"/>
      <c r="IV27" s="471"/>
      <c r="IW27" s="471"/>
      <c r="IX27" s="471"/>
      <c r="IY27" s="471"/>
      <c r="IZ27" s="471"/>
      <c r="JA27" s="471"/>
      <c r="JB27" s="471"/>
      <c r="JC27" s="471"/>
      <c r="JD27" s="471"/>
      <c r="JE27" s="471"/>
      <c r="JF27" s="471"/>
      <c r="JG27" s="471"/>
      <c r="JH27" s="471"/>
      <c r="JI27" s="471"/>
      <c r="JJ27" s="471"/>
      <c r="JK27" s="471"/>
      <c r="JL27" s="471"/>
      <c r="JM27" s="471"/>
      <c r="JN27" s="471"/>
      <c r="JO27" s="471"/>
      <c r="JP27" s="471"/>
      <c r="JQ27" s="471"/>
      <c r="JR27" s="471"/>
      <c r="JS27" s="471"/>
      <c r="JT27" s="471"/>
      <c r="JU27" s="471"/>
      <c r="JV27" s="471"/>
      <c r="JW27" s="471"/>
      <c r="JX27" s="471"/>
      <c r="JY27" s="471"/>
      <c r="JZ27" s="471"/>
      <c r="KA27" s="471"/>
      <c r="KB27" s="471"/>
      <c r="KC27" s="471"/>
      <c r="KD27" s="471"/>
      <c r="KE27" s="471"/>
      <c r="KF27" s="471"/>
      <c r="KG27" s="471"/>
      <c r="KH27" s="471"/>
      <c r="KI27" s="471"/>
      <c r="KJ27" s="471"/>
      <c r="KK27" s="471"/>
      <c r="KL27" s="471"/>
      <c r="KM27" s="471"/>
      <c r="KN27" s="471"/>
      <c r="KO27" s="471"/>
      <c r="KP27" s="471"/>
      <c r="KQ27" s="471"/>
      <c r="KR27" s="471"/>
      <c r="KS27" s="471"/>
      <c r="KT27" s="471"/>
      <c r="KU27" s="471"/>
      <c r="KV27" s="471"/>
      <c r="KW27" s="471"/>
      <c r="KX27" s="471"/>
      <c r="KY27" s="471"/>
      <c r="KZ27" s="471"/>
      <c r="LA27" s="471"/>
      <c r="LB27" s="471"/>
      <c r="LC27" s="471"/>
      <c r="LD27" s="471"/>
      <c r="LE27" s="471"/>
      <c r="LF27" s="471"/>
      <c r="LG27" s="471"/>
      <c r="LH27" s="471"/>
      <c r="LI27" s="471"/>
      <c r="LJ27" s="471"/>
      <c r="LK27" s="471"/>
      <c r="LL27" s="471"/>
      <c r="LM27" s="471"/>
      <c r="LN27" s="471"/>
      <c r="LO27" s="471"/>
      <c r="LP27" s="471"/>
      <c r="LQ27" s="471"/>
      <c r="LR27" s="471"/>
      <c r="LS27" s="471"/>
      <c r="LT27" s="471"/>
      <c r="LU27" s="471"/>
      <c r="LV27" s="471"/>
      <c r="LW27" s="471"/>
      <c r="LX27" s="471"/>
      <c r="LY27" s="471"/>
      <c r="LZ27" s="471"/>
      <c r="MA27" s="471"/>
      <c r="MB27" s="471"/>
      <c r="MC27" s="471"/>
      <c r="MD27" s="471"/>
      <c r="ME27" s="471"/>
      <c r="MF27" s="471"/>
      <c r="MG27" s="471"/>
      <c r="MH27" s="471"/>
      <c r="MI27" s="471"/>
      <c r="MJ27" s="471"/>
      <c r="MK27" s="471"/>
      <c r="ML27" s="471"/>
      <c r="MM27" s="471"/>
      <c r="MN27" s="471"/>
      <c r="MO27" s="471"/>
      <c r="MP27" s="471"/>
      <c r="MQ27" s="471"/>
      <c r="MR27" s="471"/>
      <c r="MS27" s="471"/>
      <c r="MT27" s="471"/>
      <c r="MU27" s="471"/>
      <c r="MV27" s="471"/>
      <c r="MW27" s="471"/>
      <c r="MX27" s="471"/>
      <c r="MY27" s="471"/>
      <c r="MZ27" s="471"/>
      <c r="NA27" s="471"/>
      <c r="NB27" s="471"/>
      <c r="NC27" s="471"/>
      <c r="ND27" s="471"/>
      <c r="NE27" s="471"/>
      <c r="NF27" s="471"/>
      <c r="NG27" s="471"/>
      <c r="NH27" s="471"/>
      <c r="NI27" s="471"/>
      <c r="NJ27" s="471"/>
      <c r="NK27" s="471"/>
      <c r="NL27" s="471"/>
      <c r="NM27" s="471"/>
      <c r="NN27" s="471"/>
      <c r="NO27" s="471"/>
      <c r="NP27" s="471"/>
      <c r="NQ27" s="471"/>
      <c r="NR27" s="471"/>
      <c r="NS27" s="471"/>
      <c r="NT27" s="471"/>
      <c r="NU27" s="471"/>
      <c r="NV27" s="471"/>
      <c r="NW27" s="471"/>
      <c r="NX27" s="471"/>
      <c r="NY27" s="471"/>
      <c r="NZ27" s="471"/>
      <c r="OA27" s="471"/>
      <c r="OB27" s="471"/>
      <c r="OC27" s="471"/>
      <c r="OD27" s="471"/>
      <c r="OE27" s="471"/>
      <c r="OF27" s="471"/>
      <c r="OG27" s="471"/>
      <c r="OH27" s="471"/>
      <c r="OI27" s="471"/>
      <c r="OJ27" s="471"/>
      <c r="OK27" s="471"/>
      <c r="OL27" s="471"/>
      <c r="OM27" s="471"/>
      <c r="ON27" s="471"/>
      <c r="OO27" s="471"/>
      <c r="OP27" s="471"/>
      <c r="OQ27" s="471"/>
      <c r="OR27" s="471"/>
      <c r="OS27" s="471"/>
      <c r="OT27" s="471"/>
      <c r="OU27" s="471"/>
      <c r="OV27" s="471"/>
      <c r="OW27" s="471"/>
      <c r="OX27" s="471"/>
      <c r="OY27" s="471"/>
      <c r="OZ27" s="471"/>
      <c r="PA27" s="471"/>
      <c r="PB27" s="471"/>
      <c r="PC27" s="471"/>
      <c r="PD27" s="471"/>
      <c r="PE27" s="471"/>
      <c r="PF27" s="471"/>
      <c r="PG27" s="471"/>
      <c r="PH27" s="471"/>
      <c r="PI27" s="471"/>
      <c r="PJ27" s="471"/>
      <c r="PK27" s="471"/>
      <c r="PL27" s="471"/>
      <c r="PM27" s="471"/>
      <c r="PN27" s="471"/>
      <c r="PO27" s="471"/>
      <c r="PP27" s="471"/>
      <c r="PQ27" s="471"/>
      <c r="PR27" s="471"/>
      <c r="PS27" s="471"/>
      <c r="PT27" s="471"/>
      <c r="PU27" s="471"/>
      <c r="PV27" s="471"/>
      <c r="PW27" s="471"/>
      <c r="PX27" s="471"/>
      <c r="PY27" s="471"/>
      <c r="PZ27" s="471"/>
      <c r="QA27" s="471"/>
      <c r="QB27" s="471"/>
      <c r="QC27" s="471"/>
      <c r="QD27" s="471"/>
      <c r="QE27" s="471"/>
      <c r="QF27" s="471"/>
      <c r="QG27" s="471"/>
      <c r="QH27" s="471"/>
      <c r="QI27" s="471"/>
      <c r="QJ27" s="471"/>
      <c r="QK27" s="471"/>
      <c r="QL27" s="471"/>
      <c r="QM27" s="471"/>
      <c r="QN27" s="471"/>
      <c r="QO27" s="471"/>
      <c r="QP27" s="471"/>
      <c r="QQ27" s="471"/>
      <c r="QR27" s="471"/>
      <c r="QS27" s="471"/>
      <c r="QT27" s="471"/>
      <c r="QU27" s="471"/>
      <c r="QV27" s="471"/>
      <c r="QW27" s="471"/>
      <c r="QX27" s="471"/>
      <c r="QY27" s="471"/>
      <c r="QZ27" s="471"/>
      <c r="RA27" s="471"/>
      <c r="RB27" s="471"/>
      <c r="RC27" s="471"/>
      <c r="RD27" s="471"/>
      <c r="RE27" s="471"/>
      <c r="RF27" s="471"/>
      <c r="RG27" s="471"/>
      <c r="RH27" s="471"/>
      <c r="RI27" s="471"/>
      <c r="RJ27" s="471"/>
      <c r="RK27" s="471"/>
      <c r="RL27" s="471"/>
      <c r="RM27" s="471"/>
      <c r="RN27" s="471"/>
      <c r="RO27" s="471"/>
      <c r="RP27" s="471"/>
      <c r="RQ27" s="471"/>
      <c r="RR27" s="471"/>
      <c r="RS27" s="471"/>
      <c r="RT27" s="471"/>
      <c r="RU27" s="471"/>
      <c r="RV27" s="471"/>
      <c r="RW27" s="471"/>
      <c r="RX27" s="471"/>
      <c r="RY27" s="471"/>
      <c r="RZ27" s="471"/>
      <c r="SA27" s="471"/>
      <c r="SB27" s="471"/>
      <c r="SC27" s="471"/>
      <c r="SD27" s="471"/>
      <c r="SE27" s="471"/>
      <c r="SF27" s="471"/>
      <c r="SG27" s="471"/>
      <c r="SH27" s="471"/>
      <c r="SI27" s="471"/>
      <c r="SJ27" s="471"/>
      <c r="SK27" s="471"/>
      <c r="SL27" s="471"/>
      <c r="SM27" s="471"/>
      <c r="SN27" s="471"/>
      <c r="SO27" s="471"/>
      <c r="SP27" s="471"/>
      <c r="SQ27" s="471"/>
      <c r="SR27" s="471"/>
      <c r="SS27" s="471"/>
      <c r="ST27" s="471"/>
      <c r="SU27" s="471"/>
      <c r="SV27" s="471"/>
      <c r="SW27" s="471"/>
      <c r="SX27" s="471"/>
      <c r="SY27" s="471"/>
      <c r="SZ27" s="471"/>
      <c r="TA27" s="471"/>
      <c r="TB27" s="471"/>
      <c r="TC27" s="471"/>
      <c r="TD27" s="471"/>
      <c r="TE27" s="471"/>
      <c r="TF27" s="471"/>
      <c r="TG27" s="471"/>
      <c r="TH27" s="471"/>
      <c r="TI27" s="471"/>
      <c r="TJ27" s="471"/>
      <c r="TK27" s="471"/>
      <c r="TL27" s="471"/>
      <c r="TM27" s="471"/>
      <c r="TN27" s="471"/>
      <c r="TO27" s="471"/>
      <c r="TP27" s="471"/>
      <c r="TQ27" s="471"/>
      <c r="TR27" s="471"/>
      <c r="TS27" s="471"/>
      <c r="TT27" s="471"/>
      <c r="TU27" s="471"/>
      <c r="TV27" s="471"/>
      <c r="TW27" s="471"/>
      <c r="TX27" s="471"/>
      <c r="TY27" s="471"/>
      <c r="TZ27" s="471"/>
      <c r="UA27" s="471"/>
      <c r="UB27" s="471"/>
      <c r="UC27" s="471"/>
      <c r="UD27" s="471"/>
      <c r="UE27" s="471"/>
      <c r="UF27" s="471"/>
      <c r="UG27" s="471"/>
      <c r="UH27" s="471"/>
      <c r="UI27" s="471"/>
      <c r="UJ27" s="471"/>
      <c r="UK27" s="471"/>
      <c r="UL27" s="471"/>
      <c r="UM27" s="471"/>
      <c r="UN27" s="471"/>
      <c r="UO27" s="471"/>
      <c r="UP27" s="471"/>
      <c r="UQ27" s="471"/>
      <c r="UR27" s="471"/>
      <c r="US27" s="471"/>
      <c r="UT27" s="471"/>
      <c r="UU27" s="471"/>
      <c r="UV27" s="471"/>
      <c r="UW27" s="471"/>
      <c r="UX27" s="471"/>
      <c r="UY27" s="471"/>
      <c r="UZ27" s="471"/>
      <c r="VA27" s="471"/>
      <c r="VB27" s="471"/>
      <c r="VC27" s="471"/>
      <c r="VD27" s="471"/>
      <c r="VE27" s="471"/>
      <c r="VF27" s="471"/>
      <c r="VG27" s="471"/>
      <c r="VH27" s="471"/>
      <c r="VI27" s="471"/>
      <c r="VJ27" s="471"/>
      <c r="VK27" s="471"/>
      <c r="VL27" s="471"/>
      <c r="VM27" s="471"/>
      <c r="VN27" s="471"/>
      <c r="VO27" s="471"/>
    </row>
    <row r="28" spans="1:587" s="421" customFormat="1" x14ac:dyDescent="0.2">
      <c r="A28" s="501" t="str">
        <f>'Estimación anualizada '!A28</f>
        <v xml:space="preserve">6.1. Optimización del uso del recurso hídrico a lo largo de la cadena agroindustrial de la panela </v>
      </c>
      <c r="B28" s="501">
        <f>'Estimación anualizada '!V28</f>
        <v>148835274939.99997</v>
      </c>
      <c r="C28" s="501">
        <f>'Estimación anualizada '!B28+'Estimación anualizada '!C28+'Estimación anualizada '!D28+'Estimación anualizada '!E28</f>
        <v>24881875046.666664</v>
      </c>
      <c r="D28" s="501">
        <f>SUM('Estimación anualizada '!F28:M28)</f>
        <v>63267959946.666672</v>
      </c>
      <c r="E28" s="501">
        <f>SUM('Estimación anualizada '!N28:U28)</f>
        <v>60685439946.666672</v>
      </c>
      <c r="F28" s="501">
        <f t="shared" si="0"/>
        <v>148835274940</v>
      </c>
      <c r="G28" s="501">
        <f t="shared" si="1"/>
        <v>0</v>
      </c>
      <c r="H28" s="471"/>
      <c r="I28" s="471"/>
      <c r="J28" s="471"/>
      <c r="K28" s="471"/>
      <c r="L28" s="471"/>
      <c r="M28" s="471"/>
      <c r="N28" s="471"/>
      <c r="O28" s="471"/>
      <c r="P28" s="471"/>
      <c r="Q28" s="471"/>
      <c r="R28" s="471"/>
      <c r="S28" s="471"/>
      <c r="T28" s="471"/>
      <c r="U28" s="471"/>
      <c r="V28" s="471"/>
      <c r="W28" s="471"/>
      <c r="X28" s="471"/>
      <c r="Y28" s="471"/>
      <c r="Z28" s="471"/>
      <c r="AA28" s="471"/>
      <c r="AB28" s="471"/>
      <c r="AC28" s="471"/>
      <c r="AD28" s="471"/>
      <c r="AE28" s="471"/>
      <c r="AF28" s="471"/>
      <c r="AG28" s="471"/>
      <c r="AH28" s="471"/>
      <c r="AI28" s="471"/>
      <c r="AJ28" s="471"/>
      <c r="AK28" s="471"/>
      <c r="AL28" s="471"/>
      <c r="AM28" s="471"/>
      <c r="AN28" s="471"/>
      <c r="AO28" s="471"/>
      <c r="AP28" s="471"/>
      <c r="AQ28" s="471"/>
      <c r="AR28" s="471"/>
      <c r="AS28" s="471"/>
      <c r="AT28" s="471"/>
      <c r="AU28" s="471"/>
      <c r="AV28" s="471"/>
      <c r="AW28" s="471"/>
      <c r="AX28" s="471"/>
      <c r="AY28" s="471"/>
      <c r="AZ28" s="471"/>
      <c r="BA28" s="471"/>
      <c r="BB28" s="471"/>
      <c r="BC28" s="471"/>
      <c r="BD28" s="471"/>
      <c r="BE28" s="471"/>
      <c r="BF28" s="471"/>
      <c r="BG28" s="471"/>
      <c r="BH28" s="471"/>
      <c r="BI28" s="471"/>
      <c r="BJ28" s="471"/>
      <c r="BK28" s="471"/>
      <c r="BL28" s="471"/>
      <c r="BM28" s="471"/>
      <c r="BN28" s="471"/>
      <c r="BO28" s="471"/>
      <c r="BP28" s="471"/>
      <c r="BQ28" s="471"/>
      <c r="BR28" s="471"/>
      <c r="BS28" s="471"/>
      <c r="BT28" s="471"/>
      <c r="BU28" s="471"/>
      <c r="BV28" s="471"/>
      <c r="BW28" s="471"/>
      <c r="BX28" s="471"/>
      <c r="BY28" s="471"/>
      <c r="BZ28" s="471"/>
      <c r="CA28" s="471"/>
      <c r="CB28" s="471"/>
      <c r="CC28" s="471"/>
      <c r="CD28" s="471"/>
      <c r="CE28" s="471"/>
      <c r="CF28" s="471"/>
      <c r="CG28" s="471"/>
      <c r="CH28" s="471"/>
      <c r="CI28" s="471"/>
      <c r="CJ28" s="471"/>
      <c r="CK28" s="471"/>
      <c r="CL28" s="471"/>
      <c r="CM28" s="471"/>
      <c r="CN28" s="471"/>
      <c r="CO28" s="471"/>
      <c r="CP28" s="471"/>
      <c r="CQ28" s="471"/>
      <c r="CR28" s="471"/>
      <c r="CS28" s="471"/>
      <c r="CT28" s="471"/>
      <c r="CU28" s="471"/>
      <c r="CV28" s="471"/>
      <c r="CW28" s="471"/>
      <c r="CX28" s="471"/>
      <c r="CY28" s="471"/>
      <c r="CZ28" s="471"/>
      <c r="DA28" s="471"/>
      <c r="DB28" s="471"/>
      <c r="DC28" s="471"/>
      <c r="DD28" s="471"/>
      <c r="DE28" s="471"/>
      <c r="DF28" s="471"/>
      <c r="DG28" s="471"/>
      <c r="DH28" s="471"/>
      <c r="DI28" s="471"/>
      <c r="DJ28" s="471"/>
      <c r="DK28" s="471"/>
      <c r="DL28" s="471"/>
      <c r="DM28" s="471"/>
      <c r="DN28" s="471"/>
      <c r="DO28" s="471"/>
      <c r="DP28" s="471"/>
      <c r="DQ28" s="471"/>
      <c r="DR28" s="471"/>
      <c r="DS28" s="471"/>
      <c r="DT28" s="471"/>
      <c r="DU28" s="471"/>
      <c r="DV28" s="471"/>
      <c r="DW28" s="471"/>
      <c r="DX28" s="471"/>
      <c r="DY28" s="471"/>
      <c r="DZ28" s="471"/>
      <c r="EA28" s="471"/>
      <c r="EB28" s="471"/>
      <c r="EC28" s="471"/>
      <c r="ED28" s="471"/>
      <c r="EE28" s="471"/>
      <c r="EF28" s="471"/>
      <c r="EG28" s="471"/>
      <c r="EH28" s="471"/>
      <c r="EI28" s="471"/>
      <c r="EJ28" s="471"/>
      <c r="EK28" s="471"/>
      <c r="EL28" s="471"/>
      <c r="EM28" s="471"/>
      <c r="EN28" s="471"/>
      <c r="EO28" s="471"/>
      <c r="EP28" s="471"/>
      <c r="EQ28" s="471"/>
      <c r="ER28" s="471"/>
      <c r="ES28" s="471"/>
      <c r="ET28" s="471"/>
      <c r="EU28" s="471"/>
      <c r="EV28" s="471"/>
      <c r="EW28" s="471"/>
      <c r="EX28" s="471"/>
      <c r="EY28" s="471"/>
      <c r="EZ28" s="471"/>
      <c r="FA28" s="471"/>
      <c r="FB28" s="471"/>
      <c r="FC28" s="471"/>
      <c r="FD28" s="471"/>
      <c r="FE28" s="471"/>
      <c r="FF28" s="471"/>
      <c r="FG28" s="471"/>
      <c r="FH28" s="471"/>
      <c r="FI28" s="471"/>
      <c r="FJ28" s="471"/>
      <c r="FK28" s="471"/>
      <c r="FL28" s="471"/>
      <c r="FM28" s="471"/>
      <c r="FN28" s="471"/>
      <c r="FO28" s="471"/>
      <c r="FP28" s="471"/>
      <c r="FQ28" s="471"/>
      <c r="FR28" s="471"/>
      <c r="FS28" s="471"/>
      <c r="FT28" s="471"/>
      <c r="FU28" s="471"/>
      <c r="FV28" s="471"/>
      <c r="FW28" s="471"/>
      <c r="FX28" s="471"/>
      <c r="FY28" s="471"/>
      <c r="FZ28" s="471"/>
      <c r="GA28" s="471"/>
      <c r="GB28" s="471"/>
      <c r="GC28" s="471"/>
      <c r="GD28" s="471"/>
      <c r="GE28" s="471"/>
      <c r="GF28" s="471"/>
      <c r="GG28" s="471"/>
      <c r="GH28" s="471"/>
      <c r="GI28" s="471"/>
      <c r="GJ28" s="471"/>
      <c r="GK28" s="471"/>
      <c r="GL28" s="471"/>
      <c r="GM28" s="471"/>
      <c r="GN28" s="471"/>
      <c r="GO28" s="471"/>
      <c r="GP28" s="471"/>
      <c r="GQ28" s="471"/>
      <c r="GR28" s="471"/>
      <c r="GS28" s="471"/>
      <c r="GT28" s="471"/>
      <c r="GU28" s="471"/>
      <c r="GV28" s="471"/>
      <c r="GW28" s="471"/>
      <c r="GX28" s="471"/>
      <c r="GY28" s="471"/>
      <c r="GZ28" s="471"/>
      <c r="HA28" s="471"/>
      <c r="HB28" s="471"/>
      <c r="HC28" s="471"/>
      <c r="HD28" s="471"/>
      <c r="HE28" s="471"/>
      <c r="HF28" s="471"/>
      <c r="HG28" s="471"/>
      <c r="HH28" s="471"/>
      <c r="HI28" s="471"/>
      <c r="HJ28" s="471"/>
      <c r="HK28" s="471"/>
      <c r="HL28" s="471"/>
      <c r="HM28" s="471"/>
      <c r="HN28" s="471"/>
      <c r="HO28" s="471"/>
      <c r="HP28" s="471"/>
      <c r="HQ28" s="471"/>
      <c r="HR28" s="471"/>
      <c r="HS28" s="471"/>
      <c r="HT28" s="471"/>
      <c r="HU28" s="471"/>
      <c r="HV28" s="471"/>
      <c r="HW28" s="471"/>
      <c r="HX28" s="471"/>
      <c r="HY28" s="471"/>
      <c r="HZ28" s="471"/>
      <c r="IA28" s="471"/>
      <c r="IB28" s="471"/>
      <c r="IC28" s="471"/>
      <c r="ID28" s="471"/>
      <c r="IE28" s="471"/>
      <c r="IF28" s="471"/>
      <c r="IG28" s="471"/>
      <c r="IH28" s="471"/>
      <c r="II28" s="471"/>
      <c r="IJ28" s="471"/>
      <c r="IK28" s="471"/>
      <c r="IL28" s="471"/>
      <c r="IM28" s="471"/>
      <c r="IN28" s="471"/>
      <c r="IO28" s="471"/>
      <c r="IP28" s="471"/>
      <c r="IQ28" s="471"/>
      <c r="IR28" s="471"/>
      <c r="IS28" s="471"/>
      <c r="IT28" s="471"/>
      <c r="IU28" s="471"/>
      <c r="IV28" s="471"/>
      <c r="IW28" s="471"/>
      <c r="IX28" s="471"/>
      <c r="IY28" s="471"/>
      <c r="IZ28" s="471"/>
      <c r="JA28" s="471"/>
      <c r="JB28" s="471"/>
      <c r="JC28" s="471"/>
      <c r="JD28" s="471"/>
      <c r="JE28" s="471"/>
      <c r="JF28" s="471"/>
      <c r="JG28" s="471"/>
      <c r="JH28" s="471"/>
      <c r="JI28" s="471"/>
      <c r="JJ28" s="471"/>
      <c r="JK28" s="471"/>
      <c r="JL28" s="471"/>
      <c r="JM28" s="471"/>
      <c r="JN28" s="471"/>
      <c r="JO28" s="471"/>
      <c r="JP28" s="471"/>
      <c r="JQ28" s="471"/>
      <c r="JR28" s="471"/>
      <c r="JS28" s="471"/>
      <c r="JT28" s="471"/>
      <c r="JU28" s="471"/>
      <c r="JV28" s="471"/>
      <c r="JW28" s="471"/>
      <c r="JX28" s="471"/>
      <c r="JY28" s="471"/>
      <c r="JZ28" s="471"/>
      <c r="KA28" s="471"/>
      <c r="KB28" s="471"/>
      <c r="KC28" s="471"/>
      <c r="KD28" s="471"/>
      <c r="KE28" s="471"/>
      <c r="KF28" s="471"/>
      <c r="KG28" s="471"/>
      <c r="KH28" s="471"/>
      <c r="KI28" s="471"/>
      <c r="KJ28" s="471"/>
      <c r="KK28" s="471"/>
      <c r="KL28" s="471"/>
      <c r="KM28" s="471"/>
      <c r="KN28" s="471"/>
      <c r="KO28" s="471"/>
      <c r="KP28" s="471"/>
      <c r="KQ28" s="471"/>
      <c r="KR28" s="471"/>
      <c r="KS28" s="471"/>
      <c r="KT28" s="471"/>
      <c r="KU28" s="471"/>
      <c r="KV28" s="471"/>
      <c r="KW28" s="471"/>
      <c r="KX28" s="471"/>
      <c r="KY28" s="471"/>
      <c r="KZ28" s="471"/>
      <c r="LA28" s="471"/>
      <c r="LB28" s="471"/>
      <c r="LC28" s="471"/>
      <c r="LD28" s="471"/>
      <c r="LE28" s="471"/>
      <c r="LF28" s="471"/>
      <c r="LG28" s="471"/>
      <c r="LH28" s="471"/>
      <c r="LI28" s="471"/>
      <c r="LJ28" s="471"/>
      <c r="LK28" s="471"/>
      <c r="LL28" s="471"/>
      <c r="LM28" s="471"/>
      <c r="LN28" s="471"/>
      <c r="LO28" s="471"/>
      <c r="LP28" s="471"/>
      <c r="LQ28" s="471"/>
      <c r="LR28" s="471"/>
      <c r="LS28" s="471"/>
      <c r="LT28" s="471"/>
      <c r="LU28" s="471"/>
      <c r="LV28" s="471"/>
      <c r="LW28" s="471"/>
      <c r="LX28" s="471"/>
      <c r="LY28" s="471"/>
      <c r="LZ28" s="471"/>
      <c r="MA28" s="471"/>
      <c r="MB28" s="471"/>
      <c r="MC28" s="471"/>
      <c r="MD28" s="471"/>
      <c r="ME28" s="471"/>
      <c r="MF28" s="471"/>
      <c r="MG28" s="471"/>
      <c r="MH28" s="471"/>
      <c r="MI28" s="471"/>
      <c r="MJ28" s="471"/>
      <c r="MK28" s="471"/>
      <c r="ML28" s="471"/>
      <c r="MM28" s="471"/>
      <c r="MN28" s="471"/>
      <c r="MO28" s="471"/>
      <c r="MP28" s="471"/>
      <c r="MQ28" s="471"/>
      <c r="MR28" s="471"/>
      <c r="MS28" s="471"/>
      <c r="MT28" s="471"/>
      <c r="MU28" s="471"/>
      <c r="MV28" s="471"/>
      <c r="MW28" s="471"/>
      <c r="MX28" s="471"/>
      <c r="MY28" s="471"/>
      <c r="MZ28" s="471"/>
      <c r="NA28" s="471"/>
      <c r="NB28" s="471"/>
      <c r="NC28" s="471"/>
      <c r="ND28" s="471"/>
      <c r="NE28" s="471"/>
      <c r="NF28" s="471"/>
      <c r="NG28" s="471"/>
      <c r="NH28" s="471"/>
      <c r="NI28" s="471"/>
      <c r="NJ28" s="471"/>
      <c r="NK28" s="471"/>
      <c r="NL28" s="471"/>
      <c r="NM28" s="471"/>
      <c r="NN28" s="471"/>
      <c r="NO28" s="471"/>
      <c r="NP28" s="471"/>
      <c r="NQ28" s="471"/>
      <c r="NR28" s="471"/>
      <c r="NS28" s="471"/>
      <c r="NT28" s="471"/>
      <c r="NU28" s="471"/>
      <c r="NV28" s="471"/>
      <c r="NW28" s="471"/>
      <c r="NX28" s="471"/>
      <c r="NY28" s="471"/>
      <c r="NZ28" s="471"/>
      <c r="OA28" s="471"/>
      <c r="OB28" s="471"/>
      <c r="OC28" s="471"/>
      <c r="OD28" s="471"/>
      <c r="OE28" s="471"/>
      <c r="OF28" s="471"/>
      <c r="OG28" s="471"/>
      <c r="OH28" s="471"/>
      <c r="OI28" s="471"/>
      <c r="OJ28" s="471"/>
      <c r="OK28" s="471"/>
      <c r="OL28" s="471"/>
      <c r="OM28" s="471"/>
      <c r="ON28" s="471"/>
      <c r="OO28" s="471"/>
      <c r="OP28" s="471"/>
      <c r="OQ28" s="471"/>
      <c r="OR28" s="471"/>
      <c r="OS28" s="471"/>
      <c r="OT28" s="471"/>
      <c r="OU28" s="471"/>
      <c r="OV28" s="471"/>
      <c r="OW28" s="471"/>
      <c r="OX28" s="471"/>
      <c r="OY28" s="471"/>
      <c r="OZ28" s="471"/>
      <c r="PA28" s="471"/>
      <c r="PB28" s="471"/>
      <c r="PC28" s="471"/>
      <c r="PD28" s="471"/>
      <c r="PE28" s="471"/>
      <c r="PF28" s="471"/>
      <c r="PG28" s="471"/>
      <c r="PH28" s="471"/>
      <c r="PI28" s="471"/>
      <c r="PJ28" s="471"/>
      <c r="PK28" s="471"/>
      <c r="PL28" s="471"/>
      <c r="PM28" s="471"/>
      <c r="PN28" s="471"/>
      <c r="PO28" s="471"/>
      <c r="PP28" s="471"/>
      <c r="PQ28" s="471"/>
      <c r="PR28" s="471"/>
      <c r="PS28" s="471"/>
      <c r="PT28" s="471"/>
      <c r="PU28" s="471"/>
      <c r="PV28" s="471"/>
      <c r="PW28" s="471"/>
      <c r="PX28" s="471"/>
      <c r="PY28" s="471"/>
      <c r="PZ28" s="471"/>
      <c r="QA28" s="471"/>
      <c r="QB28" s="471"/>
      <c r="QC28" s="471"/>
      <c r="QD28" s="471"/>
      <c r="QE28" s="471"/>
      <c r="QF28" s="471"/>
      <c r="QG28" s="471"/>
      <c r="QH28" s="471"/>
      <c r="QI28" s="471"/>
      <c r="QJ28" s="471"/>
      <c r="QK28" s="471"/>
      <c r="QL28" s="471"/>
      <c r="QM28" s="471"/>
      <c r="QN28" s="471"/>
      <c r="QO28" s="471"/>
      <c r="QP28" s="471"/>
      <c r="QQ28" s="471"/>
      <c r="QR28" s="471"/>
      <c r="QS28" s="471"/>
      <c r="QT28" s="471"/>
      <c r="QU28" s="471"/>
      <c r="QV28" s="471"/>
      <c r="QW28" s="471"/>
      <c r="QX28" s="471"/>
      <c r="QY28" s="471"/>
      <c r="QZ28" s="471"/>
      <c r="RA28" s="471"/>
      <c r="RB28" s="471"/>
      <c r="RC28" s="471"/>
      <c r="RD28" s="471"/>
      <c r="RE28" s="471"/>
      <c r="RF28" s="471"/>
      <c r="RG28" s="471"/>
      <c r="RH28" s="471"/>
      <c r="RI28" s="471"/>
      <c r="RJ28" s="471"/>
      <c r="RK28" s="471"/>
      <c r="RL28" s="471"/>
      <c r="RM28" s="471"/>
      <c r="RN28" s="471"/>
      <c r="RO28" s="471"/>
      <c r="RP28" s="471"/>
      <c r="RQ28" s="471"/>
      <c r="RR28" s="471"/>
      <c r="RS28" s="471"/>
      <c r="RT28" s="471"/>
      <c r="RU28" s="471"/>
      <c r="RV28" s="471"/>
      <c r="RW28" s="471"/>
      <c r="RX28" s="471"/>
      <c r="RY28" s="471"/>
      <c r="RZ28" s="471"/>
      <c r="SA28" s="471"/>
      <c r="SB28" s="471"/>
      <c r="SC28" s="471"/>
      <c r="SD28" s="471"/>
      <c r="SE28" s="471"/>
      <c r="SF28" s="471"/>
      <c r="SG28" s="471"/>
      <c r="SH28" s="471"/>
      <c r="SI28" s="471"/>
      <c r="SJ28" s="471"/>
      <c r="SK28" s="471"/>
      <c r="SL28" s="471"/>
      <c r="SM28" s="471"/>
      <c r="SN28" s="471"/>
      <c r="SO28" s="471"/>
      <c r="SP28" s="471"/>
      <c r="SQ28" s="471"/>
      <c r="SR28" s="471"/>
      <c r="SS28" s="471"/>
      <c r="ST28" s="471"/>
      <c r="SU28" s="471"/>
      <c r="SV28" s="471"/>
      <c r="SW28" s="471"/>
      <c r="SX28" s="471"/>
      <c r="SY28" s="471"/>
      <c r="SZ28" s="471"/>
      <c r="TA28" s="471"/>
      <c r="TB28" s="471"/>
      <c r="TC28" s="471"/>
      <c r="TD28" s="471"/>
      <c r="TE28" s="471"/>
      <c r="TF28" s="471"/>
      <c r="TG28" s="471"/>
      <c r="TH28" s="471"/>
      <c r="TI28" s="471"/>
      <c r="TJ28" s="471"/>
      <c r="TK28" s="471"/>
      <c r="TL28" s="471"/>
      <c r="TM28" s="471"/>
      <c r="TN28" s="471"/>
      <c r="TO28" s="471"/>
      <c r="TP28" s="471"/>
      <c r="TQ28" s="471"/>
      <c r="TR28" s="471"/>
      <c r="TS28" s="471"/>
      <c r="TT28" s="471"/>
      <c r="TU28" s="471"/>
      <c r="TV28" s="471"/>
      <c r="TW28" s="471"/>
      <c r="TX28" s="471"/>
      <c r="TY28" s="471"/>
      <c r="TZ28" s="471"/>
      <c r="UA28" s="471"/>
      <c r="UB28" s="471"/>
      <c r="UC28" s="471"/>
      <c r="UD28" s="471"/>
      <c r="UE28" s="471"/>
      <c r="UF28" s="471"/>
      <c r="UG28" s="471"/>
      <c r="UH28" s="471"/>
      <c r="UI28" s="471"/>
      <c r="UJ28" s="471"/>
      <c r="UK28" s="471"/>
      <c r="UL28" s="471"/>
      <c r="UM28" s="471"/>
      <c r="UN28" s="471"/>
      <c r="UO28" s="471"/>
      <c r="UP28" s="471"/>
      <c r="UQ28" s="471"/>
      <c r="UR28" s="471"/>
      <c r="US28" s="471"/>
      <c r="UT28" s="471"/>
      <c r="UU28" s="471"/>
      <c r="UV28" s="471"/>
      <c r="UW28" s="471"/>
      <c r="UX28" s="471"/>
      <c r="UY28" s="471"/>
      <c r="UZ28" s="471"/>
      <c r="VA28" s="471"/>
      <c r="VB28" s="471"/>
      <c r="VC28" s="471"/>
      <c r="VD28" s="471"/>
      <c r="VE28" s="471"/>
      <c r="VF28" s="471"/>
      <c r="VG28" s="471"/>
      <c r="VH28" s="471"/>
      <c r="VI28" s="471"/>
      <c r="VJ28" s="471"/>
      <c r="VK28" s="471"/>
      <c r="VL28" s="471"/>
      <c r="VM28" s="471"/>
      <c r="VN28" s="471"/>
      <c r="VO28" s="471"/>
    </row>
    <row r="29" spans="1:587" s="421" customFormat="1" ht="28.5" x14ac:dyDescent="0.2">
      <c r="A29" s="501" t="str">
        <f>'Estimación anualizada '!A29</f>
        <v xml:space="preserve">6.2. Promoción e implementación de alternativas sostenibles para el manejo del suelo y de especies vegetales de importancia económica para la producción de panela </v>
      </c>
      <c r="B29" s="501">
        <f>'Estimación anualizada '!V29</f>
        <v>20556917920.666668</v>
      </c>
      <c r="C29" s="501">
        <f>'Estimación anualizada '!B29+'Estimación anualizada '!C29+'Estimación anualizada '!D29+'Estimación anualizada '!E29</f>
        <v>6396449888.666667</v>
      </c>
      <c r="D29" s="501">
        <f>SUM('Estimación anualizada '!F29:M29)</f>
        <v>8895292520</v>
      </c>
      <c r="E29" s="501">
        <f>SUM('Estimación anualizada '!N29:U29)</f>
        <v>5265175512</v>
      </c>
      <c r="F29" s="501">
        <f t="shared" si="0"/>
        <v>20556917920.666668</v>
      </c>
      <c r="G29" s="501">
        <f t="shared" si="1"/>
        <v>0</v>
      </c>
      <c r="H29" s="471"/>
      <c r="I29" s="471"/>
      <c r="J29" s="471"/>
      <c r="K29" s="471"/>
      <c r="L29" s="471"/>
      <c r="M29" s="471"/>
      <c r="N29" s="471"/>
      <c r="O29" s="471"/>
      <c r="P29" s="471"/>
      <c r="Q29" s="471"/>
      <c r="R29" s="471"/>
      <c r="S29" s="471"/>
      <c r="T29" s="471"/>
      <c r="U29" s="471"/>
      <c r="V29" s="471"/>
      <c r="W29" s="471"/>
      <c r="X29" s="471"/>
      <c r="Y29" s="471"/>
      <c r="Z29" s="471"/>
      <c r="AA29" s="471"/>
      <c r="AB29" s="471"/>
      <c r="AC29" s="471"/>
      <c r="AD29" s="471"/>
      <c r="AE29" s="471"/>
      <c r="AF29" s="471"/>
      <c r="AG29" s="471"/>
      <c r="AH29" s="471"/>
      <c r="AI29" s="471"/>
      <c r="AJ29" s="471"/>
      <c r="AK29" s="471"/>
      <c r="AL29" s="471"/>
      <c r="AM29" s="471"/>
      <c r="AN29" s="471"/>
      <c r="AO29" s="471"/>
      <c r="AP29" s="471"/>
      <c r="AQ29" s="471"/>
      <c r="AR29" s="471"/>
      <c r="AS29" s="471"/>
      <c r="AT29" s="471"/>
      <c r="AU29" s="471"/>
      <c r="AV29" s="471"/>
      <c r="AW29" s="471"/>
      <c r="AX29" s="471"/>
      <c r="AY29" s="471"/>
      <c r="AZ29" s="471"/>
      <c r="BA29" s="471"/>
      <c r="BB29" s="471"/>
      <c r="BC29" s="471"/>
      <c r="BD29" s="471"/>
      <c r="BE29" s="471"/>
      <c r="BF29" s="471"/>
      <c r="BG29" s="471"/>
      <c r="BH29" s="471"/>
      <c r="BI29" s="471"/>
      <c r="BJ29" s="471"/>
      <c r="BK29" s="471"/>
      <c r="BL29" s="471"/>
      <c r="BM29" s="471"/>
      <c r="BN29" s="471"/>
      <c r="BO29" s="471"/>
      <c r="BP29" s="471"/>
      <c r="BQ29" s="471"/>
      <c r="BR29" s="471"/>
      <c r="BS29" s="471"/>
      <c r="BT29" s="471"/>
      <c r="BU29" s="471"/>
      <c r="BV29" s="471"/>
      <c r="BW29" s="471"/>
      <c r="BX29" s="471"/>
      <c r="BY29" s="471"/>
      <c r="BZ29" s="471"/>
      <c r="CA29" s="471"/>
      <c r="CB29" s="471"/>
      <c r="CC29" s="471"/>
      <c r="CD29" s="471"/>
      <c r="CE29" s="471"/>
      <c r="CF29" s="471"/>
      <c r="CG29" s="471"/>
      <c r="CH29" s="471"/>
      <c r="CI29" s="471"/>
      <c r="CJ29" s="471"/>
      <c r="CK29" s="471"/>
      <c r="CL29" s="471"/>
      <c r="CM29" s="471"/>
      <c r="CN29" s="471"/>
      <c r="CO29" s="471"/>
      <c r="CP29" s="471"/>
      <c r="CQ29" s="471"/>
      <c r="CR29" s="471"/>
      <c r="CS29" s="471"/>
      <c r="CT29" s="471"/>
      <c r="CU29" s="471"/>
      <c r="CV29" s="471"/>
      <c r="CW29" s="471"/>
      <c r="CX29" s="471"/>
      <c r="CY29" s="471"/>
      <c r="CZ29" s="471"/>
      <c r="DA29" s="471"/>
      <c r="DB29" s="471"/>
      <c r="DC29" s="471"/>
      <c r="DD29" s="471"/>
      <c r="DE29" s="471"/>
      <c r="DF29" s="471"/>
      <c r="DG29" s="471"/>
      <c r="DH29" s="471"/>
      <c r="DI29" s="471"/>
      <c r="DJ29" s="471"/>
      <c r="DK29" s="471"/>
      <c r="DL29" s="471"/>
      <c r="DM29" s="471"/>
      <c r="DN29" s="471"/>
      <c r="DO29" s="471"/>
      <c r="DP29" s="471"/>
      <c r="DQ29" s="471"/>
      <c r="DR29" s="471"/>
      <c r="DS29" s="471"/>
      <c r="DT29" s="471"/>
      <c r="DU29" s="471"/>
      <c r="DV29" s="471"/>
      <c r="DW29" s="471"/>
      <c r="DX29" s="471"/>
      <c r="DY29" s="471"/>
      <c r="DZ29" s="471"/>
      <c r="EA29" s="471"/>
      <c r="EB29" s="471"/>
      <c r="EC29" s="471"/>
      <c r="ED29" s="471"/>
      <c r="EE29" s="471"/>
      <c r="EF29" s="471"/>
      <c r="EG29" s="471"/>
      <c r="EH29" s="471"/>
      <c r="EI29" s="471"/>
      <c r="EJ29" s="471"/>
      <c r="EK29" s="471"/>
      <c r="EL29" s="471"/>
      <c r="EM29" s="471"/>
      <c r="EN29" s="471"/>
      <c r="EO29" s="471"/>
      <c r="EP29" s="471"/>
      <c r="EQ29" s="471"/>
      <c r="ER29" s="471"/>
      <c r="ES29" s="471"/>
      <c r="ET29" s="471"/>
      <c r="EU29" s="471"/>
      <c r="EV29" s="471"/>
      <c r="EW29" s="471"/>
      <c r="EX29" s="471"/>
      <c r="EY29" s="471"/>
      <c r="EZ29" s="471"/>
      <c r="FA29" s="471"/>
      <c r="FB29" s="471"/>
      <c r="FC29" s="471"/>
      <c r="FD29" s="471"/>
      <c r="FE29" s="471"/>
      <c r="FF29" s="471"/>
      <c r="FG29" s="471"/>
      <c r="FH29" s="471"/>
      <c r="FI29" s="471"/>
      <c r="FJ29" s="471"/>
      <c r="FK29" s="471"/>
      <c r="FL29" s="471"/>
      <c r="FM29" s="471"/>
      <c r="FN29" s="471"/>
      <c r="FO29" s="471"/>
      <c r="FP29" s="471"/>
      <c r="FQ29" s="471"/>
      <c r="FR29" s="471"/>
      <c r="FS29" s="471"/>
      <c r="FT29" s="471"/>
      <c r="FU29" s="471"/>
      <c r="FV29" s="471"/>
      <c r="FW29" s="471"/>
      <c r="FX29" s="471"/>
      <c r="FY29" s="471"/>
      <c r="FZ29" s="471"/>
      <c r="GA29" s="471"/>
      <c r="GB29" s="471"/>
      <c r="GC29" s="471"/>
      <c r="GD29" s="471"/>
      <c r="GE29" s="471"/>
      <c r="GF29" s="471"/>
      <c r="GG29" s="471"/>
      <c r="GH29" s="471"/>
      <c r="GI29" s="471"/>
      <c r="GJ29" s="471"/>
      <c r="GK29" s="471"/>
      <c r="GL29" s="471"/>
      <c r="GM29" s="471"/>
      <c r="GN29" s="471"/>
      <c r="GO29" s="471"/>
      <c r="GP29" s="471"/>
      <c r="GQ29" s="471"/>
      <c r="GR29" s="471"/>
      <c r="GS29" s="471"/>
      <c r="GT29" s="471"/>
      <c r="GU29" s="471"/>
      <c r="GV29" s="471"/>
      <c r="GW29" s="471"/>
      <c r="GX29" s="471"/>
      <c r="GY29" s="471"/>
      <c r="GZ29" s="471"/>
      <c r="HA29" s="471"/>
      <c r="HB29" s="471"/>
      <c r="HC29" s="471"/>
      <c r="HD29" s="471"/>
      <c r="HE29" s="471"/>
      <c r="HF29" s="471"/>
      <c r="HG29" s="471"/>
      <c r="HH29" s="471"/>
      <c r="HI29" s="471"/>
      <c r="HJ29" s="471"/>
      <c r="HK29" s="471"/>
      <c r="HL29" s="471"/>
      <c r="HM29" s="471"/>
      <c r="HN29" s="471"/>
      <c r="HO29" s="471"/>
      <c r="HP29" s="471"/>
      <c r="HQ29" s="471"/>
      <c r="HR29" s="471"/>
      <c r="HS29" s="471"/>
      <c r="HT29" s="471"/>
      <c r="HU29" s="471"/>
      <c r="HV29" s="471"/>
      <c r="HW29" s="471"/>
      <c r="HX29" s="471"/>
      <c r="HY29" s="471"/>
      <c r="HZ29" s="471"/>
      <c r="IA29" s="471"/>
      <c r="IB29" s="471"/>
      <c r="IC29" s="471"/>
      <c r="ID29" s="471"/>
      <c r="IE29" s="471"/>
      <c r="IF29" s="471"/>
      <c r="IG29" s="471"/>
      <c r="IH29" s="471"/>
      <c r="II29" s="471"/>
      <c r="IJ29" s="471"/>
      <c r="IK29" s="471"/>
      <c r="IL29" s="471"/>
      <c r="IM29" s="471"/>
      <c r="IN29" s="471"/>
      <c r="IO29" s="471"/>
      <c r="IP29" s="471"/>
      <c r="IQ29" s="471"/>
      <c r="IR29" s="471"/>
      <c r="IS29" s="471"/>
      <c r="IT29" s="471"/>
      <c r="IU29" s="471"/>
      <c r="IV29" s="471"/>
      <c r="IW29" s="471"/>
      <c r="IX29" s="471"/>
      <c r="IY29" s="471"/>
      <c r="IZ29" s="471"/>
      <c r="JA29" s="471"/>
      <c r="JB29" s="471"/>
      <c r="JC29" s="471"/>
      <c r="JD29" s="471"/>
      <c r="JE29" s="471"/>
      <c r="JF29" s="471"/>
      <c r="JG29" s="471"/>
      <c r="JH29" s="471"/>
      <c r="JI29" s="471"/>
      <c r="JJ29" s="471"/>
      <c r="JK29" s="471"/>
      <c r="JL29" s="471"/>
      <c r="JM29" s="471"/>
      <c r="JN29" s="471"/>
      <c r="JO29" s="471"/>
      <c r="JP29" s="471"/>
      <c r="JQ29" s="471"/>
      <c r="JR29" s="471"/>
      <c r="JS29" s="471"/>
      <c r="JT29" s="471"/>
      <c r="JU29" s="471"/>
      <c r="JV29" s="471"/>
      <c r="JW29" s="471"/>
      <c r="JX29" s="471"/>
      <c r="JY29" s="471"/>
      <c r="JZ29" s="471"/>
      <c r="KA29" s="471"/>
      <c r="KB29" s="471"/>
      <c r="KC29" s="471"/>
      <c r="KD29" s="471"/>
      <c r="KE29" s="471"/>
      <c r="KF29" s="471"/>
      <c r="KG29" s="471"/>
      <c r="KH29" s="471"/>
      <c r="KI29" s="471"/>
      <c r="KJ29" s="471"/>
      <c r="KK29" s="471"/>
      <c r="KL29" s="471"/>
      <c r="KM29" s="471"/>
      <c r="KN29" s="471"/>
      <c r="KO29" s="471"/>
      <c r="KP29" s="471"/>
      <c r="KQ29" s="471"/>
      <c r="KR29" s="471"/>
      <c r="KS29" s="471"/>
      <c r="KT29" s="471"/>
      <c r="KU29" s="471"/>
      <c r="KV29" s="471"/>
      <c r="KW29" s="471"/>
      <c r="KX29" s="471"/>
      <c r="KY29" s="471"/>
      <c r="KZ29" s="471"/>
      <c r="LA29" s="471"/>
      <c r="LB29" s="471"/>
      <c r="LC29" s="471"/>
      <c r="LD29" s="471"/>
      <c r="LE29" s="471"/>
      <c r="LF29" s="471"/>
      <c r="LG29" s="471"/>
      <c r="LH29" s="471"/>
      <c r="LI29" s="471"/>
      <c r="LJ29" s="471"/>
      <c r="LK29" s="471"/>
      <c r="LL29" s="471"/>
      <c r="LM29" s="471"/>
      <c r="LN29" s="471"/>
      <c r="LO29" s="471"/>
      <c r="LP29" s="471"/>
      <c r="LQ29" s="471"/>
      <c r="LR29" s="471"/>
      <c r="LS29" s="471"/>
      <c r="LT29" s="471"/>
      <c r="LU29" s="471"/>
      <c r="LV29" s="471"/>
      <c r="LW29" s="471"/>
      <c r="LX29" s="471"/>
      <c r="LY29" s="471"/>
      <c r="LZ29" s="471"/>
      <c r="MA29" s="471"/>
      <c r="MB29" s="471"/>
      <c r="MC29" s="471"/>
      <c r="MD29" s="471"/>
      <c r="ME29" s="471"/>
      <c r="MF29" s="471"/>
      <c r="MG29" s="471"/>
      <c r="MH29" s="471"/>
      <c r="MI29" s="471"/>
      <c r="MJ29" s="471"/>
      <c r="MK29" s="471"/>
      <c r="ML29" s="471"/>
      <c r="MM29" s="471"/>
      <c r="MN29" s="471"/>
      <c r="MO29" s="471"/>
      <c r="MP29" s="471"/>
      <c r="MQ29" s="471"/>
      <c r="MR29" s="471"/>
      <c r="MS29" s="471"/>
      <c r="MT29" s="471"/>
      <c r="MU29" s="471"/>
      <c r="MV29" s="471"/>
      <c r="MW29" s="471"/>
      <c r="MX29" s="471"/>
      <c r="MY29" s="471"/>
      <c r="MZ29" s="471"/>
      <c r="NA29" s="471"/>
      <c r="NB29" s="471"/>
      <c r="NC29" s="471"/>
      <c r="ND29" s="471"/>
      <c r="NE29" s="471"/>
      <c r="NF29" s="471"/>
      <c r="NG29" s="471"/>
      <c r="NH29" s="471"/>
      <c r="NI29" s="471"/>
      <c r="NJ29" s="471"/>
      <c r="NK29" s="471"/>
      <c r="NL29" s="471"/>
      <c r="NM29" s="471"/>
      <c r="NN29" s="471"/>
      <c r="NO29" s="471"/>
      <c r="NP29" s="471"/>
      <c r="NQ29" s="471"/>
      <c r="NR29" s="471"/>
      <c r="NS29" s="471"/>
      <c r="NT29" s="471"/>
      <c r="NU29" s="471"/>
      <c r="NV29" s="471"/>
      <c r="NW29" s="471"/>
      <c r="NX29" s="471"/>
      <c r="NY29" s="471"/>
      <c r="NZ29" s="471"/>
      <c r="OA29" s="471"/>
      <c r="OB29" s="471"/>
      <c r="OC29" s="471"/>
      <c r="OD29" s="471"/>
      <c r="OE29" s="471"/>
      <c r="OF29" s="471"/>
      <c r="OG29" s="471"/>
      <c r="OH29" s="471"/>
      <c r="OI29" s="471"/>
      <c r="OJ29" s="471"/>
      <c r="OK29" s="471"/>
      <c r="OL29" s="471"/>
      <c r="OM29" s="471"/>
      <c r="ON29" s="471"/>
      <c r="OO29" s="471"/>
      <c r="OP29" s="471"/>
      <c r="OQ29" s="471"/>
      <c r="OR29" s="471"/>
      <c r="OS29" s="471"/>
      <c r="OT29" s="471"/>
      <c r="OU29" s="471"/>
      <c r="OV29" s="471"/>
      <c r="OW29" s="471"/>
      <c r="OX29" s="471"/>
      <c r="OY29" s="471"/>
      <c r="OZ29" s="471"/>
      <c r="PA29" s="471"/>
      <c r="PB29" s="471"/>
      <c r="PC29" s="471"/>
      <c r="PD29" s="471"/>
      <c r="PE29" s="471"/>
      <c r="PF29" s="471"/>
      <c r="PG29" s="471"/>
      <c r="PH29" s="471"/>
      <c r="PI29" s="471"/>
      <c r="PJ29" s="471"/>
      <c r="PK29" s="471"/>
      <c r="PL29" s="471"/>
      <c r="PM29" s="471"/>
      <c r="PN29" s="471"/>
      <c r="PO29" s="471"/>
      <c r="PP29" s="471"/>
      <c r="PQ29" s="471"/>
      <c r="PR29" s="471"/>
      <c r="PS29" s="471"/>
      <c r="PT29" s="471"/>
      <c r="PU29" s="471"/>
      <c r="PV29" s="471"/>
      <c r="PW29" s="471"/>
      <c r="PX29" s="471"/>
      <c r="PY29" s="471"/>
      <c r="PZ29" s="471"/>
      <c r="QA29" s="471"/>
      <c r="QB29" s="471"/>
      <c r="QC29" s="471"/>
      <c r="QD29" s="471"/>
      <c r="QE29" s="471"/>
      <c r="QF29" s="471"/>
      <c r="QG29" s="471"/>
      <c r="QH29" s="471"/>
      <c r="QI29" s="471"/>
      <c r="QJ29" s="471"/>
      <c r="QK29" s="471"/>
      <c r="QL29" s="471"/>
      <c r="QM29" s="471"/>
      <c r="QN29" s="471"/>
      <c r="QO29" s="471"/>
      <c r="QP29" s="471"/>
      <c r="QQ29" s="471"/>
      <c r="QR29" s="471"/>
      <c r="QS29" s="471"/>
      <c r="QT29" s="471"/>
      <c r="QU29" s="471"/>
      <c r="QV29" s="471"/>
      <c r="QW29" s="471"/>
      <c r="QX29" s="471"/>
      <c r="QY29" s="471"/>
      <c r="QZ29" s="471"/>
      <c r="RA29" s="471"/>
      <c r="RB29" s="471"/>
      <c r="RC29" s="471"/>
      <c r="RD29" s="471"/>
      <c r="RE29" s="471"/>
      <c r="RF29" s="471"/>
      <c r="RG29" s="471"/>
      <c r="RH29" s="471"/>
      <c r="RI29" s="471"/>
      <c r="RJ29" s="471"/>
      <c r="RK29" s="471"/>
      <c r="RL29" s="471"/>
      <c r="RM29" s="471"/>
      <c r="RN29" s="471"/>
      <c r="RO29" s="471"/>
      <c r="RP29" s="471"/>
      <c r="RQ29" s="471"/>
      <c r="RR29" s="471"/>
      <c r="RS29" s="471"/>
      <c r="RT29" s="471"/>
      <c r="RU29" s="471"/>
      <c r="RV29" s="471"/>
      <c r="RW29" s="471"/>
      <c r="RX29" s="471"/>
      <c r="RY29" s="471"/>
      <c r="RZ29" s="471"/>
      <c r="SA29" s="471"/>
      <c r="SB29" s="471"/>
      <c r="SC29" s="471"/>
      <c r="SD29" s="471"/>
      <c r="SE29" s="471"/>
      <c r="SF29" s="471"/>
      <c r="SG29" s="471"/>
      <c r="SH29" s="471"/>
      <c r="SI29" s="471"/>
      <c r="SJ29" s="471"/>
      <c r="SK29" s="471"/>
      <c r="SL29" s="471"/>
      <c r="SM29" s="471"/>
      <c r="SN29" s="471"/>
      <c r="SO29" s="471"/>
      <c r="SP29" s="471"/>
      <c r="SQ29" s="471"/>
      <c r="SR29" s="471"/>
      <c r="SS29" s="471"/>
      <c r="ST29" s="471"/>
      <c r="SU29" s="471"/>
      <c r="SV29" s="471"/>
      <c r="SW29" s="471"/>
      <c r="SX29" s="471"/>
      <c r="SY29" s="471"/>
      <c r="SZ29" s="471"/>
      <c r="TA29" s="471"/>
      <c r="TB29" s="471"/>
      <c r="TC29" s="471"/>
      <c r="TD29" s="471"/>
      <c r="TE29" s="471"/>
      <c r="TF29" s="471"/>
      <c r="TG29" s="471"/>
      <c r="TH29" s="471"/>
      <c r="TI29" s="471"/>
      <c r="TJ29" s="471"/>
      <c r="TK29" s="471"/>
      <c r="TL29" s="471"/>
      <c r="TM29" s="471"/>
      <c r="TN29" s="471"/>
      <c r="TO29" s="471"/>
      <c r="TP29" s="471"/>
      <c r="TQ29" s="471"/>
      <c r="TR29" s="471"/>
      <c r="TS29" s="471"/>
      <c r="TT29" s="471"/>
      <c r="TU29" s="471"/>
      <c r="TV29" s="471"/>
      <c r="TW29" s="471"/>
      <c r="TX29" s="471"/>
      <c r="TY29" s="471"/>
      <c r="TZ29" s="471"/>
      <c r="UA29" s="471"/>
      <c r="UB29" s="471"/>
      <c r="UC29" s="471"/>
      <c r="UD29" s="471"/>
      <c r="UE29" s="471"/>
      <c r="UF29" s="471"/>
      <c r="UG29" s="471"/>
      <c r="UH29" s="471"/>
      <c r="UI29" s="471"/>
      <c r="UJ29" s="471"/>
      <c r="UK29" s="471"/>
      <c r="UL29" s="471"/>
      <c r="UM29" s="471"/>
      <c r="UN29" s="471"/>
      <c r="UO29" s="471"/>
      <c r="UP29" s="471"/>
      <c r="UQ29" s="471"/>
      <c r="UR29" s="471"/>
      <c r="US29" s="471"/>
      <c r="UT29" s="471"/>
      <c r="UU29" s="471"/>
      <c r="UV29" s="471"/>
      <c r="UW29" s="471"/>
      <c r="UX29" s="471"/>
      <c r="UY29" s="471"/>
      <c r="UZ29" s="471"/>
      <c r="VA29" s="471"/>
      <c r="VB29" s="471"/>
      <c r="VC29" s="471"/>
      <c r="VD29" s="471"/>
      <c r="VE29" s="471"/>
      <c r="VF29" s="471"/>
      <c r="VG29" s="471"/>
      <c r="VH29" s="471"/>
      <c r="VI29" s="471"/>
      <c r="VJ29" s="471"/>
      <c r="VK29" s="471"/>
      <c r="VL29" s="471"/>
      <c r="VM29" s="471"/>
      <c r="VN29" s="471"/>
      <c r="VO29" s="471"/>
    </row>
    <row r="30" spans="1:587" s="445" customFormat="1" ht="15" x14ac:dyDescent="0.2">
      <c r="A30" s="587" t="str">
        <f>'Estimación anualizada '!A30</f>
        <v>7. Fortalecimiento de la gestión climática a lo largo de la cadena agroindustrial de la panela</v>
      </c>
      <c r="B30" s="587">
        <f>'Estimación anualizada '!V30</f>
        <v>35143043208.255989</v>
      </c>
      <c r="C30" s="587">
        <f>'Estimación anualizada '!B30+'Estimación anualizada '!C30+'Estimación anualizada '!D30+'Estimación anualizada '!E30</f>
        <v>6625205700.6719999</v>
      </c>
      <c r="D30" s="587">
        <f>SUM('Estimación anualizada '!F30:M30)</f>
        <v>15038918753.791996</v>
      </c>
      <c r="E30" s="587">
        <f>SUM('Estimación anualizada '!N30:U30)</f>
        <v>13478918753.792</v>
      </c>
      <c r="F30" s="500">
        <f t="shared" si="0"/>
        <v>35143043208.255997</v>
      </c>
      <c r="G30" s="500">
        <f t="shared" si="1"/>
        <v>0</v>
      </c>
      <c r="H30" s="471"/>
      <c r="I30" s="471"/>
      <c r="J30" s="471"/>
      <c r="K30" s="471"/>
      <c r="L30" s="471"/>
      <c r="M30" s="471"/>
      <c r="N30" s="471"/>
      <c r="O30" s="471"/>
      <c r="P30" s="471"/>
      <c r="Q30" s="471"/>
      <c r="R30" s="471"/>
      <c r="S30" s="471"/>
      <c r="T30" s="471"/>
      <c r="U30" s="471"/>
      <c r="V30" s="471"/>
      <c r="W30" s="471"/>
      <c r="X30" s="471"/>
      <c r="Y30" s="471"/>
      <c r="Z30" s="471"/>
      <c r="AA30" s="471"/>
      <c r="AB30" s="471"/>
      <c r="AC30" s="471"/>
      <c r="AD30" s="471"/>
      <c r="AE30" s="471"/>
      <c r="AF30" s="471"/>
      <c r="AG30" s="471"/>
      <c r="AH30" s="471"/>
      <c r="AI30" s="471"/>
      <c r="AJ30" s="471"/>
      <c r="AK30" s="471"/>
      <c r="AL30" s="471"/>
      <c r="AM30" s="471"/>
      <c r="AN30" s="471"/>
      <c r="AO30" s="471"/>
      <c r="AP30" s="471"/>
      <c r="AQ30" s="471"/>
      <c r="AR30" s="471"/>
      <c r="AS30" s="471"/>
      <c r="AT30" s="471"/>
      <c r="AU30" s="471"/>
      <c r="AV30" s="471"/>
      <c r="AW30" s="471"/>
      <c r="AX30" s="471"/>
      <c r="AY30" s="471"/>
      <c r="AZ30" s="471"/>
      <c r="BA30" s="471"/>
      <c r="BB30" s="471"/>
      <c r="BC30" s="471"/>
      <c r="BD30" s="471"/>
      <c r="BE30" s="471"/>
      <c r="BF30" s="471"/>
      <c r="BG30" s="471"/>
      <c r="BH30" s="471"/>
      <c r="BI30" s="471"/>
      <c r="BJ30" s="471"/>
      <c r="BK30" s="471"/>
      <c r="BL30" s="471"/>
      <c r="BM30" s="471"/>
      <c r="BN30" s="471"/>
      <c r="BO30" s="471"/>
      <c r="BP30" s="471"/>
      <c r="BQ30" s="471"/>
      <c r="BR30" s="471"/>
      <c r="BS30" s="471"/>
      <c r="BT30" s="471"/>
      <c r="BU30" s="471"/>
      <c r="BV30" s="471"/>
      <c r="BW30" s="471"/>
      <c r="BX30" s="471"/>
      <c r="BY30" s="471"/>
      <c r="BZ30" s="471"/>
      <c r="CA30" s="471"/>
      <c r="CB30" s="471"/>
      <c r="CC30" s="471"/>
      <c r="CD30" s="471"/>
      <c r="CE30" s="471"/>
      <c r="CF30" s="471"/>
      <c r="CG30" s="471"/>
      <c r="CH30" s="471"/>
      <c r="CI30" s="471"/>
      <c r="CJ30" s="471"/>
      <c r="CK30" s="471"/>
      <c r="CL30" s="471"/>
      <c r="CM30" s="471"/>
      <c r="CN30" s="471"/>
      <c r="CO30" s="471"/>
      <c r="CP30" s="471"/>
      <c r="CQ30" s="471"/>
      <c r="CR30" s="471"/>
      <c r="CS30" s="471"/>
      <c r="CT30" s="471"/>
      <c r="CU30" s="471"/>
      <c r="CV30" s="471"/>
      <c r="CW30" s="471"/>
      <c r="CX30" s="471"/>
      <c r="CY30" s="471"/>
      <c r="CZ30" s="471"/>
      <c r="DA30" s="471"/>
      <c r="DB30" s="471"/>
      <c r="DC30" s="471"/>
      <c r="DD30" s="471"/>
      <c r="DE30" s="471"/>
      <c r="DF30" s="471"/>
      <c r="DG30" s="471"/>
      <c r="DH30" s="471"/>
      <c r="DI30" s="471"/>
      <c r="DJ30" s="471"/>
      <c r="DK30" s="471"/>
      <c r="DL30" s="471"/>
      <c r="DM30" s="471"/>
      <c r="DN30" s="471"/>
      <c r="DO30" s="471"/>
      <c r="DP30" s="471"/>
      <c r="DQ30" s="471"/>
      <c r="DR30" s="471"/>
      <c r="DS30" s="471"/>
      <c r="DT30" s="471"/>
      <c r="DU30" s="471"/>
      <c r="DV30" s="471"/>
      <c r="DW30" s="471"/>
      <c r="DX30" s="471"/>
      <c r="DY30" s="471"/>
      <c r="DZ30" s="471"/>
      <c r="EA30" s="471"/>
      <c r="EB30" s="471"/>
      <c r="EC30" s="471"/>
      <c r="ED30" s="471"/>
      <c r="EE30" s="471"/>
      <c r="EF30" s="471"/>
      <c r="EG30" s="471"/>
      <c r="EH30" s="471"/>
      <c r="EI30" s="471"/>
      <c r="EJ30" s="471"/>
      <c r="EK30" s="471"/>
      <c r="EL30" s="471"/>
      <c r="EM30" s="471"/>
      <c r="EN30" s="471"/>
      <c r="EO30" s="471"/>
      <c r="EP30" s="471"/>
      <c r="EQ30" s="471"/>
      <c r="ER30" s="471"/>
      <c r="ES30" s="471"/>
      <c r="ET30" s="471"/>
      <c r="EU30" s="471"/>
      <c r="EV30" s="471"/>
      <c r="EW30" s="471"/>
      <c r="EX30" s="471"/>
      <c r="EY30" s="471"/>
      <c r="EZ30" s="471"/>
      <c r="FA30" s="471"/>
      <c r="FB30" s="471"/>
      <c r="FC30" s="471"/>
      <c r="FD30" s="471"/>
      <c r="FE30" s="471"/>
      <c r="FF30" s="471"/>
      <c r="FG30" s="471"/>
      <c r="FH30" s="471"/>
      <c r="FI30" s="471"/>
      <c r="FJ30" s="471"/>
      <c r="FK30" s="471"/>
      <c r="FL30" s="471"/>
      <c r="FM30" s="471"/>
      <c r="FN30" s="471"/>
      <c r="FO30" s="471"/>
      <c r="FP30" s="471"/>
      <c r="FQ30" s="471"/>
      <c r="FR30" s="471"/>
      <c r="FS30" s="471"/>
      <c r="FT30" s="471"/>
      <c r="FU30" s="471"/>
      <c r="FV30" s="471"/>
      <c r="FW30" s="471"/>
      <c r="FX30" s="471"/>
      <c r="FY30" s="471"/>
      <c r="FZ30" s="471"/>
      <c r="GA30" s="471"/>
      <c r="GB30" s="471"/>
      <c r="GC30" s="471"/>
      <c r="GD30" s="471"/>
      <c r="GE30" s="471"/>
      <c r="GF30" s="471"/>
      <c r="GG30" s="471"/>
      <c r="GH30" s="471"/>
      <c r="GI30" s="471"/>
      <c r="GJ30" s="471"/>
      <c r="GK30" s="471"/>
      <c r="GL30" s="471"/>
      <c r="GM30" s="471"/>
      <c r="GN30" s="471"/>
      <c r="GO30" s="471"/>
      <c r="GP30" s="471"/>
      <c r="GQ30" s="471"/>
      <c r="GR30" s="471"/>
      <c r="GS30" s="471"/>
      <c r="GT30" s="471"/>
      <c r="GU30" s="471"/>
      <c r="GV30" s="471"/>
      <c r="GW30" s="471"/>
      <c r="GX30" s="471"/>
      <c r="GY30" s="471"/>
      <c r="GZ30" s="471"/>
      <c r="HA30" s="471"/>
      <c r="HB30" s="471"/>
      <c r="HC30" s="471"/>
      <c r="HD30" s="471"/>
      <c r="HE30" s="471"/>
      <c r="HF30" s="471"/>
      <c r="HG30" s="471"/>
      <c r="HH30" s="471"/>
      <c r="HI30" s="471"/>
      <c r="HJ30" s="471"/>
      <c r="HK30" s="471"/>
      <c r="HL30" s="471"/>
      <c r="HM30" s="471"/>
      <c r="HN30" s="471"/>
      <c r="HO30" s="471"/>
      <c r="HP30" s="471"/>
      <c r="HQ30" s="471"/>
      <c r="HR30" s="471"/>
      <c r="HS30" s="471"/>
      <c r="HT30" s="471"/>
      <c r="HU30" s="471"/>
      <c r="HV30" s="471"/>
      <c r="HW30" s="471"/>
      <c r="HX30" s="471"/>
      <c r="HY30" s="471"/>
      <c r="HZ30" s="471"/>
      <c r="IA30" s="471"/>
      <c r="IB30" s="471"/>
      <c r="IC30" s="471"/>
      <c r="ID30" s="471"/>
      <c r="IE30" s="471"/>
      <c r="IF30" s="471"/>
      <c r="IG30" s="471"/>
      <c r="IH30" s="471"/>
      <c r="II30" s="471"/>
      <c r="IJ30" s="471"/>
      <c r="IK30" s="471"/>
      <c r="IL30" s="471"/>
      <c r="IM30" s="471"/>
      <c r="IN30" s="471"/>
      <c r="IO30" s="471"/>
      <c r="IP30" s="471"/>
      <c r="IQ30" s="471"/>
      <c r="IR30" s="471"/>
      <c r="IS30" s="471"/>
      <c r="IT30" s="471"/>
      <c r="IU30" s="471"/>
      <c r="IV30" s="471"/>
      <c r="IW30" s="471"/>
      <c r="IX30" s="471"/>
      <c r="IY30" s="471"/>
      <c r="IZ30" s="471"/>
      <c r="JA30" s="471"/>
      <c r="JB30" s="471"/>
      <c r="JC30" s="471"/>
      <c r="JD30" s="471"/>
      <c r="JE30" s="471"/>
      <c r="JF30" s="471"/>
      <c r="JG30" s="471"/>
      <c r="JH30" s="471"/>
      <c r="JI30" s="471"/>
      <c r="JJ30" s="471"/>
      <c r="JK30" s="471"/>
      <c r="JL30" s="471"/>
      <c r="JM30" s="471"/>
      <c r="JN30" s="471"/>
      <c r="JO30" s="471"/>
      <c r="JP30" s="471"/>
      <c r="JQ30" s="471"/>
      <c r="JR30" s="471"/>
      <c r="JS30" s="471"/>
      <c r="JT30" s="471"/>
      <c r="JU30" s="471"/>
      <c r="JV30" s="471"/>
      <c r="JW30" s="471"/>
      <c r="JX30" s="471"/>
      <c r="JY30" s="471"/>
      <c r="JZ30" s="471"/>
      <c r="KA30" s="471"/>
      <c r="KB30" s="471"/>
      <c r="KC30" s="471"/>
      <c r="KD30" s="471"/>
      <c r="KE30" s="471"/>
      <c r="KF30" s="471"/>
      <c r="KG30" s="471"/>
      <c r="KH30" s="471"/>
      <c r="KI30" s="471"/>
      <c r="KJ30" s="471"/>
      <c r="KK30" s="471"/>
      <c r="KL30" s="471"/>
      <c r="KM30" s="471"/>
      <c r="KN30" s="471"/>
      <c r="KO30" s="471"/>
      <c r="KP30" s="471"/>
      <c r="KQ30" s="471"/>
      <c r="KR30" s="471"/>
      <c r="KS30" s="471"/>
      <c r="KT30" s="471"/>
      <c r="KU30" s="471"/>
      <c r="KV30" s="471"/>
      <c r="KW30" s="471"/>
      <c r="KX30" s="471"/>
      <c r="KY30" s="471"/>
      <c r="KZ30" s="471"/>
      <c r="LA30" s="471"/>
      <c r="LB30" s="471"/>
      <c r="LC30" s="471"/>
      <c r="LD30" s="471"/>
      <c r="LE30" s="471"/>
      <c r="LF30" s="471"/>
      <c r="LG30" s="471"/>
      <c r="LH30" s="471"/>
      <c r="LI30" s="471"/>
      <c r="LJ30" s="471"/>
      <c r="LK30" s="471"/>
      <c r="LL30" s="471"/>
      <c r="LM30" s="471"/>
      <c r="LN30" s="471"/>
      <c r="LO30" s="471"/>
      <c r="LP30" s="471"/>
      <c r="LQ30" s="471"/>
      <c r="LR30" s="471"/>
      <c r="LS30" s="471"/>
      <c r="LT30" s="471"/>
      <c r="LU30" s="471"/>
      <c r="LV30" s="471"/>
      <c r="LW30" s="471"/>
      <c r="LX30" s="471"/>
      <c r="LY30" s="471"/>
      <c r="LZ30" s="471"/>
      <c r="MA30" s="471"/>
      <c r="MB30" s="471"/>
      <c r="MC30" s="471"/>
      <c r="MD30" s="471"/>
      <c r="ME30" s="471"/>
      <c r="MF30" s="471"/>
      <c r="MG30" s="471"/>
      <c r="MH30" s="471"/>
      <c r="MI30" s="471"/>
      <c r="MJ30" s="471"/>
      <c r="MK30" s="471"/>
      <c r="ML30" s="471"/>
      <c r="MM30" s="471"/>
      <c r="MN30" s="471"/>
      <c r="MO30" s="471"/>
      <c r="MP30" s="471"/>
      <c r="MQ30" s="471"/>
      <c r="MR30" s="471"/>
      <c r="MS30" s="471"/>
      <c r="MT30" s="471"/>
      <c r="MU30" s="471"/>
      <c r="MV30" s="471"/>
      <c r="MW30" s="471"/>
      <c r="MX30" s="471"/>
      <c r="MY30" s="471"/>
      <c r="MZ30" s="471"/>
      <c r="NA30" s="471"/>
      <c r="NB30" s="471"/>
      <c r="NC30" s="471"/>
      <c r="ND30" s="471"/>
      <c r="NE30" s="471"/>
      <c r="NF30" s="471"/>
      <c r="NG30" s="471"/>
      <c r="NH30" s="471"/>
      <c r="NI30" s="471"/>
      <c r="NJ30" s="471"/>
      <c r="NK30" s="471"/>
      <c r="NL30" s="471"/>
      <c r="NM30" s="471"/>
      <c r="NN30" s="471"/>
      <c r="NO30" s="471"/>
      <c r="NP30" s="471"/>
      <c r="NQ30" s="471"/>
      <c r="NR30" s="471"/>
      <c r="NS30" s="471"/>
      <c r="NT30" s="471"/>
      <c r="NU30" s="471"/>
      <c r="NV30" s="471"/>
      <c r="NW30" s="471"/>
      <c r="NX30" s="471"/>
      <c r="NY30" s="471"/>
      <c r="NZ30" s="471"/>
      <c r="OA30" s="471"/>
      <c r="OB30" s="471"/>
      <c r="OC30" s="471"/>
      <c r="OD30" s="471"/>
      <c r="OE30" s="471"/>
      <c r="OF30" s="471"/>
      <c r="OG30" s="471"/>
      <c r="OH30" s="471"/>
      <c r="OI30" s="471"/>
      <c r="OJ30" s="471"/>
      <c r="OK30" s="471"/>
      <c r="OL30" s="471"/>
      <c r="OM30" s="471"/>
      <c r="ON30" s="471"/>
      <c r="OO30" s="471"/>
      <c r="OP30" s="471"/>
      <c r="OQ30" s="471"/>
      <c r="OR30" s="471"/>
      <c r="OS30" s="471"/>
      <c r="OT30" s="471"/>
      <c r="OU30" s="471"/>
      <c r="OV30" s="471"/>
      <c r="OW30" s="471"/>
      <c r="OX30" s="471"/>
      <c r="OY30" s="471"/>
      <c r="OZ30" s="471"/>
      <c r="PA30" s="471"/>
      <c r="PB30" s="471"/>
      <c r="PC30" s="471"/>
      <c r="PD30" s="471"/>
      <c r="PE30" s="471"/>
      <c r="PF30" s="471"/>
      <c r="PG30" s="471"/>
      <c r="PH30" s="471"/>
      <c r="PI30" s="471"/>
      <c r="PJ30" s="471"/>
      <c r="PK30" s="471"/>
      <c r="PL30" s="471"/>
      <c r="PM30" s="471"/>
      <c r="PN30" s="471"/>
      <c r="PO30" s="471"/>
      <c r="PP30" s="471"/>
      <c r="PQ30" s="471"/>
      <c r="PR30" s="471"/>
      <c r="PS30" s="471"/>
      <c r="PT30" s="471"/>
      <c r="PU30" s="471"/>
      <c r="PV30" s="471"/>
      <c r="PW30" s="471"/>
      <c r="PX30" s="471"/>
      <c r="PY30" s="471"/>
      <c r="PZ30" s="471"/>
      <c r="QA30" s="471"/>
      <c r="QB30" s="471"/>
      <c r="QC30" s="471"/>
      <c r="QD30" s="471"/>
      <c r="QE30" s="471"/>
      <c r="QF30" s="471"/>
      <c r="QG30" s="471"/>
      <c r="QH30" s="471"/>
      <c r="QI30" s="471"/>
      <c r="QJ30" s="471"/>
      <c r="QK30" s="471"/>
      <c r="QL30" s="471"/>
      <c r="QM30" s="471"/>
      <c r="QN30" s="471"/>
      <c r="QO30" s="471"/>
      <c r="QP30" s="471"/>
      <c r="QQ30" s="471"/>
      <c r="QR30" s="471"/>
      <c r="QS30" s="471"/>
      <c r="QT30" s="471"/>
      <c r="QU30" s="471"/>
      <c r="QV30" s="471"/>
      <c r="QW30" s="471"/>
      <c r="QX30" s="471"/>
      <c r="QY30" s="471"/>
      <c r="QZ30" s="471"/>
      <c r="RA30" s="471"/>
      <c r="RB30" s="471"/>
      <c r="RC30" s="471"/>
      <c r="RD30" s="471"/>
      <c r="RE30" s="471"/>
      <c r="RF30" s="471"/>
      <c r="RG30" s="471"/>
      <c r="RH30" s="471"/>
      <c r="RI30" s="471"/>
      <c r="RJ30" s="471"/>
      <c r="RK30" s="471"/>
      <c r="RL30" s="471"/>
      <c r="RM30" s="471"/>
      <c r="RN30" s="471"/>
      <c r="RO30" s="471"/>
      <c r="RP30" s="471"/>
      <c r="RQ30" s="471"/>
      <c r="RR30" s="471"/>
      <c r="RS30" s="471"/>
      <c r="RT30" s="471"/>
      <c r="RU30" s="471"/>
      <c r="RV30" s="471"/>
      <c r="RW30" s="471"/>
      <c r="RX30" s="471"/>
      <c r="RY30" s="471"/>
      <c r="RZ30" s="471"/>
      <c r="SA30" s="471"/>
      <c r="SB30" s="471"/>
      <c r="SC30" s="471"/>
      <c r="SD30" s="471"/>
      <c r="SE30" s="471"/>
      <c r="SF30" s="471"/>
      <c r="SG30" s="471"/>
      <c r="SH30" s="471"/>
      <c r="SI30" s="471"/>
      <c r="SJ30" s="471"/>
      <c r="SK30" s="471"/>
      <c r="SL30" s="471"/>
      <c r="SM30" s="471"/>
      <c r="SN30" s="471"/>
      <c r="SO30" s="471"/>
      <c r="SP30" s="471"/>
      <c r="SQ30" s="471"/>
      <c r="SR30" s="471"/>
      <c r="SS30" s="471"/>
      <c r="ST30" s="471"/>
      <c r="SU30" s="471"/>
      <c r="SV30" s="471"/>
      <c r="SW30" s="471"/>
      <c r="SX30" s="471"/>
      <c r="SY30" s="471"/>
      <c r="SZ30" s="471"/>
      <c r="TA30" s="471"/>
      <c r="TB30" s="471"/>
      <c r="TC30" s="471"/>
      <c r="TD30" s="471"/>
      <c r="TE30" s="471"/>
      <c r="TF30" s="471"/>
      <c r="TG30" s="471"/>
      <c r="TH30" s="471"/>
      <c r="TI30" s="471"/>
      <c r="TJ30" s="471"/>
      <c r="TK30" s="471"/>
      <c r="TL30" s="471"/>
      <c r="TM30" s="471"/>
      <c r="TN30" s="471"/>
      <c r="TO30" s="471"/>
      <c r="TP30" s="471"/>
      <c r="TQ30" s="471"/>
      <c r="TR30" s="471"/>
      <c r="TS30" s="471"/>
      <c r="TT30" s="471"/>
      <c r="TU30" s="471"/>
      <c r="TV30" s="471"/>
      <c r="TW30" s="471"/>
      <c r="TX30" s="471"/>
      <c r="TY30" s="471"/>
      <c r="TZ30" s="471"/>
      <c r="UA30" s="471"/>
      <c r="UB30" s="471"/>
      <c r="UC30" s="471"/>
      <c r="UD30" s="471"/>
      <c r="UE30" s="471"/>
      <c r="UF30" s="471"/>
      <c r="UG30" s="471"/>
      <c r="UH30" s="471"/>
      <c r="UI30" s="471"/>
      <c r="UJ30" s="471"/>
      <c r="UK30" s="471"/>
      <c r="UL30" s="471"/>
      <c r="UM30" s="471"/>
      <c r="UN30" s="471"/>
      <c r="UO30" s="471"/>
      <c r="UP30" s="471"/>
      <c r="UQ30" s="471"/>
      <c r="UR30" s="471"/>
      <c r="US30" s="471"/>
      <c r="UT30" s="471"/>
      <c r="UU30" s="471"/>
      <c r="UV30" s="471"/>
      <c r="UW30" s="471"/>
      <c r="UX30" s="471"/>
      <c r="UY30" s="471"/>
      <c r="UZ30" s="471"/>
      <c r="VA30" s="471"/>
      <c r="VB30" s="471"/>
      <c r="VC30" s="471"/>
      <c r="VD30" s="471"/>
      <c r="VE30" s="471"/>
      <c r="VF30" s="471"/>
      <c r="VG30" s="471"/>
      <c r="VH30" s="471"/>
      <c r="VI30" s="471"/>
      <c r="VJ30" s="471"/>
      <c r="VK30" s="471"/>
      <c r="VL30" s="471"/>
      <c r="VM30" s="471"/>
      <c r="VN30" s="471"/>
      <c r="VO30" s="471"/>
    </row>
    <row r="31" spans="1:587" s="421" customFormat="1" ht="42.75" x14ac:dyDescent="0.2">
      <c r="A31" s="501" t="str">
        <f>'Estimación anualizada '!A31</f>
        <v>7.1. Desarrollo y escalamiento de modelos de producción panelera que incluyan elementos de variabilidad y cambio climático, eficiencia energética y estrategias de economía circular, para la transición hacia la producción carbono neutral</v>
      </c>
      <c r="B31" s="501">
        <f>'Estimación anualizada '!V31</f>
        <v>35143043208.255989</v>
      </c>
      <c r="C31" s="501">
        <f>'Estimación anualizada '!B31+'Estimación anualizada '!C31+'Estimación anualizada '!D31+'Estimación anualizada '!E31</f>
        <v>6625205700.6719999</v>
      </c>
      <c r="D31" s="501">
        <f>SUM('Estimación anualizada '!F31:M31)</f>
        <v>15038918753.791996</v>
      </c>
      <c r="E31" s="501">
        <f>SUM('Estimación anualizada '!N31:U31)</f>
        <v>13478918753.792</v>
      </c>
      <c r="F31" s="501">
        <f t="shared" si="0"/>
        <v>35143043208.255997</v>
      </c>
      <c r="G31" s="501">
        <f t="shared" si="1"/>
        <v>0</v>
      </c>
      <c r="H31" s="471"/>
      <c r="I31" s="471"/>
      <c r="J31" s="471"/>
      <c r="K31" s="471"/>
      <c r="L31" s="471"/>
      <c r="M31" s="471"/>
      <c r="N31" s="471"/>
      <c r="O31" s="471"/>
      <c r="P31" s="471"/>
      <c r="Q31" s="471"/>
      <c r="R31" s="471"/>
      <c r="S31" s="471"/>
      <c r="T31" s="471"/>
      <c r="U31" s="471"/>
      <c r="V31" s="471"/>
      <c r="W31" s="471"/>
      <c r="X31" s="471"/>
      <c r="Y31" s="471"/>
      <c r="Z31" s="471"/>
      <c r="AA31" s="471"/>
      <c r="AB31" s="471"/>
      <c r="AC31" s="471"/>
      <c r="AD31" s="471"/>
      <c r="AE31" s="471"/>
      <c r="AF31" s="471"/>
      <c r="AG31" s="471"/>
      <c r="AH31" s="471"/>
      <c r="AI31" s="471"/>
      <c r="AJ31" s="471"/>
      <c r="AK31" s="471"/>
      <c r="AL31" s="471"/>
      <c r="AM31" s="471"/>
      <c r="AN31" s="471"/>
      <c r="AO31" s="471"/>
      <c r="AP31" s="471"/>
      <c r="AQ31" s="471"/>
      <c r="AR31" s="471"/>
      <c r="AS31" s="471"/>
      <c r="AT31" s="471"/>
      <c r="AU31" s="471"/>
      <c r="AV31" s="471"/>
      <c r="AW31" s="471"/>
      <c r="AX31" s="471"/>
      <c r="AY31" s="471"/>
      <c r="AZ31" s="471"/>
      <c r="BA31" s="471"/>
      <c r="BB31" s="471"/>
      <c r="BC31" s="471"/>
      <c r="BD31" s="471"/>
      <c r="BE31" s="471"/>
      <c r="BF31" s="471"/>
      <c r="BG31" s="471"/>
      <c r="BH31" s="471"/>
      <c r="BI31" s="471"/>
      <c r="BJ31" s="471"/>
      <c r="BK31" s="471"/>
      <c r="BL31" s="471"/>
      <c r="BM31" s="471"/>
      <c r="BN31" s="471"/>
      <c r="BO31" s="471"/>
      <c r="BP31" s="471"/>
      <c r="BQ31" s="471"/>
      <c r="BR31" s="471"/>
      <c r="BS31" s="471"/>
      <c r="BT31" s="471"/>
      <c r="BU31" s="471"/>
      <c r="BV31" s="471"/>
      <c r="BW31" s="471"/>
      <c r="BX31" s="471"/>
      <c r="BY31" s="471"/>
      <c r="BZ31" s="471"/>
      <c r="CA31" s="471"/>
      <c r="CB31" s="471"/>
      <c r="CC31" s="471"/>
      <c r="CD31" s="471"/>
      <c r="CE31" s="471"/>
      <c r="CF31" s="471"/>
      <c r="CG31" s="471"/>
      <c r="CH31" s="471"/>
      <c r="CI31" s="471"/>
      <c r="CJ31" s="471"/>
      <c r="CK31" s="471"/>
      <c r="CL31" s="471"/>
      <c r="CM31" s="471"/>
      <c r="CN31" s="471"/>
      <c r="CO31" s="471"/>
      <c r="CP31" s="471"/>
      <c r="CQ31" s="471"/>
      <c r="CR31" s="471"/>
      <c r="CS31" s="471"/>
      <c r="CT31" s="471"/>
      <c r="CU31" s="471"/>
      <c r="CV31" s="471"/>
      <c r="CW31" s="471"/>
      <c r="CX31" s="471"/>
      <c r="CY31" s="471"/>
      <c r="CZ31" s="471"/>
      <c r="DA31" s="471"/>
      <c r="DB31" s="471"/>
      <c r="DC31" s="471"/>
      <c r="DD31" s="471"/>
      <c r="DE31" s="471"/>
      <c r="DF31" s="471"/>
      <c r="DG31" s="471"/>
      <c r="DH31" s="471"/>
      <c r="DI31" s="471"/>
      <c r="DJ31" s="471"/>
      <c r="DK31" s="471"/>
      <c r="DL31" s="471"/>
      <c r="DM31" s="471"/>
      <c r="DN31" s="471"/>
      <c r="DO31" s="471"/>
      <c r="DP31" s="471"/>
      <c r="DQ31" s="471"/>
      <c r="DR31" s="471"/>
      <c r="DS31" s="471"/>
      <c r="DT31" s="471"/>
      <c r="DU31" s="471"/>
      <c r="DV31" s="471"/>
      <c r="DW31" s="471"/>
      <c r="DX31" s="471"/>
      <c r="DY31" s="471"/>
      <c r="DZ31" s="471"/>
      <c r="EA31" s="471"/>
      <c r="EB31" s="471"/>
      <c r="EC31" s="471"/>
      <c r="ED31" s="471"/>
      <c r="EE31" s="471"/>
      <c r="EF31" s="471"/>
      <c r="EG31" s="471"/>
      <c r="EH31" s="471"/>
      <c r="EI31" s="471"/>
      <c r="EJ31" s="471"/>
      <c r="EK31" s="471"/>
      <c r="EL31" s="471"/>
      <c r="EM31" s="471"/>
      <c r="EN31" s="471"/>
      <c r="EO31" s="471"/>
      <c r="EP31" s="471"/>
      <c r="EQ31" s="471"/>
      <c r="ER31" s="471"/>
      <c r="ES31" s="471"/>
      <c r="ET31" s="471"/>
      <c r="EU31" s="471"/>
      <c r="EV31" s="471"/>
      <c r="EW31" s="471"/>
      <c r="EX31" s="471"/>
      <c r="EY31" s="471"/>
      <c r="EZ31" s="471"/>
      <c r="FA31" s="471"/>
      <c r="FB31" s="471"/>
      <c r="FC31" s="471"/>
      <c r="FD31" s="471"/>
      <c r="FE31" s="471"/>
      <c r="FF31" s="471"/>
      <c r="FG31" s="471"/>
      <c r="FH31" s="471"/>
      <c r="FI31" s="471"/>
      <c r="FJ31" s="471"/>
      <c r="FK31" s="471"/>
      <c r="FL31" s="471"/>
      <c r="FM31" s="471"/>
      <c r="FN31" s="471"/>
      <c r="FO31" s="471"/>
      <c r="FP31" s="471"/>
      <c r="FQ31" s="471"/>
      <c r="FR31" s="471"/>
      <c r="FS31" s="471"/>
      <c r="FT31" s="471"/>
      <c r="FU31" s="471"/>
      <c r="FV31" s="471"/>
      <c r="FW31" s="471"/>
      <c r="FX31" s="471"/>
      <c r="FY31" s="471"/>
      <c r="FZ31" s="471"/>
      <c r="GA31" s="471"/>
      <c r="GB31" s="471"/>
      <c r="GC31" s="471"/>
      <c r="GD31" s="471"/>
      <c r="GE31" s="471"/>
      <c r="GF31" s="471"/>
      <c r="GG31" s="471"/>
      <c r="GH31" s="471"/>
      <c r="GI31" s="471"/>
      <c r="GJ31" s="471"/>
      <c r="GK31" s="471"/>
      <c r="GL31" s="471"/>
      <c r="GM31" s="471"/>
      <c r="GN31" s="471"/>
      <c r="GO31" s="471"/>
      <c r="GP31" s="471"/>
      <c r="GQ31" s="471"/>
      <c r="GR31" s="471"/>
      <c r="GS31" s="471"/>
      <c r="GT31" s="471"/>
      <c r="GU31" s="471"/>
      <c r="GV31" s="471"/>
      <c r="GW31" s="471"/>
      <c r="GX31" s="471"/>
      <c r="GY31" s="471"/>
      <c r="GZ31" s="471"/>
      <c r="HA31" s="471"/>
      <c r="HB31" s="471"/>
      <c r="HC31" s="471"/>
      <c r="HD31" s="471"/>
      <c r="HE31" s="471"/>
      <c r="HF31" s="471"/>
      <c r="HG31" s="471"/>
      <c r="HH31" s="471"/>
      <c r="HI31" s="471"/>
      <c r="HJ31" s="471"/>
      <c r="HK31" s="471"/>
      <c r="HL31" s="471"/>
      <c r="HM31" s="471"/>
      <c r="HN31" s="471"/>
      <c r="HO31" s="471"/>
      <c r="HP31" s="471"/>
      <c r="HQ31" s="471"/>
      <c r="HR31" s="471"/>
      <c r="HS31" s="471"/>
      <c r="HT31" s="471"/>
      <c r="HU31" s="471"/>
      <c r="HV31" s="471"/>
      <c r="HW31" s="471"/>
      <c r="HX31" s="471"/>
      <c r="HY31" s="471"/>
      <c r="HZ31" s="471"/>
      <c r="IA31" s="471"/>
      <c r="IB31" s="471"/>
      <c r="IC31" s="471"/>
      <c r="ID31" s="471"/>
      <c r="IE31" s="471"/>
      <c r="IF31" s="471"/>
      <c r="IG31" s="471"/>
      <c r="IH31" s="471"/>
      <c r="II31" s="471"/>
      <c r="IJ31" s="471"/>
      <c r="IK31" s="471"/>
      <c r="IL31" s="471"/>
      <c r="IM31" s="471"/>
      <c r="IN31" s="471"/>
      <c r="IO31" s="471"/>
      <c r="IP31" s="471"/>
      <c r="IQ31" s="471"/>
      <c r="IR31" s="471"/>
      <c r="IS31" s="471"/>
      <c r="IT31" s="471"/>
      <c r="IU31" s="471"/>
      <c r="IV31" s="471"/>
      <c r="IW31" s="471"/>
      <c r="IX31" s="471"/>
      <c r="IY31" s="471"/>
      <c r="IZ31" s="471"/>
      <c r="JA31" s="471"/>
      <c r="JB31" s="471"/>
      <c r="JC31" s="471"/>
      <c r="JD31" s="471"/>
      <c r="JE31" s="471"/>
      <c r="JF31" s="471"/>
      <c r="JG31" s="471"/>
      <c r="JH31" s="471"/>
      <c r="JI31" s="471"/>
      <c r="JJ31" s="471"/>
      <c r="JK31" s="471"/>
      <c r="JL31" s="471"/>
      <c r="JM31" s="471"/>
      <c r="JN31" s="471"/>
      <c r="JO31" s="471"/>
      <c r="JP31" s="471"/>
      <c r="JQ31" s="471"/>
      <c r="JR31" s="471"/>
      <c r="JS31" s="471"/>
      <c r="JT31" s="471"/>
      <c r="JU31" s="471"/>
      <c r="JV31" s="471"/>
      <c r="JW31" s="471"/>
      <c r="JX31" s="471"/>
      <c r="JY31" s="471"/>
      <c r="JZ31" s="471"/>
      <c r="KA31" s="471"/>
      <c r="KB31" s="471"/>
      <c r="KC31" s="471"/>
      <c r="KD31" s="471"/>
      <c r="KE31" s="471"/>
      <c r="KF31" s="471"/>
      <c r="KG31" s="471"/>
      <c r="KH31" s="471"/>
      <c r="KI31" s="471"/>
      <c r="KJ31" s="471"/>
      <c r="KK31" s="471"/>
      <c r="KL31" s="471"/>
      <c r="KM31" s="471"/>
      <c r="KN31" s="471"/>
      <c r="KO31" s="471"/>
      <c r="KP31" s="471"/>
      <c r="KQ31" s="471"/>
      <c r="KR31" s="471"/>
      <c r="KS31" s="471"/>
      <c r="KT31" s="471"/>
      <c r="KU31" s="471"/>
      <c r="KV31" s="471"/>
      <c r="KW31" s="471"/>
      <c r="KX31" s="471"/>
      <c r="KY31" s="471"/>
      <c r="KZ31" s="471"/>
      <c r="LA31" s="471"/>
      <c r="LB31" s="471"/>
      <c r="LC31" s="471"/>
      <c r="LD31" s="471"/>
      <c r="LE31" s="471"/>
      <c r="LF31" s="471"/>
      <c r="LG31" s="471"/>
      <c r="LH31" s="471"/>
      <c r="LI31" s="471"/>
      <c r="LJ31" s="471"/>
      <c r="LK31" s="471"/>
      <c r="LL31" s="471"/>
      <c r="LM31" s="471"/>
      <c r="LN31" s="471"/>
      <c r="LO31" s="471"/>
      <c r="LP31" s="471"/>
      <c r="LQ31" s="471"/>
      <c r="LR31" s="471"/>
      <c r="LS31" s="471"/>
      <c r="LT31" s="471"/>
      <c r="LU31" s="471"/>
      <c r="LV31" s="471"/>
      <c r="LW31" s="471"/>
      <c r="LX31" s="471"/>
      <c r="LY31" s="471"/>
      <c r="LZ31" s="471"/>
      <c r="MA31" s="471"/>
      <c r="MB31" s="471"/>
      <c r="MC31" s="471"/>
      <c r="MD31" s="471"/>
      <c r="ME31" s="471"/>
      <c r="MF31" s="471"/>
      <c r="MG31" s="471"/>
      <c r="MH31" s="471"/>
      <c r="MI31" s="471"/>
      <c r="MJ31" s="471"/>
      <c r="MK31" s="471"/>
      <c r="ML31" s="471"/>
      <c r="MM31" s="471"/>
      <c r="MN31" s="471"/>
      <c r="MO31" s="471"/>
      <c r="MP31" s="471"/>
      <c r="MQ31" s="471"/>
      <c r="MR31" s="471"/>
      <c r="MS31" s="471"/>
      <c r="MT31" s="471"/>
      <c r="MU31" s="471"/>
      <c r="MV31" s="471"/>
      <c r="MW31" s="471"/>
      <c r="MX31" s="471"/>
      <c r="MY31" s="471"/>
      <c r="MZ31" s="471"/>
      <c r="NA31" s="471"/>
      <c r="NB31" s="471"/>
      <c r="NC31" s="471"/>
      <c r="ND31" s="471"/>
      <c r="NE31" s="471"/>
      <c r="NF31" s="471"/>
      <c r="NG31" s="471"/>
      <c r="NH31" s="471"/>
      <c r="NI31" s="471"/>
      <c r="NJ31" s="471"/>
      <c r="NK31" s="471"/>
      <c r="NL31" s="471"/>
      <c r="NM31" s="471"/>
      <c r="NN31" s="471"/>
      <c r="NO31" s="471"/>
      <c r="NP31" s="471"/>
      <c r="NQ31" s="471"/>
      <c r="NR31" s="471"/>
      <c r="NS31" s="471"/>
      <c r="NT31" s="471"/>
      <c r="NU31" s="471"/>
      <c r="NV31" s="471"/>
      <c r="NW31" s="471"/>
      <c r="NX31" s="471"/>
      <c r="NY31" s="471"/>
      <c r="NZ31" s="471"/>
      <c r="OA31" s="471"/>
      <c r="OB31" s="471"/>
      <c r="OC31" s="471"/>
      <c r="OD31" s="471"/>
      <c r="OE31" s="471"/>
      <c r="OF31" s="471"/>
      <c r="OG31" s="471"/>
      <c r="OH31" s="471"/>
      <c r="OI31" s="471"/>
      <c r="OJ31" s="471"/>
      <c r="OK31" s="471"/>
      <c r="OL31" s="471"/>
      <c r="OM31" s="471"/>
      <c r="ON31" s="471"/>
      <c r="OO31" s="471"/>
      <c r="OP31" s="471"/>
      <c r="OQ31" s="471"/>
      <c r="OR31" s="471"/>
      <c r="OS31" s="471"/>
      <c r="OT31" s="471"/>
      <c r="OU31" s="471"/>
      <c r="OV31" s="471"/>
      <c r="OW31" s="471"/>
      <c r="OX31" s="471"/>
      <c r="OY31" s="471"/>
      <c r="OZ31" s="471"/>
      <c r="PA31" s="471"/>
      <c r="PB31" s="471"/>
      <c r="PC31" s="471"/>
      <c r="PD31" s="471"/>
      <c r="PE31" s="471"/>
      <c r="PF31" s="471"/>
      <c r="PG31" s="471"/>
      <c r="PH31" s="471"/>
      <c r="PI31" s="471"/>
      <c r="PJ31" s="471"/>
      <c r="PK31" s="471"/>
      <c r="PL31" s="471"/>
      <c r="PM31" s="471"/>
      <c r="PN31" s="471"/>
      <c r="PO31" s="471"/>
      <c r="PP31" s="471"/>
      <c r="PQ31" s="471"/>
      <c r="PR31" s="471"/>
      <c r="PS31" s="471"/>
      <c r="PT31" s="471"/>
      <c r="PU31" s="471"/>
      <c r="PV31" s="471"/>
      <c r="PW31" s="471"/>
      <c r="PX31" s="471"/>
      <c r="PY31" s="471"/>
      <c r="PZ31" s="471"/>
      <c r="QA31" s="471"/>
      <c r="QB31" s="471"/>
      <c r="QC31" s="471"/>
      <c r="QD31" s="471"/>
      <c r="QE31" s="471"/>
      <c r="QF31" s="471"/>
      <c r="QG31" s="471"/>
      <c r="QH31" s="471"/>
      <c r="QI31" s="471"/>
      <c r="QJ31" s="471"/>
      <c r="QK31" s="471"/>
      <c r="QL31" s="471"/>
      <c r="QM31" s="471"/>
      <c r="QN31" s="471"/>
      <c r="QO31" s="471"/>
      <c r="QP31" s="471"/>
      <c r="QQ31" s="471"/>
      <c r="QR31" s="471"/>
      <c r="QS31" s="471"/>
      <c r="QT31" s="471"/>
      <c r="QU31" s="471"/>
      <c r="QV31" s="471"/>
      <c r="QW31" s="471"/>
      <c r="QX31" s="471"/>
      <c r="QY31" s="471"/>
      <c r="QZ31" s="471"/>
      <c r="RA31" s="471"/>
      <c r="RB31" s="471"/>
      <c r="RC31" s="471"/>
      <c r="RD31" s="471"/>
      <c r="RE31" s="471"/>
      <c r="RF31" s="471"/>
      <c r="RG31" s="471"/>
      <c r="RH31" s="471"/>
      <c r="RI31" s="471"/>
      <c r="RJ31" s="471"/>
      <c r="RK31" s="471"/>
      <c r="RL31" s="471"/>
      <c r="RM31" s="471"/>
      <c r="RN31" s="471"/>
      <c r="RO31" s="471"/>
      <c r="RP31" s="471"/>
      <c r="RQ31" s="471"/>
      <c r="RR31" s="471"/>
      <c r="RS31" s="471"/>
      <c r="RT31" s="471"/>
      <c r="RU31" s="471"/>
      <c r="RV31" s="471"/>
      <c r="RW31" s="471"/>
      <c r="RX31" s="471"/>
      <c r="RY31" s="471"/>
      <c r="RZ31" s="471"/>
      <c r="SA31" s="471"/>
      <c r="SB31" s="471"/>
      <c r="SC31" s="471"/>
      <c r="SD31" s="471"/>
      <c r="SE31" s="471"/>
      <c r="SF31" s="471"/>
      <c r="SG31" s="471"/>
      <c r="SH31" s="471"/>
      <c r="SI31" s="471"/>
      <c r="SJ31" s="471"/>
      <c r="SK31" s="471"/>
      <c r="SL31" s="471"/>
      <c r="SM31" s="471"/>
      <c r="SN31" s="471"/>
      <c r="SO31" s="471"/>
      <c r="SP31" s="471"/>
      <c r="SQ31" s="471"/>
      <c r="SR31" s="471"/>
      <c r="SS31" s="471"/>
      <c r="ST31" s="471"/>
      <c r="SU31" s="471"/>
      <c r="SV31" s="471"/>
      <c r="SW31" s="471"/>
      <c r="SX31" s="471"/>
      <c r="SY31" s="471"/>
      <c r="SZ31" s="471"/>
      <c r="TA31" s="471"/>
      <c r="TB31" s="471"/>
      <c r="TC31" s="471"/>
      <c r="TD31" s="471"/>
      <c r="TE31" s="471"/>
      <c r="TF31" s="471"/>
      <c r="TG31" s="471"/>
      <c r="TH31" s="471"/>
      <c r="TI31" s="471"/>
      <c r="TJ31" s="471"/>
      <c r="TK31" s="471"/>
      <c r="TL31" s="471"/>
      <c r="TM31" s="471"/>
      <c r="TN31" s="471"/>
      <c r="TO31" s="471"/>
      <c r="TP31" s="471"/>
      <c r="TQ31" s="471"/>
      <c r="TR31" s="471"/>
      <c r="TS31" s="471"/>
      <c r="TT31" s="471"/>
      <c r="TU31" s="471"/>
      <c r="TV31" s="471"/>
      <c r="TW31" s="471"/>
      <c r="TX31" s="471"/>
      <c r="TY31" s="471"/>
      <c r="TZ31" s="471"/>
      <c r="UA31" s="471"/>
      <c r="UB31" s="471"/>
      <c r="UC31" s="471"/>
      <c r="UD31" s="471"/>
      <c r="UE31" s="471"/>
      <c r="UF31" s="471"/>
      <c r="UG31" s="471"/>
      <c r="UH31" s="471"/>
      <c r="UI31" s="471"/>
      <c r="UJ31" s="471"/>
      <c r="UK31" s="471"/>
      <c r="UL31" s="471"/>
      <c r="UM31" s="471"/>
      <c r="UN31" s="471"/>
      <c r="UO31" s="471"/>
      <c r="UP31" s="471"/>
      <c r="UQ31" s="471"/>
      <c r="UR31" s="471"/>
      <c r="US31" s="471"/>
      <c r="UT31" s="471"/>
      <c r="UU31" s="471"/>
      <c r="UV31" s="471"/>
      <c r="UW31" s="471"/>
      <c r="UX31" s="471"/>
      <c r="UY31" s="471"/>
      <c r="UZ31" s="471"/>
      <c r="VA31" s="471"/>
      <c r="VB31" s="471"/>
      <c r="VC31" s="471"/>
      <c r="VD31" s="471"/>
      <c r="VE31" s="471"/>
      <c r="VF31" s="471"/>
      <c r="VG31" s="471"/>
      <c r="VH31" s="471"/>
      <c r="VI31" s="471"/>
      <c r="VJ31" s="471"/>
      <c r="VK31" s="471"/>
      <c r="VL31" s="471"/>
      <c r="VM31" s="471"/>
      <c r="VN31" s="471"/>
      <c r="VO31" s="471"/>
    </row>
    <row r="32" spans="1:587" s="445" customFormat="1" ht="30" x14ac:dyDescent="0.2">
      <c r="A32" s="587" t="str">
        <f>'Estimación anualizada '!A32</f>
        <v xml:space="preserve">8. Fortalecimiento de la gestión y articulación en Investigación, Desarrollo e Innovación en la cadena </v>
      </c>
      <c r="B32" s="587">
        <f>'Estimación anualizada '!V32</f>
        <v>163437194315.38855</v>
      </c>
      <c r="C32" s="587">
        <f>'Estimación anualizada '!B32+'Estimación anualizada '!C32+'Estimación anualizada '!D32+'Estimación anualizada '!E32</f>
        <v>36974981251.750137</v>
      </c>
      <c r="D32" s="587">
        <f>SUM('Estimación anualizada '!F32:M32)</f>
        <v>72598324911.638397</v>
      </c>
      <c r="E32" s="587">
        <f>SUM('Estimación anualizada '!N32:U32)</f>
        <v>53863888152</v>
      </c>
      <c r="F32" s="500">
        <f t="shared" si="0"/>
        <v>163437194315.38855</v>
      </c>
      <c r="G32" s="500">
        <f t="shared" si="1"/>
        <v>0</v>
      </c>
      <c r="H32" s="471"/>
      <c r="I32" s="471"/>
      <c r="J32" s="471"/>
      <c r="K32" s="471"/>
      <c r="L32" s="471"/>
      <c r="M32" s="471"/>
      <c r="N32" s="471"/>
      <c r="O32" s="471"/>
      <c r="P32" s="471"/>
      <c r="Q32" s="471"/>
      <c r="R32" s="471"/>
      <c r="S32" s="471"/>
      <c r="T32" s="471"/>
      <c r="U32" s="471"/>
      <c r="V32" s="471"/>
      <c r="W32" s="471"/>
      <c r="X32" s="471"/>
      <c r="Y32" s="471"/>
      <c r="Z32" s="471"/>
      <c r="AA32" s="471"/>
      <c r="AB32" s="471"/>
      <c r="AC32" s="471"/>
      <c r="AD32" s="471"/>
      <c r="AE32" s="471"/>
      <c r="AF32" s="471"/>
      <c r="AG32" s="471"/>
      <c r="AH32" s="471"/>
      <c r="AI32" s="471"/>
      <c r="AJ32" s="471"/>
      <c r="AK32" s="471"/>
      <c r="AL32" s="471"/>
      <c r="AM32" s="471"/>
      <c r="AN32" s="471"/>
      <c r="AO32" s="471"/>
      <c r="AP32" s="471"/>
      <c r="AQ32" s="471"/>
      <c r="AR32" s="471"/>
      <c r="AS32" s="471"/>
      <c r="AT32" s="471"/>
      <c r="AU32" s="471"/>
      <c r="AV32" s="471"/>
      <c r="AW32" s="471"/>
      <c r="AX32" s="471"/>
      <c r="AY32" s="471"/>
      <c r="AZ32" s="471"/>
      <c r="BA32" s="471"/>
      <c r="BB32" s="471"/>
      <c r="BC32" s="471"/>
      <c r="BD32" s="471"/>
      <c r="BE32" s="471"/>
      <c r="BF32" s="471"/>
      <c r="BG32" s="471"/>
      <c r="BH32" s="471"/>
      <c r="BI32" s="471"/>
      <c r="BJ32" s="471"/>
      <c r="BK32" s="471"/>
      <c r="BL32" s="471"/>
      <c r="BM32" s="471"/>
      <c r="BN32" s="471"/>
      <c r="BO32" s="471"/>
      <c r="BP32" s="471"/>
      <c r="BQ32" s="471"/>
      <c r="BR32" s="471"/>
      <c r="BS32" s="471"/>
      <c r="BT32" s="471"/>
      <c r="BU32" s="471"/>
      <c r="BV32" s="471"/>
      <c r="BW32" s="471"/>
      <c r="BX32" s="471"/>
      <c r="BY32" s="471"/>
      <c r="BZ32" s="471"/>
      <c r="CA32" s="471"/>
      <c r="CB32" s="471"/>
      <c r="CC32" s="471"/>
      <c r="CD32" s="471"/>
      <c r="CE32" s="471"/>
      <c r="CF32" s="471"/>
      <c r="CG32" s="471"/>
      <c r="CH32" s="471"/>
      <c r="CI32" s="471"/>
      <c r="CJ32" s="471"/>
      <c r="CK32" s="471"/>
      <c r="CL32" s="471"/>
      <c r="CM32" s="471"/>
      <c r="CN32" s="471"/>
      <c r="CO32" s="471"/>
      <c r="CP32" s="471"/>
      <c r="CQ32" s="471"/>
      <c r="CR32" s="471"/>
      <c r="CS32" s="471"/>
      <c r="CT32" s="471"/>
      <c r="CU32" s="471"/>
      <c r="CV32" s="471"/>
      <c r="CW32" s="471"/>
      <c r="CX32" s="471"/>
      <c r="CY32" s="471"/>
      <c r="CZ32" s="471"/>
      <c r="DA32" s="471"/>
      <c r="DB32" s="471"/>
      <c r="DC32" s="471"/>
      <c r="DD32" s="471"/>
      <c r="DE32" s="471"/>
      <c r="DF32" s="471"/>
      <c r="DG32" s="471"/>
      <c r="DH32" s="471"/>
      <c r="DI32" s="471"/>
      <c r="DJ32" s="471"/>
      <c r="DK32" s="471"/>
      <c r="DL32" s="471"/>
      <c r="DM32" s="471"/>
      <c r="DN32" s="471"/>
      <c r="DO32" s="471"/>
      <c r="DP32" s="471"/>
      <c r="DQ32" s="471"/>
      <c r="DR32" s="471"/>
      <c r="DS32" s="471"/>
      <c r="DT32" s="471"/>
      <c r="DU32" s="471"/>
      <c r="DV32" s="471"/>
      <c r="DW32" s="471"/>
      <c r="DX32" s="471"/>
      <c r="DY32" s="471"/>
      <c r="DZ32" s="471"/>
      <c r="EA32" s="471"/>
      <c r="EB32" s="471"/>
      <c r="EC32" s="471"/>
      <c r="ED32" s="471"/>
      <c r="EE32" s="471"/>
      <c r="EF32" s="471"/>
      <c r="EG32" s="471"/>
      <c r="EH32" s="471"/>
      <c r="EI32" s="471"/>
      <c r="EJ32" s="471"/>
      <c r="EK32" s="471"/>
      <c r="EL32" s="471"/>
      <c r="EM32" s="471"/>
      <c r="EN32" s="471"/>
      <c r="EO32" s="471"/>
      <c r="EP32" s="471"/>
      <c r="EQ32" s="471"/>
      <c r="ER32" s="471"/>
      <c r="ES32" s="471"/>
      <c r="ET32" s="471"/>
      <c r="EU32" s="471"/>
      <c r="EV32" s="471"/>
      <c r="EW32" s="471"/>
      <c r="EX32" s="471"/>
      <c r="EY32" s="471"/>
      <c r="EZ32" s="471"/>
      <c r="FA32" s="471"/>
      <c r="FB32" s="471"/>
      <c r="FC32" s="471"/>
      <c r="FD32" s="471"/>
      <c r="FE32" s="471"/>
      <c r="FF32" s="471"/>
      <c r="FG32" s="471"/>
      <c r="FH32" s="471"/>
      <c r="FI32" s="471"/>
      <c r="FJ32" s="471"/>
      <c r="FK32" s="471"/>
      <c r="FL32" s="471"/>
      <c r="FM32" s="471"/>
      <c r="FN32" s="471"/>
      <c r="FO32" s="471"/>
      <c r="FP32" s="471"/>
      <c r="FQ32" s="471"/>
      <c r="FR32" s="471"/>
      <c r="FS32" s="471"/>
      <c r="FT32" s="471"/>
      <c r="FU32" s="471"/>
      <c r="FV32" s="471"/>
      <c r="FW32" s="471"/>
      <c r="FX32" s="471"/>
      <c r="FY32" s="471"/>
      <c r="FZ32" s="471"/>
      <c r="GA32" s="471"/>
      <c r="GB32" s="471"/>
      <c r="GC32" s="471"/>
      <c r="GD32" s="471"/>
      <c r="GE32" s="471"/>
      <c r="GF32" s="471"/>
      <c r="GG32" s="471"/>
      <c r="GH32" s="471"/>
      <c r="GI32" s="471"/>
      <c r="GJ32" s="471"/>
      <c r="GK32" s="471"/>
      <c r="GL32" s="471"/>
      <c r="GM32" s="471"/>
      <c r="GN32" s="471"/>
      <c r="GO32" s="471"/>
      <c r="GP32" s="471"/>
      <c r="GQ32" s="471"/>
      <c r="GR32" s="471"/>
      <c r="GS32" s="471"/>
      <c r="GT32" s="471"/>
      <c r="GU32" s="471"/>
      <c r="GV32" s="471"/>
      <c r="GW32" s="471"/>
      <c r="GX32" s="471"/>
      <c r="GY32" s="471"/>
      <c r="GZ32" s="471"/>
      <c r="HA32" s="471"/>
      <c r="HB32" s="471"/>
      <c r="HC32" s="471"/>
      <c r="HD32" s="471"/>
      <c r="HE32" s="471"/>
      <c r="HF32" s="471"/>
      <c r="HG32" s="471"/>
      <c r="HH32" s="471"/>
      <c r="HI32" s="471"/>
      <c r="HJ32" s="471"/>
      <c r="HK32" s="471"/>
      <c r="HL32" s="471"/>
      <c r="HM32" s="471"/>
      <c r="HN32" s="471"/>
      <c r="HO32" s="471"/>
      <c r="HP32" s="471"/>
      <c r="HQ32" s="471"/>
      <c r="HR32" s="471"/>
      <c r="HS32" s="471"/>
      <c r="HT32" s="471"/>
      <c r="HU32" s="471"/>
      <c r="HV32" s="471"/>
      <c r="HW32" s="471"/>
      <c r="HX32" s="471"/>
      <c r="HY32" s="471"/>
      <c r="HZ32" s="471"/>
      <c r="IA32" s="471"/>
      <c r="IB32" s="471"/>
      <c r="IC32" s="471"/>
      <c r="ID32" s="471"/>
      <c r="IE32" s="471"/>
      <c r="IF32" s="471"/>
      <c r="IG32" s="471"/>
      <c r="IH32" s="471"/>
      <c r="II32" s="471"/>
      <c r="IJ32" s="471"/>
      <c r="IK32" s="471"/>
      <c r="IL32" s="471"/>
      <c r="IM32" s="471"/>
      <c r="IN32" s="471"/>
      <c r="IO32" s="471"/>
      <c r="IP32" s="471"/>
      <c r="IQ32" s="471"/>
      <c r="IR32" s="471"/>
      <c r="IS32" s="471"/>
      <c r="IT32" s="471"/>
      <c r="IU32" s="471"/>
      <c r="IV32" s="471"/>
      <c r="IW32" s="471"/>
      <c r="IX32" s="471"/>
      <c r="IY32" s="471"/>
      <c r="IZ32" s="471"/>
      <c r="JA32" s="471"/>
      <c r="JB32" s="471"/>
      <c r="JC32" s="471"/>
      <c r="JD32" s="471"/>
      <c r="JE32" s="471"/>
      <c r="JF32" s="471"/>
      <c r="JG32" s="471"/>
      <c r="JH32" s="471"/>
      <c r="JI32" s="471"/>
      <c r="JJ32" s="471"/>
      <c r="JK32" s="471"/>
      <c r="JL32" s="471"/>
      <c r="JM32" s="471"/>
      <c r="JN32" s="471"/>
      <c r="JO32" s="471"/>
      <c r="JP32" s="471"/>
      <c r="JQ32" s="471"/>
      <c r="JR32" s="471"/>
      <c r="JS32" s="471"/>
      <c r="JT32" s="471"/>
      <c r="JU32" s="471"/>
      <c r="JV32" s="471"/>
      <c r="JW32" s="471"/>
      <c r="JX32" s="471"/>
      <c r="JY32" s="471"/>
      <c r="JZ32" s="471"/>
      <c r="KA32" s="471"/>
      <c r="KB32" s="471"/>
      <c r="KC32" s="471"/>
      <c r="KD32" s="471"/>
      <c r="KE32" s="471"/>
      <c r="KF32" s="471"/>
      <c r="KG32" s="471"/>
      <c r="KH32" s="471"/>
      <c r="KI32" s="471"/>
      <c r="KJ32" s="471"/>
      <c r="KK32" s="471"/>
      <c r="KL32" s="471"/>
      <c r="KM32" s="471"/>
      <c r="KN32" s="471"/>
      <c r="KO32" s="471"/>
      <c r="KP32" s="471"/>
      <c r="KQ32" s="471"/>
      <c r="KR32" s="471"/>
      <c r="KS32" s="471"/>
      <c r="KT32" s="471"/>
      <c r="KU32" s="471"/>
      <c r="KV32" s="471"/>
      <c r="KW32" s="471"/>
      <c r="KX32" s="471"/>
      <c r="KY32" s="471"/>
      <c r="KZ32" s="471"/>
      <c r="LA32" s="471"/>
      <c r="LB32" s="471"/>
      <c r="LC32" s="471"/>
      <c r="LD32" s="471"/>
      <c r="LE32" s="471"/>
      <c r="LF32" s="471"/>
      <c r="LG32" s="471"/>
      <c r="LH32" s="471"/>
      <c r="LI32" s="471"/>
      <c r="LJ32" s="471"/>
      <c r="LK32" s="471"/>
      <c r="LL32" s="471"/>
      <c r="LM32" s="471"/>
      <c r="LN32" s="471"/>
      <c r="LO32" s="471"/>
      <c r="LP32" s="471"/>
      <c r="LQ32" s="471"/>
      <c r="LR32" s="471"/>
      <c r="LS32" s="471"/>
      <c r="LT32" s="471"/>
      <c r="LU32" s="471"/>
      <c r="LV32" s="471"/>
      <c r="LW32" s="471"/>
      <c r="LX32" s="471"/>
      <c r="LY32" s="471"/>
      <c r="LZ32" s="471"/>
      <c r="MA32" s="471"/>
      <c r="MB32" s="471"/>
      <c r="MC32" s="471"/>
      <c r="MD32" s="471"/>
      <c r="ME32" s="471"/>
      <c r="MF32" s="471"/>
      <c r="MG32" s="471"/>
      <c r="MH32" s="471"/>
      <c r="MI32" s="471"/>
      <c r="MJ32" s="471"/>
      <c r="MK32" s="471"/>
      <c r="ML32" s="471"/>
      <c r="MM32" s="471"/>
      <c r="MN32" s="471"/>
      <c r="MO32" s="471"/>
      <c r="MP32" s="471"/>
      <c r="MQ32" s="471"/>
      <c r="MR32" s="471"/>
      <c r="MS32" s="471"/>
      <c r="MT32" s="471"/>
      <c r="MU32" s="471"/>
      <c r="MV32" s="471"/>
      <c r="MW32" s="471"/>
      <c r="MX32" s="471"/>
      <c r="MY32" s="471"/>
      <c r="MZ32" s="471"/>
      <c r="NA32" s="471"/>
      <c r="NB32" s="471"/>
      <c r="NC32" s="471"/>
      <c r="ND32" s="471"/>
      <c r="NE32" s="471"/>
      <c r="NF32" s="471"/>
      <c r="NG32" s="471"/>
      <c r="NH32" s="471"/>
      <c r="NI32" s="471"/>
      <c r="NJ32" s="471"/>
      <c r="NK32" s="471"/>
      <c r="NL32" s="471"/>
      <c r="NM32" s="471"/>
      <c r="NN32" s="471"/>
      <c r="NO32" s="471"/>
      <c r="NP32" s="471"/>
      <c r="NQ32" s="471"/>
      <c r="NR32" s="471"/>
      <c r="NS32" s="471"/>
      <c r="NT32" s="471"/>
      <c r="NU32" s="471"/>
      <c r="NV32" s="471"/>
      <c r="NW32" s="471"/>
      <c r="NX32" s="471"/>
      <c r="NY32" s="471"/>
      <c r="NZ32" s="471"/>
      <c r="OA32" s="471"/>
      <c r="OB32" s="471"/>
      <c r="OC32" s="471"/>
      <c r="OD32" s="471"/>
      <c r="OE32" s="471"/>
      <c r="OF32" s="471"/>
      <c r="OG32" s="471"/>
      <c r="OH32" s="471"/>
      <c r="OI32" s="471"/>
      <c r="OJ32" s="471"/>
      <c r="OK32" s="471"/>
      <c r="OL32" s="471"/>
      <c r="OM32" s="471"/>
      <c r="ON32" s="471"/>
      <c r="OO32" s="471"/>
      <c r="OP32" s="471"/>
      <c r="OQ32" s="471"/>
      <c r="OR32" s="471"/>
      <c r="OS32" s="471"/>
      <c r="OT32" s="471"/>
      <c r="OU32" s="471"/>
      <c r="OV32" s="471"/>
      <c r="OW32" s="471"/>
      <c r="OX32" s="471"/>
      <c r="OY32" s="471"/>
      <c r="OZ32" s="471"/>
      <c r="PA32" s="471"/>
      <c r="PB32" s="471"/>
      <c r="PC32" s="471"/>
      <c r="PD32" s="471"/>
      <c r="PE32" s="471"/>
      <c r="PF32" s="471"/>
      <c r="PG32" s="471"/>
      <c r="PH32" s="471"/>
      <c r="PI32" s="471"/>
      <c r="PJ32" s="471"/>
      <c r="PK32" s="471"/>
      <c r="PL32" s="471"/>
      <c r="PM32" s="471"/>
      <c r="PN32" s="471"/>
      <c r="PO32" s="471"/>
      <c r="PP32" s="471"/>
      <c r="PQ32" s="471"/>
      <c r="PR32" s="471"/>
      <c r="PS32" s="471"/>
      <c r="PT32" s="471"/>
      <c r="PU32" s="471"/>
      <c r="PV32" s="471"/>
      <c r="PW32" s="471"/>
      <c r="PX32" s="471"/>
      <c r="PY32" s="471"/>
      <c r="PZ32" s="471"/>
      <c r="QA32" s="471"/>
      <c r="QB32" s="471"/>
      <c r="QC32" s="471"/>
      <c r="QD32" s="471"/>
      <c r="QE32" s="471"/>
      <c r="QF32" s="471"/>
      <c r="QG32" s="471"/>
      <c r="QH32" s="471"/>
      <c r="QI32" s="471"/>
      <c r="QJ32" s="471"/>
      <c r="QK32" s="471"/>
      <c r="QL32" s="471"/>
      <c r="QM32" s="471"/>
      <c r="QN32" s="471"/>
      <c r="QO32" s="471"/>
      <c r="QP32" s="471"/>
      <c r="QQ32" s="471"/>
      <c r="QR32" s="471"/>
      <c r="QS32" s="471"/>
      <c r="QT32" s="471"/>
      <c r="QU32" s="471"/>
      <c r="QV32" s="471"/>
      <c r="QW32" s="471"/>
      <c r="QX32" s="471"/>
      <c r="QY32" s="471"/>
      <c r="QZ32" s="471"/>
      <c r="RA32" s="471"/>
      <c r="RB32" s="471"/>
      <c r="RC32" s="471"/>
      <c r="RD32" s="471"/>
      <c r="RE32" s="471"/>
      <c r="RF32" s="471"/>
      <c r="RG32" s="471"/>
      <c r="RH32" s="471"/>
      <c r="RI32" s="471"/>
      <c r="RJ32" s="471"/>
      <c r="RK32" s="471"/>
      <c r="RL32" s="471"/>
      <c r="RM32" s="471"/>
      <c r="RN32" s="471"/>
      <c r="RO32" s="471"/>
      <c r="RP32" s="471"/>
      <c r="RQ32" s="471"/>
      <c r="RR32" s="471"/>
      <c r="RS32" s="471"/>
      <c r="RT32" s="471"/>
      <c r="RU32" s="471"/>
      <c r="RV32" s="471"/>
      <c r="RW32" s="471"/>
      <c r="RX32" s="471"/>
      <c r="RY32" s="471"/>
      <c r="RZ32" s="471"/>
      <c r="SA32" s="471"/>
      <c r="SB32" s="471"/>
      <c r="SC32" s="471"/>
      <c r="SD32" s="471"/>
      <c r="SE32" s="471"/>
      <c r="SF32" s="471"/>
      <c r="SG32" s="471"/>
      <c r="SH32" s="471"/>
      <c r="SI32" s="471"/>
      <c r="SJ32" s="471"/>
      <c r="SK32" s="471"/>
      <c r="SL32" s="471"/>
      <c r="SM32" s="471"/>
      <c r="SN32" s="471"/>
      <c r="SO32" s="471"/>
      <c r="SP32" s="471"/>
      <c r="SQ32" s="471"/>
      <c r="SR32" s="471"/>
      <c r="SS32" s="471"/>
      <c r="ST32" s="471"/>
      <c r="SU32" s="471"/>
      <c r="SV32" s="471"/>
      <c r="SW32" s="471"/>
      <c r="SX32" s="471"/>
      <c r="SY32" s="471"/>
      <c r="SZ32" s="471"/>
      <c r="TA32" s="471"/>
      <c r="TB32" s="471"/>
      <c r="TC32" s="471"/>
      <c r="TD32" s="471"/>
      <c r="TE32" s="471"/>
      <c r="TF32" s="471"/>
      <c r="TG32" s="471"/>
      <c r="TH32" s="471"/>
      <c r="TI32" s="471"/>
      <c r="TJ32" s="471"/>
      <c r="TK32" s="471"/>
      <c r="TL32" s="471"/>
      <c r="TM32" s="471"/>
      <c r="TN32" s="471"/>
      <c r="TO32" s="471"/>
      <c r="TP32" s="471"/>
      <c r="TQ32" s="471"/>
      <c r="TR32" s="471"/>
      <c r="TS32" s="471"/>
      <c r="TT32" s="471"/>
      <c r="TU32" s="471"/>
      <c r="TV32" s="471"/>
      <c r="TW32" s="471"/>
      <c r="TX32" s="471"/>
      <c r="TY32" s="471"/>
      <c r="TZ32" s="471"/>
      <c r="UA32" s="471"/>
      <c r="UB32" s="471"/>
      <c r="UC32" s="471"/>
      <c r="UD32" s="471"/>
      <c r="UE32" s="471"/>
      <c r="UF32" s="471"/>
      <c r="UG32" s="471"/>
      <c r="UH32" s="471"/>
      <c r="UI32" s="471"/>
      <c r="UJ32" s="471"/>
      <c r="UK32" s="471"/>
      <c r="UL32" s="471"/>
      <c r="UM32" s="471"/>
      <c r="UN32" s="471"/>
      <c r="UO32" s="471"/>
      <c r="UP32" s="471"/>
      <c r="UQ32" s="471"/>
      <c r="UR32" s="471"/>
      <c r="US32" s="471"/>
      <c r="UT32" s="471"/>
      <c r="UU32" s="471"/>
      <c r="UV32" s="471"/>
      <c r="UW32" s="471"/>
      <c r="UX32" s="471"/>
      <c r="UY32" s="471"/>
      <c r="UZ32" s="471"/>
      <c r="VA32" s="471"/>
      <c r="VB32" s="471"/>
      <c r="VC32" s="471"/>
      <c r="VD32" s="471"/>
      <c r="VE32" s="471"/>
      <c r="VF32" s="471"/>
      <c r="VG32" s="471"/>
      <c r="VH32" s="471"/>
      <c r="VI32" s="471"/>
      <c r="VJ32" s="471"/>
      <c r="VK32" s="471"/>
      <c r="VL32" s="471"/>
      <c r="VM32" s="471"/>
      <c r="VN32" s="471"/>
      <c r="VO32" s="471"/>
    </row>
    <row r="33" spans="1:587" s="421" customFormat="1" ht="28.5" x14ac:dyDescent="0.2">
      <c r="A33" s="501" t="str">
        <f>'Estimación anualizada '!A33</f>
        <v>8.1. Diseño y ejecución de un modelo de gestión de I+D+i, extensión y asistencia técnica agroindustrial, específico para la cadena</v>
      </c>
      <c r="B33" s="501">
        <f>'Estimación anualizada '!V33</f>
        <v>21450276777</v>
      </c>
      <c r="C33" s="501">
        <f>'Estimación anualizada '!B33+'Estimación anualizada '!C33+'Estimación anualizada '!D33+'Estimación anualizada '!E33</f>
        <v>4029855401</v>
      </c>
      <c r="D33" s="501">
        <f>SUM('Estimación anualizada '!F33:M33)</f>
        <v>8710210688</v>
      </c>
      <c r="E33" s="501">
        <f>SUM('Estimación anualizada '!N33:U33)</f>
        <v>8710210688</v>
      </c>
      <c r="F33" s="501">
        <f t="shared" si="0"/>
        <v>21450276777</v>
      </c>
      <c r="G33" s="501">
        <f t="shared" si="1"/>
        <v>0</v>
      </c>
      <c r="H33" s="471"/>
      <c r="I33" s="471"/>
      <c r="J33" s="471"/>
      <c r="K33" s="471"/>
      <c r="L33" s="471"/>
      <c r="M33" s="471"/>
      <c r="N33" s="471"/>
      <c r="O33" s="471"/>
      <c r="P33" s="471"/>
      <c r="Q33" s="471"/>
      <c r="R33" s="471"/>
      <c r="S33" s="471"/>
      <c r="T33" s="471"/>
      <c r="U33" s="471"/>
      <c r="V33" s="471"/>
      <c r="W33" s="471"/>
      <c r="X33" s="471"/>
      <c r="Y33" s="471"/>
      <c r="Z33" s="471"/>
      <c r="AA33" s="471"/>
      <c r="AB33" s="471"/>
      <c r="AC33" s="471"/>
      <c r="AD33" s="471"/>
      <c r="AE33" s="471"/>
      <c r="AF33" s="471"/>
      <c r="AG33" s="471"/>
      <c r="AH33" s="471"/>
      <c r="AI33" s="471"/>
      <c r="AJ33" s="471"/>
      <c r="AK33" s="471"/>
      <c r="AL33" s="471"/>
      <c r="AM33" s="471"/>
      <c r="AN33" s="471"/>
      <c r="AO33" s="471"/>
      <c r="AP33" s="471"/>
      <c r="AQ33" s="471"/>
      <c r="AR33" s="471"/>
      <c r="AS33" s="471"/>
      <c r="AT33" s="471"/>
      <c r="AU33" s="471"/>
      <c r="AV33" s="471"/>
      <c r="AW33" s="471"/>
      <c r="AX33" s="471"/>
      <c r="AY33" s="471"/>
      <c r="AZ33" s="471"/>
      <c r="BA33" s="471"/>
      <c r="BB33" s="471"/>
      <c r="BC33" s="471"/>
      <c r="BD33" s="471"/>
      <c r="BE33" s="471"/>
      <c r="BF33" s="471"/>
      <c r="BG33" s="471"/>
      <c r="BH33" s="471"/>
      <c r="BI33" s="471"/>
      <c r="BJ33" s="471"/>
      <c r="BK33" s="471"/>
      <c r="BL33" s="471"/>
      <c r="BM33" s="471"/>
      <c r="BN33" s="471"/>
      <c r="BO33" s="471"/>
      <c r="BP33" s="471"/>
      <c r="BQ33" s="471"/>
      <c r="BR33" s="471"/>
      <c r="BS33" s="471"/>
      <c r="BT33" s="471"/>
      <c r="BU33" s="471"/>
      <c r="BV33" s="471"/>
      <c r="BW33" s="471"/>
      <c r="BX33" s="471"/>
      <c r="BY33" s="471"/>
      <c r="BZ33" s="471"/>
      <c r="CA33" s="471"/>
      <c r="CB33" s="471"/>
      <c r="CC33" s="471"/>
      <c r="CD33" s="471"/>
      <c r="CE33" s="471"/>
      <c r="CF33" s="471"/>
      <c r="CG33" s="471"/>
      <c r="CH33" s="471"/>
      <c r="CI33" s="471"/>
      <c r="CJ33" s="471"/>
      <c r="CK33" s="471"/>
      <c r="CL33" s="471"/>
      <c r="CM33" s="471"/>
      <c r="CN33" s="471"/>
      <c r="CO33" s="471"/>
      <c r="CP33" s="471"/>
      <c r="CQ33" s="471"/>
      <c r="CR33" s="471"/>
      <c r="CS33" s="471"/>
      <c r="CT33" s="471"/>
      <c r="CU33" s="471"/>
      <c r="CV33" s="471"/>
      <c r="CW33" s="471"/>
      <c r="CX33" s="471"/>
      <c r="CY33" s="471"/>
      <c r="CZ33" s="471"/>
      <c r="DA33" s="471"/>
      <c r="DB33" s="471"/>
      <c r="DC33" s="471"/>
      <c r="DD33" s="471"/>
      <c r="DE33" s="471"/>
      <c r="DF33" s="471"/>
      <c r="DG33" s="471"/>
      <c r="DH33" s="471"/>
      <c r="DI33" s="471"/>
      <c r="DJ33" s="471"/>
      <c r="DK33" s="471"/>
      <c r="DL33" s="471"/>
      <c r="DM33" s="471"/>
      <c r="DN33" s="471"/>
      <c r="DO33" s="471"/>
      <c r="DP33" s="471"/>
      <c r="DQ33" s="471"/>
      <c r="DR33" s="471"/>
      <c r="DS33" s="471"/>
      <c r="DT33" s="471"/>
      <c r="DU33" s="471"/>
      <c r="DV33" s="471"/>
      <c r="DW33" s="471"/>
      <c r="DX33" s="471"/>
      <c r="DY33" s="471"/>
      <c r="DZ33" s="471"/>
      <c r="EA33" s="471"/>
      <c r="EB33" s="471"/>
      <c r="EC33" s="471"/>
      <c r="ED33" s="471"/>
      <c r="EE33" s="471"/>
      <c r="EF33" s="471"/>
      <c r="EG33" s="471"/>
      <c r="EH33" s="471"/>
      <c r="EI33" s="471"/>
      <c r="EJ33" s="471"/>
      <c r="EK33" s="471"/>
      <c r="EL33" s="471"/>
      <c r="EM33" s="471"/>
      <c r="EN33" s="471"/>
      <c r="EO33" s="471"/>
      <c r="EP33" s="471"/>
      <c r="EQ33" s="471"/>
      <c r="ER33" s="471"/>
      <c r="ES33" s="471"/>
      <c r="ET33" s="471"/>
      <c r="EU33" s="471"/>
      <c r="EV33" s="471"/>
      <c r="EW33" s="471"/>
      <c r="EX33" s="471"/>
      <c r="EY33" s="471"/>
      <c r="EZ33" s="471"/>
      <c r="FA33" s="471"/>
      <c r="FB33" s="471"/>
      <c r="FC33" s="471"/>
      <c r="FD33" s="471"/>
      <c r="FE33" s="471"/>
      <c r="FF33" s="471"/>
      <c r="FG33" s="471"/>
      <c r="FH33" s="471"/>
      <c r="FI33" s="471"/>
      <c r="FJ33" s="471"/>
      <c r="FK33" s="471"/>
      <c r="FL33" s="471"/>
      <c r="FM33" s="471"/>
      <c r="FN33" s="471"/>
      <c r="FO33" s="471"/>
      <c r="FP33" s="471"/>
      <c r="FQ33" s="471"/>
      <c r="FR33" s="471"/>
      <c r="FS33" s="471"/>
      <c r="FT33" s="471"/>
      <c r="FU33" s="471"/>
      <c r="FV33" s="471"/>
      <c r="FW33" s="471"/>
      <c r="FX33" s="471"/>
      <c r="FY33" s="471"/>
      <c r="FZ33" s="471"/>
      <c r="GA33" s="471"/>
      <c r="GB33" s="471"/>
      <c r="GC33" s="471"/>
      <c r="GD33" s="471"/>
      <c r="GE33" s="471"/>
      <c r="GF33" s="471"/>
      <c r="GG33" s="471"/>
      <c r="GH33" s="471"/>
      <c r="GI33" s="471"/>
      <c r="GJ33" s="471"/>
      <c r="GK33" s="471"/>
      <c r="GL33" s="471"/>
      <c r="GM33" s="471"/>
      <c r="GN33" s="471"/>
      <c r="GO33" s="471"/>
      <c r="GP33" s="471"/>
      <c r="GQ33" s="471"/>
      <c r="GR33" s="471"/>
      <c r="GS33" s="471"/>
      <c r="GT33" s="471"/>
      <c r="GU33" s="471"/>
      <c r="GV33" s="471"/>
      <c r="GW33" s="471"/>
      <c r="GX33" s="471"/>
      <c r="GY33" s="471"/>
      <c r="GZ33" s="471"/>
      <c r="HA33" s="471"/>
      <c r="HB33" s="471"/>
      <c r="HC33" s="471"/>
      <c r="HD33" s="471"/>
      <c r="HE33" s="471"/>
      <c r="HF33" s="471"/>
      <c r="HG33" s="471"/>
      <c r="HH33" s="471"/>
      <c r="HI33" s="471"/>
      <c r="HJ33" s="471"/>
      <c r="HK33" s="471"/>
      <c r="HL33" s="471"/>
      <c r="HM33" s="471"/>
      <c r="HN33" s="471"/>
      <c r="HO33" s="471"/>
      <c r="HP33" s="471"/>
      <c r="HQ33" s="471"/>
      <c r="HR33" s="471"/>
      <c r="HS33" s="471"/>
      <c r="HT33" s="471"/>
      <c r="HU33" s="471"/>
      <c r="HV33" s="471"/>
      <c r="HW33" s="471"/>
      <c r="HX33" s="471"/>
      <c r="HY33" s="471"/>
      <c r="HZ33" s="471"/>
      <c r="IA33" s="471"/>
      <c r="IB33" s="471"/>
      <c r="IC33" s="471"/>
      <c r="ID33" s="471"/>
      <c r="IE33" s="471"/>
      <c r="IF33" s="471"/>
      <c r="IG33" s="471"/>
      <c r="IH33" s="471"/>
      <c r="II33" s="471"/>
      <c r="IJ33" s="471"/>
      <c r="IK33" s="471"/>
      <c r="IL33" s="471"/>
      <c r="IM33" s="471"/>
      <c r="IN33" s="471"/>
      <c r="IO33" s="471"/>
      <c r="IP33" s="471"/>
      <c r="IQ33" s="471"/>
      <c r="IR33" s="471"/>
      <c r="IS33" s="471"/>
      <c r="IT33" s="471"/>
      <c r="IU33" s="471"/>
      <c r="IV33" s="471"/>
      <c r="IW33" s="471"/>
      <c r="IX33" s="471"/>
      <c r="IY33" s="471"/>
      <c r="IZ33" s="471"/>
      <c r="JA33" s="471"/>
      <c r="JB33" s="471"/>
      <c r="JC33" s="471"/>
      <c r="JD33" s="471"/>
      <c r="JE33" s="471"/>
      <c r="JF33" s="471"/>
      <c r="JG33" s="471"/>
      <c r="JH33" s="471"/>
      <c r="JI33" s="471"/>
      <c r="JJ33" s="471"/>
      <c r="JK33" s="471"/>
      <c r="JL33" s="471"/>
      <c r="JM33" s="471"/>
      <c r="JN33" s="471"/>
      <c r="JO33" s="471"/>
      <c r="JP33" s="471"/>
      <c r="JQ33" s="471"/>
      <c r="JR33" s="471"/>
      <c r="JS33" s="471"/>
      <c r="JT33" s="471"/>
      <c r="JU33" s="471"/>
      <c r="JV33" s="471"/>
      <c r="JW33" s="471"/>
      <c r="JX33" s="471"/>
      <c r="JY33" s="471"/>
      <c r="JZ33" s="471"/>
      <c r="KA33" s="471"/>
      <c r="KB33" s="471"/>
      <c r="KC33" s="471"/>
      <c r="KD33" s="471"/>
      <c r="KE33" s="471"/>
      <c r="KF33" s="471"/>
      <c r="KG33" s="471"/>
      <c r="KH33" s="471"/>
      <c r="KI33" s="471"/>
      <c r="KJ33" s="471"/>
      <c r="KK33" s="471"/>
      <c r="KL33" s="471"/>
      <c r="KM33" s="471"/>
      <c r="KN33" s="471"/>
      <c r="KO33" s="471"/>
      <c r="KP33" s="471"/>
      <c r="KQ33" s="471"/>
      <c r="KR33" s="471"/>
      <c r="KS33" s="471"/>
      <c r="KT33" s="471"/>
      <c r="KU33" s="471"/>
      <c r="KV33" s="471"/>
      <c r="KW33" s="471"/>
      <c r="KX33" s="471"/>
      <c r="KY33" s="471"/>
      <c r="KZ33" s="471"/>
      <c r="LA33" s="471"/>
      <c r="LB33" s="471"/>
      <c r="LC33" s="471"/>
      <c r="LD33" s="471"/>
      <c r="LE33" s="471"/>
      <c r="LF33" s="471"/>
      <c r="LG33" s="471"/>
      <c r="LH33" s="471"/>
      <c r="LI33" s="471"/>
      <c r="LJ33" s="471"/>
      <c r="LK33" s="471"/>
      <c r="LL33" s="471"/>
      <c r="LM33" s="471"/>
      <c r="LN33" s="471"/>
      <c r="LO33" s="471"/>
      <c r="LP33" s="471"/>
      <c r="LQ33" s="471"/>
      <c r="LR33" s="471"/>
      <c r="LS33" s="471"/>
      <c r="LT33" s="471"/>
      <c r="LU33" s="471"/>
      <c r="LV33" s="471"/>
      <c r="LW33" s="471"/>
      <c r="LX33" s="471"/>
      <c r="LY33" s="471"/>
      <c r="LZ33" s="471"/>
      <c r="MA33" s="471"/>
      <c r="MB33" s="471"/>
      <c r="MC33" s="471"/>
      <c r="MD33" s="471"/>
      <c r="ME33" s="471"/>
      <c r="MF33" s="471"/>
      <c r="MG33" s="471"/>
      <c r="MH33" s="471"/>
      <c r="MI33" s="471"/>
      <c r="MJ33" s="471"/>
      <c r="MK33" s="471"/>
      <c r="ML33" s="471"/>
      <c r="MM33" s="471"/>
      <c r="MN33" s="471"/>
      <c r="MO33" s="471"/>
      <c r="MP33" s="471"/>
      <c r="MQ33" s="471"/>
      <c r="MR33" s="471"/>
      <c r="MS33" s="471"/>
      <c r="MT33" s="471"/>
      <c r="MU33" s="471"/>
      <c r="MV33" s="471"/>
      <c r="MW33" s="471"/>
      <c r="MX33" s="471"/>
      <c r="MY33" s="471"/>
      <c r="MZ33" s="471"/>
      <c r="NA33" s="471"/>
      <c r="NB33" s="471"/>
      <c r="NC33" s="471"/>
      <c r="ND33" s="471"/>
      <c r="NE33" s="471"/>
      <c r="NF33" s="471"/>
      <c r="NG33" s="471"/>
      <c r="NH33" s="471"/>
      <c r="NI33" s="471"/>
      <c r="NJ33" s="471"/>
      <c r="NK33" s="471"/>
      <c r="NL33" s="471"/>
      <c r="NM33" s="471"/>
      <c r="NN33" s="471"/>
      <c r="NO33" s="471"/>
      <c r="NP33" s="471"/>
      <c r="NQ33" s="471"/>
      <c r="NR33" s="471"/>
      <c r="NS33" s="471"/>
      <c r="NT33" s="471"/>
      <c r="NU33" s="471"/>
      <c r="NV33" s="471"/>
      <c r="NW33" s="471"/>
      <c r="NX33" s="471"/>
      <c r="NY33" s="471"/>
      <c r="NZ33" s="471"/>
      <c r="OA33" s="471"/>
      <c r="OB33" s="471"/>
      <c r="OC33" s="471"/>
      <c r="OD33" s="471"/>
      <c r="OE33" s="471"/>
      <c r="OF33" s="471"/>
      <c r="OG33" s="471"/>
      <c r="OH33" s="471"/>
      <c r="OI33" s="471"/>
      <c r="OJ33" s="471"/>
      <c r="OK33" s="471"/>
      <c r="OL33" s="471"/>
      <c r="OM33" s="471"/>
      <c r="ON33" s="471"/>
      <c r="OO33" s="471"/>
      <c r="OP33" s="471"/>
      <c r="OQ33" s="471"/>
      <c r="OR33" s="471"/>
      <c r="OS33" s="471"/>
      <c r="OT33" s="471"/>
      <c r="OU33" s="471"/>
      <c r="OV33" s="471"/>
      <c r="OW33" s="471"/>
      <c r="OX33" s="471"/>
      <c r="OY33" s="471"/>
      <c r="OZ33" s="471"/>
      <c r="PA33" s="471"/>
      <c r="PB33" s="471"/>
      <c r="PC33" s="471"/>
      <c r="PD33" s="471"/>
      <c r="PE33" s="471"/>
      <c r="PF33" s="471"/>
      <c r="PG33" s="471"/>
      <c r="PH33" s="471"/>
      <c r="PI33" s="471"/>
      <c r="PJ33" s="471"/>
      <c r="PK33" s="471"/>
      <c r="PL33" s="471"/>
      <c r="PM33" s="471"/>
      <c r="PN33" s="471"/>
      <c r="PO33" s="471"/>
      <c r="PP33" s="471"/>
      <c r="PQ33" s="471"/>
      <c r="PR33" s="471"/>
      <c r="PS33" s="471"/>
      <c r="PT33" s="471"/>
      <c r="PU33" s="471"/>
      <c r="PV33" s="471"/>
      <c r="PW33" s="471"/>
      <c r="PX33" s="471"/>
      <c r="PY33" s="471"/>
      <c r="PZ33" s="471"/>
      <c r="QA33" s="471"/>
      <c r="QB33" s="471"/>
      <c r="QC33" s="471"/>
      <c r="QD33" s="471"/>
      <c r="QE33" s="471"/>
      <c r="QF33" s="471"/>
      <c r="QG33" s="471"/>
      <c r="QH33" s="471"/>
      <c r="QI33" s="471"/>
      <c r="QJ33" s="471"/>
      <c r="QK33" s="471"/>
      <c r="QL33" s="471"/>
      <c r="QM33" s="471"/>
      <c r="QN33" s="471"/>
      <c r="QO33" s="471"/>
      <c r="QP33" s="471"/>
      <c r="QQ33" s="471"/>
      <c r="QR33" s="471"/>
      <c r="QS33" s="471"/>
      <c r="QT33" s="471"/>
      <c r="QU33" s="471"/>
      <c r="QV33" s="471"/>
      <c r="QW33" s="471"/>
      <c r="QX33" s="471"/>
      <c r="QY33" s="471"/>
      <c r="QZ33" s="471"/>
      <c r="RA33" s="471"/>
      <c r="RB33" s="471"/>
      <c r="RC33" s="471"/>
      <c r="RD33" s="471"/>
      <c r="RE33" s="471"/>
      <c r="RF33" s="471"/>
      <c r="RG33" s="471"/>
      <c r="RH33" s="471"/>
      <c r="RI33" s="471"/>
      <c r="RJ33" s="471"/>
      <c r="RK33" s="471"/>
      <c r="RL33" s="471"/>
      <c r="RM33" s="471"/>
      <c r="RN33" s="471"/>
      <c r="RO33" s="471"/>
      <c r="RP33" s="471"/>
      <c r="RQ33" s="471"/>
      <c r="RR33" s="471"/>
      <c r="RS33" s="471"/>
      <c r="RT33" s="471"/>
      <c r="RU33" s="471"/>
      <c r="RV33" s="471"/>
      <c r="RW33" s="471"/>
      <c r="RX33" s="471"/>
      <c r="RY33" s="471"/>
      <c r="RZ33" s="471"/>
      <c r="SA33" s="471"/>
      <c r="SB33" s="471"/>
      <c r="SC33" s="471"/>
      <c r="SD33" s="471"/>
      <c r="SE33" s="471"/>
      <c r="SF33" s="471"/>
      <c r="SG33" s="471"/>
      <c r="SH33" s="471"/>
      <c r="SI33" s="471"/>
      <c r="SJ33" s="471"/>
      <c r="SK33" s="471"/>
      <c r="SL33" s="471"/>
      <c r="SM33" s="471"/>
      <c r="SN33" s="471"/>
      <c r="SO33" s="471"/>
      <c r="SP33" s="471"/>
      <c r="SQ33" s="471"/>
      <c r="SR33" s="471"/>
      <c r="SS33" s="471"/>
      <c r="ST33" s="471"/>
      <c r="SU33" s="471"/>
      <c r="SV33" s="471"/>
      <c r="SW33" s="471"/>
      <c r="SX33" s="471"/>
      <c r="SY33" s="471"/>
      <c r="SZ33" s="471"/>
      <c r="TA33" s="471"/>
      <c r="TB33" s="471"/>
      <c r="TC33" s="471"/>
      <c r="TD33" s="471"/>
      <c r="TE33" s="471"/>
      <c r="TF33" s="471"/>
      <c r="TG33" s="471"/>
      <c r="TH33" s="471"/>
      <c r="TI33" s="471"/>
      <c r="TJ33" s="471"/>
      <c r="TK33" s="471"/>
      <c r="TL33" s="471"/>
      <c r="TM33" s="471"/>
      <c r="TN33" s="471"/>
      <c r="TO33" s="471"/>
      <c r="TP33" s="471"/>
      <c r="TQ33" s="471"/>
      <c r="TR33" s="471"/>
      <c r="TS33" s="471"/>
      <c r="TT33" s="471"/>
      <c r="TU33" s="471"/>
      <c r="TV33" s="471"/>
      <c r="TW33" s="471"/>
      <c r="TX33" s="471"/>
      <c r="TY33" s="471"/>
      <c r="TZ33" s="471"/>
      <c r="UA33" s="471"/>
      <c r="UB33" s="471"/>
      <c r="UC33" s="471"/>
      <c r="UD33" s="471"/>
      <c r="UE33" s="471"/>
      <c r="UF33" s="471"/>
      <c r="UG33" s="471"/>
      <c r="UH33" s="471"/>
      <c r="UI33" s="471"/>
      <c r="UJ33" s="471"/>
      <c r="UK33" s="471"/>
      <c r="UL33" s="471"/>
      <c r="UM33" s="471"/>
      <c r="UN33" s="471"/>
      <c r="UO33" s="471"/>
      <c r="UP33" s="471"/>
      <c r="UQ33" s="471"/>
      <c r="UR33" s="471"/>
      <c r="US33" s="471"/>
      <c r="UT33" s="471"/>
      <c r="UU33" s="471"/>
      <c r="UV33" s="471"/>
      <c r="UW33" s="471"/>
      <c r="UX33" s="471"/>
      <c r="UY33" s="471"/>
      <c r="UZ33" s="471"/>
      <c r="VA33" s="471"/>
      <c r="VB33" s="471"/>
      <c r="VC33" s="471"/>
      <c r="VD33" s="471"/>
      <c r="VE33" s="471"/>
      <c r="VF33" s="471"/>
      <c r="VG33" s="471"/>
      <c r="VH33" s="471"/>
      <c r="VI33" s="471"/>
      <c r="VJ33" s="471"/>
      <c r="VK33" s="471"/>
      <c r="VL33" s="471"/>
      <c r="VM33" s="471"/>
      <c r="VN33" s="471"/>
      <c r="VO33" s="471"/>
    </row>
    <row r="34" spans="1:587" s="421" customFormat="1" x14ac:dyDescent="0.2">
      <c r="A34" s="501" t="str">
        <f>'Estimación anualizada '!A34</f>
        <v>8.2. Fortalecimiento de la ciencia, tecnología e innovación para la cadena</v>
      </c>
      <c r="B34" s="501">
        <f>'Estimación anualizada '!V34</f>
        <v>58527975586.315201</v>
      </c>
      <c r="C34" s="501">
        <f>'Estimación anualizada '!B34+'Estimación anualizada '!C34+'Estimación anualizada '!D34+'Estimación anualizada '!E34</f>
        <v>18465245176.420799</v>
      </c>
      <c r="D34" s="501">
        <f>SUM('Estimación anualizada '!F34:M34)</f>
        <v>29222119721.894398</v>
      </c>
      <c r="E34" s="501">
        <f>SUM('Estimación anualizada '!N34:U34)</f>
        <v>10840610688</v>
      </c>
      <c r="F34" s="501">
        <f t="shared" si="0"/>
        <v>58527975586.315201</v>
      </c>
      <c r="G34" s="501">
        <f t="shared" si="1"/>
        <v>0</v>
      </c>
      <c r="H34" s="471"/>
      <c r="I34" s="471"/>
      <c r="J34" s="471"/>
      <c r="K34" s="471"/>
      <c r="L34" s="471"/>
      <c r="M34" s="471"/>
      <c r="N34" s="471"/>
      <c r="O34" s="471"/>
      <c r="P34" s="471"/>
      <c r="Q34" s="471"/>
      <c r="R34" s="471"/>
      <c r="S34" s="471"/>
      <c r="T34" s="471"/>
      <c r="U34" s="471"/>
      <c r="V34" s="471"/>
      <c r="W34" s="471"/>
      <c r="X34" s="471"/>
      <c r="Y34" s="471"/>
      <c r="Z34" s="471"/>
      <c r="AA34" s="471"/>
      <c r="AB34" s="471"/>
      <c r="AC34" s="471"/>
      <c r="AD34" s="471"/>
      <c r="AE34" s="471"/>
      <c r="AF34" s="471"/>
      <c r="AG34" s="471"/>
      <c r="AH34" s="471"/>
      <c r="AI34" s="471"/>
      <c r="AJ34" s="471"/>
      <c r="AK34" s="471"/>
      <c r="AL34" s="471"/>
      <c r="AM34" s="471"/>
      <c r="AN34" s="471"/>
      <c r="AO34" s="471"/>
      <c r="AP34" s="471"/>
      <c r="AQ34" s="471"/>
      <c r="AR34" s="471"/>
      <c r="AS34" s="471"/>
      <c r="AT34" s="471"/>
      <c r="AU34" s="471"/>
      <c r="AV34" s="471"/>
      <c r="AW34" s="471"/>
      <c r="AX34" s="471"/>
      <c r="AY34" s="471"/>
      <c r="AZ34" s="471"/>
      <c r="BA34" s="471"/>
      <c r="BB34" s="471"/>
      <c r="BC34" s="471"/>
      <c r="BD34" s="471"/>
      <c r="BE34" s="471"/>
      <c r="BF34" s="471"/>
      <c r="BG34" s="471"/>
      <c r="BH34" s="471"/>
      <c r="BI34" s="471"/>
      <c r="BJ34" s="471"/>
      <c r="BK34" s="471"/>
      <c r="BL34" s="471"/>
      <c r="BM34" s="471"/>
      <c r="BN34" s="471"/>
      <c r="BO34" s="471"/>
      <c r="BP34" s="471"/>
      <c r="BQ34" s="471"/>
      <c r="BR34" s="471"/>
      <c r="BS34" s="471"/>
      <c r="BT34" s="471"/>
      <c r="BU34" s="471"/>
      <c r="BV34" s="471"/>
      <c r="BW34" s="471"/>
      <c r="BX34" s="471"/>
      <c r="BY34" s="471"/>
      <c r="BZ34" s="471"/>
      <c r="CA34" s="471"/>
      <c r="CB34" s="471"/>
      <c r="CC34" s="471"/>
      <c r="CD34" s="471"/>
      <c r="CE34" s="471"/>
      <c r="CF34" s="471"/>
      <c r="CG34" s="471"/>
      <c r="CH34" s="471"/>
      <c r="CI34" s="471"/>
      <c r="CJ34" s="471"/>
      <c r="CK34" s="471"/>
      <c r="CL34" s="471"/>
      <c r="CM34" s="471"/>
      <c r="CN34" s="471"/>
      <c r="CO34" s="471"/>
      <c r="CP34" s="471"/>
      <c r="CQ34" s="471"/>
      <c r="CR34" s="471"/>
      <c r="CS34" s="471"/>
      <c r="CT34" s="471"/>
      <c r="CU34" s="471"/>
      <c r="CV34" s="471"/>
      <c r="CW34" s="471"/>
      <c r="CX34" s="471"/>
      <c r="CY34" s="471"/>
      <c r="CZ34" s="471"/>
      <c r="DA34" s="471"/>
      <c r="DB34" s="471"/>
      <c r="DC34" s="471"/>
      <c r="DD34" s="471"/>
      <c r="DE34" s="471"/>
      <c r="DF34" s="471"/>
      <c r="DG34" s="471"/>
      <c r="DH34" s="471"/>
      <c r="DI34" s="471"/>
      <c r="DJ34" s="471"/>
      <c r="DK34" s="471"/>
      <c r="DL34" s="471"/>
      <c r="DM34" s="471"/>
      <c r="DN34" s="471"/>
      <c r="DO34" s="471"/>
      <c r="DP34" s="471"/>
      <c r="DQ34" s="471"/>
      <c r="DR34" s="471"/>
      <c r="DS34" s="471"/>
      <c r="DT34" s="471"/>
      <c r="DU34" s="471"/>
      <c r="DV34" s="471"/>
      <c r="DW34" s="471"/>
      <c r="DX34" s="471"/>
      <c r="DY34" s="471"/>
      <c r="DZ34" s="471"/>
      <c r="EA34" s="471"/>
      <c r="EB34" s="471"/>
      <c r="EC34" s="471"/>
      <c r="ED34" s="471"/>
      <c r="EE34" s="471"/>
      <c r="EF34" s="471"/>
      <c r="EG34" s="471"/>
      <c r="EH34" s="471"/>
      <c r="EI34" s="471"/>
      <c r="EJ34" s="471"/>
      <c r="EK34" s="471"/>
      <c r="EL34" s="471"/>
      <c r="EM34" s="471"/>
      <c r="EN34" s="471"/>
      <c r="EO34" s="471"/>
      <c r="EP34" s="471"/>
      <c r="EQ34" s="471"/>
      <c r="ER34" s="471"/>
      <c r="ES34" s="471"/>
      <c r="ET34" s="471"/>
      <c r="EU34" s="471"/>
      <c r="EV34" s="471"/>
      <c r="EW34" s="471"/>
      <c r="EX34" s="471"/>
      <c r="EY34" s="471"/>
      <c r="EZ34" s="471"/>
      <c r="FA34" s="471"/>
      <c r="FB34" s="471"/>
      <c r="FC34" s="471"/>
      <c r="FD34" s="471"/>
      <c r="FE34" s="471"/>
      <c r="FF34" s="471"/>
      <c r="FG34" s="471"/>
      <c r="FH34" s="471"/>
      <c r="FI34" s="471"/>
      <c r="FJ34" s="471"/>
      <c r="FK34" s="471"/>
      <c r="FL34" s="471"/>
      <c r="FM34" s="471"/>
      <c r="FN34" s="471"/>
      <c r="FO34" s="471"/>
      <c r="FP34" s="471"/>
      <c r="FQ34" s="471"/>
      <c r="FR34" s="471"/>
      <c r="FS34" s="471"/>
      <c r="FT34" s="471"/>
      <c r="FU34" s="471"/>
      <c r="FV34" s="471"/>
      <c r="FW34" s="471"/>
      <c r="FX34" s="471"/>
      <c r="FY34" s="471"/>
      <c r="FZ34" s="471"/>
      <c r="GA34" s="471"/>
      <c r="GB34" s="471"/>
      <c r="GC34" s="471"/>
      <c r="GD34" s="471"/>
      <c r="GE34" s="471"/>
      <c r="GF34" s="471"/>
      <c r="GG34" s="471"/>
      <c r="GH34" s="471"/>
      <c r="GI34" s="471"/>
      <c r="GJ34" s="471"/>
      <c r="GK34" s="471"/>
      <c r="GL34" s="471"/>
      <c r="GM34" s="471"/>
      <c r="GN34" s="471"/>
      <c r="GO34" s="471"/>
      <c r="GP34" s="471"/>
      <c r="GQ34" s="471"/>
      <c r="GR34" s="471"/>
      <c r="GS34" s="471"/>
      <c r="GT34" s="471"/>
      <c r="GU34" s="471"/>
      <c r="GV34" s="471"/>
      <c r="GW34" s="471"/>
      <c r="GX34" s="471"/>
      <c r="GY34" s="471"/>
      <c r="GZ34" s="471"/>
      <c r="HA34" s="471"/>
      <c r="HB34" s="471"/>
      <c r="HC34" s="471"/>
      <c r="HD34" s="471"/>
      <c r="HE34" s="471"/>
      <c r="HF34" s="471"/>
      <c r="HG34" s="471"/>
      <c r="HH34" s="471"/>
      <c r="HI34" s="471"/>
      <c r="HJ34" s="471"/>
      <c r="HK34" s="471"/>
      <c r="HL34" s="471"/>
      <c r="HM34" s="471"/>
      <c r="HN34" s="471"/>
      <c r="HO34" s="471"/>
      <c r="HP34" s="471"/>
      <c r="HQ34" s="471"/>
      <c r="HR34" s="471"/>
      <c r="HS34" s="471"/>
      <c r="HT34" s="471"/>
      <c r="HU34" s="471"/>
      <c r="HV34" s="471"/>
      <c r="HW34" s="471"/>
      <c r="HX34" s="471"/>
      <c r="HY34" s="471"/>
      <c r="HZ34" s="471"/>
      <c r="IA34" s="471"/>
      <c r="IB34" s="471"/>
      <c r="IC34" s="471"/>
      <c r="ID34" s="471"/>
      <c r="IE34" s="471"/>
      <c r="IF34" s="471"/>
      <c r="IG34" s="471"/>
      <c r="IH34" s="471"/>
      <c r="II34" s="471"/>
      <c r="IJ34" s="471"/>
      <c r="IK34" s="471"/>
      <c r="IL34" s="471"/>
      <c r="IM34" s="471"/>
      <c r="IN34" s="471"/>
      <c r="IO34" s="471"/>
      <c r="IP34" s="471"/>
      <c r="IQ34" s="471"/>
      <c r="IR34" s="471"/>
      <c r="IS34" s="471"/>
      <c r="IT34" s="471"/>
      <c r="IU34" s="471"/>
      <c r="IV34" s="471"/>
      <c r="IW34" s="471"/>
      <c r="IX34" s="471"/>
      <c r="IY34" s="471"/>
      <c r="IZ34" s="471"/>
      <c r="JA34" s="471"/>
      <c r="JB34" s="471"/>
      <c r="JC34" s="471"/>
      <c r="JD34" s="471"/>
      <c r="JE34" s="471"/>
      <c r="JF34" s="471"/>
      <c r="JG34" s="471"/>
      <c r="JH34" s="471"/>
      <c r="JI34" s="471"/>
      <c r="JJ34" s="471"/>
      <c r="JK34" s="471"/>
      <c r="JL34" s="471"/>
      <c r="JM34" s="471"/>
      <c r="JN34" s="471"/>
      <c r="JO34" s="471"/>
      <c r="JP34" s="471"/>
      <c r="JQ34" s="471"/>
      <c r="JR34" s="471"/>
      <c r="JS34" s="471"/>
      <c r="JT34" s="471"/>
      <c r="JU34" s="471"/>
      <c r="JV34" s="471"/>
      <c r="JW34" s="471"/>
      <c r="JX34" s="471"/>
      <c r="JY34" s="471"/>
      <c r="JZ34" s="471"/>
      <c r="KA34" s="471"/>
      <c r="KB34" s="471"/>
      <c r="KC34" s="471"/>
      <c r="KD34" s="471"/>
      <c r="KE34" s="471"/>
      <c r="KF34" s="471"/>
      <c r="KG34" s="471"/>
      <c r="KH34" s="471"/>
      <c r="KI34" s="471"/>
      <c r="KJ34" s="471"/>
      <c r="KK34" s="471"/>
      <c r="KL34" s="471"/>
      <c r="KM34" s="471"/>
      <c r="KN34" s="471"/>
      <c r="KO34" s="471"/>
      <c r="KP34" s="471"/>
      <c r="KQ34" s="471"/>
      <c r="KR34" s="471"/>
      <c r="KS34" s="471"/>
      <c r="KT34" s="471"/>
      <c r="KU34" s="471"/>
      <c r="KV34" s="471"/>
      <c r="KW34" s="471"/>
      <c r="KX34" s="471"/>
      <c r="KY34" s="471"/>
      <c r="KZ34" s="471"/>
      <c r="LA34" s="471"/>
      <c r="LB34" s="471"/>
      <c r="LC34" s="471"/>
      <c r="LD34" s="471"/>
      <c r="LE34" s="471"/>
      <c r="LF34" s="471"/>
      <c r="LG34" s="471"/>
      <c r="LH34" s="471"/>
      <c r="LI34" s="471"/>
      <c r="LJ34" s="471"/>
      <c r="LK34" s="471"/>
      <c r="LL34" s="471"/>
      <c r="LM34" s="471"/>
      <c r="LN34" s="471"/>
      <c r="LO34" s="471"/>
      <c r="LP34" s="471"/>
      <c r="LQ34" s="471"/>
      <c r="LR34" s="471"/>
      <c r="LS34" s="471"/>
      <c r="LT34" s="471"/>
      <c r="LU34" s="471"/>
      <c r="LV34" s="471"/>
      <c r="LW34" s="471"/>
      <c r="LX34" s="471"/>
      <c r="LY34" s="471"/>
      <c r="LZ34" s="471"/>
      <c r="MA34" s="471"/>
      <c r="MB34" s="471"/>
      <c r="MC34" s="471"/>
      <c r="MD34" s="471"/>
      <c r="ME34" s="471"/>
      <c r="MF34" s="471"/>
      <c r="MG34" s="471"/>
      <c r="MH34" s="471"/>
      <c r="MI34" s="471"/>
      <c r="MJ34" s="471"/>
      <c r="MK34" s="471"/>
      <c r="ML34" s="471"/>
      <c r="MM34" s="471"/>
      <c r="MN34" s="471"/>
      <c r="MO34" s="471"/>
      <c r="MP34" s="471"/>
      <c r="MQ34" s="471"/>
      <c r="MR34" s="471"/>
      <c r="MS34" s="471"/>
      <c r="MT34" s="471"/>
      <c r="MU34" s="471"/>
      <c r="MV34" s="471"/>
      <c r="MW34" s="471"/>
      <c r="MX34" s="471"/>
      <c r="MY34" s="471"/>
      <c r="MZ34" s="471"/>
      <c r="NA34" s="471"/>
      <c r="NB34" s="471"/>
      <c r="NC34" s="471"/>
      <c r="ND34" s="471"/>
      <c r="NE34" s="471"/>
      <c r="NF34" s="471"/>
      <c r="NG34" s="471"/>
      <c r="NH34" s="471"/>
      <c r="NI34" s="471"/>
      <c r="NJ34" s="471"/>
      <c r="NK34" s="471"/>
      <c r="NL34" s="471"/>
      <c r="NM34" s="471"/>
      <c r="NN34" s="471"/>
      <c r="NO34" s="471"/>
      <c r="NP34" s="471"/>
      <c r="NQ34" s="471"/>
      <c r="NR34" s="471"/>
      <c r="NS34" s="471"/>
      <c r="NT34" s="471"/>
      <c r="NU34" s="471"/>
      <c r="NV34" s="471"/>
      <c r="NW34" s="471"/>
      <c r="NX34" s="471"/>
      <c r="NY34" s="471"/>
      <c r="NZ34" s="471"/>
      <c r="OA34" s="471"/>
      <c r="OB34" s="471"/>
      <c r="OC34" s="471"/>
      <c r="OD34" s="471"/>
      <c r="OE34" s="471"/>
      <c r="OF34" s="471"/>
      <c r="OG34" s="471"/>
      <c r="OH34" s="471"/>
      <c r="OI34" s="471"/>
      <c r="OJ34" s="471"/>
      <c r="OK34" s="471"/>
      <c r="OL34" s="471"/>
      <c r="OM34" s="471"/>
      <c r="ON34" s="471"/>
      <c r="OO34" s="471"/>
      <c r="OP34" s="471"/>
      <c r="OQ34" s="471"/>
      <c r="OR34" s="471"/>
      <c r="OS34" s="471"/>
      <c r="OT34" s="471"/>
      <c r="OU34" s="471"/>
      <c r="OV34" s="471"/>
      <c r="OW34" s="471"/>
      <c r="OX34" s="471"/>
      <c r="OY34" s="471"/>
      <c r="OZ34" s="471"/>
      <c r="PA34" s="471"/>
      <c r="PB34" s="471"/>
      <c r="PC34" s="471"/>
      <c r="PD34" s="471"/>
      <c r="PE34" s="471"/>
      <c r="PF34" s="471"/>
      <c r="PG34" s="471"/>
      <c r="PH34" s="471"/>
      <c r="PI34" s="471"/>
      <c r="PJ34" s="471"/>
      <c r="PK34" s="471"/>
      <c r="PL34" s="471"/>
      <c r="PM34" s="471"/>
      <c r="PN34" s="471"/>
      <c r="PO34" s="471"/>
      <c r="PP34" s="471"/>
      <c r="PQ34" s="471"/>
      <c r="PR34" s="471"/>
      <c r="PS34" s="471"/>
      <c r="PT34" s="471"/>
      <c r="PU34" s="471"/>
      <c r="PV34" s="471"/>
      <c r="PW34" s="471"/>
      <c r="PX34" s="471"/>
      <c r="PY34" s="471"/>
      <c r="PZ34" s="471"/>
      <c r="QA34" s="471"/>
      <c r="QB34" s="471"/>
      <c r="QC34" s="471"/>
      <c r="QD34" s="471"/>
      <c r="QE34" s="471"/>
      <c r="QF34" s="471"/>
      <c r="QG34" s="471"/>
      <c r="QH34" s="471"/>
      <c r="QI34" s="471"/>
      <c r="QJ34" s="471"/>
      <c r="QK34" s="471"/>
      <c r="QL34" s="471"/>
      <c r="QM34" s="471"/>
      <c r="QN34" s="471"/>
      <c r="QO34" s="471"/>
      <c r="QP34" s="471"/>
      <c r="QQ34" s="471"/>
      <c r="QR34" s="471"/>
      <c r="QS34" s="471"/>
      <c r="QT34" s="471"/>
      <c r="QU34" s="471"/>
      <c r="QV34" s="471"/>
      <c r="QW34" s="471"/>
      <c r="QX34" s="471"/>
      <c r="QY34" s="471"/>
      <c r="QZ34" s="471"/>
      <c r="RA34" s="471"/>
      <c r="RB34" s="471"/>
      <c r="RC34" s="471"/>
      <c r="RD34" s="471"/>
      <c r="RE34" s="471"/>
      <c r="RF34" s="471"/>
      <c r="RG34" s="471"/>
      <c r="RH34" s="471"/>
      <c r="RI34" s="471"/>
      <c r="RJ34" s="471"/>
      <c r="RK34" s="471"/>
      <c r="RL34" s="471"/>
      <c r="RM34" s="471"/>
      <c r="RN34" s="471"/>
      <c r="RO34" s="471"/>
      <c r="RP34" s="471"/>
      <c r="RQ34" s="471"/>
      <c r="RR34" s="471"/>
      <c r="RS34" s="471"/>
      <c r="RT34" s="471"/>
      <c r="RU34" s="471"/>
      <c r="RV34" s="471"/>
      <c r="RW34" s="471"/>
      <c r="RX34" s="471"/>
      <c r="RY34" s="471"/>
      <c r="RZ34" s="471"/>
      <c r="SA34" s="471"/>
      <c r="SB34" s="471"/>
      <c r="SC34" s="471"/>
      <c r="SD34" s="471"/>
      <c r="SE34" s="471"/>
      <c r="SF34" s="471"/>
      <c r="SG34" s="471"/>
      <c r="SH34" s="471"/>
      <c r="SI34" s="471"/>
      <c r="SJ34" s="471"/>
      <c r="SK34" s="471"/>
      <c r="SL34" s="471"/>
      <c r="SM34" s="471"/>
      <c r="SN34" s="471"/>
      <c r="SO34" s="471"/>
      <c r="SP34" s="471"/>
      <c r="SQ34" s="471"/>
      <c r="SR34" s="471"/>
      <c r="SS34" s="471"/>
      <c r="ST34" s="471"/>
      <c r="SU34" s="471"/>
      <c r="SV34" s="471"/>
      <c r="SW34" s="471"/>
      <c r="SX34" s="471"/>
      <c r="SY34" s="471"/>
      <c r="SZ34" s="471"/>
      <c r="TA34" s="471"/>
      <c r="TB34" s="471"/>
      <c r="TC34" s="471"/>
      <c r="TD34" s="471"/>
      <c r="TE34" s="471"/>
      <c r="TF34" s="471"/>
      <c r="TG34" s="471"/>
      <c r="TH34" s="471"/>
      <c r="TI34" s="471"/>
      <c r="TJ34" s="471"/>
      <c r="TK34" s="471"/>
      <c r="TL34" s="471"/>
      <c r="TM34" s="471"/>
      <c r="TN34" s="471"/>
      <c r="TO34" s="471"/>
      <c r="TP34" s="471"/>
      <c r="TQ34" s="471"/>
      <c r="TR34" s="471"/>
      <c r="TS34" s="471"/>
      <c r="TT34" s="471"/>
      <c r="TU34" s="471"/>
      <c r="TV34" s="471"/>
      <c r="TW34" s="471"/>
      <c r="TX34" s="471"/>
      <c r="TY34" s="471"/>
      <c r="TZ34" s="471"/>
      <c r="UA34" s="471"/>
      <c r="UB34" s="471"/>
      <c r="UC34" s="471"/>
      <c r="UD34" s="471"/>
      <c r="UE34" s="471"/>
      <c r="UF34" s="471"/>
      <c r="UG34" s="471"/>
      <c r="UH34" s="471"/>
      <c r="UI34" s="471"/>
      <c r="UJ34" s="471"/>
      <c r="UK34" s="471"/>
      <c r="UL34" s="471"/>
      <c r="UM34" s="471"/>
      <c r="UN34" s="471"/>
      <c r="UO34" s="471"/>
      <c r="UP34" s="471"/>
      <c r="UQ34" s="471"/>
      <c r="UR34" s="471"/>
      <c r="US34" s="471"/>
      <c r="UT34" s="471"/>
      <c r="UU34" s="471"/>
      <c r="UV34" s="471"/>
      <c r="UW34" s="471"/>
      <c r="UX34" s="471"/>
      <c r="UY34" s="471"/>
      <c r="UZ34" s="471"/>
      <c r="VA34" s="471"/>
      <c r="VB34" s="471"/>
      <c r="VC34" s="471"/>
      <c r="VD34" s="471"/>
      <c r="VE34" s="471"/>
      <c r="VF34" s="471"/>
      <c r="VG34" s="471"/>
      <c r="VH34" s="471"/>
      <c r="VI34" s="471"/>
      <c r="VJ34" s="471"/>
      <c r="VK34" s="471"/>
      <c r="VL34" s="471"/>
      <c r="VM34" s="471"/>
      <c r="VN34" s="471"/>
      <c r="VO34" s="471"/>
    </row>
    <row r="35" spans="1:587" s="421" customFormat="1" x14ac:dyDescent="0.2">
      <c r="A35" s="501" t="str">
        <f>'Estimación anualizada '!A35</f>
        <v>8.3. Fortalecimiento del servicio de extensión y asistencia técnica agroindustrial en la cadena</v>
      </c>
      <c r="B35" s="501">
        <f>'Estimación anualizada '!V35</f>
        <v>22722749012.573334</v>
      </c>
      <c r="C35" s="501">
        <f>'Estimación anualizada '!B35+'Estimación anualizada '!C35+'Estimación anualizada '!D35+'Estimación anualizada '!E35</f>
        <v>3578512710.8293333</v>
      </c>
      <c r="D35" s="501">
        <f>SUM('Estimación anualizada '!F35:M35)</f>
        <v>9748582013.7439995</v>
      </c>
      <c r="E35" s="501">
        <f>SUM('Estimación anualizada '!N35:U35)</f>
        <v>9395654288</v>
      </c>
      <c r="F35" s="501">
        <f t="shared" si="0"/>
        <v>22722749012.573334</v>
      </c>
      <c r="G35" s="501">
        <f t="shared" si="1"/>
        <v>0</v>
      </c>
      <c r="H35" s="471"/>
      <c r="I35" s="471"/>
      <c r="J35" s="471"/>
      <c r="K35" s="471"/>
      <c r="L35" s="471"/>
      <c r="M35" s="471"/>
      <c r="N35" s="471"/>
      <c r="O35" s="471"/>
      <c r="P35" s="471"/>
      <c r="Q35" s="471"/>
      <c r="R35" s="471"/>
      <c r="S35" s="471"/>
      <c r="T35" s="471"/>
      <c r="U35" s="471"/>
      <c r="V35" s="471"/>
      <c r="W35" s="471"/>
      <c r="X35" s="471"/>
      <c r="Y35" s="471"/>
      <c r="Z35" s="471"/>
      <c r="AA35" s="471"/>
      <c r="AB35" s="471"/>
      <c r="AC35" s="471"/>
      <c r="AD35" s="471"/>
      <c r="AE35" s="471"/>
      <c r="AF35" s="471"/>
      <c r="AG35" s="471"/>
      <c r="AH35" s="471"/>
      <c r="AI35" s="471"/>
      <c r="AJ35" s="471"/>
      <c r="AK35" s="471"/>
      <c r="AL35" s="471"/>
      <c r="AM35" s="471"/>
      <c r="AN35" s="471"/>
      <c r="AO35" s="471"/>
      <c r="AP35" s="471"/>
      <c r="AQ35" s="471"/>
      <c r="AR35" s="471"/>
      <c r="AS35" s="471"/>
      <c r="AT35" s="471"/>
      <c r="AU35" s="471"/>
      <c r="AV35" s="471"/>
      <c r="AW35" s="471"/>
      <c r="AX35" s="471"/>
      <c r="AY35" s="471"/>
      <c r="AZ35" s="471"/>
      <c r="BA35" s="471"/>
      <c r="BB35" s="471"/>
      <c r="BC35" s="471"/>
      <c r="BD35" s="471"/>
      <c r="BE35" s="471"/>
      <c r="BF35" s="471"/>
      <c r="BG35" s="471"/>
      <c r="BH35" s="471"/>
      <c r="BI35" s="471"/>
      <c r="BJ35" s="471"/>
      <c r="BK35" s="471"/>
      <c r="BL35" s="471"/>
      <c r="BM35" s="471"/>
      <c r="BN35" s="471"/>
      <c r="BO35" s="471"/>
      <c r="BP35" s="471"/>
      <c r="BQ35" s="471"/>
      <c r="BR35" s="471"/>
      <c r="BS35" s="471"/>
      <c r="BT35" s="471"/>
      <c r="BU35" s="471"/>
      <c r="BV35" s="471"/>
      <c r="BW35" s="471"/>
      <c r="BX35" s="471"/>
      <c r="BY35" s="471"/>
      <c r="BZ35" s="471"/>
      <c r="CA35" s="471"/>
      <c r="CB35" s="471"/>
      <c r="CC35" s="471"/>
      <c r="CD35" s="471"/>
      <c r="CE35" s="471"/>
      <c r="CF35" s="471"/>
      <c r="CG35" s="471"/>
      <c r="CH35" s="471"/>
      <c r="CI35" s="471"/>
      <c r="CJ35" s="471"/>
      <c r="CK35" s="471"/>
      <c r="CL35" s="471"/>
      <c r="CM35" s="471"/>
      <c r="CN35" s="471"/>
      <c r="CO35" s="471"/>
      <c r="CP35" s="471"/>
      <c r="CQ35" s="471"/>
      <c r="CR35" s="471"/>
      <c r="CS35" s="471"/>
      <c r="CT35" s="471"/>
      <c r="CU35" s="471"/>
      <c r="CV35" s="471"/>
      <c r="CW35" s="471"/>
      <c r="CX35" s="471"/>
      <c r="CY35" s="471"/>
      <c r="CZ35" s="471"/>
      <c r="DA35" s="471"/>
      <c r="DB35" s="471"/>
      <c r="DC35" s="471"/>
      <c r="DD35" s="471"/>
      <c r="DE35" s="471"/>
      <c r="DF35" s="471"/>
      <c r="DG35" s="471"/>
      <c r="DH35" s="471"/>
      <c r="DI35" s="471"/>
      <c r="DJ35" s="471"/>
      <c r="DK35" s="471"/>
      <c r="DL35" s="471"/>
      <c r="DM35" s="471"/>
      <c r="DN35" s="471"/>
      <c r="DO35" s="471"/>
      <c r="DP35" s="471"/>
      <c r="DQ35" s="471"/>
      <c r="DR35" s="471"/>
      <c r="DS35" s="471"/>
      <c r="DT35" s="471"/>
      <c r="DU35" s="471"/>
      <c r="DV35" s="471"/>
      <c r="DW35" s="471"/>
      <c r="DX35" s="471"/>
      <c r="DY35" s="471"/>
      <c r="DZ35" s="471"/>
      <c r="EA35" s="471"/>
      <c r="EB35" s="471"/>
      <c r="EC35" s="471"/>
      <c r="ED35" s="471"/>
      <c r="EE35" s="471"/>
      <c r="EF35" s="471"/>
      <c r="EG35" s="471"/>
      <c r="EH35" s="471"/>
      <c r="EI35" s="471"/>
      <c r="EJ35" s="471"/>
      <c r="EK35" s="471"/>
      <c r="EL35" s="471"/>
      <c r="EM35" s="471"/>
      <c r="EN35" s="471"/>
      <c r="EO35" s="471"/>
      <c r="EP35" s="471"/>
      <c r="EQ35" s="471"/>
      <c r="ER35" s="471"/>
      <c r="ES35" s="471"/>
      <c r="ET35" s="471"/>
      <c r="EU35" s="471"/>
      <c r="EV35" s="471"/>
      <c r="EW35" s="471"/>
      <c r="EX35" s="471"/>
      <c r="EY35" s="471"/>
      <c r="EZ35" s="471"/>
      <c r="FA35" s="471"/>
      <c r="FB35" s="471"/>
      <c r="FC35" s="471"/>
      <c r="FD35" s="471"/>
      <c r="FE35" s="471"/>
      <c r="FF35" s="471"/>
      <c r="FG35" s="471"/>
      <c r="FH35" s="471"/>
      <c r="FI35" s="471"/>
      <c r="FJ35" s="471"/>
      <c r="FK35" s="471"/>
      <c r="FL35" s="471"/>
      <c r="FM35" s="471"/>
      <c r="FN35" s="471"/>
      <c r="FO35" s="471"/>
      <c r="FP35" s="471"/>
      <c r="FQ35" s="471"/>
      <c r="FR35" s="471"/>
      <c r="FS35" s="471"/>
      <c r="FT35" s="471"/>
      <c r="FU35" s="471"/>
      <c r="FV35" s="471"/>
      <c r="FW35" s="471"/>
      <c r="FX35" s="471"/>
      <c r="FY35" s="471"/>
      <c r="FZ35" s="471"/>
      <c r="GA35" s="471"/>
      <c r="GB35" s="471"/>
      <c r="GC35" s="471"/>
      <c r="GD35" s="471"/>
      <c r="GE35" s="471"/>
      <c r="GF35" s="471"/>
      <c r="GG35" s="471"/>
      <c r="GH35" s="471"/>
      <c r="GI35" s="471"/>
      <c r="GJ35" s="471"/>
      <c r="GK35" s="471"/>
      <c r="GL35" s="471"/>
      <c r="GM35" s="471"/>
      <c r="GN35" s="471"/>
      <c r="GO35" s="471"/>
      <c r="GP35" s="471"/>
      <c r="GQ35" s="471"/>
      <c r="GR35" s="471"/>
      <c r="GS35" s="471"/>
      <c r="GT35" s="471"/>
      <c r="GU35" s="471"/>
      <c r="GV35" s="471"/>
      <c r="GW35" s="471"/>
      <c r="GX35" s="471"/>
      <c r="GY35" s="471"/>
      <c r="GZ35" s="471"/>
      <c r="HA35" s="471"/>
      <c r="HB35" s="471"/>
      <c r="HC35" s="471"/>
      <c r="HD35" s="471"/>
      <c r="HE35" s="471"/>
      <c r="HF35" s="471"/>
      <c r="HG35" s="471"/>
      <c r="HH35" s="471"/>
      <c r="HI35" s="471"/>
      <c r="HJ35" s="471"/>
      <c r="HK35" s="471"/>
      <c r="HL35" s="471"/>
      <c r="HM35" s="471"/>
      <c r="HN35" s="471"/>
      <c r="HO35" s="471"/>
      <c r="HP35" s="471"/>
      <c r="HQ35" s="471"/>
      <c r="HR35" s="471"/>
      <c r="HS35" s="471"/>
      <c r="HT35" s="471"/>
      <c r="HU35" s="471"/>
      <c r="HV35" s="471"/>
      <c r="HW35" s="471"/>
      <c r="HX35" s="471"/>
      <c r="HY35" s="471"/>
      <c r="HZ35" s="471"/>
      <c r="IA35" s="471"/>
      <c r="IB35" s="471"/>
      <c r="IC35" s="471"/>
      <c r="ID35" s="471"/>
      <c r="IE35" s="471"/>
      <c r="IF35" s="471"/>
      <c r="IG35" s="471"/>
      <c r="IH35" s="471"/>
      <c r="II35" s="471"/>
      <c r="IJ35" s="471"/>
      <c r="IK35" s="471"/>
      <c r="IL35" s="471"/>
      <c r="IM35" s="471"/>
      <c r="IN35" s="471"/>
      <c r="IO35" s="471"/>
      <c r="IP35" s="471"/>
      <c r="IQ35" s="471"/>
      <c r="IR35" s="471"/>
      <c r="IS35" s="471"/>
      <c r="IT35" s="471"/>
      <c r="IU35" s="471"/>
      <c r="IV35" s="471"/>
      <c r="IW35" s="471"/>
      <c r="IX35" s="471"/>
      <c r="IY35" s="471"/>
      <c r="IZ35" s="471"/>
      <c r="JA35" s="471"/>
      <c r="JB35" s="471"/>
      <c r="JC35" s="471"/>
      <c r="JD35" s="471"/>
      <c r="JE35" s="471"/>
      <c r="JF35" s="471"/>
      <c r="JG35" s="471"/>
      <c r="JH35" s="471"/>
      <c r="JI35" s="471"/>
      <c r="JJ35" s="471"/>
      <c r="JK35" s="471"/>
      <c r="JL35" s="471"/>
      <c r="JM35" s="471"/>
      <c r="JN35" s="471"/>
      <c r="JO35" s="471"/>
      <c r="JP35" s="471"/>
      <c r="JQ35" s="471"/>
      <c r="JR35" s="471"/>
      <c r="JS35" s="471"/>
      <c r="JT35" s="471"/>
      <c r="JU35" s="471"/>
      <c r="JV35" s="471"/>
      <c r="JW35" s="471"/>
      <c r="JX35" s="471"/>
      <c r="JY35" s="471"/>
      <c r="JZ35" s="471"/>
      <c r="KA35" s="471"/>
      <c r="KB35" s="471"/>
      <c r="KC35" s="471"/>
      <c r="KD35" s="471"/>
      <c r="KE35" s="471"/>
      <c r="KF35" s="471"/>
      <c r="KG35" s="471"/>
      <c r="KH35" s="471"/>
      <c r="KI35" s="471"/>
      <c r="KJ35" s="471"/>
      <c r="KK35" s="471"/>
      <c r="KL35" s="471"/>
      <c r="KM35" s="471"/>
      <c r="KN35" s="471"/>
      <c r="KO35" s="471"/>
      <c r="KP35" s="471"/>
      <c r="KQ35" s="471"/>
      <c r="KR35" s="471"/>
      <c r="KS35" s="471"/>
      <c r="KT35" s="471"/>
      <c r="KU35" s="471"/>
      <c r="KV35" s="471"/>
      <c r="KW35" s="471"/>
      <c r="KX35" s="471"/>
      <c r="KY35" s="471"/>
      <c r="KZ35" s="471"/>
      <c r="LA35" s="471"/>
      <c r="LB35" s="471"/>
      <c r="LC35" s="471"/>
      <c r="LD35" s="471"/>
      <c r="LE35" s="471"/>
      <c r="LF35" s="471"/>
      <c r="LG35" s="471"/>
      <c r="LH35" s="471"/>
      <c r="LI35" s="471"/>
      <c r="LJ35" s="471"/>
      <c r="LK35" s="471"/>
      <c r="LL35" s="471"/>
      <c r="LM35" s="471"/>
      <c r="LN35" s="471"/>
      <c r="LO35" s="471"/>
      <c r="LP35" s="471"/>
      <c r="LQ35" s="471"/>
      <c r="LR35" s="471"/>
      <c r="LS35" s="471"/>
      <c r="LT35" s="471"/>
      <c r="LU35" s="471"/>
      <c r="LV35" s="471"/>
      <c r="LW35" s="471"/>
      <c r="LX35" s="471"/>
      <c r="LY35" s="471"/>
      <c r="LZ35" s="471"/>
      <c r="MA35" s="471"/>
      <c r="MB35" s="471"/>
      <c r="MC35" s="471"/>
      <c r="MD35" s="471"/>
      <c r="ME35" s="471"/>
      <c r="MF35" s="471"/>
      <c r="MG35" s="471"/>
      <c r="MH35" s="471"/>
      <c r="MI35" s="471"/>
      <c r="MJ35" s="471"/>
      <c r="MK35" s="471"/>
      <c r="ML35" s="471"/>
      <c r="MM35" s="471"/>
      <c r="MN35" s="471"/>
      <c r="MO35" s="471"/>
      <c r="MP35" s="471"/>
      <c r="MQ35" s="471"/>
      <c r="MR35" s="471"/>
      <c r="MS35" s="471"/>
      <c r="MT35" s="471"/>
      <c r="MU35" s="471"/>
      <c r="MV35" s="471"/>
      <c r="MW35" s="471"/>
      <c r="MX35" s="471"/>
      <c r="MY35" s="471"/>
      <c r="MZ35" s="471"/>
      <c r="NA35" s="471"/>
      <c r="NB35" s="471"/>
      <c r="NC35" s="471"/>
      <c r="ND35" s="471"/>
      <c r="NE35" s="471"/>
      <c r="NF35" s="471"/>
      <c r="NG35" s="471"/>
      <c r="NH35" s="471"/>
      <c r="NI35" s="471"/>
      <c r="NJ35" s="471"/>
      <c r="NK35" s="471"/>
      <c r="NL35" s="471"/>
      <c r="NM35" s="471"/>
      <c r="NN35" s="471"/>
      <c r="NO35" s="471"/>
      <c r="NP35" s="471"/>
      <c r="NQ35" s="471"/>
      <c r="NR35" s="471"/>
      <c r="NS35" s="471"/>
      <c r="NT35" s="471"/>
      <c r="NU35" s="471"/>
      <c r="NV35" s="471"/>
      <c r="NW35" s="471"/>
      <c r="NX35" s="471"/>
      <c r="NY35" s="471"/>
      <c r="NZ35" s="471"/>
      <c r="OA35" s="471"/>
      <c r="OB35" s="471"/>
      <c r="OC35" s="471"/>
      <c r="OD35" s="471"/>
      <c r="OE35" s="471"/>
      <c r="OF35" s="471"/>
      <c r="OG35" s="471"/>
      <c r="OH35" s="471"/>
      <c r="OI35" s="471"/>
      <c r="OJ35" s="471"/>
      <c r="OK35" s="471"/>
      <c r="OL35" s="471"/>
      <c r="OM35" s="471"/>
      <c r="ON35" s="471"/>
      <c r="OO35" s="471"/>
      <c r="OP35" s="471"/>
      <c r="OQ35" s="471"/>
      <c r="OR35" s="471"/>
      <c r="OS35" s="471"/>
      <c r="OT35" s="471"/>
      <c r="OU35" s="471"/>
      <c r="OV35" s="471"/>
      <c r="OW35" s="471"/>
      <c r="OX35" s="471"/>
      <c r="OY35" s="471"/>
      <c r="OZ35" s="471"/>
      <c r="PA35" s="471"/>
      <c r="PB35" s="471"/>
      <c r="PC35" s="471"/>
      <c r="PD35" s="471"/>
      <c r="PE35" s="471"/>
      <c r="PF35" s="471"/>
      <c r="PG35" s="471"/>
      <c r="PH35" s="471"/>
      <c r="PI35" s="471"/>
      <c r="PJ35" s="471"/>
      <c r="PK35" s="471"/>
      <c r="PL35" s="471"/>
      <c r="PM35" s="471"/>
      <c r="PN35" s="471"/>
      <c r="PO35" s="471"/>
      <c r="PP35" s="471"/>
      <c r="PQ35" s="471"/>
      <c r="PR35" s="471"/>
      <c r="PS35" s="471"/>
      <c r="PT35" s="471"/>
      <c r="PU35" s="471"/>
      <c r="PV35" s="471"/>
      <c r="PW35" s="471"/>
      <c r="PX35" s="471"/>
      <c r="PY35" s="471"/>
      <c r="PZ35" s="471"/>
      <c r="QA35" s="471"/>
      <c r="QB35" s="471"/>
      <c r="QC35" s="471"/>
      <c r="QD35" s="471"/>
      <c r="QE35" s="471"/>
      <c r="QF35" s="471"/>
      <c r="QG35" s="471"/>
      <c r="QH35" s="471"/>
      <c r="QI35" s="471"/>
      <c r="QJ35" s="471"/>
      <c r="QK35" s="471"/>
      <c r="QL35" s="471"/>
      <c r="QM35" s="471"/>
      <c r="QN35" s="471"/>
      <c r="QO35" s="471"/>
      <c r="QP35" s="471"/>
      <c r="QQ35" s="471"/>
      <c r="QR35" s="471"/>
      <c r="QS35" s="471"/>
      <c r="QT35" s="471"/>
      <c r="QU35" s="471"/>
      <c r="QV35" s="471"/>
      <c r="QW35" s="471"/>
      <c r="QX35" s="471"/>
      <c r="QY35" s="471"/>
      <c r="QZ35" s="471"/>
      <c r="RA35" s="471"/>
      <c r="RB35" s="471"/>
      <c r="RC35" s="471"/>
      <c r="RD35" s="471"/>
      <c r="RE35" s="471"/>
      <c r="RF35" s="471"/>
      <c r="RG35" s="471"/>
      <c r="RH35" s="471"/>
      <c r="RI35" s="471"/>
      <c r="RJ35" s="471"/>
      <c r="RK35" s="471"/>
      <c r="RL35" s="471"/>
      <c r="RM35" s="471"/>
      <c r="RN35" s="471"/>
      <c r="RO35" s="471"/>
      <c r="RP35" s="471"/>
      <c r="RQ35" s="471"/>
      <c r="RR35" s="471"/>
      <c r="RS35" s="471"/>
      <c r="RT35" s="471"/>
      <c r="RU35" s="471"/>
      <c r="RV35" s="471"/>
      <c r="RW35" s="471"/>
      <c r="RX35" s="471"/>
      <c r="RY35" s="471"/>
      <c r="RZ35" s="471"/>
      <c r="SA35" s="471"/>
      <c r="SB35" s="471"/>
      <c r="SC35" s="471"/>
      <c r="SD35" s="471"/>
      <c r="SE35" s="471"/>
      <c r="SF35" s="471"/>
      <c r="SG35" s="471"/>
      <c r="SH35" s="471"/>
      <c r="SI35" s="471"/>
      <c r="SJ35" s="471"/>
      <c r="SK35" s="471"/>
      <c r="SL35" s="471"/>
      <c r="SM35" s="471"/>
      <c r="SN35" s="471"/>
      <c r="SO35" s="471"/>
      <c r="SP35" s="471"/>
      <c r="SQ35" s="471"/>
      <c r="SR35" s="471"/>
      <c r="SS35" s="471"/>
      <c r="ST35" s="471"/>
      <c r="SU35" s="471"/>
      <c r="SV35" s="471"/>
      <c r="SW35" s="471"/>
      <c r="SX35" s="471"/>
      <c r="SY35" s="471"/>
      <c r="SZ35" s="471"/>
      <c r="TA35" s="471"/>
      <c r="TB35" s="471"/>
      <c r="TC35" s="471"/>
      <c r="TD35" s="471"/>
      <c r="TE35" s="471"/>
      <c r="TF35" s="471"/>
      <c r="TG35" s="471"/>
      <c r="TH35" s="471"/>
      <c r="TI35" s="471"/>
      <c r="TJ35" s="471"/>
      <c r="TK35" s="471"/>
      <c r="TL35" s="471"/>
      <c r="TM35" s="471"/>
      <c r="TN35" s="471"/>
      <c r="TO35" s="471"/>
      <c r="TP35" s="471"/>
      <c r="TQ35" s="471"/>
      <c r="TR35" s="471"/>
      <c r="TS35" s="471"/>
      <c r="TT35" s="471"/>
      <c r="TU35" s="471"/>
      <c r="TV35" s="471"/>
      <c r="TW35" s="471"/>
      <c r="TX35" s="471"/>
      <c r="TY35" s="471"/>
      <c r="TZ35" s="471"/>
      <c r="UA35" s="471"/>
      <c r="UB35" s="471"/>
      <c r="UC35" s="471"/>
      <c r="UD35" s="471"/>
      <c r="UE35" s="471"/>
      <c r="UF35" s="471"/>
      <c r="UG35" s="471"/>
      <c r="UH35" s="471"/>
      <c r="UI35" s="471"/>
      <c r="UJ35" s="471"/>
      <c r="UK35" s="471"/>
      <c r="UL35" s="471"/>
      <c r="UM35" s="471"/>
      <c r="UN35" s="471"/>
      <c r="UO35" s="471"/>
      <c r="UP35" s="471"/>
      <c r="UQ35" s="471"/>
      <c r="UR35" s="471"/>
      <c r="US35" s="471"/>
      <c r="UT35" s="471"/>
      <c r="UU35" s="471"/>
      <c r="UV35" s="471"/>
      <c r="UW35" s="471"/>
      <c r="UX35" s="471"/>
      <c r="UY35" s="471"/>
      <c r="UZ35" s="471"/>
      <c r="VA35" s="471"/>
      <c r="VB35" s="471"/>
      <c r="VC35" s="471"/>
      <c r="VD35" s="471"/>
      <c r="VE35" s="471"/>
      <c r="VF35" s="471"/>
      <c r="VG35" s="471"/>
      <c r="VH35" s="471"/>
      <c r="VI35" s="471"/>
      <c r="VJ35" s="471"/>
      <c r="VK35" s="471"/>
      <c r="VL35" s="471"/>
      <c r="VM35" s="471"/>
      <c r="VN35" s="471"/>
      <c r="VO35" s="471"/>
    </row>
    <row r="36" spans="1:587" s="421" customFormat="1" x14ac:dyDescent="0.2">
      <c r="A36" s="502" t="str">
        <f>'Estimación anualizada '!A36</f>
        <v>8.4. Fortalecimiento del talento humano en I+D+i, y en extensionismo, asistencia técnica agroindustrial</v>
      </c>
      <c r="B36" s="502">
        <f>'Estimación anualizada '!V36</f>
        <v>60736192939.5</v>
      </c>
      <c r="C36" s="502">
        <f>'Estimación anualizada '!B36+'Estimación anualizada '!C36+'Estimación anualizada '!D36+'Estimación anualizada '!E36</f>
        <v>10901367963.5</v>
      </c>
      <c r="D36" s="502">
        <f>SUM('Estimación anualizada '!F36:M36)</f>
        <v>24917412488</v>
      </c>
      <c r="E36" s="502">
        <f>SUM('Estimación anualizada '!N36:U36)</f>
        <v>24917412488</v>
      </c>
      <c r="F36" s="502">
        <f t="shared" si="0"/>
        <v>60736192939.5</v>
      </c>
      <c r="G36" s="502">
        <f t="shared" si="1"/>
        <v>0</v>
      </c>
      <c r="H36" s="471"/>
      <c r="I36" s="471"/>
      <c r="J36" s="471"/>
      <c r="K36" s="471"/>
      <c r="L36" s="471"/>
      <c r="M36" s="471"/>
      <c r="N36" s="471"/>
      <c r="O36" s="471"/>
      <c r="P36" s="471"/>
      <c r="Q36" s="471"/>
      <c r="R36" s="471"/>
      <c r="S36" s="471"/>
      <c r="T36" s="471"/>
      <c r="U36" s="471"/>
      <c r="V36" s="471"/>
      <c r="W36" s="471"/>
      <c r="X36" s="471"/>
      <c r="Y36" s="471"/>
      <c r="Z36" s="471"/>
      <c r="AA36" s="471"/>
      <c r="AB36" s="471"/>
      <c r="AC36" s="471"/>
      <c r="AD36" s="471"/>
      <c r="AE36" s="471"/>
      <c r="AF36" s="471"/>
      <c r="AG36" s="471"/>
      <c r="AH36" s="471"/>
      <c r="AI36" s="471"/>
      <c r="AJ36" s="471"/>
      <c r="AK36" s="471"/>
      <c r="AL36" s="471"/>
      <c r="AM36" s="471"/>
      <c r="AN36" s="471"/>
      <c r="AO36" s="471"/>
      <c r="AP36" s="471"/>
      <c r="AQ36" s="471"/>
      <c r="AR36" s="471"/>
      <c r="AS36" s="471"/>
      <c r="AT36" s="471"/>
      <c r="AU36" s="471"/>
      <c r="AV36" s="471"/>
      <c r="AW36" s="471"/>
      <c r="AX36" s="471"/>
      <c r="AY36" s="471"/>
      <c r="AZ36" s="471"/>
      <c r="BA36" s="471"/>
      <c r="BB36" s="471"/>
      <c r="BC36" s="471"/>
      <c r="BD36" s="471"/>
      <c r="BE36" s="471"/>
      <c r="BF36" s="471"/>
      <c r="BG36" s="471"/>
      <c r="BH36" s="471"/>
      <c r="BI36" s="471"/>
      <c r="BJ36" s="471"/>
      <c r="BK36" s="471"/>
      <c r="BL36" s="471"/>
      <c r="BM36" s="471"/>
      <c r="BN36" s="471"/>
      <c r="BO36" s="471"/>
      <c r="BP36" s="471"/>
      <c r="BQ36" s="471"/>
      <c r="BR36" s="471"/>
      <c r="BS36" s="471"/>
      <c r="BT36" s="471"/>
      <c r="BU36" s="471"/>
      <c r="BV36" s="471"/>
      <c r="BW36" s="471"/>
      <c r="BX36" s="471"/>
      <c r="BY36" s="471"/>
      <c r="BZ36" s="471"/>
      <c r="CA36" s="471"/>
      <c r="CB36" s="471"/>
      <c r="CC36" s="471"/>
      <c r="CD36" s="471"/>
      <c r="CE36" s="471"/>
      <c r="CF36" s="471"/>
      <c r="CG36" s="471"/>
      <c r="CH36" s="471"/>
      <c r="CI36" s="471"/>
      <c r="CJ36" s="471"/>
      <c r="CK36" s="471"/>
      <c r="CL36" s="471"/>
      <c r="CM36" s="471"/>
      <c r="CN36" s="471"/>
      <c r="CO36" s="471"/>
      <c r="CP36" s="471"/>
      <c r="CQ36" s="471"/>
      <c r="CR36" s="471"/>
      <c r="CS36" s="471"/>
      <c r="CT36" s="471"/>
      <c r="CU36" s="471"/>
      <c r="CV36" s="471"/>
      <c r="CW36" s="471"/>
      <c r="CX36" s="471"/>
      <c r="CY36" s="471"/>
      <c r="CZ36" s="471"/>
      <c r="DA36" s="471"/>
      <c r="DB36" s="471"/>
      <c r="DC36" s="471"/>
      <c r="DD36" s="471"/>
      <c r="DE36" s="471"/>
      <c r="DF36" s="471"/>
      <c r="DG36" s="471"/>
      <c r="DH36" s="471"/>
      <c r="DI36" s="471"/>
      <c r="DJ36" s="471"/>
      <c r="DK36" s="471"/>
      <c r="DL36" s="471"/>
      <c r="DM36" s="471"/>
      <c r="DN36" s="471"/>
      <c r="DO36" s="471"/>
      <c r="DP36" s="471"/>
      <c r="DQ36" s="471"/>
      <c r="DR36" s="471"/>
      <c r="DS36" s="471"/>
      <c r="DT36" s="471"/>
      <c r="DU36" s="471"/>
      <c r="DV36" s="471"/>
      <c r="DW36" s="471"/>
      <c r="DX36" s="471"/>
      <c r="DY36" s="471"/>
      <c r="DZ36" s="471"/>
      <c r="EA36" s="471"/>
      <c r="EB36" s="471"/>
      <c r="EC36" s="471"/>
      <c r="ED36" s="471"/>
      <c r="EE36" s="471"/>
      <c r="EF36" s="471"/>
      <c r="EG36" s="471"/>
      <c r="EH36" s="471"/>
      <c r="EI36" s="471"/>
      <c r="EJ36" s="471"/>
      <c r="EK36" s="471"/>
      <c r="EL36" s="471"/>
      <c r="EM36" s="471"/>
      <c r="EN36" s="471"/>
      <c r="EO36" s="471"/>
      <c r="EP36" s="471"/>
      <c r="EQ36" s="471"/>
      <c r="ER36" s="471"/>
      <c r="ES36" s="471"/>
      <c r="ET36" s="471"/>
      <c r="EU36" s="471"/>
      <c r="EV36" s="471"/>
      <c r="EW36" s="471"/>
      <c r="EX36" s="471"/>
      <c r="EY36" s="471"/>
      <c r="EZ36" s="471"/>
      <c r="FA36" s="471"/>
      <c r="FB36" s="471"/>
      <c r="FC36" s="471"/>
      <c r="FD36" s="471"/>
      <c r="FE36" s="471"/>
      <c r="FF36" s="471"/>
      <c r="FG36" s="471"/>
      <c r="FH36" s="471"/>
      <c r="FI36" s="471"/>
      <c r="FJ36" s="471"/>
      <c r="FK36" s="471"/>
      <c r="FL36" s="471"/>
      <c r="FM36" s="471"/>
      <c r="FN36" s="471"/>
      <c r="FO36" s="471"/>
      <c r="FP36" s="471"/>
      <c r="FQ36" s="471"/>
      <c r="FR36" s="471"/>
      <c r="FS36" s="471"/>
      <c r="FT36" s="471"/>
      <c r="FU36" s="471"/>
      <c r="FV36" s="471"/>
      <c r="FW36" s="471"/>
      <c r="FX36" s="471"/>
      <c r="FY36" s="471"/>
      <c r="FZ36" s="471"/>
      <c r="GA36" s="471"/>
      <c r="GB36" s="471"/>
      <c r="GC36" s="471"/>
      <c r="GD36" s="471"/>
      <c r="GE36" s="471"/>
      <c r="GF36" s="471"/>
      <c r="GG36" s="471"/>
      <c r="GH36" s="471"/>
      <c r="GI36" s="471"/>
      <c r="GJ36" s="471"/>
      <c r="GK36" s="471"/>
      <c r="GL36" s="471"/>
      <c r="GM36" s="471"/>
      <c r="GN36" s="471"/>
      <c r="GO36" s="471"/>
      <c r="GP36" s="471"/>
      <c r="GQ36" s="471"/>
      <c r="GR36" s="471"/>
      <c r="GS36" s="471"/>
      <c r="GT36" s="471"/>
      <c r="GU36" s="471"/>
      <c r="GV36" s="471"/>
      <c r="GW36" s="471"/>
      <c r="GX36" s="471"/>
      <c r="GY36" s="471"/>
      <c r="GZ36" s="471"/>
      <c r="HA36" s="471"/>
      <c r="HB36" s="471"/>
      <c r="HC36" s="471"/>
      <c r="HD36" s="471"/>
      <c r="HE36" s="471"/>
      <c r="HF36" s="471"/>
      <c r="HG36" s="471"/>
      <c r="HH36" s="471"/>
      <c r="HI36" s="471"/>
      <c r="HJ36" s="471"/>
      <c r="HK36" s="471"/>
      <c r="HL36" s="471"/>
      <c r="HM36" s="471"/>
      <c r="HN36" s="471"/>
      <c r="HO36" s="471"/>
      <c r="HP36" s="471"/>
      <c r="HQ36" s="471"/>
      <c r="HR36" s="471"/>
      <c r="HS36" s="471"/>
      <c r="HT36" s="471"/>
      <c r="HU36" s="471"/>
      <c r="HV36" s="471"/>
      <c r="HW36" s="471"/>
      <c r="HX36" s="471"/>
      <c r="HY36" s="471"/>
      <c r="HZ36" s="471"/>
      <c r="IA36" s="471"/>
      <c r="IB36" s="471"/>
      <c r="IC36" s="471"/>
      <c r="ID36" s="471"/>
      <c r="IE36" s="471"/>
      <c r="IF36" s="471"/>
      <c r="IG36" s="471"/>
      <c r="IH36" s="471"/>
      <c r="II36" s="471"/>
      <c r="IJ36" s="471"/>
      <c r="IK36" s="471"/>
      <c r="IL36" s="471"/>
      <c r="IM36" s="471"/>
      <c r="IN36" s="471"/>
      <c r="IO36" s="471"/>
      <c r="IP36" s="471"/>
      <c r="IQ36" s="471"/>
      <c r="IR36" s="471"/>
      <c r="IS36" s="471"/>
      <c r="IT36" s="471"/>
      <c r="IU36" s="471"/>
      <c r="IV36" s="471"/>
      <c r="IW36" s="471"/>
      <c r="IX36" s="471"/>
      <c r="IY36" s="471"/>
      <c r="IZ36" s="471"/>
      <c r="JA36" s="471"/>
      <c r="JB36" s="471"/>
      <c r="JC36" s="471"/>
      <c r="JD36" s="471"/>
      <c r="JE36" s="471"/>
      <c r="JF36" s="471"/>
      <c r="JG36" s="471"/>
      <c r="JH36" s="471"/>
      <c r="JI36" s="471"/>
      <c r="JJ36" s="471"/>
      <c r="JK36" s="471"/>
      <c r="JL36" s="471"/>
      <c r="JM36" s="471"/>
      <c r="JN36" s="471"/>
      <c r="JO36" s="471"/>
      <c r="JP36" s="471"/>
      <c r="JQ36" s="471"/>
      <c r="JR36" s="471"/>
      <c r="JS36" s="471"/>
      <c r="JT36" s="471"/>
      <c r="JU36" s="471"/>
      <c r="JV36" s="471"/>
      <c r="JW36" s="471"/>
      <c r="JX36" s="471"/>
      <c r="JY36" s="471"/>
      <c r="JZ36" s="471"/>
      <c r="KA36" s="471"/>
      <c r="KB36" s="471"/>
      <c r="KC36" s="471"/>
      <c r="KD36" s="471"/>
      <c r="KE36" s="471"/>
      <c r="KF36" s="471"/>
      <c r="KG36" s="471"/>
      <c r="KH36" s="471"/>
      <c r="KI36" s="471"/>
      <c r="KJ36" s="471"/>
      <c r="KK36" s="471"/>
      <c r="KL36" s="471"/>
      <c r="KM36" s="471"/>
      <c r="KN36" s="471"/>
      <c r="KO36" s="471"/>
      <c r="KP36" s="471"/>
      <c r="KQ36" s="471"/>
      <c r="KR36" s="471"/>
      <c r="KS36" s="471"/>
      <c r="KT36" s="471"/>
      <c r="KU36" s="471"/>
      <c r="KV36" s="471"/>
      <c r="KW36" s="471"/>
      <c r="KX36" s="471"/>
      <c r="KY36" s="471"/>
      <c r="KZ36" s="471"/>
      <c r="LA36" s="471"/>
      <c r="LB36" s="471"/>
      <c r="LC36" s="471"/>
      <c r="LD36" s="471"/>
      <c r="LE36" s="471"/>
      <c r="LF36" s="471"/>
      <c r="LG36" s="471"/>
      <c r="LH36" s="471"/>
      <c r="LI36" s="471"/>
      <c r="LJ36" s="471"/>
      <c r="LK36" s="471"/>
      <c r="LL36" s="471"/>
      <c r="LM36" s="471"/>
      <c r="LN36" s="471"/>
      <c r="LO36" s="471"/>
      <c r="LP36" s="471"/>
      <c r="LQ36" s="471"/>
      <c r="LR36" s="471"/>
      <c r="LS36" s="471"/>
      <c r="LT36" s="471"/>
      <c r="LU36" s="471"/>
      <c r="LV36" s="471"/>
      <c r="LW36" s="471"/>
      <c r="LX36" s="471"/>
      <c r="LY36" s="471"/>
      <c r="LZ36" s="471"/>
      <c r="MA36" s="471"/>
      <c r="MB36" s="471"/>
      <c r="MC36" s="471"/>
      <c r="MD36" s="471"/>
      <c r="ME36" s="471"/>
      <c r="MF36" s="471"/>
      <c r="MG36" s="471"/>
      <c r="MH36" s="471"/>
      <c r="MI36" s="471"/>
      <c r="MJ36" s="471"/>
      <c r="MK36" s="471"/>
      <c r="ML36" s="471"/>
      <c r="MM36" s="471"/>
      <c r="MN36" s="471"/>
      <c r="MO36" s="471"/>
      <c r="MP36" s="471"/>
      <c r="MQ36" s="471"/>
      <c r="MR36" s="471"/>
      <c r="MS36" s="471"/>
      <c r="MT36" s="471"/>
      <c r="MU36" s="471"/>
      <c r="MV36" s="471"/>
      <c r="MW36" s="471"/>
      <c r="MX36" s="471"/>
      <c r="MY36" s="471"/>
      <c r="MZ36" s="471"/>
      <c r="NA36" s="471"/>
      <c r="NB36" s="471"/>
      <c r="NC36" s="471"/>
      <c r="ND36" s="471"/>
      <c r="NE36" s="471"/>
      <c r="NF36" s="471"/>
      <c r="NG36" s="471"/>
      <c r="NH36" s="471"/>
      <c r="NI36" s="471"/>
      <c r="NJ36" s="471"/>
      <c r="NK36" s="471"/>
      <c r="NL36" s="471"/>
      <c r="NM36" s="471"/>
      <c r="NN36" s="471"/>
      <c r="NO36" s="471"/>
      <c r="NP36" s="471"/>
      <c r="NQ36" s="471"/>
      <c r="NR36" s="471"/>
      <c r="NS36" s="471"/>
      <c r="NT36" s="471"/>
      <c r="NU36" s="471"/>
      <c r="NV36" s="471"/>
      <c r="NW36" s="471"/>
      <c r="NX36" s="471"/>
      <c r="NY36" s="471"/>
      <c r="NZ36" s="471"/>
      <c r="OA36" s="471"/>
      <c r="OB36" s="471"/>
      <c r="OC36" s="471"/>
      <c r="OD36" s="471"/>
      <c r="OE36" s="471"/>
      <c r="OF36" s="471"/>
      <c r="OG36" s="471"/>
      <c r="OH36" s="471"/>
      <c r="OI36" s="471"/>
      <c r="OJ36" s="471"/>
      <c r="OK36" s="471"/>
      <c r="OL36" s="471"/>
      <c r="OM36" s="471"/>
      <c r="ON36" s="471"/>
      <c r="OO36" s="471"/>
      <c r="OP36" s="471"/>
      <c r="OQ36" s="471"/>
      <c r="OR36" s="471"/>
      <c r="OS36" s="471"/>
      <c r="OT36" s="471"/>
      <c r="OU36" s="471"/>
      <c r="OV36" s="471"/>
      <c r="OW36" s="471"/>
      <c r="OX36" s="471"/>
      <c r="OY36" s="471"/>
      <c r="OZ36" s="471"/>
      <c r="PA36" s="471"/>
      <c r="PB36" s="471"/>
      <c r="PC36" s="471"/>
      <c r="PD36" s="471"/>
      <c r="PE36" s="471"/>
      <c r="PF36" s="471"/>
      <c r="PG36" s="471"/>
      <c r="PH36" s="471"/>
      <c r="PI36" s="471"/>
      <c r="PJ36" s="471"/>
      <c r="PK36" s="471"/>
      <c r="PL36" s="471"/>
      <c r="PM36" s="471"/>
      <c r="PN36" s="471"/>
      <c r="PO36" s="471"/>
      <c r="PP36" s="471"/>
      <c r="PQ36" s="471"/>
      <c r="PR36" s="471"/>
      <c r="PS36" s="471"/>
      <c r="PT36" s="471"/>
      <c r="PU36" s="471"/>
      <c r="PV36" s="471"/>
      <c r="PW36" s="471"/>
      <c r="PX36" s="471"/>
      <c r="PY36" s="471"/>
      <c r="PZ36" s="471"/>
      <c r="QA36" s="471"/>
      <c r="QB36" s="471"/>
      <c r="QC36" s="471"/>
      <c r="QD36" s="471"/>
      <c r="QE36" s="471"/>
      <c r="QF36" s="471"/>
      <c r="QG36" s="471"/>
      <c r="QH36" s="471"/>
      <c r="QI36" s="471"/>
      <c r="QJ36" s="471"/>
      <c r="QK36" s="471"/>
      <c r="QL36" s="471"/>
      <c r="QM36" s="471"/>
      <c r="QN36" s="471"/>
      <c r="QO36" s="471"/>
      <c r="QP36" s="471"/>
      <c r="QQ36" s="471"/>
      <c r="QR36" s="471"/>
      <c r="QS36" s="471"/>
      <c r="QT36" s="471"/>
      <c r="QU36" s="471"/>
      <c r="QV36" s="471"/>
      <c r="QW36" s="471"/>
      <c r="QX36" s="471"/>
      <c r="QY36" s="471"/>
      <c r="QZ36" s="471"/>
      <c r="RA36" s="471"/>
      <c r="RB36" s="471"/>
      <c r="RC36" s="471"/>
      <c r="RD36" s="471"/>
      <c r="RE36" s="471"/>
      <c r="RF36" s="471"/>
      <c r="RG36" s="471"/>
      <c r="RH36" s="471"/>
      <c r="RI36" s="471"/>
      <c r="RJ36" s="471"/>
      <c r="RK36" s="471"/>
      <c r="RL36" s="471"/>
      <c r="RM36" s="471"/>
      <c r="RN36" s="471"/>
      <c r="RO36" s="471"/>
      <c r="RP36" s="471"/>
      <c r="RQ36" s="471"/>
      <c r="RR36" s="471"/>
      <c r="RS36" s="471"/>
      <c r="RT36" s="471"/>
      <c r="RU36" s="471"/>
      <c r="RV36" s="471"/>
      <c r="RW36" s="471"/>
      <c r="RX36" s="471"/>
      <c r="RY36" s="471"/>
      <c r="RZ36" s="471"/>
      <c r="SA36" s="471"/>
      <c r="SB36" s="471"/>
      <c r="SC36" s="471"/>
      <c r="SD36" s="471"/>
      <c r="SE36" s="471"/>
      <c r="SF36" s="471"/>
      <c r="SG36" s="471"/>
      <c r="SH36" s="471"/>
      <c r="SI36" s="471"/>
      <c r="SJ36" s="471"/>
      <c r="SK36" s="471"/>
      <c r="SL36" s="471"/>
      <c r="SM36" s="471"/>
      <c r="SN36" s="471"/>
      <c r="SO36" s="471"/>
      <c r="SP36" s="471"/>
      <c r="SQ36" s="471"/>
      <c r="SR36" s="471"/>
      <c r="SS36" s="471"/>
      <c r="ST36" s="471"/>
      <c r="SU36" s="471"/>
      <c r="SV36" s="471"/>
      <c r="SW36" s="471"/>
      <c r="SX36" s="471"/>
      <c r="SY36" s="471"/>
      <c r="SZ36" s="471"/>
      <c r="TA36" s="471"/>
      <c r="TB36" s="471"/>
      <c r="TC36" s="471"/>
      <c r="TD36" s="471"/>
      <c r="TE36" s="471"/>
      <c r="TF36" s="471"/>
      <c r="TG36" s="471"/>
      <c r="TH36" s="471"/>
      <c r="TI36" s="471"/>
      <c r="TJ36" s="471"/>
      <c r="TK36" s="471"/>
      <c r="TL36" s="471"/>
      <c r="TM36" s="471"/>
      <c r="TN36" s="471"/>
      <c r="TO36" s="471"/>
      <c r="TP36" s="471"/>
      <c r="TQ36" s="471"/>
      <c r="TR36" s="471"/>
      <c r="TS36" s="471"/>
      <c r="TT36" s="471"/>
      <c r="TU36" s="471"/>
      <c r="TV36" s="471"/>
      <c r="TW36" s="471"/>
      <c r="TX36" s="471"/>
      <c r="TY36" s="471"/>
      <c r="TZ36" s="471"/>
      <c r="UA36" s="471"/>
      <c r="UB36" s="471"/>
      <c r="UC36" s="471"/>
      <c r="UD36" s="471"/>
      <c r="UE36" s="471"/>
      <c r="UF36" s="471"/>
      <c r="UG36" s="471"/>
      <c r="UH36" s="471"/>
      <c r="UI36" s="471"/>
      <c r="UJ36" s="471"/>
      <c r="UK36" s="471"/>
      <c r="UL36" s="471"/>
      <c r="UM36" s="471"/>
      <c r="UN36" s="471"/>
      <c r="UO36" s="471"/>
      <c r="UP36" s="471"/>
      <c r="UQ36" s="471"/>
      <c r="UR36" s="471"/>
      <c r="US36" s="471"/>
      <c r="UT36" s="471"/>
      <c r="UU36" s="471"/>
      <c r="UV36" s="471"/>
      <c r="UW36" s="471"/>
      <c r="UX36" s="471"/>
      <c r="UY36" s="471"/>
      <c r="UZ36" s="471"/>
      <c r="VA36" s="471"/>
      <c r="VB36" s="471"/>
      <c r="VC36" s="471"/>
      <c r="VD36" s="471"/>
      <c r="VE36" s="471"/>
      <c r="VF36" s="471"/>
      <c r="VG36" s="471"/>
      <c r="VH36" s="471"/>
      <c r="VI36" s="471"/>
      <c r="VJ36" s="471"/>
      <c r="VK36" s="471"/>
      <c r="VL36" s="471"/>
      <c r="VM36" s="471"/>
      <c r="VN36" s="471"/>
      <c r="VO36" s="471"/>
    </row>
    <row r="37" spans="1:587" s="445" customFormat="1" ht="30" x14ac:dyDescent="0.2">
      <c r="A37" s="587" t="str">
        <f>'Estimación anualizada '!A37</f>
        <v xml:space="preserve">9. Fortalecimiento de la institucionalidad para la sanidad, calidad e inocuidad de la panela y sus derivados </v>
      </c>
      <c r="B37" s="587">
        <f>'Estimación anualizada '!V37</f>
        <v>23412302402</v>
      </c>
      <c r="C37" s="587">
        <f>'Estimación anualizada '!B37+'Estimación anualizada '!C37+'Estimación anualizada '!D37+'Estimación anualizada '!E37</f>
        <v>4238776234</v>
      </c>
      <c r="D37" s="587">
        <f>SUM('Estimación anualizada '!F37:M37)</f>
        <v>9688631392</v>
      </c>
      <c r="E37" s="587">
        <f>SUM('Estimación anualizada '!N37:U37)</f>
        <v>9484894776</v>
      </c>
      <c r="F37" s="500">
        <f t="shared" si="0"/>
        <v>23412302402</v>
      </c>
      <c r="G37" s="500">
        <f t="shared" si="1"/>
        <v>0</v>
      </c>
      <c r="H37" s="471"/>
      <c r="I37" s="471"/>
      <c r="J37" s="471"/>
      <c r="K37" s="471"/>
      <c r="L37" s="471"/>
      <c r="M37" s="471"/>
      <c r="N37" s="471"/>
      <c r="O37" s="471"/>
      <c r="P37" s="471"/>
      <c r="Q37" s="471"/>
      <c r="R37" s="471"/>
      <c r="S37" s="471"/>
      <c r="T37" s="471"/>
      <c r="U37" s="471"/>
      <c r="V37" s="471"/>
      <c r="W37" s="471"/>
      <c r="X37" s="471"/>
      <c r="Y37" s="471"/>
      <c r="Z37" s="471"/>
      <c r="AA37" s="471"/>
      <c r="AB37" s="471"/>
      <c r="AC37" s="471"/>
      <c r="AD37" s="471"/>
      <c r="AE37" s="471"/>
      <c r="AF37" s="471"/>
      <c r="AG37" s="471"/>
      <c r="AH37" s="471"/>
      <c r="AI37" s="471"/>
      <c r="AJ37" s="471"/>
      <c r="AK37" s="471"/>
      <c r="AL37" s="471"/>
      <c r="AM37" s="471"/>
      <c r="AN37" s="471"/>
      <c r="AO37" s="471"/>
      <c r="AP37" s="471"/>
      <c r="AQ37" s="471"/>
      <c r="AR37" s="471"/>
      <c r="AS37" s="471"/>
      <c r="AT37" s="471"/>
      <c r="AU37" s="471"/>
      <c r="AV37" s="471"/>
      <c r="AW37" s="471"/>
      <c r="AX37" s="471"/>
      <c r="AY37" s="471"/>
      <c r="AZ37" s="471"/>
      <c r="BA37" s="471"/>
      <c r="BB37" s="471"/>
      <c r="BC37" s="471"/>
      <c r="BD37" s="471"/>
      <c r="BE37" s="471"/>
      <c r="BF37" s="471"/>
      <c r="BG37" s="471"/>
      <c r="BH37" s="471"/>
      <c r="BI37" s="471"/>
      <c r="BJ37" s="471"/>
      <c r="BK37" s="471"/>
      <c r="BL37" s="471"/>
      <c r="BM37" s="471"/>
      <c r="BN37" s="471"/>
      <c r="BO37" s="471"/>
      <c r="BP37" s="471"/>
      <c r="BQ37" s="471"/>
      <c r="BR37" s="471"/>
      <c r="BS37" s="471"/>
      <c r="BT37" s="471"/>
      <c r="BU37" s="471"/>
      <c r="BV37" s="471"/>
      <c r="BW37" s="471"/>
      <c r="BX37" s="471"/>
      <c r="BY37" s="471"/>
      <c r="BZ37" s="471"/>
      <c r="CA37" s="471"/>
      <c r="CB37" s="471"/>
      <c r="CC37" s="471"/>
      <c r="CD37" s="471"/>
      <c r="CE37" s="471"/>
      <c r="CF37" s="471"/>
      <c r="CG37" s="471"/>
      <c r="CH37" s="471"/>
      <c r="CI37" s="471"/>
      <c r="CJ37" s="471"/>
      <c r="CK37" s="471"/>
      <c r="CL37" s="471"/>
      <c r="CM37" s="471"/>
      <c r="CN37" s="471"/>
      <c r="CO37" s="471"/>
      <c r="CP37" s="471"/>
      <c r="CQ37" s="471"/>
      <c r="CR37" s="471"/>
      <c r="CS37" s="471"/>
      <c r="CT37" s="471"/>
      <c r="CU37" s="471"/>
      <c r="CV37" s="471"/>
      <c r="CW37" s="471"/>
      <c r="CX37" s="471"/>
      <c r="CY37" s="471"/>
      <c r="CZ37" s="471"/>
      <c r="DA37" s="471"/>
      <c r="DB37" s="471"/>
      <c r="DC37" s="471"/>
      <c r="DD37" s="471"/>
      <c r="DE37" s="471"/>
      <c r="DF37" s="471"/>
      <c r="DG37" s="471"/>
      <c r="DH37" s="471"/>
      <c r="DI37" s="471"/>
      <c r="DJ37" s="471"/>
      <c r="DK37" s="471"/>
      <c r="DL37" s="471"/>
      <c r="DM37" s="471"/>
      <c r="DN37" s="471"/>
      <c r="DO37" s="471"/>
      <c r="DP37" s="471"/>
      <c r="DQ37" s="471"/>
      <c r="DR37" s="471"/>
      <c r="DS37" s="471"/>
      <c r="DT37" s="471"/>
      <c r="DU37" s="471"/>
      <c r="DV37" s="471"/>
      <c r="DW37" s="471"/>
      <c r="DX37" s="471"/>
      <c r="DY37" s="471"/>
      <c r="DZ37" s="471"/>
      <c r="EA37" s="471"/>
      <c r="EB37" s="471"/>
      <c r="EC37" s="471"/>
      <c r="ED37" s="471"/>
      <c r="EE37" s="471"/>
      <c r="EF37" s="471"/>
      <c r="EG37" s="471"/>
      <c r="EH37" s="471"/>
      <c r="EI37" s="471"/>
      <c r="EJ37" s="471"/>
      <c r="EK37" s="471"/>
      <c r="EL37" s="471"/>
      <c r="EM37" s="471"/>
      <c r="EN37" s="471"/>
      <c r="EO37" s="471"/>
      <c r="EP37" s="471"/>
      <c r="EQ37" s="471"/>
      <c r="ER37" s="471"/>
      <c r="ES37" s="471"/>
      <c r="ET37" s="471"/>
      <c r="EU37" s="471"/>
      <c r="EV37" s="471"/>
      <c r="EW37" s="471"/>
      <c r="EX37" s="471"/>
      <c r="EY37" s="471"/>
      <c r="EZ37" s="471"/>
      <c r="FA37" s="471"/>
      <c r="FB37" s="471"/>
      <c r="FC37" s="471"/>
      <c r="FD37" s="471"/>
      <c r="FE37" s="471"/>
      <c r="FF37" s="471"/>
      <c r="FG37" s="471"/>
      <c r="FH37" s="471"/>
      <c r="FI37" s="471"/>
      <c r="FJ37" s="471"/>
      <c r="FK37" s="471"/>
      <c r="FL37" s="471"/>
      <c r="FM37" s="471"/>
      <c r="FN37" s="471"/>
      <c r="FO37" s="471"/>
      <c r="FP37" s="471"/>
      <c r="FQ37" s="471"/>
      <c r="FR37" s="471"/>
      <c r="FS37" s="471"/>
      <c r="FT37" s="471"/>
      <c r="FU37" s="471"/>
      <c r="FV37" s="471"/>
      <c r="FW37" s="471"/>
      <c r="FX37" s="471"/>
      <c r="FY37" s="471"/>
      <c r="FZ37" s="471"/>
      <c r="GA37" s="471"/>
      <c r="GB37" s="471"/>
      <c r="GC37" s="471"/>
      <c r="GD37" s="471"/>
      <c r="GE37" s="471"/>
      <c r="GF37" s="471"/>
      <c r="GG37" s="471"/>
      <c r="GH37" s="471"/>
      <c r="GI37" s="471"/>
      <c r="GJ37" s="471"/>
      <c r="GK37" s="471"/>
      <c r="GL37" s="471"/>
      <c r="GM37" s="471"/>
      <c r="GN37" s="471"/>
      <c r="GO37" s="471"/>
      <c r="GP37" s="471"/>
      <c r="GQ37" s="471"/>
      <c r="GR37" s="471"/>
      <c r="GS37" s="471"/>
      <c r="GT37" s="471"/>
      <c r="GU37" s="471"/>
      <c r="GV37" s="471"/>
      <c r="GW37" s="471"/>
      <c r="GX37" s="471"/>
      <c r="GY37" s="471"/>
      <c r="GZ37" s="471"/>
      <c r="HA37" s="471"/>
      <c r="HB37" s="471"/>
      <c r="HC37" s="471"/>
      <c r="HD37" s="471"/>
      <c r="HE37" s="471"/>
      <c r="HF37" s="471"/>
      <c r="HG37" s="471"/>
      <c r="HH37" s="471"/>
      <c r="HI37" s="471"/>
      <c r="HJ37" s="471"/>
      <c r="HK37" s="471"/>
      <c r="HL37" s="471"/>
      <c r="HM37" s="471"/>
      <c r="HN37" s="471"/>
      <c r="HO37" s="471"/>
      <c r="HP37" s="471"/>
      <c r="HQ37" s="471"/>
      <c r="HR37" s="471"/>
      <c r="HS37" s="471"/>
      <c r="HT37" s="471"/>
      <c r="HU37" s="471"/>
      <c r="HV37" s="471"/>
      <c r="HW37" s="471"/>
      <c r="HX37" s="471"/>
      <c r="HY37" s="471"/>
      <c r="HZ37" s="471"/>
      <c r="IA37" s="471"/>
      <c r="IB37" s="471"/>
      <c r="IC37" s="471"/>
      <c r="ID37" s="471"/>
      <c r="IE37" s="471"/>
      <c r="IF37" s="471"/>
      <c r="IG37" s="471"/>
      <c r="IH37" s="471"/>
      <c r="II37" s="471"/>
      <c r="IJ37" s="471"/>
      <c r="IK37" s="471"/>
      <c r="IL37" s="471"/>
      <c r="IM37" s="471"/>
      <c r="IN37" s="471"/>
      <c r="IO37" s="471"/>
      <c r="IP37" s="471"/>
      <c r="IQ37" s="471"/>
      <c r="IR37" s="471"/>
      <c r="IS37" s="471"/>
      <c r="IT37" s="471"/>
      <c r="IU37" s="471"/>
      <c r="IV37" s="471"/>
      <c r="IW37" s="471"/>
      <c r="IX37" s="471"/>
      <c r="IY37" s="471"/>
      <c r="IZ37" s="471"/>
      <c r="JA37" s="471"/>
      <c r="JB37" s="471"/>
      <c r="JC37" s="471"/>
      <c r="JD37" s="471"/>
      <c r="JE37" s="471"/>
      <c r="JF37" s="471"/>
      <c r="JG37" s="471"/>
      <c r="JH37" s="471"/>
      <c r="JI37" s="471"/>
      <c r="JJ37" s="471"/>
      <c r="JK37" s="471"/>
      <c r="JL37" s="471"/>
      <c r="JM37" s="471"/>
      <c r="JN37" s="471"/>
      <c r="JO37" s="471"/>
      <c r="JP37" s="471"/>
      <c r="JQ37" s="471"/>
      <c r="JR37" s="471"/>
      <c r="JS37" s="471"/>
      <c r="JT37" s="471"/>
      <c r="JU37" s="471"/>
      <c r="JV37" s="471"/>
      <c r="JW37" s="471"/>
      <c r="JX37" s="471"/>
      <c r="JY37" s="471"/>
      <c r="JZ37" s="471"/>
      <c r="KA37" s="471"/>
      <c r="KB37" s="471"/>
      <c r="KC37" s="471"/>
      <c r="KD37" s="471"/>
      <c r="KE37" s="471"/>
      <c r="KF37" s="471"/>
      <c r="KG37" s="471"/>
      <c r="KH37" s="471"/>
      <c r="KI37" s="471"/>
      <c r="KJ37" s="471"/>
      <c r="KK37" s="471"/>
      <c r="KL37" s="471"/>
      <c r="KM37" s="471"/>
      <c r="KN37" s="471"/>
      <c r="KO37" s="471"/>
      <c r="KP37" s="471"/>
      <c r="KQ37" s="471"/>
      <c r="KR37" s="471"/>
      <c r="KS37" s="471"/>
      <c r="KT37" s="471"/>
      <c r="KU37" s="471"/>
      <c r="KV37" s="471"/>
      <c r="KW37" s="471"/>
      <c r="KX37" s="471"/>
      <c r="KY37" s="471"/>
      <c r="KZ37" s="471"/>
      <c r="LA37" s="471"/>
      <c r="LB37" s="471"/>
      <c r="LC37" s="471"/>
      <c r="LD37" s="471"/>
      <c r="LE37" s="471"/>
      <c r="LF37" s="471"/>
      <c r="LG37" s="471"/>
      <c r="LH37" s="471"/>
      <c r="LI37" s="471"/>
      <c r="LJ37" s="471"/>
      <c r="LK37" s="471"/>
      <c r="LL37" s="471"/>
      <c r="LM37" s="471"/>
      <c r="LN37" s="471"/>
      <c r="LO37" s="471"/>
      <c r="LP37" s="471"/>
      <c r="LQ37" s="471"/>
      <c r="LR37" s="471"/>
      <c r="LS37" s="471"/>
      <c r="LT37" s="471"/>
      <c r="LU37" s="471"/>
      <c r="LV37" s="471"/>
      <c r="LW37" s="471"/>
      <c r="LX37" s="471"/>
      <c r="LY37" s="471"/>
      <c r="LZ37" s="471"/>
      <c r="MA37" s="471"/>
      <c r="MB37" s="471"/>
      <c r="MC37" s="471"/>
      <c r="MD37" s="471"/>
      <c r="ME37" s="471"/>
      <c r="MF37" s="471"/>
      <c r="MG37" s="471"/>
      <c r="MH37" s="471"/>
      <c r="MI37" s="471"/>
      <c r="MJ37" s="471"/>
      <c r="MK37" s="471"/>
      <c r="ML37" s="471"/>
      <c r="MM37" s="471"/>
      <c r="MN37" s="471"/>
      <c r="MO37" s="471"/>
      <c r="MP37" s="471"/>
      <c r="MQ37" s="471"/>
      <c r="MR37" s="471"/>
      <c r="MS37" s="471"/>
      <c r="MT37" s="471"/>
      <c r="MU37" s="471"/>
      <c r="MV37" s="471"/>
      <c r="MW37" s="471"/>
      <c r="MX37" s="471"/>
      <c r="MY37" s="471"/>
      <c r="MZ37" s="471"/>
      <c r="NA37" s="471"/>
      <c r="NB37" s="471"/>
      <c r="NC37" s="471"/>
      <c r="ND37" s="471"/>
      <c r="NE37" s="471"/>
      <c r="NF37" s="471"/>
      <c r="NG37" s="471"/>
      <c r="NH37" s="471"/>
      <c r="NI37" s="471"/>
      <c r="NJ37" s="471"/>
      <c r="NK37" s="471"/>
      <c r="NL37" s="471"/>
      <c r="NM37" s="471"/>
      <c r="NN37" s="471"/>
      <c r="NO37" s="471"/>
      <c r="NP37" s="471"/>
      <c r="NQ37" s="471"/>
      <c r="NR37" s="471"/>
      <c r="NS37" s="471"/>
      <c r="NT37" s="471"/>
      <c r="NU37" s="471"/>
      <c r="NV37" s="471"/>
      <c r="NW37" s="471"/>
      <c r="NX37" s="471"/>
      <c r="NY37" s="471"/>
      <c r="NZ37" s="471"/>
      <c r="OA37" s="471"/>
      <c r="OB37" s="471"/>
      <c r="OC37" s="471"/>
      <c r="OD37" s="471"/>
      <c r="OE37" s="471"/>
      <c r="OF37" s="471"/>
      <c r="OG37" s="471"/>
      <c r="OH37" s="471"/>
      <c r="OI37" s="471"/>
      <c r="OJ37" s="471"/>
      <c r="OK37" s="471"/>
      <c r="OL37" s="471"/>
      <c r="OM37" s="471"/>
      <c r="ON37" s="471"/>
      <c r="OO37" s="471"/>
      <c r="OP37" s="471"/>
      <c r="OQ37" s="471"/>
      <c r="OR37" s="471"/>
      <c r="OS37" s="471"/>
      <c r="OT37" s="471"/>
      <c r="OU37" s="471"/>
      <c r="OV37" s="471"/>
      <c r="OW37" s="471"/>
      <c r="OX37" s="471"/>
      <c r="OY37" s="471"/>
      <c r="OZ37" s="471"/>
      <c r="PA37" s="471"/>
      <c r="PB37" s="471"/>
      <c r="PC37" s="471"/>
      <c r="PD37" s="471"/>
      <c r="PE37" s="471"/>
      <c r="PF37" s="471"/>
      <c r="PG37" s="471"/>
      <c r="PH37" s="471"/>
      <c r="PI37" s="471"/>
      <c r="PJ37" s="471"/>
      <c r="PK37" s="471"/>
      <c r="PL37" s="471"/>
      <c r="PM37" s="471"/>
      <c r="PN37" s="471"/>
      <c r="PO37" s="471"/>
      <c r="PP37" s="471"/>
      <c r="PQ37" s="471"/>
      <c r="PR37" s="471"/>
      <c r="PS37" s="471"/>
      <c r="PT37" s="471"/>
      <c r="PU37" s="471"/>
      <c r="PV37" s="471"/>
      <c r="PW37" s="471"/>
      <c r="PX37" s="471"/>
      <c r="PY37" s="471"/>
      <c r="PZ37" s="471"/>
      <c r="QA37" s="471"/>
      <c r="QB37" s="471"/>
      <c r="QC37" s="471"/>
      <c r="QD37" s="471"/>
      <c r="QE37" s="471"/>
      <c r="QF37" s="471"/>
      <c r="QG37" s="471"/>
      <c r="QH37" s="471"/>
      <c r="QI37" s="471"/>
      <c r="QJ37" s="471"/>
      <c r="QK37" s="471"/>
      <c r="QL37" s="471"/>
      <c r="QM37" s="471"/>
      <c r="QN37" s="471"/>
      <c r="QO37" s="471"/>
      <c r="QP37" s="471"/>
      <c r="QQ37" s="471"/>
      <c r="QR37" s="471"/>
      <c r="QS37" s="471"/>
      <c r="QT37" s="471"/>
      <c r="QU37" s="471"/>
      <c r="QV37" s="471"/>
      <c r="QW37" s="471"/>
      <c r="QX37" s="471"/>
      <c r="QY37" s="471"/>
      <c r="QZ37" s="471"/>
      <c r="RA37" s="471"/>
      <c r="RB37" s="471"/>
      <c r="RC37" s="471"/>
      <c r="RD37" s="471"/>
      <c r="RE37" s="471"/>
      <c r="RF37" s="471"/>
      <c r="RG37" s="471"/>
      <c r="RH37" s="471"/>
      <c r="RI37" s="471"/>
      <c r="RJ37" s="471"/>
      <c r="RK37" s="471"/>
      <c r="RL37" s="471"/>
      <c r="RM37" s="471"/>
      <c r="RN37" s="471"/>
      <c r="RO37" s="471"/>
      <c r="RP37" s="471"/>
      <c r="RQ37" s="471"/>
      <c r="RR37" s="471"/>
      <c r="RS37" s="471"/>
      <c r="RT37" s="471"/>
      <c r="RU37" s="471"/>
      <c r="RV37" s="471"/>
      <c r="RW37" s="471"/>
      <c r="RX37" s="471"/>
      <c r="RY37" s="471"/>
      <c r="RZ37" s="471"/>
      <c r="SA37" s="471"/>
      <c r="SB37" s="471"/>
      <c r="SC37" s="471"/>
      <c r="SD37" s="471"/>
      <c r="SE37" s="471"/>
      <c r="SF37" s="471"/>
      <c r="SG37" s="471"/>
      <c r="SH37" s="471"/>
      <c r="SI37" s="471"/>
      <c r="SJ37" s="471"/>
      <c r="SK37" s="471"/>
      <c r="SL37" s="471"/>
      <c r="SM37" s="471"/>
      <c r="SN37" s="471"/>
      <c r="SO37" s="471"/>
      <c r="SP37" s="471"/>
      <c r="SQ37" s="471"/>
      <c r="SR37" s="471"/>
      <c r="SS37" s="471"/>
      <c r="ST37" s="471"/>
      <c r="SU37" s="471"/>
      <c r="SV37" s="471"/>
      <c r="SW37" s="471"/>
      <c r="SX37" s="471"/>
      <c r="SY37" s="471"/>
      <c r="SZ37" s="471"/>
      <c r="TA37" s="471"/>
      <c r="TB37" s="471"/>
      <c r="TC37" s="471"/>
      <c r="TD37" s="471"/>
      <c r="TE37" s="471"/>
      <c r="TF37" s="471"/>
      <c r="TG37" s="471"/>
      <c r="TH37" s="471"/>
      <c r="TI37" s="471"/>
      <c r="TJ37" s="471"/>
      <c r="TK37" s="471"/>
      <c r="TL37" s="471"/>
      <c r="TM37" s="471"/>
      <c r="TN37" s="471"/>
      <c r="TO37" s="471"/>
      <c r="TP37" s="471"/>
      <c r="TQ37" s="471"/>
      <c r="TR37" s="471"/>
      <c r="TS37" s="471"/>
      <c r="TT37" s="471"/>
      <c r="TU37" s="471"/>
      <c r="TV37" s="471"/>
      <c r="TW37" s="471"/>
      <c r="TX37" s="471"/>
      <c r="TY37" s="471"/>
      <c r="TZ37" s="471"/>
      <c r="UA37" s="471"/>
      <c r="UB37" s="471"/>
      <c r="UC37" s="471"/>
      <c r="UD37" s="471"/>
      <c r="UE37" s="471"/>
      <c r="UF37" s="471"/>
      <c r="UG37" s="471"/>
      <c r="UH37" s="471"/>
      <c r="UI37" s="471"/>
      <c r="UJ37" s="471"/>
      <c r="UK37" s="471"/>
      <c r="UL37" s="471"/>
      <c r="UM37" s="471"/>
      <c r="UN37" s="471"/>
      <c r="UO37" s="471"/>
      <c r="UP37" s="471"/>
      <c r="UQ37" s="471"/>
      <c r="UR37" s="471"/>
      <c r="US37" s="471"/>
      <c r="UT37" s="471"/>
      <c r="UU37" s="471"/>
      <c r="UV37" s="471"/>
      <c r="UW37" s="471"/>
      <c r="UX37" s="471"/>
      <c r="UY37" s="471"/>
      <c r="UZ37" s="471"/>
      <c r="VA37" s="471"/>
      <c r="VB37" s="471"/>
      <c r="VC37" s="471"/>
      <c r="VD37" s="471"/>
      <c r="VE37" s="471"/>
      <c r="VF37" s="471"/>
      <c r="VG37" s="471"/>
      <c r="VH37" s="471"/>
      <c r="VI37" s="471"/>
      <c r="VJ37" s="471"/>
      <c r="VK37" s="471"/>
      <c r="VL37" s="471"/>
      <c r="VM37" s="471"/>
      <c r="VN37" s="471"/>
      <c r="VO37" s="471"/>
    </row>
    <row r="38" spans="1:587" s="421" customFormat="1" ht="28.5" x14ac:dyDescent="0.2">
      <c r="A38" s="501" t="str">
        <f>'Estimación anualizada '!A38</f>
        <v>9.1. Fortalecimiento de las entidades vinculadas al Sistema de Inspección, Vigilancia y Control a lo largo de la cadena</v>
      </c>
      <c r="B38" s="501">
        <f>'Estimación anualizada '!V38</f>
        <v>5755559402</v>
      </c>
      <c r="C38" s="501">
        <f>'Estimación anualizada '!B38+'Estimación anualizada '!C38+'Estimación anualizada '!D38+'Estimación anualizada '!E38</f>
        <v>1069617234</v>
      </c>
      <c r="D38" s="501">
        <f>SUM('Estimación anualizada '!F38:M38)</f>
        <v>2444839392</v>
      </c>
      <c r="E38" s="501">
        <f>SUM('Estimación anualizada '!N38:U38)</f>
        <v>2241102776</v>
      </c>
      <c r="F38" s="501">
        <f t="shared" si="0"/>
        <v>5755559402</v>
      </c>
      <c r="G38" s="501">
        <f t="shared" si="1"/>
        <v>0</v>
      </c>
      <c r="H38" s="471"/>
      <c r="I38" s="471"/>
      <c r="J38" s="471"/>
      <c r="K38" s="471"/>
      <c r="L38" s="471"/>
      <c r="M38" s="471"/>
      <c r="N38" s="471"/>
      <c r="O38" s="471"/>
      <c r="P38" s="471"/>
      <c r="Q38" s="471"/>
      <c r="R38" s="471"/>
      <c r="S38" s="471"/>
      <c r="T38" s="471"/>
      <c r="U38" s="471"/>
      <c r="V38" s="471"/>
      <c r="W38" s="471"/>
      <c r="X38" s="471"/>
      <c r="Y38" s="471"/>
      <c r="Z38" s="471"/>
      <c r="AA38" s="471"/>
      <c r="AB38" s="471"/>
      <c r="AC38" s="471"/>
      <c r="AD38" s="471"/>
      <c r="AE38" s="471"/>
      <c r="AF38" s="471"/>
      <c r="AG38" s="471"/>
      <c r="AH38" s="471"/>
      <c r="AI38" s="471"/>
      <c r="AJ38" s="471"/>
      <c r="AK38" s="471"/>
      <c r="AL38" s="471"/>
      <c r="AM38" s="471"/>
      <c r="AN38" s="471"/>
      <c r="AO38" s="471"/>
      <c r="AP38" s="471"/>
      <c r="AQ38" s="471"/>
      <c r="AR38" s="471"/>
      <c r="AS38" s="471"/>
      <c r="AT38" s="471"/>
      <c r="AU38" s="471"/>
      <c r="AV38" s="471"/>
      <c r="AW38" s="471"/>
      <c r="AX38" s="471"/>
      <c r="AY38" s="471"/>
      <c r="AZ38" s="471"/>
      <c r="BA38" s="471"/>
      <c r="BB38" s="471"/>
      <c r="BC38" s="471"/>
      <c r="BD38" s="471"/>
      <c r="BE38" s="471"/>
      <c r="BF38" s="471"/>
      <c r="BG38" s="471"/>
      <c r="BH38" s="471"/>
      <c r="BI38" s="471"/>
      <c r="BJ38" s="471"/>
      <c r="BK38" s="471"/>
      <c r="BL38" s="471"/>
      <c r="BM38" s="471"/>
      <c r="BN38" s="471"/>
      <c r="BO38" s="471"/>
      <c r="BP38" s="471"/>
      <c r="BQ38" s="471"/>
      <c r="BR38" s="471"/>
      <c r="BS38" s="471"/>
      <c r="BT38" s="471"/>
      <c r="BU38" s="471"/>
      <c r="BV38" s="471"/>
      <c r="BW38" s="471"/>
      <c r="BX38" s="471"/>
      <c r="BY38" s="471"/>
      <c r="BZ38" s="471"/>
      <c r="CA38" s="471"/>
      <c r="CB38" s="471"/>
      <c r="CC38" s="471"/>
      <c r="CD38" s="471"/>
      <c r="CE38" s="471"/>
      <c r="CF38" s="471"/>
      <c r="CG38" s="471"/>
      <c r="CH38" s="471"/>
      <c r="CI38" s="471"/>
      <c r="CJ38" s="471"/>
      <c r="CK38" s="471"/>
      <c r="CL38" s="471"/>
      <c r="CM38" s="471"/>
      <c r="CN38" s="471"/>
      <c r="CO38" s="471"/>
      <c r="CP38" s="471"/>
      <c r="CQ38" s="471"/>
      <c r="CR38" s="471"/>
      <c r="CS38" s="471"/>
      <c r="CT38" s="471"/>
      <c r="CU38" s="471"/>
      <c r="CV38" s="471"/>
      <c r="CW38" s="471"/>
      <c r="CX38" s="471"/>
      <c r="CY38" s="471"/>
      <c r="CZ38" s="471"/>
      <c r="DA38" s="471"/>
      <c r="DB38" s="471"/>
      <c r="DC38" s="471"/>
      <c r="DD38" s="471"/>
      <c r="DE38" s="471"/>
      <c r="DF38" s="471"/>
      <c r="DG38" s="471"/>
      <c r="DH38" s="471"/>
      <c r="DI38" s="471"/>
      <c r="DJ38" s="471"/>
      <c r="DK38" s="471"/>
      <c r="DL38" s="471"/>
      <c r="DM38" s="471"/>
      <c r="DN38" s="471"/>
      <c r="DO38" s="471"/>
      <c r="DP38" s="471"/>
      <c r="DQ38" s="471"/>
      <c r="DR38" s="471"/>
      <c r="DS38" s="471"/>
      <c r="DT38" s="471"/>
      <c r="DU38" s="471"/>
      <c r="DV38" s="471"/>
      <c r="DW38" s="471"/>
      <c r="DX38" s="471"/>
      <c r="DY38" s="471"/>
      <c r="DZ38" s="471"/>
      <c r="EA38" s="471"/>
      <c r="EB38" s="471"/>
      <c r="EC38" s="471"/>
      <c r="ED38" s="471"/>
      <c r="EE38" s="471"/>
      <c r="EF38" s="471"/>
      <c r="EG38" s="471"/>
      <c r="EH38" s="471"/>
      <c r="EI38" s="471"/>
      <c r="EJ38" s="471"/>
      <c r="EK38" s="471"/>
      <c r="EL38" s="471"/>
      <c r="EM38" s="471"/>
      <c r="EN38" s="471"/>
      <c r="EO38" s="471"/>
      <c r="EP38" s="471"/>
      <c r="EQ38" s="471"/>
      <c r="ER38" s="471"/>
      <c r="ES38" s="471"/>
      <c r="ET38" s="471"/>
      <c r="EU38" s="471"/>
      <c r="EV38" s="471"/>
      <c r="EW38" s="471"/>
      <c r="EX38" s="471"/>
      <c r="EY38" s="471"/>
      <c r="EZ38" s="471"/>
      <c r="FA38" s="471"/>
      <c r="FB38" s="471"/>
      <c r="FC38" s="471"/>
      <c r="FD38" s="471"/>
      <c r="FE38" s="471"/>
      <c r="FF38" s="471"/>
      <c r="FG38" s="471"/>
      <c r="FH38" s="471"/>
      <c r="FI38" s="471"/>
      <c r="FJ38" s="471"/>
      <c r="FK38" s="471"/>
      <c r="FL38" s="471"/>
      <c r="FM38" s="471"/>
      <c r="FN38" s="471"/>
      <c r="FO38" s="471"/>
      <c r="FP38" s="471"/>
      <c r="FQ38" s="471"/>
      <c r="FR38" s="471"/>
      <c r="FS38" s="471"/>
      <c r="FT38" s="471"/>
      <c r="FU38" s="471"/>
      <c r="FV38" s="471"/>
      <c r="FW38" s="471"/>
      <c r="FX38" s="471"/>
      <c r="FY38" s="471"/>
      <c r="FZ38" s="471"/>
      <c r="GA38" s="471"/>
      <c r="GB38" s="471"/>
      <c r="GC38" s="471"/>
      <c r="GD38" s="471"/>
      <c r="GE38" s="471"/>
      <c r="GF38" s="471"/>
      <c r="GG38" s="471"/>
      <c r="GH38" s="471"/>
      <c r="GI38" s="471"/>
      <c r="GJ38" s="471"/>
      <c r="GK38" s="471"/>
      <c r="GL38" s="471"/>
      <c r="GM38" s="471"/>
      <c r="GN38" s="471"/>
      <c r="GO38" s="471"/>
      <c r="GP38" s="471"/>
      <c r="GQ38" s="471"/>
      <c r="GR38" s="471"/>
      <c r="GS38" s="471"/>
      <c r="GT38" s="471"/>
      <c r="GU38" s="471"/>
      <c r="GV38" s="471"/>
      <c r="GW38" s="471"/>
      <c r="GX38" s="471"/>
      <c r="GY38" s="471"/>
      <c r="GZ38" s="471"/>
      <c r="HA38" s="471"/>
      <c r="HB38" s="471"/>
      <c r="HC38" s="471"/>
      <c r="HD38" s="471"/>
      <c r="HE38" s="471"/>
      <c r="HF38" s="471"/>
      <c r="HG38" s="471"/>
      <c r="HH38" s="471"/>
      <c r="HI38" s="471"/>
      <c r="HJ38" s="471"/>
      <c r="HK38" s="471"/>
      <c r="HL38" s="471"/>
      <c r="HM38" s="471"/>
      <c r="HN38" s="471"/>
      <c r="HO38" s="471"/>
      <c r="HP38" s="471"/>
      <c r="HQ38" s="471"/>
      <c r="HR38" s="471"/>
      <c r="HS38" s="471"/>
      <c r="HT38" s="471"/>
      <c r="HU38" s="471"/>
      <c r="HV38" s="471"/>
      <c r="HW38" s="471"/>
      <c r="HX38" s="471"/>
      <c r="HY38" s="471"/>
      <c r="HZ38" s="471"/>
      <c r="IA38" s="471"/>
      <c r="IB38" s="471"/>
      <c r="IC38" s="471"/>
      <c r="ID38" s="471"/>
      <c r="IE38" s="471"/>
      <c r="IF38" s="471"/>
      <c r="IG38" s="471"/>
      <c r="IH38" s="471"/>
      <c r="II38" s="471"/>
      <c r="IJ38" s="471"/>
      <c r="IK38" s="471"/>
      <c r="IL38" s="471"/>
      <c r="IM38" s="471"/>
      <c r="IN38" s="471"/>
      <c r="IO38" s="471"/>
      <c r="IP38" s="471"/>
      <c r="IQ38" s="471"/>
      <c r="IR38" s="471"/>
      <c r="IS38" s="471"/>
      <c r="IT38" s="471"/>
      <c r="IU38" s="471"/>
      <c r="IV38" s="471"/>
      <c r="IW38" s="471"/>
      <c r="IX38" s="471"/>
      <c r="IY38" s="471"/>
      <c r="IZ38" s="471"/>
      <c r="JA38" s="471"/>
      <c r="JB38" s="471"/>
      <c r="JC38" s="471"/>
      <c r="JD38" s="471"/>
      <c r="JE38" s="471"/>
      <c r="JF38" s="471"/>
      <c r="JG38" s="471"/>
      <c r="JH38" s="471"/>
      <c r="JI38" s="471"/>
      <c r="JJ38" s="471"/>
      <c r="JK38" s="471"/>
      <c r="JL38" s="471"/>
      <c r="JM38" s="471"/>
      <c r="JN38" s="471"/>
      <c r="JO38" s="471"/>
      <c r="JP38" s="471"/>
      <c r="JQ38" s="471"/>
      <c r="JR38" s="471"/>
      <c r="JS38" s="471"/>
      <c r="JT38" s="471"/>
      <c r="JU38" s="471"/>
      <c r="JV38" s="471"/>
      <c r="JW38" s="471"/>
      <c r="JX38" s="471"/>
      <c r="JY38" s="471"/>
      <c r="JZ38" s="471"/>
      <c r="KA38" s="471"/>
      <c r="KB38" s="471"/>
      <c r="KC38" s="471"/>
      <c r="KD38" s="471"/>
      <c r="KE38" s="471"/>
      <c r="KF38" s="471"/>
      <c r="KG38" s="471"/>
      <c r="KH38" s="471"/>
      <c r="KI38" s="471"/>
      <c r="KJ38" s="471"/>
      <c r="KK38" s="471"/>
      <c r="KL38" s="471"/>
      <c r="KM38" s="471"/>
      <c r="KN38" s="471"/>
      <c r="KO38" s="471"/>
      <c r="KP38" s="471"/>
      <c r="KQ38" s="471"/>
      <c r="KR38" s="471"/>
      <c r="KS38" s="471"/>
      <c r="KT38" s="471"/>
      <c r="KU38" s="471"/>
      <c r="KV38" s="471"/>
      <c r="KW38" s="471"/>
      <c r="KX38" s="471"/>
      <c r="KY38" s="471"/>
      <c r="KZ38" s="471"/>
      <c r="LA38" s="471"/>
      <c r="LB38" s="471"/>
      <c r="LC38" s="471"/>
      <c r="LD38" s="471"/>
      <c r="LE38" s="471"/>
      <c r="LF38" s="471"/>
      <c r="LG38" s="471"/>
      <c r="LH38" s="471"/>
      <c r="LI38" s="471"/>
      <c r="LJ38" s="471"/>
      <c r="LK38" s="471"/>
      <c r="LL38" s="471"/>
      <c r="LM38" s="471"/>
      <c r="LN38" s="471"/>
      <c r="LO38" s="471"/>
      <c r="LP38" s="471"/>
      <c r="LQ38" s="471"/>
      <c r="LR38" s="471"/>
      <c r="LS38" s="471"/>
      <c r="LT38" s="471"/>
      <c r="LU38" s="471"/>
      <c r="LV38" s="471"/>
      <c r="LW38" s="471"/>
      <c r="LX38" s="471"/>
      <c r="LY38" s="471"/>
      <c r="LZ38" s="471"/>
      <c r="MA38" s="471"/>
      <c r="MB38" s="471"/>
      <c r="MC38" s="471"/>
      <c r="MD38" s="471"/>
      <c r="ME38" s="471"/>
      <c r="MF38" s="471"/>
      <c r="MG38" s="471"/>
      <c r="MH38" s="471"/>
      <c r="MI38" s="471"/>
      <c r="MJ38" s="471"/>
      <c r="MK38" s="471"/>
      <c r="ML38" s="471"/>
      <c r="MM38" s="471"/>
      <c r="MN38" s="471"/>
      <c r="MO38" s="471"/>
      <c r="MP38" s="471"/>
      <c r="MQ38" s="471"/>
      <c r="MR38" s="471"/>
      <c r="MS38" s="471"/>
      <c r="MT38" s="471"/>
      <c r="MU38" s="471"/>
      <c r="MV38" s="471"/>
      <c r="MW38" s="471"/>
      <c r="MX38" s="471"/>
      <c r="MY38" s="471"/>
      <c r="MZ38" s="471"/>
      <c r="NA38" s="471"/>
      <c r="NB38" s="471"/>
      <c r="NC38" s="471"/>
      <c r="ND38" s="471"/>
      <c r="NE38" s="471"/>
      <c r="NF38" s="471"/>
      <c r="NG38" s="471"/>
      <c r="NH38" s="471"/>
      <c r="NI38" s="471"/>
      <c r="NJ38" s="471"/>
      <c r="NK38" s="471"/>
      <c r="NL38" s="471"/>
      <c r="NM38" s="471"/>
      <c r="NN38" s="471"/>
      <c r="NO38" s="471"/>
      <c r="NP38" s="471"/>
      <c r="NQ38" s="471"/>
      <c r="NR38" s="471"/>
      <c r="NS38" s="471"/>
      <c r="NT38" s="471"/>
      <c r="NU38" s="471"/>
      <c r="NV38" s="471"/>
      <c r="NW38" s="471"/>
      <c r="NX38" s="471"/>
      <c r="NY38" s="471"/>
      <c r="NZ38" s="471"/>
      <c r="OA38" s="471"/>
      <c r="OB38" s="471"/>
      <c r="OC38" s="471"/>
      <c r="OD38" s="471"/>
      <c r="OE38" s="471"/>
      <c r="OF38" s="471"/>
      <c r="OG38" s="471"/>
      <c r="OH38" s="471"/>
      <c r="OI38" s="471"/>
      <c r="OJ38" s="471"/>
      <c r="OK38" s="471"/>
      <c r="OL38" s="471"/>
      <c r="OM38" s="471"/>
      <c r="ON38" s="471"/>
      <c r="OO38" s="471"/>
      <c r="OP38" s="471"/>
      <c r="OQ38" s="471"/>
      <c r="OR38" s="471"/>
      <c r="OS38" s="471"/>
      <c r="OT38" s="471"/>
      <c r="OU38" s="471"/>
      <c r="OV38" s="471"/>
      <c r="OW38" s="471"/>
      <c r="OX38" s="471"/>
      <c r="OY38" s="471"/>
      <c r="OZ38" s="471"/>
      <c r="PA38" s="471"/>
      <c r="PB38" s="471"/>
      <c r="PC38" s="471"/>
      <c r="PD38" s="471"/>
      <c r="PE38" s="471"/>
      <c r="PF38" s="471"/>
      <c r="PG38" s="471"/>
      <c r="PH38" s="471"/>
      <c r="PI38" s="471"/>
      <c r="PJ38" s="471"/>
      <c r="PK38" s="471"/>
      <c r="PL38" s="471"/>
      <c r="PM38" s="471"/>
      <c r="PN38" s="471"/>
      <c r="PO38" s="471"/>
      <c r="PP38" s="471"/>
      <c r="PQ38" s="471"/>
      <c r="PR38" s="471"/>
      <c r="PS38" s="471"/>
      <c r="PT38" s="471"/>
      <c r="PU38" s="471"/>
      <c r="PV38" s="471"/>
      <c r="PW38" s="471"/>
      <c r="PX38" s="471"/>
      <c r="PY38" s="471"/>
      <c r="PZ38" s="471"/>
      <c r="QA38" s="471"/>
      <c r="QB38" s="471"/>
      <c r="QC38" s="471"/>
      <c r="QD38" s="471"/>
      <c r="QE38" s="471"/>
      <c r="QF38" s="471"/>
      <c r="QG38" s="471"/>
      <c r="QH38" s="471"/>
      <c r="QI38" s="471"/>
      <c r="QJ38" s="471"/>
      <c r="QK38" s="471"/>
      <c r="QL38" s="471"/>
      <c r="QM38" s="471"/>
      <c r="QN38" s="471"/>
      <c r="QO38" s="471"/>
      <c r="QP38" s="471"/>
      <c r="QQ38" s="471"/>
      <c r="QR38" s="471"/>
      <c r="QS38" s="471"/>
      <c r="QT38" s="471"/>
      <c r="QU38" s="471"/>
      <c r="QV38" s="471"/>
      <c r="QW38" s="471"/>
      <c r="QX38" s="471"/>
      <c r="QY38" s="471"/>
      <c r="QZ38" s="471"/>
      <c r="RA38" s="471"/>
      <c r="RB38" s="471"/>
      <c r="RC38" s="471"/>
      <c r="RD38" s="471"/>
      <c r="RE38" s="471"/>
      <c r="RF38" s="471"/>
      <c r="RG38" s="471"/>
      <c r="RH38" s="471"/>
      <c r="RI38" s="471"/>
      <c r="RJ38" s="471"/>
      <c r="RK38" s="471"/>
      <c r="RL38" s="471"/>
      <c r="RM38" s="471"/>
      <c r="RN38" s="471"/>
      <c r="RO38" s="471"/>
      <c r="RP38" s="471"/>
      <c r="RQ38" s="471"/>
      <c r="RR38" s="471"/>
      <c r="RS38" s="471"/>
      <c r="RT38" s="471"/>
      <c r="RU38" s="471"/>
      <c r="RV38" s="471"/>
      <c r="RW38" s="471"/>
      <c r="RX38" s="471"/>
      <c r="RY38" s="471"/>
      <c r="RZ38" s="471"/>
      <c r="SA38" s="471"/>
      <c r="SB38" s="471"/>
      <c r="SC38" s="471"/>
      <c r="SD38" s="471"/>
      <c r="SE38" s="471"/>
      <c r="SF38" s="471"/>
      <c r="SG38" s="471"/>
      <c r="SH38" s="471"/>
      <c r="SI38" s="471"/>
      <c r="SJ38" s="471"/>
      <c r="SK38" s="471"/>
      <c r="SL38" s="471"/>
      <c r="SM38" s="471"/>
      <c r="SN38" s="471"/>
      <c r="SO38" s="471"/>
      <c r="SP38" s="471"/>
      <c r="SQ38" s="471"/>
      <c r="SR38" s="471"/>
      <c r="SS38" s="471"/>
      <c r="ST38" s="471"/>
      <c r="SU38" s="471"/>
      <c r="SV38" s="471"/>
      <c r="SW38" s="471"/>
      <c r="SX38" s="471"/>
      <c r="SY38" s="471"/>
      <c r="SZ38" s="471"/>
      <c r="TA38" s="471"/>
      <c r="TB38" s="471"/>
      <c r="TC38" s="471"/>
      <c r="TD38" s="471"/>
      <c r="TE38" s="471"/>
      <c r="TF38" s="471"/>
      <c r="TG38" s="471"/>
      <c r="TH38" s="471"/>
      <c r="TI38" s="471"/>
      <c r="TJ38" s="471"/>
      <c r="TK38" s="471"/>
      <c r="TL38" s="471"/>
      <c r="TM38" s="471"/>
      <c r="TN38" s="471"/>
      <c r="TO38" s="471"/>
      <c r="TP38" s="471"/>
      <c r="TQ38" s="471"/>
      <c r="TR38" s="471"/>
      <c r="TS38" s="471"/>
      <c r="TT38" s="471"/>
      <c r="TU38" s="471"/>
      <c r="TV38" s="471"/>
      <c r="TW38" s="471"/>
      <c r="TX38" s="471"/>
      <c r="TY38" s="471"/>
      <c r="TZ38" s="471"/>
      <c r="UA38" s="471"/>
      <c r="UB38" s="471"/>
      <c r="UC38" s="471"/>
      <c r="UD38" s="471"/>
      <c r="UE38" s="471"/>
      <c r="UF38" s="471"/>
      <c r="UG38" s="471"/>
      <c r="UH38" s="471"/>
      <c r="UI38" s="471"/>
      <c r="UJ38" s="471"/>
      <c r="UK38" s="471"/>
      <c r="UL38" s="471"/>
      <c r="UM38" s="471"/>
      <c r="UN38" s="471"/>
      <c r="UO38" s="471"/>
      <c r="UP38" s="471"/>
      <c r="UQ38" s="471"/>
      <c r="UR38" s="471"/>
      <c r="US38" s="471"/>
      <c r="UT38" s="471"/>
      <c r="UU38" s="471"/>
      <c r="UV38" s="471"/>
      <c r="UW38" s="471"/>
      <c r="UX38" s="471"/>
      <c r="UY38" s="471"/>
      <c r="UZ38" s="471"/>
      <c r="VA38" s="471"/>
      <c r="VB38" s="471"/>
      <c r="VC38" s="471"/>
      <c r="VD38" s="471"/>
      <c r="VE38" s="471"/>
      <c r="VF38" s="471"/>
      <c r="VG38" s="471"/>
      <c r="VH38" s="471"/>
      <c r="VI38" s="471"/>
      <c r="VJ38" s="471"/>
      <c r="VK38" s="471"/>
      <c r="VL38" s="471"/>
      <c r="VM38" s="471"/>
      <c r="VN38" s="471"/>
      <c r="VO38" s="471"/>
    </row>
    <row r="39" spans="1:587" s="421" customFormat="1" ht="28.5" x14ac:dyDescent="0.2">
      <c r="A39" s="501" t="str">
        <f>'Estimación anualizada '!A39</f>
        <v xml:space="preserve">9.2. Revisión, actualización y mejora de la normatividad para la sanidad, calidad e inocuidad de la panela y sus derivados </v>
      </c>
      <c r="B39" s="501">
        <f>'Estimación anualizada '!V39</f>
        <v>17656743000</v>
      </c>
      <c r="C39" s="501">
        <f>'Estimación anualizada '!B39+'Estimación anualizada '!C39+'Estimación anualizada '!D39+'Estimación anualizada '!E39</f>
        <v>3169159000</v>
      </c>
      <c r="D39" s="501">
        <f>SUM('Estimación anualizada '!F39:M39)</f>
        <v>7243792000</v>
      </c>
      <c r="E39" s="501">
        <f>SUM('Estimación anualizada '!N39:U39)</f>
        <v>7243792000</v>
      </c>
      <c r="F39" s="501">
        <f t="shared" si="0"/>
        <v>17656743000</v>
      </c>
      <c r="G39" s="501">
        <f t="shared" si="1"/>
        <v>0</v>
      </c>
      <c r="H39" s="471"/>
      <c r="I39" s="471"/>
      <c r="J39" s="471"/>
      <c r="K39" s="471"/>
      <c r="L39" s="471"/>
      <c r="M39" s="471"/>
      <c r="N39" s="471"/>
      <c r="O39" s="471"/>
      <c r="P39" s="471"/>
      <c r="Q39" s="471"/>
      <c r="R39" s="471"/>
      <c r="S39" s="471"/>
      <c r="T39" s="471"/>
      <c r="U39" s="471"/>
      <c r="V39" s="471"/>
      <c r="W39" s="471"/>
      <c r="X39" s="471"/>
      <c r="Y39" s="471"/>
      <c r="Z39" s="471"/>
      <c r="AA39" s="471"/>
      <c r="AB39" s="471"/>
      <c r="AC39" s="471"/>
      <c r="AD39" s="471"/>
      <c r="AE39" s="471"/>
      <c r="AF39" s="471"/>
      <c r="AG39" s="471"/>
      <c r="AH39" s="471"/>
      <c r="AI39" s="471"/>
      <c r="AJ39" s="471"/>
      <c r="AK39" s="471"/>
      <c r="AL39" s="471"/>
      <c r="AM39" s="471"/>
      <c r="AN39" s="471"/>
      <c r="AO39" s="471"/>
      <c r="AP39" s="471"/>
      <c r="AQ39" s="471"/>
      <c r="AR39" s="471"/>
      <c r="AS39" s="471"/>
      <c r="AT39" s="471"/>
      <c r="AU39" s="471"/>
      <c r="AV39" s="471"/>
      <c r="AW39" s="471"/>
      <c r="AX39" s="471"/>
      <c r="AY39" s="471"/>
      <c r="AZ39" s="471"/>
      <c r="BA39" s="471"/>
      <c r="BB39" s="471"/>
      <c r="BC39" s="471"/>
      <c r="BD39" s="471"/>
      <c r="BE39" s="471"/>
      <c r="BF39" s="471"/>
      <c r="BG39" s="471"/>
      <c r="BH39" s="471"/>
      <c r="BI39" s="471"/>
      <c r="BJ39" s="471"/>
      <c r="BK39" s="471"/>
      <c r="BL39" s="471"/>
      <c r="BM39" s="471"/>
      <c r="BN39" s="471"/>
      <c r="BO39" s="471"/>
      <c r="BP39" s="471"/>
      <c r="BQ39" s="471"/>
      <c r="BR39" s="471"/>
      <c r="BS39" s="471"/>
      <c r="BT39" s="471"/>
      <c r="BU39" s="471"/>
      <c r="BV39" s="471"/>
      <c r="BW39" s="471"/>
      <c r="BX39" s="471"/>
      <c r="BY39" s="471"/>
      <c r="BZ39" s="471"/>
      <c r="CA39" s="471"/>
      <c r="CB39" s="471"/>
      <c r="CC39" s="471"/>
      <c r="CD39" s="471"/>
      <c r="CE39" s="471"/>
      <c r="CF39" s="471"/>
      <c r="CG39" s="471"/>
      <c r="CH39" s="471"/>
      <c r="CI39" s="471"/>
      <c r="CJ39" s="471"/>
      <c r="CK39" s="471"/>
      <c r="CL39" s="471"/>
      <c r="CM39" s="471"/>
      <c r="CN39" s="471"/>
      <c r="CO39" s="471"/>
      <c r="CP39" s="471"/>
      <c r="CQ39" s="471"/>
      <c r="CR39" s="471"/>
      <c r="CS39" s="471"/>
      <c r="CT39" s="471"/>
      <c r="CU39" s="471"/>
      <c r="CV39" s="471"/>
      <c r="CW39" s="471"/>
      <c r="CX39" s="471"/>
      <c r="CY39" s="471"/>
      <c r="CZ39" s="471"/>
      <c r="DA39" s="471"/>
      <c r="DB39" s="471"/>
      <c r="DC39" s="471"/>
      <c r="DD39" s="471"/>
      <c r="DE39" s="471"/>
      <c r="DF39" s="471"/>
      <c r="DG39" s="471"/>
      <c r="DH39" s="471"/>
      <c r="DI39" s="471"/>
      <c r="DJ39" s="471"/>
      <c r="DK39" s="471"/>
      <c r="DL39" s="471"/>
      <c r="DM39" s="471"/>
      <c r="DN39" s="471"/>
      <c r="DO39" s="471"/>
      <c r="DP39" s="471"/>
      <c r="DQ39" s="471"/>
      <c r="DR39" s="471"/>
      <c r="DS39" s="471"/>
      <c r="DT39" s="471"/>
      <c r="DU39" s="471"/>
      <c r="DV39" s="471"/>
      <c r="DW39" s="471"/>
      <c r="DX39" s="471"/>
      <c r="DY39" s="471"/>
      <c r="DZ39" s="471"/>
      <c r="EA39" s="471"/>
      <c r="EB39" s="471"/>
      <c r="EC39" s="471"/>
      <c r="ED39" s="471"/>
      <c r="EE39" s="471"/>
      <c r="EF39" s="471"/>
      <c r="EG39" s="471"/>
      <c r="EH39" s="471"/>
      <c r="EI39" s="471"/>
      <c r="EJ39" s="471"/>
      <c r="EK39" s="471"/>
      <c r="EL39" s="471"/>
      <c r="EM39" s="471"/>
      <c r="EN39" s="471"/>
      <c r="EO39" s="471"/>
      <c r="EP39" s="471"/>
      <c r="EQ39" s="471"/>
      <c r="ER39" s="471"/>
      <c r="ES39" s="471"/>
      <c r="ET39" s="471"/>
      <c r="EU39" s="471"/>
      <c r="EV39" s="471"/>
      <c r="EW39" s="471"/>
      <c r="EX39" s="471"/>
      <c r="EY39" s="471"/>
      <c r="EZ39" s="471"/>
      <c r="FA39" s="471"/>
      <c r="FB39" s="471"/>
      <c r="FC39" s="471"/>
      <c r="FD39" s="471"/>
      <c r="FE39" s="471"/>
      <c r="FF39" s="471"/>
      <c r="FG39" s="471"/>
      <c r="FH39" s="471"/>
      <c r="FI39" s="471"/>
      <c r="FJ39" s="471"/>
      <c r="FK39" s="471"/>
      <c r="FL39" s="471"/>
      <c r="FM39" s="471"/>
      <c r="FN39" s="471"/>
      <c r="FO39" s="471"/>
      <c r="FP39" s="471"/>
      <c r="FQ39" s="471"/>
      <c r="FR39" s="471"/>
      <c r="FS39" s="471"/>
      <c r="FT39" s="471"/>
      <c r="FU39" s="471"/>
      <c r="FV39" s="471"/>
      <c r="FW39" s="471"/>
      <c r="FX39" s="471"/>
      <c r="FY39" s="471"/>
      <c r="FZ39" s="471"/>
      <c r="GA39" s="471"/>
      <c r="GB39" s="471"/>
      <c r="GC39" s="471"/>
      <c r="GD39" s="471"/>
      <c r="GE39" s="471"/>
      <c r="GF39" s="471"/>
      <c r="GG39" s="471"/>
      <c r="GH39" s="471"/>
      <c r="GI39" s="471"/>
      <c r="GJ39" s="471"/>
      <c r="GK39" s="471"/>
      <c r="GL39" s="471"/>
      <c r="GM39" s="471"/>
      <c r="GN39" s="471"/>
      <c r="GO39" s="471"/>
      <c r="GP39" s="471"/>
      <c r="GQ39" s="471"/>
      <c r="GR39" s="471"/>
      <c r="GS39" s="471"/>
      <c r="GT39" s="471"/>
      <c r="GU39" s="471"/>
      <c r="GV39" s="471"/>
      <c r="GW39" s="471"/>
      <c r="GX39" s="471"/>
      <c r="GY39" s="471"/>
      <c r="GZ39" s="471"/>
      <c r="HA39" s="471"/>
      <c r="HB39" s="471"/>
      <c r="HC39" s="471"/>
      <c r="HD39" s="471"/>
      <c r="HE39" s="471"/>
      <c r="HF39" s="471"/>
      <c r="HG39" s="471"/>
      <c r="HH39" s="471"/>
      <c r="HI39" s="471"/>
      <c r="HJ39" s="471"/>
      <c r="HK39" s="471"/>
      <c r="HL39" s="471"/>
      <c r="HM39" s="471"/>
      <c r="HN39" s="471"/>
      <c r="HO39" s="471"/>
      <c r="HP39" s="471"/>
      <c r="HQ39" s="471"/>
      <c r="HR39" s="471"/>
      <c r="HS39" s="471"/>
      <c r="HT39" s="471"/>
      <c r="HU39" s="471"/>
      <c r="HV39" s="471"/>
      <c r="HW39" s="471"/>
      <c r="HX39" s="471"/>
      <c r="HY39" s="471"/>
      <c r="HZ39" s="471"/>
      <c r="IA39" s="471"/>
      <c r="IB39" s="471"/>
      <c r="IC39" s="471"/>
      <c r="ID39" s="471"/>
      <c r="IE39" s="471"/>
      <c r="IF39" s="471"/>
      <c r="IG39" s="471"/>
      <c r="IH39" s="471"/>
      <c r="II39" s="471"/>
      <c r="IJ39" s="471"/>
      <c r="IK39" s="471"/>
      <c r="IL39" s="471"/>
      <c r="IM39" s="471"/>
      <c r="IN39" s="471"/>
      <c r="IO39" s="471"/>
      <c r="IP39" s="471"/>
      <c r="IQ39" s="471"/>
      <c r="IR39" s="471"/>
      <c r="IS39" s="471"/>
      <c r="IT39" s="471"/>
      <c r="IU39" s="471"/>
      <c r="IV39" s="471"/>
      <c r="IW39" s="471"/>
      <c r="IX39" s="471"/>
      <c r="IY39" s="471"/>
      <c r="IZ39" s="471"/>
      <c r="JA39" s="471"/>
      <c r="JB39" s="471"/>
      <c r="JC39" s="471"/>
      <c r="JD39" s="471"/>
      <c r="JE39" s="471"/>
      <c r="JF39" s="471"/>
      <c r="JG39" s="471"/>
      <c r="JH39" s="471"/>
      <c r="JI39" s="471"/>
      <c r="JJ39" s="471"/>
      <c r="JK39" s="471"/>
      <c r="JL39" s="471"/>
      <c r="JM39" s="471"/>
      <c r="JN39" s="471"/>
      <c r="JO39" s="471"/>
      <c r="JP39" s="471"/>
      <c r="JQ39" s="471"/>
      <c r="JR39" s="471"/>
      <c r="JS39" s="471"/>
      <c r="JT39" s="471"/>
      <c r="JU39" s="471"/>
      <c r="JV39" s="471"/>
      <c r="JW39" s="471"/>
      <c r="JX39" s="471"/>
      <c r="JY39" s="471"/>
      <c r="JZ39" s="471"/>
      <c r="KA39" s="471"/>
      <c r="KB39" s="471"/>
      <c r="KC39" s="471"/>
      <c r="KD39" s="471"/>
      <c r="KE39" s="471"/>
      <c r="KF39" s="471"/>
      <c r="KG39" s="471"/>
      <c r="KH39" s="471"/>
      <c r="KI39" s="471"/>
      <c r="KJ39" s="471"/>
      <c r="KK39" s="471"/>
      <c r="KL39" s="471"/>
      <c r="KM39" s="471"/>
      <c r="KN39" s="471"/>
      <c r="KO39" s="471"/>
      <c r="KP39" s="471"/>
      <c r="KQ39" s="471"/>
      <c r="KR39" s="471"/>
      <c r="KS39" s="471"/>
      <c r="KT39" s="471"/>
      <c r="KU39" s="471"/>
      <c r="KV39" s="471"/>
      <c r="KW39" s="471"/>
      <c r="KX39" s="471"/>
      <c r="KY39" s="471"/>
      <c r="KZ39" s="471"/>
      <c r="LA39" s="471"/>
      <c r="LB39" s="471"/>
      <c r="LC39" s="471"/>
      <c r="LD39" s="471"/>
      <c r="LE39" s="471"/>
      <c r="LF39" s="471"/>
      <c r="LG39" s="471"/>
      <c r="LH39" s="471"/>
      <c r="LI39" s="471"/>
      <c r="LJ39" s="471"/>
      <c r="LK39" s="471"/>
      <c r="LL39" s="471"/>
      <c r="LM39" s="471"/>
      <c r="LN39" s="471"/>
      <c r="LO39" s="471"/>
      <c r="LP39" s="471"/>
      <c r="LQ39" s="471"/>
      <c r="LR39" s="471"/>
      <c r="LS39" s="471"/>
      <c r="LT39" s="471"/>
      <c r="LU39" s="471"/>
      <c r="LV39" s="471"/>
      <c r="LW39" s="471"/>
      <c r="LX39" s="471"/>
      <c r="LY39" s="471"/>
      <c r="LZ39" s="471"/>
      <c r="MA39" s="471"/>
      <c r="MB39" s="471"/>
      <c r="MC39" s="471"/>
      <c r="MD39" s="471"/>
      <c r="ME39" s="471"/>
      <c r="MF39" s="471"/>
      <c r="MG39" s="471"/>
      <c r="MH39" s="471"/>
      <c r="MI39" s="471"/>
      <c r="MJ39" s="471"/>
      <c r="MK39" s="471"/>
      <c r="ML39" s="471"/>
      <c r="MM39" s="471"/>
      <c r="MN39" s="471"/>
      <c r="MO39" s="471"/>
      <c r="MP39" s="471"/>
      <c r="MQ39" s="471"/>
      <c r="MR39" s="471"/>
      <c r="MS39" s="471"/>
      <c r="MT39" s="471"/>
      <c r="MU39" s="471"/>
      <c r="MV39" s="471"/>
      <c r="MW39" s="471"/>
      <c r="MX39" s="471"/>
      <c r="MY39" s="471"/>
      <c r="MZ39" s="471"/>
      <c r="NA39" s="471"/>
      <c r="NB39" s="471"/>
      <c r="NC39" s="471"/>
      <c r="ND39" s="471"/>
      <c r="NE39" s="471"/>
      <c r="NF39" s="471"/>
      <c r="NG39" s="471"/>
      <c r="NH39" s="471"/>
      <c r="NI39" s="471"/>
      <c r="NJ39" s="471"/>
      <c r="NK39" s="471"/>
      <c r="NL39" s="471"/>
      <c r="NM39" s="471"/>
      <c r="NN39" s="471"/>
      <c r="NO39" s="471"/>
      <c r="NP39" s="471"/>
      <c r="NQ39" s="471"/>
      <c r="NR39" s="471"/>
      <c r="NS39" s="471"/>
      <c r="NT39" s="471"/>
      <c r="NU39" s="471"/>
      <c r="NV39" s="471"/>
      <c r="NW39" s="471"/>
      <c r="NX39" s="471"/>
      <c r="NY39" s="471"/>
      <c r="NZ39" s="471"/>
      <c r="OA39" s="471"/>
      <c r="OB39" s="471"/>
      <c r="OC39" s="471"/>
      <c r="OD39" s="471"/>
      <c r="OE39" s="471"/>
      <c r="OF39" s="471"/>
      <c r="OG39" s="471"/>
      <c r="OH39" s="471"/>
      <c r="OI39" s="471"/>
      <c r="OJ39" s="471"/>
      <c r="OK39" s="471"/>
      <c r="OL39" s="471"/>
      <c r="OM39" s="471"/>
      <c r="ON39" s="471"/>
      <c r="OO39" s="471"/>
      <c r="OP39" s="471"/>
      <c r="OQ39" s="471"/>
      <c r="OR39" s="471"/>
      <c r="OS39" s="471"/>
      <c r="OT39" s="471"/>
      <c r="OU39" s="471"/>
      <c r="OV39" s="471"/>
      <c r="OW39" s="471"/>
      <c r="OX39" s="471"/>
      <c r="OY39" s="471"/>
      <c r="OZ39" s="471"/>
      <c r="PA39" s="471"/>
      <c r="PB39" s="471"/>
      <c r="PC39" s="471"/>
      <c r="PD39" s="471"/>
      <c r="PE39" s="471"/>
      <c r="PF39" s="471"/>
      <c r="PG39" s="471"/>
      <c r="PH39" s="471"/>
      <c r="PI39" s="471"/>
      <c r="PJ39" s="471"/>
      <c r="PK39" s="471"/>
      <c r="PL39" s="471"/>
      <c r="PM39" s="471"/>
      <c r="PN39" s="471"/>
      <c r="PO39" s="471"/>
      <c r="PP39" s="471"/>
      <c r="PQ39" s="471"/>
      <c r="PR39" s="471"/>
      <c r="PS39" s="471"/>
      <c r="PT39" s="471"/>
      <c r="PU39" s="471"/>
      <c r="PV39" s="471"/>
      <c r="PW39" s="471"/>
      <c r="PX39" s="471"/>
      <c r="PY39" s="471"/>
      <c r="PZ39" s="471"/>
      <c r="QA39" s="471"/>
      <c r="QB39" s="471"/>
      <c r="QC39" s="471"/>
      <c r="QD39" s="471"/>
      <c r="QE39" s="471"/>
      <c r="QF39" s="471"/>
      <c r="QG39" s="471"/>
      <c r="QH39" s="471"/>
      <c r="QI39" s="471"/>
      <c r="QJ39" s="471"/>
      <c r="QK39" s="471"/>
      <c r="QL39" s="471"/>
      <c r="QM39" s="471"/>
      <c r="QN39" s="471"/>
      <c r="QO39" s="471"/>
      <c r="QP39" s="471"/>
      <c r="QQ39" s="471"/>
      <c r="QR39" s="471"/>
      <c r="QS39" s="471"/>
      <c r="QT39" s="471"/>
      <c r="QU39" s="471"/>
      <c r="QV39" s="471"/>
      <c r="QW39" s="471"/>
      <c r="QX39" s="471"/>
      <c r="QY39" s="471"/>
      <c r="QZ39" s="471"/>
      <c r="RA39" s="471"/>
      <c r="RB39" s="471"/>
      <c r="RC39" s="471"/>
      <c r="RD39" s="471"/>
      <c r="RE39" s="471"/>
      <c r="RF39" s="471"/>
      <c r="RG39" s="471"/>
      <c r="RH39" s="471"/>
      <c r="RI39" s="471"/>
      <c r="RJ39" s="471"/>
      <c r="RK39" s="471"/>
      <c r="RL39" s="471"/>
      <c r="RM39" s="471"/>
      <c r="RN39" s="471"/>
      <c r="RO39" s="471"/>
      <c r="RP39" s="471"/>
      <c r="RQ39" s="471"/>
      <c r="RR39" s="471"/>
      <c r="RS39" s="471"/>
      <c r="RT39" s="471"/>
      <c r="RU39" s="471"/>
      <c r="RV39" s="471"/>
      <c r="RW39" s="471"/>
      <c r="RX39" s="471"/>
      <c r="RY39" s="471"/>
      <c r="RZ39" s="471"/>
      <c r="SA39" s="471"/>
      <c r="SB39" s="471"/>
      <c r="SC39" s="471"/>
      <c r="SD39" s="471"/>
      <c r="SE39" s="471"/>
      <c r="SF39" s="471"/>
      <c r="SG39" s="471"/>
      <c r="SH39" s="471"/>
      <c r="SI39" s="471"/>
      <c r="SJ39" s="471"/>
      <c r="SK39" s="471"/>
      <c r="SL39" s="471"/>
      <c r="SM39" s="471"/>
      <c r="SN39" s="471"/>
      <c r="SO39" s="471"/>
      <c r="SP39" s="471"/>
      <c r="SQ39" s="471"/>
      <c r="SR39" s="471"/>
      <c r="SS39" s="471"/>
      <c r="ST39" s="471"/>
      <c r="SU39" s="471"/>
      <c r="SV39" s="471"/>
      <c r="SW39" s="471"/>
      <c r="SX39" s="471"/>
      <c r="SY39" s="471"/>
      <c r="SZ39" s="471"/>
      <c r="TA39" s="471"/>
      <c r="TB39" s="471"/>
      <c r="TC39" s="471"/>
      <c r="TD39" s="471"/>
      <c r="TE39" s="471"/>
      <c r="TF39" s="471"/>
      <c r="TG39" s="471"/>
      <c r="TH39" s="471"/>
      <c r="TI39" s="471"/>
      <c r="TJ39" s="471"/>
      <c r="TK39" s="471"/>
      <c r="TL39" s="471"/>
      <c r="TM39" s="471"/>
      <c r="TN39" s="471"/>
      <c r="TO39" s="471"/>
      <c r="TP39" s="471"/>
      <c r="TQ39" s="471"/>
      <c r="TR39" s="471"/>
      <c r="TS39" s="471"/>
      <c r="TT39" s="471"/>
      <c r="TU39" s="471"/>
      <c r="TV39" s="471"/>
      <c r="TW39" s="471"/>
      <c r="TX39" s="471"/>
      <c r="TY39" s="471"/>
      <c r="TZ39" s="471"/>
      <c r="UA39" s="471"/>
      <c r="UB39" s="471"/>
      <c r="UC39" s="471"/>
      <c r="UD39" s="471"/>
      <c r="UE39" s="471"/>
      <c r="UF39" s="471"/>
      <c r="UG39" s="471"/>
      <c r="UH39" s="471"/>
      <c r="UI39" s="471"/>
      <c r="UJ39" s="471"/>
      <c r="UK39" s="471"/>
      <c r="UL39" s="471"/>
      <c r="UM39" s="471"/>
      <c r="UN39" s="471"/>
      <c r="UO39" s="471"/>
      <c r="UP39" s="471"/>
      <c r="UQ39" s="471"/>
      <c r="UR39" s="471"/>
      <c r="US39" s="471"/>
      <c r="UT39" s="471"/>
      <c r="UU39" s="471"/>
      <c r="UV39" s="471"/>
      <c r="UW39" s="471"/>
      <c r="UX39" s="471"/>
      <c r="UY39" s="471"/>
      <c r="UZ39" s="471"/>
      <c r="VA39" s="471"/>
      <c r="VB39" s="471"/>
      <c r="VC39" s="471"/>
      <c r="VD39" s="471"/>
      <c r="VE39" s="471"/>
      <c r="VF39" s="471"/>
      <c r="VG39" s="471"/>
      <c r="VH39" s="471"/>
      <c r="VI39" s="471"/>
      <c r="VJ39" s="471"/>
      <c r="VK39" s="471"/>
      <c r="VL39" s="471"/>
      <c r="VM39" s="471"/>
      <c r="VN39" s="471"/>
      <c r="VO39" s="471"/>
    </row>
    <row r="40" spans="1:587" s="445" customFormat="1" ht="15" x14ac:dyDescent="0.2">
      <c r="A40" s="587" t="str">
        <f>'Estimación anualizada '!A40</f>
        <v>10. Mejora de la gestión y articulación institucional de la cadena</v>
      </c>
      <c r="B40" s="587">
        <f>'Estimación anualizada '!V40</f>
        <v>108603150490</v>
      </c>
      <c r="C40" s="587">
        <f>'Estimación anualizada '!B40+'Estimación anualizada '!C40+'Estimación anualizada '!D40+'Estimación anualizada '!E40</f>
        <v>29817980698</v>
      </c>
      <c r="D40" s="587">
        <f>SUM('Estimación anualizada '!F40:M40)</f>
        <v>46700584896</v>
      </c>
      <c r="E40" s="587">
        <f>SUM('Estimación anualizada '!N40:U40)</f>
        <v>32084584896</v>
      </c>
      <c r="F40" s="500">
        <f t="shared" si="0"/>
        <v>108603150490</v>
      </c>
      <c r="G40" s="500">
        <f t="shared" si="1"/>
        <v>0</v>
      </c>
      <c r="H40" s="471"/>
      <c r="I40" s="471"/>
      <c r="J40" s="471"/>
      <c r="K40" s="471"/>
      <c r="L40" s="471"/>
      <c r="M40" s="471"/>
      <c r="N40" s="471"/>
      <c r="O40" s="471"/>
      <c r="P40" s="471"/>
      <c r="Q40" s="471"/>
      <c r="R40" s="471"/>
      <c r="S40" s="471"/>
      <c r="T40" s="471"/>
      <c r="U40" s="471"/>
      <c r="V40" s="471"/>
      <c r="W40" s="471"/>
      <c r="X40" s="471"/>
      <c r="Y40" s="471"/>
      <c r="Z40" s="471"/>
      <c r="AA40" s="471"/>
      <c r="AB40" s="471"/>
      <c r="AC40" s="471"/>
      <c r="AD40" s="471"/>
      <c r="AE40" s="471"/>
      <c r="AF40" s="471"/>
      <c r="AG40" s="471"/>
      <c r="AH40" s="471"/>
      <c r="AI40" s="471"/>
      <c r="AJ40" s="471"/>
      <c r="AK40" s="471"/>
      <c r="AL40" s="471"/>
      <c r="AM40" s="471"/>
      <c r="AN40" s="471"/>
      <c r="AO40" s="471"/>
      <c r="AP40" s="471"/>
      <c r="AQ40" s="471"/>
      <c r="AR40" s="471"/>
      <c r="AS40" s="471"/>
      <c r="AT40" s="471"/>
      <c r="AU40" s="471"/>
      <c r="AV40" s="471"/>
      <c r="AW40" s="471"/>
      <c r="AX40" s="471"/>
      <c r="AY40" s="471"/>
      <c r="AZ40" s="471"/>
      <c r="BA40" s="471"/>
      <c r="BB40" s="471"/>
      <c r="BC40" s="471"/>
      <c r="BD40" s="471"/>
      <c r="BE40" s="471"/>
      <c r="BF40" s="471"/>
      <c r="BG40" s="471"/>
      <c r="BH40" s="471"/>
      <c r="BI40" s="471"/>
      <c r="BJ40" s="471"/>
      <c r="BK40" s="471"/>
      <c r="BL40" s="471"/>
      <c r="BM40" s="471"/>
      <c r="BN40" s="471"/>
      <c r="BO40" s="471"/>
      <c r="BP40" s="471"/>
      <c r="BQ40" s="471"/>
      <c r="BR40" s="471"/>
      <c r="BS40" s="471"/>
      <c r="BT40" s="471"/>
      <c r="BU40" s="471"/>
      <c r="BV40" s="471"/>
      <c r="BW40" s="471"/>
      <c r="BX40" s="471"/>
      <c r="BY40" s="471"/>
      <c r="BZ40" s="471"/>
      <c r="CA40" s="471"/>
      <c r="CB40" s="471"/>
      <c r="CC40" s="471"/>
      <c r="CD40" s="471"/>
      <c r="CE40" s="471"/>
      <c r="CF40" s="471"/>
      <c r="CG40" s="471"/>
      <c r="CH40" s="471"/>
      <c r="CI40" s="471"/>
      <c r="CJ40" s="471"/>
      <c r="CK40" s="471"/>
      <c r="CL40" s="471"/>
      <c r="CM40" s="471"/>
      <c r="CN40" s="471"/>
      <c r="CO40" s="471"/>
      <c r="CP40" s="471"/>
      <c r="CQ40" s="471"/>
      <c r="CR40" s="471"/>
      <c r="CS40" s="471"/>
      <c r="CT40" s="471"/>
      <c r="CU40" s="471"/>
      <c r="CV40" s="471"/>
      <c r="CW40" s="471"/>
      <c r="CX40" s="471"/>
      <c r="CY40" s="471"/>
      <c r="CZ40" s="471"/>
      <c r="DA40" s="471"/>
      <c r="DB40" s="471"/>
      <c r="DC40" s="471"/>
      <c r="DD40" s="471"/>
      <c r="DE40" s="471"/>
      <c r="DF40" s="471"/>
      <c r="DG40" s="471"/>
      <c r="DH40" s="471"/>
      <c r="DI40" s="471"/>
      <c r="DJ40" s="471"/>
      <c r="DK40" s="471"/>
      <c r="DL40" s="471"/>
      <c r="DM40" s="471"/>
      <c r="DN40" s="471"/>
      <c r="DO40" s="471"/>
      <c r="DP40" s="471"/>
      <c r="DQ40" s="471"/>
      <c r="DR40" s="471"/>
      <c r="DS40" s="471"/>
      <c r="DT40" s="471"/>
      <c r="DU40" s="471"/>
      <c r="DV40" s="471"/>
      <c r="DW40" s="471"/>
      <c r="DX40" s="471"/>
      <c r="DY40" s="471"/>
      <c r="DZ40" s="471"/>
      <c r="EA40" s="471"/>
      <c r="EB40" s="471"/>
      <c r="EC40" s="471"/>
      <c r="ED40" s="471"/>
      <c r="EE40" s="471"/>
      <c r="EF40" s="471"/>
      <c r="EG40" s="471"/>
      <c r="EH40" s="471"/>
      <c r="EI40" s="471"/>
      <c r="EJ40" s="471"/>
      <c r="EK40" s="471"/>
      <c r="EL40" s="471"/>
      <c r="EM40" s="471"/>
      <c r="EN40" s="471"/>
      <c r="EO40" s="471"/>
      <c r="EP40" s="471"/>
      <c r="EQ40" s="471"/>
      <c r="ER40" s="471"/>
      <c r="ES40" s="471"/>
      <c r="ET40" s="471"/>
      <c r="EU40" s="471"/>
      <c r="EV40" s="471"/>
      <c r="EW40" s="471"/>
      <c r="EX40" s="471"/>
      <c r="EY40" s="471"/>
      <c r="EZ40" s="471"/>
      <c r="FA40" s="471"/>
      <c r="FB40" s="471"/>
      <c r="FC40" s="471"/>
      <c r="FD40" s="471"/>
      <c r="FE40" s="471"/>
      <c r="FF40" s="471"/>
      <c r="FG40" s="471"/>
      <c r="FH40" s="471"/>
      <c r="FI40" s="471"/>
      <c r="FJ40" s="471"/>
      <c r="FK40" s="471"/>
      <c r="FL40" s="471"/>
      <c r="FM40" s="471"/>
      <c r="FN40" s="471"/>
      <c r="FO40" s="471"/>
      <c r="FP40" s="471"/>
      <c r="FQ40" s="471"/>
      <c r="FR40" s="471"/>
      <c r="FS40" s="471"/>
      <c r="FT40" s="471"/>
      <c r="FU40" s="471"/>
      <c r="FV40" s="471"/>
      <c r="FW40" s="471"/>
      <c r="FX40" s="471"/>
      <c r="FY40" s="471"/>
      <c r="FZ40" s="471"/>
      <c r="GA40" s="471"/>
      <c r="GB40" s="471"/>
      <c r="GC40" s="471"/>
      <c r="GD40" s="471"/>
      <c r="GE40" s="471"/>
      <c r="GF40" s="471"/>
      <c r="GG40" s="471"/>
      <c r="GH40" s="471"/>
      <c r="GI40" s="471"/>
      <c r="GJ40" s="471"/>
      <c r="GK40" s="471"/>
      <c r="GL40" s="471"/>
      <c r="GM40" s="471"/>
      <c r="GN40" s="471"/>
      <c r="GO40" s="471"/>
      <c r="GP40" s="471"/>
      <c r="GQ40" s="471"/>
      <c r="GR40" s="471"/>
      <c r="GS40" s="471"/>
      <c r="GT40" s="471"/>
      <c r="GU40" s="471"/>
      <c r="GV40" s="471"/>
      <c r="GW40" s="471"/>
      <c r="GX40" s="471"/>
      <c r="GY40" s="471"/>
      <c r="GZ40" s="471"/>
      <c r="HA40" s="471"/>
      <c r="HB40" s="471"/>
      <c r="HC40" s="471"/>
      <c r="HD40" s="471"/>
      <c r="HE40" s="471"/>
      <c r="HF40" s="471"/>
      <c r="HG40" s="471"/>
      <c r="HH40" s="471"/>
      <c r="HI40" s="471"/>
      <c r="HJ40" s="471"/>
      <c r="HK40" s="471"/>
      <c r="HL40" s="471"/>
      <c r="HM40" s="471"/>
      <c r="HN40" s="471"/>
      <c r="HO40" s="471"/>
      <c r="HP40" s="471"/>
      <c r="HQ40" s="471"/>
      <c r="HR40" s="471"/>
      <c r="HS40" s="471"/>
      <c r="HT40" s="471"/>
      <c r="HU40" s="471"/>
      <c r="HV40" s="471"/>
      <c r="HW40" s="471"/>
      <c r="HX40" s="471"/>
      <c r="HY40" s="471"/>
      <c r="HZ40" s="471"/>
      <c r="IA40" s="471"/>
      <c r="IB40" s="471"/>
      <c r="IC40" s="471"/>
      <c r="ID40" s="471"/>
      <c r="IE40" s="471"/>
      <c r="IF40" s="471"/>
      <c r="IG40" s="471"/>
      <c r="IH40" s="471"/>
      <c r="II40" s="471"/>
      <c r="IJ40" s="471"/>
      <c r="IK40" s="471"/>
      <c r="IL40" s="471"/>
      <c r="IM40" s="471"/>
      <c r="IN40" s="471"/>
      <c r="IO40" s="471"/>
      <c r="IP40" s="471"/>
      <c r="IQ40" s="471"/>
      <c r="IR40" s="471"/>
      <c r="IS40" s="471"/>
      <c r="IT40" s="471"/>
      <c r="IU40" s="471"/>
      <c r="IV40" s="471"/>
      <c r="IW40" s="471"/>
      <c r="IX40" s="471"/>
      <c r="IY40" s="471"/>
      <c r="IZ40" s="471"/>
      <c r="JA40" s="471"/>
      <c r="JB40" s="471"/>
      <c r="JC40" s="471"/>
      <c r="JD40" s="471"/>
      <c r="JE40" s="471"/>
      <c r="JF40" s="471"/>
      <c r="JG40" s="471"/>
      <c r="JH40" s="471"/>
      <c r="JI40" s="471"/>
      <c r="JJ40" s="471"/>
      <c r="JK40" s="471"/>
      <c r="JL40" s="471"/>
      <c r="JM40" s="471"/>
      <c r="JN40" s="471"/>
      <c r="JO40" s="471"/>
      <c r="JP40" s="471"/>
      <c r="JQ40" s="471"/>
      <c r="JR40" s="471"/>
      <c r="JS40" s="471"/>
      <c r="JT40" s="471"/>
      <c r="JU40" s="471"/>
      <c r="JV40" s="471"/>
      <c r="JW40" s="471"/>
      <c r="JX40" s="471"/>
      <c r="JY40" s="471"/>
      <c r="JZ40" s="471"/>
      <c r="KA40" s="471"/>
      <c r="KB40" s="471"/>
      <c r="KC40" s="471"/>
      <c r="KD40" s="471"/>
      <c r="KE40" s="471"/>
      <c r="KF40" s="471"/>
      <c r="KG40" s="471"/>
      <c r="KH40" s="471"/>
      <c r="KI40" s="471"/>
      <c r="KJ40" s="471"/>
      <c r="KK40" s="471"/>
      <c r="KL40" s="471"/>
      <c r="KM40" s="471"/>
      <c r="KN40" s="471"/>
      <c r="KO40" s="471"/>
      <c r="KP40" s="471"/>
      <c r="KQ40" s="471"/>
      <c r="KR40" s="471"/>
      <c r="KS40" s="471"/>
      <c r="KT40" s="471"/>
      <c r="KU40" s="471"/>
      <c r="KV40" s="471"/>
      <c r="KW40" s="471"/>
      <c r="KX40" s="471"/>
      <c r="KY40" s="471"/>
      <c r="KZ40" s="471"/>
      <c r="LA40" s="471"/>
      <c r="LB40" s="471"/>
      <c r="LC40" s="471"/>
      <c r="LD40" s="471"/>
      <c r="LE40" s="471"/>
      <c r="LF40" s="471"/>
      <c r="LG40" s="471"/>
      <c r="LH40" s="471"/>
      <c r="LI40" s="471"/>
      <c r="LJ40" s="471"/>
      <c r="LK40" s="471"/>
      <c r="LL40" s="471"/>
      <c r="LM40" s="471"/>
      <c r="LN40" s="471"/>
      <c r="LO40" s="471"/>
      <c r="LP40" s="471"/>
      <c r="LQ40" s="471"/>
      <c r="LR40" s="471"/>
      <c r="LS40" s="471"/>
      <c r="LT40" s="471"/>
      <c r="LU40" s="471"/>
      <c r="LV40" s="471"/>
      <c r="LW40" s="471"/>
      <c r="LX40" s="471"/>
      <c r="LY40" s="471"/>
      <c r="LZ40" s="471"/>
      <c r="MA40" s="471"/>
      <c r="MB40" s="471"/>
      <c r="MC40" s="471"/>
      <c r="MD40" s="471"/>
      <c r="ME40" s="471"/>
      <c r="MF40" s="471"/>
      <c r="MG40" s="471"/>
      <c r="MH40" s="471"/>
      <c r="MI40" s="471"/>
      <c r="MJ40" s="471"/>
      <c r="MK40" s="471"/>
      <c r="ML40" s="471"/>
      <c r="MM40" s="471"/>
      <c r="MN40" s="471"/>
      <c r="MO40" s="471"/>
      <c r="MP40" s="471"/>
      <c r="MQ40" s="471"/>
      <c r="MR40" s="471"/>
      <c r="MS40" s="471"/>
      <c r="MT40" s="471"/>
      <c r="MU40" s="471"/>
      <c r="MV40" s="471"/>
      <c r="MW40" s="471"/>
      <c r="MX40" s="471"/>
      <c r="MY40" s="471"/>
      <c r="MZ40" s="471"/>
      <c r="NA40" s="471"/>
      <c r="NB40" s="471"/>
      <c r="NC40" s="471"/>
      <c r="ND40" s="471"/>
      <c r="NE40" s="471"/>
      <c r="NF40" s="471"/>
      <c r="NG40" s="471"/>
      <c r="NH40" s="471"/>
      <c r="NI40" s="471"/>
      <c r="NJ40" s="471"/>
      <c r="NK40" s="471"/>
      <c r="NL40" s="471"/>
      <c r="NM40" s="471"/>
      <c r="NN40" s="471"/>
      <c r="NO40" s="471"/>
      <c r="NP40" s="471"/>
      <c r="NQ40" s="471"/>
      <c r="NR40" s="471"/>
      <c r="NS40" s="471"/>
      <c r="NT40" s="471"/>
      <c r="NU40" s="471"/>
      <c r="NV40" s="471"/>
      <c r="NW40" s="471"/>
      <c r="NX40" s="471"/>
      <c r="NY40" s="471"/>
      <c r="NZ40" s="471"/>
      <c r="OA40" s="471"/>
      <c r="OB40" s="471"/>
      <c r="OC40" s="471"/>
      <c r="OD40" s="471"/>
      <c r="OE40" s="471"/>
      <c r="OF40" s="471"/>
      <c r="OG40" s="471"/>
      <c r="OH40" s="471"/>
      <c r="OI40" s="471"/>
      <c r="OJ40" s="471"/>
      <c r="OK40" s="471"/>
      <c r="OL40" s="471"/>
      <c r="OM40" s="471"/>
      <c r="ON40" s="471"/>
      <c r="OO40" s="471"/>
      <c r="OP40" s="471"/>
      <c r="OQ40" s="471"/>
      <c r="OR40" s="471"/>
      <c r="OS40" s="471"/>
      <c r="OT40" s="471"/>
      <c r="OU40" s="471"/>
      <c r="OV40" s="471"/>
      <c r="OW40" s="471"/>
      <c r="OX40" s="471"/>
      <c r="OY40" s="471"/>
      <c r="OZ40" s="471"/>
      <c r="PA40" s="471"/>
      <c r="PB40" s="471"/>
      <c r="PC40" s="471"/>
      <c r="PD40" s="471"/>
      <c r="PE40" s="471"/>
      <c r="PF40" s="471"/>
      <c r="PG40" s="471"/>
      <c r="PH40" s="471"/>
      <c r="PI40" s="471"/>
      <c r="PJ40" s="471"/>
      <c r="PK40" s="471"/>
      <c r="PL40" s="471"/>
      <c r="PM40" s="471"/>
      <c r="PN40" s="471"/>
      <c r="PO40" s="471"/>
      <c r="PP40" s="471"/>
      <c r="PQ40" s="471"/>
      <c r="PR40" s="471"/>
      <c r="PS40" s="471"/>
      <c r="PT40" s="471"/>
      <c r="PU40" s="471"/>
      <c r="PV40" s="471"/>
      <c r="PW40" s="471"/>
      <c r="PX40" s="471"/>
      <c r="PY40" s="471"/>
      <c r="PZ40" s="471"/>
      <c r="QA40" s="471"/>
      <c r="QB40" s="471"/>
      <c r="QC40" s="471"/>
      <c r="QD40" s="471"/>
      <c r="QE40" s="471"/>
      <c r="QF40" s="471"/>
      <c r="QG40" s="471"/>
      <c r="QH40" s="471"/>
      <c r="QI40" s="471"/>
      <c r="QJ40" s="471"/>
      <c r="QK40" s="471"/>
      <c r="QL40" s="471"/>
      <c r="QM40" s="471"/>
      <c r="QN40" s="471"/>
      <c r="QO40" s="471"/>
      <c r="QP40" s="471"/>
      <c r="QQ40" s="471"/>
      <c r="QR40" s="471"/>
      <c r="QS40" s="471"/>
      <c r="QT40" s="471"/>
      <c r="QU40" s="471"/>
      <c r="QV40" s="471"/>
      <c r="QW40" s="471"/>
      <c r="QX40" s="471"/>
      <c r="QY40" s="471"/>
      <c r="QZ40" s="471"/>
      <c r="RA40" s="471"/>
      <c r="RB40" s="471"/>
      <c r="RC40" s="471"/>
      <c r="RD40" s="471"/>
      <c r="RE40" s="471"/>
      <c r="RF40" s="471"/>
      <c r="RG40" s="471"/>
      <c r="RH40" s="471"/>
      <c r="RI40" s="471"/>
      <c r="RJ40" s="471"/>
      <c r="RK40" s="471"/>
      <c r="RL40" s="471"/>
      <c r="RM40" s="471"/>
      <c r="RN40" s="471"/>
      <c r="RO40" s="471"/>
      <c r="RP40" s="471"/>
      <c r="RQ40" s="471"/>
      <c r="RR40" s="471"/>
      <c r="RS40" s="471"/>
      <c r="RT40" s="471"/>
      <c r="RU40" s="471"/>
      <c r="RV40" s="471"/>
      <c r="RW40" s="471"/>
      <c r="RX40" s="471"/>
      <c r="RY40" s="471"/>
      <c r="RZ40" s="471"/>
      <c r="SA40" s="471"/>
      <c r="SB40" s="471"/>
      <c r="SC40" s="471"/>
      <c r="SD40" s="471"/>
      <c r="SE40" s="471"/>
      <c r="SF40" s="471"/>
      <c r="SG40" s="471"/>
      <c r="SH40" s="471"/>
      <c r="SI40" s="471"/>
      <c r="SJ40" s="471"/>
      <c r="SK40" s="471"/>
      <c r="SL40" s="471"/>
      <c r="SM40" s="471"/>
      <c r="SN40" s="471"/>
      <c r="SO40" s="471"/>
      <c r="SP40" s="471"/>
      <c r="SQ40" s="471"/>
      <c r="SR40" s="471"/>
      <c r="SS40" s="471"/>
      <c r="ST40" s="471"/>
      <c r="SU40" s="471"/>
      <c r="SV40" s="471"/>
      <c r="SW40" s="471"/>
      <c r="SX40" s="471"/>
      <c r="SY40" s="471"/>
      <c r="SZ40" s="471"/>
      <c r="TA40" s="471"/>
      <c r="TB40" s="471"/>
      <c r="TC40" s="471"/>
      <c r="TD40" s="471"/>
      <c r="TE40" s="471"/>
      <c r="TF40" s="471"/>
      <c r="TG40" s="471"/>
      <c r="TH40" s="471"/>
      <c r="TI40" s="471"/>
      <c r="TJ40" s="471"/>
      <c r="TK40" s="471"/>
      <c r="TL40" s="471"/>
      <c r="TM40" s="471"/>
      <c r="TN40" s="471"/>
      <c r="TO40" s="471"/>
      <c r="TP40" s="471"/>
      <c r="TQ40" s="471"/>
      <c r="TR40" s="471"/>
      <c r="TS40" s="471"/>
      <c r="TT40" s="471"/>
      <c r="TU40" s="471"/>
      <c r="TV40" s="471"/>
      <c r="TW40" s="471"/>
      <c r="TX40" s="471"/>
      <c r="TY40" s="471"/>
      <c r="TZ40" s="471"/>
      <c r="UA40" s="471"/>
      <c r="UB40" s="471"/>
      <c r="UC40" s="471"/>
      <c r="UD40" s="471"/>
      <c r="UE40" s="471"/>
      <c r="UF40" s="471"/>
      <c r="UG40" s="471"/>
      <c r="UH40" s="471"/>
      <c r="UI40" s="471"/>
      <c r="UJ40" s="471"/>
      <c r="UK40" s="471"/>
      <c r="UL40" s="471"/>
      <c r="UM40" s="471"/>
      <c r="UN40" s="471"/>
      <c r="UO40" s="471"/>
      <c r="UP40" s="471"/>
      <c r="UQ40" s="471"/>
      <c r="UR40" s="471"/>
      <c r="US40" s="471"/>
      <c r="UT40" s="471"/>
      <c r="UU40" s="471"/>
      <c r="UV40" s="471"/>
      <c r="UW40" s="471"/>
      <c r="UX40" s="471"/>
      <c r="UY40" s="471"/>
      <c r="UZ40" s="471"/>
      <c r="VA40" s="471"/>
      <c r="VB40" s="471"/>
      <c r="VC40" s="471"/>
      <c r="VD40" s="471"/>
      <c r="VE40" s="471"/>
      <c r="VF40" s="471"/>
      <c r="VG40" s="471"/>
      <c r="VH40" s="471"/>
      <c r="VI40" s="471"/>
      <c r="VJ40" s="471"/>
      <c r="VK40" s="471"/>
      <c r="VL40" s="471"/>
      <c r="VM40" s="471"/>
      <c r="VN40" s="471"/>
      <c r="VO40" s="471"/>
    </row>
    <row r="41" spans="1:587" s="421" customFormat="1" ht="28.5" x14ac:dyDescent="0.2">
      <c r="A41" s="502" t="str">
        <f>'Estimación anualizada '!A41</f>
        <v>10.1. Adopción, promoción y seguimiento de la política pública de ordenamiento productivo para la cadena agroindustrial de la panela</v>
      </c>
      <c r="B41" s="502">
        <f>'Estimación anualizada '!V41</f>
        <v>3727315284</v>
      </c>
      <c r="C41" s="502">
        <f>'Estimación anualizada '!B41+'Estimación anualizada '!C41+'Estimación anualizada '!D41+'Estimación anualizada '!E41</f>
        <v>887456020</v>
      </c>
      <c r="D41" s="502">
        <f>SUM('Estimación anualizada '!F41:M41)</f>
        <v>1419929632</v>
      </c>
      <c r="E41" s="502">
        <f>SUM('Estimación anualizada '!N41:U41)</f>
        <v>1419929632</v>
      </c>
      <c r="F41" s="502">
        <f t="shared" si="0"/>
        <v>3727315284</v>
      </c>
      <c r="G41" s="502">
        <f t="shared" si="1"/>
        <v>0</v>
      </c>
      <c r="H41" s="471"/>
      <c r="I41" s="471"/>
      <c r="J41" s="471"/>
      <c r="K41" s="471"/>
      <c r="L41" s="471"/>
      <c r="M41" s="471"/>
      <c r="N41" s="471"/>
      <c r="O41" s="471"/>
      <c r="P41" s="471"/>
      <c r="Q41" s="471"/>
      <c r="R41" s="471"/>
      <c r="S41" s="471"/>
      <c r="T41" s="471"/>
      <c r="U41" s="471"/>
      <c r="V41" s="471"/>
      <c r="W41" s="471"/>
      <c r="X41" s="471"/>
      <c r="Y41" s="471"/>
      <c r="Z41" s="471"/>
      <c r="AA41" s="471"/>
      <c r="AB41" s="471"/>
      <c r="AC41" s="471"/>
      <c r="AD41" s="471"/>
      <c r="AE41" s="471"/>
      <c r="AF41" s="471"/>
      <c r="AG41" s="471"/>
      <c r="AH41" s="471"/>
      <c r="AI41" s="471"/>
      <c r="AJ41" s="471"/>
      <c r="AK41" s="471"/>
      <c r="AL41" s="471"/>
      <c r="AM41" s="471"/>
      <c r="AN41" s="471"/>
      <c r="AO41" s="471"/>
      <c r="AP41" s="471"/>
      <c r="AQ41" s="471"/>
      <c r="AR41" s="471"/>
      <c r="AS41" s="471"/>
      <c r="AT41" s="471"/>
      <c r="AU41" s="471"/>
      <c r="AV41" s="471"/>
      <c r="AW41" s="471"/>
      <c r="AX41" s="471"/>
      <c r="AY41" s="471"/>
      <c r="AZ41" s="471"/>
      <c r="BA41" s="471"/>
      <c r="BB41" s="471"/>
      <c r="BC41" s="471"/>
      <c r="BD41" s="471"/>
      <c r="BE41" s="471"/>
      <c r="BF41" s="471"/>
      <c r="BG41" s="471"/>
      <c r="BH41" s="471"/>
      <c r="BI41" s="471"/>
      <c r="BJ41" s="471"/>
      <c r="BK41" s="471"/>
      <c r="BL41" s="471"/>
      <c r="BM41" s="471"/>
      <c r="BN41" s="471"/>
      <c r="BO41" s="471"/>
      <c r="BP41" s="471"/>
      <c r="BQ41" s="471"/>
      <c r="BR41" s="471"/>
      <c r="BS41" s="471"/>
      <c r="BT41" s="471"/>
      <c r="BU41" s="471"/>
      <c r="BV41" s="471"/>
      <c r="BW41" s="471"/>
      <c r="BX41" s="471"/>
      <c r="BY41" s="471"/>
      <c r="BZ41" s="471"/>
      <c r="CA41" s="471"/>
      <c r="CB41" s="471"/>
      <c r="CC41" s="471"/>
      <c r="CD41" s="471"/>
      <c r="CE41" s="471"/>
      <c r="CF41" s="471"/>
      <c r="CG41" s="471"/>
      <c r="CH41" s="471"/>
      <c r="CI41" s="471"/>
      <c r="CJ41" s="471"/>
      <c r="CK41" s="471"/>
      <c r="CL41" s="471"/>
      <c r="CM41" s="471"/>
      <c r="CN41" s="471"/>
      <c r="CO41" s="471"/>
      <c r="CP41" s="471"/>
      <c r="CQ41" s="471"/>
      <c r="CR41" s="471"/>
      <c r="CS41" s="471"/>
      <c r="CT41" s="471"/>
      <c r="CU41" s="471"/>
      <c r="CV41" s="471"/>
      <c r="CW41" s="471"/>
      <c r="CX41" s="471"/>
      <c r="CY41" s="471"/>
      <c r="CZ41" s="471"/>
      <c r="DA41" s="471"/>
      <c r="DB41" s="471"/>
      <c r="DC41" s="471"/>
      <c r="DD41" s="471"/>
      <c r="DE41" s="471"/>
      <c r="DF41" s="471"/>
      <c r="DG41" s="471"/>
      <c r="DH41" s="471"/>
      <c r="DI41" s="471"/>
      <c r="DJ41" s="471"/>
      <c r="DK41" s="471"/>
      <c r="DL41" s="471"/>
      <c r="DM41" s="471"/>
      <c r="DN41" s="471"/>
      <c r="DO41" s="471"/>
      <c r="DP41" s="471"/>
      <c r="DQ41" s="471"/>
      <c r="DR41" s="471"/>
      <c r="DS41" s="471"/>
      <c r="DT41" s="471"/>
      <c r="DU41" s="471"/>
      <c r="DV41" s="471"/>
      <c r="DW41" s="471"/>
      <c r="DX41" s="471"/>
      <c r="DY41" s="471"/>
      <c r="DZ41" s="471"/>
      <c r="EA41" s="471"/>
      <c r="EB41" s="471"/>
      <c r="EC41" s="471"/>
      <c r="ED41" s="471"/>
      <c r="EE41" s="471"/>
      <c r="EF41" s="471"/>
      <c r="EG41" s="471"/>
      <c r="EH41" s="471"/>
      <c r="EI41" s="471"/>
      <c r="EJ41" s="471"/>
      <c r="EK41" s="471"/>
      <c r="EL41" s="471"/>
      <c r="EM41" s="471"/>
      <c r="EN41" s="471"/>
      <c r="EO41" s="471"/>
      <c r="EP41" s="471"/>
      <c r="EQ41" s="471"/>
      <c r="ER41" s="471"/>
      <c r="ES41" s="471"/>
      <c r="ET41" s="471"/>
      <c r="EU41" s="471"/>
      <c r="EV41" s="471"/>
      <c r="EW41" s="471"/>
      <c r="EX41" s="471"/>
      <c r="EY41" s="471"/>
      <c r="EZ41" s="471"/>
      <c r="FA41" s="471"/>
      <c r="FB41" s="471"/>
      <c r="FC41" s="471"/>
      <c r="FD41" s="471"/>
      <c r="FE41" s="471"/>
      <c r="FF41" s="471"/>
      <c r="FG41" s="471"/>
      <c r="FH41" s="471"/>
      <c r="FI41" s="471"/>
      <c r="FJ41" s="471"/>
      <c r="FK41" s="471"/>
      <c r="FL41" s="471"/>
      <c r="FM41" s="471"/>
      <c r="FN41" s="471"/>
      <c r="FO41" s="471"/>
      <c r="FP41" s="471"/>
      <c r="FQ41" s="471"/>
      <c r="FR41" s="471"/>
      <c r="FS41" s="471"/>
      <c r="FT41" s="471"/>
      <c r="FU41" s="471"/>
      <c r="FV41" s="471"/>
      <c r="FW41" s="471"/>
      <c r="FX41" s="471"/>
      <c r="FY41" s="471"/>
      <c r="FZ41" s="471"/>
      <c r="GA41" s="471"/>
      <c r="GB41" s="471"/>
      <c r="GC41" s="471"/>
      <c r="GD41" s="471"/>
      <c r="GE41" s="471"/>
      <c r="GF41" s="471"/>
      <c r="GG41" s="471"/>
      <c r="GH41" s="471"/>
      <c r="GI41" s="471"/>
      <c r="GJ41" s="471"/>
      <c r="GK41" s="471"/>
      <c r="GL41" s="471"/>
      <c r="GM41" s="471"/>
      <c r="GN41" s="471"/>
      <c r="GO41" s="471"/>
      <c r="GP41" s="471"/>
      <c r="GQ41" s="471"/>
      <c r="GR41" s="471"/>
      <c r="GS41" s="471"/>
      <c r="GT41" s="471"/>
      <c r="GU41" s="471"/>
      <c r="GV41" s="471"/>
      <c r="GW41" s="471"/>
      <c r="GX41" s="471"/>
      <c r="GY41" s="471"/>
      <c r="GZ41" s="471"/>
      <c r="HA41" s="471"/>
      <c r="HB41" s="471"/>
      <c r="HC41" s="471"/>
      <c r="HD41" s="471"/>
      <c r="HE41" s="471"/>
      <c r="HF41" s="471"/>
      <c r="HG41" s="471"/>
      <c r="HH41" s="471"/>
      <c r="HI41" s="471"/>
      <c r="HJ41" s="471"/>
      <c r="HK41" s="471"/>
      <c r="HL41" s="471"/>
      <c r="HM41" s="471"/>
      <c r="HN41" s="471"/>
      <c r="HO41" s="471"/>
      <c r="HP41" s="471"/>
      <c r="HQ41" s="471"/>
      <c r="HR41" s="471"/>
      <c r="HS41" s="471"/>
      <c r="HT41" s="471"/>
      <c r="HU41" s="471"/>
      <c r="HV41" s="471"/>
      <c r="HW41" s="471"/>
      <c r="HX41" s="471"/>
      <c r="HY41" s="471"/>
      <c r="HZ41" s="471"/>
      <c r="IA41" s="471"/>
      <c r="IB41" s="471"/>
      <c r="IC41" s="471"/>
      <c r="ID41" s="471"/>
      <c r="IE41" s="471"/>
      <c r="IF41" s="471"/>
      <c r="IG41" s="471"/>
      <c r="IH41" s="471"/>
      <c r="II41" s="471"/>
      <c r="IJ41" s="471"/>
      <c r="IK41" s="471"/>
      <c r="IL41" s="471"/>
      <c r="IM41" s="471"/>
      <c r="IN41" s="471"/>
      <c r="IO41" s="471"/>
      <c r="IP41" s="471"/>
      <c r="IQ41" s="471"/>
      <c r="IR41" s="471"/>
      <c r="IS41" s="471"/>
      <c r="IT41" s="471"/>
      <c r="IU41" s="471"/>
      <c r="IV41" s="471"/>
      <c r="IW41" s="471"/>
      <c r="IX41" s="471"/>
      <c r="IY41" s="471"/>
      <c r="IZ41" s="471"/>
      <c r="JA41" s="471"/>
      <c r="JB41" s="471"/>
      <c r="JC41" s="471"/>
      <c r="JD41" s="471"/>
      <c r="JE41" s="471"/>
      <c r="JF41" s="471"/>
      <c r="JG41" s="471"/>
      <c r="JH41" s="471"/>
      <c r="JI41" s="471"/>
      <c r="JJ41" s="471"/>
      <c r="JK41" s="471"/>
      <c r="JL41" s="471"/>
      <c r="JM41" s="471"/>
      <c r="JN41" s="471"/>
      <c r="JO41" s="471"/>
      <c r="JP41" s="471"/>
      <c r="JQ41" s="471"/>
      <c r="JR41" s="471"/>
      <c r="JS41" s="471"/>
      <c r="JT41" s="471"/>
      <c r="JU41" s="471"/>
      <c r="JV41" s="471"/>
      <c r="JW41" s="471"/>
      <c r="JX41" s="471"/>
      <c r="JY41" s="471"/>
      <c r="JZ41" s="471"/>
      <c r="KA41" s="471"/>
      <c r="KB41" s="471"/>
      <c r="KC41" s="471"/>
      <c r="KD41" s="471"/>
      <c r="KE41" s="471"/>
      <c r="KF41" s="471"/>
      <c r="KG41" s="471"/>
      <c r="KH41" s="471"/>
      <c r="KI41" s="471"/>
      <c r="KJ41" s="471"/>
      <c r="KK41" s="471"/>
      <c r="KL41" s="471"/>
      <c r="KM41" s="471"/>
      <c r="KN41" s="471"/>
      <c r="KO41" s="471"/>
      <c r="KP41" s="471"/>
      <c r="KQ41" s="471"/>
      <c r="KR41" s="471"/>
      <c r="KS41" s="471"/>
      <c r="KT41" s="471"/>
      <c r="KU41" s="471"/>
      <c r="KV41" s="471"/>
      <c r="KW41" s="471"/>
      <c r="KX41" s="471"/>
      <c r="KY41" s="471"/>
      <c r="KZ41" s="471"/>
      <c r="LA41" s="471"/>
      <c r="LB41" s="471"/>
      <c r="LC41" s="471"/>
      <c r="LD41" s="471"/>
      <c r="LE41" s="471"/>
      <c r="LF41" s="471"/>
      <c r="LG41" s="471"/>
      <c r="LH41" s="471"/>
      <c r="LI41" s="471"/>
      <c r="LJ41" s="471"/>
      <c r="LK41" s="471"/>
      <c r="LL41" s="471"/>
      <c r="LM41" s="471"/>
      <c r="LN41" s="471"/>
      <c r="LO41" s="471"/>
      <c r="LP41" s="471"/>
      <c r="LQ41" s="471"/>
      <c r="LR41" s="471"/>
      <c r="LS41" s="471"/>
      <c r="LT41" s="471"/>
      <c r="LU41" s="471"/>
      <c r="LV41" s="471"/>
      <c r="LW41" s="471"/>
      <c r="LX41" s="471"/>
      <c r="LY41" s="471"/>
      <c r="LZ41" s="471"/>
      <c r="MA41" s="471"/>
      <c r="MB41" s="471"/>
      <c r="MC41" s="471"/>
      <c r="MD41" s="471"/>
      <c r="ME41" s="471"/>
      <c r="MF41" s="471"/>
      <c r="MG41" s="471"/>
      <c r="MH41" s="471"/>
      <c r="MI41" s="471"/>
      <c r="MJ41" s="471"/>
      <c r="MK41" s="471"/>
      <c r="ML41" s="471"/>
      <c r="MM41" s="471"/>
      <c r="MN41" s="471"/>
      <c r="MO41" s="471"/>
      <c r="MP41" s="471"/>
      <c r="MQ41" s="471"/>
      <c r="MR41" s="471"/>
      <c r="MS41" s="471"/>
      <c r="MT41" s="471"/>
      <c r="MU41" s="471"/>
      <c r="MV41" s="471"/>
      <c r="MW41" s="471"/>
      <c r="MX41" s="471"/>
      <c r="MY41" s="471"/>
      <c r="MZ41" s="471"/>
      <c r="NA41" s="471"/>
      <c r="NB41" s="471"/>
      <c r="NC41" s="471"/>
      <c r="ND41" s="471"/>
      <c r="NE41" s="471"/>
      <c r="NF41" s="471"/>
      <c r="NG41" s="471"/>
      <c r="NH41" s="471"/>
      <c r="NI41" s="471"/>
      <c r="NJ41" s="471"/>
      <c r="NK41" s="471"/>
      <c r="NL41" s="471"/>
      <c r="NM41" s="471"/>
      <c r="NN41" s="471"/>
      <c r="NO41" s="471"/>
      <c r="NP41" s="471"/>
      <c r="NQ41" s="471"/>
      <c r="NR41" s="471"/>
      <c r="NS41" s="471"/>
      <c r="NT41" s="471"/>
      <c r="NU41" s="471"/>
      <c r="NV41" s="471"/>
      <c r="NW41" s="471"/>
      <c r="NX41" s="471"/>
      <c r="NY41" s="471"/>
      <c r="NZ41" s="471"/>
      <c r="OA41" s="471"/>
      <c r="OB41" s="471"/>
      <c r="OC41" s="471"/>
      <c r="OD41" s="471"/>
      <c r="OE41" s="471"/>
      <c r="OF41" s="471"/>
      <c r="OG41" s="471"/>
      <c r="OH41" s="471"/>
      <c r="OI41" s="471"/>
      <c r="OJ41" s="471"/>
      <c r="OK41" s="471"/>
      <c r="OL41" s="471"/>
      <c r="OM41" s="471"/>
      <c r="ON41" s="471"/>
      <c r="OO41" s="471"/>
      <c r="OP41" s="471"/>
      <c r="OQ41" s="471"/>
      <c r="OR41" s="471"/>
      <c r="OS41" s="471"/>
      <c r="OT41" s="471"/>
      <c r="OU41" s="471"/>
      <c r="OV41" s="471"/>
      <c r="OW41" s="471"/>
      <c r="OX41" s="471"/>
      <c r="OY41" s="471"/>
      <c r="OZ41" s="471"/>
      <c r="PA41" s="471"/>
      <c r="PB41" s="471"/>
      <c r="PC41" s="471"/>
      <c r="PD41" s="471"/>
      <c r="PE41" s="471"/>
      <c r="PF41" s="471"/>
      <c r="PG41" s="471"/>
      <c r="PH41" s="471"/>
      <c r="PI41" s="471"/>
      <c r="PJ41" s="471"/>
      <c r="PK41" s="471"/>
      <c r="PL41" s="471"/>
      <c r="PM41" s="471"/>
      <c r="PN41" s="471"/>
      <c r="PO41" s="471"/>
      <c r="PP41" s="471"/>
      <c r="PQ41" s="471"/>
      <c r="PR41" s="471"/>
      <c r="PS41" s="471"/>
      <c r="PT41" s="471"/>
      <c r="PU41" s="471"/>
      <c r="PV41" s="471"/>
      <c r="PW41" s="471"/>
      <c r="PX41" s="471"/>
      <c r="PY41" s="471"/>
      <c r="PZ41" s="471"/>
      <c r="QA41" s="471"/>
      <c r="QB41" s="471"/>
      <c r="QC41" s="471"/>
      <c r="QD41" s="471"/>
      <c r="QE41" s="471"/>
      <c r="QF41" s="471"/>
      <c r="QG41" s="471"/>
      <c r="QH41" s="471"/>
      <c r="QI41" s="471"/>
      <c r="QJ41" s="471"/>
      <c r="QK41" s="471"/>
      <c r="QL41" s="471"/>
      <c r="QM41" s="471"/>
      <c r="QN41" s="471"/>
      <c r="QO41" s="471"/>
      <c r="QP41" s="471"/>
      <c r="QQ41" s="471"/>
      <c r="QR41" s="471"/>
      <c r="QS41" s="471"/>
      <c r="QT41" s="471"/>
      <c r="QU41" s="471"/>
      <c r="QV41" s="471"/>
      <c r="QW41" s="471"/>
      <c r="QX41" s="471"/>
      <c r="QY41" s="471"/>
      <c r="QZ41" s="471"/>
      <c r="RA41" s="471"/>
      <c r="RB41" s="471"/>
      <c r="RC41" s="471"/>
      <c r="RD41" s="471"/>
      <c r="RE41" s="471"/>
      <c r="RF41" s="471"/>
      <c r="RG41" s="471"/>
      <c r="RH41" s="471"/>
      <c r="RI41" s="471"/>
      <c r="RJ41" s="471"/>
      <c r="RK41" s="471"/>
      <c r="RL41" s="471"/>
      <c r="RM41" s="471"/>
      <c r="RN41" s="471"/>
      <c r="RO41" s="471"/>
      <c r="RP41" s="471"/>
      <c r="RQ41" s="471"/>
      <c r="RR41" s="471"/>
      <c r="RS41" s="471"/>
      <c r="RT41" s="471"/>
      <c r="RU41" s="471"/>
      <c r="RV41" s="471"/>
      <c r="RW41" s="471"/>
      <c r="RX41" s="471"/>
      <c r="RY41" s="471"/>
      <c r="RZ41" s="471"/>
      <c r="SA41" s="471"/>
      <c r="SB41" s="471"/>
      <c r="SC41" s="471"/>
      <c r="SD41" s="471"/>
      <c r="SE41" s="471"/>
      <c r="SF41" s="471"/>
      <c r="SG41" s="471"/>
      <c r="SH41" s="471"/>
      <c r="SI41" s="471"/>
      <c r="SJ41" s="471"/>
      <c r="SK41" s="471"/>
      <c r="SL41" s="471"/>
      <c r="SM41" s="471"/>
      <c r="SN41" s="471"/>
      <c r="SO41" s="471"/>
      <c r="SP41" s="471"/>
      <c r="SQ41" s="471"/>
      <c r="SR41" s="471"/>
      <c r="SS41" s="471"/>
      <c r="ST41" s="471"/>
      <c r="SU41" s="471"/>
      <c r="SV41" s="471"/>
      <c r="SW41" s="471"/>
      <c r="SX41" s="471"/>
      <c r="SY41" s="471"/>
      <c r="SZ41" s="471"/>
      <c r="TA41" s="471"/>
      <c r="TB41" s="471"/>
      <c r="TC41" s="471"/>
      <c r="TD41" s="471"/>
      <c r="TE41" s="471"/>
      <c r="TF41" s="471"/>
      <c r="TG41" s="471"/>
      <c r="TH41" s="471"/>
      <c r="TI41" s="471"/>
      <c r="TJ41" s="471"/>
      <c r="TK41" s="471"/>
      <c r="TL41" s="471"/>
      <c r="TM41" s="471"/>
      <c r="TN41" s="471"/>
      <c r="TO41" s="471"/>
      <c r="TP41" s="471"/>
      <c r="TQ41" s="471"/>
      <c r="TR41" s="471"/>
      <c r="TS41" s="471"/>
      <c r="TT41" s="471"/>
      <c r="TU41" s="471"/>
      <c r="TV41" s="471"/>
      <c r="TW41" s="471"/>
      <c r="TX41" s="471"/>
      <c r="TY41" s="471"/>
      <c r="TZ41" s="471"/>
      <c r="UA41" s="471"/>
      <c r="UB41" s="471"/>
      <c r="UC41" s="471"/>
      <c r="UD41" s="471"/>
      <c r="UE41" s="471"/>
      <c r="UF41" s="471"/>
      <c r="UG41" s="471"/>
      <c r="UH41" s="471"/>
      <c r="UI41" s="471"/>
      <c r="UJ41" s="471"/>
      <c r="UK41" s="471"/>
      <c r="UL41" s="471"/>
      <c r="UM41" s="471"/>
      <c r="UN41" s="471"/>
      <c r="UO41" s="471"/>
      <c r="UP41" s="471"/>
      <c r="UQ41" s="471"/>
      <c r="UR41" s="471"/>
      <c r="US41" s="471"/>
      <c r="UT41" s="471"/>
      <c r="UU41" s="471"/>
      <c r="UV41" s="471"/>
      <c r="UW41" s="471"/>
      <c r="UX41" s="471"/>
      <c r="UY41" s="471"/>
      <c r="UZ41" s="471"/>
      <c r="VA41" s="471"/>
      <c r="VB41" s="471"/>
      <c r="VC41" s="471"/>
      <c r="VD41" s="471"/>
      <c r="VE41" s="471"/>
      <c r="VF41" s="471"/>
      <c r="VG41" s="471"/>
      <c r="VH41" s="471"/>
      <c r="VI41" s="471"/>
      <c r="VJ41" s="471"/>
      <c r="VK41" s="471"/>
      <c r="VL41" s="471"/>
      <c r="VM41" s="471"/>
      <c r="VN41" s="471"/>
      <c r="VO41" s="471"/>
    </row>
    <row r="42" spans="1:587" s="421" customFormat="1" x14ac:dyDescent="0.2">
      <c r="A42" s="502" t="str">
        <f>'Estimación anualizada '!A42</f>
        <v>10.2. Constitución y fortalecimiento de la Organización de la Cadena Agroindustrial de la Panela</v>
      </c>
      <c r="B42" s="502">
        <f>'Estimación anualizada '!V42</f>
        <v>22914192912</v>
      </c>
      <c r="C42" s="502">
        <f>'Estimación anualizada '!B42+'Estimación anualizada '!C42+'Estimación anualizada '!D42+'Estimación anualizada '!E42</f>
        <v>3732387856</v>
      </c>
      <c r="D42" s="502">
        <f>SUM('Estimación anualizada '!F42:M42)</f>
        <v>9590902528</v>
      </c>
      <c r="E42" s="502">
        <f>SUM('Estimación anualizada '!N42:U42)</f>
        <v>9590902528</v>
      </c>
      <c r="F42" s="502">
        <f t="shared" si="0"/>
        <v>22914192912</v>
      </c>
      <c r="G42" s="502">
        <f t="shared" si="1"/>
        <v>0</v>
      </c>
      <c r="H42" s="471"/>
      <c r="I42" s="471"/>
      <c r="J42" s="471"/>
      <c r="K42" s="471"/>
      <c r="L42" s="471"/>
      <c r="M42" s="471"/>
      <c r="N42" s="471"/>
      <c r="O42" s="471"/>
      <c r="P42" s="471"/>
      <c r="Q42" s="471"/>
      <c r="R42" s="471"/>
      <c r="S42" s="471"/>
      <c r="T42" s="471"/>
      <c r="U42" s="471"/>
      <c r="V42" s="471"/>
      <c r="W42" s="471"/>
      <c r="X42" s="471"/>
      <c r="Y42" s="471"/>
      <c r="Z42" s="471"/>
      <c r="AA42" s="471"/>
      <c r="AB42" s="471"/>
      <c r="AC42" s="471"/>
      <c r="AD42" s="471"/>
      <c r="AE42" s="471"/>
      <c r="AF42" s="471"/>
      <c r="AG42" s="471"/>
      <c r="AH42" s="471"/>
      <c r="AI42" s="471"/>
      <c r="AJ42" s="471"/>
      <c r="AK42" s="471"/>
      <c r="AL42" s="471"/>
      <c r="AM42" s="471"/>
      <c r="AN42" s="471"/>
      <c r="AO42" s="471"/>
      <c r="AP42" s="471"/>
      <c r="AQ42" s="471"/>
      <c r="AR42" s="471"/>
      <c r="AS42" s="471"/>
      <c r="AT42" s="471"/>
      <c r="AU42" s="471"/>
      <c r="AV42" s="471"/>
      <c r="AW42" s="471"/>
      <c r="AX42" s="471"/>
      <c r="AY42" s="471"/>
      <c r="AZ42" s="471"/>
      <c r="BA42" s="471"/>
      <c r="BB42" s="471"/>
      <c r="BC42" s="471"/>
      <c r="BD42" s="471"/>
      <c r="BE42" s="471"/>
      <c r="BF42" s="471"/>
      <c r="BG42" s="471"/>
      <c r="BH42" s="471"/>
      <c r="BI42" s="471"/>
      <c r="BJ42" s="471"/>
      <c r="BK42" s="471"/>
      <c r="BL42" s="471"/>
      <c r="BM42" s="471"/>
      <c r="BN42" s="471"/>
      <c r="BO42" s="471"/>
      <c r="BP42" s="471"/>
      <c r="BQ42" s="471"/>
      <c r="BR42" s="471"/>
      <c r="BS42" s="471"/>
      <c r="BT42" s="471"/>
      <c r="BU42" s="471"/>
      <c r="BV42" s="471"/>
      <c r="BW42" s="471"/>
      <c r="BX42" s="471"/>
      <c r="BY42" s="471"/>
      <c r="BZ42" s="471"/>
      <c r="CA42" s="471"/>
      <c r="CB42" s="471"/>
      <c r="CC42" s="471"/>
      <c r="CD42" s="471"/>
      <c r="CE42" s="471"/>
      <c r="CF42" s="471"/>
      <c r="CG42" s="471"/>
      <c r="CH42" s="471"/>
      <c r="CI42" s="471"/>
      <c r="CJ42" s="471"/>
      <c r="CK42" s="471"/>
      <c r="CL42" s="471"/>
      <c r="CM42" s="471"/>
      <c r="CN42" s="471"/>
      <c r="CO42" s="471"/>
      <c r="CP42" s="471"/>
      <c r="CQ42" s="471"/>
      <c r="CR42" s="471"/>
      <c r="CS42" s="471"/>
      <c r="CT42" s="471"/>
      <c r="CU42" s="471"/>
      <c r="CV42" s="471"/>
      <c r="CW42" s="471"/>
      <c r="CX42" s="471"/>
      <c r="CY42" s="471"/>
      <c r="CZ42" s="471"/>
      <c r="DA42" s="471"/>
      <c r="DB42" s="471"/>
      <c r="DC42" s="471"/>
      <c r="DD42" s="471"/>
      <c r="DE42" s="471"/>
      <c r="DF42" s="471"/>
      <c r="DG42" s="471"/>
      <c r="DH42" s="471"/>
      <c r="DI42" s="471"/>
      <c r="DJ42" s="471"/>
      <c r="DK42" s="471"/>
      <c r="DL42" s="471"/>
      <c r="DM42" s="471"/>
      <c r="DN42" s="471"/>
      <c r="DO42" s="471"/>
      <c r="DP42" s="471"/>
      <c r="DQ42" s="471"/>
      <c r="DR42" s="471"/>
      <c r="DS42" s="471"/>
      <c r="DT42" s="471"/>
      <c r="DU42" s="471"/>
      <c r="DV42" s="471"/>
      <c r="DW42" s="471"/>
      <c r="DX42" s="471"/>
      <c r="DY42" s="471"/>
      <c r="DZ42" s="471"/>
      <c r="EA42" s="471"/>
      <c r="EB42" s="471"/>
      <c r="EC42" s="471"/>
      <c r="ED42" s="471"/>
      <c r="EE42" s="471"/>
      <c r="EF42" s="471"/>
      <c r="EG42" s="471"/>
      <c r="EH42" s="471"/>
      <c r="EI42" s="471"/>
      <c r="EJ42" s="471"/>
      <c r="EK42" s="471"/>
      <c r="EL42" s="471"/>
      <c r="EM42" s="471"/>
      <c r="EN42" s="471"/>
      <c r="EO42" s="471"/>
      <c r="EP42" s="471"/>
      <c r="EQ42" s="471"/>
      <c r="ER42" s="471"/>
      <c r="ES42" s="471"/>
      <c r="ET42" s="471"/>
      <c r="EU42" s="471"/>
      <c r="EV42" s="471"/>
      <c r="EW42" s="471"/>
      <c r="EX42" s="471"/>
      <c r="EY42" s="471"/>
      <c r="EZ42" s="471"/>
      <c r="FA42" s="471"/>
      <c r="FB42" s="471"/>
      <c r="FC42" s="471"/>
      <c r="FD42" s="471"/>
      <c r="FE42" s="471"/>
      <c r="FF42" s="471"/>
      <c r="FG42" s="471"/>
      <c r="FH42" s="471"/>
      <c r="FI42" s="471"/>
      <c r="FJ42" s="471"/>
      <c r="FK42" s="471"/>
      <c r="FL42" s="471"/>
      <c r="FM42" s="471"/>
      <c r="FN42" s="471"/>
      <c r="FO42" s="471"/>
      <c r="FP42" s="471"/>
      <c r="FQ42" s="471"/>
      <c r="FR42" s="471"/>
      <c r="FS42" s="471"/>
      <c r="FT42" s="471"/>
      <c r="FU42" s="471"/>
      <c r="FV42" s="471"/>
      <c r="FW42" s="471"/>
      <c r="FX42" s="471"/>
      <c r="FY42" s="471"/>
      <c r="FZ42" s="471"/>
      <c r="GA42" s="471"/>
      <c r="GB42" s="471"/>
      <c r="GC42" s="471"/>
      <c r="GD42" s="471"/>
      <c r="GE42" s="471"/>
      <c r="GF42" s="471"/>
      <c r="GG42" s="471"/>
      <c r="GH42" s="471"/>
      <c r="GI42" s="471"/>
      <c r="GJ42" s="471"/>
      <c r="GK42" s="471"/>
      <c r="GL42" s="471"/>
      <c r="GM42" s="471"/>
      <c r="GN42" s="471"/>
      <c r="GO42" s="471"/>
      <c r="GP42" s="471"/>
      <c r="GQ42" s="471"/>
      <c r="GR42" s="471"/>
      <c r="GS42" s="471"/>
      <c r="GT42" s="471"/>
      <c r="GU42" s="471"/>
      <c r="GV42" s="471"/>
      <c r="GW42" s="471"/>
      <c r="GX42" s="471"/>
      <c r="GY42" s="471"/>
      <c r="GZ42" s="471"/>
      <c r="HA42" s="471"/>
      <c r="HB42" s="471"/>
      <c r="HC42" s="471"/>
      <c r="HD42" s="471"/>
      <c r="HE42" s="471"/>
      <c r="HF42" s="471"/>
      <c r="HG42" s="471"/>
      <c r="HH42" s="471"/>
      <c r="HI42" s="471"/>
      <c r="HJ42" s="471"/>
      <c r="HK42" s="471"/>
      <c r="HL42" s="471"/>
      <c r="HM42" s="471"/>
      <c r="HN42" s="471"/>
      <c r="HO42" s="471"/>
      <c r="HP42" s="471"/>
      <c r="HQ42" s="471"/>
      <c r="HR42" s="471"/>
      <c r="HS42" s="471"/>
      <c r="HT42" s="471"/>
      <c r="HU42" s="471"/>
      <c r="HV42" s="471"/>
      <c r="HW42" s="471"/>
      <c r="HX42" s="471"/>
      <c r="HY42" s="471"/>
      <c r="HZ42" s="471"/>
      <c r="IA42" s="471"/>
      <c r="IB42" s="471"/>
      <c r="IC42" s="471"/>
      <c r="ID42" s="471"/>
      <c r="IE42" s="471"/>
      <c r="IF42" s="471"/>
      <c r="IG42" s="471"/>
      <c r="IH42" s="471"/>
      <c r="II42" s="471"/>
      <c r="IJ42" s="471"/>
      <c r="IK42" s="471"/>
      <c r="IL42" s="471"/>
      <c r="IM42" s="471"/>
      <c r="IN42" s="471"/>
      <c r="IO42" s="471"/>
      <c r="IP42" s="471"/>
      <c r="IQ42" s="471"/>
      <c r="IR42" s="471"/>
      <c r="IS42" s="471"/>
      <c r="IT42" s="471"/>
      <c r="IU42" s="471"/>
      <c r="IV42" s="471"/>
      <c r="IW42" s="471"/>
      <c r="IX42" s="471"/>
      <c r="IY42" s="471"/>
      <c r="IZ42" s="471"/>
      <c r="JA42" s="471"/>
      <c r="JB42" s="471"/>
      <c r="JC42" s="471"/>
      <c r="JD42" s="471"/>
      <c r="JE42" s="471"/>
      <c r="JF42" s="471"/>
      <c r="JG42" s="471"/>
      <c r="JH42" s="471"/>
      <c r="JI42" s="471"/>
      <c r="JJ42" s="471"/>
      <c r="JK42" s="471"/>
      <c r="JL42" s="471"/>
      <c r="JM42" s="471"/>
      <c r="JN42" s="471"/>
      <c r="JO42" s="471"/>
      <c r="JP42" s="471"/>
      <c r="JQ42" s="471"/>
      <c r="JR42" s="471"/>
      <c r="JS42" s="471"/>
      <c r="JT42" s="471"/>
      <c r="JU42" s="471"/>
      <c r="JV42" s="471"/>
      <c r="JW42" s="471"/>
      <c r="JX42" s="471"/>
      <c r="JY42" s="471"/>
      <c r="JZ42" s="471"/>
      <c r="KA42" s="471"/>
      <c r="KB42" s="471"/>
      <c r="KC42" s="471"/>
      <c r="KD42" s="471"/>
      <c r="KE42" s="471"/>
      <c r="KF42" s="471"/>
      <c r="KG42" s="471"/>
      <c r="KH42" s="471"/>
      <c r="KI42" s="471"/>
      <c r="KJ42" s="471"/>
      <c r="KK42" s="471"/>
      <c r="KL42" s="471"/>
      <c r="KM42" s="471"/>
      <c r="KN42" s="471"/>
      <c r="KO42" s="471"/>
      <c r="KP42" s="471"/>
      <c r="KQ42" s="471"/>
      <c r="KR42" s="471"/>
      <c r="KS42" s="471"/>
      <c r="KT42" s="471"/>
      <c r="KU42" s="471"/>
      <c r="KV42" s="471"/>
      <c r="KW42" s="471"/>
      <c r="KX42" s="471"/>
      <c r="KY42" s="471"/>
      <c r="KZ42" s="471"/>
      <c r="LA42" s="471"/>
      <c r="LB42" s="471"/>
      <c r="LC42" s="471"/>
      <c r="LD42" s="471"/>
      <c r="LE42" s="471"/>
      <c r="LF42" s="471"/>
      <c r="LG42" s="471"/>
      <c r="LH42" s="471"/>
      <c r="LI42" s="471"/>
      <c r="LJ42" s="471"/>
      <c r="LK42" s="471"/>
      <c r="LL42" s="471"/>
      <c r="LM42" s="471"/>
      <c r="LN42" s="471"/>
      <c r="LO42" s="471"/>
      <c r="LP42" s="471"/>
      <c r="LQ42" s="471"/>
      <c r="LR42" s="471"/>
      <c r="LS42" s="471"/>
      <c r="LT42" s="471"/>
      <c r="LU42" s="471"/>
      <c r="LV42" s="471"/>
      <c r="LW42" s="471"/>
      <c r="LX42" s="471"/>
      <c r="LY42" s="471"/>
      <c r="LZ42" s="471"/>
      <c r="MA42" s="471"/>
      <c r="MB42" s="471"/>
      <c r="MC42" s="471"/>
      <c r="MD42" s="471"/>
      <c r="ME42" s="471"/>
      <c r="MF42" s="471"/>
      <c r="MG42" s="471"/>
      <c r="MH42" s="471"/>
      <c r="MI42" s="471"/>
      <c r="MJ42" s="471"/>
      <c r="MK42" s="471"/>
      <c r="ML42" s="471"/>
      <c r="MM42" s="471"/>
      <c r="MN42" s="471"/>
      <c r="MO42" s="471"/>
      <c r="MP42" s="471"/>
      <c r="MQ42" s="471"/>
      <c r="MR42" s="471"/>
      <c r="MS42" s="471"/>
      <c r="MT42" s="471"/>
      <c r="MU42" s="471"/>
      <c r="MV42" s="471"/>
      <c r="MW42" s="471"/>
      <c r="MX42" s="471"/>
      <c r="MY42" s="471"/>
      <c r="MZ42" s="471"/>
      <c r="NA42" s="471"/>
      <c r="NB42" s="471"/>
      <c r="NC42" s="471"/>
      <c r="ND42" s="471"/>
      <c r="NE42" s="471"/>
      <c r="NF42" s="471"/>
      <c r="NG42" s="471"/>
      <c r="NH42" s="471"/>
      <c r="NI42" s="471"/>
      <c r="NJ42" s="471"/>
      <c r="NK42" s="471"/>
      <c r="NL42" s="471"/>
      <c r="NM42" s="471"/>
      <c r="NN42" s="471"/>
      <c r="NO42" s="471"/>
      <c r="NP42" s="471"/>
      <c r="NQ42" s="471"/>
      <c r="NR42" s="471"/>
      <c r="NS42" s="471"/>
      <c r="NT42" s="471"/>
      <c r="NU42" s="471"/>
      <c r="NV42" s="471"/>
      <c r="NW42" s="471"/>
      <c r="NX42" s="471"/>
      <c r="NY42" s="471"/>
      <c r="NZ42" s="471"/>
      <c r="OA42" s="471"/>
      <c r="OB42" s="471"/>
      <c r="OC42" s="471"/>
      <c r="OD42" s="471"/>
      <c r="OE42" s="471"/>
      <c r="OF42" s="471"/>
      <c r="OG42" s="471"/>
      <c r="OH42" s="471"/>
      <c r="OI42" s="471"/>
      <c r="OJ42" s="471"/>
      <c r="OK42" s="471"/>
      <c r="OL42" s="471"/>
      <c r="OM42" s="471"/>
      <c r="ON42" s="471"/>
      <c r="OO42" s="471"/>
      <c r="OP42" s="471"/>
      <c r="OQ42" s="471"/>
      <c r="OR42" s="471"/>
      <c r="OS42" s="471"/>
      <c r="OT42" s="471"/>
      <c r="OU42" s="471"/>
      <c r="OV42" s="471"/>
      <c r="OW42" s="471"/>
      <c r="OX42" s="471"/>
      <c r="OY42" s="471"/>
      <c r="OZ42" s="471"/>
      <c r="PA42" s="471"/>
      <c r="PB42" s="471"/>
      <c r="PC42" s="471"/>
      <c r="PD42" s="471"/>
      <c r="PE42" s="471"/>
      <c r="PF42" s="471"/>
      <c r="PG42" s="471"/>
      <c r="PH42" s="471"/>
      <c r="PI42" s="471"/>
      <c r="PJ42" s="471"/>
      <c r="PK42" s="471"/>
      <c r="PL42" s="471"/>
      <c r="PM42" s="471"/>
      <c r="PN42" s="471"/>
      <c r="PO42" s="471"/>
      <c r="PP42" s="471"/>
      <c r="PQ42" s="471"/>
      <c r="PR42" s="471"/>
      <c r="PS42" s="471"/>
      <c r="PT42" s="471"/>
      <c r="PU42" s="471"/>
      <c r="PV42" s="471"/>
      <c r="PW42" s="471"/>
      <c r="PX42" s="471"/>
      <c r="PY42" s="471"/>
      <c r="PZ42" s="471"/>
      <c r="QA42" s="471"/>
      <c r="QB42" s="471"/>
      <c r="QC42" s="471"/>
      <c r="QD42" s="471"/>
      <c r="QE42" s="471"/>
      <c r="QF42" s="471"/>
      <c r="QG42" s="471"/>
      <c r="QH42" s="471"/>
      <c r="QI42" s="471"/>
      <c r="QJ42" s="471"/>
      <c r="QK42" s="471"/>
      <c r="QL42" s="471"/>
      <c r="QM42" s="471"/>
      <c r="QN42" s="471"/>
      <c r="QO42" s="471"/>
      <c r="QP42" s="471"/>
      <c r="QQ42" s="471"/>
      <c r="QR42" s="471"/>
      <c r="QS42" s="471"/>
      <c r="QT42" s="471"/>
      <c r="QU42" s="471"/>
      <c r="QV42" s="471"/>
      <c r="QW42" s="471"/>
      <c r="QX42" s="471"/>
      <c r="QY42" s="471"/>
      <c r="QZ42" s="471"/>
      <c r="RA42" s="471"/>
      <c r="RB42" s="471"/>
      <c r="RC42" s="471"/>
      <c r="RD42" s="471"/>
      <c r="RE42" s="471"/>
      <c r="RF42" s="471"/>
      <c r="RG42" s="471"/>
      <c r="RH42" s="471"/>
      <c r="RI42" s="471"/>
      <c r="RJ42" s="471"/>
      <c r="RK42" s="471"/>
      <c r="RL42" s="471"/>
      <c r="RM42" s="471"/>
      <c r="RN42" s="471"/>
      <c r="RO42" s="471"/>
      <c r="RP42" s="471"/>
      <c r="RQ42" s="471"/>
      <c r="RR42" s="471"/>
      <c r="RS42" s="471"/>
      <c r="RT42" s="471"/>
      <c r="RU42" s="471"/>
      <c r="RV42" s="471"/>
      <c r="RW42" s="471"/>
      <c r="RX42" s="471"/>
      <c r="RY42" s="471"/>
      <c r="RZ42" s="471"/>
      <c r="SA42" s="471"/>
      <c r="SB42" s="471"/>
      <c r="SC42" s="471"/>
      <c r="SD42" s="471"/>
      <c r="SE42" s="471"/>
      <c r="SF42" s="471"/>
      <c r="SG42" s="471"/>
      <c r="SH42" s="471"/>
      <c r="SI42" s="471"/>
      <c r="SJ42" s="471"/>
      <c r="SK42" s="471"/>
      <c r="SL42" s="471"/>
      <c r="SM42" s="471"/>
      <c r="SN42" s="471"/>
      <c r="SO42" s="471"/>
      <c r="SP42" s="471"/>
      <c r="SQ42" s="471"/>
      <c r="SR42" s="471"/>
      <c r="SS42" s="471"/>
      <c r="ST42" s="471"/>
      <c r="SU42" s="471"/>
      <c r="SV42" s="471"/>
      <c r="SW42" s="471"/>
      <c r="SX42" s="471"/>
      <c r="SY42" s="471"/>
      <c r="SZ42" s="471"/>
      <c r="TA42" s="471"/>
      <c r="TB42" s="471"/>
      <c r="TC42" s="471"/>
      <c r="TD42" s="471"/>
      <c r="TE42" s="471"/>
      <c r="TF42" s="471"/>
      <c r="TG42" s="471"/>
      <c r="TH42" s="471"/>
      <c r="TI42" s="471"/>
      <c r="TJ42" s="471"/>
      <c r="TK42" s="471"/>
      <c r="TL42" s="471"/>
      <c r="TM42" s="471"/>
      <c r="TN42" s="471"/>
      <c r="TO42" s="471"/>
      <c r="TP42" s="471"/>
      <c r="TQ42" s="471"/>
      <c r="TR42" s="471"/>
      <c r="TS42" s="471"/>
      <c r="TT42" s="471"/>
      <c r="TU42" s="471"/>
      <c r="TV42" s="471"/>
      <c r="TW42" s="471"/>
      <c r="TX42" s="471"/>
      <c r="TY42" s="471"/>
      <c r="TZ42" s="471"/>
      <c r="UA42" s="471"/>
      <c r="UB42" s="471"/>
      <c r="UC42" s="471"/>
      <c r="UD42" s="471"/>
      <c r="UE42" s="471"/>
      <c r="UF42" s="471"/>
      <c r="UG42" s="471"/>
      <c r="UH42" s="471"/>
      <c r="UI42" s="471"/>
      <c r="UJ42" s="471"/>
      <c r="UK42" s="471"/>
      <c r="UL42" s="471"/>
      <c r="UM42" s="471"/>
      <c r="UN42" s="471"/>
      <c r="UO42" s="471"/>
      <c r="UP42" s="471"/>
      <c r="UQ42" s="471"/>
      <c r="UR42" s="471"/>
      <c r="US42" s="471"/>
      <c r="UT42" s="471"/>
      <c r="UU42" s="471"/>
      <c r="UV42" s="471"/>
      <c r="UW42" s="471"/>
      <c r="UX42" s="471"/>
      <c r="UY42" s="471"/>
      <c r="UZ42" s="471"/>
      <c r="VA42" s="471"/>
      <c r="VB42" s="471"/>
      <c r="VC42" s="471"/>
      <c r="VD42" s="471"/>
      <c r="VE42" s="471"/>
      <c r="VF42" s="471"/>
      <c r="VG42" s="471"/>
      <c r="VH42" s="471"/>
      <c r="VI42" s="471"/>
      <c r="VJ42" s="471"/>
      <c r="VK42" s="471"/>
      <c r="VL42" s="471"/>
      <c r="VM42" s="471"/>
      <c r="VN42" s="471"/>
      <c r="VO42" s="471"/>
    </row>
    <row r="43" spans="1:587" s="421" customFormat="1" x14ac:dyDescent="0.2">
      <c r="A43" s="502" t="str">
        <f>'Estimación anualizada '!A43</f>
        <v>10.3. Fortalecimiento de la gestión de la información para la cadena agroindustrial de la panela</v>
      </c>
      <c r="B43" s="502">
        <f>'Estimación anualizada '!V43</f>
        <v>81099272294</v>
      </c>
      <c r="C43" s="502">
        <f>'Estimación anualizada '!B43+'Estimación anualizada '!C43+'Estimación anualizada '!D43+'Estimación anualizada '!E43</f>
        <v>24335766822</v>
      </c>
      <c r="D43" s="502">
        <f>SUM('Estimación anualizada '!F43:M43)</f>
        <v>35689752736</v>
      </c>
      <c r="E43" s="502">
        <f>SUM('Estimación anualizada '!N43:U43)</f>
        <v>21073752736</v>
      </c>
      <c r="F43" s="502">
        <f t="shared" si="0"/>
        <v>81099272294</v>
      </c>
      <c r="G43" s="502">
        <f t="shared" si="1"/>
        <v>0</v>
      </c>
      <c r="H43" s="471"/>
      <c r="I43" s="471"/>
      <c r="J43" s="471"/>
      <c r="K43" s="471"/>
      <c r="L43" s="471"/>
      <c r="M43" s="471"/>
      <c r="N43" s="471"/>
      <c r="O43" s="471"/>
      <c r="P43" s="471"/>
      <c r="Q43" s="471"/>
      <c r="R43" s="471"/>
      <c r="S43" s="471"/>
      <c r="T43" s="471"/>
      <c r="U43" s="471"/>
      <c r="V43" s="471"/>
      <c r="W43" s="471"/>
      <c r="X43" s="471"/>
      <c r="Y43" s="471"/>
      <c r="Z43" s="471"/>
      <c r="AA43" s="471"/>
      <c r="AB43" s="471"/>
      <c r="AC43" s="471"/>
      <c r="AD43" s="471"/>
      <c r="AE43" s="471"/>
      <c r="AF43" s="471"/>
      <c r="AG43" s="471"/>
      <c r="AH43" s="471"/>
      <c r="AI43" s="471"/>
      <c r="AJ43" s="471"/>
      <c r="AK43" s="471"/>
      <c r="AL43" s="471"/>
      <c r="AM43" s="471"/>
      <c r="AN43" s="471"/>
      <c r="AO43" s="471"/>
      <c r="AP43" s="471"/>
      <c r="AQ43" s="471"/>
      <c r="AR43" s="471"/>
      <c r="AS43" s="471"/>
      <c r="AT43" s="471"/>
      <c r="AU43" s="471"/>
      <c r="AV43" s="471"/>
      <c r="AW43" s="471"/>
      <c r="AX43" s="471"/>
      <c r="AY43" s="471"/>
      <c r="AZ43" s="471"/>
      <c r="BA43" s="471"/>
      <c r="BB43" s="471"/>
      <c r="BC43" s="471"/>
      <c r="BD43" s="471"/>
      <c r="BE43" s="471"/>
      <c r="BF43" s="471"/>
      <c r="BG43" s="471"/>
      <c r="BH43" s="471"/>
      <c r="BI43" s="471"/>
      <c r="BJ43" s="471"/>
      <c r="BK43" s="471"/>
      <c r="BL43" s="471"/>
      <c r="BM43" s="471"/>
      <c r="BN43" s="471"/>
      <c r="BO43" s="471"/>
      <c r="BP43" s="471"/>
      <c r="BQ43" s="471"/>
      <c r="BR43" s="471"/>
      <c r="BS43" s="471"/>
      <c r="BT43" s="471"/>
      <c r="BU43" s="471"/>
      <c r="BV43" s="471"/>
      <c r="BW43" s="471"/>
      <c r="BX43" s="471"/>
      <c r="BY43" s="471"/>
      <c r="BZ43" s="471"/>
      <c r="CA43" s="471"/>
      <c r="CB43" s="471"/>
      <c r="CC43" s="471"/>
      <c r="CD43" s="471"/>
      <c r="CE43" s="471"/>
      <c r="CF43" s="471"/>
      <c r="CG43" s="471"/>
      <c r="CH43" s="471"/>
      <c r="CI43" s="471"/>
      <c r="CJ43" s="471"/>
      <c r="CK43" s="471"/>
      <c r="CL43" s="471"/>
      <c r="CM43" s="471"/>
      <c r="CN43" s="471"/>
      <c r="CO43" s="471"/>
      <c r="CP43" s="471"/>
      <c r="CQ43" s="471"/>
      <c r="CR43" s="471"/>
      <c r="CS43" s="471"/>
      <c r="CT43" s="471"/>
      <c r="CU43" s="471"/>
      <c r="CV43" s="471"/>
      <c r="CW43" s="471"/>
      <c r="CX43" s="471"/>
      <c r="CY43" s="471"/>
      <c r="CZ43" s="471"/>
      <c r="DA43" s="471"/>
      <c r="DB43" s="471"/>
      <c r="DC43" s="471"/>
      <c r="DD43" s="471"/>
      <c r="DE43" s="471"/>
      <c r="DF43" s="471"/>
      <c r="DG43" s="471"/>
      <c r="DH43" s="471"/>
      <c r="DI43" s="471"/>
      <c r="DJ43" s="471"/>
      <c r="DK43" s="471"/>
      <c r="DL43" s="471"/>
      <c r="DM43" s="471"/>
      <c r="DN43" s="471"/>
      <c r="DO43" s="471"/>
      <c r="DP43" s="471"/>
      <c r="DQ43" s="471"/>
      <c r="DR43" s="471"/>
      <c r="DS43" s="471"/>
      <c r="DT43" s="471"/>
      <c r="DU43" s="471"/>
      <c r="DV43" s="471"/>
      <c r="DW43" s="471"/>
      <c r="DX43" s="471"/>
      <c r="DY43" s="471"/>
      <c r="DZ43" s="471"/>
      <c r="EA43" s="471"/>
      <c r="EB43" s="471"/>
      <c r="EC43" s="471"/>
      <c r="ED43" s="471"/>
      <c r="EE43" s="471"/>
      <c r="EF43" s="471"/>
      <c r="EG43" s="471"/>
      <c r="EH43" s="471"/>
      <c r="EI43" s="471"/>
      <c r="EJ43" s="471"/>
      <c r="EK43" s="471"/>
      <c r="EL43" s="471"/>
      <c r="EM43" s="471"/>
      <c r="EN43" s="471"/>
      <c r="EO43" s="471"/>
      <c r="EP43" s="471"/>
      <c r="EQ43" s="471"/>
      <c r="ER43" s="471"/>
      <c r="ES43" s="471"/>
      <c r="ET43" s="471"/>
      <c r="EU43" s="471"/>
      <c r="EV43" s="471"/>
      <c r="EW43" s="471"/>
      <c r="EX43" s="471"/>
      <c r="EY43" s="471"/>
      <c r="EZ43" s="471"/>
      <c r="FA43" s="471"/>
      <c r="FB43" s="471"/>
      <c r="FC43" s="471"/>
      <c r="FD43" s="471"/>
      <c r="FE43" s="471"/>
      <c r="FF43" s="471"/>
      <c r="FG43" s="471"/>
      <c r="FH43" s="471"/>
      <c r="FI43" s="471"/>
      <c r="FJ43" s="471"/>
      <c r="FK43" s="471"/>
      <c r="FL43" s="471"/>
      <c r="FM43" s="471"/>
      <c r="FN43" s="471"/>
      <c r="FO43" s="471"/>
      <c r="FP43" s="471"/>
      <c r="FQ43" s="471"/>
      <c r="FR43" s="471"/>
      <c r="FS43" s="471"/>
      <c r="FT43" s="471"/>
      <c r="FU43" s="471"/>
      <c r="FV43" s="471"/>
      <c r="FW43" s="471"/>
      <c r="FX43" s="471"/>
      <c r="FY43" s="471"/>
      <c r="FZ43" s="471"/>
      <c r="GA43" s="471"/>
      <c r="GB43" s="471"/>
      <c r="GC43" s="471"/>
      <c r="GD43" s="471"/>
      <c r="GE43" s="471"/>
      <c r="GF43" s="471"/>
      <c r="GG43" s="471"/>
      <c r="GH43" s="471"/>
      <c r="GI43" s="471"/>
      <c r="GJ43" s="471"/>
      <c r="GK43" s="471"/>
      <c r="GL43" s="471"/>
      <c r="GM43" s="471"/>
      <c r="GN43" s="471"/>
      <c r="GO43" s="471"/>
      <c r="GP43" s="471"/>
      <c r="GQ43" s="471"/>
      <c r="GR43" s="471"/>
      <c r="GS43" s="471"/>
      <c r="GT43" s="471"/>
      <c r="GU43" s="471"/>
      <c r="GV43" s="471"/>
      <c r="GW43" s="471"/>
      <c r="GX43" s="471"/>
      <c r="GY43" s="471"/>
      <c r="GZ43" s="471"/>
      <c r="HA43" s="471"/>
      <c r="HB43" s="471"/>
      <c r="HC43" s="471"/>
      <c r="HD43" s="471"/>
      <c r="HE43" s="471"/>
      <c r="HF43" s="471"/>
      <c r="HG43" s="471"/>
      <c r="HH43" s="471"/>
      <c r="HI43" s="471"/>
      <c r="HJ43" s="471"/>
      <c r="HK43" s="471"/>
      <c r="HL43" s="471"/>
      <c r="HM43" s="471"/>
      <c r="HN43" s="471"/>
      <c r="HO43" s="471"/>
      <c r="HP43" s="471"/>
      <c r="HQ43" s="471"/>
      <c r="HR43" s="471"/>
      <c r="HS43" s="471"/>
      <c r="HT43" s="471"/>
      <c r="HU43" s="471"/>
      <c r="HV43" s="471"/>
      <c r="HW43" s="471"/>
      <c r="HX43" s="471"/>
      <c r="HY43" s="471"/>
      <c r="HZ43" s="471"/>
      <c r="IA43" s="471"/>
      <c r="IB43" s="471"/>
      <c r="IC43" s="471"/>
      <c r="ID43" s="471"/>
      <c r="IE43" s="471"/>
      <c r="IF43" s="471"/>
      <c r="IG43" s="471"/>
      <c r="IH43" s="471"/>
      <c r="II43" s="471"/>
      <c r="IJ43" s="471"/>
      <c r="IK43" s="471"/>
      <c r="IL43" s="471"/>
      <c r="IM43" s="471"/>
      <c r="IN43" s="471"/>
      <c r="IO43" s="471"/>
      <c r="IP43" s="471"/>
      <c r="IQ43" s="471"/>
      <c r="IR43" s="471"/>
      <c r="IS43" s="471"/>
      <c r="IT43" s="471"/>
      <c r="IU43" s="471"/>
      <c r="IV43" s="471"/>
      <c r="IW43" s="471"/>
      <c r="IX43" s="471"/>
      <c r="IY43" s="471"/>
      <c r="IZ43" s="471"/>
      <c r="JA43" s="471"/>
      <c r="JB43" s="471"/>
      <c r="JC43" s="471"/>
      <c r="JD43" s="471"/>
      <c r="JE43" s="471"/>
      <c r="JF43" s="471"/>
      <c r="JG43" s="471"/>
      <c r="JH43" s="471"/>
      <c r="JI43" s="471"/>
      <c r="JJ43" s="471"/>
      <c r="JK43" s="471"/>
      <c r="JL43" s="471"/>
      <c r="JM43" s="471"/>
      <c r="JN43" s="471"/>
      <c r="JO43" s="471"/>
      <c r="JP43" s="471"/>
      <c r="JQ43" s="471"/>
      <c r="JR43" s="471"/>
      <c r="JS43" s="471"/>
      <c r="JT43" s="471"/>
      <c r="JU43" s="471"/>
      <c r="JV43" s="471"/>
      <c r="JW43" s="471"/>
      <c r="JX43" s="471"/>
      <c r="JY43" s="471"/>
      <c r="JZ43" s="471"/>
      <c r="KA43" s="471"/>
      <c r="KB43" s="471"/>
      <c r="KC43" s="471"/>
      <c r="KD43" s="471"/>
      <c r="KE43" s="471"/>
      <c r="KF43" s="471"/>
      <c r="KG43" s="471"/>
      <c r="KH43" s="471"/>
      <c r="KI43" s="471"/>
      <c r="KJ43" s="471"/>
      <c r="KK43" s="471"/>
      <c r="KL43" s="471"/>
      <c r="KM43" s="471"/>
      <c r="KN43" s="471"/>
      <c r="KO43" s="471"/>
      <c r="KP43" s="471"/>
      <c r="KQ43" s="471"/>
      <c r="KR43" s="471"/>
      <c r="KS43" s="471"/>
      <c r="KT43" s="471"/>
      <c r="KU43" s="471"/>
      <c r="KV43" s="471"/>
      <c r="KW43" s="471"/>
      <c r="KX43" s="471"/>
      <c r="KY43" s="471"/>
      <c r="KZ43" s="471"/>
      <c r="LA43" s="471"/>
      <c r="LB43" s="471"/>
      <c r="LC43" s="471"/>
      <c r="LD43" s="471"/>
      <c r="LE43" s="471"/>
      <c r="LF43" s="471"/>
      <c r="LG43" s="471"/>
      <c r="LH43" s="471"/>
      <c r="LI43" s="471"/>
      <c r="LJ43" s="471"/>
      <c r="LK43" s="471"/>
      <c r="LL43" s="471"/>
      <c r="LM43" s="471"/>
      <c r="LN43" s="471"/>
      <c r="LO43" s="471"/>
      <c r="LP43" s="471"/>
      <c r="LQ43" s="471"/>
      <c r="LR43" s="471"/>
      <c r="LS43" s="471"/>
      <c r="LT43" s="471"/>
      <c r="LU43" s="471"/>
      <c r="LV43" s="471"/>
      <c r="LW43" s="471"/>
      <c r="LX43" s="471"/>
      <c r="LY43" s="471"/>
      <c r="LZ43" s="471"/>
      <c r="MA43" s="471"/>
      <c r="MB43" s="471"/>
      <c r="MC43" s="471"/>
      <c r="MD43" s="471"/>
      <c r="ME43" s="471"/>
      <c r="MF43" s="471"/>
      <c r="MG43" s="471"/>
      <c r="MH43" s="471"/>
      <c r="MI43" s="471"/>
      <c r="MJ43" s="471"/>
      <c r="MK43" s="471"/>
      <c r="ML43" s="471"/>
      <c r="MM43" s="471"/>
      <c r="MN43" s="471"/>
      <c r="MO43" s="471"/>
      <c r="MP43" s="471"/>
      <c r="MQ43" s="471"/>
      <c r="MR43" s="471"/>
      <c r="MS43" s="471"/>
      <c r="MT43" s="471"/>
      <c r="MU43" s="471"/>
      <c r="MV43" s="471"/>
      <c r="MW43" s="471"/>
      <c r="MX43" s="471"/>
      <c r="MY43" s="471"/>
      <c r="MZ43" s="471"/>
      <c r="NA43" s="471"/>
      <c r="NB43" s="471"/>
      <c r="NC43" s="471"/>
      <c r="ND43" s="471"/>
      <c r="NE43" s="471"/>
      <c r="NF43" s="471"/>
      <c r="NG43" s="471"/>
      <c r="NH43" s="471"/>
      <c r="NI43" s="471"/>
      <c r="NJ43" s="471"/>
      <c r="NK43" s="471"/>
      <c r="NL43" s="471"/>
      <c r="NM43" s="471"/>
      <c r="NN43" s="471"/>
      <c r="NO43" s="471"/>
      <c r="NP43" s="471"/>
      <c r="NQ43" s="471"/>
      <c r="NR43" s="471"/>
      <c r="NS43" s="471"/>
      <c r="NT43" s="471"/>
      <c r="NU43" s="471"/>
      <c r="NV43" s="471"/>
      <c r="NW43" s="471"/>
      <c r="NX43" s="471"/>
      <c r="NY43" s="471"/>
      <c r="NZ43" s="471"/>
      <c r="OA43" s="471"/>
      <c r="OB43" s="471"/>
      <c r="OC43" s="471"/>
      <c r="OD43" s="471"/>
      <c r="OE43" s="471"/>
      <c r="OF43" s="471"/>
      <c r="OG43" s="471"/>
      <c r="OH43" s="471"/>
      <c r="OI43" s="471"/>
      <c r="OJ43" s="471"/>
      <c r="OK43" s="471"/>
      <c r="OL43" s="471"/>
      <c r="OM43" s="471"/>
      <c r="ON43" s="471"/>
      <c r="OO43" s="471"/>
      <c r="OP43" s="471"/>
      <c r="OQ43" s="471"/>
      <c r="OR43" s="471"/>
      <c r="OS43" s="471"/>
      <c r="OT43" s="471"/>
      <c r="OU43" s="471"/>
      <c r="OV43" s="471"/>
      <c r="OW43" s="471"/>
      <c r="OX43" s="471"/>
      <c r="OY43" s="471"/>
      <c r="OZ43" s="471"/>
      <c r="PA43" s="471"/>
      <c r="PB43" s="471"/>
      <c r="PC43" s="471"/>
      <c r="PD43" s="471"/>
      <c r="PE43" s="471"/>
      <c r="PF43" s="471"/>
      <c r="PG43" s="471"/>
      <c r="PH43" s="471"/>
      <c r="PI43" s="471"/>
      <c r="PJ43" s="471"/>
      <c r="PK43" s="471"/>
      <c r="PL43" s="471"/>
      <c r="PM43" s="471"/>
      <c r="PN43" s="471"/>
      <c r="PO43" s="471"/>
      <c r="PP43" s="471"/>
      <c r="PQ43" s="471"/>
      <c r="PR43" s="471"/>
      <c r="PS43" s="471"/>
      <c r="PT43" s="471"/>
      <c r="PU43" s="471"/>
      <c r="PV43" s="471"/>
      <c r="PW43" s="471"/>
      <c r="PX43" s="471"/>
      <c r="PY43" s="471"/>
      <c r="PZ43" s="471"/>
      <c r="QA43" s="471"/>
      <c r="QB43" s="471"/>
      <c r="QC43" s="471"/>
      <c r="QD43" s="471"/>
      <c r="QE43" s="471"/>
      <c r="QF43" s="471"/>
      <c r="QG43" s="471"/>
      <c r="QH43" s="471"/>
      <c r="QI43" s="471"/>
      <c r="QJ43" s="471"/>
      <c r="QK43" s="471"/>
      <c r="QL43" s="471"/>
      <c r="QM43" s="471"/>
      <c r="QN43" s="471"/>
      <c r="QO43" s="471"/>
      <c r="QP43" s="471"/>
      <c r="QQ43" s="471"/>
      <c r="QR43" s="471"/>
      <c r="QS43" s="471"/>
      <c r="QT43" s="471"/>
      <c r="QU43" s="471"/>
      <c r="QV43" s="471"/>
      <c r="QW43" s="471"/>
      <c r="QX43" s="471"/>
      <c r="QY43" s="471"/>
      <c r="QZ43" s="471"/>
      <c r="RA43" s="471"/>
      <c r="RB43" s="471"/>
      <c r="RC43" s="471"/>
      <c r="RD43" s="471"/>
      <c r="RE43" s="471"/>
      <c r="RF43" s="471"/>
      <c r="RG43" s="471"/>
      <c r="RH43" s="471"/>
      <c r="RI43" s="471"/>
      <c r="RJ43" s="471"/>
      <c r="RK43" s="471"/>
      <c r="RL43" s="471"/>
      <c r="RM43" s="471"/>
      <c r="RN43" s="471"/>
      <c r="RO43" s="471"/>
      <c r="RP43" s="471"/>
      <c r="RQ43" s="471"/>
      <c r="RR43" s="471"/>
      <c r="RS43" s="471"/>
      <c r="RT43" s="471"/>
      <c r="RU43" s="471"/>
      <c r="RV43" s="471"/>
      <c r="RW43" s="471"/>
      <c r="RX43" s="471"/>
      <c r="RY43" s="471"/>
      <c r="RZ43" s="471"/>
      <c r="SA43" s="471"/>
      <c r="SB43" s="471"/>
      <c r="SC43" s="471"/>
      <c r="SD43" s="471"/>
      <c r="SE43" s="471"/>
      <c r="SF43" s="471"/>
      <c r="SG43" s="471"/>
      <c r="SH43" s="471"/>
      <c r="SI43" s="471"/>
      <c r="SJ43" s="471"/>
      <c r="SK43" s="471"/>
      <c r="SL43" s="471"/>
      <c r="SM43" s="471"/>
      <c r="SN43" s="471"/>
      <c r="SO43" s="471"/>
      <c r="SP43" s="471"/>
      <c r="SQ43" s="471"/>
      <c r="SR43" s="471"/>
      <c r="SS43" s="471"/>
      <c r="ST43" s="471"/>
      <c r="SU43" s="471"/>
      <c r="SV43" s="471"/>
      <c r="SW43" s="471"/>
      <c r="SX43" s="471"/>
      <c r="SY43" s="471"/>
      <c r="SZ43" s="471"/>
      <c r="TA43" s="471"/>
      <c r="TB43" s="471"/>
      <c r="TC43" s="471"/>
      <c r="TD43" s="471"/>
      <c r="TE43" s="471"/>
      <c r="TF43" s="471"/>
      <c r="TG43" s="471"/>
      <c r="TH43" s="471"/>
      <c r="TI43" s="471"/>
      <c r="TJ43" s="471"/>
      <c r="TK43" s="471"/>
      <c r="TL43" s="471"/>
      <c r="TM43" s="471"/>
      <c r="TN43" s="471"/>
      <c r="TO43" s="471"/>
      <c r="TP43" s="471"/>
      <c r="TQ43" s="471"/>
      <c r="TR43" s="471"/>
      <c r="TS43" s="471"/>
      <c r="TT43" s="471"/>
      <c r="TU43" s="471"/>
      <c r="TV43" s="471"/>
      <c r="TW43" s="471"/>
      <c r="TX43" s="471"/>
      <c r="TY43" s="471"/>
      <c r="TZ43" s="471"/>
      <c r="UA43" s="471"/>
      <c r="UB43" s="471"/>
      <c r="UC43" s="471"/>
      <c r="UD43" s="471"/>
      <c r="UE43" s="471"/>
      <c r="UF43" s="471"/>
      <c r="UG43" s="471"/>
      <c r="UH43" s="471"/>
      <c r="UI43" s="471"/>
      <c r="UJ43" s="471"/>
      <c r="UK43" s="471"/>
      <c r="UL43" s="471"/>
      <c r="UM43" s="471"/>
      <c r="UN43" s="471"/>
      <c r="UO43" s="471"/>
      <c r="UP43" s="471"/>
      <c r="UQ43" s="471"/>
      <c r="UR43" s="471"/>
      <c r="US43" s="471"/>
      <c r="UT43" s="471"/>
      <c r="UU43" s="471"/>
      <c r="UV43" s="471"/>
      <c r="UW43" s="471"/>
      <c r="UX43" s="471"/>
      <c r="UY43" s="471"/>
      <c r="UZ43" s="471"/>
      <c r="VA43" s="471"/>
      <c r="VB43" s="471"/>
      <c r="VC43" s="471"/>
      <c r="VD43" s="471"/>
      <c r="VE43" s="471"/>
      <c r="VF43" s="471"/>
      <c r="VG43" s="471"/>
      <c r="VH43" s="471"/>
      <c r="VI43" s="471"/>
      <c r="VJ43" s="471"/>
      <c r="VK43" s="471"/>
      <c r="VL43" s="471"/>
      <c r="VM43" s="471"/>
      <c r="VN43" s="471"/>
      <c r="VO43" s="471"/>
    </row>
    <row r="44" spans="1:587" s="421" customFormat="1" ht="28.5" x14ac:dyDescent="0.2">
      <c r="A44" s="502" t="str">
        <f>'Estimación anualizada '!A44</f>
        <v xml:space="preserve">10.4. Fortalecimiento y creación de instrumentos de financiamiento, asociatividad rural productiva, empresarización, comercialización y gestión de riesgos, específicos para la cadena </v>
      </c>
      <c r="B44" s="502">
        <f>'Estimación anualizada '!V44</f>
        <v>862370000</v>
      </c>
      <c r="C44" s="502" t="s">
        <v>781</v>
      </c>
      <c r="D44" s="502" t="s">
        <v>781</v>
      </c>
      <c r="E44" s="502">
        <f>SUM('Estimación anualizada '!N44:U44)</f>
        <v>0</v>
      </c>
      <c r="F44" s="502">
        <f t="shared" si="0"/>
        <v>0</v>
      </c>
      <c r="G44" s="502"/>
      <c r="H44" s="471"/>
      <c r="I44" s="471"/>
      <c r="J44" s="471"/>
      <c r="K44" s="471"/>
      <c r="L44" s="471"/>
      <c r="M44" s="471"/>
      <c r="N44" s="471"/>
      <c r="O44" s="471"/>
      <c r="P44" s="471"/>
      <c r="Q44" s="471"/>
      <c r="R44" s="471"/>
      <c r="S44" s="471"/>
      <c r="T44" s="471"/>
      <c r="U44" s="471"/>
      <c r="V44" s="471"/>
      <c r="W44" s="471"/>
      <c r="X44" s="471"/>
      <c r="Y44" s="471"/>
      <c r="Z44" s="471"/>
      <c r="AA44" s="471"/>
      <c r="AB44" s="471"/>
      <c r="AC44" s="471"/>
      <c r="AD44" s="471"/>
      <c r="AE44" s="471"/>
      <c r="AF44" s="471"/>
      <c r="AG44" s="471"/>
      <c r="AH44" s="471"/>
      <c r="AI44" s="471"/>
      <c r="AJ44" s="471"/>
      <c r="AK44" s="471"/>
      <c r="AL44" s="471"/>
      <c r="AM44" s="471"/>
      <c r="AN44" s="471"/>
      <c r="AO44" s="471"/>
      <c r="AP44" s="471"/>
      <c r="AQ44" s="471"/>
      <c r="AR44" s="471"/>
      <c r="AS44" s="471"/>
      <c r="AT44" s="471"/>
      <c r="AU44" s="471"/>
      <c r="AV44" s="471"/>
      <c r="AW44" s="471"/>
      <c r="AX44" s="471"/>
      <c r="AY44" s="471"/>
      <c r="AZ44" s="471"/>
      <c r="BA44" s="471"/>
      <c r="BB44" s="471"/>
      <c r="BC44" s="471"/>
      <c r="BD44" s="471"/>
      <c r="BE44" s="471"/>
      <c r="BF44" s="471"/>
      <c r="BG44" s="471"/>
      <c r="BH44" s="471"/>
      <c r="BI44" s="471"/>
      <c r="BJ44" s="471"/>
      <c r="BK44" s="471"/>
      <c r="BL44" s="471"/>
      <c r="BM44" s="471"/>
      <c r="BN44" s="471"/>
      <c r="BO44" s="471"/>
      <c r="BP44" s="471"/>
      <c r="BQ44" s="471"/>
      <c r="BR44" s="471"/>
      <c r="BS44" s="471"/>
      <c r="BT44" s="471"/>
      <c r="BU44" s="471"/>
      <c r="BV44" s="471"/>
      <c r="BW44" s="471"/>
      <c r="BX44" s="471"/>
      <c r="BY44" s="471"/>
      <c r="BZ44" s="471"/>
      <c r="CA44" s="471"/>
      <c r="CB44" s="471"/>
      <c r="CC44" s="471"/>
      <c r="CD44" s="471"/>
      <c r="CE44" s="471"/>
      <c r="CF44" s="471"/>
      <c r="CG44" s="471"/>
      <c r="CH44" s="471"/>
      <c r="CI44" s="471"/>
      <c r="CJ44" s="471"/>
      <c r="CK44" s="471"/>
      <c r="CL44" s="471"/>
      <c r="CM44" s="471"/>
      <c r="CN44" s="471"/>
      <c r="CO44" s="471"/>
      <c r="CP44" s="471"/>
      <c r="CQ44" s="471"/>
      <c r="CR44" s="471"/>
      <c r="CS44" s="471"/>
      <c r="CT44" s="471"/>
      <c r="CU44" s="471"/>
      <c r="CV44" s="471"/>
      <c r="CW44" s="471"/>
      <c r="CX44" s="471"/>
      <c r="CY44" s="471"/>
      <c r="CZ44" s="471"/>
      <c r="DA44" s="471"/>
      <c r="DB44" s="471"/>
      <c r="DC44" s="471"/>
      <c r="DD44" s="471"/>
      <c r="DE44" s="471"/>
      <c r="DF44" s="471"/>
      <c r="DG44" s="471"/>
      <c r="DH44" s="471"/>
      <c r="DI44" s="471"/>
      <c r="DJ44" s="471"/>
      <c r="DK44" s="471"/>
      <c r="DL44" s="471"/>
      <c r="DM44" s="471"/>
      <c r="DN44" s="471"/>
      <c r="DO44" s="471"/>
      <c r="DP44" s="471"/>
      <c r="DQ44" s="471"/>
      <c r="DR44" s="471"/>
      <c r="DS44" s="471"/>
      <c r="DT44" s="471"/>
      <c r="DU44" s="471"/>
      <c r="DV44" s="471"/>
      <c r="DW44" s="471"/>
      <c r="DX44" s="471"/>
      <c r="DY44" s="471"/>
      <c r="DZ44" s="471"/>
      <c r="EA44" s="471"/>
      <c r="EB44" s="471"/>
      <c r="EC44" s="471"/>
      <c r="ED44" s="471"/>
      <c r="EE44" s="471"/>
      <c r="EF44" s="471"/>
      <c r="EG44" s="471"/>
      <c r="EH44" s="471"/>
      <c r="EI44" s="471"/>
      <c r="EJ44" s="471"/>
      <c r="EK44" s="471"/>
      <c r="EL44" s="471"/>
      <c r="EM44" s="471"/>
      <c r="EN44" s="471"/>
      <c r="EO44" s="471"/>
      <c r="EP44" s="471"/>
      <c r="EQ44" s="471"/>
      <c r="ER44" s="471"/>
      <c r="ES44" s="471"/>
      <c r="ET44" s="471"/>
      <c r="EU44" s="471"/>
      <c r="EV44" s="471"/>
      <c r="EW44" s="471"/>
      <c r="EX44" s="471"/>
      <c r="EY44" s="471"/>
      <c r="EZ44" s="471"/>
      <c r="FA44" s="471"/>
      <c r="FB44" s="471"/>
      <c r="FC44" s="471"/>
      <c r="FD44" s="471"/>
      <c r="FE44" s="471"/>
      <c r="FF44" s="471"/>
      <c r="FG44" s="471"/>
      <c r="FH44" s="471"/>
      <c r="FI44" s="471"/>
      <c r="FJ44" s="471"/>
      <c r="FK44" s="471"/>
      <c r="FL44" s="471"/>
      <c r="FM44" s="471"/>
      <c r="FN44" s="471"/>
      <c r="FO44" s="471"/>
      <c r="FP44" s="471"/>
      <c r="FQ44" s="471"/>
      <c r="FR44" s="471"/>
      <c r="FS44" s="471"/>
      <c r="FT44" s="471"/>
      <c r="FU44" s="471"/>
      <c r="FV44" s="471"/>
      <c r="FW44" s="471"/>
      <c r="FX44" s="471"/>
      <c r="FY44" s="471"/>
      <c r="FZ44" s="471"/>
      <c r="GA44" s="471"/>
      <c r="GB44" s="471"/>
      <c r="GC44" s="471"/>
      <c r="GD44" s="471"/>
      <c r="GE44" s="471"/>
      <c r="GF44" s="471"/>
      <c r="GG44" s="471"/>
      <c r="GH44" s="471"/>
      <c r="GI44" s="471"/>
      <c r="GJ44" s="471"/>
      <c r="GK44" s="471"/>
      <c r="GL44" s="471"/>
      <c r="GM44" s="471"/>
      <c r="GN44" s="471"/>
      <c r="GO44" s="471"/>
      <c r="GP44" s="471"/>
      <c r="GQ44" s="471"/>
      <c r="GR44" s="471"/>
      <c r="GS44" s="471"/>
      <c r="GT44" s="471"/>
      <c r="GU44" s="471"/>
      <c r="GV44" s="471"/>
      <c r="GW44" s="471"/>
      <c r="GX44" s="471"/>
      <c r="GY44" s="471"/>
      <c r="GZ44" s="471"/>
      <c r="HA44" s="471"/>
      <c r="HB44" s="471"/>
      <c r="HC44" s="471"/>
      <c r="HD44" s="471"/>
      <c r="HE44" s="471"/>
      <c r="HF44" s="471"/>
      <c r="HG44" s="471"/>
      <c r="HH44" s="471"/>
      <c r="HI44" s="471"/>
      <c r="HJ44" s="471"/>
      <c r="HK44" s="471"/>
      <c r="HL44" s="471"/>
      <c r="HM44" s="471"/>
      <c r="HN44" s="471"/>
      <c r="HO44" s="471"/>
      <c r="HP44" s="471"/>
      <c r="HQ44" s="471"/>
      <c r="HR44" s="471"/>
      <c r="HS44" s="471"/>
      <c r="HT44" s="471"/>
      <c r="HU44" s="471"/>
      <c r="HV44" s="471"/>
      <c r="HW44" s="471"/>
      <c r="HX44" s="471"/>
      <c r="HY44" s="471"/>
      <c r="HZ44" s="471"/>
      <c r="IA44" s="471"/>
      <c r="IB44" s="471"/>
      <c r="IC44" s="471"/>
      <c r="ID44" s="471"/>
      <c r="IE44" s="471"/>
      <c r="IF44" s="471"/>
      <c r="IG44" s="471"/>
      <c r="IH44" s="471"/>
      <c r="II44" s="471"/>
      <c r="IJ44" s="471"/>
      <c r="IK44" s="471"/>
      <c r="IL44" s="471"/>
      <c r="IM44" s="471"/>
      <c r="IN44" s="471"/>
      <c r="IO44" s="471"/>
      <c r="IP44" s="471"/>
      <c r="IQ44" s="471"/>
      <c r="IR44" s="471"/>
      <c r="IS44" s="471"/>
      <c r="IT44" s="471"/>
      <c r="IU44" s="471"/>
      <c r="IV44" s="471"/>
      <c r="IW44" s="471"/>
      <c r="IX44" s="471"/>
      <c r="IY44" s="471"/>
      <c r="IZ44" s="471"/>
      <c r="JA44" s="471"/>
      <c r="JB44" s="471"/>
      <c r="JC44" s="471"/>
      <c r="JD44" s="471"/>
      <c r="JE44" s="471"/>
      <c r="JF44" s="471"/>
      <c r="JG44" s="471"/>
      <c r="JH44" s="471"/>
      <c r="JI44" s="471"/>
      <c r="JJ44" s="471"/>
      <c r="JK44" s="471"/>
      <c r="JL44" s="471"/>
      <c r="JM44" s="471"/>
      <c r="JN44" s="471"/>
      <c r="JO44" s="471"/>
      <c r="JP44" s="471"/>
      <c r="JQ44" s="471"/>
      <c r="JR44" s="471"/>
      <c r="JS44" s="471"/>
      <c r="JT44" s="471"/>
      <c r="JU44" s="471"/>
      <c r="JV44" s="471"/>
      <c r="JW44" s="471"/>
      <c r="JX44" s="471"/>
      <c r="JY44" s="471"/>
      <c r="JZ44" s="471"/>
      <c r="KA44" s="471"/>
      <c r="KB44" s="471"/>
      <c r="KC44" s="471"/>
      <c r="KD44" s="471"/>
      <c r="KE44" s="471"/>
      <c r="KF44" s="471"/>
      <c r="KG44" s="471"/>
      <c r="KH44" s="471"/>
      <c r="KI44" s="471"/>
      <c r="KJ44" s="471"/>
      <c r="KK44" s="471"/>
      <c r="KL44" s="471"/>
      <c r="KM44" s="471"/>
      <c r="KN44" s="471"/>
      <c r="KO44" s="471"/>
      <c r="KP44" s="471"/>
      <c r="KQ44" s="471"/>
      <c r="KR44" s="471"/>
      <c r="KS44" s="471"/>
      <c r="KT44" s="471"/>
      <c r="KU44" s="471"/>
      <c r="KV44" s="471"/>
      <c r="KW44" s="471"/>
      <c r="KX44" s="471"/>
      <c r="KY44" s="471"/>
      <c r="KZ44" s="471"/>
      <c r="LA44" s="471"/>
      <c r="LB44" s="471"/>
      <c r="LC44" s="471"/>
      <c r="LD44" s="471"/>
      <c r="LE44" s="471"/>
      <c r="LF44" s="471"/>
      <c r="LG44" s="471"/>
      <c r="LH44" s="471"/>
      <c r="LI44" s="471"/>
      <c r="LJ44" s="471"/>
      <c r="LK44" s="471"/>
      <c r="LL44" s="471"/>
      <c r="LM44" s="471"/>
      <c r="LN44" s="471"/>
      <c r="LO44" s="471"/>
      <c r="LP44" s="471"/>
      <c r="LQ44" s="471"/>
      <c r="LR44" s="471"/>
      <c r="LS44" s="471"/>
      <c r="LT44" s="471"/>
      <c r="LU44" s="471"/>
      <c r="LV44" s="471"/>
      <c r="LW44" s="471"/>
      <c r="LX44" s="471"/>
      <c r="LY44" s="471"/>
      <c r="LZ44" s="471"/>
      <c r="MA44" s="471"/>
      <c r="MB44" s="471"/>
      <c r="MC44" s="471"/>
      <c r="MD44" s="471"/>
      <c r="ME44" s="471"/>
      <c r="MF44" s="471"/>
      <c r="MG44" s="471"/>
      <c r="MH44" s="471"/>
      <c r="MI44" s="471"/>
      <c r="MJ44" s="471"/>
      <c r="MK44" s="471"/>
      <c r="ML44" s="471"/>
      <c r="MM44" s="471"/>
      <c r="MN44" s="471"/>
      <c r="MO44" s="471"/>
      <c r="MP44" s="471"/>
      <c r="MQ44" s="471"/>
      <c r="MR44" s="471"/>
      <c r="MS44" s="471"/>
      <c r="MT44" s="471"/>
      <c r="MU44" s="471"/>
      <c r="MV44" s="471"/>
      <c r="MW44" s="471"/>
      <c r="MX44" s="471"/>
      <c r="MY44" s="471"/>
      <c r="MZ44" s="471"/>
      <c r="NA44" s="471"/>
      <c r="NB44" s="471"/>
      <c r="NC44" s="471"/>
      <c r="ND44" s="471"/>
      <c r="NE44" s="471"/>
      <c r="NF44" s="471"/>
      <c r="NG44" s="471"/>
      <c r="NH44" s="471"/>
      <c r="NI44" s="471"/>
      <c r="NJ44" s="471"/>
      <c r="NK44" s="471"/>
      <c r="NL44" s="471"/>
      <c r="NM44" s="471"/>
      <c r="NN44" s="471"/>
      <c r="NO44" s="471"/>
      <c r="NP44" s="471"/>
      <c r="NQ44" s="471"/>
      <c r="NR44" s="471"/>
      <c r="NS44" s="471"/>
      <c r="NT44" s="471"/>
      <c r="NU44" s="471"/>
      <c r="NV44" s="471"/>
      <c r="NW44" s="471"/>
      <c r="NX44" s="471"/>
      <c r="NY44" s="471"/>
      <c r="NZ44" s="471"/>
      <c r="OA44" s="471"/>
      <c r="OB44" s="471"/>
      <c r="OC44" s="471"/>
      <c r="OD44" s="471"/>
      <c r="OE44" s="471"/>
      <c r="OF44" s="471"/>
      <c r="OG44" s="471"/>
      <c r="OH44" s="471"/>
      <c r="OI44" s="471"/>
      <c r="OJ44" s="471"/>
      <c r="OK44" s="471"/>
      <c r="OL44" s="471"/>
      <c r="OM44" s="471"/>
      <c r="ON44" s="471"/>
      <c r="OO44" s="471"/>
      <c r="OP44" s="471"/>
      <c r="OQ44" s="471"/>
      <c r="OR44" s="471"/>
      <c r="OS44" s="471"/>
      <c r="OT44" s="471"/>
      <c r="OU44" s="471"/>
      <c r="OV44" s="471"/>
      <c r="OW44" s="471"/>
      <c r="OX44" s="471"/>
      <c r="OY44" s="471"/>
      <c r="OZ44" s="471"/>
      <c r="PA44" s="471"/>
      <c r="PB44" s="471"/>
      <c r="PC44" s="471"/>
      <c r="PD44" s="471"/>
      <c r="PE44" s="471"/>
      <c r="PF44" s="471"/>
      <c r="PG44" s="471"/>
      <c r="PH44" s="471"/>
      <c r="PI44" s="471"/>
      <c r="PJ44" s="471"/>
      <c r="PK44" s="471"/>
      <c r="PL44" s="471"/>
      <c r="PM44" s="471"/>
      <c r="PN44" s="471"/>
      <c r="PO44" s="471"/>
      <c r="PP44" s="471"/>
      <c r="PQ44" s="471"/>
      <c r="PR44" s="471"/>
      <c r="PS44" s="471"/>
      <c r="PT44" s="471"/>
      <c r="PU44" s="471"/>
      <c r="PV44" s="471"/>
      <c r="PW44" s="471"/>
      <c r="PX44" s="471"/>
      <c r="PY44" s="471"/>
      <c r="PZ44" s="471"/>
      <c r="QA44" s="471"/>
      <c r="QB44" s="471"/>
      <c r="QC44" s="471"/>
      <c r="QD44" s="471"/>
      <c r="QE44" s="471"/>
      <c r="QF44" s="471"/>
      <c r="QG44" s="471"/>
      <c r="QH44" s="471"/>
      <c r="QI44" s="471"/>
      <c r="QJ44" s="471"/>
      <c r="QK44" s="471"/>
      <c r="QL44" s="471"/>
      <c r="QM44" s="471"/>
      <c r="QN44" s="471"/>
      <c r="QO44" s="471"/>
      <c r="QP44" s="471"/>
      <c r="QQ44" s="471"/>
      <c r="QR44" s="471"/>
      <c r="QS44" s="471"/>
      <c r="QT44" s="471"/>
      <c r="QU44" s="471"/>
      <c r="QV44" s="471"/>
      <c r="QW44" s="471"/>
      <c r="QX44" s="471"/>
      <c r="QY44" s="471"/>
      <c r="QZ44" s="471"/>
      <c r="RA44" s="471"/>
      <c r="RB44" s="471"/>
      <c r="RC44" s="471"/>
      <c r="RD44" s="471"/>
      <c r="RE44" s="471"/>
      <c r="RF44" s="471"/>
      <c r="RG44" s="471"/>
      <c r="RH44" s="471"/>
      <c r="RI44" s="471"/>
      <c r="RJ44" s="471"/>
      <c r="RK44" s="471"/>
      <c r="RL44" s="471"/>
      <c r="RM44" s="471"/>
      <c r="RN44" s="471"/>
      <c r="RO44" s="471"/>
      <c r="RP44" s="471"/>
      <c r="RQ44" s="471"/>
      <c r="RR44" s="471"/>
      <c r="RS44" s="471"/>
      <c r="RT44" s="471"/>
      <c r="RU44" s="471"/>
      <c r="RV44" s="471"/>
      <c r="RW44" s="471"/>
      <c r="RX44" s="471"/>
      <c r="RY44" s="471"/>
      <c r="RZ44" s="471"/>
      <c r="SA44" s="471"/>
      <c r="SB44" s="471"/>
      <c r="SC44" s="471"/>
      <c r="SD44" s="471"/>
      <c r="SE44" s="471"/>
      <c r="SF44" s="471"/>
      <c r="SG44" s="471"/>
      <c r="SH44" s="471"/>
      <c r="SI44" s="471"/>
      <c r="SJ44" s="471"/>
      <c r="SK44" s="471"/>
      <c r="SL44" s="471"/>
      <c r="SM44" s="471"/>
      <c r="SN44" s="471"/>
      <c r="SO44" s="471"/>
      <c r="SP44" s="471"/>
      <c r="SQ44" s="471"/>
      <c r="SR44" s="471"/>
      <c r="SS44" s="471"/>
      <c r="ST44" s="471"/>
      <c r="SU44" s="471"/>
      <c r="SV44" s="471"/>
      <c r="SW44" s="471"/>
      <c r="SX44" s="471"/>
      <c r="SY44" s="471"/>
      <c r="SZ44" s="471"/>
      <c r="TA44" s="471"/>
      <c r="TB44" s="471"/>
      <c r="TC44" s="471"/>
      <c r="TD44" s="471"/>
      <c r="TE44" s="471"/>
      <c r="TF44" s="471"/>
      <c r="TG44" s="471"/>
      <c r="TH44" s="471"/>
      <c r="TI44" s="471"/>
      <c r="TJ44" s="471"/>
      <c r="TK44" s="471"/>
      <c r="TL44" s="471"/>
      <c r="TM44" s="471"/>
      <c r="TN44" s="471"/>
      <c r="TO44" s="471"/>
      <c r="TP44" s="471"/>
      <c r="TQ44" s="471"/>
      <c r="TR44" s="471"/>
      <c r="TS44" s="471"/>
      <c r="TT44" s="471"/>
      <c r="TU44" s="471"/>
      <c r="TV44" s="471"/>
      <c r="TW44" s="471"/>
      <c r="TX44" s="471"/>
      <c r="TY44" s="471"/>
      <c r="TZ44" s="471"/>
      <c r="UA44" s="471"/>
      <c r="UB44" s="471"/>
      <c r="UC44" s="471"/>
      <c r="UD44" s="471"/>
      <c r="UE44" s="471"/>
      <c r="UF44" s="471"/>
      <c r="UG44" s="471"/>
      <c r="UH44" s="471"/>
      <c r="UI44" s="471"/>
      <c r="UJ44" s="471"/>
      <c r="UK44" s="471"/>
      <c r="UL44" s="471"/>
      <c r="UM44" s="471"/>
      <c r="UN44" s="471"/>
      <c r="UO44" s="471"/>
      <c r="UP44" s="471"/>
      <c r="UQ44" s="471"/>
      <c r="UR44" s="471"/>
      <c r="US44" s="471"/>
      <c r="UT44" s="471"/>
      <c r="UU44" s="471"/>
      <c r="UV44" s="471"/>
      <c r="UW44" s="471"/>
      <c r="UX44" s="471"/>
      <c r="UY44" s="471"/>
      <c r="UZ44" s="471"/>
      <c r="VA44" s="471"/>
      <c r="VB44" s="471"/>
      <c r="VC44" s="471"/>
      <c r="VD44" s="471"/>
      <c r="VE44" s="471"/>
      <c r="VF44" s="471"/>
      <c r="VG44" s="471"/>
      <c r="VH44" s="471"/>
      <c r="VI44" s="471"/>
      <c r="VJ44" s="471"/>
      <c r="VK44" s="471"/>
      <c r="VL44" s="471"/>
      <c r="VM44" s="471"/>
      <c r="VN44" s="471"/>
      <c r="VO44" s="471"/>
    </row>
    <row r="45" spans="1:587" s="424" customFormat="1" ht="15.75" x14ac:dyDescent="0.2">
      <c r="A45" s="588" t="s">
        <v>318</v>
      </c>
      <c r="B45" s="589">
        <f>'Estimación anualizada '!V45</f>
        <v>3502117261609.4575</v>
      </c>
      <c r="C45" s="589">
        <f>'Estimación anualizada '!B45+'Estimación anualizada '!C45+'Estimación anualizada '!D45+'Estimación anualizada '!E45</f>
        <v>517276345087.56946</v>
      </c>
      <c r="D45" s="589">
        <f>SUM('Estimación anualizada '!F45:M45)</f>
        <v>1712060184238.3923</v>
      </c>
      <c r="E45" s="589">
        <f>SUM('Estimación anualizada '!N45:U45)</f>
        <v>1272780732283.4958</v>
      </c>
      <c r="F45" s="503">
        <f>SUM(C45:E45)</f>
        <v>3502117261609.458</v>
      </c>
      <c r="G45" s="503">
        <f t="shared" si="1"/>
        <v>0</v>
      </c>
    </row>
    <row r="46" spans="1:587" s="131" customFormat="1" ht="15.75" x14ac:dyDescent="0.2">
      <c r="A46" s="588" t="s">
        <v>1331</v>
      </c>
      <c r="B46" s="590">
        <f>SUM(C46:E46)</f>
        <v>1</v>
      </c>
      <c r="C46" s="590">
        <f>C45/B45</f>
        <v>0.14770389066008782</v>
      </c>
      <c r="D46" s="590">
        <f>D45/B45</f>
        <v>0.4888643230214359</v>
      </c>
      <c r="E46" s="590">
        <f>E45/B45</f>
        <v>0.36343178631847634</v>
      </c>
      <c r="H46" s="434"/>
      <c r="I46" s="434"/>
      <c r="J46" s="434"/>
      <c r="K46" s="434"/>
      <c r="L46" s="434"/>
      <c r="M46" s="434"/>
      <c r="N46" s="434"/>
      <c r="O46" s="434"/>
      <c r="P46" s="434"/>
      <c r="Q46" s="434"/>
      <c r="R46" s="434"/>
      <c r="S46" s="434"/>
      <c r="T46" s="434"/>
      <c r="U46" s="434"/>
      <c r="V46" s="434"/>
      <c r="W46" s="434"/>
      <c r="X46" s="434"/>
      <c r="Y46" s="434"/>
      <c r="Z46" s="434"/>
      <c r="AA46" s="434"/>
      <c r="AB46" s="434"/>
      <c r="AC46" s="434"/>
      <c r="AD46" s="434"/>
      <c r="AE46" s="434"/>
      <c r="AF46" s="434"/>
      <c r="AG46" s="434"/>
      <c r="AH46" s="434"/>
      <c r="AI46" s="434"/>
      <c r="AJ46" s="434"/>
      <c r="AK46" s="434"/>
      <c r="AL46" s="434"/>
      <c r="AM46" s="434"/>
      <c r="AN46" s="434"/>
      <c r="AO46" s="434"/>
      <c r="AP46" s="434"/>
      <c r="AQ46" s="434"/>
      <c r="AR46" s="434"/>
      <c r="AS46" s="434"/>
      <c r="AT46" s="434"/>
      <c r="AU46" s="434"/>
      <c r="AV46" s="434"/>
      <c r="AW46" s="434"/>
      <c r="AX46" s="434"/>
      <c r="AY46" s="434"/>
      <c r="AZ46" s="434"/>
      <c r="BA46" s="434"/>
      <c r="BB46" s="434"/>
      <c r="BC46" s="434"/>
      <c r="BD46" s="434"/>
      <c r="BE46" s="434"/>
      <c r="BF46" s="434"/>
      <c r="BG46" s="434"/>
      <c r="BH46" s="434"/>
      <c r="BI46" s="434"/>
      <c r="BJ46" s="434"/>
      <c r="BK46" s="434"/>
      <c r="BL46" s="434"/>
      <c r="BM46" s="434"/>
      <c r="BN46" s="434"/>
      <c r="BO46" s="434"/>
      <c r="BP46" s="434"/>
      <c r="BQ46" s="434"/>
      <c r="BR46" s="434"/>
      <c r="BS46" s="434"/>
      <c r="BT46" s="434"/>
      <c r="BU46" s="434"/>
      <c r="BV46" s="434"/>
      <c r="BW46" s="434"/>
      <c r="BX46" s="434"/>
      <c r="BY46" s="434"/>
      <c r="BZ46" s="434"/>
      <c r="CA46" s="434"/>
      <c r="CB46" s="434"/>
      <c r="CC46" s="434"/>
      <c r="CD46" s="434"/>
      <c r="CE46" s="434"/>
      <c r="CF46" s="434"/>
      <c r="CG46" s="434"/>
      <c r="CH46" s="434"/>
      <c r="CI46" s="434"/>
      <c r="CJ46" s="434"/>
      <c r="CK46" s="434"/>
      <c r="CL46" s="434"/>
      <c r="CM46" s="434"/>
      <c r="CN46" s="434"/>
      <c r="CO46" s="434"/>
      <c r="CP46" s="434"/>
      <c r="CQ46" s="434"/>
      <c r="CR46" s="434"/>
      <c r="CS46" s="434"/>
      <c r="CT46" s="434"/>
      <c r="CU46" s="434"/>
      <c r="CV46" s="434"/>
      <c r="CW46" s="434"/>
      <c r="CX46" s="434"/>
      <c r="CY46" s="434"/>
      <c r="CZ46" s="434"/>
      <c r="DA46" s="434"/>
      <c r="DB46" s="434"/>
      <c r="DC46" s="434"/>
      <c r="DD46" s="434"/>
      <c r="DE46" s="434"/>
      <c r="DF46" s="434"/>
      <c r="DG46" s="434"/>
      <c r="DH46" s="434"/>
      <c r="DI46" s="434"/>
      <c r="DJ46" s="434"/>
      <c r="DK46" s="434"/>
      <c r="DL46" s="434"/>
      <c r="DM46" s="434"/>
      <c r="DN46" s="434"/>
      <c r="DO46" s="434"/>
      <c r="DP46" s="434"/>
      <c r="DQ46" s="434"/>
      <c r="DR46" s="434"/>
      <c r="DS46" s="434"/>
      <c r="DT46" s="434"/>
      <c r="DU46" s="434"/>
      <c r="DV46" s="434"/>
      <c r="DW46" s="434"/>
      <c r="DX46" s="434"/>
      <c r="DY46" s="434"/>
      <c r="DZ46" s="434"/>
      <c r="EA46" s="434"/>
      <c r="EB46" s="434"/>
      <c r="EC46" s="434"/>
      <c r="ED46" s="434"/>
      <c r="EE46" s="434"/>
      <c r="EF46" s="434"/>
      <c r="EG46" s="434"/>
      <c r="EH46" s="434"/>
      <c r="EI46" s="434"/>
      <c r="EJ46" s="434"/>
      <c r="EK46" s="434"/>
      <c r="EL46" s="434"/>
      <c r="EM46" s="434"/>
      <c r="EN46" s="434"/>
      <c r="EO46" s="434"/>
      <c r="EP46" s="434"/>
      <c r="EQ46" s="434"/>
      <c r="ER46" s="434"/>
      <c r="ES46" s="434"/>
      <c r="ET46" s="434"/>
      <c r="EU46" s="434"/>
      <c r="EV46" s="434"/>
      <c r="EW46" s="434"/>
      <c r="EX46" s="434"/>
      <c r="EY46" s="434"/>
      <c r="EZ46" s="434"/>
      <c r="FA46" s="434"/>
      <c r="FB46" s="434"/>
      <c r="FC46" s="434"/>
      <c r="FD46" s="434"/>
      <c r="FE46" s="434"/>
      <c r="FF46" s="434"/>
      <c r="FG46" s="434"/>
      <c r="FH46" s="434"/>
      <c r="FI46" s="434"/>
      <c r="FJ46" s="434"/>
      <c r="FK46" s="434"/>
      <c r="FL46" s="434"/>
      <c r="FM46" s="434"/>
      <c r="FN46" s="434"/>
      <c r="FO46" s="434"/>
      <c r="FP46" s="434"/>
      <c r="FQ46" s="434"/>
      <c r="FR46" s="434"/>
      <c r="FS46" s="434"/>
      <c r="FT46" s="434"/>
      <c r="FU46" s="434"/>
      <c r="FV46" s="434"/>
      <c r="FW46" s="434"/>
      <c r="FX46" s="434"/>
      <c r="FY46" s="434"/>
      <c r="FZ46" s="434"/>
      <c r="GA46" s="434"/>
      <c r="GB46" s="434"/>
      <c r="GC46" s="434"/>
      <c r="GD46" s="434"/>
      <c r="GE46" s="434"/>
      <c r="GF46" s="434"/>
      <c r="GG46" s="434"/>
      <c r="GH46" s="434"/>
      <c r="GI46" s="434"/>
      <c r="GJ46" s="434"/>
      <c r="GK46" s="434"/>
      <c r="GL46" s="434"/>
      <c r="GM46" s="434"/>
      <c r="GN46" s="434"/>
      <c r="GO46" s="434"/>
      <c r="GP46" s="434"/>
      <c r="GQ46" s="434"/>
      <c r="GR46" s="434"/>
      <c r="GS46" s="434"/>
      <c r="GT46" s="434"/>
      <c r="GU46" s="434"/>
      <c r="GV46" s="434"/>
      <c r="GW46" s="434"/>
      <c r="GX46" s="434"/>
      <c r="GY46" s="434"/>
      <c r="GZ46" s="434"/>
      <c r="HA46" s="434"/>
      <c r="HB46" s="434"/>
      <c r="HC46" s="434"/>
      <c r="HD46" s="434"/>
      <c r="HE46" s="434"/>
      <c r="HF46" s="434"/>
      <c r="HG46" s="434"/>
      <c r="HH46" s="434"/>
      <c r="HI46" s="434"/>
      <c r="HJ46" s="434"/>
      <c r="HK46" s="434"/>
      <c r="HL46" s="434"/>
      <c r="HM46" s="434"/>
      <c r="HN46" s="434"/>
      <c r="HO46" s="434"/>
      <c r="HP46" s="434"/>
      <c r="HQ46" s="434"/>
      <c r="HR46" s="434"/>
      <c r="HS46" s="434"/>
      <c r="HT46" s="434"/>
      <c r="HU46" s="434"/>
      <c r="HV46" s="434"/>
      <c r="HW46" s="434"/>
      <c r="HX46" s="434"/>
      <c r="HY46" s="434"/>
      <c r="HZ46" s="434"/>
      <c r="IA46" s="434"/>
      <c r="IB46" s="434"/>
      <c r="IC46" s="434"/>
      <c r="ID46" s="434"/>
      <c r="IE46" s="434"/>
      <c r="IF46" s="434"/>
      <c r="IG46" s="434"/>
      <c r="IH46" s="434"/>
      <c r="II46" s="434"/>
      <c r="IJ46" s="434"/>
      <c r="IK46" s="434"/>
      <c r="IL46" s="434"/>
      <c r="IM46" s="434"/>
      <c r="IN46" s="434"/>
      <c r="IO46" s="434"/>
      <c r="IP46" s="434"/>
      <c r="IQ46" s="434"/>
      <c r="IR46" s="434"/>
      <c r="IS46" s="434"/>
      <c r="IT46" s="434"/>
      <c r="IU46" s="434"/>
      <c r="IV46" s="434"/>
      <c r="IW46" s="434"/>
      <c r="IX46" s="434"/>
      <c r="IY46" s="434"/>
      <c r="IZ46" s="434"/>
      <c r="JA46" s="434"/>
      <c r="JB46" s="434"/>
      <c r="JC46" s="434"/>
      <c r="JD46" s="434"/>
      <c r="JE46" s="434"/>
      <c r="JF46" s="434"/>
      <c r="JG46" s="434"/>
      <c r="JH46" s="434"/>
      <c r="JI46" s="434"/>
      <c r="JJ46" s="434"/>
      <c r="JK46" s="434"/>
      <c r="JL46" s="434"/>
      <c r="JM46" s="434"/>
      <c r="JN46" s="434"/>
      <c r="JO46" s="434"/>
      <c r="JP46" s="434"/>
      <c r="JQ46" s="434"/>
      <c r="JR46" s="434"/>
      <c r="JS46" s="434"/>
      <c r="JT46" s="434"/>
      <c r="JU46" s="434"/>
      <c r="JV46" s="434"/>
      <c r="JW46" s="434"/>
      <c r="JX46" s="434"/>
      <c r="JY46" s="434"/>
      <c r="JZ46" s="434"/>
      <c r="KA46" s="434"/>
      <c r="KB46" s="434"/>
      <c r="KC46" s="434"/>
      <c r="KD46" s="434"/>
      <c r="KE46" s="434"/>
      <c r="KF46" s="434"/>
      <c r="KG46" s="434"/>
      <c r="KH46" s="434"/>
      <c r="KI46" s="434"/>
      <c r="KJ46" s="434"/>
      <c r="KK46" s="434"/>
      <c r="KL46" s="434"/>
      <c r="KM46" s="434"/>
      <c r="KN46" s="434"/>
      <c r="KO46" s="434"/>
      <c r="KP46" s="434"/>
      <c r="KQ46" s="434"/>
      <c r="KR46" s="434"/>
      <c r="KS46" s="434"/>
      <c r="KT46" s="434"/>
      <c r="KU46" s="434"/>
      <c r="KV46" s="434"/>
      <c r="KW46" s="434"/>
      <c r="KX46" s="434"/>
      <c r="KY46" s="434"/>
      <c r="KZ46" s="434"/>
      <c r="LA46" s="434"/>
      <c r="LB46" s="434"/>
      <c r="LC46" s="434"/>
      <c r="LD46" s="434"/>
      <c r="LE46" s="434"/>
      <c r="LF46" s="434"/>
      <c r="LG46" s="434"/>
      <c r="LH46" s="434"/>
      <c r="LI46" s="434"/>
      <c r="LJ46" s="434"/>
      <c r="LK46" s="434"/>
      <c r="LL46" s="434"/>
      <c r="LM46" s="434"/>
      <c r="LN46" s="434"/>
      <c r="LO46" s="434"/>
      <c r="LP46" s="434"/>
      <c r="LQ46" s="434"/>
      <c r="LR46" s="434"/>
      <c r="LS46" s="434"/>
      <c r="LT46" s="434"/>
      <c r="LU46" s="434"/>
      <c r="LV46" s="434"/>
      <c r="LW46" s="434"/>
      <c r="LX46" s="434"/>
      <c r="LY46" s="434"/>
      <c r="LZ46" s="434"/>
      <c r="MA46" s="434"/>
      <c r="MB46" s="434"/>
      <c r="MC46" s="434"/>
      <c r="MD46" s="434"/>
      <c r="ME46" s="434"/>
      <c r="MF46" s="434"/>
      <c r="MG46" s="434"/>
      <c r="MH46" s="434"/>
      <c r="MI46" s="434"/>
      <c r="MJ46" s="434"/>
      <c r="MK46" s="434"/>
      <c r="ML46" s="434"/>
      <c r="MM46" s="434"/>
      <c r="MN46" s="434"/>
      <c r="MO46" s="434"/>
      <c r="MP46" s="434"/>
      <c r="MQ46" s="434"/>
      <c r="MR46" s="434"/>
      <c r="MS46" s="434"/>
      <c r="MT46" s="434"/>
      <c r="MU46" s="434"/>
      <c r="MV46" s="434"/>
      <c r="MW46" s="434"/>
      <c r="MX46" s="434"/>
      <c r="MY46" s="434"/>
      <c r="MZ46" s="434"/>
      <c r="NA46" s="434"/>
      <c r="NB46" s="434"/>
      <c r="NC46" s="434"/>
      <c r="ND46" s="434"/>
      <c r="NE46" s="434"/>
      <c r="NF46" s="434"/>
      <c r="NG46" s="434"/>
      <c r="NH46" s="434"/>
      <c r="NI46" s="434"/>
      <c r="NJ46" s="434"/>
      <c r="NK46" s="434"/>
      <c r="NL46" s="434"/>
      <c r="NM46" s="434"/>
      <c r="NN46" s="434"/>
      <c r="NO46" s="434"/>
      <c r="NP46" s="434"/>
      <c r="NQ46" s="434"/>
      <c r="NR46" s="434"/>
      <c r="NS46" s="434"/>
      <c r="NT46" s="434"/>
      <c r="NU46" s="434"/>
      <c r="NV46" s="434"/>
      <c r="NW46" s="434"/>
      <c r="NX46" s="434"/>
      <c r="NY46" s="434"/>
      <c r="NZ46" s="434"/>
      <c r="OA46" s="434"/>
      <c r="OB46" s="434"/>
      <c r="OC46" s="434"/>
      <c r="OD46" s="434"/>
      <c r="OE46" s="434"/>
      <c r="OF46" s="434"/>
      <c r="OG46" s="434"/>
      <c r="OH46" s="434"/>
      <c r="OI46" s="434"/>
      <c r="OJ46" s="434"/>
      <c r="OK46" s="434"/>
      <c r="OL46" s="434"/>
      <c r="OM46" s="434"/>
      <c r="ON46" s="434"/>
      <c r="OO46" s="434"/>
      <c r="OP46" s="434"/>
      <c r="OQ46" s="434"/>
      <c r="OR46" s="434"/>
      <c r="OS46" s="434"/>
      <c r="OT46" s="434"/>
      <c r="OU46" s="434"/>
      <c r="OV46" s="434"/>
      <c r="OW46" s="434"/>
      <c r="OX46" s="434"/>
      <c r="OY46" s="434"/>
      <c r="OZ46" s="434"/>
      <c r="PA46" s="434"/>
      <c r="PB46" s="434"/>
      <c r="PC46" s="434"/>
      <c r="PD46" s="434"/>
      <c r="PE46" s="434"/>
      <c r="PF46" s="434"/>
      <c r="PG46" s="434"/>
      <c r="PH46" s="434"/>
      <c r="PI46" s="434"/>
      <c r="PJ46" s="434"/>
      <c r="PK46" s="434"/>
      <c r="PL46" s="434"/>
      <c r="PM46" s="434"/>
      <c r="PN46" s="434"/>
      <c r="PO46" s="434"/>
      <c r="PP46" s="434"/>
      <c r="PQ46" s="434"/>
      <c r="PR46" s="434"/>
      <c r="PS46" s="434"/>
      <c r="PT46" s="434"/>
      <c r="PU46" s="434"/>
      <c r="PV46" s="434"/>
      <c r="PW46" s="434"/>
      <c r="PX46" s="434"/>
      <c r="PY46" s="434"/>
      <c r="PZ46" s="434"/>
      <c r="QA46" s="434"/>
      <c r="QB46" s="434"/>
      <c r="QC46" s="434"/>
      <c r="QD46" s="434"/>
      <c r="QE46" s="434"/>
      <c r="QF46" s="434"/>
      <c r="QG46" s="434"/>
      <c r="QH46" s="434"/>
      <c r="QI46" s="434"/>
      <c r="QJ46" s="434"/>
      <c r="QK46" s="434"/>
      <c r="QL46" s="434"/>
      <c r="QM46" s="434"/>
      <c r="QN46" s="434"/>
      <c r="QO46" s="434"/>
      <c r="QP46" s="434"/>
      <c r="QQ46" s="434"/>
      <c r="QR46" s="434"/>
      <c r="QS46" s="434"/>
      <c r="QT46" s="434"/>
      <c r="QU46" s="434"/>
      <c r="QV46" s="434"/>
      <c r="QW46" s="434"/>
      <c r="QX46" s="434"/>
      <c r="QY46" s="434"/>
      <c r="QZ46" s="434"/>
      <c r="RA46" s="434"/>
      <c r="RB46" s="434"/>
      <c r="RC46" s="434"/>
      <c r="RD46" s="434"/>
      <c r="RE46" s="434"/>
      <c r="RF46" s="434"/>
      <c r="RG46" s="434"/>
      <c r="RH46" s="434"/>
      <c r="RI46" s="434"/>
      <c r="RJ46" s="434"/>
      <c r="RK46" s="434"/>
      <c r="RL46" s="434"/>
      <c r="RM46" s="434"/>
      <c r="RN46" s="434"/>
      <c r="RO46" s="434"/>
      <c r="RP46" s="434"/>
      <c r="RQ46" s="434"/>
      <c r="RR46" s="434"/>
      <c r="RS46" s="434"/>
      <c r="RT46" s="434"/>
      <c r="RU46" s="434"/>
      <c r="RV46" s="434"/>
      <c r="RW46" s="434"/>
      <c r="RX46" s="434"/>
      <c r="RY46" s="434"/>
      <c r="RZ46" s="434"/>
      <c r="SA46" s="434"/>
      <c r="SB46" s="434"/>
      <c r="SC46" s="434"/>
      <c r="SD46" s="434"/>
      <c r="SE46" s="434"/>
      <c r="SF46" s="434"/>
      <c r="SG46" s="434"/>
      <c r="SH46" s="434"/>
      <c r="SI46" s="434"/>
      <c r="SJ46" s="434"/>
      <c r="SK46" s="434"/>
      <c r="SL46" s="434"/>
      <c r="SM46" s="434"/>
      <c r="SN46" s="434"/>
      <c r="SO46" s="434"/>
      <c r="SP46" s="434"/>
      <c r="SQ46" s="434"/>
      <c r="SR46" s="434"/>
      <c r="SS46" s="434"/>
      <c r="ST46" s="434"/>
      <c r="SU46" s="434"/>
      <c r="SV46" s="434"/>
      <c r="SW46" s="434"/>
      <c r="SX46" s="434"/>
      <c r="SY46" s="434"/>
      <c r="SZ46" s="434"/>
      <c r="TA46" s="434"/>
      <c r="TB46" s="434"/>
      <c r="TC46" s="434"/>
      <c r="TD46" s="434"/>
      <c r="TE46" s="434"/>
      <c r="TF46" s="434"/>
      <c r="TG46" s="434"/>
      <c r="TH46" s="434"/>
      <c r="TI46" s="434"/>
      <c r="TJ46" s="434"/>
      <c r="TK46" s="434"/>
      <c r="TL46" s="434"/>
      <c r="TM46" s="434"/>
      <c r="TN46" s="434"/>
      <c r="TO46" s="434"/>
      <c r="TP46" s="434"/>
      <c r="TQ46" s="434"/>
      <c r="TR46" s="434"/>
      <c r="TS46" s="434"/>
      <c r="TT46" s="434"/>
      <c r="TU46" s="434"/>
      <c r="TV46" s="434"/>
      <c r="TW46" s="434"/>
      <c r="TX46" s="434"/>
      <c r="TY46" s="434"/>
      <c r="TZ46" s="434"/>
      <c r="UA46" s="434"/>
      <c r="UB46" s="434"/>
      <c r="UC46" s="434"/>
      <c r="UD46" s="434"/>
      <c r="UE46" s="434"/>
      <c r="UF46" s="434"/>
      <c r="UG46" s="434"/>
      <c r="UH46" s="434"/>
      <c r="UI46" s="434"/>
      <c r="UJ46" s="434"/>
      <c r="UK46" s="434"/>
      <c r="UL46" s="434"/>
      <c r="UM46" s="434"/>
      <c r="UN46" s="434"/>
      <c r="UO46" s="434"/>
      <c r="UP46" s="434"/>
      <c r="UQ46" s="434"/>
      <c r="UR46" s="434"/>
      <c r="US46" s="434"/>
      <c r="UT46" s="434"/>
      <c r="UU46" s="434"/>
      <c r="UV46" s="434"/>
      <c r="UW46" s="434"/>
      <c r="UX46" s="434"/>
      <c r="UY46" s="434"/>
      <c r="UZ46" s="434"/>
      <c r="VA46" s="434"/>
      <c r="VB46" s="434"/>
      <c r="VC46" s="434"/>
      <c r="VD46" s="434"/>
      <c r="VE46" s="434"/>
      <c r="VF46" s="434"/>
      <c r="VG46" s="434"/>
      <c r="VH46" s="434"/>
      <c r="VI46" s="434"/>
      <c r="VJ46" s="434"/>
      <c r="VK46" s="434"/>
      <c r="VL46" s="434"/>
      <c r="VM46" s="434"/>
      <c r="VN46" s="434"/>
      <c r="VO46" s="434"/>
    </row>
  </sheetData>
  <sheetProtection algorithmName="SHA-512" hashValue="s0GZEj61j+L235h2B1YyyEGIFBJsFWMWVeiYH0ILwnHaBehp4O+5QTCCmJeT47vd7bN1HO1PwHhNHReHD9cv9A==" saltValue="lrPm5iQw9/OM+hn/LmkjTA==" spinCount="100000" sheet="1" objects="1" scenarios="1"/>
  <mergeCells count="2">
    <mergeCell ref="A1:G1"/>
    <mergeCell ref="A2:G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82352-FD56-4FC2-84AD-0CC1FDAE1489}">
  <dimension ref="A1:BED46"/>
  <sheetViews>
    <sheetView showGridLines="0" zoomScale="70" zoomScaleNormal="70" workbookViewId="0">
      <pane xSplit="1" ySplit="2" topLeftCell="B3" activePane="bottomRight" state="frozen"/>
      <selection pane="topRight" activeCell="B1" sqref="B1"/>
      <selection pane="bottomLeft" activeCell="A3" sqref="A3"/>
      <selection pane="bottomRight" activeCell="A8" sqref="A8"/>
    </sheetView>
  </sheetViews>
  <sheetFormatPr baseColWidth="10" defaultColWidth="10.85546875" defaultRowHeight="14.25" x14ac:dyDescent="0.2"/>
  <cols>
    <col min="1" max="1" width="100.42578125" style="433" customWidth="1"/>
    <col min="2" max="2" width="20.42578125" style="60" customWidth="1"/>
    <col min="3" max="5" width="21.5703125" style="60" customWidth="1"/>
    <col min="6" max="7" width="21.5703125" style="60" bestFit="1" customWidth="1"/>
    <col min="8" max="8" width="21.5703125" style="60" customWidth="1"/>
    <col min="9" max="10" width="21.5703125" style="60" bestFit="1" customWidth="1"/>
    <col min="11" max="11" width="21.5703125" style="60" customWidth="1"/>
    <col min="12" max="12" width="21.42578125" style="60" bestFit="1" customWidth="1"/>
    <col min="13" max="13" width="22" style="60" bestFit="1" customWidth="1"/>
    <col min="14" max="14" width="21.5703125" style="60" customWidth="1"/>
    <col min="15" max="16" width="21.42578125" style="60" bestFit="1" customWidth="1"/>
    <col min="17" max="17" width="21.5703125" style="60" customWidth="1"/>
    <col min="18" max="21" width="21.42578125" style="60" bestFit="1" customWidth="1"/>
    <col min="22" max="22" width="24.5703125" style="60" bestFit="1" customWidth="1"/>
    <col min="23" max="23" width="23.42578125" style="422" bestFit="1" customWidth="1"/>
    <col min="24" max="24" width="30.140625" style="327" bestFit="1" customWidth="1"/>
    <col min="25" max="1486" width="10.85546875" style="327"/>
    <col min="1487" max="16384" width="10.85546875" style="60"/>
  </cols>
  <sheetData>
    <row r="1" spans="1:1486" ht="15" x14ac:dyDescent="0.25">
      <c r="A1" s="694" t="s">
        <v>1229</v>
      </c>
      <c r="B1" s="695"/>
      <c r="C1" s="695"/>
      <c r="D1" s="695"/>
      <c r="E1" s="695"/>
      <c r="F1" s="695"/>
      <c r="G1" s="695"/>
      <c r="H1" s="695"/>
      <c r="I1" s="695"/>
      <c r="J1" s="695"/>
      <c r="K1" s="695"/>
      <c r="L1" s="695"/>
      <c r="M1" s="695"/>
      <c r="N1" s="695"/>
      <c r="O1" s="695"/>
      <c r="P1" s="695"/>
      <c r="Q1" s="695"/>
      <c r="R1" s="695"/>
      <c r="S1" s="695"/>
      <c r="T1" s="695"/>
      <c r="U1" s="695"/>
      <c r="V1" s="695"/>
      <c r="W1" s="695"/>
    </row>
    <row r="2" spans="1:1486" ht="15" x14ac:dyDescent="0.25">
      <c r="A2" s="696" t="s">
        <v>1398</v>
      </c>
      <c r="B2" s="695"/>
      <c r="C2" s="695"/>
      <c r="D2" s="695"/>
      <c r="E2" s="695"/>
      <c r="F2" s="695"/>
      <c r="G2" s="695"/>
      <c r="H2" s="695"/>
      <c r="I2" s="695"/>
      <c r="J2" s="695"/>
      <c r="K2" s="695"/>
      <c r="L2" s="695"/>
      <c r="M2" s="695"/>
      <c r="N2" s="695"/>
      <c r="O2" s="695"/>
      <c r="P2" s="695"/>
      <c r="Q2" s="695"/>
      <c r="R2" s="695"/>
      <c r="S2" s="695"/>
      <c r="T2" s="695"/>
      <c r="U2" s="695"/>
      <c r="V2" s="695"/>
      <c r="W2" s="695"/>
    </row>
    <row r="3" spans="1:1486" ht="18.75" x14ac:dyDescent="0.3">
      <c r="A3" s="498"/>
      <c r="B3" s="420"/>
      <c r="C3" s="420"/>
      <c r="D3" s="420"/>
      <c r="E3" s="420"/>
      <c r="F3" s="420"/>
      <c r="G3" s="420"/>
      <c r="H3" s="420"/>
      <c r="I3" s="420"/>
      <c r="J3" s="420"/>
      <c r="K3" s="420"/>
      <c r="L3" s="420"/>
      <c r="M3" s="420"/>
      <c r="N3" s="420"/>
      <c r="O3" s="420"/>
      <c r="P3" s="420"/>
      <c r="Q3" s="420"/>
      <c r="R3" s="420"/>
      <c r="S3" s="420"/>
      <c r="T3" s="420"/>
      <c r="U3" s="420"/>
      <c r="V3" s="420"/>
      <c r="W3" s="499"/>
    </row>
    <row r="5" spans="1:1486" ht="15" x14ac:dyDescent="0.2">
      <c r="A5" s="428" t="s">
        <v>1399</v>
      </c>
      <c r="B5" s="426">
        <v>1</v>
      </c>
      <c r="C5" s="426">
        <v>2</v>
      </c>
      <c r="D5" s="426">
        <v>3</v>
      </c>
      <c r="E5" s="426">
        <v>4</v>
      </c>
      <c r="F5" s="426">
        <v>5</v>
      </c>
      <c r="G5" s="426">
        <v>6</v>
      </c>
      <c r="H5" s="426">
        <v>7</v>
      </c>
      <c r="I5" s="426">
        <v>8</v>
      </c>
      <c r="J5" s="426">
        <v>9</v>
      </c>
      <c r="K5" s="426">
        <v>10</v>
      </c>
      <c r="L5" s="426">
        <v>11</v>
      </c>
      <c r="M5" s="426">
        <v>12</v>
      </c>
      <c r="N5" s="426">
        <v>13</v>
      </c>
      <c r="O5" s="426">
        <v>14</v>
      </c>
      <c r="P5" s="426">
        <v>15</v>
      </c>
      <c r="Q5" s="426">
        <v>16</v>
      </c>
      <c r="R5" s="426">
        <v>17</v>
      </c>
      <c r="S5" s="426">
        <v>18</v>
      </c>
      <c r="T5" s="426">
        <v>19</v>
      </c>
      <c r="U5" s="426">
        <v>20</v>
      </c>
      <c r="V5" s="426" t="s">
        <v>318</v>
      </c>
      <c r="W5" s="465" t="s">
        <v>1228</v>
      </c>
    </row>
    <row r="6" spans="1:1486" s="445" customFormat="1" ht="15" x14ac:dyDescent="0.2">
      <c r="A6" s="442" t="str">
        <f>'P1'!B4</f>
        <v>1. Aumento de la productividad en el cultivo de caña de azúcar para la producción de panela</v>
      </c>
      <c r="B6" s="443">
        <f>SUM(B7:B9)</f>
        <v>0</v>
      </c>
      <c r="C6" s="443">
        <f t="shared" ref="C6:V6" si="0">SUM(C7:C9)</f>
        <v>1753915432.3033333</v>
      </c>
      <c r="D6" s="443">
        <f t="shared" si="0"/>
        <v>38974485715.430664</v>
      </c>
      <c r="E6" s="443">
        <f t="shared" si="0"/>
        <v>57140049234.764</v>
      </c>
      <c r="F6" s="443">
        <f t="shared" si="0"/>
        <v>57140049234.764</v>
      </c>
      <c r="G6" s="443">
        <f t="shared" si="0"/>
        <v>57140049234.764</v>
      </c>
      <c r="H6" s="443">
        <f t="shared" si="0"/>
        <v>57140049234.764</v>
      </c>
      <c r="I6" s="443">
        <f t="shared" si="0"/>
        <v>57140049234.764</v>
      </c>
      <c r="J6" s="443">
        <f t="shared" si="0"/>
        <v>57140049234.764</v>
      </c>
      <c r="K6" s="443">
        <f t="shared" si="0"/>
        <v>57140049234.764</v>
      </c>
      <c r="L6" s="443">
        <f t="shared" si="0"/>
        <v>56794476386</v>
      </c>
      <c r="M6" s="443">
        <f t="shared" si="0"/>
        <v>56794476386</v>
      </c>
      <c r="N6" s="443">
        <f t="shared" si="0"/>
        <v>56794476386</v>
      </c>
      <c r="O6" s="443">
        <f t="shared" si="0"/>
        <v>56794476386</v>
      </c>
      <c r="P6" s="443">
        <f t="shared" si="0"/>
        <v>56794476386</v>
      </c>
      <c r="Q6" s="443">
        <f t="shared" si="0"/>
        <v>56794476386</v>
      </c>
      <c r="R6" s="443">
        <f t="shared" si="0"/>
        <v>56794476386</v>
      </c>
      <c r="S6" s="443">
        <f t="shared" si="0"/>
        <v>56794476386</v>
      </c>
      <c r="T6" s="443">
        <f t="shared" si="0"/>
        <v>56794476386</v>
      </c>
      <c r="U6" s="443">
        <f t="shared" si="0"/>
        <v>56794476386</v>
      </c>
      <c r="V6" s="443">
        <f t="shared" si="0"/>
        <v>1008653509651.0818</v>
      </c>
      <c r="W6" s="444">
        <f t="shared" ref="W6:W45" si="1">V6/V$45</f>
        <v>0.28801248910424487</v>
      </c>
      <c r="X6" s="327"/>
      <c r="Y6" s="471"/>
      <c r="Z6" s="471"/>
      <c r="AA6" s="471"/>
      <c r="AB6" s="471"/>
      <c r="AC6" s="471"/>
      <c r="AD6" s="471"/>
      <c r="AE6" s="471"/>
      <c r="AF6" s="471"/>
      <c r="AG6" s="471"/>
      <c r="AH6" s="471"/>
      <c r="AI6" s="471"/>
      <c r="AJ6" s="471"/>
      <c r="AK6" s="471"/>
      <c r="AL6" s="471"/>
      <c r="AM6" s="471"/>
      <c r="AN6" s="471"/>
      <c r="AO6" s="471"/>
      <c r="AP6" s="471"/>
      <c r="AQ6" s="471"/>
      <c r="AR6" s="471"/>
      <c r="AS6" s="471"/>
      <c r="AT6" s="471"/>
      <c r="AU6" s="471"/>
      <c r="AV6" s="471"/>
      <c r="AW6" s="471"/>
      <c r="AX6" s="471"/>
      <c r="AY6" s="471"/>
      <c r="AZ6" s="471"/>
      <c r="BA6" s="471"/>
      <c r="BB6" s="471"/>
      <c r="BC6" s="471"/>
      <c r="BD6" s="471"/>
      <c r="BE6" s="471"/>
      <c r="BF6" s="471"/>
      <c r="BG6" s="471"/>
      <c r="BH6" s="471"/>
      <c r="BI6" s="471"/>
      <c r="BJ6" s="471"/>
      <c r="BK6" s="471"/>
      <c r="BL6" s="471"/>
      <c r="BM6" s="471"/>
      <c r="BN6" s="471"/>
      <c r="BO6" s="471"/>
      <c r="BP6" s="471"/>
      <c r="BQ6" s="471"/>
      <c r="BR6" s="471"/>
      <c r="BS6" s="471"/>
      <c r="BT6" s="471"/>
      <c r="BU6" s="471"/>
      <c r="BV6" s="471"/>
      <c r="BW6" s="471"/>
      <c r="BX6" s="471"/>
      <c r="BY6" s="471"/>
      <c r="BZ6" s="471"/>
      <c r="CA6" s="471"/>
      <c r="CB6" s="471"/>
      <c r="CC6" s="471"/>
      <c r="CD6" s="471"/>
      <c r="CE6" s="471"/>
      <c r="CF6" s="471"/>
      <c r="CG6" s="471"/>
      <c r="CH6" s="471"/>
      <c r="CI6" s="471"/>
      <c r="CJ6" s="471"/>
      <c r="CK6" s="471"/>
      <c r="CL6" s="471"/>
      <c r="CM6" s="471"/>
      <c r="CN6" s="471"/>
      <c r="CO6" s="471"/>
      <c r="CP6" s="471"/>
      <c r="CQ6" s="471"/>
      <c r="CR6" s="471"/>
      <c r="CS6" s="471"/>
      <c r="CT6" s="471"/>
      <c r="CU6" s="471"/>
      <c r="CV6" s="471"/>
      <c r="CW6" s="471"/>
      <c r="CX6" s="471"/>
      <c r="CY6" s="471"/>
      <c r="CZ6" s="471"/>
      <c r="DA6" s="471"/>
      <c r="DB6" s="471"/>
      <c r="DC6" s="471"/>
      <c r="DD6" s="471"/>
      <c r="DE6" s="471"/>
      <c r="DF6" s="471"/>
      <c r="DG6" s="471"/>
      <c r="DH6" s="471"/>
      <c r="DI6" s="471"/>
      <c r="DJ6" s="471"/>
      <c r="DK6" s="471"/>
      <c r="DL6" s="471"/>
      <c r="DM6" s="471"/>
      <c r="DN6" s="471"/>
      <c r="DO6" s="471"/>
      <c r="DP6" s="471"/>
      <c r="DQ6" s="471"/>
      <c r="DR6" s="471"/>
      <c r="DS6" s="471"/>
      <c r="DT6" s="471"/>
      <c r="DU6" s="471"/>
      <c r="DV6" s="471"/>
      <c r="DW6" s="471"/>
      <c r="DX6" s="471"/>
      <c r="DY6" s="471"/>
      <c r="DZ6" s="471"/>
      <c r="EA6" s="471"/>
      <c r="EB6" s="471"/>
      <c r="EC6" s="471"/>
      <c r="ED6" s="471"/>
      <c r="EE6" s="471"/>
      <c r="EF6" s="471"/>
      <c r="EG6" s="471"/>
      <c r="EH6" s="471"/>
      <c r="EI6" s="471"/>
      <c r="EJ6" s="471"/>
      <c r="EK6" s="471"/>
      <c r="EL6" s="471"/>
      <c r="EM6" s="471"/>
      <c r="EN6" s="471"/>
      <c r="EO6" s="471"/>
      <c r="EP6" s="471"/>
      <c r="EQ6" s="471"/>
      <c r="ER6" s="471"/>
      <c r="ES6" s="471"/>
      <c r="ET6" s="471"/>
      <c r="EU6" s="471"/>
      <c r="EV6" s="471"/>
      <c r="EW6" s="471"/>
      <c r="EX6" s="471"/>
      <c r="EY6" s="471"/>
      <c r="EZ6" s="471"/>
      <c r="FA6" s="471"/>
      <c r="FB6" s="471"/>
      <c r="FC6" s="471"/>
      <c r="FD6" s="471"/>
      <c r="FE6" s="471"/>
      <c r="FF6" s="471"/>
      <c r="FG6" s="471"/>
      <c r="FH6" s="471"/>
      <c r="FI6" s="471"/>
      <c r="FJ6" s="471"/>
      <c r="FK6" s="471"/>
      <c r="FL6" s="471"/>
      <c r="FM6" s="471"/>
      <c r="FN6" s="471"/>
      <c r="FO6" s="471"/>
      <c r="FP6" s="471"/>
      <c r="FQ6" s="471"/>
      <c r="FR6" s="471"/>
      <c r="FS6" s="471"/>
      <c r="FT6" s="471"/>
      <c r="FU6" s="471"/>
      <c r="FV6" s="471"/>
      <c r="FW6" s="471"/>
      <c r="FX6" s="471"/>
      <c r="FY6" s="471"/>
      <c r="FZ6" s="471"/>
      <c r="GA6" s="471"/>
      <c r="GB6" s="471"/>
      <c r="GC6" s="471"/>
      <c r="GD6" s="471"/>
      <c r="GE6" s="471"/>
      <c r="GF6" s="471"/>
      <c r="GG6" s="471"/>
      <c r="GH6" s="471"/>
      <c r="GI6" s="471"/>
      <c r="GJ6" s="471"/>
      <c r="GK6" s="471"/>
      <c r="GL6" s="471"/>
      <c r="GM6" s="471"/>
      <c r="GN6" s="471"/>
      <c r="GO6" s="471"/>
      <c r="GP6" s="471"/>
      <c r="GQ6" s="471"/>
      <c r="GR6" s="471"/>
      <c r="GS6" s="471"/>
      <c r="GT6" s="471"/>
      <c r="GU6" s="471"/>
      <c r="GV6" s="471"/>
      <c r="GW6" s="471"/>
      <c r="GX6" s="471"/>
      <c r="GY6" s="471"/>
      <c r="GZ6" s="471"/>
      <c r="HA6" s="471"/>
      <c r="HB6" s="471"/>
      <c r="HC6" s="471"/>
      <c r="HD6" s="471"/>
      <c r="HE6" s="471"/>
      <c r="HF6" s="471"/>
      <c r="HG6" s="471"/>
      <c r="HH6" s="471"/>
      <c r="HI6" s="471"/>
      <c r="HJ6" s="471"/>
      <c r="HK6" s="471"/>
      <c r="HL6" s="471"/>
      <c r="HM6" s="471"/>
      <c r="HN6" s="471"/>
      <c r="HO6" s="471"/>
      <c r="HP6" s="471"/>
      <c r="HQ6" s="471"/>
      <c r="HR6" s="471"/>
      <c r="HS6" s="471"/>
      <c r="HT6" s="471"/>
      <c r="HU6" s="471"/>
      <c r="HV6" s="471"/>
      <c r="HW6" s="471"/>
      <c r="HX6" s="471"/>
      <c r="HY6" s="471"/>
      <c r="HZ6" s="471"/>
      <c r="IA6" s="471"/>
      <c r="IB6" s="471"/>
      <c r="IC6" s="471"/>
      <c r="ID6" s="471"/>
      <c r="IE6" s="471"/>
      <c r="IF6" s="471"/>
      <c r="IG6" s="471"/>
      <c r="IH6" s="471"/>
      <c r="II6" s="471"/>
      <c r="IJ6" s="471"/>
      <c r="IK6" s="471"/>
      <c r="IL6" s="471"/>
      <c r="IM6" s="471"/>
      <c r="IN6" s="471"/>
      <c r="IO6" s="471"/>
      <c r="IP6" s="471"/>
      <c r="IQ6" s="471"/>
      <c r="IR6" s="471"/>
      <c r="IS6" s="471"/>
      <c r="IT6" s="471"/>
      <c r="IU6" s="471"/>
      <c r="IV6" s="471"/>
      <c r="IW6" s="471"/>
      <c r="IX6" s="471"/>
      <c r="IY6" s="471"/>
      <c r="IZ6" s="471"/>
      <c r="JA6" s="471"/>
      <c r="JB6" s="471"/>
      <c r="JC6" s="471"/>
      <c r="JD6" s="471"/>
      <c r="JE6" s="471"/>
      <c r="JF6" s="471"/>
      <c r="JG6" s="471"/>
      <c r="JH6" s="471"/>
      <c r="JI6" s="471"/>
      <c r="JJ6" s="471"/>
      <c r="JK6" s="471"/>
      <c r="JL6" s="471"/>
      <c r="JM6" s="471"/>
      <c r="JN6" s="471"/>
      <c r="JO6" s="471"/>
      <c r="JP6" s="471"/>
      <c r="JQ6" s="471"/>
      <c r="JR6" s="471"/>
      <c r="JS6" s="471"/>
      <c r="JT6" s="471"/>
      <c r="JU6" s="471"/>
      <c r="JV6" s="471"/>
      <c r="JW6" s="471"/>
      <c r="JX6" s="471"/>
      <c r="JY6" s="471"/>
      <c r="JZ6" s="471"/>
      <c r="KA6" s="471"/>
      <c r="KB6" s="471"/>
      <c r="KC6" s="471"/>
      <c r="KD6" s="471"/>
      <c r="KE6" s="471"/>
      <c r="KF6" s="471"/>
      <c r="KG6" s="471"/>
      <c r="KH6" s="471"/>
      <c r="KI6" s="471"/>
      <c r="KJ6" s="471"/>
      <c r="KK6" s="471"/>
      <c r="KL6" s="471"/>
      <c r="KM6" s="471"/>
      <c r="KN6" s="471"/>
      <c r="KO6" s="471"/>
      <c r="KP6" s="471"/>
      <c r="KQ6" s="471"/>
      <c r="KR6" s="471"/>
      <c r="KS6" s="471"/>
      <c r="KT6" s="471"/>
      <c r="KU6" s="471"/>
      <c r="KV6" s="471"/>
      <c r="KW6" s="471"/>
      <c r="KX6" s="471"/>
      <c r="KY6" s="471"/>
      <c r="KZ6" s="471"/>
      <c r="LA6" s="471"/>
      <c r="LB6" s="471"/>
      <c r="LC6" s="471"/>
      <c r="LD6" s="471"/>
      <c r="LE6" s="471"/>
      <c r="LF6" s="471"/>
      <c r="LG6" s="471"/>
      <c r="LH6" s="471"/>
      <c r="LI6" s="471"/>
      <c r="LJ6" s="471"/>
      <c r="LK6" s="471"/>
      <c r="LL6" s="471"/>
      <c r="LM6" s="471"/>
      <c r="LN6" s="471"/>
      <c r="LO6" s="471"/>
      <c r="LP6" s="471"/>
      <c r="LQ6" s="471"/>
      <c r="LR6" s="471"/>
      <c r="LS6" s="471"/>
      <c r="LT6" s="471"/>
      <c r="LU6" s="471"/>
      <c r="LV6" s="471"/>
      <c r="LW6" s="471"/>
      <c r="LX6" s="471"/>
      <c r="LY6" s="471"/>
      <c r="LZ6" s="471"/>
      <c r="MA6" s="471"/>
      <c r="MB6" s="471"/>
      <c r="MC6" s="471"/>
      <c r="MD6" s="471"/>
      <c r="ME6" s="471"/>
      <c r="MF6" s="471"/>
      <c r="MG6" s="471"/>
      <c r="MH6" s="471"/>
      <c r="MI6" s="471"/>
      <c r="MJ6" s="471"/>
      <c r="MK6" s="471"/>
      <c r="ML6" s="471"/>
      <c r="MM6" s="471"/>
      <c r="MN6" s="471"/>
      <c r="MO6" s="471"/>
      <c r="MP6" s="471"/>
      <c r="MQ6" s="471"/>
      <c r="MR6" s="471"/>
      <c r="MS6" s="471"/>
      <c r="MT6" s="471"/>
      <c r="MU6" s="471"/>
      <c r="MV6" s="471"/>
      <c r="MW6" s="471"/>
      <c r="MX6" s="471"/>
      <c r="MY6" s="471"/>
      <c r="MZ6" s="471"/>
      <c r="NA6" s="471"/>
      <c r="NB6" s="471"/>
      <c r="NC6" s="471"/>
      <c r="ND6" s="471"/>
      <c r="NE6" s="471"/>
      <c r="NF6" s="471"/>
      <c r="NG6" s="471"/>
      <c r="NH6" s="471"/>
      <c r="NI6" s="471"/>
      <c r="NJ6" s="471"/>
      <c r="NK6" s="471"/>
      <c r="NL6" s="471"/>
      <c r="NM6" s="471"/>
      <c r="NN6" s="471"/>
      <c r="NO6" s="471"/>
      <c r="NP6" s="471"/>
      <c r="NQ6" s="471"/>
      <c r="NR6" s="471"/>
      <c r="NS6" s="471"/>
      <c r="NT6" s="471"/>
      <c r="NU6" s="471"/>
      <c r="NV6" s="471"/>
      <c r="NW6" s="471"/>
      <c r="NX6" s="471"/>
      <c r="NY6" s="471"/>
      <c r="NZ6" s="471"/>
      <c r="OA6" s="471"/>
      <c r="OB6" s="471"/>
      <c r="OC6" s="471"/>
      <c r="OD6" s="471"/>
      <c r="OE6" s="471"/>
      <c r="OF6" s="471"/>
      <c r="OG6" s="471"/>
      <c r="OH6" s="471"/>
      <c r="OI6" s="471"/>
      <c r="OJ6" s="471"/>
      <c r="OK6" s="471"/>
      <c r="OL6" s="471"/>
      <c r="OM6" s="471"/>
      <c r="ON6" s="471"/>
      <c r="OO6" s="471"/>
      <c r="OP6" s="471"/>
      <c r="OQ6" s="471"/>
      <c r="OR6" s="471"/>
      <c r="OS6" s="471"/>
      <c r="OT6" s="471"/>
      <c r="OU6" s="471"/>
      <c r="OV6" s="471"/>
      <c r="OW6" s="471"/>
      <c r="OX6" s="471"/>
      <c r="OY6" s="471"/>
      <c r="OZ6" s="471"/>
      <c r="PA6" s="471"/>
      <c r="PB6" s="471"/>
      <c r="PC6" s="471"/>
      <c r="PD6" s="471"/>
      <c r="PE6" s="471"/>
      <c r="PF6" s="471"/>
      <c r="PG6" s="471"/>
      <c r="PH6" s="471"/>
      <c r="PI6" s="471"/>
      <c r="PJ6" s="471"/>
      <c r="PK6" s="471"/>
      <c r="PL6" s="471"/>
      <c r="PM6" s="471"/>
      <c r="PN6" s="471"/>
      <c r="PO6" s="471"/>
      <c r="PP6" s="471"/>
      <c r="PQ6" s="471"/>
      <c r="PR6" s="471"/>
      <c r="PS6" s="471"/>
      <c r="PT6" s="471"/>
      <c r="PU6" s="471"/>
      <c r="PV6" s="471"/>
      <c r="PW6" s="471"/>
      <c r="PX6" s="471"/>
      <c r="PY6" s="471"/>
      <c r="PZ6" s="471"/>
      <c r="QA6" s="471"/>
      <c r="QB6" s="471"/>
      <c r="QC6" s="471"/>
      <c r="QD6" s="471"/>
      <c r="QE6" s="471"/>
      <c r="QF6" s="471"/>
      <c r="QG6" s="471"/>
      <c r="QH6" s="471"/>
      <c r="QI6" s="471"/>
      <c r="QJ6" s="471"/>
      <c r="QK6" s="471"/>
      <c r="QL6" s="471"/>
      <c r="QM6" s="471"/>
      <c r="QN6" s="471"/>
      <c r="QO6" s="471"/>
      <c r="QP6" s="471"/>
      <c r="QQ6" s="471"/>
      <c r="QR6" s="471"/>
      <c r="QS6" s="471"/>
      <c r="QT6" s="471"/>
      <c r="QU6" s="471"/>
      <c r="QV6" s="471"/>
      <c r="QW6" s="471"/>
      <c r="QX6" s="471"/>
      <c r="QY6" s="471"/>
      <c r="QZ6" s="471"/>
      <c r="RA6" s="471"/>
      <c r="RB6" s="471"/>
      <c r="RC6" s="471"/>
      <c r="RD6" s="471"/>
      <c r="RE6" s="471"/>
      <c r="RF6" s="471"/>
      <c r="RG6" s="471"/>
      <c r="RH6" s="471"/>
      <c r="RI6" s="471"/>
      <c r="RJ6" s="471"/>
      <c r="RK6" s="471"/>
      <c r="RL6" s="471"/>
      <c r="RM6" s="471"/>
      <c r="RN6" s="471"/>
      <c r="RO6" s="471"/>
      <c r="RP6" s="471"/>
      <c r="RQ6" s="471"/>
      <c r="RR6" s="471"/>
      <c r="RS6" s="471"/>
      <c r="RT6" s="471"/>
      <c r="RU6" s="471"/>
      <c r="RV6" s="471"/>
      <c r="RW6" s="471"/>
      <c r="RX6" s="471"/>
      <c r="RY6" s="471"/>
      <c r="RZ6" s="471"/>
      <c r="SA6" s="471"/>
      <c r="SB6" s="471"/>
      <c r="SC6" s="471"/>
      <c r="SD6" s="471"/>
      <c r="SE6" s="471"/>
      <c r="SF6" s="471"/>
      <c r="SG6" s="471"/>
      <c r="SH6" s="471"/>
      <c r="SI6" s="471"/>
      <c r="SJ6" s="471"/>
      <c r="SK6" s="471"/>
      <c r="SL6" s="471"/>
      <c r="SM6" s="471"/>
      <c r="SN6" s="471"/>
      <c r="SO6" s="471"/>
      <c r="SP6" s="471"/>
      <c r="SQ6" s="471"/>
      <c r="SR6" s="471"/>
      <c r="SS6" s="471"/>
      <c r="ST6" s="471"/>
      <c r="SU6" s="471"/>
      <c r="SV6" s="471"/>
      <c r="SW6" s="471"/>
      <c r="SX6" s="471"/>
      <c r="SY6" s="471"/>
      <c r="SZ6" s="471"/>
      <c r="TA6" s="471"/>
      <c r="TB6" s="471"/>
      <c r="TC6" s="471"/>
      <c r="TD6" s="471"/>
      <c r="TE6" s="471"/>
      <c r="TF6" s="471"/>
      <c r="TG6" s="471"/>
      <c r="TH6" s="471"/>
      <c r="TI6" s="471"/>
      <c r="TJ6" s="471"/>
      <c r="TK6" s="471"/>
      <c r="TL6" s="471"/>
      <c r="TM6" s="471"/>
      <c r="TN6" s="471"/>
      <c r="TO6" s="471"/>
      <c r="TP6" s="471"/>
      <c r="TQ6" s="471"/>
      <c r="TR6" s="471"/>
      <c r="TS6" s="471"/>
      <c r="TT6" s="471"/>
      <c r="TU6" s="471"/>
      <c r="TV6" s="471"/>
      <c r="TW6" s="471"/>
      <c r="TX6" s="471"/>
      <c r="TY6" s="471"/>
      <c r="TZ6" s="471"/>
      <c r="UA6" s="471"/>
      <c r="UB6" s="471"/>
      <c r="UC6" s="471"/>
      <c r="UD6" s="471"/>
      <c r="UE6" s="471"/>
      <c r="UF6" s="471"/>
      <c r="UG6" s="471"/>
      <c r="UH6" s="471"/>
      <c r="UI6" s="471"/>
      <c r="UJ6" s="471"/>
      <c r="UK6" s="471"/>
      <c r="UL6" s="471"/>
      <c r="UM6" s="471"/>
      <c r="UN6" s="471"/>
      <c r="UO6" s="471"/>
      <c r="UP6" s="471"/>
      <c r="UQ6" s="471"/>
      <c r="UR6" s="471"/>
      <c r="US6" s="471"/>
      <c r="UT6" s="471"/>
      <c r="UU6" s="471"/>
      <c r="UV6" s="471"/>
      <c r="UW6" s="471"/>
      <c r="UX6" s="471"/>
      <c r="UY6" s="471"/>
      <c r="UZ6" s="471"/>
      <c r="VA6" s="471"/>
      <c r="VB6" s="471"/>
      <c r="VC6" s="471"/>
      <c r="VD6" s="471"/>
      <c r="VE6" s="471"/>
      <c r="VF6" s="471"/>
      <c r="VG6" s="471"/>
      <c r="VH6" s="471"/>
      <c r="VI6" s="471"/>
      <c r="VJ6" s="471"/>
      <c r="VK6" s="471"/>
      <c r="VL6" s="471"/>
      <c r="VM6" s="471"/>
      <c r="VN6" s="471"/>
      <c r="VO6" s="471"/>
      <c r="VP6" s="471"/>
      <c r="VQ6" s="471"/>
      <c r="VR6" s="471"/>
      <c r="VS6" s="471"/>
      <c r="VT6" s="471"/>
      <c r="VU6" s="471"/>
      <c r="VV6" s="471"/>
      <c r="VW6" s="471"/>
      <c r="VX6" s="471"/>
      <c r="VY6" s="471"/>
      <c r="VZ6" s="471"/>
      <c r="WA6" s="471"/>
      <c r="WB6" s="471"/>
      <c r="WC6" s="471"/>
      <c r="WD6" s="471"/>
      <c r="WE6" s="471"/>
      <c r="WF6" s="471"/>
      <c r="WG6" s="471"/>
      <c r="WH6" s="471"/>
      <c r="WI6" s="471"/>
      <c r="WJ6" s="471"/>
      <c r="WK6" s="471"/>
      <c r="WL6" s="471"/>
      <c r="WM6" s="471"/>
      <c r="WN6" s="471"/>
      <c r="WO6" s="471"/>
      <c r="WP6" s="471"/>
      <c r="WQ6" s="471"/>
      <c r="WR6" s="471"/>
      <c r="WS6" s="471"/>
      <c r="WT6" s="471"/>
      <c r="WU6" s="471"/>
      <c r="WV6" s="471"/>
      <c r="WW6" s="471"/>
      <c r="WX6" s="471"/>
      <c r="WY6" s="471"/>
      <c r="WZ6" s="471"/>
      <c r="XA6" s="471"/>
      <c r="XB6" s="471"/>
      <c r="XC6" s="471"/>
      <c r="XD6" s="471"/>
      <c r="XE6" s="471"/>
      <c r="XF6" s="471"/>
      <c r="XG6" s="471"/>
      <c r="XH6" s="471"/>
      <c r="XI6" s="471"/>
      <c r="XJ6" s="471"/>
      <c r="XK6" s="471"/>
      <c r="XL6" s="471"/>
      <c r="XM6" s="471"/>
      <c r="XN6" s="471"/>
      <c r="XO6" s="471"/>
      <c r="XP6" s="471"/>
      <c r="XQ6" s="471"/>
      <c r="XR6" s="471"/>
      <c r="XS6" s="471"/>
      <c r="XT6" s="471"/>
      <c r="XU6" s="471"/>
      <c r="XV6" s="471"/>
      <c r="XW6" s="471"/>
      <c r="XX6" s="471"/>
      <c r="XY6" s="471"/>
      <c r="XZ6" s="471"/>
      <c r="YA6" s="471"/>
      <c r="YB6" s="471"/>
      <c r="YC6" s="471"/>
      <c r="YD6" s="471"/>
      <c r="YE6" s="471"/>
      <c r="YF6" s="471"/>
      <c r="YG6" s="471"/>
      <c r="YH6" s="471"/>
      <c r="YI6" s="471"/>
      <c r="YJ6" s="471"/>
      <c r="YK6" s="471"/>
      <c r="YL6" s="471"/>
      <c r="YM6" s="471"/>
      <c r="YN6" s="471"/>
      <c r="YO6" s="471"/>
      <c r="YP6" s="471"/>
      <c r="YQ6" s="471"/>
      <c r="YR6" s="471"/>
      <c r="YS6" s="471"/>
      <c r="YT6" s="471"/>
      <c r="YU6" s="471"/>
      <c r="YV6" s="471"/>
      <c r="YW6" s="471"/>
      <c r="YX6" s="471"/>
      <c r="YY6" s="471"/>
      <c r="YZ6" s="471"/>
      <c r="ZA6" s="471"/>
      <c r="ZB6" s="471"/>
      <c r="ZC6" s="471"/>
      <c r="ZD6" s="471"/>
      <c r="ZE6" s="471"/>
      <c r="ZF6" s="471"/>
      <c r="ZG6" s="471"/>
      <c r="ZH6" s="471"/>
      <c r="ZI6" s="471"/>
      <c r="ZJ6" s="471"/>
      <c r="ZK6" s="471"/>
      <c r="ZL6" s="471"/>
      <c r="ZM6" s="471"/>
      <c r="ZN6" s="471"/>
      <c r="ZO6" s="471"/>
      <c r="ZP6" s="471"/>
      <c r="ZQ6" s="471"/>
      <c r="ZR6" s="471"/>
      <c r="ZS6" s="471"/>
      <c r="ZT6" s="471"/>
      <c r="ZU6" s="471"/>
      <c r="ZV6" s="471"/>
      <c r="ZW6" s="471"/>
      <c r="ZX6" s="471"/>
      <c r="ZY6" s="471"/>
      <c r="ZZ6" s="471"/>
      <c r="AAA6" s="471"/>
      <c r="AAB6" s="471"/>
      <c r="AAC6" s="471"/>
      <c r="AAD6" s="471"/>
      <c r="AAE6" s="471"/>
      <c r="AAF6" s="471"/>
      <c r="AAG6" s="471"/>
      <c r="AAH6" s="471"/>
      <c r="AAI6" s="471"/>
      <c r="AAJ6" s="471"/>
      <c r="AAK6" s="471"/>
      <c r="AAL6" s="471"/>
      <c r="AAM6" s="471"/>
      <c r="AAN6" s="471"/>
      <c r="AAO6" s="471"/>
      <c r="AAP6" s="471"/>
      <c r="AAQ6" s="471"/>
      <c r="AAR6" s="471"/>
      <c r="AAS6" s="471"/>
      <c r="AAT6" s="471"/>
      <c r="AAU6" s="471"/>
      <c r="AAV6" s="471"/>
      <c r="AAW6" s="471"/>
      <c r="AAX6" s="471"/>
      <c r="AAY6" s="471"/>
      <c r="AAZ6" s="471"/>
      <c r="ABA6" s="471"/>
      <c r="ABB6" s="471"/>
      <c r="ABC6" s="471"/>
      <c r="ABD6" s="471"/>
      <c r="ABE6" s="471"/>
      <c r="ABF6" s="471"/>
      <c r="ABG6" s="471"/>
      <c r="ABH6" s="471"/>
      <c r="ABI6" s="471"/>
      <c r="ABJ6" s="471"/>
      <c r="ABK6" s="471"/>
      <c r="ABL6" s="471"/>
      <c r="ABM6" s="471"/>
      <c r="ABN6" s="471"/>
      <c r="ABO6" s="471"/>
      <c r="ABP6" s="471"/>
      <c r="ABQ6" s="471"/>
      <c r="ABR6" s="471"/>
      <c r="ABS6" s="471"/>
      <c r="ABT6" s="471"/>
      <c r="ABU6" s="471"/>
      <c r="ABV6" s="471"/>
      <c r="ABW6" s="471"/>
      <c r="ABX6" s="471"/>
      <c r="ABY6" s="471"/>
      <c r="ABZ6" s="471"/>
      <c r="ACA6" s="471"/>
      <c r="ACB6" s="471"/>
      <c r="ACC6" s="471"/>
      <c r="ACD6" s="471"/>
      <c r="ACE6" s="471"/>
      <c r="ACF6" s="471"/>
      <c r="ACG6" s="471"/>
      <c r="ACH6" s="471"/>
      <c r="ACI6" s="471"/>
      <c r="ACJ6" s="471"/>
      <c r="ACK6" s="471"/>
      <c r="ACL6" s="471"/>
      <c r="ACM6" s="471"/>
      <c r="ACN6" s="471"/>
      <c r="ACO6" s="471"/>
      <c r="ACP6" s="471"/>
      <c r="ACQ6" s="471"/>
      <c r="ACR6" s="471"/>
      <c r="ACS6" s="471"/>
      <c r="ACT6" s="471"/>
      <c r="ACU6" s="471"/>
      <c r="ACV6" s="471"/>
      <c r="ACW6" s="471"/>
      <c r="ACX6" s="471"/>
      <c r="ACY6" s="471"/>
      <c r="ACZ6" s="471"/>
      <c r="ADA6" s="471"/>
      <c r="ADB6" s="471"/>
      <c r="ADC6" s="471"/>
      <c r="ADD6" s="471"/>
      <c r="ADE6" s="471"/>
      <c r="ADF6" s="471"/>
      <c r="ADG6" s="471"/>
      <c r="ADH6" s="471"/>
      <c r="ADI6" s="471"/>
      <c r="ADJ6" s="471"/>
      <c r="ADK6" s="471"/>
      <c r="ADL6" s="471"/>
      <c r="ADM6" s="471"/>
      <c r="ADN6" s="471"/>
      <c r="ADO6" s="471"/>
      <c r="ADP6" s="471"/>
      <c r="ADQ6" s="471"/>
      <c r="ADR6" s="471"/>
      <c r="ADS6" s="471"/>
      <c r="ADT6" s="471"/>
      <c r="ADU6" s="471"/>
      <c r="ADV6" s="471"/>
      <c r="ADW6" s="471"/>
      <c r="ADX6" s="471"/>
      <c r="ADY6" s="471"/>
      <c r="ADZ6" s="471"/>
      <c r="AEA6" s="471"/>
      <c r="AEB6" s="471"/>
      <c r="AEC6" s="471"/>
      <c r="AED6" s="471"/>
      <c r="AEE6" s="471"/>
      <c r="AEF6" s="471"/>
      <c r="AEG6" s="471"/>
      <c r="AEH6" s="471"/>
      <c r="AEI6" s="471"/>
      <c r="AEJ6" s="471"/>
      <c r="AEK6" s="471"/>
      <c r="AEL6" s="471"/>
      <c r="AEM6" s="471"/>
      <c r="AEN6" s="471"/>
      <c r="AEO6" s="471"/>
      <c r="AEP6" s="471"/>
      <c r="AEQ6" s="471"/>
      <c r="AER6" s="471"/>
      <c r="AES6" s="471"/>
      <c r="AET6" s="471"/>
      <c r="AEU6" s="471"/>
      <c r="AEV6" s="471"/>
      <c r="AEW6" s="471"/>
      <c r="AEX6" s="471"/>
      <c r="AEY6" s="471"/>
      <c r="AEZ6" s="471"/>
      <c r="AFA6" s="471"/>
      <c r="AFB6" s="471"/>
      <c r="AFC6" s="471"/>
      <c r="AFD6" s="471"/>
      <c r="AFE6" s="471"/>
      <c r="AFF6" s="471"/>
      <c r="AFG6" s="471"/>
      <c r="AFH6" s="471"/>
      <c r="AFI6" s="471"/>
      <c r="AFJ6" s="471"/>
      <c r="AFK6" s="471"/>
      <c r="AFL6" s="471"/>
      <c r="AFM6" s="471"/>
      <c r="AFN6" s="471"/>
      <c r="AFO6" s="471"/>
      <c r="AFP6" s="471"/>
      <c r="AFQ6" s="471"/>
      <c r="AFR6" s="471"/>
      <c r="AFS6" s="471"/>
      <c r="AFT6" s="471"/>
      <c r="AFU6" s="471"/>
      <c r="AFV6" s="471"/>
      <c r="AFW6" s="471"/>
      <c r="AFX6" s="471"/>
      <c r="AFY6" s="471"/>
      <c r="AFZ6" s="471"/>
      <c r="AGA6" s="471"/>
      <c r="AGB6" s="471"/>
      <c r="AGC6" s="471"/>
      <c r="AGD6" s="471"/>
      <c r="AGE6" s="471"/>
      <c r="AGF6" s="471"/>
      <c r="AGG6" s="471"/>
      <c r="AGH6" s="471"/>
      <c r="AGI6" s="471"/>
      <c r="AGJ6" s="471"/>
      <c r="AGK6" s="471"/>
      <c r="AGL6" s="471"/>
      <c r="AGM6" s="471"/>
      <c r="AGN6" s="471"/>
      <c r="AGO6" s="471"/>
      <c r="AGP6" s="471"/>
      <c r="AGQ6" s="471"/>
      <c r="AGR6" s="471"/>
      <c r="AGS6" s="471"/>
      <c r="AGT6" s="471"/>
      <c r="AGU6" s="471"/>
      <c r="AGV6" s="471"/>
      <c r="AGW6" s="471"/>
      <c r="AGX6" s="471"/>
      <c r="AGY6" s="471"/>
      <c r="AGZ6" s="471"/>
      <c r="AHA6" s="471"/>
      <c r="AHB6" s="471"/>
      <c r="AHC6" s="471"/>
      <c r="AHD6" s="471"/>
      <c r="AHE6" s="471"/>
      <c r="AHF6" s="471"/>
      <c r="AHG6" s="471"/>
      <c r="AHH6" s="471"/>
      <c r="AHI6" s="471"/>
      <c r="AHJ6" s="471"/>
      <c r="AHK6" s="471"/>
      <c r="AHL6" s="471"/>
      <c r="AHM6" s="471"/>
      <c r="AHN6" s="471"/>
      <c r="AHO6" s="471"/>
      <c r="AHP6" s="471"/>
      <c r="AHQ6" s="471"/>
      <c r="AHR6" s="471"/>
      <c r="AHS6" s="471"/>
      <c r="AHT6" s="471"/>
      <c r="AHU6" s="471"/>
      <c r="AHV6" s="471"/>
      <c r="AHW6" s="471"/>
      <c r="AHX6" s="471"/>
      <c r="AHY6" s="471"/>
      <c r="AHZ6" s="471"/>
      <c r="AIA6" s="471"/>
      <c r="AIB6" s="471"/>
      <c r="AIC6" s="471"/>
      <c r="AID6" s="471"/>
      <c r="AIE6" s="471"/>
      <c r="AIF6" s="471"/>
      <c r="AIG6" s="471"/>
      <c r="AIH6" s="471"/>
      <c r="AII6" s="471"/>
      <c r="AIJ6" s="471"/>
      <c r="AIK6" s="471"/>
      <c r="AIL6" s="471"/>
      <c r="AIM6" s="471"/>
      <c r="AIN6" s="471"/>
      <c r="AIO6" s="471"/>
      <c r="AIP6" s="471"/>
      <c r="AIQ6" s="471"/>
      <c r="AIR6" s="471"/>
      <c r="AIS6" s="471"/>
      <c r="AIT6" s="471"/>
      <c r="AIU6" s="471"/>
      <c r="AIV6" s="471"/>
      <c r="AIW6" s="471"/>
      <c r="AIX6" s="471"/>
      <c r="AIY6" s="471"/>
      <c r="AIZ6" s="471"/>
      <c r="AJA6" s="471"/>
      <c r="AJB6" s="471"/>
      <c r="AJC6" s="471"/>
      <c r="AJD6" s="471"/>
      <c r="AJE6" s="471"/>
      <c r="AJF6" s="471"/>
      <c r="AJG6" s="471"/>
      <c r="AJH6" s="471"/>
      <c r="AJI6" s="471"/>
      <c r="AJJ6" s="471"/>
      <c r="AJK6" s="471"/>
      <c r="AJL6" s="471"/>
      <c r="AJM6" s="471"/>
      <c r="AJN6" s="471"/>
      <c r="AJO6" s="471"/>
      <c r="AJP6" s="471"/>
      <c r="AJQ6" s="471"/>
      <c r="AJR6" s="471"/>
      <c r="AJS6" s="471"/>
      <c r="AJT6" s="471"/>
      <c r="AJU6" s="471"/>
      <c r="AJV6" s="471"/>
      <c r="AJW6" s="471"/>
      <c r="AJX6" s="471"/>
      <c r="AJY6" s="471"/>
      <c r="AJZ6" s="471"/>
      <c r="AKA6" s="471"/>
      <c r="AKB6" s="471"/>
      <c r="AKC6" s="471"/>
      <c r="AKD6" s="471"/>
      <c r="AKE6" s="471"/>
      <c r="AKF6" s="471"/>
      <c r="AKG6" s="471"/>
      <c r="AKH6" s="471"/>
      <c r="AKI6" s="471"/>
      <c r="AKJ6" s="471"/>
      <c r="AKK6" s="471"/>
      <c r="AKL6" s="471"/>
      <c r="AKM6" s="471"/>
      <c r="AKN6" s="471"/>
      <c r="AKO6" s="471"/>
      <c r="AKP6" s="471"/>
      <c r="AKQ6" s="471"/>
      <c r="AKR6" s="471"/>
      <c r="AKS6" s="471"/>
      <c r="AKT6" s="471"/>
      <c r="AKU6" s="471"/>
      <c r="AKV6" s="471"/>
      <c r="AKW6" s="471"/>
      <c r="AKX6" s="471"/>
      <c r="AKY6" s="471"/>
      <c r="AKZ6" s="471"/>
      <c r="ALA6" s="471"/>
      <c r="ALB6" s="471"/>
      <c r="ALC6" s="471"/>
      <c r="ALD6" s="471"/>
      <c r="ALE6" s="471"/>
      <c r="ALF6" s="471"/>
      <c r="ALG6" s="471"/>
      <c r="ALH6" s="471"/>
      <c r="ALI6" s="471"/>
      <c r="ALJ6" s="471"/>
      <c r="ALK6" s="471"/>
      <c r="ALL6" s="471"/>
      <c r="ALM6" s="471"/>
      <c r="ALN6" s="471"/>
      <c r="ALO6" s="471"/>
      <c r="ALP6" s="471"/>
      <c r="ALQ6" s="471"/>
      <c r="ALR6" s="471"/>
      <c r="ALS6" s="471"/>
      <c r="ALT6" s="471"/>
      <c r="ALU6" s="471"/>
      <c r="ALV6" s="471"/>
      <c r="ALW6" s="471"/>
      <c r="ALX6" s="471"/>
      <c r="ALY6" s="471"/>
      <c r="ALZ6" s="471"/>
      <c r="AMA6" s="471"/>
      <c r="AMB6" s="471"/>
      <c r="AMC6" s="471"/>
      <c r="AMD6" s="471"/>
      <c r="AME6" s="471"/>
      <c r="AMF6" s="471"/>
      <c r="AMG6" s="471"/>
      <c r="AMH6" s="471"/>
      <c r="AMI6" s="471"/>
      <c r="AMJ6" s="471"/>
      <c r="AMK6" s="471"/>
      <c r="AML6" s="471"/>
      <c r="AMM6" s="471"/>
      <c r="AMN6" s="471"/>
      <c r="AMO6" s="471"/>
      <c r="AMP6" s="471"/>
      <c r="AMQ6" s="471"/>
      <c r="AMR6" s="471"/>
      <c r="AMS6" s="471"/>
      <c r="AMT6" s="471"/>
      <c r="AMU6" s="471"/>
      <c r="AMV6" s="471"/>
      <c r="AMW6" s="471"/>
      <c r="AMX6" s="471"/>
      <c r="AMY6" s="471"/>
      <c r="AMZ6" s="471"/>
      <c r="ANA6" s="471"/>
      <c r="ANB6" s="471"/>
      <c r="ANC6" s="471"/>
      <c r="AND6" s="471"/>
      <c r="ANE6" s="471"/>
      <c r="ANF6" s="471"/>
      <c r="ANG6" s="471"/>
      <c r="ANH6" s="471"/>
      <c r="ANI6" s="471"/>
      <c r="ANJ6" s="471"/>
      <c r="ANK6" s="471"/>
      <c r="ANL6" s="471"/>
      <c r="ANM6" s="471"/>
      <c r="ANN6" s="471"/>
      <c r="ANO6" s="471"/>
      <c r="ANP6" s="471"/>
      <c r="ANQ6" s="471"/>
      <c r="ANR6" s="471"/>
      <c r="ANS6" s="471"/>
      <c r="ANT6" s="471"/>
      <c r="ANU6" s="471"/>
      <c r="ANV6" s="471"/>
      <c r="ANW6" s="471"/>
      <c r="ANX6" s="471"/>
      <c r="ANY6" s="471"/>
      <c r="ANZ6" s="471"/>
      <c r="AOA6" s="471"/>
      <c r="AOB6" s="471"/>
      <c r="AOC6" s="471"/>
      <c r="AOD6" s="471"/>
      <c r="AOE6" s="471"/>
      <c r="AOF6" s="471"/>
      <c r="AOG6" s="471"/>
      <c r="AOH6" s="471"/>
      <c r="AOI6" s="471"/>
      <c r="AOJ6" s="471"/>
      <c r="AOK6" s="471"/>
      <c r="AOL6" s="471"/>
      <c r="AOM6" s="471"/>
      <c r="AON6" s="471"/>
      <c r="AOO6" s="471"/>
      <c r="AOP6" s="471"/>
      <c r="AOQ6" s="471"/>
      <c r="AOR6" s="471"/>
      <c r="AOS6" s="471"/>
      <c r="AOT6" s="471"/>
      <c r="AOU6" s="471"/>
      <c r="AOV6" s="471"/>
      <c r="AOW6" s="471"/>
      <c r="AOX6" s="471"/>
      <c r="AOY6" s="471"/>
      <c r="AOZ6" s="471"/>
      <c r="APA6" s="471"/>
      <c r="APB6" s="471"/>
      <c r="APC6" s="471"/>
      <c r="APD6" s="471"/>
      <c r="APE6" s="471"/>
      <c r="APF6" s="471"/>
      <c r="APG6" s="471"/>
      <c r="APH6" s="471"/>
      <c r="API6" s="471"/>
      <c r="APJ6" s="471"/>
      <c r="APK6" s="471"/>
      <c r="APL6" s="471"/>
      <c r="APM6" s="471"/>
      <c r="APN6" s="471"/>
      <c r="APO6" s="471"/>
      <c r="APP6" s="471"/>
      <c r="APQ6" s="471"/>
      <c r="APR6" s="471"/>
      <c r="APS6" s="471"/>
      <c r="APT6" s="471"/>
      <c r="APU6" s="471"/>
      <c r="APV6" s="471"/>
      <c r="APW6" s="471"/>
      <c r="APX6" s="471"/>
      <c r="APY6" s="471"/>
      <c r="APZ6" s="471"/>
      <c r="AQA6" s="471"/>
      <c r="AQB6" s="471"/>
      <c r="AQC6" s="471"/>
      <c r="AQD6" s="471"/>
      <c r="AQE6" s="471"/>
      <c r="AQF6" s="471"/>
      <c r="AQG6" s="471"/>
      <c r="AQH6" s="471"/>
      <c r="AQI6" s="471"/>
      <c r="AQJ6" s="471"/>
      <c r="AQK6" s="471"/>
      <c r="AQL6" s="471"/>
      <c r="AQM6" s="471"/>
      <c r="AQN6" s="471"/>
      <c r="AQO6" s="471"/>
      <c r="AQP6" s="471"/>
      <c r="AQQ6" s="471"/>
      <c r="AQR6" s="471"/>
      <c r="AQS6" s="471"/>
      <c r="AQT6" s="471"/>
      <c r="AQU6" s="471"/>
      <c r="AQV6" s="471"/>
      <c r="AQW6" s="471"/>
      <c r="AQX6" s="471"/>
      <c r="AQY6" s="471"/>
      <c r="AQZ6" s="471"/>
      <c r="ARA6" s="471"/>
      <c r="ARB6" s="471"/>
      <c r="ARC6" s="471"/>
      <c r="ARD6" s="471"/>
      <c r="ARE6" s="471"/>
      <c r="ARF6" s="471"/>
      <c r="ARG6" s="471"/>
      <c r="ARH6" s="471"/>
      <c r="ARI6" s="471"/>
      <c r="ARJ6" s="471"/>
      <c r="ARK6" s="471"/>
      <c r="ARL6" s="471"/>
      <c r="ARM6" s="471"/>
      <c r="ARN6" s="471"/>
      <c r="ARO6" s="471"/>
      <c r="ARP6" s="471"/>
      <c r="ARQ6" s="471"/>
      <c r="ARR6" s="471"/>
      <c r="ARS6" s="471"/>
      <c r="ART6" s="471"/>
      <c r="ARU6" s="471"/>
      <c r="ARV6" s="471"/>
      <c r="ARW6" s="471"/>
      <c r="ARX6" s="471"/>
      <c r="ARY6" s="471"/>
      <c r="ARZ6" s="471"/>
      <c r="ASA6" s="471"/>
      <c r="ASB6" s="471"/>
      <c r="ASC6" s="471"/>
      <c r="ASD6" s="471"/>
      <c r="ASE6" s="471"/>
      <c r="ASF6" s="471"/>
      <c r="ASG6" s="471"/>
      <c r="ASH6" s="471"/>
      <c r="ASI6" s="471"/>
      <c r="ASJ6" s="471"/>
      <c r="ASK6" s="471"/>
      <c r="ASL6" s="471"/>
      <c r="ASM6" s="471"/>
      <c r="ASN6" s="471"/>
      <c r="ASO6" s="471"/>
      <c r="ASP6" s="471"/>
      <c r="ASQ6" s="471"/>
      <c r="ASR6" s="471"/>
      <c r="ASS6" s="471"/>
      <c r="AST6" s="471"/>
      <c r="ASU6" s="471"/>
      <c r="ASV6" s="471"/>
      <c r="ASW6" s="471"/>
      <c r="ASX6" s="471"/>
      <c r="ASY6" s="471"/>
      <c r="ASZ6" s="471"/>
      <c r="ATA6" s="471"/>
      <c r="ATB6" s="471"/>
      <c r="ATC6" s="471"/>
      <c r="ATD6" s="471"/>
      <c r="ATE6" s="471"/>
      <c r="ATF6" s="471"/>
      <c r="ATG6" s="471"/>
      <c r="ATH6" s="471"/>
      <c r="ATI6" s="471"/>
      <c r="ATJ6" s="471"/>
      <c r="ATK6" s="471"/>
      <c r="ATL6" s="471"/>
      <c r="ATM6" s="471"/>
      <c r="ATN6" s="471"/>
      <c r="ATO6" s="471"/>
      <c r="ATP6" s="471"/>
      <c r="ATQ6" s="471"/>
      <c r="ATR6" s="471"/>
      <c r="ATS6" s="471"/>
      <c r="ATT6" s="471"/>
      <c r="ATU6" s="471"/>
      <c r="ATV6" s="471"/>
      <c r="ATW6" s="471"/>
      <c r="ATX6" s="471"/>
      <c r="ATY6" s="471"/>
      <c r="ATZ6" s="471"/>
      <c r="AUA6" s="471"/>
      <c r="AUB6" s="471"/>
      <c r="AUC6" s="471"/>
      <c r="AUD6" s="471"/>
      <c r="AUE6" s="471"/>
      <c r="AUF6" s="471"/>
      <c r="AUG6" s="471"/>
      <c r="AUH6" s="471"/>
      <c r="AUI6" s="471"/>
      <c r="AUJ6" s="471"/>
      <c r="AUK6" s="471"/>
      <c r="AUL6" s="471"/>
      <c r="AUM6" s="471"/>
      <c r="AUN6" s="471"/>
      <c r="AUO6" s="471"/>
      <c r="AUP6" s="471"/>
      <c r="AUQ6" s="471"/>
      <c r="AUR6" s="471"/>
      <c r="AUS6" s="471"/>
      <c r="AUT6" s="471"/>
      <c r="AUU6" s="471"/>
      <c r="AUV6" s="471"/>
      <c r="AUW6" s="471"/>
      <c r="AUX6" s="471"/>
      <c r="AUY6" s="471"/>
      <c r="AUZ6" s="471"/>
      <c r="AVA6" s="471"/>
      <c r="AVB6" s="471"/>
      <c r="AVC6" s="471"/>
      <c r="AVD6" s="471"/>
      <c r="AVE6" s="471"/>
      <c r="AVF6" s="471"/>
      <c r="AVG6" s="471"/>
      <c r="AVH6" s="471"/>
      <c r="AVI6" s="471"/>
      <c r="AVJ6" s="471"/>
      <c r="AVK6" s="471"/>
      <c r="AVL6" s="471"/>
      <c r="AVM6" s="471"/>
      <c r="AVN6" s="471"/>
      <c r="AVO6" s="471"/>
      <c r="AVP6" s="471"/>
      <c r="AVQ6" s="471"/>
      <c r="AVR6" s="471"/>
      <c r="AVS6" s="471"/>
      <c r="AVT6" s="471"/>
      <c r="AVU6" s="471"/>
      <c r="AVV6" s="471"/>
      <c r="AVW6" s="471"/>
      <c r="AVX6" s="471"/>
      <c r="AVY6" s="471"/>
      <c r="AVZ6" s="471"/>
      <c r="AWA6" s="471"/>
      <c r="AWB6" s="471"/>
      <c r="AWC6" s="471"/>
      <c r="AWD6" s="471"/>
      <c r="AWE6" s="471"/>
      <c r="AWF6" s="471"/>
      <c r="AWG6" s="471"/>
      <c r="AWH6" s="471"/>
      <c r="AWI6" s="471"/>
      <c r="AWJ6" s="471"/>
      <c r="AWK6" s="471"/>
      <c r="AWL6" s="471"/>
      <c r="AWM6" s="471"/>
      <c r="AWN6" s="471"/>
      <c r="AWO6" s="471"/>
      <c r="AWP6" s="471"/>
      <c r="AWQ6" s="471"/>
      <c r="AWR6" s="471"/>
      <c r="AWS6" s="471"/>
      <c r="AWT6" s="471"/>
      <c r="AWU6" s="471"/>
      <c r="AWV6" s="471"/>
      <c r="AWW6" s="471"/>
      <c r="AWX6" s="471"/>
      <c r="AWY6" s="471"/>
      <c r="AWZ6" s="471"/>
      <c r="AXA6" s="471"/>
      <c r="AXB6" s="471"/>
      <c r="AXC6" s="471"/>
      <c r="AXD6" s="471"/>
      <c r="AXE6" s="471"/>
      <c r="AXF6" s="471"/>
      <c r="AXG6" s="471"/>
      <c r="AXH6" s="471"/>
      <c r="AXI6" s="471"/>
      <c r="AXJ6" s="471"/>
      <c r="AXK6" s="471"/>
      <c r="AXL6" s="471"/>
      <c r="AXM6" s="471"/>
      <c r="AXN6" s="471"/>
      <c r="AXO6" s="471"/>
      <c r="AXP6" s="471"/>
      <c r="AXQ6" s="471"/>
      <c r="AXR6" s="471"/>
      <c r="AXS6" s="471"/>
      <c r="AXT6" s="471"/>
      <c r="AXU6" s="471"/>
      <c r="AXV6" s="471"/>
      <c r="AXW6" s="471"/>
      <c r="AXX6" s="471"/>
      <c r="AXY6" s="471"/>
      <c r="AXZ6" s="471"/>
      <c r="AYA6" s="471"/>
      <c r="AYB6" s="471"/>
      <c r="AYC6" s="471"/>
      <c r="AYD6" s="471"/>
      <c r="AYE6" s="471"/>
      <c r="AYF6" s="471"/>
      <c r="AYG6" s="471"/>
      <c r="AYH6" s="471"/>
      <c r="AYI6" s="471"/>
      <c r="AYJ6" s="471"/>
      <c r="AYK6" s="471"/>
      <c r="AYL6" s="471"/>
      <c r="AYM6" s="471"/>
      <c r="AYN6" s="471"/>
      <c r="AYO6" s="471"/>
      <c r="AYP6" s="471"/>
      <c r="AYQ6" s="471"/>
      <c r="AYR6" s="471"/>
      <c r="AYS6" s="471"/>
      <c r="AYT6" s="471"/>
      <c r="AYU6" s="471"/>
      <c r="AYV6" s="471"/>
      <c r="AYW6" s="471"/>
      <c r="AYX6" s="471"/>
      <c r="AYY6" s="471"/>
      <c r="AYZ6" s="471"/>
      <c r="AZA6" s="471"/>
      <c r="AZB6" s="471"/>
      <c r="AZC6" s="471"/>
      <c r="AZD6" s="471"/>
      <c r="AZE6" s="471"/>
      <c r="AZF6" s="471"/>
      <c r="AZG6" s="471"/>
      <c r="AZH6" s="471"/>
      <c r="AZI6" s="471"/>
      <c r="AZJ6" s="471"/>
      <c r="AZK6" s="471"/>
      <c r="AZL6" s="471"/>
      <c r="AZM6" s="471"/>
      <c r="AZN6" s="471"/>
      <c r="AZO6" s="471"/>
      <c r="AZP6" s="471"/>
      <c r="AZQ6" s="471"/>
      <c r="AZR6" s="471"/>
      <c r="AZS6" s="471"/>
      <c r="AZT6" s="471"/>
      <c r="AZU6" s="471"/>
      <c r="AZV6" s="471"/>
      <c r="AZW6" s="471"/>
      <c r="AZX6" s="471"/>
      <c r="AZY6" s="471"/>
      <c r="AZZ6" s="471"/>
      <c r="BAA6" s="471"/>
      <c r="BAB6" s="471"/>
      <c r="BAC6" s="471"/>
      <c r="BAD6" s="471"/>
      <c r="BAE6" s="471"/>
      <c r="BAF6" s="471"/>
      <c r="BAG6" s="471"/>
      <c r="BAH6" s="471"/>
      <c r="BAI6" s="471"/>
      <c r="BAJ6" s="471"/>
      <c r="BAK6" s="471"/>
      <c r="BAL6" s="471"/>
      <c r="BAM6" s="471"/>
      <c r="BAN6" s="471"/>
      <c r="BAO6" s="471"/>
      <c r="BAP6" s="471"/>
      <c r="BAQ6" s="471"/>
      <c r="BAR6" s="471"/>
      <c r="BAS6" s="471"/>
      <c r="BAT6" s="471"/>
      <c r="BAU6" s="471"/>
      <c r="BAV6" s="471"/>
      <c r="BAW6" s="471"/>
      <c r="BAX6" s="471"/>
      <c r="BAY6" s="471"/>
      <c r="BAZ6" s="471"/>
      <c r="BBA6" s="471"/>
      <c r="BBB6" s="471"/>
      <c r="BBC6" s="471"/>
      <c r="BBD6" s="471"/>
      <c r="BBE6" s="471"/>
      <c r="BBF6" s="471"/>
      <c r="BBG6" s="471"/>
      <c r="BBH6" s="471"/>
      <c r="BBI6" s="471"/>
      <c r="BBJ6" s="471"/>
      <c r="BBK6" s="471"/>
      <c r="BBL6" s="471"/>
      <c r="BBM6" s="471"/>
      <c r="BBN6" s="471"/>
      <c r="BBO6" s="471"/>
      <c r="BBP6" s="471"/>
      <c r="BBQ6" s="471"/>
      <c r="BBR6" s="471"/>
      <c r="BBS6" s="471"/>
      <c r="BBT6" s="471"/>
      <c r="BBU6" s="471"/>
      <c r="BBV6" s="471"/>
      <c r="BBW6" s="471"/>
      <c r="BBX6" s="471"/>
      <c r="BBY6" s="471"/>
      <c r="BBZ6" s="471"/>
      <c r="BCA6" s="471"/>
      <c r="BCB6" s="471"/>
      <c r="BCC6" s="471"/>
      <c r="BCD6" s="471"/>
      <c r="BCE6" s="471"/>
      <c r="BCF6" s="471"/>
      <c r="BCG6" s="471"/>
      <c r="BCH6" s="471"/>
      <c r="BCI6" s="471"/>
      <c r="BCJ6" s="471"/>
      <c r="BCK6" s="471"/>
      <c r="BCL6" s="471"/>
      <c r="BCM6" s="471"/>
      <c r="BCN6" s="471"/>
      <c r="BCO6" s="471"/>
      <c r="BCP6" s="471"/>
      <c r="BCQ6" s="471"/>
      <c r="BCR6" s="471"/>
      <c r="BCS6" s="471"/>
      <c r="BCT6" s="471"/>
      <c r="BCU6" s="471"/>
      <c r="BCV6" s="471"/>
      <c r="BCW6" s="471"/>
      <c r="BCX6" s="471"/>
      <c r="BCY6" s="471"/>
      <c r="BCZ6" s="471"/>
      <c r="BDA6" s="471"/>
      <c r="BDB6" s="471"/>
      <c r="BDC6" s="471"/>
      <c r="BDD6" s="471"/>
      <c r="BDE6" s="471"/>
      <c r="BDF6" s="471"/>
      <c r="BDG6" s="471"/>
      <c r="BDH6" s="471"/>
      <c r="BDI6" s="471"/>
      <c r="BDJ6" s="471"/>
      <c r="BDK6" s="471"/>
      <c r="BDL6" s="471"/>
      <c r="BDM6" s="471"/>
      <c r="BDN6" s="471"/>
      <c r="BDO6" s="471"/>
      <c r="BDP6" s="471"/>
      <c r="BDQ6" s="471"/>
      <c r="BDR6" s="471"/>
      <c r="BDS6" s="471"/>
      <c r="BDT6" s="471"/>
      <c r="BDU6" s="471"/>
      <c r="BDV6" s="471"/>
      <c r="BDW6" s="471"/>
      <c r="BDX6" s="471"/>
      <c r="BDY6" s="471"/>
      <c r="BDZ6" s="471"/>
      <c r="BEA6" s="471"/>
      <c r="BEB6" s="471"/>
      <c r="BEC6" s="471"/>
      <c r="BED6" s="471"/>
    </row>
    <row r="7" spans="1:1486" s="421" customFormat="1" x14ac:dyDescent="0.2">
      <c r="A7" s="429" t="str">
        <f>'P1'!B8</f>
        <v>1.1. Incremento de la productividad en el cultivo del sistema tradicional</v>
      </c>
      <c r="B7" s="48">
        <f>'P1'!E8</f>
        <v>0</v>
      </c>
      <c r="C7" s="48">
        <f>'P1'!F8</f>
        <v>0</v>
      </c>
      <c r="D7" s="48">
        <f>'P1'!G8</f>
        <v>18434893598.333332</v>
      </c>
      <c r="E7" s="48">
        <f>'P1'!H8</f>
        <v>22121872318</v>
      </c>
      <c r="F7" s="48">
        <f>'P1'!I8</f>
        <v>22121872318</v>
      </c>
      <c r="G7" s="48">
        <f>'P1'!J8</f>
        <v>22121872318</v>
      </c>
      <c r="H7" s="48">
        <f>'P1'!K8</f>
        <v>22121872318</v>
      </c>
      <c r="I7" s="48">
        <f>'P1'!L8</f>
        <v>22121872318</v>
      </c>
      <c r="J7" s="48">
        <f>'P1'!M8</f>
        <v>22121872318</v>
      </c>
      <c r="K7" s="48">
        <f>'P1'!N8</f>
        <v>22121872318</v>
      </c>
      <c r="L7" s="48">
        <f>'P1'!O8</f>
        <v>22121872318</v>
      </c>
      <c r="M7" s="48">
        <f>'P1'!P8</f>
        <v>22121872318</v>
      </c>
      <c r="N7" s="48">
        <f>'P1'!Q8</f>
        <v>22121872318</v>
      </c>
      <c r="O7" s="48">
        <f>'P1'!R8</f>
        <v>22121872318</v>
      </c>
      <c r="P7" s="48">
        <f>'P1'!S8</f>
        <v>22121872318</v>
      </c>
      <c r="Q7" s="48">
        <f>'P1'!T8</f>
        <v>22121872318</v>
      </c>
      <c r="R7" s="48">
        <f>'P1'!U8</f>
        <v>22121872318</v>
      </c>
      <c r="S7" s="48">
        <f>'P1'!V8</f>
        <v>22121872318</v>
      </c>
      <c r="T7" s="48">
        <f>'P1'!W8</f>
        <v>22121872318</v>
      </c>
      <c r="U7" s="48">
        <f>'P1'!X8</f>
        <v>22121872318</v>
      </c>
      <c r="V7" s="48">
        <f>'P1'!Y8</f>
        <v>394506723004.33331</v>
      </c>
      <c r="W7" s="281">
        <f t="shared" si="1"/>
        <v>0.1126480621676931</v>
      </c>
      <c r="X7" s="504"/>
      <c r="Y7" s="471"/>
      <c r="Z7" s="471"/>
      <c r="AA7" s="471"/>
      <c r="AB7" s="471"/>
      <c r="AC7" s="471"/>
      <c r="AD7" s="471"/>
      <c r="AE7" s="471"/>
      <c r="AF7" s="471"/>
      <c r="AG7" s="471"/>
      <c r="AH7" s="471"/>
      <c r="AI7" s="471"/>
      <c r="AJ7" s="471"/>
      <c r="AK7" s="471"/>
      <c r="AL7" s="471"/>
      <c r="AM7" s="471"/>
      <c r="AN7" s="471"/>
      <c r="AO7" s="471"/>
      <c r="AP7" s="471"/>
      <c r="AQ7" s="471"/>
      <c r="AR7" s="471"/>
      <c r="AS7" s="471"/>
      <c r="AT7" s="471"/>
      <c r="AU7" s="471"/>
      <c r="AV7" s="471"/>
      <c r="AW7" s="471"/>
      <c r="AX7" s="471"/>
      <c r="AY7" s="471"/>
      <c r="AZ7" s="471"/>
      <c r="BA7" s="471"/>
      <c r="BB7" s="471"/>
      <c r="BC7" s="471"/>
      <c r="BD7" s="471"/>
      <c r="BE7" s="471"/>
      <c r="BF7" s="471"/>
      <c r="BG7" s="471"/>
      <c r="BH7" s="471"/>
      <c r="BI7" s="471"/>
      <c r="BJ7" s="471"/>
      <c r="BK7" s="471"/>
      <c r="BL7" s="471"/>
      <c r="BM7" s="471"/>
      <c r="BN7" s="471"/>
      <c r="BO7" s="471"/>
      <c r="BP7" s="471"/>
      <c r="BQ7" s="471"/>
      <c r="BR7" s="471"/>
      <c r="BS7" s="471"/>
      <c r="BT7" s="471"/>
      <c r="BU7" s="471"/>
      <c r="BV7" s="471"/>
      <c r="BW7" s="471"/>
      <c r="BX7" s="471"/>
      <c r="BY7" s="471"/>
      <c r="BZ7" s="471"/>
      <c r="CA7" s="471"/>
      <c r="CB7" s="471"/>
      <c r="CC7" s="471"/>
      <c r="CD7" s="471"/>
      <c r="CE7" s="471"/>
      <c r="CF7" s="471"/>
      <c r="CG7" s="471"/>
      <c r="CH7" s="471"/>
      <c r="CI7" s="471"/>
      <c r="CJ7" s="471"/>
      <c r="CK7" s="471"/>
      <c r="CL7" s="471"/>
      <c r="CM7" s="471"/>
      <c r="CN7" s="471"/>
      <c r="CO7" s="471"/>
      <c r="CP7" s="471"/>
      <c r="CQ7" s="471"/>
      <c r="CR7" s="471"/>
      <c r="CS7" s="471"/>
      <c r="CT7" s="471"/>
      <c r="CU7" s="471"/>
      <c r="CV7" s="471"/>
      <c r="CW7" s="471"/>
      <c r="CX7" s="471"/>
      <c r="CY7" s="471"/>
      <c r="CZ7" s="471"/>
      <c r="DA7" s="471"/>
      <c r="DB7" s="471"/>
      <c r="DC7" s="471"/>
      <c r="DD7" s="471"/>
      <c r="DE7" s="471"/>
      <c r="DF7" s="471"/>
      <c r="DG7" s="471"/>
      <c r="DH7" s="471"/>
      <c r="DI7" s="471"/>
      <c r="DJ7" s="471"/>
      <c r="DK7" s="471"/>
      <c r="DL7" s="471"/>
      <c r="DM7" s="471"/>
      <c r="DN7" s="471"/>
      <c r="DO7" s="471"/>
      <c r="DP7" s="471"/>
      <c r="DQ7" s="471"/>
      <c r="DR7" s="471"/>
      <c r="DS7" s="471"/>
      <c r="DT7" s="471"/>
      <c r="DU7" s="471"/>
      <c r="DV7" s="471"/>
      <c r="DW7" s="471"/>
      <c r="DX7" s="471"/>
      <c r="DY7" s="471"/>
      <c r="DZ7" s="471"/>
      <c r="EA7" s="471"/>
      <c r="EB7" s="471"/>
      <c r="EC7" s="471"/>
      <c r="ED7" s="471"/>
      <c r="EE7" s="471"/>
      <c r="EF7" s="471"/>
      <c r="EG7" s="471"/>
      <c r="EH7" s="471"/>
      <c r="EI7" s="471"/>
      <c r="EJ7" s="471"/>
      <c r="EK7" s="471"/>
      <c r="EL7" s="471"/>
      <c r="EM7" s="471"/>
      <c r="EN7" s="471"/>
      <c r="EO7" s="471"/>
      <c r="EP7" s="471"/>
      <c r="EQ7" s="471"/>
      <c r="ER7" s="471"/>
      <c r="ES7" s="471"/>
      <c r="ET7" s="471"/>
      <c r="EU7" s="471"/>
      <c r="EV7" s="471"/>
      <c r="EW7" s="471"/>
      <c r="EX7" s="471"/>
      <c r="EY7" s="471"/>
      <c r="EZ7" s="471"/>
      <c r="FA7" s="471"/>
      <c r="FB7" s="471"/>
      <c r="FC7" s="471"/>
      <c r="FD7" s="471"/>
      <c r="FE7" s="471"/>
      <c r="FF7" s="471"/>
      <c r="FG7" s="471"/>
      <c r="FH7" s="471"/>
      <c r="FI7" s="471"/>
      <c r="FJ7" s="471"/>
      <c r="FK7" s="471"/>
      <c r="FL7" s="471"/>
      <c r="FM7" s="471"/>
      <c r="FN7" s="471"/>
      <c r="FO7" s="471"/>
      <c r="FP7" s="471"/>
      <c r="FQ7" s="471"/>
      <c r="FR7" s="471"/>
      <c r="FS7" s="471"/>
      <c r="FT7" s="471"/>
      <c r="FU7" s="471"/>
      <c r="FV7" s="471"/>
      <c r="FW7" s="471"/>
      <c r="FX7" s="471"/>
      <c r="FY7" s="471"/>
      <c r="FZ7" s="471"/>
      <c r="GA7" s="471"/>
      <c r="GB7" s="471"/>
      <c r="GC7" s="471"/>
      <c r="GD7" s="471"/>
      <c r="GE7" s="471"/>
      <c r="GF7" s="471"/>
      <c r="GG7" s="471"/>
      <c r="GH7" s="471"/>
      <c r="GI7" s="471"/>
      <c r="GJ7" s="471"/>
      <c r="GK7" s="471"/>
      <c r="GL7" s="471"/>
      <c r="GM7" s="471"/>
      <c r="GN7" s="471"/>
      <c r="GO7" s="471"/>
      <c r="GP7" s="471"/>
      <c r="GQ7" s="471"/>
      <c r="GR7" s="471"/>
      <c r="GS7" s="471"/>
      <c r="GT7" s="471"/>
      <c r="GU7" s="471"/>
      <c r="GV7" s="471"/>
      <c r="GW7" s="471"/>
      <c r="GX7" s="471"/>
      <c r="GY7" s="471"/>
      <c r="GZ7" s="471"/>
      <c r="HA7" s="471"/>
      <c r="HB7" s="471"/>
      <c r="HC7" s="471"/>
      <c r="HD7" s="471"/>
      <c r="HE7" s="471"/>
      <c r="HF7" s="471"/>
      <c r="HG7" s="471"/>
      <c r="HH7" s="471"/>
      <c r="HI7" s="471"/>
      <c r="HJ7" s="471"/>
      <c r="HK7" s="471"/>
      <c r="HL7" s="471"/>
      <c r="HM7" s="471"/>
      <c r="HN7" s="471"/>
      <c r="HO7" s="471"/>
      <c r="HP7" s="471"/>
      <c r="HQ7" s="471"/>
      <c r="HR7" s="471"/>
      <c r="HS7" s="471"/>
      <c r="HT7" s="471"/>
      <c r="HU7" s="471"/>
      <c r="HV7" s="471"/>
      <c r="HW7" s="471"/>
      <c r="HX7" s="471"/>
      <c r="HY7" s="471"/>
      <c r="HZ7" s="471"/>
      <c r="IA7" s="471"/>
      <c r="IB7" s="471"/>
      <c r="IC7" s="471"/>
      <c r="ID7" s="471"/>
      <c r="IE7" s="471"/>
      <c r="IF7" s="471"/>
      <c r="IG7" s="471"/>
      <c r="IH7" s="471"/>
      <c r="II7" s="471"/>
      <c r="IJ7" s="471"/>
      <c r="IK7" s="471"/>
      <c r="IL7" s="471"/>
      <c r="IM7" s="471"/>
      <c r="IN7" s="471"/>
      <c r="IO7" s="471"/>
      <c r="IP7" s="471"/>
      <c r="IQ7" s="471"/>
      <c r="IR7" s="471"/>
      <c r="IS7" s="471"/>
      <c r="IT7" s="471"/>
      <c r="IU7" s="471"/>
      <c r="IV7" s="471"/>
      <c r="IW7" s="471"/>
      <c r="IX7" s="471"/>
      <c r="IY7" s="471"/>
      <c r="IZ7" s="471"/>
      <c r="JA7" s="471"/>
      <c r="JB7" s="471"/>
      <c r="JC7" s="471"/>
      <c r="JD7" s="471"/>
      <c r="JE7" s="471"/>
      <c r="JF7" s="471"/>
      <c r="JG7" s="471"/>
      <c r="JH7" s="471"/>
      <c r="JI7" s="471"/>
      <c r="JJ7" s="471"/>
      <c r="JK7" s="471"/>
      <c r="JL7" s="471"/>
      <c r="JM7" s="471"/>
      <c r="JN7" s="471"/>
      <c r="JO7" s="471"/>
      <c r="JP7" s="471"/>
      <c r="JQ7" s="471"/>
      <c r="JR7" s="471"/>
      <c r="JS7" s="471"/>
      <c r="JT7" s="471"/>
      <c r="JU7" s="471"/>
      <c r="JV7" s="471"/>
      <c r="JW7" s="471"/>
      <c r="JX7" s="471"/>
      <c r="JY7" s="471"/>
      <c r="JZ7" s="471"/>
      <c r="KA7" s="471"/>
      <c r="KB7" s="471"/>
      <c r="KC7" s="471"/>
      <c r="KD7" s="471"/>
      <c r="KE7" s="471"/>
      <c r="KF7" s="471"/>
      <c r="KG7" s="471"/>
      <c r="KH7" s="471"/>
      <c r="KI7" s="471"/>
      <c r="KJ7" s="471"/>
      <c r="KK7" s="471"/>
      <c r="KL7" s="471"/>
      <c r="KM7" s="471"/>
      <c r="KN7" s="471"/>
      <c r="KO7" s="471"/>
      <c r="KP7" s="471"/>
      <c r="KQ7" s="471"/>
      <c r="KR7" s="471"/>
      <c r="KS7" s="471"/>
      <c r="KT7" s="471"/>
      <c r="KU7" s="471"/>
      <c r="KV7" s="471"/>
      <c r="KW7" s="471"/>
      <c r="KX7" s="471"/>
      <c r="KY7" s="471"/>
      <c r="KZ7" s="471"/>
      <c r="LA7" s="471"/>
      <c r="LB7" s="471"/>
      <c r="LC7" s="471"/>
      <c r="LD7" s="471"/>
      <c r="LE7" s="471"/>
      <c r="LF7" s="471"/>
      <c r="LG7" s="471"/>
      <c r="LH7" s="471"/>
      <c r="LI7" s="471"/>
      <c r="LJ7" s="471"/>
      <c r="LK7" s="471"/>
      <c r="LL7" s="471"/>
      <c r="LM7" s="471"/>
      <c r="LN7" s="471"/>
      <c r="LO7" s="471"/>
      <c r="LP7" s="471"/>
      <c r="LQ7" s="471"/>
      <c r="LR7" s="471"/>
      <c r="LS7" s="471"/>
      <c r="LT7" s="471"/>
      <c r="LU7" s="471"/>
      <c r="LV7" s="471"/>
      <c r="LW7" s="471"/>
      <c r="LX7" s="471"/>
      <c r="LY7" s="471"/>
      <c r="LZ7" s="471"/>
      <c r="MA7" s="471"/>
      <c r="MB7" s="471"/>
      <c r="MC7" s="471"/>
      <c r="MD7" s="471"/>
      <c r="ME7" s="471"/>
      <c r="MF7" s="471"/>
      <c r="MG7" s="471"/>
      <c r="MH7" s="471"/>
      <c r="MI7" s="471"/>
      <c r="MJ7" s="471"/>
      <c r="MK7" s="471"/>
      <c r="ML7" s="471"/>
      <c r="MM7" s="471"/>
      <c r="MN7" s="471"/>
      <c r="MO7" s="471"/>
      <c r="MP7" s="471"/>
      <c r="MQ7" s="471"/>
      <c r="MR7" s="471"/>
      <c r="MS7" s="471"/>
      <c r="MT7" s="471"/>
      <c r="MU7" s="471"/>
      <c r="MV7" s="471"/>
      <c r="MW7" s="471"/>
      <c r="MX7" s="471"/>
      <c r="MY7" s="471"/>
      <c r="MZ7" s="471"/>
      <c r="NA7" s="471"/>
      <c r="NB7" s="471"/>
      <c r="NC7" s="471"/>
      <c r="ND7" s="471"/>
      <c r="NE7" s="471"/>
      <c r="NF7" s="471"/>
      <c r="NG7" s="471"/>
      <c r="NH7" s="471"/>
      <c r="NI7" s="471"/>
      <c r="NJ7" s="471"/>
      <c r="NK7" s="471"/>
      <c r="NL7" s="471"/>
      <c r="NM7" s="471"/>
      <c r="NN7" s="471"/>
      <c r="NO7" s="471"/>
      <c r="NP7" s="471"/>
      <c r="NQ7" s="471"/>
      <c r="NR7" s="471"/>
      <c r="NS7" s="471"/>
      <c r="NT7" s="471"/>
      <c r="NU7" s="471"/>
      <c r="NV7" s="471"/>
      <c r="NW7" s="471"/>
      <c r="NX7" s="471"/>
      <c r="NY7" s="471"/>
      <c r="NZ7" s="471"/>
      <c r="OA7" s="471"/>
      <c r="OB7" s="471"/>
      <c r="OC7" s="471"/>
      <c r="OD7" s="471"/>
      <c r="OE7" s="471"/>
      <c r="OF7" s="471"/>
      <c r="OG7" s="471"/>
      <c r="OH7" s="471"/>
      <c r="OI7" s="471"/>
      <c r="OJ7" s="471"/>
      <c r="OK7" s="471"/>
      <c r="OL7" s="471"/>
      <c r="OM7" s="471"/>
      <c r="ON7" s="471"/>
      <c r="OO7" s="471"/>
      <c r="OP7" s="471"/>
      <c r="OQ7" s="471"/>
      <c r="OR7" s="471"/>
      <c r="OS7" s="471"/>
      <c r="OT7" s="471"/>
      <c r="OU7" s="471"/>
      <c r="OV7" s="471"/>
      <c r="OW7" s="471"/>
      <c r="OX7" s="471"/>
      <c r="OY7" s="471"/>
      <c r="OZ7" s="471"/>
      <c r="PA7" s="471"/>
      <c r="PB7" s="471"/>
      <c r="PC7" s="471"/>
      <c r="PD7" s="471"/>
      <c r="PE7" s="471"/>
      <c r="PF7" s="471"/>
      <c r="PG7" s="471"/>
      <c r="PH7" s="471"/>
      <c r="PI7" s="471"/>
      <c r="PJ7" s="471"/>
      <c r="PK7" s="471"/>
      <c r="PL7" s="471"/>
      <c r="PM7" s="471"/>
      <c r="PN7" s="471"/>
      <c r="PO7" s="471"/>
      <c r="PP7" s="471"/>
      <c r="PQ7" s="471"/>
      <c r="PR7" s="471"/>
      <c r="PS7" s="471"/>
      <c r="PT7" s="471"/>
      <c r="PU7" s="471"/>
      <c r="PV7" s="471"/>
      <c r="PW7" s="471"/>
      <c r="PX7" s="471"/>
      <c r="PY7" s="471"/>
      <c r="PZ7" s="471"/>
      <c r="QA7" s="471"/>
      <c r="QB7" s="471"/>
      <c r="QC7" s="471"/>
      <c r="QD7" s="471"/>
      <c r="QE7" s="471"/>
      <c r="QF7" s="471"/>
      <c r="QG7" s="471"/>
      <c r="QH7" s="471"/>
      <c r="QI7" s="471"/>
      <c r="QJ7" s="471"/>
      <c r="QK7" s="471"/>
      <c r="QL7" s="471"/>
      <c r="QM7" s="471"/>
      <c r="QN7" s="471"/>
      <c r="QO7" s="471"/>
      <c r="QP7" s="471"/>
      <c r="QQ7" s="471"/>
      <c r="QR7" s="471"/>
      <c r="QS7" s="471"/>
      <c r="QT7" s="471"/>
      <c r="QU7" s="471"/>
      <c r="QV7" s="471"/>
      <c r="QW7" s="471"/>
      <c r="QX7" s="471"/>
      <c r="QY7" s="471"/>
      <c r="QZ7" s="471"/>
      <c r="RA7" s="471"/>
      <c r="RB7" s="471"/>
      <c r="RC7" s="471"/>
      <c r="RD7" s="471"/>
      <c r="RE7" s="471"/>
      <c r="RF7" s="471"/>
      <c r="RG7" s="471"/>
      <c r="RH7" s="471"/>
      <c r="RI7" s="471"/>
      <c r="RJ7" s="471"/>
      <c r="RK7" s="471"/>
      <c r="RL7" s="471"/>
      <c r="RM7" s="471"/>
      <c r="RN7" s="471"/>
      <c r="RO7" s="471"/>
      <c r="RP7" s="471"/>
      <c r="RQ7" s="471"/>
      <c r="RR7" s="471"/>
      <c r="RS7" s="471"/>
      <c r="RT7" s="471"/>
      <c r="RU7" s="471"/>
      <c r="RV7" s="471"/>
      <c r="RW7" s="471"/>
      <c r="RX7" s="471"/>
      <c r="RY7" s="471"/>
      <c r="RZ7" s="471"/>
      <c r="SA7" s="471"/>
      <c r="SB7" s="471"/>
      <c r="SC7" s="471"/>
      <c r="SD7" s="471"/>
      <c r="SE7" s="471"/>
      <c r="SF7" s="471"/>
      <c r="SG7" s="471"/>
      <c r="SH7" s="471"/>
      <c r="SI7" s="471"/>
      <c r="SJ7" s="471"/>
      <c r="SK7" s="471"/>
      <c r="SL7" s="471"/>
      <c r="SM7" s="471"/>
      <c r="SN7" s="471"/>
      <c r="SO7" s="471"/>
      <c r="SP7" s="471"/>
      <c r="SQ7" s="471"/>
      <c r="SR7" s="471"/>
      <c r="SS7" s="471"/>
      <c r="ST7" s="471"/>
      <c r="SU7" s="471"/>
      <c r="SV7" s="471"/>
      <c r="SW7" s="471"/>
      <c r="SX7" s="471"/>
      <c r="SY7" s="471"/>
      <c r="SZ7" s="471"/>
      <c r="TA7" s="471"/>
      <c r="TB7" s="471"/>
      <c r="TC7" s="471"/>
      <c r="TD7" s="471"/>
      <c r="TE7" s="471"/>
      <c r="TF7" s="471"/>
      <c r="TG7" s="471"/>
      <c r="TH7" s="471"/>
      <c r="TI7" s="471"/>
      <c r="TJ7" s="471"/>
      <c r="TK7" s="471"/>
      <c r="TL7" s="471"/>
      <c r="TM7" s="471"/>
      <c r="TN7" s="471"/>
      <c r="TO7" s="471"/>
      <c r="TP7" s="471"/>
      <c r="TQ7" s="471"/>
      <c r="TR7" s="471"/>
      <c r="TS7" s="471"/>
      <c r="TT7" s="471"/>
      <c r="TU7" s="471"/>
      <c r="TV7" s="471"/>
      <c r="TW7" s="471"/>
      <c r="TX7" s="471"/>
      <c r="TY7" s="471"/>
      <c r="TZ7" s="471"/>
      <c r="UA7" s="471"/>
      <c r="UB7" s="471"/>
      <c r="UC7" s="471"/>
      <c r="UD7" s="471"/>
      <c r="UE7" s="471"/>
      <c r="UF7" s="471"/>
      <c r="UG7" s="471"/>
      <c r="UH7" s="471"/>
      <c r="UI7" s="471"/>
      <c r="UJ7" s="471"/>
      <c r="UK7" s="471"/>
      <c r="UL7" s="471"/>
      <c r="UM7" s="471"/>
      <c r="UN7" s="471"/>
      <c r="UO7" s="471"/>
      <c r="UP7" s="471"/>
      <c r="UQ7" s="471"/>
      <c r="UR7" s="471"/>
      <c r="US7" s="471"/>
      <c r="UT7" s="471"/>
      <c r="UU7" s="471"/>
      <c r="UV7" s="471"/>
      <c r="UW7" s="471"/>
      <c r="UX7" s="471"/>
      <c r="UY7" s="471"/>
      <c r="UZ7" s="471"/>
      <c r="VA7" s="471"/>
      <c r="VB7" s="471"/>
      <c r="VC7" s="471"/>
      <c r="VD7" s="471"/>
      <c r="VE7" s="471"/>
      <c r="VF7" s="471"/>
      <c r="VG7" s="471"/>
      <c r="VH7" s="471"/>
      <c r="VI7" s="471"/>
      <c r="VJ7" s="471"/>
      <c r="VK7" s="471"/>
      <c r="VL7" s="471"/>
      <c r="VM7" s="471"/>
      <c r="VN7" s="471"/>
      <c r="VO7" s="471"/>
      <c r="VP7" s="471"/>
      <c r="VQ7" s="471"/>
      <c r="VR7" s="471"/>
      <c r="VS7" s="471"/>
      <c r="VT7" s="471"/>
      <c r="VU7" s="471"/>
      <c r="VV7" s="471"/>
      <c r="VW7" s="471"/>
      <c r="VX7" s="471"/>
      <c r="VY7" s="471"/>
      <c r="VZ7" s="471"/>
      <c r="WA7" s="471"/>
      <c r="WB7" s="471"/>
      <c r="WC7" s="471"/>
      <c r="WD7" s="471"/>
      <c r="WE7" s="471"/>
      <c r="WF7" s="471"/>
      <c r="WG7" s="471"/>
      <c r="WH7" s="471"/>
      <c r="WI7" s="471"/>
      <c r="WJ7" s="471"/>
      <c r="WK7" s="471"/>
      <c r="WL7" s="471"/>
      <c r="WM7" s="471"/>
      <c r="WN7" s="471"/>
      <c r="WO7" s="471"/>
      <c r="WP7" s="471"/>
      <c r="WQ7" s="471"/>
      <c r="WR7" s="471"/>
      <c r="WS7" s="471"/>
      <c r="WT7" s="471"/>
      <c r="WU7" s="471"/>
      <c r="WV7" s="471"/>
      <c r="WW7" s="471"/>
      <c r="WX7" s="471"/>
      <c r="WY7" s="471"/>
      <c r="WZ7" s="471"/>
      <c r="XA7" s="471"/>
      <c r="XB7" s="471"/>
      <c r="XC7" s="471"/>
      <c r="XD7" s="471"/>
      <c r="XE7" s="471"/>
      <c r="XF7" s="471"/>
      <c r="XG7" s="471"/>
      <c r="XH7" s="471"/>
      <c r="XI7" s="471"/>
      <c r="XJ7" s="471"/>
      <c r="XK7" s="471"/>
      <c r="XL7" s="471"/>
      <c r="XM7" s="471"/>
      <c r="XN7" s="471"/>
      <c r="XO7" s="471"/>
      <c r="XP7" s="471"/>
      <c r="XQ7" s="471"/>
      <c r="XR7" s="471"/>
      <c r="XS7" s="471"/>
      <c r="XT7" s="471"/>
      <c r="XU7" s="471"/>
      <c r="XV7" s="471"/>
      <c r="XW7" s="471"/>
      <c r="XX7" s="471"/>
      <c r="XY7" s="471"/>
      <c r="XZ7" s="471"/>
      <c r="YA7" s="471"/>
      <c r="YB7" s="471"/>
      <c r="YC7" s="471"/>
      <c r="YD7" s="471"/>
      <c r="YE7" s="471"/>
      <c r="YF7" s="471"/>
      <c r="YG7" s="471"/>
      <c r="YH7" s="471"/>
      <c r="YI7" s="471"/>
      <c r="YJ7" s="471"/>
      <c r="YK7" s="471"/>
      <c r="YL7" s="471"/>
      <c r="YM7" s="471"/>
      <c r="YN7" s="471"/>
      <c r="YO7" s="471"/>
      <c r="YP7" s="471"/>
      <c r="YQ7" s="471"/>
      <c r="YR7" s="471"/>
      <c r="YS7" s="471"/>
      <c r="YT7" s="471"/>
      <c r="YU7" s="471"/>
      <c r="YV7" s="471"/>
      <c r="YW7" s="471"/>
      <c r="YX7" s="471"/>
      <c r="YY7" s="471"/>
      <c r="YZ7" s="471"/>
      <c r="ZA7" s="471"/>
      <c r="ZB7" s="471"/>
      <c r="ZC7" s="471"/>
      <c r="ZD7" s="471"/>
      <c r="ZE7" s="471"/>
      <c r="ZF7" s="471"/>
      <c r="ZG7" s="471"/>
      <c r="ZH7" s="471"/>
      <c r="ZI7" s="471"/>
      <c r="ZJ7" s="471"/>
      <c r="ZK7" s="471"/>
      <c r="ZL7" s="471"/>
      <c r="ZM7" s="471"/>
      <c r="ZN7" s="471"/>
      <c r="ZO7" s="471"/>
      <c r="ZP7" s="471"/>
      <c r="ZQ7" s="471"/>
      <c r="ZR7" s="471"/>
      <c r="ZS7" s="471"/>
      <c r="ZT7" s="471"/>
      <c r="ZU7" s="471"/>
      <c r="ZV7" s="471"/>
      <c r="ZW7" s="471"/>
      <c r="ZX7" s="471"/>
      <c r="ZY7" s="471"/>
      <c r="ZZ7" s="471"/>
      <c r="AAA7" s="471"/>
      <c r="AAB7" s="471"/>
      <c r="AAC7" s="471"/>
      <c r="AAD7" s="471"/>
      <c r="AAE7" s="471"/>
      <c r="AAF7" s="471"/>
      <c r="AAG7" s="471"/>
      <c r="AAH7" s="471"/>
      <c r="AAI7" s="471"/>
      <c r="AAJ7" s="471"/>
      <c r="AAK7" s="471"/>
      <c r="AAL7" s="471"/>
      <c r="AAM7" s="471"/>
      <c r="AAN7" s="471"/>
      <c r="AAO7" s="471"/>
      <c r="AAP7" s="471"/>
      <c r="AAQ7" s="471"/>
      <c r="AAR7" s="471"/>
      <c r="AAS7" s="471"/>
      <c r="AAT7" s="471"/>
      <c r="AAU7" s="471"/>
      <c r="AAV7" s="471"/>
      <c r="AAW7" s="471"/>
      <c r="AAX7" s="471"/>
      <c r="AAY7" s="471"/>
      <c r="AAZ7" s="471"/>
      <c r="ABA7" s="471"/>
      <c r="ABB7" s="471"/>
      <c r="ABC7" s="471"/>
      <c r="ABD7" s="471"/>
      <c r="ABE7" s="471"/>
      <c r="ABF7" s="471"/>
      <c r="ABG7" s="471"/>
      <c r="ABH7" s="471"/>
      <c r="ABI7" s="471"/>
      <c r="ABJ7" s="471"/>
      <c r="ABK7" s="471"/>
      <c r="ABL7" s="471"/>
      <c r="ABM7" s="471"/>
      <c r="ABN7" s="471"/>
      <c r="ABO7" s="471"/>
      <c r="ABP7" s="471"/>
      <c r="ABQ7" s="471"/>
      <c r="ABR7" s="471"/>
      <c r="ABS7" s="471"/>
      <c r="ABT7" s="471"/>
      <c r="ABU7" s="471"/>
      <c r="ABV7" s="471"/>
      <c r="ABW7" s="471"/>
      <c r="ABX7" s="471"/>
      <c r="ABY7" s="471"/>
      <c r="ABZ7" s="471"/>
      <c r="ACA7" s="471"/>
      <c r="ACB7" s="471"/>
      <c r="ACC7" s="471"/>
      <c r="ACD7" s="471"/>
      <c r="ACE7" s="471"/>
      <c r="ACF7" s="471"/>
      <c r="ACG7" s="471"/>
      <c r="ACH7" s="471"/>
      <c r="ACI7" s="471"/>
      <c r="ACJ7" s="471"/>
      <c r="ACK7" s="471"/>
      <c r="ACL7" s="471"/>
      <c r="ACM7" s="471"/>
      <c r="ACN7" s="471"/>
      <c r="ACO7" s="471"/>
      <c r="ACP7" s="471"/>
      <c r="ACQ7" s="471"/>
      <c r="ACR7" s="471"/>
      <c r="ACS7" s="471"/>
      <c r="ACT7" s="471"/>
      <c r="ACU7" s="471"/>
      <c r="ACV7" s="471"/>
      <c r="ACW7" s="471"/>
      <c r="ACX7" s="471"/>
      <c r="ACY7" s="471"/>
      <c r="ACZ7" s="471"/>
      <c r="ADA7" s="471"/>
      <c r="ADB7" s="471"/>
      <c r="ADC7" s="471"/>
      <c r="ADD7" s="471"/>
      <c r="ADE7" s="471"/>
      <c r="ADF7" s="471"/>
      <c r="ADG7" s="471"/>
      <c r="ADH7" s="471"/>
      <c r="ADI7" s="471"/>
      <c r="ADJ7" s="471"/>
      <c r="ADK7" s="471"/>
      <c r="ADL7" s="471"/>
      <c r="ADM7" s="471"/>
      <c r="ADN7" s="471"/>
      <c r="ADO7" s="471"/>
      <c r="ADP7" s="471"/>
      <c r="ADQ7" s="471"/>
      <c r="ADR7" s="471"/>
      <c r="ADS7" s="471"/>
      <c r="ADT7" s="471"/>
      <c r="ADU7" s="471"/>
      <c r="ADV7" s="471"/>
      <c r="ADW7" s="471"/>
      <c r="ADX7" s="471"/>
      <c r="ADY7" s="471"/>
      <c r="ADZ7" s="471"/>
      <c r="AEA7" s="471"/>
      <c r="AEB7" s="471"/>
      <c r="AEC7" s="471"/>
      <c r="AED7" s="471"/>
      <c r="AEE7" s="471"/>
      <c r="AEF7" s="471"/>
      <c r="AEG7" s="471"/>
      <c r="AEH7" s="471"/>
      <c r="AEI7" s="471"/>
      <c r="AEJ7" s="471"/>
      <c r="AEK7" s="471"/>
      <c r="AEL7" s="471"/>
      <c r="AEM7" s="471"/>
      <c r="AEN7" s="471"/>
      <c r="AEO7" s="471"/>
      <c r="AEP7" s="471"/>
      <c r="AEQ7" s="471"/>
      <c r="AER7" s="471"/>
      <c r="AES7" s="471"/>
      <c r="AET7" s="471"/>
      <c r="AEU7" s="471"/>
      <c r="AEV7" s="471"/>
      <c r="AEW7" s="471"/>
      <c r="AEX7" s="471"/>
      <c r="AEY7" s="471"/>
      <c r="AEZ7" s="471"/>
      <c r="AFA7" s="471"/>
      <c r="AFB7" s="471"/>
      <c r="AFC7" s="471"/>
      <c r="AFD7" s="471"/>
      <c r="AFE7" s="471"/>
      <c r="AFF7" s="471"/>
      <c r="AFG7" s="471"/>
      <c r="AFH7" s="471"/>
      <c r="AFI7" s="471"/>
      <c r="AFJ7" s="471"/>
      <c r="AFK7" s="471"/>
      <c r="AFL7" s="471"/>
      <c r="AFM7" s="471"/>
      <c r="AFN7" s="471"/>
      <c r="AFO7" s="471"/>
      <c r="AFP7" s="471"/>
      <c r="AFQ7" s="471"/>
      <c r="AFR7" s="471"/>
      <c r="AFS7" s="471"/>
      <c r="AFT7" s="471"/>
      <c r="AFU7" s="471"/>
      <c r="AFV7" s="471"/>
      <c r="AFW7" s="471"/>
      <c r="AFX7" s="471"/>
      <c r="AFY7" s="471"/>
      <c r="AFZ7" s="471"/>
      <c r="AGA7" s="471"/>
      <c r="AGB7" s="471"/>
      <c r="AGC7" s="471"/>
      <c r="AGD7" s="471"/>
      <c r="AGE7" s="471"/>
      <c r="AGF7" s="471"/>
      <c r="AGG7" s="471"/>
      <c r="AGH7" s="471"/>
      <c r="AGI7" s="471"/>
      <c r="AGJ7" s="471"/>
      <c r="AGK7" s="471"/>
      <c r="AGL7" s="471"/>
      <c r="AGM7" s="471"/>
      <c r="AGN7" s="471"/>
      <c r="AGO7" s="471"/>
      <c r="AGP7" s="471"/>
      <c r="AGQ7" s="471"/>
      <c r="AGR7" s="471"/>
      <c r="AGS7" s="471"/>
      <c r="AGT7" s="471"/>
      <c r="AGU7" s="471"/>
      <c r="AGV7" s="471"/>
      <c r="AGW7" s="471"/>
      <c r="AGX7" s="471"/>
      <c r="AGY7" s="471"/>
      <c r="AGZ7" s="471"/>
      <c r="AHA7" s="471"/>
      <c r="AHB7" s="471"/>
      <c r="AHC7" s="471"/>
      <c r="AHD7" s="471"/>
      <c r="AHE7" s="471"/>
      <c r="AHF7" s="471"/>
      <c r="AHG7" s="471"/>
      <c r="AHH7" s="471"/>
      <c r="AHI7" s="471"/>
      <c r="AHJ7" s="471"/>
      <c r="AHK7" s="471"/>
      <c r="AHL7" s="471"/>
      <c r="AHM7" s="471"/>
      <c r="AHN7" s="471"/>
      <c r="AHO7" s="471"/>
      <c r="AHP7" s="471"/>
      <c r="AHQ7" s="471"/>
      <c r="AHR7" s="471"/>
      <c r="AHS7" s="471"/>
      <c r="AHT7" s="471"/>
      <c r="AHU7" s="471"/>
      <c r="AHV7" s="471"/>
      <c r="AHW7" s="471"/>
      <c r="AHX7" s="471"/>
      <c r="AHY7" s="471"/>
      <c r="AHZ7" s="471"/>
      <c r="AIA7" s="471"/>
      <c r="AIB7" s="471"/>
      <c r="AIC7" s="471"/>
      <c r="AID7" s="471"/>
      <c r="AIE7" s="471"/>
      <c r="AIF7" s="471"/>
      <c r="AIG7" s="471"/>
      <c r="AIH7" s="471"/>
      <c r="AII7" s="471"/>
      <c r="AIJ7" s="471"/>
      <c r="AIK7" s="471"/>
      <c r="AIL7" s="471"/>
      <c r="AIM7" s="471"/>
      <c r="AIN7" s="471"/>
      <c r="AIO7" s="471"/>
      <c r="AIP7" s="471"/>
      <c r="AIQ7" s="471"/>
      <c r="AIR7" s="471"/>
      <c r="AIS7" s="471"/>
      <c r="AIT7" s="471"/>
      <c r="AIU7" s="471"/>
      <c r="AIV7" s="471"/>
      <c r="AIW7" s="471"/>
      <c r="AIX7" s="471"/>
      <c r="AIY7" s="471"/>
      <c r="AIZ7" s="471"/>
      <c r="AJA7" s="471"/>
      <c r="AJB7" s="471"/>
      <c r="AJC7" s="471"/>
      <c r="AJD7" s="471"/>
      <c r="AJE7" s="471"/>
      <c r="AJF7" s="471"/>
      <c r="AJG7" s="471"/>
      <c r="AJH7" s="471"/>
      <c r="AJI7" s="471"/>
      <c r="AJJ7" s="471"/>
      <c r="AJK7" s="471"/>
      <c r="AJL7" s="471"/>
      <c r="AJM7" s="471"/>
      <c r="AJN7" s="471"/>
      <c r="AJO7" s="471"/>
      <c r="AJP7" s="471"/>
      <c r="AJQ7" s="471"/>
      <c r="AJR7" s="471"/>
      <c r="AJS7" s="471"/>
      <c r="AJT7" s="471"/>
      <c r="AJU7" s="471"/>
      <c r="AJV7" s="471"/>
      <c r="AJW7" s="471"/>
      <c r="AJX7" s="471"/>
      <c r="AJY7" s="471"/>
      <c r="AJZ7" s="471"/>
      <c r="AKA7" s="471"/>
      <c r="AKB7" s="471"/>
      <c r="AKC7" s="471"/>
      <c r="AKD7" s="471"/>
      <c r="AKE7" s="471"/>
      <c r="AKF7" s="471"/>
      <c r="AKG7" s="471"/>
      <c r="AKH7" s="471"/>
      <c r="AKI7" s="471"/>
      <c r="AKJ7" s="471"/>
      <c r="AKK7" s="471"/>
      <c r="AKL7" s="471"/>
      <c r="AKM7" s="471"/>
      <c r="AKN7" s="471"/>
      <c r="AKO7" s="471"/>
      <c r="AKP7" s="471"/>
      <c r="AKQ7" s="471"/>
      <c r="AKR7" s="471"/>
      <c r="AKS7" s="471"/>
      <c r="AKT7" s="471"/>
      <c r="AKU7" s="471"/>
      <c r="AKV7" s="471"/>
      <c r="AKW7" s="471"/>
      <c r="AKX7" s="471"/>
      <c r="AKY7" s="471"/>
      <c r="AKZ7" s="471"/>
      <c r="ALA7" s="471"/>
      <c r="ALB7" s="471"/>
      <c r="ALC7" s="471"/>
      <c r="ALD7" s="471"/>
      <c r="ALE7" s="471"/>
      <c r="ALF7" s="471"/>
      <c r="ALG7" s="471"/>
      <c r="ALH7" s="471"/>
      <c r="ALI7" s="471"/>
      <c r="ALJ7" s="471"/>
      <c r="ALK7" s="471"/>
      <c r="ALL7" s="471"/>
      <c r="ALM7" s="471"/>
      <c r="ALN7" s="471"/>
      <c r="ALO7" s="471"/>
      <c r="ALP7" s="471"/>
      <c r="ALQ7" s="471"/>
      <c r="ALR7" s="471"/>
      <c r="ALS7" s="471"/>
      <c r="ALT7" s="471"/>
      <c r="ALU7" s="471"/>
      <c r="ALV7" s="471"/>
      <c r="ALW7" s="471"/>
      <c r="ALX7" s="471"/>
      <c r="ALY7" s="471"/>
      <c r="ALZ7" s="471"/>
      <c r="AMA7" s="471"/>
      <c r="AMB7" s="471"/>
      <c r="AMC7" s="471"/>
      <c r="AMD7" s="471"/>
      <c r="AME7" s="471"/>
      <c r="AMF7" s="471"/>
      <c r="AMG7" s="471"/>
      <c r="AMH7" s="471"/>
      <c r="AMI7" s="471"/>
      <c r="AMJ7" s="471"/>
      <c r="AMK7" s="471"/>
      <c r="AML7" s="471"/>
      <c r="AMM7" s="471"/>
      <c r="AMN7" s="471"/>
      <c r="AMO7" s="471"/>
      <c r="AMP7" s="471"/>
      <c r="AMQ7" s="471"/>
      <c r="AMR7" s="471"/>
      <c r="AMS7" s="471"/>
      <c r="AMT7" s="471"/>
      <c r="AMU7" s="471"/>
      <c r="AMV7" s="471"/>
      <c r="AMW7" s="471"/>
      <c r="AMX7" s="471"/>
      <c r="AMY7" s="471"/>
      <c r="AMZ7" s="471"/>
      <c r="ANA7" s="471"/>
      <c r="ANB7" s="471"/>
      <c r="ANC7" s="471"/>
      <c r="AND7" s="471"/>
      <c r="ANE7" s="471"/>
      <c r="ANF7" s="471"/>
      <c r="ANG7" s="471"/>
      <c r="ANH7" s="471"/>
      <c r="ANI7" s="471"/>
      <c r="ANJ7" s="471"/>
      <c r="ANK7" s="471"/>
      <c r="ANL7" s="471"/>
      <c r="ANM7" s="471"/>
      <c r="ANN7" s="471"/>
      <c r="ANO7" s="471"/>
      <c r="ANP7" s="471"/>
      <c r="ANQ7" s="471"/>
      <c r="ANR7" s="471"/>
      <c r="ANS7" s="471"/>
      <c r="ANT7" s="471"/>
      <c r="ANU7" s="471"/>
      <c r="ANV7" s="471"/>
      <c r="ANW7" s="471"/>
      <c r="ANX7" s="471"/>
      <c r="ANY7" s="471"/>
      <c r="ANZ7" s="471"/>
      <c r="AOA7" s="471"/>
      <c r="AOB7" s="471"/>
      <c r="AOC7" s="471"/>
      <c r="AOD7" s="471"/>
      <c r="AOE7" s="471"/>
      <c r="AOF7" s="471"/>
      <c r="AOG7" s="471"/>
      <c r="AOH7" s="471"/>
      <c r="AOI7" s="471"/>
      <c r="AOJ7" s="471"/>
      <c r="AOK7" s="471"/>
      <c r="AOL7" s="471"/>
      <c r="AOM7" s="471"/>
      <c r="AON7" s="471"/>
      <c r="AOO7" s="471"/>
      <c r="AOP7" s="471"/>
      <c r="AOQ7" s="471"/>
      <c r="AOR7" s="471"/>
      <c r="AOS7" s="471"/>
      <c r="AOT7" s="471"/>
      <c r="AOU7" s="471"/>
      <c r="AOV7" s="471"/>
      <c r="AOW7" s="471"/>
      <c r="AOX7" s="471"/>
      <c r="AOY7" s="471"/>
      <c r="AOZ7" s="471"/>
      <c r="APA7" s="471"/>
      <c r="APB7" s="471"/>
      <c r="APC7" s="471"/>
      <c r="APD7" s="471"/>
      <c r="APE7" s="471"/>
      <c r="APF7" s="471"/>
      <c r="APG7" s="471"/>
      <c r="APH7" s="471"/>
      <c r="API7" s="471"/>
      <c r="APJ7" s="471"/>
      <c r="APK7" s="471"/>
      <c r="APL7" s="471"/>
      <c r="APM7" s="471"/>
      <c r="APN7" s="471"/>
      <c r="APO7" s="471"/>
      <c r="APP7" s="471"/>
      <c r="APQ7" s="471"/>
      <c r="APR7" s="471"/>
      <c r="APS7" s="471"/>
      <c r="APT7" s="471"/>
      <c r="APU7" s="471"/>
      <c r="APV7" s="471"/>
      <c r="APW7" s="471"/>
      <c r="APX7" s="471"/>
      <c r="APY7" s="471"/>
      <c r="APZ7" s="471"/>
      <c r="AQA7" s="471"/>
      <c r="AQB7" s="471"/>
      <c r="AQC7" s="471"/>
      <c r="AQD7" s="471"/>
      <c r="AQE7" s="471"/>
      <c r="AQF7" s="471"/>
      <c r="AQG7" s="471"/>
      <c r="AQH7" s="471"/>
      <c r="AQI7" s="471"/>
      <c r="AQJ7" s="471"/>
      <c r="AQK7" s="471"/>
      <c r="AQL7" s="471"/>
      <c r="AQM7" s="471"/>
      <c r="AQN7" s="471"/>
      <c r="AQO7" s="471"/>
      <c r="AQP7" s="471"/>
      <c r="AQQ7" s="471"/>
      <c r="AQR7" s="471"/>
      <c r="AQS7" s="471"/>
      <c r="AQT7" s="471"/>
      <c r="AQU7" s="471"/>
      <c r="AQV7" s="471"/>
      <c r="AQW7" s="471"/>
      <c r="AQX7" s="471"/>
      <c r="AQY7" s="471"/>
      <c r="AQZ7" s="471"/>
      <c r="ARA7" s="471"/>
      <c r="ARB7" s="471"/>
      <c r="ARC7" s="471"/>
      <c r="ARD7" s="471"/>
      <c r="ARE7" s="471"/>
      <c r="ARF7" s="471"/>
      <c r="ARG7" s="471"/>
      <c r="ARH7" s="471"/>
      <c r="ARI7" s="471"/>
      <c r="ARJ7" s="471"/>
      <c r="ARK7" s="471"/>
      <c r="ARL7" s="471"/>
      <c r="ARM7" s="471"/>
      <c r="ARN7" s="471"/>
      <c r="ARO7" s="471"/>
      <c r="ARP7" s="471"/>
      <c r="ARQ7" s="471"/>
      <c r="ARR7" s="471"/>
      <c r="ARS7" s="471"/>
      <c r="ART7" s="471"/>
      <c r="ARU7" s="471"/>
      <c r="ARV7" s="471"/>
      <c r="ARW7" s="471"/>
      <c r="ARX7" s="471"/>
      <c r="ARY7" s="471"/>
      <c r="ARZ7" s="471"/>
      <c r="ASA7" s="471"/>
      <c r="ASB7" s="471"/>
      <c r="ASC7" s="471"/>
      <c r="ASD7" s="471"/>
      <c r="ASE7" s="471"/>
      <c r="ASF7" s="471"/>
      <c r="ASG7" s="471"/>
      <c r="ASH7" s="471"/>
      <c r="ASI7" s="471"/>
      <c r="ASJ7" s="471"/>
      <c r="ASK7" s="471"/>
      <c r="ASL7" s="471"/>
      <c r="ASM7" s="471"/>
      <c r="ASN7" s="471"/>
      <c r="ASO7" s="471"/>
      <c r="ASP7" s="471"/>
      <c r="ASQ7" s="471"/>
      <c r="ASR7" s="471"/>
      <c r="ASS7" s="471"/>
      <c r="AST7" s="471"/>
      <c r="ASU7" s="471"/>
      <c r="ASV7" s="471"/>
      <c r="ASW7" s="471"/>
      <c r="ASX7" s="471"/>
      <c r="ASY7" s="471"/>
      <c r="ASZ7" s="471"/>
      <c r="ATA7" s="471"/>
      <c r="ATB7" s="471"/>
      <c r="ATC7" s="471"/>
      <c r="ATD7" s="471"/>
      <c r="ATE7" s="471"/>
      <c r="ATF7" s="471"/>
      <c r="ATG7" s="471"/>
      <c r="ATH7" s="471"/>
      <c r="ATI7" s="471"/>
      <c r="ATJ7" s="471"/>
      <c r="ATK7" s="471"/>
      <c r="ATL7" s="471"/>
      <c r="ATM7" s="471"/>
      <c r="ATN7" s="471"/>
      <c r="ATO7" s="471"/>
      <c r="ATP7" s="471"/>
      <c r="ATQ7" s="471"/>
      <c r="ATR7" s="471"/>
      <c r="ATS7" s="471"/>
      <c r="ATT7" s="471"/>
      <c r="ATU7" s="471"/>
      <c r="ATV7" s="471"/>
      <c r="ATW7" s="471"/>
      <c r="ATX7" s="471"/>
      <c r="ATY7" s="471"/>
      <c r="ATZ7" s="471"/>
      <c r="AUA7" s="471"/>
      <c r="AUB7" s="471"/>
      <c r="AUC7" s="471"/>
      <c r="AUD7" s="471"/>
      <c r="AUE7" s="471"/>
      <c r="AUF7" s="471"/>
      <c r="AUG7" s="471"/>
      <c r="AUH7" s="471"/>
      <c r="AUI7" s="471"/>
      <c r="AUJ7" s="471"/>
      <c r="AUK7" s="471"/>
      <c r="AUL7" s="471"/>
      <c r="AUM7" s="471"/>
      <c r="AUN7" s="471"/>
      <c r="AUO7" s="471"/>
      <c r="AUP7" s="471"/>
      <c r="AUQ7" s="471"/>
      <c r="AUR7" s="471"/>
      <c r="AUS7" s="471"/>
      <c r="AUT7" s="471"/>
      <c r="AUU7" s="471"/>
      <c r="AUV7" s="471"/>
      <c r="AUW7" s="471"/>
      <c r="AUX7" s="471"/>
      <c r="AUY7" s="471"/>
      <c r="AUZ7" s="471"/>
      <c r="AVA7" s="471"/>
      <c r="AVB7" s="471"/>
      <c r="AVC7" s="471"/>
      <c r="AVD7" s="471"/>
      <c r="AVE7" s="471"/>
      <c r="AVF7" s="471"/>
      <c r="AVG7" s="471"/>
      <c r="AVH7" s="471"/>
      <c r="AVI7" s="471"/>
      <c r="AVJ7" s="471"/>
      <c r="AVK7" s="471"/>
      <c r="AVL7" s="471"/>
      <c r="AVM7" s="471"/>
      <c r="AVN7" s="471"/>
      <c r="AVO7" s="471"/>
      <c r="AVP7" s="471"/>
      <c r="AVQ7" s="471"/>
      <c r="AVR7" s="471"/>
      <c r="AVS7" s="471"/>
      <c r="AVT7" s="471"/>
      <c r="AVU7" s="471"/>
      <c r="AVV7" s="471"/>
      <c r="AVW7" s="471"/>
      <c r="AVX7" s="471"/>
      <c r="AVY7" s="471"/>
      <c r="AVZ7" s="471"/>
      <c r="AWA7" s="471"/>
      <c r="AWB7" s="471"/>
      <c r="AWC7" s="471"/>
      <c r="AWD7" s="471"/>
      <c r="AWE7" s="471"/>
      <c r="AWF7" s="471"/>
      <c r="AWG7" s="471"/>
      <c r="AWH7" s="471"/>
      <c r="AWI7" s="471"/>
      <c r="AWJ7" s="471"/>
      <c r="AWK7" s="471"/>
      <c r="AWL7" s="471"/>
      <c r="AWM7" s="471"/>
      <c r="AWN7" s="471"/>
      <c r="AWO7" s="471"/>
      <c r="AWP7" s="471"/>
      <c r="AWQ7" s="471"/>
      <c r="AWR7" s="471"/>
      <c r="AWS7" s="471"/>
      <c r="AWT7" s="471"/>
      <c r="AWU7" s="471"/>
      <c r="AWV7" s="471"/>
      <c r="AWW7" s="471"/>
      <c r="AWX7" s="471"/>
      <c r="AWY7" s="471"/>
      <c r="AWZ7" s="471"/>
      <c r="AXA7" s="471"/>
      <c r="AXB7" s="471"/>
      <c r="AXC7" s="471"/>
      <c r="AXD7" s="471"/>
      <c r="AXE7" s="471"/>
      <c r="AXF7" s="471"/>
      <c r="AXG7" s="471"/>
      <c r="AXH7" s="471"/>
      <c r="AXI7" s="471"/>
      <c r="AXJ7" s="471"/>
      <c r="AXK7" s="471"/>
      <c r="AXL7" s="471"/>
      <c r="AXM7" s="471"/>
      <c r="AXN7" s="471"/>
      <c r="AXO7" s="471"/>
      <c r="AXP7" s="471"/>
      <c r="AXQ7" s="471"/>
      <c r="AXR7" s="471"/>
      <c r="AXS7" s="471"/>
      <c r="AXT7" s="471"/>
      <c r="AXU7" s="471"/>
      <c r="AXV7" s="471"/>
      <c r="AXW7" s="471"/>
      <c r="AXX7" s="471"/>
      <c r="AXY7" s="471"/>
      <c r="AXZ7" s="471"/>
      <c r="AYA7" s="471"/>
      <c r="AYB7" s="471"/>
      <c r="AYC7" s="471"/>
      <c r="AYD7" s="471"/>
      <c r="AYE7" s="471"/>
      <c r="AYF7" s="471"/>
      <c r="AYG7" s="471"/>
      <c r="AYH7" s="471"/>
      <c r="AYI7" s="471"/>
      <c r="AYJ7" s="471"/>
      <c r="AYK7" s="471"/>
      <c r="AYL7" s="471"/>
      <c r="AYM7" s="471"/>
      <c r="AYN7" s="471"/>
      <c r="AYO7" s="471"/>
      <c r="AYP7" s="471"/>
      <c r="AYQ7" s="471"/>
      <c r="AYR7" s="471"/>
      <c r="AYS7" s="471"/>
      <c r="AYT7" s="471"/>
      <c r="AYU7" s="471"/>
      <c r="AYV7" s="471"/>
      <c r="AYW7" s="471"/>
      <c r="AYX7" s="471"/>
      <c r="AYY7" s="471"/>
      <c r="AYZ7" s="471"/>
      <c r="AZA7" s="471"/>
      <c r="AZB7" s="471"/>
      <c r="AZC7" s="471"/>
      <c r="AZD7" s="471"/>
      <c r="AZE7" s="471"/>
      <c r="AZF7" s="471"/>
      <c r="AZG7" s="471"/>
      <c r="AZH7" s="471"/>
      <c r="AZI7" s="471"/>
      <c r="AZJ7" s="471"/>
      <c r="AZK7" s="471"/>
      <c r="AZL7" s="471"/>
      <c r="AZM7" s="471"/>
      <c r="AZN7" s="471"/>
      <c r="AZO7" s="471"/>
      <c r="AZP7" s="471"/>
      <c r="AZQ7" s="471"/>
      <c r="AZR7" s="471"/>
      <c r="AZS7" s="471"/>
      <c r="AZT7" s="471"/>
      <c r="AZU7" s="471"/>
      <c r="AZV7" s="471"/>
      <c r="AZW7" s="471"/>
      <c r="AZX7" s="471"/>
      <c r="AZY7" s="471"/>
      <c r="AZZ7" s="471"/>
      <c r="BAA7" s="471"/>
      <c r="BAB7" s="471"/>
      <c r="BAC7" s="471"/>
      <c r="BAD7" s="471"/>
      <c r="BAE7" s="471"/>
      <c r="BAF7" s="471"/>
      <c r="BAG7" s="471"/>
      <c r="BAH7" s="471"/>
      <c r="BAI7" s="471"/>
      <c r="BAJ7" s="471"/>
      <c r="BAK7" s="471"/>
      <c r="BAL7" s="471"/>
      <c r="BAM7" s="471"/>
      <c r="BAN7" s="471"/>
      <c r="BAO7" s="471"/>
      <c r="BAP7" s="471"/>
      <c r="BAQ7" s="471"/>
      <c r="BAR7" s="471"/>
      <c r="BAS7" s="471"/>
      <c r="BAT7" s="471"/>
      <c r="BAU7" s="471"/>
      <c r="BAV7" s="471"/>
      <c r="BAW7" s="471"/>
      <c r="BAX7" s="471"/>
      <c r="BAY7" s="471"/>
      <c r="BAZ7" s="471"/>
      <c r="BBA7" s="471"/>
      <c r="BBB7" s="471"/>
      <c r="BBC7" s="471"/>
      <c r="BBD7" s="471"/>
      <c r="BBE7" s="471"/>
      <c r="BBF7" s="471"/>
      <c r="BBG7" s="471"/>
      <c r="BBH7" s="471"/>
      <c r="BBI7" s="471"/>
      <c r="BBJ7" s="471"/>
      <c r="BBK7" s="471"/>
      <c r="BBL7" s="471"/>
      <c r="BBM7" s="471"/>
      <c r="BBN7" s="471"/>
      <c r="BBO7" s="471"/>
      <c r="BBP7" s="471"/>
      <c r="BBQ7" s="471"/>
      <c r="BBR7" s="471"/>
      <c r="BBS7" s="471"/>
      <c r="BBT7" s="471"/>
      <c r="BBU7" s="471"/>
      <c r="BBV7" s="471"/>
      <c r="BBW7" s="471"/>
      <c r="BBX7" s="471"/>
      <c r="BBY7" s="471"/>
      <c r="BBZ7" s="471"/>
      <c r="BCA7" s="471"/>
      <c r="BCB7" s="471"/>
      <c r="BCC7" s="471"/>
      <c r="BCD7" s="471"/>
      <c r="BCE7" s="471"/>
      <c r="BCF7" s="471"/>
      <c r="BCG7" s="471"/>
      <c r="BCH7" s="471"/>
      <c r="BCI7" s="471"/>
      <c r="BCJ7" s="471"/>
      <c r="BCK7" s="471"/>
      <c r="BCL7" s="471"/>
      <c r="BCM7" s="471"/>
      <c r="BCN7" s="471"/>
      <c r="BCO7" s="471"/>
      <c r="BCP7" s="471"/>
      <c r="BCQ7" s="471"/>
      <c r="BCR7" s="471"/>
      <c r="BCS7" s="471"/>
      <c r="BCT7" s="471"/>
      <c r="BCU7" s="471"/>
      <c r="BCV7" s="471"/>
      <c r="BCW7" s="471"/>
      <c r="BCX7" s="471"/>
      <c r="BCY7" s="471"/>
      <c r="BCZ7" s="471"/>
      <c r="BDA7" s="471"/>
      <c r="BDB7" s="471"/>
      <c r="BDC7" s="471"/>
      <c r="BDD7" s="471"/>
      <c r="BDE7" s="471"/>
      <c r="BDF7" s="471"/>
      <c r="BDG7" s="471"/>
      <c r="BDH7" s="471"/>
      <c r="BDI7" s="471"/>
      <c r="BDJ7" s="471"/>
      <c r="BDK7" s="471"/>
      <c r="BDL7" s="471"/>
      <c r="BDM7" s="471"/>
      <c r="BDN7" s="471"/>
      <c r="BDO7" s="471"/>
      <c r="BDP7" s="471"/>
      <c r="BDQ7" s="471"/>
      <c r="BDR7" s="471"/>
      <c r="BDS7" s="471"/>
      <c r="BDT7" s="471"/>
      <c r="BDU7" s="471"/>
      <c r="BDV7" s="471"/>
      <c r="BDW7" s="471"/>
      <c r="BDX7" s="471"/>
      <c r="BDY7" s="471"/>
      <c r="BDZ7" s="471"/>
      <c r="BEA7" s="471"/>
      <c r="BEB7" s="471"/>
      <c r="BEC7" s="471"/>
      <c r="BED7" s="471"/>
    </row>
    <row r="8" spans="1:1486" s="421" customFormat="1" ht="13.5" customHeight="1" x14ac:dyDescent="0.2">
      <c r="A8" s="429" t="str">
        <f>'P1'!B9</f>
        <v>1.2. Incremento de la productividad del cultivo del sistema tecnificado</v>
      </c>
      <c r="B8" s="48">
        <f>'P1'!E9</f>
        <v>0</v>
      </c>
      <c r="C8" s="48">
        <f>'P1'!F9</f>
        <v>0</v>
      </c>
      <c r="D8" s="48">
        <f>'P1'!G9</f>
        <v>18434893598.333332</v>
      </c>
      <c r="E8" s="48">
        <f>'P1'!H9</f>
        <v>32913478398</v>
      </c>
      <c r="F8" s="48">
        <f>'P1'!I9</f>
        <v>32913478398</v>
      </c>
      <c r="G8" s="48">
        <f>'P1'!J9</f>
        <v>32913478398</v>
      </c>
      <c r="H8" s="48">
        <f>'P1'!K9</f>
        <v>32913478398</v>
      </c>
      <c r="I8" s="48">
        <f>'P1'!L9</f>
        <v>32913478398</v>
      </c>
      <c r="J8" s="48">
        <f>'P1'!M9</f>
        <v>32913478398</v>
      </c>
      <c r="K8" s="48">
        <f>'P1'!N9</f>
        <v>32913478398</v>
      </c>
      <c r="L8" s="48">
        <f>'P1'!O9</f>
        <v>32913478398</v>
      </c>
      <c r="M8" s="48">
        <f>'P1'!P9</f>
        <v>32913478398</v>
      </c>
      <c r="N8" s="48">
        <f>'P1'!Q9</f>
        <v>32913478398</v>
      </c>
      <c r="O8" s="48">
        <f>'P1'!R9</f>
        <v>32913478398</v>
      </c>
      <c r="P8" s="48">
        <f>'P1'!S9</f>
        <v>32913478398</v>
      </c>
      <c r="Q8" s="48">
        <f>'P1'!T9</f>
        <v>32913478398</v>
      </c>
      <c r="R8" s="48">
        <f>'P1'!U9</f>
        <v>32913478398</v>
      </c>
      <c r="S8" s="48">
        <f>'P1'!V9</f>
        <v>32913478398</v>
      </c>
      <c r="T8" s="48">
        <f>'P1'!W9</f>
        <v>32913478398</v>
      </c>
      <c r="U8" s="48">
        <f>'P1'!X9</f>
        <v>32913478398</v>
      </c>
      <c r="V8" s="48">
        <f>'P1'!Y9</f>
        <v>577964026364.33325</v>
      </c>
      <c r="W8" s="281">
        <f t="shared" si="1"/>
        <v>0.1650327453909182</v>
      </c>
      <c r="X8" s="573"/>
      <c r="Y8" s="471"/>
      <c r="Z8" s="471"/>
      <c r="AA8" s="471"/>
      <c r="AB8" s="471"/>
      <c r="AC8" s="471"/>
      <c r="AD8" s="471"/>
      <c r="AE8" s="471"/>
      <c r="AF8" s="471"/>
      <c r="AG8" s="471"/>
      <c r="AH8" s="471"/>
      <c r="AI8" s="471"/>
      <c r="AJ8" s="471"/>
      <c r="AK8" s="471"/>
      <c r="AL8" s="471"/>
      <c r="AM8" s="471"/>
      <c r="AN8" s="471"/>
      <c r="AO8" s="471"/>
      <c r="AP8" s="471"/>
      <c r="AQ8" s="471"/>
      <c r="AR8" s="471"/>
      <c r="AS8" s="471"/>
      <c r="AT8" s="471"/>
      <c r="AU8" s="471"/>
      <c r="AV8" s="471"/>
      <c r="AW8" s="471"/>
      <c r="AX8" s="471"/>
      <c r="AY8" s="471"/>
      <c r="AZ8" s="471"/>
      <c r="BA8" s="471"/>
      <c r="BB8" s="471"/>
      <c r="BC8" s="471"/>
      <c r="BD8" s="471"/>
      <c r="BE8" s="471"/>
      <c r="BF8" s="471"/>
      <c r="BG8" s="471"/>
      <c r="BH8" s="471"/>
      <c r="BI8" s="471"/>
      <c r="BJ8" s="471"/>
      <c r="BK8" s="471"/>
      <c r="BL8" s="471"/>
      <c r="BM8" s="471"/>
      <c r="BN8" s="471"/>
      <c r="BO8" s="471"/>
      <c r="BP8" s="471"/>
      <c r="BQ8" s="471"/>
      <c r="BR8" s="471"/>
      <c r="BS8" s="471"/>
      <c r="BT8" s="471"/>
      <c r="BU8" s="471"/>
      <c r="BV8" s="471"/>
      <c r="BW8" s="471"/>
      <c r="BX8" s="471"/>
      <c r="BY8" s="471"/>
      <c r="BZ8" s="471"/>
      <c r="CA8" s="471"/>
      <c r="CB8" s="471"/>
      <c r="CC8" s="471"/>
      <c r="CD8" s="471"/>
      <c r="CE8" s="471"/>
      <c r="CF8" s="471"/>
      <c r="CG8" s="471"/>
      <c r="CH8" s="471"/>
      <c r="CI8" s="471"/>
      <c r="CJ8" s="471"/>
      <c r="CK8" s="471"/>
      <c r="CL8" s="471"/>
      <c r="CM8" s="471"/>
      <c r="CN8" s="471"/>
      <c r="CO8" s="471"/>
      <c r="CP8" s="471"/>
      <c r="CQ8" s="471"/>
      <c r="CR8" s="471"/>
      <c r="CS8" s="471"/>
      <c r="CT8" s="471"/>
      <c r="CU8" s="471"/>
      <c r="CV8" s="471"/>
      <c r="CW8" s="471"/>
      <c r="CX8" s="471"/>
      <c r="CY8" s="471"/>
      <c r="CZ8" s="471"/>
      <c r="DA8" s="471"/>
      <c r="DB8" s="471"/>
      <c r="DC8" s="471"/>
      <c r="DD8" s="471"/>
      <c r="DE8" s="471"/>
      <c r="DF8" s="471"/>
      <c r="DG8" s="471"/>
      <c r="DH8" s="471"/>
      <c r="DI8" s="471"/>
      <c r="DJ8" s="471"/>
      <c r="DK8" s="471"/>
      <c r="DL8" s="471"/>
      <c r="DM8" s="471"/>
      <c r="DN8" s="471"/>
      <c r="DO8" s="471"/>
      <c r="DP8" s="471"/>
      <c r="DQ8" s="471"/>
      <c r="DR8" s="471"/>
      <c r="DS8" s="471"/>
      <c r="DT8" s="471"/>
      <c r="DU8" s="471"/>
      <c r="DV8" s="471"/>
      <c r="DW8" s="471"/>
      <c r="DX8" s="471"/>
      <c r="DY8" s="471"/>
      <c r="DZ8" s="471"/>
      <c r="EA8" s="471"/>
      <c r="EB8" s="471"/>
      <c r="EC8" s="471"/>
      <c r="ED8" s="471"/>
      <c r="EE8" s="471"/>
      <c r="EF8" s="471"/>
      <c r="EG8" s="471"/>
      <c r="EH8" s="471"/>
      <c r="EI8" s="471"/>
      <c r="EJ8" s="471"/>
      <c r="EK8" s="471"/>
      <c r="EL8" s="471"/>
      <c r="EM8" s="471"/>
      <c r="EN8" s="471"/>
      <c r="EO8" s="471"/>
      <c r="EP8" s="471"/>
      <c r="EQ8" s="471"/>
      <c r="ER8" s="471"/>
      <c r="ES8" s="471"/>
      <c r="ET8" s="471"/>
      <c r="EU8" s="471"/>
      <c r="EV8" s="471"/>
      <c r="EW8" s="471"/>
      <c r="EX8" s="471"/>
      <c r="EY8" s="471"/>
      <c r="EZ8" s="471"/>
      <c r="FA8" s="471"/>
      <c r="FB8" s="471"/>
      <c r="FC8" s="471"/>
      <c r="FD8" s="471"/>
      <c r="FE8" s="471"/>
      <c r="FF8" s="471"/>
      <c r="FG8" s="471"/>
      <c r="FH8" s="471"/>
      <c r="FI8" s="471"/>
      <c r="FJ8" s="471"/>
      <c r="FK8" s="471"/>
      <c r="FL8" s="471"/>
      <c r="FM8" s="471"/>
      <c r="FN8" s="471"/>
      <c r="FO8" s="471"/>
      <c r="FP8" s="471"/>
      <c r="FQ8" s="471"/>
      <c r="FR8" s="471"/>
      <c r="FS8" s="471"/>
      <c r="FT8" s="471"/>
      <c r="FU8" s="471"/>
      <c r="FV8" s="471"/>
      <c r="FW8" s="471"/>
      <c r="FX8" s="471"/>
      <c r="FY8" s="471"/>
      <c r="FZ8" s="471"/>
      <c r="GA8" s="471"/>
      <c r="GB8" s="471"/>
      <c r="GC8" s="471"/>
      <c r="GD8" s="471"/>
      <c r="GE8" s="471"/>
      <c r="GF8" s="471"/>
      <c r="GG8" s="471"/>
      <c r="GH8" s="471"/>
      <c r="GI8" s="471"/>
      <c r="GJ8" s="471"/>
      <c r="GK8" s="471"/>
      <c r="GL8" s="471"/>
      <c r="GM8" s="471"/>
      <c r="GN8" s="471"/>
      <c r="GO8" s="471"/>
      <c r="GP8" s="471"/>
      <c r="GQ8" s="471"/>
      <c r="GR8" s="471"/>
      <c r="GS8" s="471"/>
      <c r="GT8" s="471"/>
      <c r="GU8" s="471"/>
      <c r="GV8" s="471"/>
      <c r="GW8" s="471"/>
      <c r="GX8" s="471"/>
      <c r="GY8" s="471"/>
      <c r="GZ8" s="471"/>
      <c r="HA8" s="471"/>
      <c r="HB8" s="471"/>
      <c r="HC8" s="471"/>
      <c r="HD8" s="471"/>
      <c r="HE8" s="471"/>
      <c r="HF8" s="471"/>
      <c r="HG8" s="471"/>
      <c r="HH8" s="471"/>
      <c r="HI8" s="471"/>
      <c r="HJ8" s="471"/>
      <c r="HK8" s="471"/>
      <c r="HL8" s="471"/>
      <c r="HM8" s="471"/>
      <c r="HN8" s="471"/>
      <c r="HO8" s="471"/>
      <c r="HP8" s="471"/>
      <c r="HQ8" s="471"/>
      <c r="HR8" s="471"/>
      <c r="HS8" s="471"/>
      <c r="HT8" s="471"/>
      <c r="HU8" s="471"/>
      <c r="HV8" s="471"/>
      <c r="HW8" s="471"/>
      <c r="HX8" s="471"/>
      <c r="HY8" s="471"/>
      <c r="HZ8" s="471"/>
      <c r="IA8" s="471"/>
      <c r="IB8" s="471"/>
      <c r="IC8" s="471"/>
      <c r="ID8" s="471"/>
      <c r="IE8" s="471"/>
      <c r="IF8" s="471"/>
      <c r="IG8" s="471"/>
      <c r="IH8" s="471"/>
      <c r="II8" s="471"/>
      <c r="IJ8" s="471"/>
      <c r="IK8" s="471"/>
      <c r="IL8" s="471"/>
      <c r="IM8" s="471"/>
      <c r="IN8" s="471"/>
      <c r="IO8" s="471"/>
      <c r="IP8" s="471"/>
      <c r="IQ8" s="471"/>
      <c r="IR8" s="471"/>
      <c r="IS8" s="471"/>
      <c r="IT8" s="471"/>
      <c r="IU8" s="471"/>
      <c r="IV8" s="471"/>
      <c r="IW8" s="471"/>
      <c r="IX8" s="471"/>
      <c r="IY8" s="471"/>
      <c r="IZ8" s="471"/>
      <c r="JA8" s="471"/>
      <c r="JB8" s="471"/>
      <c r="JC8" s="471"/>
      <c r="JD8" s="471"/>
      <c r="JE8" s="471"/>
      <c r="JF8" s="471"/>
      <c r="JG8" s="471"/>
      <c r="JH8" s="471"/>
      <c r="JI8" s="471"/>
      <c r="JJ8" s="471"/>
      <c r="JK8" s="471"/>
      <c r="JL8" s="471"/>
      <c r="JM8" s="471"/>
      <c r="JN8" s="471"/>
      <c r="JO8" s="471"/>
      <c r="JP8" s="471"/>
      <c r="JQ8" s="471"/>
      <c r="JR8" s="471"/>
      <c r="JS8" s="471"/>
      <c r="JT8" s="471"/>
      <c r="JU8" s="471"/>
      <c r="JV8" s="471"/>
      <c r="JW8" s="471"/>
      <c r="JX8" s="471"/>
      <c r="JY8" s="471"/>
      <c r="JZ8" s="471"/>
      <c r="KA8" s="471"/>
      <c r="KB8" s="471"/>
      <c r="KC8" s="471"/>
      <c r="KD8" s="471"/>
      <c r="KE8" s="471"/>
      <c r="KF8" s="471"/>
      <c r="KG8" s="471"/>
      <c r="KH8" s="471"/>
      <c r="KI8" s="471"/>
      <c r="KJ8" s="471"/>
      <c r="KK8" s="471"/>
      <c r="KL8" s="471"/>
      <c r="KM8" s="471"/>
      <c r="KN8" s="471"/>
      <c r="KO8" s="471"/>
      <c r="KP8" s="471"/>
      <c r="KQ8" s="471"/>
      <c r="KR8" s="471"/>
      <c r="KS8" s="471"/>
      <c r="KT8" s="471"/>
      <c r="KU8" s="471"/>
      <c r="KV8" s="471"/>
      <c r="KW8" s="471"/>
      <c r="KX8" s="471"/>
      <c r="KY8" s="471"/>
      <c r="KZ8" s="471"/>
      <c r="LA8" s="471"/>
      <c r="LB8" s="471"/>
      <c r="LC8" s="471"/>
      <c r="LD8" s="471"/>
      <c r="LE8" s="471"/>
      <c r="LF8" s="471"/>
      <c r="LG8" s="471"/>
      <c r="LH8" s="471"/>
      <c r="LI8" s="471"/>
      <c r="LJ8" s="471"/>
      <c r="LK8" s="471"/>
      <c r="LL8" s="471"/>
      <c r="LM8" s="471"/>
      <c r="LN8" s="471"/>
      <c r="LO8" s="471"/>
      <c r="LP8" s="471"/>
      <c r="LQ8" s="471"/>
      <c r="LR8" s="471"/>
      <c r="LS8" s="471"/>
      <c r="LT8" s="471"/>
      <c r="LU8" s="471"/>
      <c r="LV8" s="471"/>
      <c r="LW8" s="471"/>
      <c r="LX8" s="471"/>
      <c r="LY8" s="471"/>
      <c r="LZ8" s="471"/>
      <c r="MA8" s="471"/>
      <c r="MB8" s="471"/>
      <c r="MC8" s="471"/>
      <c r="MD8" s="471"/>
      <c r="ME8" s="471"/>
      <c r="MF8" s="471"/>
      <c r="MG8" s="471"/>
      <c r="MH8" s="471"/>
      <c r="MI8" s="471"/>
      <c r="MJ8" s="471"/>
      <c r="MK8" s="471"/>
      <c r="ML8" s="471"/>
      <c r="MM8" s="471"/>
      <c r="MN8" s="471"/>
      <c r="MO8" s="471"/>
      <c r="MP8" s="471"/>
      <c r="MQ8" s="471"/>
      <c r="MR8" s="471"/>
      <c r="MS8" s="471"/>
      <c r="MT8" s="471"/>
      <c r="MU8" s="471"/>
      <c r="MV8" s="471"/>
      <c r="MW8" s="471"/>
      <c r="MX8" s="471"/>
      <c r="MY8" s="471"/>
      <c r="MZ8" s="471"/>
      <c r="NA8" s="471"/>
      <c r="NB8" s="471"/>
      <c r="NC8" s="471"/>
      <c r="ND8" s="471"/>
      <c r="NE8" s="471"/>
      <c r="NF8" s="471"/>
      <c r="NG8" s="471"/>
      <c r="NH8" s="471"/>
      <c r="NI8" s="471"/>
      <c r="NJ8" s="471"/>
      <c r="NK8" s="471"/>
      <c r="NL8" s="471"/>
      <c r="NM8" s="471"/>
      <c r="NN8" s="471"/>
      <c r="NO8" s="471"/>
      <c r="NP8" s="471"/>
      <c r="NQ8" s="471"/>
      <c r="NR8" s="471"/>
      <c r="NS8" s="471"/>
      <c r="NT8" s="471"/>
      <c r="NU8" s="471"/>
      <c r="NV8" s="471"/>
      <c r="NW8" s="471"/>
      <c r="NX8" s="471"/>
      <c r="NY8" s="471"/>
      <c r="NZ8" s="471"/>
      <c r="OA8" s="471"/>
      <c r="OB8" s="471"/>
      <c r="OC8" s="471"/>
      <c r="OD8" s="471"/>
      <c r="OE8" s="471"/>
      <c r="OF8" s="471"/>
      <c r="OG8" s="471"/>
      <c r="OH8" s="471"/>
      <c r="OI8" s="471"/>
      <c r="OJ8" s="471"/>
      <c r="OK8" s="471"/>
      <c r="OL8" s="471"/>
      <c r="OM8" s="471"/>
      <c r="ON8" s="471"/>
      <c r="OO8" s="471"/>
      <c r="OP8" s="471"/>
      <c r="OQ8" s="471"/>
      <c r="OR8" s="471"/>
      <c r="OS8" s="471"/>
      <c r="OT8" s="471"/>
      <c r="OU8" s="471"/>
      <c r="OV8" s="471"/>
      <c r="OW8" s="471"/>
      <c r="OX8" s="471"/>
      <c r="OY8" s="471"/>
      <c r="OZ8" s="471"/>
      <c r="PA8" s="471"/>
      <c r="PB8" s="471"/>
      <c r="PC8" s="471"/>
      <c r="PD8" s="471"/>
      <c r="PE8" s="471"/>
      <c r="PF8" s="471"/>
      <c r="PG8" s="471"/>
      <c r="PH8" s="471"/>
      <c r="PI8" s="471"/>
      <c r="PJ8" s="471"/>
      <c r="PK8" s="471"/>
      <c r="PL8" s="471"/>
      <c r="PM8" s="471"/>
      <c r="PN8" s="471"/>
      <c r="PO8" s="471"/>
      <c r="PP8" s="471"/>
      <c r="PQ8" s="471"/>
      <c r="PR8" s="471"/>
      <c r="PS8" s="471"/>
      <c r="PT8" s="471"/>
      <c r="PU8" s="471"/>
      <c r="PV8" s="471"/>
      <c r="PW8" s="471"/>
      <c r="PX8" s="471"/>
      <c r="PY8" s="471"/>
      <c r="PZ8" s="471"/>
      <c r="QA8" s="471"/>
      <c r="QB8" s="471"/>
      <c r="QC8" s="471"/>
      <c r="QD8" s="471"/>
      <c r="QE8" s="471"/>
      <c r="QF8" s="471"/>
      <c r="QG8" s="471"/>
      <c r="QH8" s="471"/>
      <c r="QI8" s="471"/>
      <c r="QJ8" s="471"/>
      <c r="QK8" s="471"/>
      <c r="QL8" s="471"/>
      <c r="QM8" s="471"/>
      <c r="QN8" s="471"/>
      <c r="QO8" s="471"/>
      <c r="QP8" s="471"/>
      <c r="QQ8" s="471"/>
      <c r="QR8" s="471"/>
      <c r="QS8" s="471"/>
      <c r="QT8" s="471"/>
      <c r="QU8" s="471"/>
      <c r="QV8" s="471"/>
      <c r="QW8" s="471"/>
      <c r="QX8" s="471"/>
      <c r="QY8" s="471"/>
      <c r="QZ8" s="471"/>
      <c r="RA8" s="471"/>
      <c r="RB8" s="471"/>
      <c r="RC8" s="471"/>
      <c r="RD8" s="471"/>
      <c r="RE8" s="471"/>
      <c r="RF8" s="471"/>
      <c r="RG8" s="471"/>
      <c r="RH8" s="471"/>
      <c r="RI8" s="471"/>
      <c r="RJ8" s="471"/>
      <c r="RK8" s="471"/>
      <c r="RL8" s="471"/>
      <c r="RM8" s="471"/>
      <c r="RN8" s="471"/>
      <c r="RO8" s="471"/>
      <c r="RP8" s="471"/>
      <c r="RQ8" s="471"/>
      <c r="RR8" s="471"/>
      <c r="RS8" s="471"/>
      <c r="RT8" s="471"/>
      <c r="RU8" s="471"/>
      <c r="RV8" s="471"/>
      <c r="RW8" s="471"/>
      <c r="RX8" s="471"/>
      <c r="RY8" s="471"/>
      <c r="RZ8" s="471"/>
      <c r="SA8" s="471"/>
      <c r="SB8" s="471"/>
      <c r="SC8" s="471"/>
      <c r="SD8" s="471"/>
      <c r="SE8" s="471"/>
      <c r="SF8" s="471"/>
      <c r="SG8" s="471"/>
      <c r="SH8" s="471"/>
      <c r="SI8" s="471"/>
      <c r="SJ8" s="471"/>
      <c r="SK8" s="471"/>
      <c r="SL8" s="471"/>
      <c r="SM8" s="471"/>
      <c r="SN8" s="471"/>
      <c r="SO8" s="471"/>
      <c r="SP8" s="471"/>
      <c r="SQ8" s="471"/>
      <c r="SR8" s="471"/>
      <c r="SS8" s="471"/>
      <c r="ST8" s="471"/>
      <c r="SU8" s="471"/>
      <c r="SV8" s="471"/>
      <c r="SW8" s="471"/>
      <c r="SX8" s="471"/>
      <c r="SY8" s="471"/>
      <c r="SZ8" s="471"/>
      <c r="TA8" s="471"/>
      <c r="TB8" s="471"/>
      <c r="TC8" s="471"/>
      <c r="TD8" s="471"/>
      <c r="TE8" s="471"/>
      <c r="TF8" s="471"/>
      <c r="TG8" s="471"/>
      <c r="TH8" s="471"/>
      <c r="TI8" s="471"/>
      <c r="TJ8" s="471"/>
      <c r="TK8" s="471"/>
      <c r="TL8" s="471"/>
      <c r="TM8" s="471"/>
      <c r="TN8" s="471"/>
      <c r="TO8" s="471"/>
      <c r="TP8" s="471"/>
      <c r="TQ8" s="471"/>
      <c r="TR8" s="471"/>
      <c r="TS8" s="471"/>
      <c r="TT8" s="471"/>
      <c r="TU8" s="471"/>
      <c r="TV8" s="471"/>
      <c r="TW8" s="471"/>
      <c r="TX8" s="471"/>
      <c r="TY8" s="471"/>
      <c r="TZ8" s="471"/>
      <c r="UA8" s="471"/>
      <c r="UB8" s="471"/>
      <c r="UC8" s="471"/>
      <c r="UD8" s="471"/>
      <c r="UE8" s="471"/>
      <c r="UF8" s="471"/>
      <c r="UG8" s="471"/>
      <c r="UH8" s="471"/>
      <c r="UI8" s="471"/>
      <c r="UJ8" s="471"/>
      <c r="UK8" s="471"/>
      <c r="UL8" s="471"/>
      <c r="UM8" s="471"/>
      <c r="UN8" s="471"/>
      <c r="UO8" s="471"/>
      <c r="UP8" s="471"/>
      <c r="UQ8" s="471"/>
      <c r="UR8" s="471"/>
      <c r="US8" s="471"/>
      <c r="UT8" s="471"/>
      <c r="UU8" s="471"/>
      <c r="UV8" s="471"/>
      <c r="UW8" s="471"/>
      <c r="UX8" s="471"/>
      <c r="UY8" s="471"/>
      <c r="UZ8" s="471"/>
      <c r="VA8" s="471"/>
      <c r="VB8" s="471"/>
      <c r="VC8" s="471"/>
      <c r="VD8" s="471"/>
      <c r="VE8" s="471"/>
      <c r="VF8" s="471"/>
      <c r="VG8" s="471"/>
      <c r="VH8" s="471"/>
      <c r="VI8" s="471"/>
      <c r="VJ8" s="471"/>
      <c r="VK8" s="471"/>
      <c r="VL8" s="471"/>
      <c r="VM8" s="471"/>
      <c r="VN8" s="471"/>
      <c r="VO8" s="471"/>
      <c r="VP8" s="471"/>
      <c r="VQ8" s="471"/>
      <c r="VR8" s="471"/>
      <c r="VS8" s="471"/>
      <c r="VT8" s="471"/>
      <c r="VU8" s="471"/>
      <c r="VV8" s="471"/>
      <c r="VW8" s="471"/>
      <c r="VX8" s="471"/>
      <c r="VY8" s="471"/>
      <c r="VZ8" s="471"/>
      <c r="WA8" s="471"/>
      <c r="WB8" s="471"/>
      <c r="WC8" s="471"/>
      <c r="WD8" s="471"/>
      <c r="WE8" s="471"/>
      <c r="WF8" s="471"/>
      <c r="WG8" s="471"/>
      <c r="WH8" s="471"/>
      <c r="WI8" s="471"/>
      <c r="WJ8" s="471"/>
      <c r="WK8" s="471"/>
      <c r="WL8" s="471"/>
      <c r="WM8" s="471"/>
      <c r="WN8" s="471"/>
      <c r="WO8" s="471"/>
      <c r="WP8" s="471"/>
      <c r="WQ8" s="471"/>
      <c r="WR8" s="471"/>
      <c r="WS8" s="471"/>
      <c r="WT8" s="471"/>
      <c r="WU8" s="471"/>
      <c r="WV8" s="471"/>
      <c r="WW8" s="471"/>
      <c r="WX8" s="471"/>
      <c r="WY8" s="471"/>
      <c r="WZ8" s="471"/>
      <c r="XA8" s="471"/>
      <c r="XB8" s="471"/>
      <c r="XC8" s="471"/>
      <c r="XD8" s="471"/>
      <c r="XE8" s="471"/>
      <c r="XF8" s="471"/>
      <c r="XG8" s="471"/>
      <c r="XH8" s="471"/>
      <c r="XI8" s="471"/>
      <c r="XJ8" s="471"/>
      <c r="XK8" s="471"/>
      <c r="XL8" s="471"/>
      <c r="XM8" s="471"/>
      <c r="XN8" s="471"/>
      <c r="XO8" s="471"/>
      <c r="XP8" s="471"/>
      <c r="XQ8" s="471"/>
      <c r="XR8" s="471"/>
      <c r="XS8" s="471"/>
      <c r="XT8" s="471"/>
      <c r="XU8" s="471"/>
      <c r="XV8" s="471"/>
      <c r="XW8" s="471"/>
      <c r="XX8" s="471"/>
      <c r="XY8" s="471"/>
      <c r="XZ8" s="471"/>
      <c r="YA8" s="471"/>
      <c r="YB8" s="471"/>
      <c r="YC8" s="471"/>
      <c r="YD8" s="471"/>
      <c r="YE8" s="471"/>
      <c r="YF8" s="471"/>
      <c r="YG8" s="471"/>
      <c r="YH8" s="471"/>
      <c r="YI8" s="471"/>
      <c r="YJ8" s="471"/>
      <c r="YK8" s="471"/>
      <c r="YL8" s="471"/>
      <c r="YM8" s="471"/>
      <c r="YN8" s="471"/>
      <c r="YO8" s="471"/>
      <c r="YP8" s="471"/>
      <c r="YQ8" s="471"/>
      <c r="YR8" s="471"/>
      <c r="YS8" s="471"/>
      <c r="YT8" s="471"/>
      <c r="YU8" s="471"/>
      <c r="YV8" s="471"/>
      <c r="YW8" s="471"/>
      <c r="YX8" s="471"/>
      <c r="YY8" s="471"/>
      <c r="YZ8" s="471"/>
      <c r="ZA8" s="471"/>
      <c r="ZB8" s="471"/>
      <c r="ZC8" s="471"/>
      <c r="ZD8" s="471"/>
      <c r="ZE8" s="471"/>
      <c r="ZF8" s="471"/>
      <c r="ZG8" s="471"/>
      <c r="ZH8" s="471"/>
      <c r="ZI8" s="471"/>
      <c r="ZJ8" s="471"/>
      <c r="ZK8" s="471"/>
      <c r="ZL8" s="471"/>
      <c r="ZM8" s="471"/>
      <c r="ZN8" s="471"/>
      <c r="ZO8" s="471"/>
      <c r="ZP8" s="471"/>
      <c r="ZQ8" s="471"/>
      <c r="ZR8" s="471"/>
      <c r="ZS8" s="471"/>
      <c r="ZT8" s="471"/>
      <c r="ZU8" s="471"/>
      <c r="ZV8" s="471"/>
      <c r="ZW8" s="471"/>
      <c r="ZX8" s="471"/>
      <c r="ZY8" s="471"/>
      <c r="ZZ8" s="471"/>
      <c r="AAA8" s="471"/>
      <c r="AAB8" s="471"/>
      <c r="AAC8" s="471"/>
      <c r="AAD8" s="471"/>
      <c r="AAE8" s="471"/>
      <c r="AAF8" s="471"/>
      <c r="AAG8" s="471"/>
      <c r="AAH8" s="471"/>
      <c r="AAI8" s="471"/>
      <c r="AAJ8" s="471"/>
      <c r="AAK8" s="471"/>
      <c r="AAL8" s="471"/>
      <c r="AAM8" s="471"/>
      <c r="AAN8" s="471"/>
      <c r="AAO8" s="471"/>
      <c r="AAP8" s="471"/>
      <c r="AAQ8" s="471"/>
      <c r="AAR8" s="471"/>
      <c r="AAS8" s="471"/>
      <c r="AAT8" s="471"/>
      <c r="AAU8" s="471"/>
      <c r="AAV8" s="471"/>
      <c r="AAW8" s="471"/>
      <c r="AAX8" s="471"/>
      <c r="AAY8" s="471"/>
      <c r="AAZ8" s="471"/>
      <c r="ABA8" s="471"/>
      <c r="ABB8" s="471"/>
      <c r="ABC8" s="471"/>
      <c r="ABD8" s="471"/>
      <c r="ABE8" s="471"/>
      <c r="ABF8" s="471"/>
      <c r="ABG8" s="471"/>
      <c r="ABH8" s="471"/>
      <c r="ABI8" s="471"/>
      <c r="ABJ8" s="471"/>
      <c r="ABK8" s="471"/>
      <c r="ABL8" s="471"/>
      <c r="ABM8" s="471"/>
      <c r="ABN8" s="471"/>
      <c r="ABO8" s="471"/>
      <c r="ABP8" s="471"/>
      <c r="ABQ8" s="471"/>
      <c r="ABR8" s="471"/>
      <c r="ABS8" s="471"/>
      <c r="ABT8" s="471"/>
      <c r="ABU8" s="471"/>
      <c r="ABV8" s="471"/>
      <c r="ABW8" s="471"/>
      <c r="ABX8" s="471"/>
      <c r="ABY8" s="471"/>
      <c r="ABZ8" s="471"/>
      <c r="ACA8" s="471"/>
      <c r="ACB8" s="471"/>
      <c r="ACC8" s="471"/>
      <c r="ACD8" s="471"/>
      <c r="ACE8" s="471"/>
      <c r="ACF8" s="471"/>
      <c r="ACG8" s="471"/>
      <c r="ACH8" s="471"/>
      <c r="ACI8" s="471"/>
      <c r="ACJ8" s="471"/>
      <c r="ACK8" s="471"/>
      <c r="ACL8" s="471"/>
      <c r="ACM8" s="471"/>
      <c r="ACN8" s="471"/>
      <c r="ACO8" s="471"/>
      <c r="ACP8" s="471"/>
      <c r="ACQ8" s="471"/>
      <c r="ACR8" s="471"/>
      <c r="ACS8" s="471"/>
      <c r="ACT8" s="471"/>
      <c r="ACU8" s="471"/>
      <c r="ACV8" s="471"/>
      <c r="ACW8" s="471"/>
      <c r="ACX8" s="471"/>
      <c r="ACY8" s="471"/>
      <c r="ACZ8" s="471"/>
      <c r="ADA8" s="471"/>
      <c r="ADB8" s="471"/>
      <c r="ADC8" s="471"/>
      <c r="ADD8" s="471"/>
      <c r="ADE8" s="471"/>
      <c r="ADF8" s="471"/>
      <c r="ADG8" s="471"/>
      <c r="ADH8" s="471"/>
      <c r="ADI8" s="471"/>
      <c r="ADJ8" s="471"/>
      <c r="ADK8" s="471"/>
      <c r="ADL8" s="471"/>
      <c r="ADM8" s="471"/>
      <c r="ADN8" s="471"/>
      <c r="ADO8" s="471"/>
      <c r="ADP8" s="471"/>
      <c r="ADQ8" s="471"/>
      <c r="ADR8" s="471"/>
      <c r="ADS8" s="471"/>
      <c r="ADT8" s="471"/>
      <c r="ADU8" s="471"/>
      <c r="ADV8" s="471"/>
      <c r="ADW8" s="471"/>
      <c r="ADX8" s="471"/>
      <c r="ADY8" s="471"/>
      <c r="ADZ8" s="471"/>
      <c r="AEA8" s="471"/>
      <c r="AEB8" s="471"/>
      <c r="AEC8" s="471"/>
      <c r="AED8" s="471"/>
      <c r="AEE8" s="471"/>
      <c r="AEF8" s="471"/>
      <c r="AEG8" s="471"/>
      <c r="AEH8" s="471"/>
      <c r="AEI8" s="471"/>
      <c r="AEJ8" s="471"/>
      <c r="AEK8" s="471"/>
      <c r="AEL8" s="471"/>
      <c r="AEM8" s="471"/>
      <c r="AEN8" s="471"/>
      <c r="AEO8" s="471"/>
      <c r="AEP8" s="471"/>
      <c r="AEQ8" s="471"/>
      <c r="AER8" s="471"/>
      <c r="AES8" s="471"/>
      <c r="AET8" s="471"/>
      <c r="AEU8" s="471"/>
      <c r="AEV8" s="471"/>
      <c r="AEW8" s="471"/>
      <c r="AEX8" s="471"/>
      <c r="AEY8" s="471"/>
      <c r="AEZ8" s="471"/>
      <c r="AFA8" s="471"/>
      <c r="AFB8" s="471"/>
      <c r="AFC8" s="471"/>
      <c r="AFD8" s="471"/>
      <c r="AFE8" s="471"/>
      <c r="AFF8" s="471"/>
      <c r="AFG8" s="471"/>
      <c r="AFH8" s="471"/>
      <c r="AFI8" s="471"/>
      <c r="AFJ8" s="471"/>
      <c r="AFK8" s="471"/>
      <c r="AFL8" s="471"/>
      <c r="AFM8" s="471"/>
      <c r="AFN8" s="471"/>
      <c r="AFO8" s="471"/>
      <c r="AFP8" s="471"/>
      <c r="AFQ8" s="471"/>
      <c r="AFR8" s="471"/>
      <c r="AFS8" s="471"/>
      <c r="AFT8" s="471"/>
      <c r="AFU8" s="471"/>
      <c r="AFV8" s="471"/>
      <c r="AFW8" s="471"/>
      <c r="AFX8" s="471"/>
      <c r="AFY8" s="471"/>
      <c r="AFZ8" s="471"/>
      <c r="AGA8" s="471"/>
      <c r="AGB8" s="471"/>
      <c r="AGC8" s="471"/>
      <c r="AGD8" s="471"/>
      <c r="AGE8" s="471"/>
      <c r="AGF8" s="471"/>
      <c r="AGG8" s="471"/>
      <c r="AGH8" s="471"/>
      <c r="AGI8" s="471"/>
      <c r="AGJ8" s="471"/>
      <c r="AGK8" s="471"/>
      <c r="AGL8" s="471"/>
      <c r="AGM8" s="471"/>
      <c r="AGN8" s="471"/>
      <c r="AGO8" s="471"/>
      <c r="AGP8" s="471"/>
      <c r="AGQ8" s="471"/>
      <c r="AGR8" s="471"/>
      <c r="AGS8" s="471"/>
      <c r="AGT8" s="471"/>
      <c r="AGU8" s="471"/>
      <c r="AGV8" s="471"/>
      <c r="AGW8" s="471"/>
      <c r="AGX8" s="471"/>
      <c r="AGY8" s="471"/>
      <c r="AGZ8" s="471"/>
      <c r="AHA8" s="471"/>
      <c r="AHB8" s="471"/>
      <c r="AHC8" s="471"/>
      <c r="AHD8" s="471"/>
      <c r="AHE8" s="471"/>
      <c r="AHF8" s="471"/>
      <c r="AHG8" s="471"/>
      <c r="AHH8" s="471"/>
      <c r="AHI8" s="471"/>
      <c r="AHJ8" s="471"/>
      <c r="AHK8" s="471"/>
      <c r="AHL8" s="471"/>
      <c r="AHM8" s="471"/>
      <c r="AHN8" s="471"/>
      <c r="AHO8" s="471"/>
      <c r="AHP8" s="471"/>
      <c r="AHQ8" s="471"/>
      <c r="AHR8" s="471"/>
      <c r="AHS8" s="471"/>
      <c r="AHT8" s="471"/>
      <c r="AHU8" s="471"/>
      <c r="AHV8" s="471"/>
      <c r="AHW8" s="471"/>
      <c r="AHX8" s="471"/>
      <c r="AHY8" s="471"/>
      <c r="AHZ8" s="471"/>
      <c r="AIA8" s="471"/>
      <c r="AIB8" s="471"/>
      <c r="AIC8" s="471"/>
      <c r="AID8" s="471"/>
      <c r="AIE8" s="471"/>
      <c r="AIF8" s="471"/>
      <c r="AIG8" s="471"/>
      <c r="AIH8" s="471"/>
      <c r="AII8" s="471"/>
      <c r="AIJ8" s="471"/>
      <c r="AIK8" s="471"/>
      <c r="AIL8" s="471"/>
      <c r="AIM8" s="471"/>
      <c r="AIN8" s="471"/>
      <c r="AIO8" s="471"/>
      <c r="AIP8" s="471"/>
      <c r="AIQ8" s="471"/>
      <c r="AIR8" s="471"/>
      <c r="AIS8" s="471"/>
      <c r="AIT8" s="471"/>
      <c r="AIU8" s="471"/>
      <c r="AIV8" s="471"/>
      <c r="AIW8" s="471"/>
      <c r="AIX8" s="471"/>
      <c r="AIY8" s="471"/>
      <c r="AIZ8" s="471"/>
      <c r="AJA8" s="471"/>
      <c r="AJB8" s="471"/>
      <c r="AJC8" s="471"/>
      <c r="AJD8" s="471"/>
      <c r="AJE8" s="471"/>
      <c r="AJF8" s="471"/>
      <c r="AJG8" s="471"/>
      <c r="AJH8" s="471"/>
      <c r="AJI8" s="471"/>
      <c r="AJJ8" s="471"/>
      <c r="AJK8" s="471"/>
      <c r="AJL8" s="471"/>
      <c r="AJM8" s="471"/>
      <c r="AJN8" s="471"/>
      <c r="AJO8" s="471"/>
      <c r="AJP8" s="471"/>
      <c r="AJQ8" s="471"/>
      <c r="AJR8" s="471"/>
      <c r="AJS8" s="471"/>
      <c r="AJT8" s="471"/>
      <c r="AJU8" s="471"/>
      <c r="AJV8" s="471"/>
      <c r="AJW8" s="471"/>
      <c r="AJX8" s="471"/>
      <c r="AJY8" s="471"/>
      <c r="AJZ8" s="471"/>
      <c r="AKA8" s="471"/>
      <c r="AKB8" s="471"/>
      <c r="AKC8" s="471"/>
      <c r="AKD8" s="471"/>
      <c r="AKE8" s="471"/>
      <c r="AKF8" s="471"/>
      <c r="AKG8" s="471"/>
      <c r="AKH8" s="471"/>
      <c r="AKI8" s="471"/>
      <c r="AKJ8" s="471"/>
      <c r="AKK8" s="471"/>
      <c r="AKL8" s="471"/>
      <c r="AKM8" s="471"/>
      <c r="AKN8" s="471"/>
      <c r="AKO8" s="471"/>
      <c r="AKP8" s="471"/>
      <c r="AKQ8" s="471"/>
      <c r="AKR8" s="471"/>
      <c r="AKS8" s="471"/>
      <c r="AKT8" s="471"/>
      <c r="AKU8" s="471"/>
      <c r="AKV8" s="471"/>
      <c r="AKW8" s="471"/>
      <c r="AKX8" s="471"/>
      <c r="AKY8" s="471"/>
      <c r="AKZ8" s="471"/>
      <c r="ALA8" s="471"/>
      <c r="ALB8" s="471"/>
      <c r="ALC8" s="471"/>
      <c r="ALD8" s="471"/>
      <c r="ALE8" s="471"/>
      <c r="ALF8" s="471"/>
      <c r="ALG8" s="471"/>
      <c r="ALH8" s="471"/>
      <c r="ALI8" s="471"/>
      <c r="ALJ8" s="471"/>
      <c r="ALK8" s="471"/>
      <c r="ALL8" s="471"/>
      <c r="ALM8" s="471"/>
      <c r="ALN8" s="471"/>
      <c r="ALO8" s="471"/>
      <c r="ALP8" s="471"/>
      <c r="ALQ8" s="471"/>
      <c r="ALR8" s="471"/>
      <c r="ALS8" s="471"/>
      <c r="ALT8" s="471"/>
      <c r="ALU8" s="471"/>
      <c r="ALV8" s="471"/>
      <c r="ALW8" s="471"/>
      <c r="ALX8" s="471"/>
      <c r="ALY8" s="471"/>
      <c r="ALZ8" s="471"/>
      <c r="AMA8" s="471"/>
      <c r="AMB8" s="471"/>
      <c r="AMC8" s="471"/>
      <c r="AMD8" s="471"/>
      <c r="AME8" s="471"/>
      <c r="AMF8" s="471"/>
      <c r="AMG8" s="471"/>
      <c r="AMH8" s="471"/>
      <c r="AMI8" s="471"/>
      <c r="AMJ8" s="471"/>
      <c r="AMK8" s="471"/>
      <c r="AML8" s="471"/>
      <c r="AMM8" s="471"/>
      <c r="AMN8" s="471"/>
      <c r="AMO8" s="471"/>
      <c r="AMP8" s="471"/>
      <c r="AMQ8" s="471"/>
      <c r="AMR8" s="471"/>
      <c r="AMS8" s="471"/>
      <c r="AMT8" s="471"/>
      <c r="AMU8" s="471"/>
      <c r="AMV8" s="471"/>
      <c r="AMW8" s="471"/>
      <c r="AMX8" s="471"/>
      <c r="AMY8" s="471"/>
      <c r="AMZ8" s="471"/>
      <c r="ANA8" s="471"/>
      <c r="ANB8" s="471"/>
      <c r="ANC8" s="471"/>
      <c r="AND8" s="471"/>
      <c r="ANE8" s="471"/>
      <c r="ANF8" s="471"/>
      <c r="ANG8" s="471"/>
      <c r="ANH8" s="471"/>
      <c r="ANI8" s="471"/>
      <c r="ANJ8" s="471"/>
      <c r="ANK8" s="471"/>
      <c r="ANL8" s="471"/>
      <c r="ANM8" s="471"/>
      <c r="ANN8" s="471"/>
      <c r="ANO8" s="471"/>
      <c r="ANP8" s="471"/>
      <c r="ANQ8" s="471"/>
      <c r="ANR8" s="471"/>
      <c r="ANS8" s="471"/>
      <c r="ANT8" s="471"/>
      <c r="ANU8" s="471"/>
      <c r="ANV8" s="471"/>
      <c r="ANW8" s="471"/>
      <c r="ANX8" s="471"/>
      <c r="ANY8" s="471"/>
      <c r="ANZ8" s="471"/>
      <c r="AOA8" s="471"/>
      <c r="AOB8" s="471"/>
      <c r="AOC8" s="471"/>
      <c r="AOD8" s="471"/>
      <c r="AOE8" s="471"/>
      <c r="AOF8" s="471"/>
      <c r="AOG8" s="471"/>
      <c r="AOH8" s="471"/>
      <c r="AOI8" s="471"/>
      <c r="AOJ8" s="471"/>
      <c r="AOK8" s="471"/>
      <c r="AOL8" s="471"/>
      <c r="AOM8" s="471"/>
      <c r="AON8" s="471"/>
      <c r="AOO8" s="471"/>
      <c r="AOP8" s="471"/>
      <c r="AOQ8" s="471"/>
      <c r="AOR8" s="471"/>
      <c r="AOS8" s="471"/>
      <c r="AOT8" s="471"/>
      <c r="AOU8" s="471"/>
      <c r="AOV8" s="471"/>
      <c r="AOW8" s="471"/>
      <c r="AOX8" s="471"/>
      <c r="AOY8" s="471"/>
      <c r="AOZ8" s="471"/>
      <c r="APA8" s="471"/>
      <c r="APB8" s="471"/>
      <c r="APC8" s="471"/>
      <c r="APD8" s="471"/>
      <c r="APE8" s="471"/>
      <c r="APF8" s="471"/>
      <c r="APG8" s="471"/>
      <c r="APH8" s="471"/>
      <c r="API8" s="471"/>
      <c r="APJ8" s="471"/>
      <c r="APK8" s="471"/>
      <c r="APL8" s="471"/>
      <c r="APM8" s="471"/>
      <c r="APN8" s="471"/>
      <c r="APO8" s="471"/>
      <c r="APP8" s="471"/>
      <c r="APQ8" s="471"/>
      <c r="APR8" s="471"/>
      <c r="APS8" s="471"/>
      <c r="APT8" s="471"/>
      <c r="APU8" s="471"/>
      <c r="APV8" s="471"/>
      <c r="APW8" s="471"/>
      <c r="APX8" s="471"/>
      <c r="APY8" s="471"/>
      <c r="APZ8" s="471"/>
      <c r="AQA8" s="471"/>
      <c r="AQB8" s="471"/>
      <c r="AQC8" s="471"/>
      <c r="AQD8" s="471"/>
      <c r="AQE8" s="471"/>
      <c r="AQF8" s="471"/>
      <c r="AQG8" s="471"/>
      <c r="AQH8" s="471"/>
      <c r="AQI8" s="471"/>
      <c r="AQJ8" s="471"/>
      <c r="AQK8" s="471"/>
      <c r="AQL8" s="471"/>
      <c r="AQM8" s="471"/>
      <c r="AQN8" s="471"/>
      <c r="AQO8" s="471"/>
      <c r="AQP8" s="471"/>
      <c r="AQQ8" s="471"/>
      <c r="AQR8" s="471"/>
      <c r="AQS8" s="471"/>
      <c r="AQT8" s="471"/>
      <c r="AQU8" s="471"/>
      <c r="AQV8" s="471"/>
      <c r="AQW8" s="471"/>
      <c r="AQX8" s="471"/>
      <c r="AQY8" s="471"/>
      <c r="AQZ8" s="471"/>
      <c r="ARA8" s="471"/>
      <c r="ARB8" s="471"/>
      <c r="ARC8" s="471"/>
      <c r="ARD8" s="471"/>
      <c r="ARE8" s="471"/>
      <c r="ARF8" s="471"/>
      <c r="ARG8" s="471"/>
      <c r="ARH8" s="471"/>
      <c r="ARI8" s="471"/>
      <c r="ARJ8" s="471"/>
      <c r="ARK8" s="471"/>
      <c r="ARL8" s="471"/>
      <c r="ARM8" s="471"/>
      <c r="ARN8" s="471"/>
      <c r="ARO8" s="471"/>
      <c r="ARP8" s="471"/>
      <c r="ARQ8" s="471"/>
      <c r="ARR8" s="471"/>
      <c r="ARS8" s="471"/>
      <c r="ART8" s="471"/>
      <c r="ARU8" s="471"/>
      <c r="ARV8" s="471"/>
      <c r="ARW8" s="471"/>
      <c r="ARX8" s="471"/>
      <c r="ARY8" s="471"/>
      <c r="ARZ8" s="471"/>
      <c r="ASA8" s="471"/>
      <c r="ASB8" s="471"/>
      <c r="ASC8" s="471"/>
      <c r="ASD8" s="471"/>
      <c r="ASE8" s="471"/>
      <c r="ASF8" s="471"/>
      <c r="ASG8" s="471"/>
      <c r="ASH8" s="471"/>
      <c r="ASI8" s="471"/>
      <c r="ASJ8" s="471"/>
      <c r="ASK8" s="471"/>
      <c r="ASL8" s="471"/>
      <c r="ASM8" s="471"/>
      <c r="ASN8" s="471"/>
      <c r="ASO8" s="471"/>
      <c r="ASP8" s="471"/>
      <c r="ASQ8" s="471"/>
      <c r="ASR8" s="471"/>
      <c r="ASS8" s="471"/>
      <c r="AST8" s="471"/>
      <c r="ASU8" s="471"/>
      <c r="ASV8" s="471"/>
      <c r="ASW8" s="471"/>
      <c r="ASX8" s="471"/>
      <c r="ASY8" s="471"/>
      <c r="ASZ8" s="471"/>
      <c r="ATA8" s="471"/>
      <c r="ATB8" s="471"/>
      <c r="ATC8" s="471"/>
      <c r="ATD8" s="471"/>
      <c r="ATE8" s="471"/>
      <c r="ATF8" s="471"/>
      <c r="ATG8" s="471"/>
      <c r="ATH8" s="471"/>
      <c r="ATI8" s="471"/>
      <c r="ATJ8" s="471"/>
      <c r="ATK8" s="471"/>
      <c r="ATL8" s="471"/>
      <c r="ATM8" s="471"/>
      <c r="ATN8" s="471"/>
      <c r="ATO8" s="471"/>
      <c r="ATP8" s="471"/>
      <c r="ATQ8" s="471"/>
      <c r="ATR8" s="471"/>
      <c r="ATS8" s="471"/>
      <c r="ATT8" s="471"/>
      <c r="ATU8" s="471"/>
      <c r="ATV8" s="471"/>
      <c r="ATW8" s="471"/>
      <c r="ATX8" s="471"/>
      <c r="ATY8" s="471"/>
      <c r="ATZ8" s="471"/>
      <c r="AUA8" s="471"/>
      <c r="AUB8" s="471"/>
      <c r="AUC8" s="471"/>
      <c r="AUD8" s="471"/>
      <c r="AUE8" s="471"/>
      <c r="AUF8" s="471"/>
      <c r="AUG8" s="471"/>
      <c r="AUH8" s="471"/>
      <c r="AUI8" s="471"/>
      <c r="AUJ8" s="471"/>
      <c r="AUK8" s="471"/>
      <c r="AUL8" s="471"/>
      <c r="AUM8" s="471"/>
      <c r="AUN8" s="471"/>
      <c r="AUO8" s="471"/>
      <c r="AUP8" s="471"/>
      <c r="AUQ8" s="471"/>
      <c r="AUR8" s="471"/>
      <c r="AUS8" s="471"/>
      <c r="AUT8" s="471"/>
      <c r="AUU8" s="471"/>
      <c r="AUV8" s="471"/>
      <c r="AUW8" s="471"/>
      <c r="AUX8" s="471"/>
      <c r="AUY8" s="471"/>
      <c r="AUZ8" s="471"/>
      <c r="AVA8" s="471"/>
      <c r="AVB8" s="471"/>
      <c r="AVC8" s="471"/>
      <c r="AVD8" s="471"/>
      <c r="AVE8" s="471"/>
      <c r="AVF8" s="471"/>
      <c r="AVG8" s="471"/>
      <c r="AVH8" s="471"/>
      <c r="AVI8" s="471"/>
      <c r="AVJ8" s="471"/>
      <c r="AVK8" s="471"/>
      <c r="AVL8" s="471"/>
      <c r="AVM8" s="471"/>
      <c r="AVN8" s="471"/>
      <c r="AVO8" s="471"/>
      <c r="AVP8" s="471"/>
      <c r="AVQ8" s="471"/>
      <c r="AVR8" s="471"/>
      <c r="AVS8" s="471"/>
      <c r="AVT8" s="471"/>
      <c r="AVU8" s="471"/>
      <c r="AVV8" s="471"/>
      <c r="AVW8" s="471"/>
      <c r="AVX8" s="471"/>
      <c r="AVY8" s="471"/>
      <c r="AVZ8" s="471"/>
      <c r="AWA8" s="471"/>
      <c r="AWB8" s="471"/>
      <c r="AWC8" s="471"/>
      <c r="AWD8" s="471"/>
      <c r="AWE8" s="471"/>
      <c r="AWF8" s="471"/>
      <c r="AWG8" s="471"/>
      <c r="AWH8" s="471"/>
      <c r="AWI8" s="471"/>
      <c r="AWJ8" s="471"/>
      <c r="AWK8" s="471"/>
      <c r="AWL8" s="471"/>
      <c r="AWM8" s="471"/>
      <c r="AWN8" s="471"/>
      <c r="AWO8" s="471"/>
      <c r="AWP8" s="471"/>
      <c r="AWQ8" s="471"/>
      <c r="AWR8" s="471"/>
      <c r="AWS8" s="471"/>
      <c r="AWT8" s="471"/>
      <c r="AWU8" s="471"/>
      <c r="AWV8" s="471"/>
      <c r="AWW8" s="471"/>
      <c r="AWX8" s="471"/>
      <c r="AWY8" s="471"/>
      <c r="AWZ8" s="471"/>
      <c r="AXA8" s="471"/>
      <c r="AXB8" s="471"/>
      <c r="AXC8" s="471"/>
      <c r="AXD8" s="471"/>
      <c r="AXE8" s="471"/>
      <c r="AXF8" s="471"/>
      <c r="AXG8" s="471"/>
      <c r="AXH8" s="471"/>
      <c r="AXI8" s="471"/>
      <c r="AXJ8" s="471"/>
      <c r="AXK8" s="471"/>
      <c r="AXL8" s="471"/>
      <c r="AXM8" s="471"/>
      <c r="AXN8" s="471"/>
      <c r="AXO8" s="471"/>
      <c r="AXP8" s="471"/>
      <c r="AXQ8" s="471"/>
      <c r="AXR8" s="471"/>
      <c r="AXS8" s="471"/>
      <c r="AXT8" s="471"/>
      <c r="AXU8" s="471"/>
      <c r="AXV8" s="471"/>
      <c r="AXW8" s="471"/>
      <c r="AXX8" s="471"/>
      <c r="AXY8" s="471"/>
      <c r="AXZ8" s="471"/>
      <c r="AYA8" s="471"/>
      <c r="AYB8" s="471"/>
      <c r="AYC8" s="471"/>
      <c r="AYD8" s="471"/>
      <c r="AYE8" s="471"/>
      <c r="AYF8" s="471"/>
      <c r="AYG8" s="471"/>
      <c r="AYH8" s="471"/>
      <c r="AYI8" s="471"/>
      <c r="AYJ8" s="471"/>
      <c r="AYK8" s="471"/>
      <c r="AYL8" s="471"/>
      <c r="AYM8" s="471"/>
      <c r="AYN8" s="471"/>
      <c r="AYO8" s="471"/>
      <c r="AYP8" s="471"/>
      <c r="AYQ8" s="471"/>
      <c r="AYR8" s="471"/>
      <c r="AYS8" s="471"/>
      <c r="AYT8" s="471"/>
      <c r="AYU8" s="471"/>
      <c r="AYV8" s="471"/>
      <c r="AYW8" s="471"/>
      <c r="AYX8" s="471"/>
      <c r="AYY8" s="471"/>
      <c r="AYZ8" s="471"/>
      <c r="AZA8" s="471"/>
      <c r="AZB8" s="471"/>
      <c r="AZC8" s="471"/>
      <c r="AZD8" s="471"/>
      <c r="AZE8" s="471"/>
      <c r="AZF8" s="471"/>
      <c r="AZG8" s="471"/>
      <c r="AZH8" s="471"/>
      <c r="AZI8" s="471"/>
      <c r="AZJ8" s="471"/>
      <c r="AZK8" s="471"/>
      <c r="AZL8" s="471"/>
      <c r="AZM8" s="471"/>
      <c r="AZN8" s="471"/>
      <c r="AZO8" s="471"/>
      <c r="AZP8" s="471"/>
      <c r="AZQ8" s="471"/>
      <c r="AZR8" s="471"/>
      <c r="AZS8" s="471"/>
      <c r="AZT8" s="471"/>
      <c r="AZU8" s="471"/>
      <c r="AZV8" s="471"/>
      <c r="AZW8" s="471"/>
      <c r="AZX8" s="471"/>
      <c r="AZY8" s="471"/>
      <c r="AZZ8" s="471"/>
      <c r="BAA8" s="471"/>
      <c r="BAB8" s="471"/>
      <c r="BAC8" s="471"/>
      <c r="BAD8" s="471"/>
      <c r="BAE8" s="471"/>
      <c r="BAF8" s="471"/>
      <c r="BAG8" s="471"/>
      <c r="BAH8" s="471"/>
      <c r="BAI8" s="471"/>
      <c r="BAJ8" s="471"/>
      <c r="BAK8" s="471"/>
      <c r="BAL8" s="471"/>
      <c r="BAM8" s="471"/>
      <c r="BAN8" s="471"/>
      <c r="BAO8" s="471"/>
      <c r="BAP8" s="471"/>
      <c r="BAQ8" s="471"/>
      <c r="BAR8" s="471"/>
      <c r="BAS8" s="471"/>
      <c r="BAT8" s="471"/>
      <c r="BAU8" s="471"/>
      <c r="BAV8" s="471"/>
      <c r="BAW8" s="471"/>
      <c r="BAX8" s="471"/>
      <c r="BAY8" s="471"/>
      <c r="BAZ8" s="471"/>
      <c r="BBA8" s="471"/>
      <c r="BBB8" s="471"/>
      <c r="BBC8" s="471"/>
      <c r="BBD8" s="471"/>
      <c r="BBE8" s="471"/>
      <c r="BBF8" s="471"/>
      <c r="BBG8" s="471"/>
      <c r="BBH8" s="471"/>
      <c r="BBI8" s="471"/>
      <c r="BBJ8" s="471"/>
      <c r="BBK8" s="471"/>
      <c r="BBL8" s="471"/>
      <c r="BBM8" s="471"/>
      <c r="BBN8" s="471"/>
      <c r="BBO8" s="471"/>
      <c r="BBP8" s="471"/>
      <c r="BBQ8" s="471"/>
      <c r="BBR8" s="471"/>
      <c r="BBS8" s="471"/>
      <c r="BBT8" s="471"/>
      <c r="BBU8" s="471"/>
      <c r="BBV8" s="471"/>
      <c r="BBW8" s="471"/>
      <c r="BBX8" s="471"/>
      <c r="BBY8" s="471"/>
      <c r="BBZ8" s="471"/>
      <c r="BCA8" s="471"/>
      <c r="BCB8" s="471"/>
      <c r="BCC8" s="471"/>
      <c r="BCD8" s="471"/>
      <c r="BCE8" s="471"/>
      <c r="BCF8" s="471"/>
      <c r="BCG8" s="471"/>
      <c r="BCH8" s="471"/>
      <c r="BCI8" s="471"/>
      <c r="BCJ8" s="471"/>
      <c r="BCK8" s="471"/>
      <c r="BCL8" s="471"/>
      <c r="BCM8" s="471"/>
      <c r="BCN8" s="471"/>
      <c r="BCO8" s="471"/>
      <c r="BCP8" s="471"/>
      <c r="BCQ8" s="471"/>
      <c r="BCR8" s="471"/>
      <c r="BCS8" s="471"/>
      <c r="BCT8" s="471"/>
      <c r="BCU8" s="471"/>
      <c r="BCV8" s="471"/>
      <c r="BCW8" s="471"/>
      <c r="BCX8" s="471"/>
      <c r="BCY8" s="471"/>
      <c r="BCZ8" s="471"/>
      <c r="BDA8" s="471"/>
      <c r="BDB8" s="471"/>
      <c r="BDC8" s="471"/>
      <c r="BDD8" s="471"/>
      <c r="BDE8" s="471"/>
      <c r="BDF8" s="471"/>
      <c r="BDG8" s="471"/>
      <c r="BDH8" s="471"/>
      <c r="BDI8" s="471"/>
      <c r="BDJ8" s="471"/>
      <c r="BDK8" s="471"/>
      <c r="BDL8" s="471"/>
      <c r="BDM8" s="471"/>
      <c r="BDN8" s="471"/>
      <c r="BDO8" s="471"/>
      <c r="BDP8" s="471"/>
      <c r="BDQ8" s="471"/>
      <c r="BDR8" s="471"/>
      <c r="BDS8" s="471"/>
      <c r="BDT8" s="471"/>
      <c r="BDU8" s="471"/>
      <c r="BDV8" s="471"/>
      <c r="BDW8" s="471"/>
      <c r="BDX8" s="471"/>
      <c r="BDY8" s="471"/>
      <c r="BDZ8" s="471"/>
      <c r="BEA8" s="471"/>
      <c r="BEB8" s="471"/>
      <c r="BEC8" s="471"/>
      <c r="BED8" s="471"/>
    </row>
    <row r="9" spans="1:1486" s="421" customFormat="1" ht="28.5" x14ac:dyDescent="0.2">
      <c r="A9" s="429" t="str">
        <f>'P1'!B10</f>
        <v>1.3. Fortalecimiento de la oferta de insumos y servicios asociados al cultivo de caña de azúcar para la obtención de panela</v>
      </c>
      <c r="B9" s="48">
        <f>'P1'!E10</f>
        <v>0</v>
      </c>
      <c r="C9" s="48">
        <f>'P1'!F10</f>
        <v>1753915432.3033333</v>
      </c>
      <c r="D9" s="48">
        <f>'P1'!G10</f>
        <v>2104698518.7639999</v>
      </c>
      <c r="E9" s="48">
        <f>'P1'!H10</f>
        <v>2104698518.7639999</v>
      </c>
      <c r="F9" s="48">
        <f>'P1'!I10</f>
        <v>2104698518.7639999</v>
      </c>
      <c r="G9" s="48">
        <f>'P1'!J10</f>
        <v>2104698518.7639999</v>
      </c>
      <c r="H9" s="48">
        <f>'P1'!K10</f>
        <v>2104698518.7639999</v>
      </c>
      <c r="I9" s="48">
        <f>'P1'!L10</f>
        <v>2104698518.7639999</v>
      </c>
      <c r="J9" s="48">
        <f>'P1'!M10</f>
        <v>2104698518.7639999</v>
      </c>
      <c r="K9" s="48">
        <f>'P1'!N10</f>
        <v>2104698518.7639999</v>
      </c>
      <c r="L9" s="48">
        <f>'P1'!O10</f>
        <v>1759125670</v>
      </c>
      <c r="M9" s="48">
        <f>'P1'!P10</f>
        <v>1759125670</v>
      </c>
      <c r="N9" s="48">
        <f>'P1'!Q10</f>
        <v>1759125670</v>
      </c>
      <c r="O9" s="48">
        <f>'P1'!R10</f>
        <v>1759125670</v>
      </c>
      <c r="P9" s="48">
        <f>'P1'!S10</f>
        <v>1759125670</v>
      </c>
      <c r="Q9" s="48">
        <f>'P1'!T10</f>
        <v>1759125670</v>
      </c>
      <c r="R9" s="48">
        <f>'P1'!U10</f>
        <v>1759125670</v>
      </c>
      <c r="S9" s="48">
        <f>'P1'!V10</f>
        <v>1759125670</v>
      </c>
      <c r="T9" s="48">
        <f>'P1'!W10</f>
        <v>1759125670</v>
      </c>
      <c r="U9" s="48">
        <f>'P1'!X10</f>
        <v>1759125670</v>
      </c>
      <c r="V9" s="48">
        <f>'P1'!Y10</f>
        <v>36182760282.415329</v>
      </c>
      <c r="W9" s="281">
        <f t="shared" si="1"/>
        <v>1.0331681545633605E-2</v>
      </c>
      <c r="X9" s="327"/>
      <c r="Y9" s="471"/>
      <c r="Z9" s="471"/>
      <c r="AA9" s="471"/>
      <c r="AB9" s="471"/>
      <c r="AC9" s="471"/>
      <c r="AD9" s="471"/>
      <c r="AE9" s="471"/>
      <c r="AF9" s="471"/>
      <c r="AG9" s="471"/>
      <c r="AH9" s="471"/>
      <c r="AI9" s="471"/>
      <c r="AJ9" s="471"/>
      <c r="AK9" s="471"/>
      <c r="AL9" s="471"/>
      <c r="AM9" s="471"/>
      <c r="AN9" s="471"/>
      <c r="AO9" s="471"/>
      <c r="AP9" s="471"/>
      <c r="AQ9" s="471"/>
      <c r="AR9" s="471"/>
      <c r="AS9" s="471"/>
      <c r="AT9" s="471"/>
      <c r="AU9" s="471"/>
      <c r="AV9" s="471"/>
      <c r="AW9" s="471"/>
      <c r="AX9" s="471"/>
      <c r="AY9" s="471"/>
      <c r="AZ9" s="471"/>
      <c r="BA9" s="471"/>
      <c r="BB9" s="471"/>
      <c r="BC9" s="471"/>
      <c r="BD9" s="471"/>
      <c r="BE9" s="471"/>
      <c r="BF9" s="471"/>
      <c r="BG9" s="471"/>
      <c r="BH9" s="471"/>
      <c r="BI9" s="471"/>
      <c r="BJ9" s="471"/>
      <c r="BK9" s="471"/>
      <c r="BL9" s="471"/>
      <c r="BM9" s="471"/>
      <c r="BN9" s="471"/>
      <c r="BO9" s="471"/>
      <c r="BP9" s="471"/>
      <c r="BQ9" s="471"/>
      <c r="BR9" s="471"/>
      <c r="BS9" s="471"/>
      <c r="BT9" s="471"/>
      <c r="BU9" s="471"/>
      <c r="BV9" s="471"/>
      <c r="BW9" s="471"/>
      <c r="BX9" s="471"/>
      <c r="BY9" s="471"/>
      <c r="BZ9" s="471"/>
      <c r="CA9" s="471"/>
      <c r="CB9" s="471"/>
      <c r="CC9" s="471"/>
      <c r="CD9" s="471"/>
      <c r="CE9" s="471"/>
      <c r="CF9" s="471"/>
      <c r="CG9" s="471"/>
      <c r="CH9" s="471"/>
      <c r="CI9" s="471"/>
      <c r="CJ9" s="471"/>
      <c r="CK9" s="471"/>
      <c r="CL9" s="471"/>
      <c r="CM9" s="471"/>
      <c r="CN9" s="471"/>
      <c r="CO9" s="471"/>
      <c r="CP9" s="471"/>
      <c r="CQ9" s="471"/>
      <c r="CR9" s="471"/>
      <c r="CS9" s="471"/>
      <c r="CT9" s="471"/>
      <c r="CU9" s="471"/>
      <c r="CV9" s="471"/>
      <c r="CW9" s="471"/>
      <c r="CX9" s="471"/>
      <c r="CY9" s="471"/>
      <c r="CZ9" s="471"/>
      <c r="DA9" s="471"/>
      <c r="DB9" s="471"/>
      <c r="DC9" s="471"/>
      <c r="DD9" s="471"/>
      <c r="DE9" s="471"/>
      <c r="DF9" s="471"/>
      <c r="DG9" s="471"/>
      <c r="DH9" s="471"/>
      <c r="DI9" s="471"/>
      <c r="DJ9" s="471"/>
      <c r="DK9" s="471"/>
      <c r="DL9" s="471"/>
      <c r="DM9" s="471"/>
      <c r="DN9" s="471"/>
      <c r="DO9" s="471"/>
      <c r="DP9" s="471"/>
      <c r="DQ9" s="471"/>
      <c r="DR9" s="471"/>
      <c r="DS9" s="471"/>
      <c r="DT9" s="471"/>
      <c r="DU9" s="471"/>
      <c r="DV9" s="471"/>
      <c r="DW9" s="471"/>
      <c r="DX9" s="471"/>
      <c r="DY9" s="471"/>
      <c r="DZ9" s="471"/>
      <c r="EA9" s="471"/>
      <c r="EB9" s="471"/>
      <c r="EC9" s="471"/>
      <c r="ED9" s="471"/>
      <c r="EE9" s="471"/>
      <c r="EF9" s="471"/>
      <c r="EG9" s="471"/>
      <c r="EH9" s="471"/>
      <c r="EI9" s="471"/>
      <c r="EJ9" s="471"/>
      <c r="EK9" s="471"/>
      <c r="EL9" s="471"/>
      <c r="EM9" s="471"/>
      <c r="EN9" s="471"/>
      <c r="EO9" s="471"/>
      <c r="EP9" s="471"/>
      <c r="EQ9" s="471"/>
      <c r="ER9" s="471"/>
      <c r="ES9" s="471"/>
      <c r="ET9" s="471"/>
      <c r="EU9" s="471"/>
      <c r="EV9" s="471"/>
      <c r="EW9" s="471"/>
      <c r="EX9" s="471"/>
      <c r="EY9" s="471"/>
      <c r="EZ9" s="471"/>
      <c r="FA9" s="471"/>
      <c r="FB9" s="471"/>
      <c r="FC9" s="471"/>
      <c r="FD9" s="471"/>
      <c r="FE9" s="471"/>
      <c r="FF9" s="471"/>
      <c r="FG9" s="471"/>
      <c r="FH9" s="471"/>
      <c r="FI9" s="471"/>
      <c r="FJ9" s="471"/>
      <c r="FK9" s="471"/>
      <c r="FL9" s="471"/>
      <c r="FM9" s="471"/>
      <c r="FN9" s="471"/>
      <c r="FO9" s="471"/>
      <c r="FP9" s="471"/>
      <c r="FQ9" s="471"/>
      <c r="FR9" s="471"/>
      <c r="FS9" s="471"/>
      <c r="FT9" s="471"/>
      <c r="FU9" s="471"/>
      <c r="FV9" s="471"/>
      <c r="FW9" s="471"/>
      <c r="FX9" s="471"/>
      <c r="FY9" s="471"/>
      <c r="FZ9" s="471"/>
      <c r="GA9" s="471"/>
      <c r="GB9" s="471"/>
      <c r="GC9" s="471"/>
      <c r="GD9" s="471"/>
      <c r="GE9" s="471"/>
      <c r="GF9" s="471"/>
      <c r="GG9" s="471"/>
      <c r="GH9" s="471"/>
      <c r="GI9" s="471"/>
      <c r="GJ9" s="471"/>
      <c r="GK9" s="471"/>
      <c r="GL9" s="471"/>
      <c r="GM9" s="471"/>
      <c r="GN9" s="471"/>
      <c r="GO9" s="471"/>
      <c r="GP9" s="471"/>
      <c r="GQ9" s="471"/>
      <c r="GR9" s="471"/>
      <c r="GS9" s="471"/>
      <c r="GT9" s="471"/>
      <c r="GU9" s="471"/>
      <c r="GV9" s="471"/>
      <c r="GW9" s="471"/>
      <c r="GX9" s="471"/>
      <c r="GY9" s="471"/>
      <c r="GZ9" s="471"/>
      <c r="HA9" s="471"/>
      <c r="HB9" s="471"/>
      <c r="HC9" s="471"/>
      <c r="HD9" s="471"/>
      <c r="HE9" s="471"/>
      <c r="HF9" s="471"/>
      <c r="HG9" s="471"/>
      <c r="HH9" s="471"/>
      <c r="HI9" s="471"/>
      <c r="HJ9" s="471"/>
      <c r="HK9" s="471"/>
      <c r="HL9" s="471"/>
      <c r="HM9" s="471"/>
      <c r="HN9" s="471"/>
      <c r="HO9" s="471"/>
      <c r="HP9" s="471"/>
      <c r="HQ9" s="471"/>
      <c r="HR9" s="471"/>
      <c r="HS9" s="471"/>
      <c r="HT9" s="471"/>
      <c r="HU9" s="471"/>
      <c r="HV9" s="471"/>
      <c r="HW9" s="471"/>
      <c r="HX9" s="471"/>
      <c r="HY9" s="471"/>
      <c r="HZ9" s="471"/>
      <c r="IA9" s="471"/>
      <c r="IB9" s="471"/>
      <c r="IC9" s="471"/>
      <c r="ID9" s="471"/>
      <c r="IE9" s="471"/>
      <c r="IF9" s="471"/>
      <c r="IG9" s="471"/>
      <c r="IH9" s="471"/>
      <c r="II9" s="471"/>
      <c r="IJ9" s="471"/>
      <c r="IK9" s="471"/>
      <c r="IL9" s="471"/>
      <c r="IM9" s="471"/>
      <c r="IN9" s="471"/>
      <c r="IO9" s="471"/>
      <c r="IP9" s="471"/>
      <c r="IQ9" s="471"/>
      <c r="IR9" s="471"/>
      <c r="IS9" s="471"/>
      <c r="IT9" s="471"/>
      <c r="IU9" s="471"/>
      <c r="IV9" s="471"/>
      <c r="IW9" s="471"/>
      <c r="IX9" s="471"/>
      <c r="IY9" s="471"/>
      <c r="IZ9" s="471"/>
      <c r="JA9" s="471"/>
      <c r="JB9" s="471"/>
      <c r="JC9" s="471"/>
      <c r="JD9" s="471"/>
      <c r="JE9" s="471"/>
      <c r="JF9" s="471"/>
      <c r="JG9" s="471"/>
      <c r="JH9" s="471"/>
      <c r="JI9" s="471"/>
      <c r="JJ9" s="471"/>
      <c r="JK9" s="471"/>
      <c r="JL9" s="471"/>
      <c r="JM9" s="471"/>
      <c r="JN9" s="471"/>
      <c r="JO9" s="471"/>
      <c r="JP9" s="471"/>
      <c r="JQ9" s="471"/>
      <c r="JR9" s="471"/>
      <c r="JS9" s="471"/>
      <c r="JT9" s="471"/>
      <c r="JU9" s="471"/>
      <c r="JV9" s="471"/>
      <c r="JW9" s="471"/>
      <c r="JX9" s="471"/>
      <c r="JY9" s="471"/>
      <c r="JZ9" s="471"/>
      <c r="KA9" s="471"/>
      <c r="KB9" s="471"/>
      <c r="KC9" s="471"/>
      <c r="KD9" s="471"/>
      <c r="KE9" s="471"/>
      <c r="KF9" s="471"/>
      <c r="KG9" s="471"/>
      <c r="KH9" s="471"/>
      <c r="KI9" s="471"/>
      <c r="KJ9" s="471"/>
      <c r="KK9" s="471"/>
      <c r="KL9" s="471"/>
      <c r="KM9" s="471"/>
      <c r="KN9" s="471"/>
      <c r="KO9" s="471"/>
      <c r="KP9" s="471"/>
      <c r="KQ9" s="471"/>
      <c r="KR9" s="471"/>
      <c r="KS9" s="471"/>
      <c r="KT9" s="471"/>
      <c r="KU9" s="471"/>
      <c r="KV9" s="471"/>
      <c r="KW9" s="471"/>
      <c r="KX9" s="471"/>
      <c r="KY9" s="471"/>
      <c r="KZ9" s="471"/>
      <c r="LA9" s="471"/>
      <c r="LB9" s="471"/>
      <c r="LC9" s="471"/>
      <c r="LD9" s="471"/>
      <c r="LE9" s="471"/>
      <c r="LF9" s="471"/>
      <c r="LG9" s="471"/>
      <c r="LH9" s="471"/>
      <c r="LI9" s="471"/>
      <c r="LJ9" s="471"/>
      <c r="LK9" s="471"/>
      <c r="LL9" s="471"/>
      <c r="LM9" s="471"/>
      <c r="LN9" s="471"/>
      <c r="LO9" s="471"/>
      <c r="LP9" s="471"/>
      <c r="LQ9" s="471"/>
      <c r="LR9" s="471"/>
      <c r="LS9" s="471"/>
      <c r="LT9" s="471"/>
      <c r="LU9" s="471"/>
      <c r="LV9" s="471"/>
      <c r="LW9" s="471"/>
      <c r="LX9" s="471"/>
      <c r="LY9" s="471"/>
      <c r="LZ9" s="471"/>
      <c r="MA9" s="471"/>
      <c r="MB9" s="471"/>
      <c r="MC9" s="471"/>
      <c r="MD9" s="471"/>
      <c r="ME9" s="471"/>
      <c r="MF9" s="471"/>
      <c r="MG9" s="471"/>
      <c r="MH9" s="471"/>
      <c r="MI9" s="471"/>
      <c r="MJ9" s="471"/>
      <c r="MK9" s="471"/>
      <c r="ML9" s="471"/>
      <c r="MM9" s="471"/>
      <c r="MN9" s="471"/>
      <c r="MO9" s="471"/>
      <c r="MP9" s="471"/>
      <c r="MQ9" s="471"/>
      <c r="MR9" s="471"/>
      <c r="MS9" s="471"/>
      <c r="MT9" s="471"/>
      <c r="MU9" s="471"/>
      <c r="MV9" s="471"/>
      <c r="MW9" s="471"/>
      <c r="MX9" s="471"/>
      <c r="MY9" s="471"/>
      <c r="MZ9" s="471"/>
      <c r="NA9" s="471"/>
      <c r="NB9" s="471"/>
      <c r="NC9" s="471"/>
      <c r="ND9" s="471"/>
      <c r="NE9" s="471"/>
      <c r="NF9" s="471"/>
      <c r="NG9" s="471"/>
      <c r="NH9" s="471"/>
      <c r="NI9" s="471"/>
      <c r="NJ9" s="471"/>
      <c r="NK9" s="471"/>
      <c r="NL9" s="471"/>
      <c r="NM9" s="471"/>
      <c r="NN9" s="471"/>
      <c r="NO9" s="471"/>
      <c r="NP9" s="471"/>
      <c r="NQ9" s="471"/>
      <c r="NR9" s="471"/>
      <c r="NS9" s="471"/>
      <c r="NT9" s="471"/>
      <c r="NU9" s="471"/>
      <c r="NV9" s="471"/>
      <c r="NW9" s="471"/>
      <c r="NX9" s="471"/>
      <c r="NY9" s="471"/>
      <c r="NZ9" s="471"/>
      <c r="OA9" s="471"/>
      <c r="OB9" s="471"/>
      <c r="OC9" s="471"/>
      <c r="OD9" s="471"/>
      <c r="OE9" s="471"/>
      <c r="OF9" s="471"/>
      <c r="OG9" s="471"/>
      <c r="OH9" s="471"/>
      <c r="OI9" s="471"/>
      <c r="OJ9" s="471"/>
      <c r="OK9" s="471"/>
      <c r="OL9" s="471"/>
      <c r="OM9" s="471"/>
      <c r="ON9" s="471"/>
      <c r="OO9" s="471"/>
      <c r="OP9" s="471"/>
      <c r="OQ9" s="471"/>
      <c r="OR9" s="471"/>
      <c r="OS9" s="471"/>
      <c r="OT9" s="471"/>
      <c r="OU9" s="471"/>
      <c r="OV9" s="471"/>
      <c r="OW9" s="471"/>
      <c r="OX9" s="471"/>
      <c r="OY9" s="471"/>
      <c r="OZ9" s="471"/>
      <c r="PA9" s="471"/>
      <c r="PB9" s="471"/>
      <c r="PC9" s="471"/>
      <c r="PD9" s="471"/>
      <c r="PE9" s="471"/>
      <c r="PF9" s="471"/>
      <c r="PG9" s="471"/>
      <c r="PH9" s="471"/>
      <c r="PI9" s="471"/>
      <c r="PJ9" s="471"/>
      <c r="PK9" s="471"/>
      <c r="PL9" s="471"/>
      <c r="PM9" s="471"/>
      <c r="PN9" s="471"/>
      <c r="PO9" s="471"/>
      <c r="PP9" s="471"/>
      <c r="PQ9" s="471"/>
      <c r="PR9" s="471"/>
      <c r="PS9" s="471"/>
      <c r="PT9" s="471"/>
      <c r="PU9" s="471"/>
      <c r="PV9" s="471"/>
      <c r="PW9" s="471"/>
      <c r="PX9" s="471"/>
      <c r="PY9" s="471"/>
      <c r="PZ9" s="471"/>
      <c r="QA9" s="471"/>
      <c r="QB9" s="471"/>
      <c r="QC9" s="471"/>
      <c r="QD9" s="471"/>
      <c r="QE9" s="471"/>
      <c r="QF9" s="471"/>
      <c r="QG9" s="471"/>
      <c r="QH9" s="471"/>
      <c r="QI9" s="471"/>
      <c r="QJ9" s="471"/>
      <c r="QK9" s="471"/>
      <c r="QL9" s="471"/>
      <c r="QM9" s="471"/>
      <c r="QN9" s="471"/>
      <c r="QO9" s="471"/>
      <c r="QP9" s="471"/>
      <c r="QQ9" s="471"/>
      <c r="QR9" s="471"/>
      <c r="QS9" s="471"/>
      <c r="QT9" s="471"/>
      <c r="QU9" s="471"/>
      <c r="QV9" s="471"/>
      <c r="QW9" s="471"/>
      <c r="QX9" s="471"/>
      <c r="QY9" s="471"/>
      <c r="QZ9" s="471"/>
      <c r="RA9" s="471"/>
      <c r="RB9" s="471"/>
      <c r="RC9" s="471"/>
      <c r="RD9" s="471"/>
      <c r="RE9" s="471"/>
      <c r="RF9" s="471"/>
      <c r="RG9" s="471"/>
      <c r="RH9" s="471"/>
      <c r="RI9" s="471"/>
      <c r="RJ9" s="471"/>
      <c r="RK9" s="471"/>
      <c r="RL9" s="471"/>
      <c r="RM9" s="471"/>
      <c r="RN9" s="471"/>
      <c r="RO9" s="471"/>
      <c r="RP9" s="471"/>
      <c r="RQ9" s="471"/>
      <c r="RR9" s="471"/>
      <c r="RS9" s="471"/>
      <c r="RT9" s="471"/>
      <c r="RU9" s="471"/>
      <c r="RV9" s="471"/>
      <c r="RW9" s="471"/>
      <c r="RX9" s="471"/>
      <c r="RY9" s="471"/>
      <c r="RZ9" s="471"/>
      <c r="SA9" s="471"/>
      <c r="SB9" s="471"/>
      <c r="SC9" s="471"/>
      <c r="SD9" s="471"/>
      <c r="SE9" s="471"/>
      <c r="SF9" s="471"/>
      <c r="SG9" s="471"/>
      <c r="SH9" s="471"/>
      <c r="SI9" s="471"/>
      <c r="SJ9" s="471"/>
      <c r="SK9" s="471"/>
      <c r="SL9" s="471"/>
      <c r="SM9" s="471"/>
      <c r="SN9" s="471"/>
      <c r="SO9" s="471"/>
      <c r="SP9" s="471"/>
      <c r="SQ9" s="471"/>
      <c r="SR9" s="471"/>
      <c r="SS9" s="471"/>
      <c r="ST9" s="471"/>
      <c r="SU9" s="471"/>
      <c r="SV9" s="471"/>
      <c r="SW9" s="471"/>
      <c r="SX9" s="471"/>
      <c r="SY9" s="471"/>
      <c r="SZ9" s="471"/>
      <c r="TA9" s="471"/>
      <c r="TB9" s="471"/>
      <c r="TC9" s="471"/>
      <c r="TD9" s="471"/>
      <c r="TE9" s="471"/>
      <c r="TF9" s="471"/>
      <c r="TG9" s="471"/>
      <c r="TH9" s="471"/>
      <c r="TI9" s="471"/>
      <c r="TJ9" s="471"/>
      <c r="TK9" s="471"/>
      <c r="TL9" s="471"/>
      <c r="TM9" s="471"/>
      <c r="TN9" s="471"/>
      <c r="TO9" s="471"/>
      <c r="TP9" s="471"/>
      <c r="TQ9" s="471"/>
      <c r="TR9" s="471"/>
      <c r="TS9" s="471"/>
      <c r="TT9" s="471"/>
      <c r="TU9" s="471"/>
      <c r="TV9" s="471"/>
      <c r="TW9" s="471"/>
      <c r="TX9" s="471"/>
      <c r="TY9" s="471"/>
      <c r="TZ9" s="471"/>
      <c r="UA9" s="471"/>
      <c r="UB9" s="471"/>
      <c r="UC9" s="471"/>
      <c r="UD9" s="471"/>
      <c r="UE9" s="471"/>
      <c r="UF9" s="471"/>
      <c r="UG9" s="471"/>
      <c r="UH9" s="471"/>
      <c r="UI9" s="471"/>
      <c r="UJ9" s="471"/>
      <c r="UK9" s="471"/>
      <c r="UL9" s="471"/>
      <c r="UM9" s="471"/>
      <c r="UN9" s="471"/>
      <c r="UO9" s="471"/>
      <c r="UP9" s="471"/>
      <c r="UQ9" s="471"/>
      <c r="UR9" s="471"/>
      <c r="US9" s="471"/>
      <c r="UT9" s="471"/>
      <c r="UU9" s="471"/>
      <c r="UV9" s="471"/>
      <c r="UW9" s="471"/>
      <c r="UX9" s="471"/>
      <c r="UY9" s="471"/>
      <c r="UZ9" s="471"/>
      <c r="VA9" s="471"/>
      <c r="VB9" s="471"/>
      <c r="VC9" s="471"/>
      <c r="VD9" s="471"/>
      <c r="VE9" s="471"/>
      <c r="VF9" s="471"/>
      <c r="VG9" s="471"/>
      <c r="VH9" s="471"/>
      <c r="VI9" s="471"/>
      <c r="VJ9" s="471"/>
      <c r="VK9" s="471"/>
      <c r="VL9" s="471"/>
      <c r="VM9" s="471"/>
      <c r="VN9" s="471"/>
      <c r="VO9" s="471"/>
      <c r="VP9" s="471"/>
      <c r="VQ9" s="471"/>
      <c r="VR9" s="471"/>
      <c r="VS9" s="471"/>
      <c r="VT9" s="471"/>
      <c r="VU9" s="471"/>
      <c r="VV9" s="471"/>
      <c r="VW9" s="471"/>
      <c r="VX9" s="471"/>
      <c r="VY9" s="471"/>
      <c r="VZ9" s="471"/>
      <c r="WA9" s="471"/>
      <c r="WB9" s="471"/>
      <c r="WC9" s="471"/>
      <c r="WD9" s="471"/>
      <c r="WE9" s="471"/>
      <c r="WF9" s="471"/>
      <c r="WG9" s="471"/>
      <c r="WH9" s="471"/>
      <c r="WI9" s="471"/>
      <c r="WJ9" s="471"/>
      <c r="WK9" s="471"/>
      <c r="WL9" s="471"/>
      <c r="WM9" s="471"/>
      <c r="WN9" s="471"/>
      <c r="WO9" s="471"/>
      <c r="WP9" s="471"/>
      <c r="WQ9" s="471"/>
      <c r="WR9" s="471"/>
      <c r="WS9" s="471"/>
      <c r="WT9" s="471"/>
      <c r="WU9" s="471"/>
      <c r="WV9" s="471"/>
      <c r="WW9" s="471"/>
      <c r="WX9" s="471"/>
      <c r="WY9" s="471"/>
      <c r="WZ9" s="471"/>
      <c r="XA9" s="471"/>
      <c r="XB9" s="471"/>
      <c r="XC9" s="471"/>
      <c r="XD9" s="471"/>
      <c r="XE9" s="471"/>
      <c r="XF9" s="471"/>
      <c r="XG9" s="471"/>
      <c r="XH9" s="471"/>
      <c r="XI9" s="471"/>
      <c r="XJ9" s="471"/>
      <c r="XK9" s="471"/>
      <c r="XL9" s="471"/>
      <c r="XM9" s="471"/>
      <c r="XN9" s="471"/>
      <c r="XO9" s="471"/>
      <c r="XP9" s="471"/>
      <c r="XQ9" s="471"/>
      <c r="XR9" s="471"/>
      <c r="XS9" s="471"/>
      <c r="XT9" s="471"/>
      <c r="XU9" s="471"/>
      <c r="XV9" s="471"/>
      <c r="XW9" s="471"/>
      <c r="XX9" s="471"/>
      <c r="XY9" s="471"/>
      <c r="XZ9" s="471"/>
      <c r="YA9" s="471"/>
      <c r="YB9" s="471"/>
      <c r="YC9" s="471"/>
      <c r="YD9" s="471"/>
      <c r="YE9" s="471"/>
      <c r="YF9" s="471"/>
      <c r="YG9" s="471"/>
      <c r="YH9" s="471"/>
      <c r="YI9" s="471"/>
      <c r="YJ9" s="471"/>
      <c r="YK9" s="471"/>
      <c r="YL9" s="471"/>
      <c r="YM9" s="471"/>
      <c r="YN9" s="471"/>
      <c r="YO9" s="471"/>
      <c r="YP9" s="471"/>
      <c r="YQ9" s="471"/>
      <c r="YR9" s="471"/>
      <c r="YS9" s="471"/>
      <c r="YT9" s="471"/>
      <c r="YU9" s="471"/>
      <c r="YV9" s="471"/>
      <c r="YW9" s="471"/>
      <c r="YX9" s="471"/>
      <c r="YY9" s="471"/>
      <c r="YZ9" s="471"/>
      <c r="ZA9" s="471"/>
      <c r="ZB9" s="471"/>
      <c r="ZC9" s="471"/>
      <c r="ZD9" s="471"/>
      <c r="ZE9" s="471"/>
      <c r="ZF9" s="471"/>
      <c r="ZG9" s="471"/>
      <c r="ZH9" s="471"/>
      <c r="ZI9" s="471"/>
      <c r="ZJ9" s="471"/>
      <c r="ZK9" s="471"/>
      <c r="ZL9" s="471"/>
      <c r="ZM9" s="471"/>
      <c r="ZN9" s="471"/>
      <c r="ZO9" s="471"/>
      <c r="ZP9" s="471"/>
      <c r="ZQ9" s="471"/>
      <c r="ZR9" s="471"/>
      <c r="ZS9" s="471"/>
      <c r="ZT9" s="471"/>
      <c r="ZU9" s="471"/>
      <c r="ZV9" s="471"/>
      <c r="ZW9" s="471"/>
      <c r="ZX9" s="471"/>
      <c r="ZY9" s="471"/>
      <c r="ZZ9" s="471"/>
      <c r="AAA9" s="471"/>
      <c r="AAB9" s="471"/>
      <c r="AAC9" s="471"/>
      <c r="AAD9" s="471"/>
      <c r="AAE9" s="471"/>
      <c r="AAF9" s="471"/>
      <c r="AAG9" s="471"/>
      <c r="AAH9" s="471"/>
      <c r="AAI9" s="471"/>
      <c r="AAJ9" s="471"/>
      <c r="AAK9" s="471"/>
      <c r="AAL9" s="471"/>
      <c r="AAM9" s="471"/>
      <c r="AAN9" s="471"/>
      <c r="AAO9" s="471"/>
      <c r="AAP9" s="471"/>
      <c r="AAQ9" s="471"/>
      <c r="AAR9" s="471"/>
      <c r="AAS9" s="471"/>
      <c r="AAT9" s="471"/>
      <c r="AAU9" s="471"/>
      <c r="AAV9" s="471"/>
      <c r="AAW9" s="471"/>
      <c r="AAX9" s="471"/>
      <c r="AAY9" s="471"/>
      <c r="AAZ9" s="471"/>
      <c r="ABA9" s="471"/>
      <c r="ABB9" s="471"/>
      <c r="ABC9" s="471"/>
      <c r="ABD9" s="471"/>
      <c r="ABE9" s="471"/>
      <c r="ABF9" s="471"/>
      <c r="ABG9" s="471"/>
      <c r="ABH9" s="471"/>
      <c r="ABI9" s="471"/>
      <c r="ABJ9" s="471"/>
      <c r="ABK9" s="471"/>
      <c r="ABL9" s="471"/>
      <c r="ABM9" s="471"/>
      <c r="ABN9" s="471"/>
      <c r="ABO9" s="471"/>
      <c r="ABP9" s="471"/>
      <c r="ABQ9" s="471"/>
      <c r="ABR9" s="471"/>
      <c r="ABS9" s="471"/>
      <c r="ABT9" s="471"/>
      <c r="ABU9" s="471"/>
      <c r="ABV9" s="471"/>
      <c r="ABW9" s="471"/>
      <c r="ABX9" s="471"/>
      <c r="ABY9" s="471"/>
      <c r="ABZ9" s="471"/>
      <c r="ACA9" s="471"/>
      <c r="ACB9" s="471"/>
      <c r="ACC9" s="471"/>
      <c r="ACD9" s="471"/>
      <c r="ACE9" s="471"/>
      <c r="ACF9" s="471"/>
      <c r="ACG9" s="471"/>
      <c r="ACH9" s="471"/>
      <c r="ACI9" s="471"/>
      <c r="ACJ9" s="471"/>
      <c r="ACK9" s="471"/>
      <c r="ACL9" s="471"/>
      <c r="ACM9" s="471"/>
      <c r="ACN9" s="471"/>
      <c r="ACO9" s="471"/>
      <c r="ACP9" s="471"/>
      <c r="ACQ9" s="471"/>
      <c r="ACR9" s="471"/>
      <c r="ACS9" s="471"/>
      <c r="ACT9" s="471"/>
      <c r="ACU9" s="471"/>
      <c r="ACV9" s="471"/>
      <c r="ACW9" s="471"/>
      <c r="ACX9" s="471"/>
      <c r="ACY9" s="471"/>
      <c r="ACZ9" s="471"/>
      <c r="ADA9" s="471"/>
      <c r="ADB9" s="471"/>
      <c r="ADC9" s="471"/>
      <c r="ADD9" s="471"/>
      <c r="ADE9" s="471"/>
      <c r="ADF9" s="471"/>
      <c r="ADG9" s="471"/>
      <c r="ADH9" s="471"/>
      <c r="ADI9" s="471"/>
      <c r="ADJ9" s="471"/>
      <c r="ADK9" s="471"/>
      <c r="ADL9" s="471"/>
      <c r="ADM9" s="471"/>
      <c r="ADN9" s="471"/>
      <c r="ADO9" s="471"/>
      <c r="ADP9" s="471"/>
      <c r="ADQ9" s="471"/>
      <c r="ADR9" s="471"/>
      <c r="ADS9" s="471"/>
      <c r="ADT9" s="471"/>
      <c r="ADU9" s="471"/>
      <c r="ADV9" s="471"/>
      <c r="ADW9" s="471"/>
      <c r="ADX9" s="471"/>
      <c r="ADY9" s="471"/>
      <c r="ADZ9" s="471"/>
      <c r="AEA9" s="471"/>
      <c r="AEB9" s="471"/>
      <c r="AEC9" s="471"/>
      <c r="AED9" s="471"/>
      <c r="AEE9" s="471"/>
      <c r="AEF9" s="471"/>
      <c r="AEG9" s="471"/>
      <c r="AEH9" s="471"/>
      <c r="AEI9" s="471"/>
      <c r="AEJ9" s="471"/>
      <c r="AEK9" s="471"/>
      <c r="AEL9" s="471"/>
      <c r="AEM9" s="471"/>
      <c r="AEN9" s="471"/>
      <c r="AEO9" s="471"/>
      <c r="AEP9" s="471"/>
      <c r="AEQ9" s="471"/>
      <c r="AER9" s="471"/>
      <c r="AES9" s="471"/>
      <c r="AET9" s="471"/>
      <c r="AEU9" s="471"/>
      <c r="AEV9" s="471"/>
      <c r="AEW9" s="471"/>
      <c r="AEX9" s="471"/>
      <c r="AEY9" s="471"/>
      <c r="AEZ9" s="471"/>
      <c r="AFA9" s="471"/>
      <c r="AFB9" s="471"/>
      <c r="AFC9" s="471"/>
      <c r="AFD9" s="471"/>
      <c r="AFE9" s="471"/>
      <c r="AFF9" s="471"/>
      <c r="AFG9" s="471"/>
      <c r="AFH9" s="471"/>
      <c r="AFI9" s="471"/>
      <c r="AFJ9" s="471"/>
      <c r="AFK9" s="471"/>
      <c r="AFL9" s="471"/>
      <c r="AFM9" s="471"/>
      <c r="AFN9" s="471"/>
      <c r="AFO9" s="471"/>
      <c r="AFP9" s="471"/>
      <c r="AFQ9" s="471"/>
      <c r="AFR9" s="471"/>
      <c r="AFS9" s="471"/>
      <c r="AFT9" s="471"/>
      <c r="AFU9" s="471"/>
      <c r="AFV9" s="471"/>
      <c r="AFW9" s="471"/>
      <c r="AFX9" s="471"/>
      <c r="AFY9" s="471"/>
      <c r="AFZ9" s="471"/>
      <c r="AGA9" s="471"/>
      <c r="AGB9" s="471"/>
      <c r="AGC9" s="471"/>
      <c r="AGD9" s="471"/>
      <c r="AGE9" s="471"/>
      <c r="AGF9" s="471"/>
      <c r="AGG9" s="471"/>
      <c r="AGH9" s="471"/>
      <c r="AGI9" s="471"/>
      <c r="AGJ9" s="471"/>
      <c r="AGK9" s="471"/>
      <c r="AGL9" s="471"/>
      <c r="AGM9" s="471"/>
      <c r="AGN9" s="471"/>
      <c r="AGO9" s="471"/>
      <c r="AGP9" s="471"/>
      <c r="AGQ9" s="471"/>
      <c r="AGR9" s="471"/>
      <c r="AGS9" s="471"/>
      <c r="AGT9" s="471"/>
      <c r="AGU9" s="471"/>
      <c r="AGV9" s="471"/>
      <c r="AGW9" s="471"/>
      <c r="AGX9" s="471"/>
      <c r="AGY9" s="471"/>
      <c r="AGZ9" s="471"/>
      <c r="AHA9" s="471"/>
      <c r="AHB9" s="471"/>
      <c r="AHC9" s="471"/>
      <c r="AHD9" s="471"/>
      <c r="AHE9" s="471"/>
      <c r="AHF9" s="471"/>
      <c r="AHG9" s="471"/>
      <c r="AHH9" s="471"/>
      <c r="AHI9" s="471"/>
      <c r="AHJ9" s="471"/>
      <c r="AHK9" s="471"/>
      <c r="AHL9" s="471"/>
      <c r="AHM9" s="471"/>
      <c r="AHN9" s="471"/>
      <c r="AHO9" s="471"/>
      <c r="AHP9" s="471"/>
      <c r="AHQ9" s="471"/>
      <c r="AHR9" s="471"/>
      <c r="AHS9" s="471"/>
      <c r="AHT9" s="471"/>
      <c r="AHU9" s="471"/>
      <c r="AHV9" s="471"/>
      <c r="AHW9" s="471"/>
      <c r="AHX9" s="471"/>
      <c r="AHY9" s="471"/>
      <c r="AHZ9" s="471"/>
      <c r="AIA9" s="471"/>
      <c r="AIB9" s="471"/>
      <c r="AIC9" s="471"/>
      <c r="AID9" s="471"/>
      <c r="AIE9" s="471"/>
      <c r="AIF9" s="471"/>
      <c r="AIG9" s="471"/>
      <c r="AIH9" s="471"/>
      <c r="AII9" s="471"/>
      <c r="AIJ9" s="471"/>
      <c r="AIK9" s="471"/>
      <c r="AIL9" s="471"/>
      <c r="AIM9" s="471"/>
      <c r="AIN9" s="471"/>
      <c r="AIO9" s="471"/>
      <c r="AIP9" s="471"/>
      <c r="AIQ9" s="471"/>
      <c r="AIR9" s="471"/>
      <c r="AIS9" s="471"/>
      <c r="AIT9" s="471"/>
      <c r="AIU9" s="471"/>
      <c r="AIV9" s="471"/>
      <c r="AIW9" s="471"/>
      <c r="AIX9" s="471"/>
      <c r="AIY9" s="471"/>
      <c r="AIZ9" s="471"/>
      <c r="AJA9" s="471"/>
      <c r="AJB9" s="471"/>
      <c r="AJC9" s="471"/>
      <c r="AJD9" s="471"/>
      <c r="AJE9" s="471"/>
      <c r="AJF9" s="471"/>
      <c r="AJG9" s="471"/>
      <c r="AJH9" s="471"/>
      <c r="AJI9" s="471"/>
      <c r="AJJ9" s="471"/>
      <c r="AJK9" s="471"/>
      <c r="AJL9" s="471"/>
      <c r="AJM9" s="471"/>
      <c r="AJN9" s="471"/>
      <c r="AJO9" s="471"/>
      <c r="AJP9" s="471"/>
      <c r="AJQ9" s="471"/>
      <c r="AJR9" s="471"/>
      <c r="AJS9" s="471"/>
      <c r="AJT9" s="471"/>
      <c r="AJU9" s="471"/>
      <c r="AJV9" s="471"/>
      <c r="AJW9" s="471"/>
      <c r="AJX9" s="471"/>
      <c r="AJY9" s="471"/>
      <c r="AJZ9" s="471"/>
      <c r="AKA9" s="471"/>
      <c r="AKB9" s="471"/>
      <c r="AKC9" s="471"/>
      <c r="AKD9" s="471"/>
      <c r="AKE9" s="471"/>
      <c r="AKF9" s="471"/>
      <c r="AKG9" s="471"/>
      <c r="AKH9" s="471"/>
      <c r="AKI9" s="471"/>
      <c r="AKJ9" s="471"/>
      <c r="AKK9" s="471"/>
      <c r="AKL9" s="471"/>
      <c r="AKM9" s="471"/>
      <c r="AKN9" s="471"/>
      <c r="AKO9" s="471"/>
      <c r="AKP9" s="471"/>
      <c r="AKQ9" s="471"/>
      <c r="AKR9" s="471"/>
      <c r="AKS9" s="471"/>
      <c r="AKT9" s="471"/>
      <c r="AKU9" s="471"/>
      <c r="AKV9" s="471"/>
      <c r="AKW9" s="471"/>
      <c r="AKX9" s="471"/>
      <c r="AKY9" s="471"/>
      <c r="AKZ9" s="471"/>
      <c r="ALA9" s="471"/>
      <c r="ALB9" s="471"/>
      <c r="ALC9" s="471"/>
      <c r="ALD9" s="471"/>
      <c r="ALE9" s="471"/>
      <c r="ALF9" s="471"/>
      <c r="ALG9" s="471"/>
      <c r="ALH9" s="471"/>
      <c r="ALI9" s="471"/>
      <c r="ALJ9" s="471"/>
      <c r="ALK9" s="471"/>
      <c r="ALL9" s="471"/>
      <c r="ALM9" s="471"/>
      <c r="ALN9" s="471"/>
      <c r="ALO9" s="471"/>
      <c r="ALP9" s="471"/>
      <c r="ALQ9" s="471"/>
      <c r="ALR9" s="471"/>
      <c r="ALS9" s="471"/>
      <c r="ALT9" s="471"/>
      <c r="ALU9" s="471"/>
      <c r="ALV9" s="471"/>
      <c r="ALW9" s="471"/>
      <c r="ALX9" s="471"/>
      <c r="ALY9" s="471"/>
      <c r="ALZ9" s="471"/>
      <c r="AMA9" s="471"/>
      <c r="AMB9" s="471"/>
      <c r="AMC9" s="471"/>
      <c r="AMD9" s="471"/>
      <c r="AME9" s="471"/>
      <c r="AMF9" s="471"/>
      <c r="AMG9" s="471"/>
      <c r="AMH9" s="471"/>
      <c r="AMI9" s="471"/>
      <c r="AMJ9" s="471"/>
      <c r="AMK9" s="471"/>
      <c r="AML9" s="471"/>
      <c r="AMM9" s="471"/>
      <c r="AMN9" s="471"/>
      <c r="AMO9" s="471"/>
      <c r="AMP9" s="471"/>
      <c r="AMQ9" s="471"/>
      <c r="AMR9" s="471"/>
      <c r="AMS9" s="471"/>
      <c r="AMT9" s="471"/>
      <c r="AMU9" s="471"/>
      <c r="AMV9" s="471"/>
      <c r="AMW9" s="471"/>
      <c r="AMX9" s="471"/>
      <c r="AMY9" s="471"/>
      <c r="AMZ9" s="471"/>
      <c r="ANA9" s="471"/>
      <c r="ANB9" s="471"/>
      <c r="ANC9" s="471"/>
      <c r="AND9" s="471"/>
      <c r="ANE9" s="471"/>
      <c r="ANF9" s="471"/>
      <c r="ANG9" s="471"/>
      <c r="ANH9" s="471"/>
      <c r="ANI9" s="471"/>
      <c r="ANJ9" s="471"/>
      <c r="ANK9" s="471"/>
      <c r="ANL9" s="471"/>
      <c r="ANM9" s="471"/>
      <c r="ANN9" s="471"/>
      <c r="ANO9" s="471"/>
      <c r="ANP9" s="471"/>
      <c r="ANQ9" s="471"/>
      <c r="ANR9" s="471"/>
      <c r="ANS9" s="471"/>
      <c r="ANT9" s="471"/>
      <c r="ANU9" s="471"/>
      <c r="ANV9" s="471"/>
      <c r="ANW9" s="471"/>
      <c r="ANX9" s="471"/>
      <c r="ANY9" s="471"/>
      <c r="ANZ9" s="471"/>
      <c r="AOA9" s="471"/>
      <c r="AOB9" s="471"/>
      <c r="AOC9" s="471"/>
      <c r="AOD9" s="471"/>
      <c r="AOE9" s="471"/>
      <c r="AOF9" s="471"/>
      <c r="AOG9" s="471"/>
      <c r="AOH9" s="471"/>
      <c r="AOI9" s="471"/>
      <c r="AOJ9" s="471"/>
      <c r="AOK9" s="471"/>
      <c r="AOL9" s="471"/>
      <c r="AOM9" s="471"/>
      <c r="AON9" s="471"/>
      <c r="AOO9" s="471"/>
      <c r="AOP9" s="471"/>
      <c r="AOQ9" s="471"/>
      <c r="AOR9" s="471"/>
      <c r="AOS9" s="471"/>
      <c r="AOT9" s="471"/>
      <c r="AOU9" s="471"/>
      <c r="AOV9" s="471"/>
      <c r="AOW9" s="471"/>
      <c r="AOX9" s="471"/>
      <c r="AOY9" s="471"/>
      <c r="AOZ9" s="471"/>
      <c r="APA9" s="471"/>
      <c r="APB9" s="471"/>
      <c r="APC9" s="471"/>
      <c r="APD9" s="471"/>
      <c r="APE9" s="471"/>
      <c r="APF9" s="471"/>
      <c r="APG9" s="471"/>
      <c r="APH9" s="471"/>
      <c r="API9" s="471"/>
      <c r="APJ9" s="471"/>
      <c r="APK9" s="471"/>
      <c r="APL9" s="471"/>
      <c r="APM9" s="471"/>
      <c r="APN9" s="471"/>
      <c r="APO9" s="471"/>
      <c r="APP9" s="471"/>
      <c r="APQ9" s="471"/>
      <c r="APR9" s="471"/>
      <c r="APS9" s="471"/>
      <c r="APT9" s="471"/>
      <c r="APU9" s="471"/>
      <c r="APV9" s="471"/>
      <c r="APW9" s="471"/>
      <c r="APX9" s="471"/>
      <c r="APY9" s="471"/>
      <c r="APZ9" s="471"/>
      <c r="AQA9" s="471"/>
      <c r="AQB9" s="471"/>
      <c r="AQC9" s="471"/>
      <c r="AQD9" s="471"/>
      <c r="AQE9" s="471"/>
      <c r="AQF9" s="471"/>
      <c r="AQG9" s="471"/>
      <c r="AQH9" s="471"/>
      <c r="AQI9" s="471"/>
      <c r="AQJ9" s="471"/>
      <c r="AQK9" s="471"/>
      <c r="AQL9" s="471"/>
      <c r="AQM9" s="471"/>
      <c r="AQN9" s="471"/>
      <c r="AQO9" s="471"/>
      <c r="AQP9" s="471"/>
      <c r="AQQ9" s="471"/>
      <c r="AQR9" s="471"/>
      <c r="AQS9" s="471"/>
      <c r="AQT9" s="471"/>
      <c r="AQU9" s="471"/>
      <c r="AQV9" s="471"/>
      <c r="AQW9" s="471"/>
      <c r="AQX9" s="471"/>
      <c r="AQY9" s="471"/>
      <c r="AQZ9" s="471"/>
      <c r="ARA9" s="471"/>
      <c r="ARB9" s="471"/>
      <c r="ARC9" s="471"/>
      <c r="ARD9" s="471"/>
      <c r="ARE9" s="471"/>
      <c r="ARF9" s="471"/>
      <c r="ARG9" s="471"/>
      <c r="ARH9" s="471"/>
      <c r="ARI9" s="471"/>
      <c r="ARJ9" s="471"/>
      <c r="ARK9" s="471"/>
      <c r="ARL9" s="471"/>
      <c r="ARM9" s="471"/>
      <c r="ARN9" s="471"/>
      <c r="ARO9" s="471"/>
      <c r="ARP9" s="471"/>
      <c r="ARQ9" s="471"/>
      <c r="ARR9" s="471"/>
      <c r="ARS9" s="471"/>
      <c r="ART9" s="471"/>
      <c r="ARU9" s="471"/>
      <c r="ARV9" s="471"/>
      <c r="ARW9" s="471"/>
      <c r="ARX9" s="471"/>
      <c r="ARY9" s="471"/>
      <c r="ARZ9" s="471"/>
      <c r="ASA9" s="471"/>
      <c r="ASB9" s="471"/>
      <c r="ASC9" s="471"/>
      <c r="ASD9" s="471"/>
      <c r="ASE9" s="471"/>
      <c r="ASF9" s="471"/>
      <c r="ASG9" s="471"/>
      <c r="ASH9" s="471"/>
      <c r="ASI9" s="471"/>
      <c r="ASJ9" s="471"/>
      <c r="ASK9" s="471"/>
      <c r="ASL9" s="471"/>
      <c r="ASM9" s="471"/>
      <c r="ASN9" s="471"/>
      <c r="ASO9" s="471"/>
      <c r="ASP9" s="471"/>
      <c r="ASQ9" s="471"/>
      <c r="ASR9" s="471"/>
      <c r="ASS9" s="471"/>
      <c r="AST9" s="471"/>
      <c r="ASU9" s="471"/>
      <c r="ASV9" s="471"/>
      <c r="ASW9" s="471"/>
      <c r="ASX9" s="471"/>
      <c r="ASY9" s="471"/>
      <c r="ASZ9" s="471"/>
      <c r="ATA9" s="471"/>
      <c r="ATB9" s="471"/>
      <c r="ATC9" s="471"/>
      <c r="ATD9" s="471"/>
      <c r="ATE9" s="471"/>
      <c r="ATF9" s="471"/>
      <c r="ATG9" s="471"/>
      <c r="ATH9" s="471"/>
      <c r="ATI9" s="471"/>
      <c r="ATJ9" s="471"/>
      <c r="ATK9" s="471"/>
      <c r="ATL9" s="471"/>
      <c r="ATM9" s="471"/>
      <c r="ATN9" s="471"/>
      <c r="ATO9" s="471"/>
      <c r="ATP9" s="471"/>
      <c r="ATQ9" s="471"/>
      <c r="ATR9" s="471"/>
      <c r="ATS9" s="471"/>
      <c r="ATT9" s="471"/>
      <c r="ATU9" s="471"/>
      <c r="ATV9" s="471"/>
      <c r="ATW9" s="471"/>
      <c r="ATX9" s="471"/>
      <c r="ATY9" s="471"/>
      <c r="ATZ9" s="471"/>
      <c r="AUA9" s="471"/>
      <c r="AUB9" s="471"/>
      <c r="AUC9" s="471"/>
      <c r="AUD9" s="471"/>
      <c r="AUE9" s="471"/>
      <c r="AUF9" s="471"/>
      <c r="AUG9" s="471"/>
      <c r="AUH9" s="471"/>
      <c r="AUI9" s="471"/>
      <c r="AUJ9" s="471"/>
      <c r="AUK9" s="471"/>
      <c r="AUL9" s="471"/>
      <c r="AUM9" s="471"/>
      <c r="AUN9" s="471"/>
      <c r="AUO9" s="471"/>
      <c r="AUP9" s="471"/>
      <c r="AUQ9" s="471"/>
      <c r="AUR9" s="471"/>
      <c r="AUS9" s="471"/>
      <c r="AUT9" s="471"/>
      <c r="AUU9" s="471"/>
      <c r="AUV9" s="471"/>
      <c r="AUW9" s="471"/>
      <c r="AUX9" s="471"/>
      <c r="AUY9" s="471"/>
      <c r="AUZ9" s="471"/>
      <c r="AVA9" s="471"/>
      <c r="AVB9" s="471"/>
      <c r="AVC9" s="471"/>
      <c r="AVD9" s="471"/>
      <c r="AVE9" s="471"/>
      <c r="AVF9" s="471"/>
      <c r="AVG9" s="471"/>
      <c r="AVH9" s="471"/>
      <c r="AVI9" s="471"/>
      <c r="AVJ9" s="471"/>
      <c r="AVK9" s="471"/>
      <c r="AVL9" s="471"/>
      <c r="AVM9" s="471"/>
      <c r="AVN9" s="471"/>
      <c r="AVO9" s="471"/>
      <c r="AVP9" s="471"/>
      <c r="AVQ9" s="471"/>
      <c r="AVR9" s="471"/>
      <c r="AVS9" s="471"/>
      <c r="AVT9" s="471"/>
      <c r="AVU9" s="471"/>
      <c r="AVV9" s="471"/>
      <c r="AVW9" s="471"/>
      <c r="AVX9" s="471"/>
      <c r="AVY9" s="471"/>
      <c r="AVZ9" s="471"/>
      <c r="AWA9" s="471"/>
      <c r="AWB9" s="471"/>
      <c r="AWC9" s="471"/>
      <c r="AWD9" s="471"/>
      <c r="AWE9" s="471"/>
      <c r="AWF9" s="471"/>
      <c r="AWG9" s="471"/>
      <c r="AWH9" s="471"/>
      <c r="AWI9" s="471"/>
      <c r="AWJ9" s="471"/>
      <c r="AWK9" s="471"/>
      <c r="AWL9" s="471"/>
      <c r="AWM9" s="471"/>
      <c r="AWN9" s="471"/>
      <c r="AWO9" s="471"/>
      <c r="AWP9" s="471"/>
      <c r="AWQ9" s="471"/>
      <c r="AWR9" s="471"/>
      <c r="AWS9" s="471"/>
      <c r="AWT9" s="471"/>
      <c r="AWU9" s="471"/>
      <c r="AWV9" s="471"/>
      <c r="AWW9" s="471"/>
      <c r="AWX9" s="471"/>
      <c r="AWY9" s="471"/>
      <c r="AWZ9" s="471"/>
      <c r="AXA9" s="471"/>
      <c r="AXB9" s="471"/>
      <c r="AXC9" s="471"/>
      <c r="AXD9" s="471"/>
      <c r="AXE9" s="471"/>
      <c r="AXF9" s="471"/>
      <c r="AXG9" s="471"/>
      <c r="AXH9" s="471"/>
      <c r="AXI9" s="471"/>
      <c r="AXJ9" s="471"/>
      <c r="AXK9" s="471"/>
      <c r="AXL9" s="471"/>
      <c r="AXM9" s="471"/>
      <c r="AXN9" s="471"/>
      <c r="AXO9" s="471"/>
      <c r="AXP9" s="471"/>
      <c r="AXQ9" s="471"/>
      <c r="AXR9" s="471"/>
      <c r="AXS9" s="471"/>
      <c r="AXT9" s="471"/>
      <c r="AXU9" s="471"/>
      <c r="AXV9" s="471"/>
      <c r="AXW9" s="471"/>
      <c r="AXX9" s="471"/>
      <c r="AXY9" s="471"/>
      <c r="AXZ9" s="471"/>
      <c r="AYA9" s="471"/>
      <c r="AYB9" s="471"/>
      <c r="AYC9" s="471"/>
      <c r="AYD9" s="471"/>
      <c r="AYE9" s="471"/>
      <c r="AYF9" s="471"/>
      <c r="AYG9" s="471"/>
      <c r="AYH9" s="471"/>
      <c r="AYI9" s="471"/>
      <c r="AYJ9" s="471"/>
      <c r="AYK9" s="471"/>
      <c r="AYL9" s="471"/>
      <c r="AYM9" s="471"/>
      <c r="AYN9" s="471"/>
      <c r="AYO9" s="471"/>
      <c r="AYP9" s="471"/>
      <c r="AYQ9" s="471"/>
      <c r="AYR9" s="471"/>
      <c r="AYS9" s="471"/>
      <c r="AYT9" s="471"/>
      <c r="AYU9" s="471"/>
      <c r="AYV9" s="471"/>
      <c r="AYW9" s="471"/>
      <c r="AYX9" s="471"/>
      <c r="AYY9" s="471"/>
      <c r="AYZ9" s="471"/>
      <c r="AZA9" s="471"/>
      <c r="AZB9" s="471"/>
      <c r="AZC9" s="471"/>
      <c r="AZD9" s="471"/>
      <c r="AZE9" s="471"/>
      <c r="AZF9" s="471"/>
      <c r="AZG9" s="471"/>
      <c r="AZH9" s="471"/>
      <c r="AZI9" s="471"/>
      <c r="AZJ9" s="471"/>
      <c r="AZK9" s="471"/>
      <c r="AZL9" s="471"/>
      <c r="AZM9" s="471"/>
      <c r="AZN9" s="471"/>
      <c r="AZO9" s="471"/>
      <c r="AZP9" s="471"/>
      <c r="AZQ9" s="471"/>
      <c r="AZR9" s="471"/>
      <c r="AZS9" s="471"/>
      <c r="AZT9" s="471"/>
      <c r="AZU9" s="471"/>
      <c r="AZV9" s="471"/>
      <c r="AZW9" s="471"/>
      <c r="AZX9" s="471"/>
      <c r="AZY9" s="471"/>
      <c r="AZZ9" s="471"/>
      <c r="BAA9" s="471"/>
      <c r="BAB9" s="471"/>
      <c r="BAC9" s="471"/>
      <c r="BAD9" s="471"/>
      <c r="BAE9" s="471"/>
      <c r="BAF9" s="471"/>
      <c r="BAG9" s="471"/>
      <c r="BAH9" s="471"/>
      <c r="BAI9" s="471"/>
      <c r="BAJ9" s="471"/>
      <c r="BAK9" s="471"/>
      <c r="BAL9" s="471"/>
      <c r="BAM9" s="471"/>
      <c r="BAN9" s="471"/>
      <c r="BAO9" s="471"/>
      <c r="BAP9" s="471"/>
      <c r="BAQ9" s="471"/>
      <c r="BAR9" s="471"/>
      <c r="BAS9" s="471"/>
      <c r="BAT9" s="471"/>
      <c r="BAU9" s="471"/>
      <c r="BAV9" s="471"/>
      <c r="BAW9" s="471"/>
      <c r="BAX9" s="471"/>
      <c r="BAY9" s="471"/>
      <c r="BAZ9" s="471"/>
      <c r="BBA9" s="471"/>
      <c r="BBB9" s="471"/>
      <c r="BBC9" s="471"/>
      <c r="BBD9" s="471"/>
      <c r="BBE9" s="471"/>
      <c r="BBF9" s="471"/>
      <c r="BBG9" s="471"/>
      <c r="BBH9" s="471"/>
      <c r="BBI9" s="471"/>
      <c r="BBJ9" s="471"/>
      <c r="BBK9" s="471"/>
      <c r="BBL9" s="471"/>
      <c r="BBM9" s="471"/>
      <c r="BBN9" s="471"/>
      <c r="BBO9" s="471"/>
      <c r="BBP9" s="471"/>
      <c r="BBQ9" s="471"/>
      <c r="BBR9" s="471"/>
      <c r="BBS9" s="471"/>
      <c r="BBT9" s="471"/>
      <c r="BBU9" s="471"/>
      <c r="BBV9" s="471"/>
      <c r="BBW9" s="471"/>
      <c r="BBX9" s="471"/>
      <c r="BBY9" s="471"/>
      <c r="BBZ9" s="471"/>
      <c r="BCA9" s="471"/>
      <c r="BCB9" s="471"/>
      <c r="BCC9" s="471"/>
      <c r="BCD9" s="471"/>
      <c r="BCE9" s="471"/>
      <c r="BCF9" s="471"/>
      <c r="BCG9" s="471"/>
      <c r="BCH9" s="471"/>
      <c r="BCI9" s="471"/>
      <c r="BCJ9" s="471"/>
      <c r="BCK9" s="471"/>
      <c r="BCL9" s="471"/>
      <c r="BCM9" s="471"/>
      <c r="BCN9" s="471"/>
      <c r="BCO9" s="471"/>
      <c r="BCP9" s="471"/>
      <c r="BCQ9" s="471"/>
      <c r="BCR9" s="471"/>
      <c r="BCS9" s="471"/>
      <c r="BCT9" s="471"/>
      <c r="BCU9" s="471"/>
      <c r="BCV9" s="471"/>
      <c r="BCW9" s="471"/>
      <c r="BCX9" s="471"/>
      <c r="BCY9" s="471"/>
      <c r="BCZ9" s="471"/>
      <c r="BDA9" s="471"/>
      <c r="BDB9" s="471"/>
      <c r="BDC9" s="471"/>
      <c r="BDD9" s="471"/>
      <c r="BDE9" s="471"/>
      <c r="BDF9" s="471"/>
      <c r="BDG9" s="471"/>
      <c r="BDH9" s="471"/>
      <c r="BDI9" s="471"/>
      <c r="BDJ9" s="471"/>
      <c r="BDK9" s="471"/>
      <c r="BDL9" s="471"/>
      <c r="BDM9" s="471"/>
      <c r="BDN9" s="471"/>
      <c r="BDO9" s="471"/>
      <c r="BDP9" s="471"/>
      <c r="BDQ9" s="471"/>
      <c r="BDR9" s="471"/>
      <c r="BDS9" s="471"/>
      <c r="BDT9" s="471"/>
      <c r="BDU9" s="471"/>
      <c r="BDV9" s="471"/>
      <c r="BDW9" s="471"/>
      <c r="BDX9" s="471"/>
      <c r="BDY9" s="471"/>
      <c r="BDZ9" s="471"/>
      <c r="BEA9" s="471"/>
      <c r="BEB9" s="471"/>
      <c r="BEC9" s="471"/>
      <c r="BED9" s="471"/>
    </row>
    <row r="10" spans="1:1486" s="445" customFormat="1" ht="15" x14ac:dyDescent="0.2">
      <c r="A10" s="442" t="str">
        <f>'P2'!B4</f>
        <v>2. Mejora de la oferta de panela y sus derivados, con valor agregado</v>
      </c>
      <c r="B10" s="443">
        <f>SUM(B11:B13)</f>
        <v>0</v>
      </c>
      <c r="C10" s="443">
        <f t="shared" ref="C10:U10" si="2">SUM(C11:C13)</f>
        <v>22803872168.456665</v>
      </c>
      <c r="D10" s="443">
        <f t="shared" si="2"/>
        <v>111457502602.14799</v>
      </c>
      <c r="E10" s="443">
        <f t="shared" si="2"/>
        <v>111457502602.14799</v>
      </c>
      <c r="F10" s="443">
        <f t="shared" si="2"/>
        <v>111457502602.14799</v>
      </c>
      <c r="G10" s="443">
        <f t="shared" si="2"/>
        <v>111457502602.14799</v>
      </c>
      <c r="H10" s="443">
        <f t="shared" si="2"/>
        <v>111457502602.14799</v>
      </c>
      <c r="I10" s="443">
        <f t="shared" si="2"/>
        <v>111457502602.14799</v>
      </c>
      <c r="J10" s="443">
        <f t="shared" si="2"/>
        <v>111457502602.14799</v>
      </c>
      <c r="K10" s="443">
        <f t="shared" si="2"/>
        <v>111457502602.14799</v>
      </c>
      <c r="L10" s="443">
        <f t="shared" si="2"/>
        <v>111415894602.14799</v>
      </c>
      <c r="M10" s="443">
        <f t="shared" si="2"/>
        <v>108480768156</v>
      </c>
      <c r="N10" s="443">
        <f t="shared" si="2"/>
        <v>86995568156</v>
      </c>
      <c r="O10" s="443">
        <f t="shared" si="2"/>
        <v>86995568156</v>
      </c>
      <c r="P10" s="443">
        <f t="shared" si="2"/>
        <v>86995568156</v>
      </c>
      <c r="Q10" s="443">
        <f t="shared" si="2"/>
        <v>86995568156</v>
      </c>
      <c r="R10" s="443">
        <f t="shared" si="2"/>
        <v>86995568156</v>
      </c>
      <c r="S10" s="443">
        <f t="shared" si="2"/>
        <v>24429520156</v>
      </c>
      <c r="T10" s="443">
        <f t="shared" si="2"/>
        <v>24387912156</v>
      </c>
      <c r="U10" s="443">
        <f t="shared" si="2"/>
        <v>24387912156</v>
      </c>
      <c r="V10" s="443">
        <f>SUM(V11:V13)</f>
        <v>1642543740991.7886</v>
      </c>
      <c r="W10" s="444">
        <f t="shared" si="1"/>
        <v>0.46901448989087524</v>
      </c>
      <c r="X10" s="327"/>
      <c r="Y10" s="471"/>
      <c r="Z10" s="471"/>
      <c r="AA10" s="471"/>
      <c r="AB10" s="471"/>
      <c r="AC10" s="471"/>
      <c r="AD10" s="471"/>
      <c r="AE10" s="471"/>
      <c r="AF10" s="471"/>
      <c r="AG10" s="471"/>
      <c r="AH10" s="471"/>
      <c r="AI10" s="471"/>
      <c r="AJ10" s="471"/>
      <c r="AK10" s="471"/>
      <c r="AL10" s="471"/>
      <c r="AM10" s="471"/>
      <c r="AN10" s="471"/>
      <c r="AO10" s="471"/>
      <c r="AP10" s="471"/>
      <c r="AQ10" s="471"/>
      <c r="AR10" s="471"/>
      <c r="AS10" s="471"/>
      <c r="AT10" s="471"/>
      <c r="AU10" s="471"/>
      <c r="AV10" s="471"/>
      <c r="AW10" s="471"/>
      <c r="AX10" s="471"/>
      <c r="AY10" s="471"/>
      <c r="AZ10" s="471"/>
      <c r="BA10" s="471"/>
      <c r="BB10" s="471"/>
      <c r="BC10" s="471"/>
      <c r="BD10" s="471"/>
      <c r="BE10" s="471"/>
      <c r="BF10" s="471"/>
      <c r="BG10" s="471"/>
      <c r="BH10" s="471"/>
      <c r="BI10" s="471"/>
      <c r="BJ10" s="471"/>
      <c r="BK10" s="471"/>
      <c r="BL10" s="471"/>
      <c r="BM10" s="471"/>
      <c r="BN10" s="471"/>
      <c r="BO10" s="471"/>
      <c r="BP10" s="471"/>
      <c r="BQ10" s="471"/>
      <c r="BR10" s="471"/>
      <c r="BS10" s="471"/>
      <c r="BT10" s="471"/>
      <c r="BU10" s="471"/>
      <c r="BV10" s="471"/>
      <c r="BW10" s="471"/>
      <c r="BX10" s="471"/>
      <c r="BY10" s="471"/>
      <c r="BZ10" s="471"/>
      <c r="CA10" s="471"/>
      <c r="CB10" s="471"/>
      <c r="CC10" s="471"/>
      <c r="CD10" s="471"/>
      <c r="CE10" s="471"/>
      <c r="CF10" s="471"/>
      <c r="CG10" s="471"/>
      <c r="CH10" s="471"/>
      <c r="CI10" s="471"/>
      <c r="CJ10" s="471"/>
      <c r="CK10" s="471"/>
      <c r="CL10" s="471"/>
      <c r="CM10" s="471"/>
      <c r="CN10" s="471"/>
      <c r="CO10" s="471"/>
      <c r="CP10" s="471"/>
      <c r="CQ10" s="471"/>
      <c r="CR10" s="471"/>
      <c r="CS10" s="471"/>
      <c r="CT10" s="471"/>
      <c r="CU10" s="471"/>
      <c r="CV10" s="471"/>
      <c r="CW10" s="471"/>
      <c r="CX10" s="471"/>
      <c r="CY10" s="471"/>
      <c r="CZ10" s="471"/>
      <c r="DA10" s="471"/>
      <c r="DB10" s="471"/>
      <c r="DC10" s="471"/>
      <c r="DD10" s="471"/>
      <c r="DE10" s="471"/>
      <c r="DF10" s="471"/>
      <c r="DG10" s="471"/>
      <c r="DH10" s="471"/>
      <c r="DI10" s="471"/>
      <c r="DJ10" s="471"/>
      <c r="DK10" s="471"/>
      <c r="DL10" s="471"/>
      <c r="DM10" s="471"/>
      <c r="DN10" s="471"/>
      <c r="DO10" s="471"/>
      <c r="DP10" s="471"/>
      <c r="DQ10" s="471"/>
      <c r="DR10" s="471"/>
      <c r="DS10" s="471"/>
      <c r="DT10" s="471"/>
      <c r="DU10" s="471"/>
      <c r="DV10" s="471"/>
      <c r="DW10" s="471"/>
      <c r="DX10" s="471"/>
      <c r="DY10" s="471"/>
      <c r="DZ10" s="471"/>
      <c r="EA10" s="471"/>
      <c r="EB10" s="471"/>
      <c r="EC10" s="471"/>
      <c r="ED10" s="471"/>
      <c r="EE10" s="471"/>
      <c r="EF10" s="471"/>
      <c r="EG10" s="471"/>
      <c r="EH10" s="471"/>
      <c r="EI10" s="471"/>
      <c r="EJ10" s="471"/>
      <c r="EK10" s="471"/>
      <c r="EL10" s="471"/>
      <c r="EM10" s="471"/>
      <c r="EN10" s="471"/>
      <c r="EO10" s="471"/>
      <c r="EP10" s="471"/>
      <c r="EQ10" s="471"/>
      <c r="ER10" s="471"/>
      <c r="ES10" s="471"/>
      <c r="ET10" s="471"/>
      <c r="EU10" s="471"/>
      <c r="EV10" s="471"/>
      <c r="EW10" s="471"/>
      <c r="EX10" s="471"/>
      <c r="EY10" s="471"/>
      <c r="EZ10" s="471"/>
      <c r="FA10" s="471"/>
      <c r="FB10" s="471"/>
      <c r="FC10" s="471"/>
      <c r="FD10" s="471"/>
      <c r="FE10" s="471"/>
      <c r="FF10" s="471"/>
      <c r="FG10" s="471"/>
      <c r="FH10" s="471"/>
      <c r="FI10" s="471"/>
      <c r="FJ10" s="471"/>
      <c r="FK10" s="471"/>
      <c r="FL10" s="471"/>
      <c r="FM10" s="471"/>
      <c r="FN10" s="471"/>
      <c r="FO10" s="471"/>
      <c r="FP10" s="471"/>
      <c r="FQ10" s="471"/>
      <c r="FR10" s="471"/>
      <c r="FS10" s="471"/>
      <c r="FT10" s="471"/>
      <c r="FU10" s="471"/>
      <c r="FV10" s="471"/>
      <c r="FW10" s="471"/>
      <c r="FX10" s="471"/>
      <c r="FY10" s="471"/>
      <c r="FZ10" s="471"/>
      <c r="GA10" s="471"/>
      <c r="GB10" s="471"/>
      <c r="GC10" s="471"/>
      <c r="GD10" s="471"/>
      <c r="GE10" s="471"/>
      <c r="GF10" s="471"/>
      <c r="GG10" s="471"/>
      <c r="GH10" s="471"/>
      <c r="GI10" s="471"/>
      <c r="GJ10" s="471"/>
      <c r="GK10" s="471"/>
      <c r="GL10" s="471"/>
      <c r="GM10" s="471"/>
      <c r="GN10" s="471"/>
      <c r="GO10" s="471"/>
      <c r="GP10" s="471"/>
      <c r="GQ10" s="471"/>
      <c r="GR10" s="471"/>
      <c r="GS10" s="471"/>
      <c r="GT10" s="471"/>
      <c r="GU10" s="471"/>
      <c r="GV10" s="471"/>
      <c r="GW10" s="471"/>
      <c r="GX10" s="471"/>
      <c r="GY10" s="471"/>
      <c r="GZ10" s="471"/>
      <c r="HA10" s="471"/>
      <c r="HB10" s="471"/>
      <c r="HC10" s="471"/>
      <c r="HD10" s="471"/>
      <c r="HE10" s="471"/>
      <c r="HF10" s="471"/>
      <c r="HG10" s="471"/>
      <c r="HH10" s="471"/>
      <c r="HI10" s="471"/>
      <c r="HJ10" s="471"/>
      <c r="HK10" s="471"/>
      <c r="HL10" s="471"/>
      <c r="HM10" s="471"/>
      <c r="HN10" s="471"/>
      <c r="HO10" s="471"/>
      <c r="HP10" s="471"/>
      <c r="HQ10" s="471"/>
      <c r="HR10" s="471"/>
      <c r="HS10" s="471"/>
      <c r="HT10" s="471"/>
      <c r="HU10" s="471"/>
      <c r="HV10" s="471"/>
      <c r="HW10" s="471"/>
      <c r="HX10" s="471"/>
      <c r="HY10" s="471"/>
      <c r="HZ10" s="471"/>
      <c r="IA10" s="471"/>
      <c r="IB10" s="471"/>
      <c r="IC10" s="471"/>
      <c r="ID10" s="471"/>
      <c r="IE10" s="471"/>
      <c r="IF10" s="471"/>
      <c r="IG10" s="471"/>
      <c r="IH10" s="471"/>
      <c r="II10" s="471"/>
      <c r="IJ10" s="471"/>
      <c r="IK10" s="471"/>
      <c r="IL10" s="471"/>
      <c r="IM10" s="471"/>
      <c r="IN10" s="471"/>
      <c r="IO10" s="471"/>
      <c r="IP10" s="471"/>
      <c r="IQ10" s="471"/>
      <c r="IR10" s="471"/>
      <c r="IS10" s="471"/>
      <c r="IT10" s="471"/>
      <c r="IU10" s="471"/>
      <c r="IV10" s="471"/>
      <c r="IW10" s="471"/>
      <c r="IX10" s="471"/>
      <c r="IY10" s="471"/>
      <c r="IZ10" s="471"/>
      <c r="JA10" s="471"/>
      <c r="JB10" s="471"/>
      <c r="JC10" s="471"/>
      <c r="JD10" s="471"/>
      <c r="JE10" s="471"/>
      <c r="JF10" s="471"/>
      <c r="JG10" s="471"/>
      <c r="JH10" s="471"/>
      <c r="JI10" s="471"/>
      <c r="JJ10" s="471"/>
      <c r="JK10" s="471"/>
      <c r="JL10" s="471"/>
      <c r="JM10" s="471"/>
      <c r="JN10" s="471"/>
      <c r="JO10" s="471"/>
      <c r="JP10" s="471"/>
      <c r="JQ10" s="471"/>
      <c r="JR10" s="471"/>
      <c r="JS10" s="471"/>
      <c r="JT10" s="471"/>
      <c r="JU10" s="471"/>
      <c r="JV10" s="471"/>
      <c r="JW10" s="471"/>
      <c r="JX10" s="471"/>
      <c r="JY10" s="471"/>
      <c r="JZ10" s="471"/>
      <c r="KA10" s="471"/>
      <c r="KB10" s="471"/>
      <c r="KC10" s="471"/>
      <c r="KD10" s="471"/>
      <c r="KE10" s="471"/>
      <c r="KF10" s="471"/>
      <c r="KG10" s="471"/>
      <c r="KH10" s="471"/>
      <c r="KI10" s="471"/>
      <c r="KJ10" s="471"/>
      <c r="KK10" s="471"/>
      <c r="KL10" s="471"/>
      <c r="KM10" s="471"/>
      <c r="KN10" s="471"/>
      <c r="KO10" s="471"/>
      <c r="KP10" s="471"/>
      <c r="KQ10" s="471"/>
      <c r="KR10" s="471"/>
      <c r="KS10" s="471"/>
      <c r="KT10" s="471"/>
      <c r="KU10" s="471"/>
      <c r="KV10" s="471"/>
      <c r="KW10" s="471"/>
      <c r="KX10" s="471"/>
      <c r="KY10" s="471"/>
      <c r="KZ10" s="471"/>
      <c r="LA10" s="471"/>
      <c r="LB10" s="471"/>
      <c r="LC10" s="471"/>
      <c r="LD10" s="471"/>
      <c r="LE10" s="471"/>
      <c r="LF10" s="471"/>
      <c r="LG10" s="471"/>
      <c r="LH10" s="471"/>
      <c r="LI10" s="471"/>
      <c r="LJ10" s="471"/>
      <c r="LK10" s="471"/>
      <c r="LL10" s="471"/>
      <c r="LM10" s="471"/>
      <c r="LN10" s="471"/>
      <c r="LO10" s="471"/>
      <c r="LP10" s="471"/>
      <c r="LQ10" s="471"/>
      <c r="LR10" s="471"/>
      <c r="LS10" s="471"/>
      <c r="LT10" s="471"/>
      <c r="LU10" s="471"/>
      <c r="LV10" s="471"/>
      <c r="LW10" s="471"/>
      <c r="LX10" s="471"/>
      <c r="LY10" s="471"/>
      <c r="LZ10" s="471"/>
      <c r="MA10" s="471"/>
      <c r="MB10" s="471"/>
      <c r="MC10" s="471"/>
      <c r="MD10" s="471"/>
      <c r="ME10" s="471"/>
      <c r="MF10" s="471"/>
      <c r="MG10" s="471"/>
      <c r="MH10" s="471"/>
      <c r="MI10" s="471"/>
      <c r="MJ10" s="471"/>
      <c r="MK10" s="471"/>
      <c r="ML10" s="471"/>
      <c r="MM10" s="471"/>
      <c r="MN10" s="471"/>
      <c r="MO10" s="471"/>
      <c r="MP10" s="471"/>
      <c r="MQ10" s="471"/>
      <c r="MR10" s="471"/>
      <c r="MS10" s="471"/>
      <c r="MT10" s="471"/>
      <c r="MU10" s="471"/>
      <c r="MV10" s="471"/>
      <c r="MW10" s="471"/>
      <c r="MX10" s="471"/>
      <c r="MY10" s="471"/>
      <c r="MZ10" s="471"/>
      <c r="NA10" s="471"/>
      <c r="NB10" s="471"/>
      <c r="NC10" s="471"/>
      <c r="ND10" s="471"/>
      <c r="NE10" s="471"/>
      <c r="NF10" s="471"/>
      <c r="NG10" s="471"/>
      <c r="NH10" s="471"/>
      <c r="NI10" s="471"/>
      <c r="NJ10" s="471"/>
      <c r="NK10" s="471"/>
      <c r="NL10" s="471"/>
      <c r="NM10" s="471"/>
      <c r="NN10" s="471"/>
      <c r="NO10" s="471"/>
      <c r="NP10" s="471"/>
      <c r="NQ10" s="471"/>
      <c r="NR10" s="471"/>
      <c r="NS10" s="471"/>
      <c r="NT10" s="471"/>
      <c r="NU10" s="471"/>
      <c r="NV10" s="471"/>
      <c r="NW10" s="471"/>
      <c r="NX10" s="471"/>
      <c r="NY10" s="471"/>
      <c r="NZ10" s="471"/>
      <c r="OA10" s="471"/>
      <c r="OB10" s="471"/>
      <c r="OC10" s="471"/>
      <c r="OD10" s="471"/>
      <c r="OE10" s="471"/>
      <c r="OF10" s="471"/>
      <c r="OG10" s="471"/>
      <c r="OH10" s="471"/>
      <c r="OI10" s="471"/>
      <c r="OJ10" s="471"/>
      <c r="OK10" s="471"/>
      <c r="OL10" s="471"/>
      <c r="OM10" s="471"/>
      <c r="ON10" s="471"/>
      <c r="OO10" s="471"/>
      <c r="OP10" s="471"/>
      <c r="OQ10" s="471"/>
      <c r="OR10" s="471"/>
      <c r="OS10" s="471"/>
      <c r="OT10" s="471"/>
      <c r="OU10" s="471"/>
      <c r="OV10" s="471"/>
      <c r="OW10" s="471"/>
      <c r="OX10" s="471"/>
      <c r="OY10" s="471"/>
      <c r="OZ10" s="471"/>
      <c r="PA10" s="471"/>
      <c r="PB10" s="471"/>
      <c r="PC10" s="471"/>
      <c r="PD10" s="471"/>
      <c r="PE10" s="471"/>
      <c r="PF10" s="471"/>
      <c r="PG10" s="471"/>
      <c r="PH10" s="471"/>
      <c r="PI10" s="471"/>
      <c r="PJ10" s="471"/>
      <c r="PK10" s="471"/>
      <c r="PL10" s="471"/>
      <c r="PM10" s="471"/>
      <c r="PN10" s="471"/>
      <c r="PO10" s="471"/>
      <c r="PP10" s="471"/>
      <c r="PQ10" s="471"/>
      <c r="PR10" s="471"/>
      <c r="PS10" s="471"/>
      <c r="PT10" s="471"/>
      <c r="PU10" s="471"/>
      <c r="PV10" s="471"/>
      <c r="PW10" s="471"/>
      <c r="PX10" s="471"/>
      <c r="PY10" s="471"/>
      <c r="PZ10" s="471"/>
      <c r="QA10" s="471"/>
      <c r="QB10" s="471"/>
      <c r="QC10" s="471"/>
      <c r="QD10" s="471"/>
      <c r="QE10" s="471"/>
      <c r="QF10" s="471"/>
      <c r="QG10" s="471"/>
      <c r="QH10" s="471"/>
      <c r="QI10" s="471"/>
      <c r="QJ10" s="471"/>
      <c r="QK10" s="471"/>
      <c r="QL10" s="471"/>
      <c r="QM10" s="471"/>
      <c r="QN10" s="471"/>
      <c r="QO10" s="471"/>
      <c r="QP10" s="471"/>
      <c r="QQ10" s="471"/>
      <c r="QR10" s="471"/>
      <c r="QS10" s="471"/>
      <c r="QT10" s="471"/>
      <c r="QU10" s="471"/>
      <c r="QV10" s="471"/>
      <c r="QW10" s="471"/>
      <c r="QX10" s="471"/>
      <c r="QY10" s="471"/>
      <c r="QZ10" s="471"/>
      <c r="RA10" s="471"/>
      <c r="RB10" s="471"/>
      <c r="RC10" s="471"/>
      <c r="RD10" s="471"/>
      <c r="RE10" s="471"/>
      <c r="RF10" s="471"/>
      <c r="RG10" s="471"/>
      <c r="RH10" s="471"/>
      <c r="RI10" s="471"/>
      <c r="RJ10" s="471"/>
      <c r="RK10" s="471"/>
      <c r="RL10" s="471"/>
      <c r="RM10" s="471"/>
      <c r="RN10" s="471"/>
      <c r="RO10" s="471"/>
      <c r="RP10" s="471"/>
      <c r="RQ10" s="471"/>
      <c r="RR10" s="471"/>
      <c r="RS10" s="471"/>
      <c r="RT10" s="471"/>
      <c r="RU10" s="471"/>
      <c r="RV10" s="471"/>
      <c r="RW10" s="471"/>
      <c r="RX10" s="471"/>
      <c r="RY10" s="471"/>
      <c r="RZ10" s="471"/>
      <c r="SA10" s="471"/>
      <c r="SB10" s="471"/>
      <c r="SC10" s="471"/>
      <c r="SD10" s="471"/>
      <c r="SE10" s="471"/>
      <c r="SF10" s="471"/>
      <c r="SG10" s="471"/>
      <c r="SH10" s="471"/>
      <c r="SI10" s="471"/>
      <c r="SJ10" s="471"/>
      <c r="SK10" s="471"/>
      <c r="SL10" s="471"/>
      <c r="SM10" s="471"/>
      <c r="SN10" s="471"/>
      <c r="SO10" s="471"/>
      <c r="SP10" s="471"/>
      <c r="SQ10" s="471"/>
      <c r="SR10" s="471"/>
      <c r="SS10" s="471"/>
      <c r="ST10" s="471"/>
      <c r="SU10" s="471"/>
      <c r="SV10" s="471"/>
      <c r="SW10" s="471"/>
      <c r="SX10" s="471"/>
      <c r="SY10" s="471"/>
      <c r="SZ10" s="471"/>
      <c r="TA10" s="471"/>
      <c r="TB10" s="471"/>
      <c r="TC10" s="471"/>
      <c r="TD10" s="471"/>
      <c r="TE10" s="471"/>
      <c r="TF10" s="471"/>
      <c r="TG10" s="471"/>
      <c r="TH10" s="471"/>
      <c r="TI10" s="471"/>
      <c r="TJ10" s="471"/>
      <c r="TK10" s="471"/>
      <c r="TL10" s="471"/>
      <c r="TM10" s="471"/>
      <c r="TN10" s="471"/>
      <c r="TO10" s="471"/>
      <c r="TP10" s="471"/>
      <c r="TQ10" s="471"/>
      <c r="TR10" s="471"/>
      <c r="TS10" s="471"/>
      <c r="TT10" s="471"/>
      <c r="TU10" s="471"/>
      <c r="TV10" s="471"/>
      <c r="TW10" s="471"/>
      <c r="TX10" s="471"/>
      <c r="TY10" s="471"/>
      <c r="TZ10" s="471"/>
      <c r="UA10" s="471"/>
      <c r="UB10" s="471"/>
      <c r="UC10" s="471"/>
      <c r="UD10" s="471"/>
      <c r="UE10" s="471"/>
      <c r="UF10" s="471"/>
      <c r="UG10" s="471"/>
      <c r="UH10" s="471"/>
      <c r="UI10" s="471"/>
      <c r="UJ10" s="471"/>
      <c r="UK10" s="471"/>
      <c r="UL10" s="471"/>
      <c r="UM10" s="471"/>
      <c r="UN10" s="471"/>
      <c r="UO10" s="471"/>
      <c r="UP10" s="471"/>
      <c r="UQ10" s="471"/>
      <c r="UR10" s="471"/>
      <c r="US10" s="471"/>
      <c r="UT10" s="471"/>
      <c r="UU10" s="471"/>
      <c r="UV10" s="471"/>
      <c r="UW10" s="471"/>
      <c r="UX10" s="471"/>
      <c r="UY10" s="471"/>
      <c r="UZ10" s="471"/>
      <c r="VA10" s="471"/>
      <c r="VB10" s="471"/>
      <c r="VC10" s="471"/>
      <c r="VD10" s="471"/>
      <c r="VE10" s="471"/>
      <c r="VF10" s="471"/>
      <c r="VG10" s="471"/>
      <c r="VH10" s="471"/>
      <c r="VI10" s="471"/>
      <c r="VJ10" s="471"/>
      <c r="VK10" s="471"/>
      <c r="VL10" s="471"/>
      <c r="VM10" s="471"/>
      <c r="VN10" s="471"/>
      <c r="VO10" s="471"/>
      <c r="VP10" s="471"/>
      <c r="VQ10" s="471"/>
      <c r="VR10" s="471"/>
      <c r="VS10" s="471"/>
      <c r="VT10" s="471"/>
      <c r="VU10" s="471"/>
      <c r="VV10" s="471"/>
      <c r="VW10" s="471"/>
      <c r="VX10" s="471"/>
      <c r="VY10" s="471"/>
      <c r="VZ10" s="471"/>
      <c r="WA10" s="471"/>
      <c r="WB10" s="471"/>
      <c r="WC10" s="471"/>
      <c r="WD10" s="471"/>
      <c r="WE10" s="471"/>
      <c r="WF10" s="471"/>
      <c r="WG10" s="471"/>
      <c r="WH10" s="471"/>
      <c r="WI10" s="471"/>
      <c r="WJ10" s="471"/>
      <c r="WK10" s="471"/>
      <c r="WL10" s="471"/>
      <c r="WM10" s="471"/>
      <c r="WN10" s="471"/>
      <c r="WO10" s="471"/>
      <c r="WP10" s="471"/>
      <c r="WQ10" s="471"/>
      <c r="WR10" s="471"/>
      <c r="WS10" s="471"/>
      <c r="WT10" s="471"/>
      <c r="WU10" s="471"/>
      <c r="WV10" s="471"/>
      <c r="WW10" s="471"/>
      <c r="WX10" s="471"/>
      <c r="WY10" s="471"/>
      <c r="WZ10" s="471"/>
      <c r="XA10" s="471"/>
      <c r="XB10" s="471"/>
      <c r="XC10" s="471"/>
      <c r="XD10" s="471"/>
      <c r="XE10" s="471"/>
      <c r="XF10" s="471"/>
      <c r="XG10" s="471"/>
      <c r="XH10" s="471"/>
      <c r="XI10" s="471"/>
      <c r="XJ10" s="471"/>
      <c r="XK10" s="471"/>
      <c r="XL10" s="471"/>
      <c r="XM10" s="471"/>
      <c r="XN10" s="471"/>
      <c r="XO10" s="471"/>
      <c r="XP10" s="471"/>
      <c r="XQ10" s="471"/>
      <c r="XR10" s="471"/>
      <c r="XS10" s="471"/>
      <c r="XT10" s="471"/>
      <c r="XU10" s="471"/>
      <c r="XV10" s="471"/>
      <c r="XW10" s="471"/>
      <c r="XX10" s="471"/>
      <c r="XY10" s="471"/>
      <c r="XZ10" s="471"/>
      <c r="YA10" s="471"/>
      <c r="YB10" s="471"/>
      <c r="YC10" s="471"/>
      <c r="YD10" s="471"/>
      <c r="YE10" s="471"/>
      <c r="YF10" s="471"/>
      <c r="YG10" s="471"/>
      <c r="YH10" s="471"/>
      <c r="YI10" s="471"/>
      <c r="YJ10" s="471"/>
      <c r="YK10" s="471"/>
      <c r="YL10" s="471"/>
      <c r="YM10" s="471"/>
      <c r="YN10" s="471"/>
      <c r="YO10" s="471"/>
      <c r="YP10" s="471"/>
      <c r="YQ10" s="471"/>
      <c r="YR10" s="471"/>
      <c r="YS10" s="471"/>
      <c r="YT10" s="471"/>
      <c r="YU10" s="471"/>
      <c r="YV10" s="471"/>
      <c r="YW10" s="471"/>
      <c r="YX10" s="471"/>
      <c r="YY10" s="471"/>
      <c r="YZ10" s="471"/>
      <c r="ZA10" s="471"/>
      <c r="ZB10" s="471"/>
      <c r="ZC10" s="471"/>
      <c r="ZD10" s="471"/>
      <c r="ZE10" s="471"/>
      <c r="ZF10" s="471"/>
      <c r="ZG10" s="471"/>
      <c r="ZH10" s="471"/>
      <c r="ZI10" s="471"/>
      <c r="ZJ10" s="471"/>
      <c r="ZK10" s="471"/>
      <c r="ZL10" s="471"/>
      <c r="ZM10" s="471"/>
      <c r="ZN10" s="471"/>
      <c r="ZO10" s="471"/>
      <c r="ZP10" s="471"/>
      <c r="ZQ10" s="471"/>
      <c r="ZR10" s="471"/>
      <c r="ZS10" s="471"/>
      <c r="ZT10" s="471"/>
      <c r="ZU10" s="471"/>
      <c r="ZV10" s="471"/>
      <c r="ZW10" s="471"/>
      <c r="ZX10" s="471"/>
      <c r="ZY10" s="471"/>
      <c r="ZZ10" s="471"/>
      <c r="AAA10" s="471"/>
      <c r="AAB10" s="471"/>
      <c r="AAC10" s="471"/>
      <c r="AAD10" s="471"/>
      <c r="AAE10" s="471"/>
      <c r="AAF10" s="471"/>
      <c r="AAG10" s="471"/>
      <c r="AAH10" s="471"/>
      <c r="AAI10" s="471"/>
      <c r="AAJ10" s="471"/>
      <c r="AAK10" s="471"/>
      <c r="AAL10" s="471"/>
      <c r="AAM10" s="471"/>
      <c r="AAN10" s="471"/>
      <c r="AAO10" s="471"/>
      <c r="AAP10" s="471"/>
      <c r="AAQ10" s="471"/>
      <c r="AAR10" s="471"/>
      <c r="AAS10" s="471"/>
      <c r="AAT10" s="471"/>
      <c r="AAU10" s="471"/>
      <c r="AAV10" s="471"/>
      <c r="AAW10" s="471"/>
      <c r="AAX10" s="471"/>
      <c r="AAY10" s="471"/>
      <c r="AAZ10" s="471"/>
      <c r="ABA10" s="471"/>
      <c r="ABB10" s="471"/>
      <c r="ABC10" s="471"/>
      <c r="ABD10" s="471"/>
      <c r="ABE10" s="471"/>
      <c r="ABF10" s="471"/>
      <c r="ABG10" s="471"/>
      <c r="ABH10" s="471"/>
      <c r="ABI10" s="471"/>
      <c r="ABJ10" s="471"/>
      <c r="ABK10" s="471"/>
      <c r="ABL10" s="471"/>
      <c r="ABM10" s="471"/>
      <c r="ABN10" s="471"/>
      <c r="ABO10" s="471"/>
      <c r="ABP10" s="471"/>
      <c r="ABQ10" s="471"/>
      <c r="ABR10" s="471"/>
      <c r="ABS10" s="471"/>
      <c r="ABT10" s="471"/>
      <c r="ABU10" s="471"/>
      <c r="ABV10" s="471"/>
      <c r="ABW10" s="471"/>
      <c r="ABX10" s="471"/>
      <c r="ABY10" s="471"/>
      <c r="ABZ10" s="471"/>
      <c r="ACA10" s="471"/>
      <c r="ACB10" s="471"/>
      <c r="ACC10" s="471"/>
      <c r="ACD10" s="471"/>
      <c r="ACE10" s="471"/>
      <c r="ACF10" s="471"/>
      <c r="ACG10" s="471"/>
      <c r="ACH10" s="471"/>
      <c r="ACI10" s="471"/>
      <c r="ACJ10" s="471"/>
      <c r="ACK10" s="471"/>
      <c r="ACL10" s="471"/>
      <c r="ACM10" s="471"/>
      <c r="ACN10" s="471"/>
      <c r="ACO10" s="471"/>
      <c r="ACP10" s="471"/>
      <c r="ACQ10" s="471"/>
      <c r="ACR10" s="471"/>
      <c r="ACS10" s="471"/>
      <c r="ACT10" s="471"/>
      <c r="ACU10" s="471"/>
      <c r="ACV10" s="471"/>
      <c r="ACW10" s="471"/>
      <c r="ACX10" s="471"/>
      <c r="ACY10" s="471"/>
      <c r="ACZ10" s="471"/>
      <c r="ADA10" s="471"/>
      <c r="ADB10" s="471"/>
      <c r="ADC10" s="471"/>
      <c r="ADD10" s="471"/>
      <c r="ADE10" s="471"/>
      <c r="ADF10" s="471"/>
      <c r="ADG10" s="471"/>
      <c r="ADH10" s="471"/>
      <c r="ADI10" s="471"/>
      <c r="ADJ10" s="471"/>
      <c r="ADK10" s="471"/>
      <c r="ADL10" s="471"/>
      <c r="ADM10" s="471"/>
      <c r="ADN10" s="471"/>
      <c r="ADO10" s="471"/>
      <c r="ADP10" s="471"/>
      <c r="ADQ10" s="471"/>
      <c r="ADR10" s="471"/>
      <c r="ADS10" s="471"/>
      <c r="ADT10" s="471"/>
      <c r="ADU10" s="471"/>
      <c r="ADV10" s="471"/>
      <c r="ADW10" s="471"/>
      <c r="ADX10" s="471"/>
      <c r="ADY10" s="471"/>
      <c r="ADZ10" s="471"/>
      <c r="AEA10" s="471"/>
      <c r="AEB10" s="471"/>
      <c r="AEC10" s="471"/>
      <c r="AED10" s="471"/>
      <c r="AEE10" s="471"/>
      <c r="AEF10" s="471"/>
      <c r="AEG10" s="471"/>
      <c r="AEH10" s="471"/>
      <c r="AEI10" s="471"/>
      <c r="AEJ10" s="471"/>
      <c r="AEK10" s="471"/>
      <c r="AEL10" s="471"/>
      <c r="AEM10" s="471"/>
      <c r="AEN10" s="471"/>
      <c r="AEO10" s="471"/>
      <c r="AEP10" s="471"/>
      <c r="AEQ10" s="471"/>
      <c r="AER10" s="471"/>
      <c r="AES10" s="471"/>
      <c r="AET10" s="471"/>
      <c r="AEU10" s="471"/>
      <c r="AEV10" s="471"/>
      <c r="AEW10" s="471"/>
      <c r="AEX10" s="471"/>
      <c r="AEY10" s="471"/>
      <c r="AEZ10" s="471"/>
      <c r="AFA10" s="471"/>
      <c r="AFB10" s="471"/>
      <c r="AFC10" s="471"/>
      <c r="AFD10" s="471"/>
      <c r="AFE10" s="471"/>
      <c r="AFF10" s="471"/>
      <c r="AFG10" s="471"/>
      <c r="AFH10" s="471"/>
      <c r="AFI10" s="471"/>
      <c r="AFJ10" s="471"/>
      <c r="AFK10" s="471"/>
      <c r="AFL10" s="471"/>
      <c r="AFM10" s="471"/>
      <c r="AFN10" s="471"/>
      <c r="AFO10" s="471"/>
      <c r="AFP10" s="471"/>
      <c r="AFQ10" s="471"/>
      <c r="AFR10" s="471"/>
      <c r="AFS10" s="471"/>
      <c r="AFT10" s="471"/>
      <c r="AFU10" s="471"/>
      <c r="AFV10" s="471"/>
      <c r="AFW10" s="471"/>
      <c r="AFX10" s="471"/>
      <c r="AFY10" s="471"/>
      <c r="AFZ10" s="471"/>
      <c r="AGA10" s="471"/>
      <c r="AGB10" s="471"/>
      <c r="AGC10" s="471"/>
      <c r="AGD10" s="471"/>
      <c r="AGE10" s="471"/>
      <c r="AGF10" s="471"/>
      <c r="AGG10" s="471"/>
      <c r="AGH10" s="471"/>
      <c r="AGI10" s="471"/>
      <c r="AGJ10" s="471"/>
      <c r="AGK10" s="471"/>
      <c r="AGL10" s="471"/>
      <c r="AGM10" s="471"/>
      <c r="AGN10" s="471"/>
      <c r="AGO10" s="471"/>
      <c r="AGP10" s="471"/>
      <c r="AGQ10" s="471"/>
      <c r="AGR10" s="471"/>
      <c r="AGS10" s="471"/>
      <c r="AGT10" s="471"/>
      <c r="AGU10" s="471"/>
      <c r="AGV10" s="471"/>
      <c r="AGW10" s="471"/>
      <c r="AGX10" s="471"/>
      <c r="AGY10" s="471"/>
      <c r="AGZ10" s="471"/>
      <c r="AHA10" s="471"/>
      <c r="AHB10" s="471"/>
      <c r="AHC10" s="471"/>
      <c r="AHD10" s="471"/>
      <c r="AHE10" s="471"/>
      <c r="AHF10" s="471"/>
      <c r="AHG10" s="471"/>
      <c r="AHH10" s="471"/>
      <c r="AHI10" s="471"/>
      <c r="AHJ10" s="471"/>
      <c r="AHK10" s="471"/>
      <c r="AHL10" s="471"/>
      <c r="AHM10" s="471"/>
      <c r="AHN10" s="471"/>
      <c r="AHO10" s="471"/>
      <c r="AHP10" s="471"/>
      <c r="AHQ10" s="471"/>
      <c r="AHR10" s="471"/>
      <c r="AHS10" s="471"/>
      <c r="AHT10" s="471"/>
      <c r="AHU10" s="471"/>
      <c r="AHV10" s="471"/>
      <c r="AHW10" s="471"/>
      <c r="AHX10" s="471"/>
      <c r="AHY10" s="471"/>
      <c r="AHZ10" s="471"/>
      <c r="AIA10" s="471"/>
      <c r="AIB10" s="471"/>
      <c r="AIC10" s="471"/>
      <c r="AID10" s="471"/>
      <c r="AIE10" s="471"/>
      <c r="AIF10" s="471"/>
      <c r="AIG10" s="471"/>
      <c r="AIH10" s="471"/>
      <c r="AII10" s="471"/>
      <c r="AIJ10" s="471"/>
      <c r="AIK10" s="471"/>
      <c r="AIL10" s="471"/>
      <c r="AIM10" s="471"/>
      <c r="AIN10" s="471"/>
      <c r="AIO10" s="471"/>
      <c r="AIP10" s="471"/>
      <c r="AIQ10" s="471"/>
      <c r="AIR10" s="471"/>
      <c r="AIS10" s="471"/>
      <c r="AIT10" s="471"/>
      <c r="AIU10" s="471"/>
      <c r="AIV10" s="471"/>
      <c r="AIW10" s="471"/>
      <c r="AIX10" s="471"/>
      <c r="AIY10" s="471"/>
      <c r="AIZ10" s="471"/>
      <c r="AJA10" s="471"/>
      <c r="AJB10" s="471"/>
      <c r="AJC10" s="471"/>
      <c r="AJD10" s="471"/>
      <c r="AJE10" s="471"/>
      <c r="AJF10" s="471"/>
      <c r="AJG10" s="471"/>
      <c r="AJH10" s="471"/>
      <c r="AJI10" s="471"/>
      <c r="AJJ10" s="471"/>
      <c r="AJK10" s="471"/>
      <c r="AJL10" s="471"/>
      <c r="AJM10" s="471"/>
      <c r="AJN10" s="471"/>
      <c r="AJO10" s="471"/>
      <c r="AJP10" s="471"/>
      <c r="AJQ10" s="471"/>
      <c r="AJR10" s="471"/>
      <c r="AJS10" s="471"/>
      <c r="AJT10" s="471"/>
      <c r="AJU10" s="471"/>
      <c r="AJV10" s="471"/>
      <c r="AJW10" s="471"/>
      <c r="AJX10" s="471"/>
      <c r="AJY10" s="471"/>
      <c r="AJZ10" s="471"/>
      <c r="AKA10" s="471"/>
      <c r="AKB10" s="471"/>
      <c r="AKC10" s="471"/>
      <c r="AKD10" s="471"/>
      <c r="AKE10" s="471"/>
      <c r="AKF10" s="471"/>
      <c r="AKG10" s="471"/>
      <c r="AKH10" s="471"/>
      <c r="AKI10" s="471"/>
      <c r="AKJ10" s="471"/>
      <c r="AKK10" s="471"/>
      <c r="AKL10" s="471"/>
      <c r="AKM10" s="471"/>
      <c r="AKN10" s="471"/>
      <c r="AKO10" s="471"/>
      <c r="AKP10" s="471"/>
      <c r="AKQ10" s="471"/>
      <c r="AKR10" s="471"/>
      <c r="AKS10" s="471"/>
      <c r="AKT10" s="471"/>
      <c r="AKU10" s="471"/>
      <c r="AKV10" s="471"/>
      <c r="AKW10" s="471"/>
      <c r="AKX10" s="471"/>
      <c r="AKY10" s="471"/>
      <c r="AKZ10" s="471"/>
      <c r="ALA10" s="471"/>
      <c r="ALB10" s="471"/>
      <c r="ALC10" s="471"/>
      <c r="ALD10" s="471"/>
      <c r="ALE10" s="471"/>
      <c r="ALF10" s="471"/>
      <c r="ALG10" s="471"/>
      <c r="ALH10" s="471"/>
      <c r="ALI10" s="471"/>
      <c r="ALJ10" s="471"/>
      <c r="ALK10" s="471"/>
      <c r="ALL10" s="471"/>
      <c r="ALM10" s="471"/>
      <c r="ALN10" s="471"/>
      <c r="ALO10" s="471"/>
      <c r="ALP10" s="471"/>
      <c r="ALQ10" s="471"/>
      <c r="ALR10" s="471"/>
      <c r="ALS10" s="471"/>
      <c r="ALT10" s="471"/>
      <c r="ALU10" s="471"/>
      <c r="ALV10" s="471"/>
      <c r="ALW10" s="471"/>
      <c r="ALX10" s="471"/>
      <c r="ALY10" s="471"/>
      <c r="ALZ10" s="471"/>
      <c r="AMA10" s="471"/>
      <c r="AMB10" s="471"/>
      <c r="AMC10" s="471"/>
      <c r="AMD10" s="471"/>
      <c r="AME10" s="471"/>
      <c r="AMF10" s="471"/>
      <c r="AMG10" s="471"/>
      <c r="AMH10" s="471"/>
      <c r="AMI10" s="471"/>
      <c r="AMJ10" s="471"/>
      <c r="AMK10" s="471"/>
      <c r="AML10" s="471"/>
      <c r="AMM10" s="471"/>
      <c r="AMN10" s="471"/>
      <c r="AMO10" s="471"/>
      <c r="AMP10" s="471"/>
      <c r="AMQ10" s="471"/>
      <c r="AMR10" s="471"/>
      <c r="AMS10" s="471"/>
      <c r="AMT10" s="471"/>
      <c r="AMU10" s="471"/>
      <c r="AMV10" s="471"/>
      <c r="AMW10" s="471"/>
      <c r="AMX10" s="471"/>
      <c r="AMY10" s="471"/>
      <c r="AMZ10" s="471"/>
      <c r="ANA10" s="471"/>
      <c r="ANB10" s="471"/>
      <c r="ANC10" s="471"/>
      <c r="AND10" s="471"/>
      <c r="ANE10" s="471"/>
      <c r="ANF10" s="471"/>
      <c r="ANG10" s="471"/>
      <c r="ANH10" s="471"/>
      <c r="ANI10" s="471"/>
      <c r="ANJ10" s="471"/>
      <c r="ANK10" s="471"/>
      <c r="ANL10" s="471"/>
      <c r="ANM10" s="471"/>
      <c r="ANN10" s="471"/>
      <c r="ANO10" s="471"/>
      <c r="ANP10" s="471"/>
      <c r="ANQ10" s="471"/>
      <c r="ANR10" s="471"/>
      <c r="ANS10" s="471"/>
      <c r="ANT10" s="471"/>
      <c r="ANU10" s="471"/>
      <c r="ANV10" s="471"/>
      <c r="ANW10" s="471"/>
      <c r="ANX10" s="471"/>
      <c r="ANY10" s="471"/>
      <c r="ANZ10" s="471"/>
      <c r="AOA10" s="471"/>
      <c r="AOB10" s="471"/>
      <c r="AOC10" s="471"/>
      <c r="AOD10" s="471"/>
      <c r="AOE10" s="471"/>
      <c r="AOF10" s="471"/>
      <c r="AOG10" s="471"/>
      <c r="AOH10" s="471"/>
      <c r="AOI10" s="471"/>
      <c r="AOJ10" s="471"/>
      <c r="AOK10" s="471"/>
      <c r="AOL10" s="471"/>
      <c r="AOM10" s="471"/>
      <c r="AON10" s="471"/>
      <c r="AOO10" s="471"/>
      <c r="AOP10" s="471"/>
      <c r="AOQ10" s="471"/>
      <c r="AOR10" s="471"/>
      <c r="AOS10" s="471"/>
      <c r="AOT10" s="471"/>
      <c r="AOU10" s="471"/>
      <c r="AOV10" s="471"/>
      <c r="AOW10" s="471"/>
      <c r="AOX10" s="471"/>
      <c r="AOY10" s="471"/>
      <c r="AOZ10" s="471"/>
      <c r="APA10" s="471"/>
      <c r="APB10" s="471"/>
      <c r="APC10" s="471"/>
      <c r="APD10" s="471"/>
      <c r="APE10" s="471"/>
      <c r="APF10" s="471"/>
      <c r="APG10" s="471"/>
      <c r="APH10" s="471"/>
      <c r="API10" s="471"/>
      <c r="APJ10" s="471"/>
      <c r="APK10" s="471"/>
      <c r="APL10" s="471"/>
      <c r="APM10" s="471"/>
      <c r="APN10" s="471"/>
      <c r="APO10" s="471"/>
      <c r="APP10" s="471"/>
      <c r="APQ10" s="471"/>
      <c r="APR10" s="471"/>
      <c r="APS10" s="471"/>
      <c r="APT10" s="471"/>
      <c r="APU10" s="471"/>
      <c r="APV10" s="471"/>
      <c r="APW10" s="471"/>
      <c r="APX10" s="471"/>
      <c r="APY10" s="471"/>
      <c r="APZ10" s="471"/>
      <c r="AQA10" s="471"/>
      <c r="AQB10" s="471"/>
      <c r="AQC10" s="471"/>
      <c r="AQD10" s="471"/>
      <c r="AQE10" s="471"/>
      <c r="AQF10" s="471"/>
      <c r="AQG10" s="471"/>
      <c r="AQH10" s="471"/>
      <c r="AQI10" s="471"/>
      <c r="AQJ10" s="471"/>
      <c r="AQK10" s="471"/>
      <c r="AQL10" s="471"/>
      <c r="AQM10" s="471"/>
      <c r="AQN10" s="471"/>
      <c r="AQO10" s="471"/>
      <c r="AQP10" s="471"/>
      <c r="AQQ10" s="471"/>
      <c r="AQR10" s="471"/>
      <c r="AQS10" s="471"/>
      <c r="AQT10" s="471"/>
      <c r="AQU10" s="471"/>
      <c r="AQV10" s="471"/>
      <c r="AQW10" s="471"/>
      <c r="AQX10" s="471"/>
      <c r="AQY10" s="471"/>
      <c r="AQZ10" s="471"/>
      <c r="ARA10" s="471"/>
      <c r="ARB10" s="471"/>
      <c r="ARC10" s="471"/>
      <c r="ARD10" s="471"/>
      <c r="ARE10" s="471"/>
      <c r="ARF10" s="471"/>
      <c r="ARG10" s="471"/>
      <c r="ARH10" s="471"/>
      <c r="ARI10" s="471"/>
      <c r="ARJ10" s="471"/>
      <c r="ARK10" s="471"/>
      <c r="ARL10" s="471"/>
      <c r="ARM10" s="471"/>
      <c r="ARN10" s="471"/>
      <c r="ARO10" s="471"/>
      <c r="ARP10" s="471"/>
      <c r="ARQ10" s="471"/>
      <c r="ARR10" s="471"/>
      <c r="ARS10" s="471"/>
      <c r="ART10" s="471"/>
      <c r="ARU10" s="471"/>
      <c r="ARV10" s="471"/>
      <c r="ARW10" s="471"/>
      <c r="ARX10" s="471"/>
      <c r="ARY10" s="471"/>
      <c r="ARZ10" s="471"/>
      <c r="ASA10" s="471"/>
      <c r="ASB10" s="471"/>
      <c r="ASC10" s="471"/>
      <c r="ASD10" s="471"/>
      <c r="ASE10" s="471"/>
      <c r="ASF10" s="471"/>
      <c r="ASG10" s="471"/>
      <c r="ASH10" s="471"/>
      <c r="ASI10" s="471"/>
      <c r="ASJ10" s="471"/>
      <c r="ASK10" s="471"/>
      <c r="ASL10" s="471"/>
      <c r="ASM10" s="471"/>
      <c r="ASN10" s="471"/>
      <c r="ASO10" s="471"/>
      <c r="ASP10" s="471"/>
      <c r="ASQ10" s="471"/>
      <c r="ASR10" s="471"/>
      <c r="ASS10" s="471"/>
      <c r="AST10" s="471"/>
      <c r="ASU10" s="471"/>
      <c r="ASV10" s="471"/>
      <c r="ASW10" s="471"/>
      <c r="ASX10" s="471"/>
      <c r="ASY10" s="471"/>
      <c r="ASZ10" s="471"/>
      <c r="ATA10" s="471"/>
      <c r="ATB10" s="471"/>
      <c r="ATC10" s="471"/>
      <c r="ATD10" s="471"/>
      <c r="ATE10" s="471"/>
      <c r="ATF10" s="471"/>
      <c r="ATG10" s="471"/>
      <c r="ATH10" s="471"/>
      <c r="ATI10" s="471"/>
      <c r="ATJ10" s="471"/>
      <c r="ATK10" s="471"/>
      <c r="ATL10" s="471"/>
      <c r="ATM10" s="471"/>
      <c r="ATN10" s="471"/>
      <c r="ATO10" s="471"/>
      <c r="ATP10" s="471"/>
      <c r="ATQ10" s="471"/>
      <c r="ATR10" s="471"/>
      <c r="ATS10" s="471"/>
      <c r="ATT10" s="471"/>
      <c r="ATU10" s="471"/>
      <c r="ATV10" s="471"/>
      <c r="ATW10" s="471"/>
      <c r="ATX10" s="471"/>
      <c r="ATY10" s="471"/>
      <c r="ATZ10" s="471"/>
      <c r="AUA10" s="471"/>
      <c r="AUB10" s="471"/>
      <c r="AUC10" s="471"/>
      <c r="AUD10" s="471"/>
      <c r="AUE10" s="471"/>
      <c r="AUF10" s="471"/>
      <c r="AUG10" s="471"/>
      <c r="AUH10" s="471"/>
      <c r="AUI10" s="471"/>
      <c r="AUJ10" s="471"/>
      <c r="AUK10" s="471"/>
      <c r="AUL10" s="471"/>
      <c r="AUM10" s="471"/>
      <c r="AUN10" s="471"/>
      <c r="AUO10" s="471"/>
      <c r="AUP10" s="471"/>
      <c r="AUQ10" s="471"/>
      <c r="AUR10" s="471"/>
      <c r="AUS10" s="471"/>
      <c r="AUT10" s="471"/>
      <c r="AUU10" s="471"/>
      <c r="AUV10" s="471"/>
      <c r="AUW10" s="471"/>
      <c r="AUX10" s="471"/>
      <c r="AUY10" s="471"/>
      <c r="AUZ10" s="471"/>
      <c r="AVA10" s="471"/>
      <c r="AVB10" s="471"/>
      <c r="AVC10" s="471"/>
      <c r="AVD10" s="471"/>
      <c r="AVE10" s="471"/>
      <c r="AVF10" s="471"/>
      <c r="AVG10" s="471"/>
      <c r="AVH10" s="471"/>
      <c r="AVI10" s="471"/>
      <c r="AVJ10" s="471"/>
      <c r="AVK10" s="471"/>
      <c r="AVL10" s="471"/>
      <c r="AVM10" s="471"/>
      <c r="AVN10" s="471"/>
      <c r="AVO10" s="471"/>
      <c r="AVP10" s="471"/>
      <c r="AVQ10" s="471"/>
      <c r="AVR10" s="471"/>
      <c r="AVS10" s="471"/>
      <c r="AVT10" s="471"/>
      <c r="AVU10" s="471"/>
      <c r="AVV10" s="471"/>
      <c r="AVW10" s="471"/>
      <c r="AVX10" s="471"/>
      <c r="AVY10" s="471"/>
      <c r="AVZ10" s="471"/>
      <c r="AWA10" s="471"/>
      <c r="AWB10" s="471"/>
      <c r="AWC10" s="471"/>
      <c r="AWD10" s="471"/>
      <c r="AWE10" s="471"/>
      <c r="AWF10" s="471"/>
      <c r="AWG10" s="471"/>
      <c r="AWH10" s="471"/>
      <c r="AWI10" s="471"/>
      <c r="AWJ10" s="471"/>
      <c r="AWK10" s="471"/>
      <c r="AWL10" s="471"/>
      <c r="AWM10" s="471"/>
      <c r="AWN10" s="471"/>
      <c r="AWO10" s="471"/>
      <c r="AWP10" s="471"/>
      <c r="AWQ10" s="471"/>
      <c r="AWR10" s="471"/>
      <c r="AWS10" s="471"/>
      <c r="AWT10" s="471"/>
      <c r="AWU10" s="471"/>
      <c r="AWV10" s="471"/>
      <c r="AWW10" s="471"/>
      <c r="AWX10" s="471"/>
      <c r="AWY10" s="471"/>
      <c r="AWZ10" s="471"/>
      <c r="AXA10" s="471"/>
      <c r="AXB10" s="471"/>
      <c r="AXC10" s="471"/>
      <c r="AXD10" s="471"/>
      <c r="AXE10" s="471"/>
      <c r="AXF10" s="471"/>
      <c r="AXG10" s="471"/>
      <c r="AXH10" s="471"/>
      <c r="AXI10" s="471"/>
      <c r="AXJ10" s="471"/>
      <c r="AXK10" s="471"/>
      <c r="AXL10" s="471"/>
      <c r="AXM10" s="471"/>
      <c r="AXN10" s="471"/>
      <c r="AXO10" s="471"/>
      <c r="AXP10" s="471"/>
      <c r="AXQ10" s="471"/>
      <c r="AXR10" s="471"/>
      <c r="AXS10" s="471"/>
      <c r="AXT10" s="471"/>
      <c r="AXU10" s="471"/>
      <c r="AXV10" s="471"/>
      <c r="AXW10" s="471"/>
      <c r="AXX10" s="471"/>
      <c r="AXY10" s="471"/>
      <c r="AXZ10" s="471"/>
      <c r="AYA10" s="471"/>
      <c r="AYB10" s="471"/>
      <c r="AYC10" s="471"/>
      <c r="AYD10" s="471"/>
      <c r="AYE10" s="471"/>
      <c r="AYF10" s="471"/>
      <c r="AYG10" s="471"/>
      <c r="AYH10" s="471"/>
      <c r="AYI10" s="471"/>
      <c r="AYJ10" s="471"/>
      <c r="AYK10" s="471"/>
      <c r="AYL10" s="471"/>
      <c r="AYM10" s="471"/>
      <c r="AYN10" s="471"/>
      <c r="AYO10" s="471"/>
      <c r="AYP10" s="471"/>
      <c r="AYQ10" s="471"/>
      <c r="AYR10" s="471"/>
      <c r="AYS10" s="471"/>
      <c r="AYT10" s="471"/>
      <c r="AYU10" s="471"/>
      <c r="AYV10" s="471"/>
      <c r="AYW10" s="471"/>
      <c r="AYX10" s="471"/>
      <c r="AYY10" s="471"/>
      <c r="AYZ10" s="471"/>
      <c r="AZA10" s="471"/>
      <c r="AZB10" s="471"/>
      <c r="AZC10" s="471"/>
      <c r="AZD10" s="471"/>
      <c r="AZE10" s="471"/>
      <c r="AZF10" s="471"/>
      <c r="AZG10" s="471"/>
      <c r="AZH10" s="471"/>
      <c r="AZI10" s="471"/>
      <c r="AZJ10" s="471"/>
      <c r="AZK10" s="471"/>
      <c r="AZL10" s="471"/>
      <c r="AZM10" s="471"/>
      <c r="AZN10" s="471"/>
      <c r="AZO10" s="471"/>
      <c r="AZP10" s="471"/>
      <c r="AZQ10" s="471"/>
      <c r="AZR10" s="471"/>
      <c r="AZS10" s="471"/>
      <c r="AZT10" s="471"/>
      <c r="AZU10" s="471"/>
      <c r="AZV10" s="471"/>
      <c r="AZW10" s="471"/>
      <c r="AZX10" s="471"/>
      <c r="AZY10" s="471"/>
      <c r="AZZ10" s="471"/>
      <c r="BAA10" s="471"/>
      <c r="BAB10" s="471"/>
      <c r="BAC10" s="471"/>
      <c r="BAD10" s="471"/>
      <c r="BAE10" s="471"/>
      <c r="BAF10" s="471"/>
      <c r="BAG10" s="471"/>
      <c r="BAH10" s="471"/>
      <c r="BAI10" s="471"/>
      <c r="BAJ10" s="471"/>
      <c r="BAK10" s="471"/>
      <c r="BAL10" s="471"/>
      <c r="BAM10" s="471"/>
      <c r="BAN10" s="471"/>
      <c r="BAO10" s="471"/>
      <c r="BAP10" s="471"/>
      <c r="BAQ10" s="471"/>
      <c r="BAR10" s="471"/>
      <c r="BAS10" s="471"/>
      <c r="BAT10" s="471"/>
      <c r="BAU10" s="471"/>
      <c r="BAV10" s="471"/>
      <c r="BAW10" s="471"/>
      <c r="BAX10" s="471"/>
      <c r="BAY10" s="471"/>
      <c r="BAZ10" s="471"/>
      <c r="BBA10" s="471"/>
      <c r="BBB10" s="471"/>
      <c r="BBC10" s="471"/>
      <c r="BBD10" s="471"/>
      <c r="BBE10" s="471"/>
      <c r="BBF10" s="471"/>
      <c r="BBG10" s="471"/>
      <c r="BBH10" s="471"/>
      <c r="BBI10" s="471"/>
      <c r="BBJ10" s="471"/>
      <c r="BBK10" s="471"/>
      <c r="BBL10" s="471"/>
      <c r="BBM10" s="471"/>
      <c r="BBN10" s="471"/>
      <c r="BBO10" s="471"/>
      <c r="BBP10" s="471"/>
      <c r="BBQ10" s="471"/>
      <c r="BBR10" s="471"/>
      <c r="BBS10" s="471"/>
      <c r="BBT10" s="471"/>
      <c r="BBU10" s="471"/>
      <c r="BBV10" s="471"/>
      <c r="BBW10" s="471"/>
      <c r="BBX10" s="471"/>
      <c r="BBY10" s="471"/>
      <c r="BBZ10" s="471"/>
      <c r="BCA10" s="471"/>
      <c r="BCB10" s="471"/>
      <c r="BCC10" s="471"/>
      <c r="BCD10" s="471"/>
      <c r="BCE10" s="471"/>
      <c r="BCF10" s="471"/>
      <c r="BCG10" s="471"/>
      <c r="BCH10" s="471"/>
      <c r="BCI10" s="471"/>
      <c r="BCJ10" s="471"/>
      <c r="BCK10" s="471"/>
      <c r="BCL10" s="471"/>
      <c r="BCM10" s="471"/>
      <c r="BCN10" s="471"/>
      <c r="BCO10" s="471"/>
      <c r="BCP10" s="471"/>
      <c r="BCQ10" s="471"/>
      <c r="BCR10" s="471"/>
      <c r="BCS10" s="471"/>
      <c r="BCT10" s="471"/>
      <c r="BCU10" s="471"/>
      <c r="BCV10" s="471"/>
      <c r="BCW10" s="471"/>
      <c r="BCX10" s="471"/>
      <c r="BCY10" s="471"/>
      <c r="BCZ10" s="471"/>
      <c r="BDA10" s="471"/>
      <c r="BDB10" s="471"/>
      <c r="BDC10" s="471"/>
      <c r="BDD10" s="471"/>
      <c r="BDE10" s="471"/>
      <c r="BDF10" s="471"/>
      <c r="BDG10" s="471"/>
      <c r="BDH10" s="471"/>
      <c r="BDI10" s="471"/>
      <c r="BDJ10" s="471"/>
      <c r="BDK10" s="471"/>
      <c r="BDL10" s="471"/>
      <c r="BDM10" s="471"/>
      <c r="BDN10" s="471"/>
      <c r="BDO10" s="471"/>
      <c r="BDP10" s="471"/>
      <c r="BDQ10" s="471"/>
      <c r="BDR10" s="471"/>
      <c r="BDS10" s="471"/>
      <c r="BDT10" s="471"/>
      <c r="BDU10" s="471"/>
      <c r="BDV10" s="471"/>
      <c r="BDW10" s="471"/>
      <c r="BDX10" s="471"/>
      <c r="BDY10" s="471"/>
      <c r="BDZ10" s="471"/>
      <c r="BEA10" s="471"/>
      <c r="BEB10" s="471"/>
      <c r="BEC10" s="471"/>
      <c r="BED10" s="471"/>
    </row>
    <row r="11" spans="1:1486" s="421" customFormat="1" ht="28.5" x14ac:dyDescent="0.2">
      <c r="A11" s="429" t="str">
        <f>'P2'!B8</f>
        <v>2.1.  Mejora y optimización de la capacidad instalada en el  procesamiento agro industrial para la obtención de panela</v>
      </c>
      <c r="B11" s="48">
        <f>'P2'!E8</f>
        <v>0</v>
      </c>
      <c r="C11" s="48">
        <f>'P2'!F8</f>
        <v>5808791513.333334</v>
      </c>
      <c r="D11" s="48">
        <f>'P2'!G8</f>
        <v>91063405816</v>
      </c>
      <c r="E11" s="48">
        <f>'P2'!H8</f>
        <v>91063405816</v>
      </c>
      <c r="F11" s="48">
        <f>'P2'!I8</f>
        <v>91063405816</v>
      </c>
      <c r="G11" s="48">
        <f>'P2'!J8</f>
        <v>91063405816</v>
      </c>
      <c r="H11" s="48">
        <f>'P2'!K8</f>
        <v>91063405816</v>
      </c>
      <c r="I11" s="48">
        <f>'P2'!L8</f>
        <v>91063405816</v>
      </c>
      <c r="J11" s="48">
        <f>'P2'!M8</f>
        <v>91063405816</v>
      </c>
      <c r="K11" s="48">
        <f>'P2'!N8</f>
        <v>91063405816</v>
      </c>
      <c r="L11" s="48">
        <f>'P2'!O8</f>
        <v>91021797816</v>
      </c>
      <c r="M11" s="48">
        <f>'P2'!P8</f>
        <v>91021797816</v>
      </c>
      <c r="N11" s="48">
        <f>'P2'!Q8</f>
        <v>69536597816</v>
      </c>
      <c r="O11" s="48">
        <f>'P2'!R8</f>
        <v>69536597816</v>
      </c>
      <c r="P11" s="48">
        <f>'P2'!S8</f>
        <v>69536597816</v>
      </c>
      <c r="Q11" s="48">
        <f>'P2'!T8</f>
        <v>69536597816</v>
      </c>
      <c r="R11" s="48">
        <f>'P2'!U8</f>
        <v>69536597816</v>
      </c>
      <c r="S11" s="48">
        <f>'P2'!V8</f>
        <v>6970549816</v>
      </c>
      <c r="T11" s="48">
        <f>'P2'!W8</f>
        <v>6928941816</v>
      </c>
      <c r="U11" s="48">
        <f>'P2'!X8</f>
        <v>6928941816</v>
      </c>
      <c r="V11" s="48">
        <f>'P2'!Y8</f>
        <v>1284871056201.3333</v>
      </c>
      <c r="W11" s="281">
        <f t="shared" si="1"/>
        <v>0.36688407618049002</v>
      </c>
      <c r="X11" s="327"/>
      <c r="Y11" s="471"/>
      <c r="Z11" s="471"/>
      <c r="AA11" s="471"/>
      <c r="AB11" s="471"/>
      <c r="AC11" s="471"/>
      <c r="AD11" s="471"/>
      <c r="AE11" s="471"/>
      <c r="AF11" s="471"/>
      <c r="AG11" s="471"/>
      <c r="AH11" s="471"/>
      <c r="AI11" s="471"/>
      <c r="AJ11" s="471"/>
      <c r="AK11" s="471"/>
      <c r="AL11" s="471"/>
      <c r="AM11" s="471"/>
      <c r="AN11" s="471"/>
      <c r="AO11" s="471"/>
      <c r="AP11" s="471"/>
      <c r="AQ11" s="471"/>
      <c r="AR11" s="471"/>
      <c r="AS11" s="471"/>
      <c r="AT11" s="471"/>
      <c r="AU11" s="471"/>
      <c r="AV11" s="471"/>
      <c r="AW11" s="471"/>
      <c r="AX11" s="471"/>
      <c r="AY11" s="471"/>
      <c r="AZ11" s="471"/>
      <c r="BA11" s="471"/>
      <c r="BB11" s="471"/>
      <c r="BC11" s="471"/>
      <c r="BD11" s="471"/>
      <c r="BE11" s="471"/>
      <c r="BF11" s="471"/>
      <c r="BG11" s="471"/>
      <c r="BH11" s="471"/>
      <c r="BI11" s="471"/>
      <c r="BJ11" s="471"/>
      <c r="BK11" s="471"/>
      <c r="BL11" s="471"/>
      <c r="BM11" s="471"/>
      <c r="BN11" s="471"/>
      <c r="BO11" s="471"/>
      <c r="BP11" s="471"/>
      <c r="BQ11" s="471"/>
      <c r="BR11" s="471"/>
      <c r="BS11" s="471"/>
      <c r="BT11" s="471"/>
      <c r="BU11" s="471"/>
      <c r="BV11" s="471"/>
      <c r="BW11" s="471"/>
      <c r="BX11" s="471"/>
      <c r="BY11" s="471"/>
      <c r="BZ11" s="471"/>
      <c r="CA11" s="471"/>
      <c r="CB11" s="471"/>
      <c r="CC11" s="471"/>
      <c r="CD11" s="471"/>
      <c r="CE11" s="471"/>
      <c r="CF11" s="471"/>
      <c r="CG11" s="471"/>
      <c r="CH11" s="471"/>
      <c r="CI11" s="471"/>
      <c r="CJ11" s="471"/>
      <c r="CK11" s="471"/>
      <c r="CL11" s="471"/>
      <c r="CM11" s="471"/>
      <c r="CN11" s="471"/>
      <c r="CO11" s="471"/>
      <c r="CP11" s="471"/>
      <c r="CQ11" s="471"/>
      <c r="CR11" s="471"/>
      <c r="CS11" s="471"/>
      <c r="CT11" s="471"/>
      <c r="CU11" s="471"/>
      <c r="CV11" s="471"/>
      <c r="CW11" s="471"/>
      <c r="CX11" s="471"/>
      <c r="CY11" s="471"/>
      <c r="CZ11" s="471"/>
      <c r="DA11" s="471"/>
      <c r="DB11" s="471"/>
      <c r="DC11" s="471"/>
      <c r="DD11" s="471"/>
      <c r="DE11" s="471"/>
      <c r="DF11" s="471"/>
      <c r="DG11" s="471"/>
      <c r="DH11" s="471"/>
      <c r="DI11" s="471"/>
      <c r="DJ11" s="471"/>
      <c r="DK11" s="471"/>
      <c r="DL11" s="471"/>
      <c r="DM11" s="471"/>
      <c r="DN11" s="471"/>
      <c r="DO11" s="471"/>
      <c r="DP11" s="471"/>
      <c r="DQ11" s="471"/>
      <c r="DR11" s="471"/>
      <c r="DS11" s="471"/>
      <c r="DT11" s="471"/>
      <c r="DU11" s="471"/>
      <c r="DV11" s="471"/>
      <c r="DW11" s="471"/>
      <c r="DX11" s="471"/>
      <c r="DY11" s="471"/>
      <c r="DZ11" s="471"/>
      <c r="EA11" s="471"/>
      <c r="EB11" s="471"/>
      <c r="EC11" s="471"/>
      <c r="ED11" s="471"/>
      <c r="EE11" s="471"/>
      <c r="EF11" s="471"/>
      <c r="EG11" s="471"/>
      <c r="EH11" s="471"/>
      <c r="EI11" s="471"/>
      <c r="EJ11" s="471"/>
      <c r="EK11" s="471"/>
      <c r="EL11" s="471"/>
      <c r="EM11" s="471"/>
      <c r="EN11" s="471"/>
      <c r="EO11" s="471"/>
      <c r="EP11" s="471"/>
      <c r="EQ11" s="471"/>
      <c r="ER11" s="471"/>
      <c r="ES11" s="471"/>
      <c r="ET11" s="471"/>
      <c r="EU11" s="471"/>
      <c r="EV11" s="471"/>
      <c r="EW11" s="471"/>
      <c r="EX11" s="471"/>
      <c r="EY11" s="471"/>
      <c r="EZ11" s="471"/>
      <c r="FA11" s="471"/>
      <c r="FB11" s="471"/>
      <c r="FC11" s="471"/>
      <c r="FD11" s="471"/>
      <c r="FE11" s="471"/>
      <c r="FF11" s="471"/>
      <c r="FG11" s="471"/>
      <c r="FH11" s="471"/>
      <c r="FI11" s="471"/>
      <c r="FJ11" s="471"/>
      <c r="FK11" s="471"/>
      <c r="FL11" s="471"/>
      <c r="FM11" s="471"/>
      <c r="FN11" s="471"/>
      <c r="FO11" s="471"/>
      <c r="FP11" s="471"/>
      <c r="FQ11" s="471"/>
      <c r="FR11" s="471"/>
      <c r="FS11" s="471"/>
      <c r="FT11" s="471"/>
      <c r="FU11" s="471"/>
      <c r="FV11" s="471"/>
      <c r="FW11" s="471"/>
      <c r="FX11" s="471"/>
      <c r="FY11" s="471"/>
      <c r="FZ11" s="471"/>
      <c r="GA11" s="471"/>
      <c r="GB11" s="471"/>
      <c r="GC11" s="471"/>
      <c r="GD11" s="471"/>
      <c r="GE11" s="471"/>
      <c r="GF11" s="471"/>
      <c r="GG11" s="471"/>
      <c r="GH11" s="471"/>
      <c r="GI11" s="471"/>
      <c r="GJ11" s="471"/>
      <c r="GK11" s="471"/>
      <c r="GL11" s="471"/>
      <c r="GM11" s="471"/>
      <c r="GN11" s="471"/>
      <c r="GO11" s="471"/>
      <c r="GP11" s="471"/>
      <c r="GQ11" s="471"/>
      <c r="GR11" s="471"/>
      <c r="GS11" s="471"/>
      <c r="GT11" s="471"/>
      <c r="GU11" s="471"/>
      <c r="GV11" s="471"/>
      <c r="GW11" s="471"/>
      <c r="GX11" s="471"/>
      <c r="GY11" s="471"/>
      <c r="GZ11" s="471"/>
      <c r="HA11" s="471"/>
      <c r="HB11" s="471"/>
      <c r="HC11" s="471"/>
      <c r="HD11" s="471"/>
      <c r="HE11" s="471"/>
      <c r="HF11" s="471"/>
      <c r="HG11" s="471"/>
      <c r="HH11" s="471"/>
      <c r="HI11" s="471"/>
      <c r="HJ11" s="471"/>
      <c r="HK11" s="471"/>
      <c r="HL11" s="471"/>
      <c r="HM11" s="471"/>
      <c r="HN11" s="471"/>
      <c r="HO11" s="471"/>
      <c r="HP11" s="471"/>
      <c r="HQ11" s="471"/>
      <c r="HR11" s="471"/>
      <c r="HS11" s="471"/>
      <c r="HT11" s="471"/>
      <c r="HU11" s="471"/>
      <c r="HV11" s="471"/>
      <c r="HW11" s="471"/>
      <c r="HX11" s="471"/>
      <c r="HY11" s="471"/>
      <c r="HZ11" s="471"/>
      <c r="IA11" s="471"/>
      <c r="IB11" s="471"/>
      <c r="IC11" s="471"/>
      <c r="ID11" s="471"/>
      <c r="IE11" s="471"/>
      <c r="IF11" s="471"/>
      <c r="IG11" s="471"/>
      <c r="IH11" s="471"/>
      <c r="II11" s="471"/>
      <c r="IJ11" s="471"/>
      <c r="IK11" s="471"/>
      <c r="IL11" s="471"/>
      <c r="IM11" s="471"/>
      <c r="IN11" s="471"/>
      <c r="IO11" s="471"/>
      <c r="IP11" s="471"/>
      <c r="IQ11" s="471"/>
      <c r="IR11" s="471"/>
      <c r="IS11" s="471"/>
      <c r="IT11" s="471"/>
      <c r="IU11" s="471"/>
      <c r="IV11" s="471"/>
      <c r="IW11" s="471"/>
      <c r="IX11" s="471"/>
      <c r="IY11" s="471"/>
      <c r="IZ11" s="471"/>
      <c r="JA11" s="471"/>
      <c r="JB11" s="471"/>
      <c r="JC11" s="471"/>
      <c r="JD11" s="471"/>
      <c r="JE11" s="471"/>
      <c r="JF11" s="471"/>
      <c r="JG11" s="471"/>
      <c r="JH11" s="471"/>
      <c r="JI11" s="471"/>
      <c r="JJ11" s="471"/>
      <c r="JK11" s="471"/>
      <c r="JL11" s="471"/>
      <c r="JM11" s="471"/>
      <c r="JN11" s="471"/>
      <c r="JO11" s="471"/>
      <c r="JP11" s="471"/>
      <c r="JQ11" s="471"/>
      <c r="JR11" s="471"/>
      <c r="JS11" s="471"/>
      <c r="JT11" s="471"/>
      <c r="JU11" s="471"/>
      <c r="JV11" s="471"/>
      <c r="JW11" s="471"/>
      <c r="JX11" s="471"/>
      <c r="JY11" s="471"/>
      <c r="JZ11" s="471"/>
      <c r="KA11" s="471"/>
      <c r="KB11" s="471"/>
      <c r="KC11" s="471"/>
      <c r="KD11" s="471"/>
      <c r="KE11" s="471"/>
      <c r="KF11" s="471"/>
      <c r="KG11" s="471"/>
      <c r="KH11" s="471"/>
      <c r="KI11" s="471"/>
      <c r="KJ11" s="471"/>
      <c r="KK11" s="471"/>
      <c r="KL11" s="471"/>
      <c r="KM11" s="471"/>
      <c r="KN11" s="471"/>
      <c r="KO11" s="471"/>
      <c r="KP11" s="471"/>
      <c r="KQ11" s="471"/>
      <c r="KR11" s="471"/>
      <c r="KS11" s="471"/>
      <c r="KT11" s="471"/>
      <c r="KU11" s="471"/>
      <c r="KV11" s="471"/>
      <c r="KW11" s="471"/>
      <c r="KX11" s="471"/>
      <c r="KY11" s="471"/>
      <c r="KZ11" s="471"/>
      <c r="LA11" s="471"/>
      <c r="LB11" s="471"/>
      <c r="LC11" s="471"/>
      <c r="LD11" s="471"/>
      <c r="LE11" s="471"/>
      <c r="LF11" s="471"/>
      <c r="LG11" s="471"/>
      <c r="LH11" s="471"/>
      <c r="LI11" s="471"/>
      <c r="LJ11" s="471"/>
      <c r="LK11" s="471"/>
      <c r="LL11" s="471"/>
      <c r="LM11" s="471"/>
      <c r="LN11" s="471"/>
      <c r="LO11" s="471"/>
      <c r="LP11" s="471"/>
      <c r="LQ11" s="471"/>
      <c r="LR11" s="471"/>
      <c r="LS11" s="471"/>
      <c r="LT11" s="471"/>
      <c r="LU11" s="471"/>
      <c r="LV11" s="471"/>
      <c r="LW11" s="471"/>
      <c r="LX11" s="471"/>
      <c r="LY11" s="471"/>
      <c r="LZ11" s="471"/>
      <c r="MA11" s="471"/>
      <c r="MB11" s="471"/>
      <c r="MC11" s="471"/>
      <c r="MD11" s="471"/>
      <c r="ME11" s="471"/>
      <c r="MF11" s="471"/>
      <c r="MG11" s="471"/>
      <c r="MH11" s="471"/>
      <c r="MI11" s="471"/>
      <c r="MJ11" s="471"/>
      <c r="MK11" s="471"/>
      <c r="ML11" s="471"/>
      <c r="MM11" s="471"/>
      <c r="MN11" s="471"/>
      <c r="MO11" s="471"/>
      <c r="MP11" s="471"/>
      <c r="MQ11" s="471"/>
      <c r="MR11" s="471"/>
      <c r="MS11" s="471"/>
      <c r="MT11" s="471"/>
      <c r="MU11" s="471"/>
      <c r="MV11" s="471"/>
      <c r="MW11" s="471"/>
      <c r="MX11" s="471"/>
      <c r="MY11" s="471"/>
      <c r="MZ11" s="471"/>
      <c r="NA11" s="471"/>
      <c r="NB11" s="471"/>
      <c r="NC11" s="471"/>
      <c r="ND11" s="471"/>
      <c r="NE11" s="471"/>
      <c r="NF11" s="471"/>
      <c r="NG11" s="471"/>
      <c r="NH11" s="471"/>
      <c r="NI11" s="471"/>
      <c r="NJ11" s="471"/>
      <c r="NK11" s="471"/>
      <c r="NL11" s="471"/>
      <c r="NM11" s="471"/>
      <c r="NN11" s="471"/>
      <c r="NO11" s="471"/>
      <c r="NP11" s="471"/>
      <c r="NQ11" s="471"/>
      <c r="NR11" s="471"/>
      <c r="NS11" s="471"/>
      <c r="NT11" s="471"/>
      <c r="NU11" s="471"/>
      <c r="NV11" s="471"/>
      <c r="NW11" s="471"/>
      <c r="NX11" s="471"/>
      <c r="NY11" s="471"/>
      <c r="NZ11" s="471"/>
      <c r="OA11" s="471"/>
      <c r="OB11" s="471"/>
      <c r="OC11" s="471"/>
      <c r="OD11" s="471"/>
      <c r="OE11" s="471"/>
      <c r="OF11" s="471"/>
      <c r="OG11" s="471"/>
      <c r="OH11" s="471"/>
      <c r="OI11" s="471"/>
      <c r="OJ11" s="471"/>
      <c r="OK11" s="471"/>
      <c r="OL11" s="471"/>
      <c r="OM11" s="471"/>
      <c r="ON11" s="471"/>
      <c r="OO11" s="471"/>
      <c r="OP11" s="471"/>
      <c r="OQ11" s="471"/>
      <c r="OR11" s="471"/>
      <c r="OS11" s="471"/>
      <c r="OT11" s="471"/>
      <c r="OU11" s="471"/>
      <c r="OV11" s="471"/>
      <c r="OW11" s="471"/>
      <c r="OX11" s="471"/>
      <c r="OY11" s="471"/>
      <c r="OZ11" s="471"/>
      <c r="PA11" s="471"/>
      <c r="PB11" s="471"/>
      <c r="PC11" s="471"/>
      <c r="PD11" s="471"/>
      <c r="PE11" s="471"/>
      <c r="PF11" s="471"/>
      <c r="PG11" s="471"/>
      <c r="PH11" s="471"/>
      <c r="PI11" s="471"/>
      <c r="PJ11" s="471"/>
      <c r="PK11" s="471"/>
      <c r="PL11" s="471"/>
      <c r="PM11" s="471"/>
      <c r="PN11" s="471"/>
      <c r="PO11" s="471"/>
      <c r="PP11" s="471"/>
      <c r="PQ11" s="471"/>
      <c r="PR11" s="471"/>
      <c r="PS11" s="471"/>
      <c r="PT11" s="471"/>
      <c r="PU11" s="471"/>
      <c r="PV11" s="471"/>
      <c r="PW11" s="471"/>
      <c r="PX11" s="471"/>
      <c r="PY11" s="471"/>
      <c r="PZ11" s="471"/>
      <c r="QA11" s="471"/>
      <c r="QB11" s="471"/>
      <c r="QC11" s="471"/>
      <c r="QD11" s="471"/>
      <c r="QE11" s="471"/>
      <c r="QF11" s="471"/>
      <c r="QG11" s="471"/>
      <c r="QH11" s="471"/>
      <c r="QI11" s="471"/>
      <c r="QJ11" s="471"/>
      <c r="QK11" s="471"/>
      <c r="QL11" s="471"/>
      <c r="QM11" s="471"/>
      <c r="QN11" s="471"/>
      <c r="QO11" s="471"/>
      <c r="QP11" s="471"/>
      <c r="QQ11" s="471"/>
      <c r="QR11" s="471"/>
      <c r="QS11" s="471"/>
      <c r="QT11" s="471"/>
      <c r="QU11" s="471"/>
      <c r="QV11" s="471"/>
      <c r="QW11" s="471"/>
      <c r="QX11" s="471"/>
      <c r="QY11" s="471"/>
      <c r="QZ11" s="471"/>
      <c r="RA11" s="471"/>
      <c r="RB11" s="471"/>
      <c r="RC11" s="471"/>
      <c r="RD11" s="471"/>
      <c r="RE11" s="471"/>
      <c r="RF11" s="471"/>
      <c r="RG11" s="471"/>
      <c r="RH11" s="471"/>
      <c r="RI11" s="471"/>
      <c r="RJ11" s="471"/>
      <c r="RK11" s="471"/>
      <c r="RL11" s="471"/>
      <c r="RM11" s="471"/>
      <c r="RN11" s="471"/>
      <c r="RO11" s="471"/>
      <c r="RP11" s="471"/>
      <c r="RQ11" s="471"/>
      <c r="RR11" s="471"/>
      <c r="RS11" s="471"/>
      <c r="RT11" s="471"/>
      <c r="RU11" s="471"/>
      <c r="RV11" s="471"/>
      <c r="RW11" s="471"/>
      <c r="RX11" s="471"/>
      <c r="RY11" s="471"/>
      <c r="RZ11" s="471"/>
      <c r="SA11" s="471"/>
      <c r="SB11" s="471"/>
      <c r="SC11" s="471"/>
      <c r="SD11" s="471"/>
      <c r="SE11" s="471"/>
      <c r="SF11" s="471"/>
      <c r="SG11" s="471"/>
      <c r="SH11" s="471"/>
      <c r="SI11" s="471"/>
      <c r="SJ11" s="471"/>
      <c r="SK11" s="471"/>
      <c r="SL11" s="471"/>
      <c r="SM11" s="471"/>
      <c r="SN11" s="471"/>
      <c r="SO11" s="471"/>
      <c r="SP11" s="471"/>
      <c r="SQ11" s="471"/>
      <c r="SR11" s="471"/>
      <c r="SS11" s="471"/>
      <c r="ST11" s="471"/>
      <c r="SU11" s="471"/>
      <c r="SV11" s="471"/>
      <c r="SW11" s="471"/>
      <c r="SX11" s="471"/>
      <c r="SY11" s="471"/>
      <c r="SZ11" s="471"/>
      <c r="TA11" s="471"/>
      <c r="TB11" s="471"/>
      <c r="TC11" s="471"/>
      <c r="TD11" s="471"/>
      <c r="TE11" s="471"/>
      <c r="TF11" s="471"/>
      <c r="TG11" s="471"/>
      <c r="TH11" s="471"/>
      <c r="TI11" s="471"/>
      <c r="TJ11" s="471"/>
      <c r="TK11" s="471"/>
      <c r="TL11" s="471"/>
      <c r="TM11" s="471"/>
      <c r="TN11" s="471"/>
      <c r="TO11" s="471"/>
      <c r="TP11" s="471"/>
      <c r="TQ11" s="471"/>
      <c r="TR11" s="471"/>
      <c r="TS11" s="471"/>
      <c r="TT11" s="471"/>
      <c r="TU11" s="471"/>
      <c r="TV11" s="471"/>
      <c r="TW11" s="471"/>
      <c r="TX11" s="471"/>
      <c r="TY11" s="471"/>
      <c r="TZ11" s="471"/>
      <c r="UA11" s="471"/>
      <c r="UB11" s="471"/>
      <c r="UC11" s="471"/>
      <c r="UD11" s="471"/>
      <c r="UE11" s="471"/>
      <c r="UF11" s="471"/>
      <c r="UG11" s="471"/>
      <c r="UH11" s="471"/>
      <c r="UI11" s="471"/>
      <c r="UJ11" s="471"/>
      <c r="UK11" s="471"/>
      <c r="UL11" s="471"/>
      <c r="UM11" s="471"/>
      <c r="UN11" s="471"/>
      <c r="UO11" s="471"/>
      <c r="UP11" s="471"/>
      <c r="UQ11" s="471"/>
      <c r="UR11" s="471"/>
      <c r="US11" s="471"/>
      <c r="UT11" s="471"/>
      <c r="UU11" s="471"/>
      <c r="UV11" s="471"/>
      <c r="UW11" s="471"/>
      <c r="UX11" s="471"/>
      <c r="UY11" s="471"/>
      <c r="UZ11" s="471"/>
      <c r="VA11" s="471"/>
      <c r="VB11" s="471"/>
      <c r="VC11" s="471"/>
      <c r="VD11" s="471"/>
      <c r="VE11" s="471"/>
      <c r="VF11" s="471"/>
      <c r="VG11" s="471"/>
      <c r="VH11" s="471"/>
      <c r="VI11" s="471"/>
      <c r="VJ11" s="471"/>
      <c r="VK11" s="471"/>
      <c r="VL11" s="471"/>
      <c r="VM11" s="471"/>
      <c r="VN11" s="471"/>
      <c r="VO11" s="471"/>
      <c r="VP11" s="471"/>
      <c r="VQ11" s="471"/>
      <c r="VR11" s="471"/>
      <c r="VS11" s="471"/>
      <c r="VT11" s="471"/>
      <c r="VU11" s="471"/>
      <c r="VV11" s="471"/>
      <c r="VW11" s="471"/>
      <c r="VX11" s="471"/>
      <c r="VY11" s="471"/>
      <c r="VZ11" s="471"/>
      <c r="WA11" s="471"/>
      <c r="WB11" s="471"/>
      <c r="WC11" s="471"/>
      <c r="WD11" s="471"/>
      <c r="WE11" s="471"/>
      <c r="WF11" s="471"/>
      <c r="WG11" s="471"/>
      <c r="WH11" s="471"/>
      <c r="WI11" s="471"/>
      <c r="WJ11" s="471"/>
      <c r="WK11" s="471"/>
      <c r="WL11" s="471"/>
      <c r="WM11" s="471"/>
      <c r="WN11" s="471"/>
      <c r="WO11" s="471"/>
      <c r="WP11" s="471"/>
      <c r="WQ11" s="471"/>
      <c r="WR11" s="471"/>
      <c r="WS11" s="471"/>
      <c r="WT11" s="471"/>
      <c r="WU11" s="471"/>
      <c r="WV11" s="471"/>
      <c r="WW11" s="471"/>
      <c r="WX11" s="471"/>
      <c r="WY11" s="471"/>
      <c r="WZ11" s="471"/>
      <c r="XA11" s="471"/>
      <c r="XB11" s="471"/>
      <c r="XC11" s="471"/>
      <c r="XD11" s="471"/>
      <c r="XE11" s="471"/>
      <c r="XF11" s="471"/>
      <c r="XG11" s="471"/>
      <c r="XH11" s="471"/>
      <c r="XI11" s="471"/>
      <c r="XJ11" s="471"/>
      <c r="XK11" s="471"/>
      <c r="XL11" s="471"/>
      <c r="XM11" s="471"/>
      <c r="XN11" s="471"/>
      <c r="XO11" s="471"/>
      <c r="XP11" s="471"/>
      <c r="XQ11" s="471"/>
      <c r="XR11" s="471"/>
      <c r="XS11" s="471"/>
      <c r="XT11" s="471"/>
      <c r="XU11" s="471"/>
      <c r="XV11" s="471"/>
      <c r="XW11" s="471"/>
      <c r="XX11" s="471"/>
      <c r="XY11" s="471"/>
      <c r="XZ11" s="471"/>
      <c r="YA11" s="471"/>
      <c r="YB11" s="471"/>
      <c r="YC11" s="471"/>
      <c r="YD11" s="471"/>
      <c r="YE11" s="471"/>
      <c r="YF11" s="471"/>
      <c r="YG11" s="471"/>
      <c r="YH11" s="471"/>
      <c r="YI11" s="471"/>
      <c r="YJ11" s="471"/>
      <c r="YK11" s="471"/>
      <c r="YL11" s="471"/>
      <c r="YM11" s="471"/>
      <c r="YN11" s="471"/>
      <c r="YO11" s="471"/>
      <c r="YP11" s="471"/>
      <c r="YQ11" s="471"/>
      <c r="YR11" s="471"/>
      <c r="YS11" s="471"/>
      <c r="YT11" s="471"/>
      <c r="YU11" s="471"/>
      <c r="YV11" s="471"/>
      <c r="YW11" s="471"/>
      <c r="YX11" s="471"/>
      <c r="YY11" s="471"/>
      <c r="YZ11" s="471"/>
      <c r="ZA11" s="471"/>
      <c r="ZB11" s="471"/>
      <c r="ZC11" s="471"/>
      <c r="ZD11" s="471"/>
      <c r="ZE11" s="471"/>
      <c r="ZF11" s="471"/>
      <c r="ZG11" s="471"/>
      <c r="ZH11" s="471"/>
      <c r="ZI11" s="471"/>
      <c r="ZJ11" s="471"/>
      <c r="ZK11" s="471"/>
      <c r="ZL11" s="471"/>
      <c r="ZM11" s="471"/>
      <c r="ZN11" s="471"/>
      <c r="ZO11" s="471"/>
      <c r="ZP11" s="471"/>
      <c r="ZQ11" s="471"/>
      <c r="ZR11" s="471"/>
      <c r="ZS11" s="471"/>
      <c r="ZT11" s="471"/>
      <c r="ZU11" s="471"/>
      <c r="ZV11" s="471"/>
      <c r="ZW11" s="471"/>
      <c r="ZX11" s="471"/>
      <c r="ZY11" s="471"/>
      <c r="ZZ11" s="471"/>
      <c r="AAA11" s="471"/>
      <c r="AAB11" s="471"/>
      <c r="AAC11" s="471"/>
      <c r="AAD11" s="471"/>
      <c r="AAE11" s="471"/>
      <c r="AAF11" s="471"/>
      <c r="AAG11" s="471"/>
      <c r="AAH11" s="471"/>
      <c r="AAI11" s="471"/>
      <c r="AAJ11" s="471"/>
      <c r="AAK11" s="471"/>
      <c r="AAL11" s="471"/>
      <c r="AAM11" s="471"/>
      <c r="AAN11" s="471"/>
      <c r="AAO11" s="471"/>
      <c r="AAP11" s="471"/>
      <c r="AAQ11" s="471"/>
      <c r="AAR11" s="471"/>
      <c r="AAS11" s="471"/>
      <c r="AAT11" s="471"/>
      <c r="AAU11" s="471"/>
      <c r="AAV11" s="471"/>
      <c r="AAW11" s="471"/>
      <c r="AAX11" s="471"/>
      <c r="AAY11" s="471"/>
      <c r="AAZ11" s="471"/>
      <c r="ABA11" s="471"/>
      <c r="ABB11" s="471"/>
      <c r="ABC11" s="471"/>
      <c r="ABD11" s="471"/>
      <c r="ABE11" s="471"/>
      <c r="ABF11" s="471"/>
      <c r="ABG11" s="471"/>
      <c r="ABH11" s="471"/>
      <c r="ABI11" s="471"/>
      <c r="ABJ11" s="471"/>
      <c r="ABK11" s="471"/>
      <c r="ABL11" s="471"/>
      <c r="ABM11" s="471"/>
      <c r="ABN11" s="471"/>
      <c r="ABO11" s="471"/>
      <c r="ABP11" s="471"/>
      <c r="ABQ11" s="471"/>
      <c r="ABR11" s="471"/>
      <c r="ABS11" s="471"/>
      <c r="ABT11" s="471"/>
      <c r="ABU11" s="471"/>
      <c r="ABV11" s="471"/>
      <c r="ABW11" s="471"/>
      <c r="ABX11" s="471"/>
      <c r="ABY11" s="471"/>
      <c r="ABZ11" s="471"/>
      <c r="ACA11" s="471"/>
      <c r="ACB11" s="471"/>
      <c r="ACC11" s="471"/>
      <c r="ACD11" s="471"/>
      <c r="ACE11" s="471"/>
      <c r="ACF11" s="471"/>
      <c r="ACG11" s="471"/>
      <c r="ACH11" s="471"/>
      <c r="ACI11" s="471"/>
      <c r="ACJ11" s="471"/>
      <c r="ACK11" s="471"/>
      <c r="ACL11" s="471"/>
      <c r="ACM11" s="471"/>
      <c r="ACN11" s="471"/>
      <c r="ACO11" s="471"/>
      <c r="ACP11" s="471"/>
      <c r="ACQ11" s="471"/>
      <c r="ACR11" s="471"/>
      <c r="ACS11" s="471"/>
      <c r="ACT11" s="471"/>
      <c r="ACU11" s="471"/>
      <c r="ACV11" s="471"/>
      <c r="ACW11" s="471"/>
      <c r="ACX11" s="471"/>
      <c r="ACY11" s="471"/>
      <c r="ACZ11" s="471"/>
      <c r="ADA11" s="471"/>
      <c r="ADB11" s="471"/>
      <c r="ADC11" s="471"/>
      <c r="ADD11" s="471"/>
      <c r="ADE11" s="471"/>
      <c r="ADF11" s="471"/>
      <c r="ADG11" s="471"/>
      <c r="ADH11" s="471"/>
      <c r="ADI11" s="471"/>
      <c r="ADJ11" s="471"/>
      <c r="ADK11" s="471"/>
      <c r="ADL11" s="471"/>
      <c r="ADM11" s="471"/>
      <c r="ADN11" s="471"/>
      <c r="ADO11" s="471"/>
      <c r="ADP11" s="471"/>
      <c r="ADQ11" s="471"/>
      <c r="ADR11" s="471"/>
      <c r="ADS11" s="471"/>
      <c r="ADT11" s="471"/>
      <c r="ADU11" s="471"/>
      <c r="ADV11" s="471"/>
      <c r="ADW11" s="471"/>
      <c r="ADX11" s="471"/>
      <c r="ADY11" s="471"/>
      <c r="ADZ11" s="471"/>
      <c r="AEA11" s="471"/>
      <c r="AEB11" s="471"/>
      <c r="AEC11" s="471"/>
      <c r="AED11" s="471"/>
      <c r="AEE11" s="471"/>
      <c r="AEF11" s="471"/>
      <c r="AEG11" s="471"/>
      <c r="AEH11" s="471"/>
      <c r="AEI11" s="471"/>
      <c r="AEJ11" s="471"/>
      <c r="AEK11" s="471"/>
      <c r="AEL11" s="471"/>
      <c r="AEM11" s="471"/>
      <c r="AEN11" s="471"/>
      <c r="AEO11" s="471"/>
      <c r="AEP11" s="471"/>
      <c r="AEQ11" s="471"/>
      <c r="AER11" s="471"/>
      <c r="AES11" s="471"/>
      <c r="AET11" s="471"/>
      <c r="AEU11" s="471"/>
      <c r="AEV11" s="471"/>
      <c r="AEW11" s="471"/>
      <c r="AEX11" s="471"/>
      <c r="AEY11" s="471"/>
      <c r="AEZ11" s="471"/>
      <c r="AFA11" s="471"/>
      <c r="AFB11" s="471"/>
      <c r="AFC11" s="471"/>
      <c r="AFD11" s="471"/>
      <c r="AFE11" s="471"/>
      <c r="AFF11" s="471"/>
      <c r="AFG11" s="471"/>
      <c r="AFH11" s="471"/>
      <c r="AFI11" s="471"/>
      <c r="AFJ11" s="471"/>
      <c r="AFK11" s="471"/>
      <c r="AFL11" s="471"/>
      <c r="AFM11" s="471"/>
      <c r="AFN11" s="471"/>
      <c r="AFO11" s="471"/>
      <c r="AFP11" s="471"/>
      <c r="AFQ11" s="471"/>
      <c r="AFR11" s="471"/>
      <c r="AFS11" s="471"/>
      <c r="AFT11" s="471"/>
      <c r="AFU11" s="471"/>
      <c r="AFV11" s="471"/>
      <c r="AFW11" s="471"/>
      <c r="AFX11" s="471"/>
      <c r="AFY11" s="471"/>
      <c r="AFZ11" s="471"/>
      <c r="AGA11" s="471"/>
      <c r="AGB11" s="471"/>
      <c r="AGC11" s="471"/>
      <c r="AGD11" s="471"/>
      <c r="AGE11" s="471"/>
      <c r="AGF11" s="471"/>
      <c r="AGG11" s="471"/>
      <c r="AGH11" s="471"/>
      <c r="AGI11" s="471"/>
      <c r="AGJ11" s="471"/>
      <c r="AGK11" s="471"/>
      <c r="AGL11" s="471"/>
      <c r="AGM11" s="471"/>
      <c r="AGN11" s="471"/>
      <c r="AGO11" s="471"/>
      <c r="AGP11" s="471"/>
      <c r="AGQ11" s="471"/>
      <c r="AGR11" s="471"/>
      <c r="AGS11" s="471"/>
      <c r="AGT11" s="471"/>
      <c r="AGU11" s="471"/>
      <c r="AGV11" s="471"/>
      <c r="AGW11" s="471"/>
      <c r="AGX11" s="471"/>
      <c r="AGY11" s="471"/>
      <c r="AGZ11" s="471"/>
      <c r="AHA11" s="471"/>
      <c r="AHB11" s="471"/>
      <c r="AHC11" s="471"/>
      <c r="AHD11" s="471"/>
      <c r="AHE11" s="471"/>
      <c r="AHF11" s="471"/>
      <c r="AHG11" s="471"/>
      <c r="AHH11" s="471"/>
      <c r="AHI11" s="471"/>
      <c r="AHJ11" s="471"/>
      <c r="AHK11" s="471"/>
      <c r="AHL11" s="471"/>
      <c r="AHM11" s="471"/>
      <c r="AHN11" s="471"/>
      <c r="AHO11" s="471"/>
      <c r="AHP11" s="471"/>
      <c r="AHQ11" s="471"/>
      <c r="AHR11" s="471"/>
      <c r="AHS11" s="471"/>
      <c r="AHT11" s="471"/>
      <c r="AHU11" s="471"/>
      <c r="AHV11" s="471"/>
      <c r="AHW11" s="471"/>
      <c r="AHX11" s="471"/>
      <c r="AHY11" s="471"/>
      <c r="AHZ11" s="471"/>
      <c r="AIA11" s="471"/>
      <c r="AIB11" s="471"/>
      <c r="AIC11" s="471"/>
      <c r="AID11" s="471"/>
      <c r="AIE11" s="471"/>
      <c r="AIF11" s="471"/>
      <c r="AIG11" s="471"/>
      <c r="AIH11" s="471"/>
      <c r="AII11" s="471"/>
      <c r="AIJ11" s="471"/>
      <c r="AIK11" s="471"/>
      <c r="AIL11" s="471"/>
      <c r="AIM11" s="471"/>
      <c r="AIN11" s="471"/>
      <c r="AIO11" s="471"/>
      <c r="AIP11" s="471"/>
      <c r="AIQ11" s="471"/>
      <c r="AIR11" s="471"/>
      <c r="AIS11" s="471"/>
      <c r="AIT11" s="471"/>
      <c r="AIU11" s="471"/>
      <c r="AIV11" s="471"/>
      <c r="AIW11" s="471"/>
      <c r="AIX11" s="471"/>
      <c r="AIY11" s="471"/>
      <c r="AIZ11" s="471"/>
      <c r="AJA11" s="471"/>
      <c r="AJB11" s="471"/>
      <c r="AJC11" s="471"/>
      <c r="AJD11" s="471"/>
      <c r="AJE11" s="471"/>
      <c r="AJF11" s="471"/>
      <c r="AJG11" s="471"/>
      <c r="AJH11" s="471"/>
      <c r="AJI11" s="471"/>
      <c r="AJJ11" s="471"/>
      <c r="AJK11" s="471"/>
      <c r="AJL11" s="471"/>
      <c r="AJM11" s="471"/>
      <c r="AJN11" s="471"/>
      <c r="AJO11" s="471"/>
      <c r="AJP11" s="471"/>
      <c r="AJQ11" s="471"/>
      <c r="AJR11" s="471"/>
      <c r="AJS11" s="471"/>
      <c r="AJT11" s="471"/>
      <c r="AJU11" s="471"/>
      <c r="AJV11" s="471"/>
      <c r="AJW11" s="471"/>
      <c r="AJX11" s="471"/>
      <c r="AJY11" s="471"/>
      <c r="AJZ11" s="471"/>
      <c r="AKA11" s="471"/>
      <c r="AKB11" s="471"/>
      <c r="AKC11" s="471"/>
      <c r="AKD11" s="471"/>
      <c r="AKE11" s="471"/>
      <c r="AKF11" s="471"/>
      <c r="AKG11" s="471"/>
      <c r="AKH11" s="471"/>
      <c r="AKI11" s="471"/>
      <c r="AKJ11" s="471"/>
      <c r="AKK11" s="471"/>
      <c r="AKL11" s="471"/>
      <c r="AKM11" s="471"/>
      <c r="AKN11" s="471"/>
      <c r="AKO11" s="471"/>
      <c r="AKP11" s="471"/>
      <c r="AKQ11" s="471"/>
      <c r="AKR11" s="471"/>
      <c r="AKS11" s="471"/>
      <c r="AKT11" s="471"/>
      <c r="AKU11" s="471"/>
      <c r="AKV11" s="471"/>
      <c r="AKW11" s="471"/>
      <c r="AKX11" s="471"/>
      <c r="AKY11" s="471"/>
      <c r="AKZ11" s="471"/>
      <c r="ALA11" s="471"/>
      <c r="ALB11" s="471"/>
      <c r="ALC11" s="471"/>
      <c r="ALD11" s="471"/>
      <c r="ALE11" s="471"/>
      <c r="ALF11" s="471"/>
      <c r="ALG11" s="471"/>
      <c r="ALH11" s="471"/>
      <c r="ALI11" s="471"/>
      <c r="ALJ11" s="471"/>
      <c r="ALK11" s="471"/>
      <c r="ALL11" s="471"/>
      <c r="ALM11" s="471"/>
      <c r="ALN11" s="471"/>
      <c r="ALO11" s="471"/>
      <c r="ALP11" s="471"/>
      <c r="ALQ11" s="471"/>
      <c r="ALR11" s="471"/>
      <c r="ALS11" s="471"/>
      <c r="ALT11" s="471"/>
      <c r="ALU11" s="471"/>
      <c r="ALV11" s="471"/>
      <c r="ALW11" s="471"/>
      <c r="ALX11" s="471"/>
      <c r="ALY11" s="471"/>
      <c r="ALZ11" s="471"/>
      <c r="AMA11" s="471"/>
      <c r="AMB11" s="471"/>
      <c r="AMC11" s="471"/>
      <c r="AMD11" s="471"/>
      <c r="AME11" s="471"/>
      <c r="AMF11" s="471"/>
      <c r="AMG11" s="471"/>
      <c r="AMH11" s="471"/>
      <c r="AMI11" s="471"/>
      <c r="AMJ11" s="471"/>
      <c r="AMK11" s="471"/>
      <c r="AML11" s="471"/>
      <c r="AMM11" s="471"/>
      <c r="AMN11" s="471"/>
      <c r="AMO11" s="471"/>
      <c r="AMP11" s="471"/>
      <c r="AMQ11" s="471"/>
      <c r="AMR11" s="471"/>
      <c r="AMS11" s="471"/>
      <c r="AMT11" s="471"/>
      <c r="AMU11" s="471"/>
      <c r="AMV11" s="471"/>
      <c r="AMW11" s="471"/>
      <c r="AMX11" s="471"/>
      <c r="AMY11" s="471"/>
      <c r="AMZ11" s="471"/>
      <c r="ANA11" s="471"/>
      <c r="ANB11" s="471"/>
      <c r="ANC11" s="471"/>
      <c r="AND11" s="471"/>
      <c r="ANE11" s="471"/>
      <c r="ANF11" s="471"/>
      <c r="ANG11" s="471"/>
      <c r="ANH11" s="471"/>
      <c r="ANI11" s="471"/>
      <c r="ANJ11" s="471"/>
      <c r="ANK11" s="471"/>
      <c r="ANL11" s="471"/>
      <c r="ANM11" s="471"/>
      <c r="ANN11" s="471"/>
      <c r="ANO11" s="471"/>
      <c r="ANP11" s="471"/>
      <c r="ANQ11" s="471"/>
      <c r="ANR11" s="471"/>
      <c r="ANS11" s="471"/>
      <c r="ANT11" s="471"/>
      <c r="ANU11" s="471"/>
      <c r="ANV11" s="471"/>
      <c r="ANW11" s="471"/>
      <c r="ANX11" s="471"/>
      <c r="ANY11" s="471"/>
      <c r="ANZ11" s="471"/>
      <c r="AOA11" s="471"/>
      <c r="AOB11" s="471"/>
      <c r="AOC11" s="471"/>
      <c r="AOD11" s="471"/>
      <c r="AOE11" s="471"/>
      <c r="AOF11" s="471"/>
      <c r="AOG11" s="471"/>
      <c r="AOH11" s="471"/>
      <c r="AOI11" s="471"/>
      <c r="AOJ11" s="471"/>
      <c r="AOK11" s="471"/>
      <c r="AOL11" s="471"/>
      <c r="AOM11" s="471"/>
      <c r="AON11" s="471"/>
      <c r="AOO11" s="471"/>
      <c r="AOP11" s="471"/>
      <c r="AOQ11" s="471"/>
      <c r="AOR11" s="471"/>
      <c r="AOS11" s="471"/>
      <c r="AOT11" s="471"/>
      <c r="AOU11" s="471"/>
      <c r="AOV11" s="471"/>
      <c r="AOW11" s="471"/>
      <c r="AOX11" s="471"/>
      <c r="AOY11" s="471"/>
      <c r="AOZ11" s="471"/>
      <c r="APA11" s="471"/>
      <c r="APB11" s="471"/>
      <c r="APC11" s="471"/>
      <c r="APD11" s="471"/>
      <c r="APE11" s="471"/>
      <c r="APF11" s="471"/>
      <c r="APG11" s="471"/>
      <c r="APH11" s="471"/>
      <c r="API11" s="471"/>
      <c r="APJ11" s="471"/>
      <c r="APK11" s="471"/>
      <c r="APL11" s="471"/>
      <c r="APM11" s="471"/>
      <c r="APN11" s="471"/>
      <c r="APO11" s="471"/>
      <c r="APP11" s="471"/>
      <c r="APQ11" s="471"/>
      <c r="APR11" s="471"/>
      <c r="APS11" s="471"/>
      <c r="APT11" s="471"/>
      <c r="APU11" s="471"/>
      <c r="APV11" s="471"/>
      <c r="APW11" s="471"/>
      <c r="APX11" s="471"/>
      <c r="APY11" s="471"/>
      <c r="APZ11" s="471"/>
      <c r="AQA11" s="471"/>
      <c r="AQB11" s="471"/>
      <c r="AQC11" s="471"/>
      <c r="AQD11" s="471"/>
      <c r="AQE11" s="471"/>
      <c r="AQF11" s="471"/>
      <c r="AQG11" s="471"/>
      <c r="AQH11" s="471"/>
      <c r="AQI11" s="471"/>
      <c r="AQJ11" s="471"/>
      <c r="AQK11" s="471"/>
      <c r="AQL11" s="471"/>
      <c r="AQM11" s="471"/>
      <c r="AQN11" s="471"/>
      <c r="AQO11" s="471"/>
      <c r="AQP11" s="471"/>
      <c r="AQQ11" s="471"/>
      <c r="AQR11" s="471"/>
      <c r="AQS11" s="471"/>
      <c r="AQT11" s="471"/>
      <c r="AQU11" s="471"/>
      <c r="AQV11" s="471"/>
      <c r="AQW11" s="471"/>
      <c r="AQX11" s="471"/>
      <c r="AQY11" s="471"/>
      <c r="AQZ11" s="471"/>
      <c r="ARA11" s="471"/>
      <c r="ARB11" s="471"/>
      <c r="ARC11" s="471"/>
      <c r="ARD11" s="471"/>
      <c r="ARE11" s="471"/>
      <c r="ARF11" s="471"/>
      <c r="ARG11" s="471"/>
      <c r="ARH11" s="471"/>
      <c r="ARI11" s="471"/>
      <c r="ARJ11" s="471"/>
      <c r="ARK11" s="471"/>
      <c r="ARL11" s="471"/>
      <c r="ARM11" s="471"/>
      <c r="ARN11" s="471"/>
      <c r="ARO11" s="471"/>
      <c r="ARP11" s="471"/>
      <c r="ARQ11" s="471"/>
      <c r="ARR11" s="471"/>
      <c r="ARS11" s="471"/>
      <c r="ART11" s="471"/>
      <c r="ARU11" s="471"/>
      <c r="ARV11" s="471"/>
      <c r="ARW11" s="471"/>
      <c r="ARX11" s="471"/>
      <c r="ARY11" s="471"/>
      <c r="ARZ11" s="471"/>
      <c r="ASA11" s="471"/>
      <c r="ASB11" s="471"/>
      <c r="ASC11" s="471"/>
      <c r="ASD11" s="471"/>
      <c r="ASE11" s="471"/>
      <c r="ASF11" s="471"/>
      <c r="ASG11" s="471"/>
      <c r="ASH11" s="471"/>
      <c r="ASI11" s="471"/>
      <c r="ASJ11" s="471"/>
      <c r="ASK11" s="471"/>
      <c r="ASL11" s="471"/>
      <c r="ASM11" s="471"/>
      <c r="ASN11" s="471"/>
      <c r="ASO11" s="471"/>
      <c r="ASP11" s="471"/>
      <c r="ASQ11" s="471"/>
      <c r="ASR11" s="471"/>
      <c r="ASS11" s="471"/>
      <c r="AST11" s="471"/>
      <c r="ASU11" s="471"/>
      <c r="ASV11" s="471"/>
      <c r="ASW11" s="471"/>
      <c r="ASX11" s="471"/>
      <c r="ASY11" s="471"/>
      <c r="ASZ11" s="471"/>
      <c r="ATA11" s="471"/>
      <c r="ATB11" s="471"/>
      <c r="ATC11" s="471"/>
      <c r="ATD11" s="471"/>
      <c r="ATE11" s="471"/>
      <c r="ATF11" s="471"/>
      <c r="ATG11" s="471"/>
      <c r="ATH11" s="471"/>
      <c r="ATI11" s="471"/>
      <c r="ATJ11" s="471"/>
      <c r="ATK11" s="471"/>
      <c r="ATL11" s="471"/>
      <c r="ATM11" s="471"/>
      <c r="ATN11" s="471"/>
      <c r="ATO11" s="471"/>
      <c r="ATP11" s="471"/>
      <c r="ATQ11" s="471"/>
      <c r="ATR11" s="471"/>
      <c r="ATS11" s="471"/>
      <c r="ATT11" s="471"/>
      <c r="ATU11" s="471"/>
      <c r="ATV11" s="471"/>
      <c r="ATW11" s="471"/>
      <c r="ATX11" s="471"/>
      <c r="ATY11" s="471"/>
      <c r="ATZ11" s="471"/>
      <c r="AUA11" s="471"/>
      <c r="AUB11" s="471"/>
      <c r="AUC11" s="471"/>
      <c r="AUD11" s="471"/>
      <c r="AUE11" s="471"/>
      <c r="AUF11" s="471"/>
      <c r="AUG11" s="471"/>
      <c r="AUH11" s="471"/>
      <c r="AUI11" s="471"/>
      <c r="AUJ11" s="471"/>
      <c r="AUK11" s="471"/>
      <c r="AUL11" s="471"/>
      <c r="AUM11" s="471"/>
      <c r="AUN11" s="471"/>
      <c r="AUO11" s="471"/>
      <c r="AUP11" s="471"/>
      <c r="AUQ11" s="471"/>
      <c r="AUR11" s="471"/>
      <c r="AUS11" s="471"/>
      <c r="AUT11" s="471"/>
      <c r="AUU11" s="471"/>
      <c r="AUV11" s="471"/>
      <c r="AUW11" s="471"/>
      <c r="AUX11" s="471"/>
      <c r="AUY11" s="471"/>
      <c r="AUZ11" s="471"/>
      <c r="AVA11" s="471"/>
      <c r="AVB11" s="471"/>
      <c r="AVC11" s="471"/>
      <c r="AVD11" s="471"/>
      <c r="AVE11" s="471"/>
      <c r="AVF11" s="471"/>
      <c r="AVG11" s="471"/>
      <c r="AVH11" s="471"/>
      <c r="AVI11" s="471"/>
      <c r="AVJ11" s="471"/>
      <c r="AVK11" s="471"/>
      <c r="AVL11" s="471"/>
      <c r="AVM11" s="471"/>
      <c r="AVN11" s="471"/>
      <c r="AVO11" s="471"/>
      <c r="AVP11" s="471"/>
      <c r="AVQ11" s="471"/>
      <c r="AVR11" s="471"/>
      <c r="AVS11" s="471"/>
      <c r="AVT11" s="471"/>
      <c r="AVU11" s="471"/>
      <c r="AVV11" s="471"/>
      <c r="AVW11" s="471"/>
      <c r="AVX11" s="471"/>
      <c r="AVY11" s="471"/>
      <c r="AVZ11" s="471"/>
      <c r="AWA11" s="471"/>
      <c r="AWB11" s="471"/>
      <c r="AWC11" s="471"/>
      <c r="AWD11" s="471"/>
      <c r="AWE11" s="471"/>
      <c r="AWF11" s="471"/>
      <c r="AWG11" s="471"/>
      <c r="AWH11" s="471"/>
      <c r="AWI11" s="471"/>
      <c r="AWJ11" s="471"/>
      <c r="AWK11" s="471"/>
      <c r="AWL11" s="471"/>
      <c r="AWM11" s="471"/>
      <c r="AWN11" s="471"/>
      <c r="AWO11" s="471"/>
      <c r="AWP11" s="471"/>
      <c r="AWQ11" s="471"/>
      <c r="AWR11" s="471"/>
      <c r="AWS11" s="471"/>
      <c r="AWT11" s="471"/>
      <c r="AWU11" s="471"/>
      <c r="AWV11" s="471"/>
      <c r="AWW11" s="471"/>
      <c r="AWX11" s="471"/>
      <c r="AWY11" s="471"/>
      <c r="AWZ11" s="471"/>
      <c r="AXA11" s="471"/>
      <c r="AXB11" s="471"/>
      <c r="AXC11" s="471"/>
      <c r="AXD11" s="471"/>
      <c r="AXE11" s="471"/>
      <c r="AXF11" s="471"/>
      <c r="AXG11" s="471"/>
      <c r="AXH11" s="471"/>
      <c r="AXI11" s="471"/>
      <c r="AXJ11" s="471"/>
      <c r="AXK11" s="471"/>
      <c r="AXL11" s="471"/>
      <c r="AXM11" s="471"/>
      <c r="AXN11" s="471"/>
      <c r="AXO11" s="471"/>
      <c r="AXP11" s="471"/>
      <c r="AXQ11" s="471"/>
      <c r="AXR11" s="471"/>
      <c r="AXS11" s="471"/>
      <c r="AXT11" s="471"/>
      <c r="AXU11" s="471"/>
      <c r="AXV11" s="471"/>
      <c r="AXW11" s="471"/>
      <c r="AXX11" s="471"/>
      <c r="AXY11" s="471"/>
      <c r="AXZ11" s="471"/>
      <c r="AYA11" s="471"/>
      <c r="AYB11" s="471"/>
      <c r="AYC11" s="471"/>
      <c r="AYD11" s="471"/>
      <c r="AYE11" s="471"/>
      <c r="AYF11" s="471"/>
      <c r="AYG11" s="471"/>
      <c r="AYH11" s="471"/>
      <c r="AYI11" s="471"/>
      <c r="AYJ11" s="471"/>
      <c r="AYK11" s="471"/>
      <c r="AYL11" s="471"/>
      <c r="AYM11" s="471"/>
      <c r="AYN11" s="471"/>
      <c r="AYO11" s="471"/>
      <c r="AYP11" s="471"/>
      <c r="AYQ11" s="471"/>
      <c r="AYR11" s="471"/>
      <c r="AYS11" s="471"/>
      <c r="AYT11" s="471"/>
      <c r="AYU11" s="471"/>
      <c r="AYV11" s="471"/>
      <c r="AYW11" s="471"/>
      <c r="AYX11" s="471"/>
      <c r="AYY11" s="471"/>
      <c r="AYZ11" s="471"/>
      <c r="AZA11" s="471"/>
      <c r="AZB11" s="471"/>
      <c r="AZC11" s="471"/>
      <c r="AZD11" s="471"/>
      <c r="AZE11" s="471"/>
      <c r="AZF11" s="471"/>
      <c r="AZG11" s="471"/>
      <c r="AZH11" s="471"/>
      <c r="AZI11" s="471"/>
      <c r="AZJ11" s="471"/>
      <c r="AZK11" s="471"/>
      <c r="AZL11" s="471"/>
      <c r="AZM11" s="471"/>
      <c r="AZN11" s="471"/>
      <c r="AZO11" s="471"/>
      <c r="AZP11" s="471"/>
      <c r="AZQ11" s="471"/>
      <c r="AZR11" s="471"/>
      <c r="AZS11" s="471"/>
      <c r="AZT11" s="471"/>
      <c r="AZU11" s="471"/>
      <c r="AZV11" s="471"/>
      <c r="AZW11" s="471"/>
      <c r="AZX11" s="471"/>
      <c r="AZY11" s="471"/>
      <c r="AZZ11" s="471"/>
      <c r="BAA11" s="471"/>
      <c r="BAB11" s="471"/>
      <c r="BAC11" s="471"/>
      <c r="BAD11" s="471"/>
      <c r="BAE11" s="471"/>
      <c r="BAF11" s="471"/>
      <c r="BAG11" s="471"/>
      <c r="BAH11" s="471"/>
      <c r="BAI11" s="471"/>
      <c r="BAJ11" s="471"/>
      <c r="BAK11" s="471"/>
      <c r="BAL11" s="471"/>
      <c r="BAM11" s="471"/>
      <c r="BAN11" s="471"/>
      <c r="BAO11" s="471"/>
      <c r="BAP11" s="471"/>
      <c r="BAQ11" s="471"/>
      <c r="BAR11" s="471"/>
      <c r="BAS11" s="471"/>
      <c r="BAT11" s="471"/>
      <c r="BAU11" s="471"/>
      <c r="BAV11" s="471"/>
      <c r="BAW11" s="471"/>
      <c r="BAX11" s="471"/>
      <c r="BAY11" s="471"/>
      <c r="BAZ11" s="471"/>
      <c r="BBA11" s="471"/>
      <c r="BBB11" s="471"/>
      <c r="BBC11" s="471"/>
      <c r="BBD11" s="471"/>
      <c r="BBE11" s="471"/>
      <c r="BBF11" s="471"/>
      <c r="BBG11" s="471"/>
      <c r="BBH11" s="471"/>
      <c r="BBI11" s="471"/>
      <c r="BBJ11" s="471"/>
      <c r="BBK11" s="471"/>
      <c r="BBL11" s="471"/>
      <c r="BBM11" s="471"/>
      <c r="BBN11" s="471"/>
      <c r="BBO11" s="471"/>
      <c r="BBP11" s="471"/>
      <c r="BBQ11" s="471"/>
      <c r="BBR11" s="471"/>
      <c r="BBS11" s="471"/>
      <c r="BBT11" s="471"/>
      <c r="BBU11" s="471"/>
      <c r="BBV11" s="471"/>
      <c r="BBW11" s="471"/>
      <c r="BBX11" s="471"/>
      <c r="BBY11" s="471"/>
      <c r="BBZ11" s="471"/>
      <c r="BCA11" s="471"/>
      <c r="BCB11" s="471"/>
      <c r="BCC11" s="471"/>
      <c r="BCD11" s="471"/>
      <c r="BCE11" s="471"/>
      <c r="BCF11" s="471"/>
      <c r="BCG11" s="471"/>
      <c r="BCH11" s="471"/>
      <c r="BCI11" s="471"/>
      <c r="BCJ11" s="471"/>
      <c r="BCK11" s="471"/>
      <c r="BCL11" s="471"/>
      <c r="BCM11" s="471"/>
      <c r="BCN11" s="471"/>
      <c r="BCO11" s="471"/>
      <c r="BCP11" s="471"/>
      <c r="BCQ11" s="471"/>
      <c r="BCR11" s="471"/>
      <c r="BCS11" s="471"/>
      <c r="BCT11" s="471"/>
      <c r="BCU11" s="471"/>
      <c r="BCV11" s="471"/>
      <c r="BCW11" s="471"/>
      <c r="BCX11" s="471"/>
      <c r="BCY11" s="471"/>
      <c r="BCZ11" s="471"/>
      <c r="BDA11" s="471"/>
      <c r="BDB11" s="471"/>
      <c r="BDC11" s="471"/>
      <c r="BDD11" s="471"/>
      <c r="BDE11" s="471"/>
      <c r="BDF11" s="471"/>
      <c r="BDG11" s="471"/>
      <c r="BDH11" s="471"/>
      <c r="BDI11" s="471"/>
      <c r="BDJ11" s="471"/>
      <c r="BDK11" s="471"/>
      <c r="BDL11" s="471"/>
      <c r="BDM11" s="471"/>
      <c r="BDN11" s="471"/>
      <c r="BDO11" s="471"/>
      <c r="BDP11" s="471"/>
      <c r="BDQ11" s="471"/>
      <c r="BDR11" s="471"/>
      <c r="BDS11" s="471"/>
      <c r="BDT11" s="471"/>
      <c r="BDU11" s="471"/>
      <c r="BDV11" s="471"/>
      <c r="BDW11" s="471"/>
      <c r="BDX11" s="471"/>
      <c r="BDY11" s="471"/>
      <c r="BDZ11" s="471"/>
      <c r="BEA11" s="471"/>
      <c r="BEB11" s="471"/>
      <c r="BEC11" s="471"/>
      <c r="BED11" s="471"/>
    </row>
    <row r="12" spans="1:1486" s="421" customFormat="1" ht="28.5" x14ac:dyDescent="0.2">
      <c r="A12" s="429" t="str">
        <f>'P2'!B9</f>
        <v>2.2. Promoción del desarrollo y la innovación de la cadena, en diversidad y diferenciales de producto, presentaciones y usos industriales</v>
      </c>
      <c r="B12" s="48">
        <f>'P2'!E9</f>
        <v>0</v>
      </c>
      <c r="C12" s="48">
        <f>'P2'!F9</f>
        <v>15202307685.465</v>
      </c>
      <c r="D12" s="48">
        <f>'P2'!G9</f>
        <v>18242769222.557999</v>
      </c>
      <c r="E12" s="48">
        <f>'P2'!H9</f>
        <v>18242769222.557999</v>
      </c>
      <c r="F12" s="48">
        <f>'P2'!I9</f>
        <v>18242769222.557999</v>
      </c>
      <c r="G12" s="48">
        <f>'P2'!J9</f>
        <v>18242769222.557999</v>
      </c>
      <c r="H12" s="48">
        <f>'P2'!K9</f>
        <v>18242769222.557999</v>
      </c>
      <c r="I12" s="48">
        <f>'P2'!L9</f>
        <v>18242769222.557999</v>
      </c>
      <c r="J12" s="48">
        <f>'P2'!M9</f>
        <v>18242769222.557999</v>
      </c>
      <c r="K12" s="48">
        <f>'P2'!N9</f>
        <v>18242769222.557999</v>
      </c>
      <c r="L12" s="48">
        <f>'P2'!O9</f>
        <v>18242769222.557999</v>
      </c>
      <c r="M12" s="48">
        <f>'P2'!P9</f>
        <v>15913694670.000002</v>
      </c>
      <c r="N12" s="48">
        <f>'P2'!Q9</f>
        <v>15913694670.000002</v>
      </c>
      <c r="O12" s="48">
        <f>'P2'!R9</f>
        <v>15913694670.000002</v>
      </c>
      <c r="P12" s="48">
        <f>'P2'!S9</f>
        <v>15913694670.000002</v>
      </c>
      <c r="Q12" s="48">
        <f>'P2'!T9</f>
        <v>15913694670.000002</v>
      </c>
      <c r="R12" s="48">
        <f>'P2'!U9</f>
        <v>15913694670.000002</v>
      </c>
      <c r="S12" s="48">
        <f>'P2'!V9</f>
        <v>15913694670.000002</v>
      </c>
      <c r="T12" s="48">
        <f>'P2'!W9</f>
        <v>15913694670.000002</v>
      </c>
      <c r="U12" s="48">
        <f>'P2'!X9</f>
        <v>15913694670.000002</v>
      </c>
      <c r="V12" s="48">
        <f>'P2'!Y9</f>
        <v>322610482718.48694</v>
      </c>
      <c r="W12" s="281">
        <f t="shared" si="1"/>
        <v>9.2118698095855822E-2</v>
      </c>
      <c r="X12" s="327"/>
      <c r="Y12" s="471"/>
      <c r="Z12" s="471"/>
      <c r="AA12" s="471"/>
      <c r="AB12" s="471"/>
      <c r="AC12" s="471"/>
      <c r="AD12" s="471"/>
      <c r="AE12" s="471"/>
      <c r="AF12" s="471"/>
      <c r="AG12" s="471"/>
      <c r="AH12" s="471"/>
      <c r="AI12" s="471"/>
      <c r="AJ12" s="471"/>
      <c r="AK12" s="471"/>
      <c r="AL12" s="471"/>
      <c r="AM12" s="471"/>
      <c r="AN12" s="471"/>
      <c r="AO12" s="471"/>
      <c r="AP12" s="471"/>
      <c r="AQ12" s="471"/>
      <c r="AR12" s="471"/>
      <c r="AS12" s="471"/>
      <c r="AT12" s="471"/>
      <c r="AU12" s="471"/>
      <c r="AV12" s="471"/>
      <c r="AW12" s="471"/>
      <c r="AX12" s="471"/>
      <c r="AY12" s="471"/>
      <c r="AZ12" s="471"/>
      <c r="BA12" s="471"/>
      <c r="BB12" s="471"/>
      <c r="BC12" s="471"/>
      <c r="BD12" s="471"/>
      <c r="BE12" s="471"/>
      <c r="BF12" s="471"/>
      <c r="BG12" s="471"/>
      <c r="BH12" s="471"/>
      <c r="BI12" s="471"/>
      <c r="BJ12" s="471"/>
      <c r="BK12" s="471"/>
      <c r="BL12" s="471"/>
      <c r="BM12" s="471"/>
      <c r="BN12" s="471"/>
      <c r="BO12" s="471"/>
      <c r="BP12" s="471"/>
      <c r="BQ12" s="471"/>
      <c r="BR12" s="471"/>
      <c r="BS12" s="471"/>
      <c r="BT12" s="471"/>
      <c r="BU12" s="471"/>
      <c r="BV12" s="471"/>
      <c r="BW12" s="471"/>
      <c r="BX12" s="471"/>
      <c r="BY12" s="471"/>
      <c r="BZ12" s="471"/>
      <c r="CA12" s="471"/>
      <c r="CB12" s="471"/>
      <c r="CC12" s="471"/>
      <c r="CD12" s="471"/>
      <c r="CE12" s="471"/>
      <c r="CF12" s="471"/>
      <c r="CG12" s="471"/>
      <c r="CH12" s="471"/>
      <c r="CI12" s="471"/>
      <c r="CJ12" s="471"/>
      <c r="CK12" s="471"/>
      <c r="CL12" s="471"/>
      <c r="CM12" s="471"/>
      <c r="CN12" s="471"/>
      <c r="CO12" s="471"/>
      <c r="CP12" s="471"/>
      <c r="CQ12" s="471"/>
      <c r="CR12" s="471"/>
      <c r="CS12" s="471"/>
      <c r="CT12" s="471"/>
      <c r="CU12" s="471"/>
      <c r="CV12" s="471"/>
      <c r="CW12" s="471"/>
      <c r="CX12" s="471"/>
      <c r="CY12" s="471"/>
      <c r="CZ12" s="471"/>
      <c r="DA12" s="471"/>
      <c r="DB12" s="471"/>
      <c r="DC12" s="471"/>
      <c r="DD12" s="471"/>
      <c r="DE12" s="471"/>
      <c r="DF12" s="471"/>
      <c r="DG12" s="471"/>
      <c r="DH12" s="471"/>
      <c r="DI12" s="471"/>
      <c r="DJ12" s="471"/>
      <c r="DK12" s="471"/>
      <c r="DL12" s="471"/>
      <c r="DM12" s="471"/>
      <c r="DN12" s="471"/>
      <c r="DO12" s="471"/>
      <c r="DP12" s="471"/>
      <c r="DQ12" s="471"/>
      <c r="DR12" s="471"/>
      <c r="DS12" s="471"/>
      <c r="DT12" s="471"/>
      <c r="DU12" s="471"/>
      <c r="DV12" s="471"/>
      <c r="DW12" s="471"/>
      <c r="DX12" s="471"/>
      <c r="DY12" s="471"/>
      <c r="DZ12" s="471"/>
      <c r="EA12" s="471"/>
      <c r="EB12" s="471"/>
      <c r="EC12" s="471"/>
      <c r="ED12" s="471"/>
      <c r="EE12" s="471"/>
      <c r="EF12" s="471"/>
      <c r="EG12" s="471"/>
      <c r="EH12" s="471"/>
      <c r="EI12" s="471"/>
      <c r="EJ12" s="471"/>
      <c r="EK12" s="471"/>
      <c r="EL12" s="471"/>
      <c r="EM12" s="471"/>
      <c r="EN12" s="471"/>
      <c r="EO12" s="471"/>
      <c r="EP12" s="471"/>
      <c r="EQ12" s="471"/>
      <c r="ER12" s="471"/>
      <c r="ES12" s="471"/>
      <c r="ET12" s="471"/>
      <c r="EU12" s="471"/>
      <c r="EV12" s="471"/>
      <c r="EW12" s="471"/>
      <c r="EX12" s="471"/>
      <c r="EY12" s="471"/>
      <c r="EZ12" s="471"/>
      <c r="FA12" s="471"/>
      <c r="FB12" s="471"/>
      <c r="FC12" s="471"/>
      <c r="FD12" s="471"/>
      <c r="FE12" s="471"/>
      <c r="FF12" s="471"/>
      <c r="FG12" s="471"/>
      <c r="FH12" s="471"/>
      <c r="FI12" s="471"/>
      <c r="FJ12" s="471"/>
      <c r="FK12" s="471"/>
      <c r="FL12" s="471"/>
      <c r="FM12" s="471"/>
      <c r="FN12" s="471"/>
      <c r="FO12" s="471"/>
      <c r="FP12" s="471"/>
      <c r="FQ12" s="471"/>
      <c r="FR12" s="471"/>
      <c r="FS12" s="471"/>
      <c r="FT12" s="471"/>
      <c r="FU12" s="471"/>
      <c r="FV12" s="471"/>
      <c r="FW12" s="471"/>
      <c r="FX12" s="471"/>
      <c r="FY12" s="471"/>
      <c r="FZ12" s="471"/>
      <c r="GA12" s="471"/>
      <c r="GB12" s="471"/>
      <c r="GC12" s="471"/>
      <c r="GD12" s="471"/>
      <c r="GE12" s="471"/>
      <c r="GF12" s="471"/>
      <c r="GG12" s="471"/>
      <c r="GH12" s="471"/>
      <c r="GI12" s="471"/>
      <c r="GJ12" s="471"/>
      <c r="GK12" s="471"/>
      <c r="GL12" s="471"/>
      <c r="GM12" s="471"/>
      <c r="GN12" s="471"/>
      <c r="GO12" s="471"/>
      <c r="GP12" s="471"/>
      <c r="GQ12" s="471"/>
      <c r="GR12" s="471"/>
      <c r="GS12" s="471"/>
      <c r="GT12" s="471"/>
      <c r="GU12" s="471"/>
      <c r="GV12" s="471"/>
      <c r="GW12" s="471"/>
      <c r="GX12" s="471"/>
      <c r="GY12" s="471"/>
      <c r="GZ12" s="471"/>
      <c r="HA12" s="471"/>
      <c r="HB12" s="471"/>
      <c r="HC12" s="471"/>
      <c r="HD12" s="471"/>
      <c r="HE12" s="471"/>
      <c r="HF12" s="471"/>
      <c r="HG12" s="471"/>
      <c r="HH12" s="471"/>
      <c r="HI12" s="471"/>
      <c r="HJ12" s="471"/>
      <c r="HK12" s="471"/>
      <c r="HL12" s="471"/>
      <c r="HM12" s="471"/>
      <c r="HN12" s="471"/>
      <c r="HO12" s="471"/>
      <c r="HP12" s="471"/>
      <c r="HQ12" s="471"/>
      <c r="HR12" s="471"/>
      <c r="HS12" s="471"/>
      <c r="HT12" s="471"/>
      <c r="HU12" s="471"/>
      <c r="HV12" s="471"/>
      <c r="HW12" s="471"/>
      <c r="HX12" s="471"/>
      <c r="HY12" s="471"/>
      <c r="HZ12" s="471"/>
      <c r="IA12" s="471"/>
      <c r="IB12" s="471"/>
      <c r="IC12" s="471"/>
      <c r="ID12" s="471"/>
      <c r="IE12" s="471"/>
      <c r="IF12" s="471"/>
      <c r="IG12" s="471"/>
      <c r="IH12" s="471"/>
      <c r="II12" s="471"/>
      <c r="IJ12" s="471"/>
      <c r="IK12" s="471"/>
      <c r="IL12" s="471"/>
      <c r="IM12" s="471"/>
      <c r="IN12" s="471"/>
      <c r="IO12" s="471"/>
      <c r="IP12" s="471"/>
      <c r="IQ12" s="471"/>
      <c r="IR12" s="471"/>
      <c r="IS12" s="471"/>
      <c r="IT12" s="471"/>
      <c r="IU12" s="471"/>
      <c r="IV12" s="471"/>
      <c r="IW12" s="471"/>
      <c r="IX12" s="471"/>
      <c r="IY12" s="471"/>
      <c r="IZ12" s="471"/>
      <c r="JA12" s="471"/>
      <c r="JB12" s="471"/>
      <c r="JC12" s="471"/>
      <c r="JD12" s="471"/>
      <c r="JE12" s="471"/>
      <c r="JF12" s="471"/>
      <c r="JG12" s="471"/>
      <c r="JH12" s="471"/>
      <c r="JI12" s="471"/>
      <c r="JJ12" s="471"/>
      <c r="JK12" s="471"/>
      <c r="JL12" s="471"/>
      <c r="JM12" s="471"/>
      <c r="JN12" s="471"/>
      <c r="JO12" s="471"/>
      <c r="JP12" s="471"/>
      <c r="JQ12" s="471"/>
      <c r="JR12" s="471"/>
      <c r="JS12" s="471"/>
      <c r="JT12" s="471"/>
      <c r="JU12" s="471"/>
      <c r="JV12" s="471"/>
      <c r="JW12" s="471"/>
      <c r="JX12" s="471"/>
      <c r="JY12" s="471"/>
      <c r="JZ12" s="471"/>
      <c r="KA12" s="471"/>
      <c r="KB12" s="471"/>
      <c r="KC12" s="471"/>
      <c r="KD12" s="471"/>
      <c r="KE12" s="471"/>
      <c r="KF12" s="471"/>
      <c r="KG12" s="471"/>
      <c r="KH12" s="471"/>
      <c r="KI12" s="471"/>
      <c r="KJ12" s="471"/>
      <c r="KK12" s="471"/>
      <c r="KL12" s="471"/>
      <c r="KM12" s="471"/>
      <c r="KN12" s="471"/>
      <c r="KO12" s="471"/>
      <c r="KP12" s="471"/>
      <c r="KQ12" s="471"/>
      <c r="KR12" s="471"/>
      <c r="KS12" s="471"/>
      <c r="KT12" s="471"/>
      <c r="KU12" s="471"/>
      <c r="KV12" s="471"/>
      <c r="KW12" s="471"/>
      <c r="KX12" s="471"/>
      <c r="KY12" s="471"/>
      <c r="KZ12" s="471"/>
      <c r="LA12" s="471"/>
      <c r="LB12" s="471"/>
      <c r="LC12" s="471"/>
      <c r="LD12" s="471"/>
      <c r="LE12" s="471"/>
      <c r="LF12" s="471"/>
      <c r="LG12" s="471"/>
      <c r="LH12" s="471"/>
      <c r="LI12" s="471"/>
      <c r="LJ12" s="471"/>
      <c r="LK12" s="471"/>
      <c r="LL12" s="471"/>
      <c r="LM12" s="471"/>
      <c r="LN12" s="471"/>
      <c r="LO12" s="471"/>
      <c r="LP12" s="471"/>
      <c r="LQ12" s="471"/>
      <c r="LR12" s="471"/>
      <c r="LS12" s="471"/>
      <c r="LT12" s="471"/>
      <c r="LU12" s="471"/>
      <c r="LV12" s="471"/>
      <c r="LW12" s="471"/>
      <c r="LX12" s="471"/>
      <c r="LY12" s="471"/>
      <c r="LZ12" s="471"/>
      <c r="MA12" s="471"/>
      <c r="MB12" s="471"/>
      <c r="MC12" s="471"/>
      <c r="MD12" s="471"/>
      <c r="ME12" s="471"/>
      <c r="MF12" s="471"/>
      <c r="MG12" s="471"/>
      <c r="MH12" s="471"/>
      <c r="MI12" s="471"/>
      <c r="MJ12" s="471"/>
      <c r="MK12" s="471"/>
      <c r="ML12" s="471"/>
      <c r="MM12" s="471"/>
      <c r="MN12" s="471"/>
      <c r="MO12" s="471"/>
      <c r="MP12" s="471"/>
      <c r="MQ12" s="471"/>
      <c r="MR12" s="471"/>
      <c r="MS12" s="471"/>
      <c r="MT12" s="471"/>
      <c r="MU12" s="471"/>
      <c r="MV12" s="471"/>
      <c r="MW12" s="471"/>
      <c r="MX12" s="471"/>
      <c r="MY12" s="471"/>
      <c r="MZ12" s="471"/>
      <c r="NA12" s="471"/>
      <c r="NB12" s="471"/>
      <c r="NC12" s="471"/>
      <c r="ND12" s="471"/>
      <c r="NE12" s="471"/>
      <c r="NF12" s="471"/>
      <c r="NG12" s="471"/>
      <c r="NH12" s="471"/>
      <c r="NI12" s="471"/>
      <c r="NJ12" s="471"/>
      <c r="NK12" s="471"/>
      <c r="NL12" s="471"/>
      <c r="NM12" s="471"/>
      <c r="NN12" s="471"/>
      <c r="NO12" s="471"/>
      <c r="NP12" s="471"/>
      <c r="NQ12" s="471"/>
      <c r="NR12" s="471"/>
      <c r="NS12" s="471"/>
      <c r="NT12" s="471"/>
      <c r="NU12" s="471"/>
      <c r="NV12" s="471"/>
      <c r="NW12" s="471"/>
      <c r="NX12" s="471"/>
      <c r="NY12" s="471"/>
      <c r="NZ12" s="471"/>
      <c r="OA12" s="471"/>
      <c r="OB12" s="471"/>
      <c r="OC12" s="471"/>
      <c r="OD12" s="471"/>
      <c r="OE12" s="471"/>
      <c r="OF12" s="471"/>
      <c r="OG12" s="471"/>
      <c r="OH12" s="471"/>
      <c r="OI12" s="471"/>
      <c r="OJ12" s="471"/>
      <c r="OK12" s="471"/>
      <c r="OL12" s="471"/>
      <c r="OM12" s="471"/>
      <c r="ON12" s="471"/>
      <c r="OO12" s="471"/>
      <c r="OP12" s="471"/>
      <c r="OQ12" s="471"/>
      <c r="OR12" s="471"/>
      <c r="OS12" s="471"/>
      <c r="OT12" s="471"/>
      <c r="OU12" s="471"/>
      <c r="OV12" s="471"/>
      <c r="OW12" s="471"/>
      <c r="OX12" s="471"/>
      <c r="OY12" s="471"/>
      <c r="OZ12" s="471"/>
      <c r="PA12" s="471"/>
      <c r="PB12" s="471"/>
      <c r="PC12" s="471"/>
      <c r="PD12" s="471"/>
      <c r="PE12" s="471"/>
      <c r="PF12" s="471"/>
      <c r="PG12" s="471"/>
      <c r="PH12" s="471"/>
      <c r="PI12" s="471"/>
      <c r="PJ12" s="471"/>
      <c r="PK12" s="471"/>
      <c r="PL12" s="471"/>
      <c r="PM12" s="471"/>
      <c r="PN12" s="471"/>
      <c r="PO12" s="471"/>
      <c r="PP12" s="471"/>
      <c r="PQ12" s="471"/>
      <c r="PR12" s="471"/>
      <c r="PS12" s="471"/>
      <c r="PT12" s="471"/>
      <c r="PU12" s="471"/>
      <c r="PV12" s="471"/>
      <c r="PW12" s="471"/>
      <c r="PX12" s="471"/>
      <c r="PY12" s="471"/>
      <c r="PZ12" s="471"/>
      <c r="QA12" s="471"/>
      <c r="QB12" s="471"/>
      <c r="QC12" s="471"/>
      <c r="QD12" s="471"/>
      <c r="QE12" s="471"/>
      <c r="QF12" s="471"/>
      <c r="QG12" s="471"/>
      <c r="QH12" s="471"/>
      <c r="QI12" s="471"/>
      <c r="QJ12" s="471"/>
      <c r="QK12" s="471"/>
      <c r="QL12" s="471"/>
      <c r="QM12" s="471"/>
      <c r="QN12" s="471"/>
      <c r="QO12" s="471"/>
      <c r="QP12" s="471"/>
      <c r="QQ12" s="471"/>
      <c r="QR12" s="471"/>
      <c r="QS12" s="471"/>
      <c r="QT12" s="471"/>
      <c r="QU12" s="471"/>
      <c r="QV12" s="471"/>
      <c r="QW12" s="471"/>
      <c r="QX12" s="471"/>
      <c r="QY12" s="471"/>
      <c r="QZ12" s="471"/>
      <c r="RA12" s="471"/>
      <c r="RB12" s="471"/>
      <c r="RC12" s="471"/>
      <c r="RD12" s="471"/>
      <c r="RE12" s="471"/>
      <c r="RF12" s="471"/>
      <c r="RG12" s="471"/>
      <c r="RH12" s="471"/>
      <c r="RI12" s="471"/>
      <c r="RJ12" s="471"/>
      <c r="RK12" s="471"/>
      <c r="RL12" s="471"/>
      <c r="RM12" s="471"/>
      <c r="RN12" s="471"/>
      <c r="RO12" s="471"/>
      <c r="RP12" s="471"/>
      <c r="RQ12" s="471"/>
      <c r="RR12" s="471"/>
      <c r="RS12" s="471"/>
      <c r="RT12" s="471"/>
      <c r="RU12" s="471"/>
      <c r="RV12" s="471"/>
      <c r="RW12" s="471"/>
      <c r="RX12" s="471"/>
      <c r="RY12" s="471"/>
      <c r="RZ12" s="471"/>
      <c r="SA12" s="471"/>
      <c r="SB12" s="471"/>
      <c r="SC12" s="471"/>
      <c r="SD12" s="471"/>
      <c r="SE12" s="471"/>
      <c r="SF12" s="471"/>
      <c r="SG12" s="471"/>
      <c r="SH12" s="471"/>
      <c r="SI12" s="471"/>
      <c r="SJ12" s="471"/>
      <c r="SK12" s="471"/>
      <c r="SL12" s="471"/>
      <c r="SM12" s="471"/>
      <c r="SN12" s="471"/>
      <c r="SO12" s="471"/>
      <c r="SP12" s="471"/>
      <c r="SQ12" s="471"/>
      <c r="SR12" s="471"/>
      <c r="SS12" s="471"/>
      <c r="ST12" s="471"/>
      <c r="SU12" s="471"/>
      <c r="SV12" s="471"/>
      <c r="SW12" s="471"/>
      <c r="SX12" s="471"/>
      <c r="SY12" s="471"/>
      <c r="SZ12" s="471"/>
      <c r="TA12" s="471"/>
      <c r="TB12" s="471"/>
      <c r="TC12" s="471"/>
      <c r="TD12" s="471"/>
      <c r="TE12" s="471"/>
      <c r="TF12" s="471"/>
      <c r="TG12" s="471"/>
      <c r="TH12" s="471"/>
      <c r="TI12" s="471"/>
      <c r="TJ12" s="471"/>
      <c r="TK12" s="471"/>
      <c r="TL12" s="471"/>
      <c r="TM12" s="471"/>
      <c r="TN12" s="471"/>
      <c r="TO12" s="471"/>
      <c r="TP12" s="471"/>
      <c r="TQ12" s="471"/>
      <c r="TR12" s="471"/>
      <c r="TS12" s="471"/>
      <c r="TT12" s="471"/>
      <c r="TU12" s="471"/>
      <c r="TV12" s="471"/>
      <c r="TW12" s="471"/>
      <c r="TX12" s="471"/>
      <c r="TY12" s="471"/>
      <c r="TZ12" s="471"/>
      <c r="UA12" s="471"/>
      <c r="UB12" s="471"/>
      <c r="UC12" s="471"/>
      <c r="UD12" s="471"/>
      <c r="UE12" s="471"/>
      <c r="UF12" s="471"/>
      <c r="UG12" s="471"/>
      <c r="UH12" s="471"/>
      <c r="UI12" s="471"/>
      <c r="UJ12" s="471"/>
      <c r="UK12" s="471"/>
      <c r="UL12" s="471"/>
      <c r="UM12" s="471"/>
      <c r="UN12" s="471"/>
      <c r="UO12" s="471"/>
      <c r="UP12" s="471"/>
      <c r="UQ12" s="471"/>
      <c r="UR12" s="471"/>
      <c r="US12" s="471"/>
      <c r="UT12" s="471"/>
      <c r="UU12" s="471"/>
      <c r="UV12" s="471"/>
      <c r="UW12" s="471"/>
      <c r="UX12" s="471"/>
      <c r="UY12" s="471"/>
      <c r="UZ12" s="471"/>
      <c r="VA12" s="471"/>
      <c r="VB12" s="471"/>
      <c r="VC12" s="471"/>
      <c r="VD12" s="471"/>
      <c r="VE12" s="471"/>
      <c r="VF12" s="471"/>
      <c r="VG12" s="471"/>
      <c r="VH12" s="471"/>
      <c r="VI12" s="471"/>
      <c r="VJ12" s="471"/>
      <c r="VK12" s="471"/>
      <c r="VL12" s="471"/>
      <c r="VM12" s="471"/>
      <c r="VN12" s="471"/>
      <c r="VO12" s="471"/>
      <c r="VP12" s="471"/>
      <c r="VQ12" s="471"/>
      <c r="VR12" s="471"/>
      <c r="VS12" s="471"/>
      <c r="VT12" s="471"/>
      <c r="VU12" s="471"/>
      <c r="VV12" s="471"/>
      <c r="VW12" s="471"/>
      <c r="VX12" s="471"/>
      <c r="VY12" s="471"/>
      <c r="VZ12" s="471"/>
      <c r="WA12" s="471"/>
      <c r="WB12" s="471"/>
      <c r="WC12" s="471"/>
      <c r="WD12" s="471"/>
      <c r="WE12" s="471"/>
      <c r="WF12" s="471"/>
      <c r="WG12" s="471"/>
      <c r="WH12" s="471"/>
      <c r="WI12" s="471"/>
      <c r="WJ12" s="471"/>
      <c r="WK12" s="471"/>
      <c r="WL12" s="471"/>
      <c r="WM12" s="471"/>
      <c r="WN12" s="471"/>
      <c r="WO12" s="471"/>
      <c r="WP12" s="471"/>
      <c r="WQ12" s="471"/>
      <c r="WR12" s="471"/>
      <c r="WS12" s="471"/>
      <c r="WT12" s="471"/>
      <c r="WU12" s="471"/>
      <c r="WV12" s="471"/>
      <c r="WW12" s="471"/>
      <c r="WX12" s="471"/>
      <c r="WY12" s="471"/>
      <c r="WZ12" s="471"/>
      <c r="XA12" s="471"/>
      <c r="XB12" s="471"/>
      <c r="XC12" s="471"/>
      <c r="XD12" s="471"/>
      <c r="XE12" s="471"/>
      <c r="XF12" s="471"/>
      <c r="XG12" s="471"/>
      <c r="XH12" s="471"/>
      <c r="XI12" s="471"/>
      <c r="XJ12" s="471"/>
      <c r="XK12" s="471"/>
      <c r="XL12" s="471"/>
      <c r="XM12" s="471"/>
      <c r="XN12" s="471"/>
      <c r="XO12" s="471"/>
      <c r="XP12" s="471"/>
      <c r="XQ12" s="471"/>
      <c r="XR12" s="471"/>
      <c r="XS12" s="471"/>
      <c r="XT12" s="471"/>
      <c r="XU12" s="471"/>
      <c r="XV12" s="471"/>
      <c r="XW12" s="471"/>
      <c r="XX12" s="471"/>
      <c r="XY12" s="471"/>
      <c r="XZ12" s="471"/>
      <c r="YA12" s="471"/>
      <c r="YB12" s="471"/>
      <c r="YC12" s="471"/>
      <c r="YD12" s="471"/>
      <c r="YE12" s="471"/>
      <c r="YF12" s="471"/>
      <c r="YG12" s="471"/>
      <c r="YH12" s="471"/>
      <c r="YI12" s="471"/>
      <c r="YJ12" s="471"/>
      <c r="YK12" s="471"/>
      <c r="YL12" s="471"/>
      <c r="YM12" s="471"/>
      <c r="YN12" s="471"/>
      <c r="YO12" s="471"/>
      <c r="YP12" s="471"/>
      <c r="YQ12" s="471"/>
      <c r="YR12" s="471"/>
      <c r="YS12" s="471"/>
      <c r="YT12" s="471"/>
      <c r="YU12" s="471"/>
      <c r="YV12" s="471"/>
      <c r="YW12" s="471"/>
      <c r="YX12" s="471"/>
      <c r="YY12" s="471"/>
      <c r="YZ12" s="471"/>
      <c r="ZA12" s="471"/>
      <c r="ZB12" s="471"/>
      <c r="ZC12" s="471"/>
      <c r="ZD12" s="471"/>
      <c r="ZE12" s="471"/>
      <c r="ZF12" s="471"/>
      <c r="ZG12" s="471"/>
      <c r="ZH12" s="471"/>
      <c r="ZI12" s="471"/>
      <c r="ZJ12" s="471"/>
      <c r="ZK12" s="471"/>
      <c r="ZL12" s="471"/>
      <c r="ZM12" s="471"/>
      <c r="ZN12" s="471"/>
      <c r="ZO12" s="471"/>
      <c r="ZP12" s="471"/>
      <c r="ZQ12" s="471"/>
      <c r="ZR12" s="471"/>
      <c r="ZS12" s="471"/>
      <c r="ZT12" s="471"/>
      <c r="ZU12" s="471"/>
      <c r="ZV12" s="471"/>
      <c r="ZW12" s="471"/>
      <c r="ZX12" s="471"/>
      <c r="ZY12" s="471"/>
      <c r="ZZ12" s="471"/>
      <c r="AAA12" s="471"/>
      <c r="AAB12" s="471"/>
      <c r="AAC12" s="471"/>
      <c r="AAD12" s="471"/>
      <c r="AAE12" s="471"/>
      <c r="AAF12" s="471"/>
      <c r="AAG12" s="471"/>
      <c r="AAH12" s="471"/>
      <c r="AAI12" s="471"/>
      <c r="AAJ12" s="471"/>
      <c r="AAK12" s="471"/>
      <c r="AAL12" s="471"/>
      <c r="AAM12" s="471"/>
      <c r="AAN12" s="471"/>
      <c r="AAO12" s="471"/>
      <c r="AAP12" s="471"/>
      <c r="AAQ12" s="471"/>
      <c r="AAR12" s="471"/>
      <c r="AAS12" s="471"/>
      <c r="AAT12" s="471"/>
      <c r="AAU12" s="471"/>
      <c r="AAV12" s="471"/>
      <c r="AAW12" s="471"/>
      <c r="AAX12" s="471"/>
      <c r="AAY12" s="471"/>
      <c r="AAZ12" s="471"/>
      <c r="ABA12" s="471"/>
      <c r="ABB12" s="471"/>
      <c r="ABC12" s="471"/>
      <c r="ABD12" s="471"/>
      <c r="ABE12" s="471"/>
      <c r="ABF12" s="471"/>
      <c r="ABG12" s="471"/>
      <c r="ABH12" s="471"/>
      <c r="ABI12" s="471"/>
      <c r="ABJ12" s="471"/>
      <c r="ABK12" s="471"/>
      <c r="ABL12" s="471"/>
      <c r="ABM12" s="471"/>
      <c r="ABN12" s="471"/>
      <c r="ABO12" s="471"/>
      <c r="ABP12" s="471"/>
      <c r="ABQ12" s="471"/>
      <c r="ABR12" s="471"/>
      <c r="ABS12" s="471"/>
      <c r="ABT12" s="471"/>
      <c r="ABU12" s="471"/>
      <c r="ABV12" s="471"/>
      <c r="ABW12" s="471"/>
      <c r="ABX12" s="471"/>
      <c r="ABY12" s="471"/>
      <c r="ABZ12" s="471"/>
      <c r="ACA12" s="471"/>
      <c r="ACB12" s="471"/>
      <c r="ACC12" s="471"/>
      <c r="ACD12" s="471"/>
      <c r="ACE12" s="471"/>
      <c r="ACF12" s="471"/>
      <c r="ACG12" s="471"/>
      <c r="ACH12" s="471"/>
      <c r="ACI12" s="471"/>
      <c r="ACJ12" s="471"/>
      <c r="ACK12" s="471"/>
      <c r="ACL12" s="471"/>
      <c r="ACM12" s="471"/>
      <c r="ACN12" s="471"/>
      <c r="ACO12" s="471"/>
      <c r="ACP12" s="471"/>
      <c r="ACQ12" s="471"/>
      <c r="ACR12" s="471"/>
      <c r="ACS12" s="471"/>
      <c r="ACT12" s="471"/>
      <c r="ACU12" s="471"/>
      <c r="ACV12" s="471"/>
      <c r="ACW12" s="471"/>
      <c r="ACX12" s="471"/>
      <c r="ACY12" s="471"/>
      <c r="ACZ12" s="471"/>
      <c r="ADA12" s="471"/>
      <c r="ADB12" s="471"/>
      <c r="ADC12" s="471"/>
      <c r="ADD12" s="471"/>
      <c r="ADE12" s="471"/>
      <c r="ADF12" s="471"/>
      <c r="ADG12" s="471"/>
      <c r="ADH12" s="471"/>
      <c r="ADI12" s="471"/>
      <c r="ADJ12" s="471"/>
      <c r="ADK12" s="471"/>
      <c r="ADL12" s="471"/>
      <c r="ADM12" s="471"/>
      <c r="ADN12" s="471"/>
      <c r="ADO12" s="471"/>
      <c r="ADP12" s="471"/>
      <c r="ADQ12" s="471"/>
      <c r="ADR12" s="471"/>
      <c r="ADS12" s="471"/>
      <c r="ADT12" s="471"/>
      <c r="ADU12" s="471"/>
      <c r="ADV12" s="471"/>
      <c r="ADW12" s="471"/>
      <c r="ADX12" s="471"/>
      <c r="ADY12" s="471"/>
      <c r="ADZ12" s="471"/>
      <c r="AEA12" s="471"/>
      <c r="AEB12" s="471"/>
      <c r="AEC12" s="471"/>
      <c r="AED12" s="471"/>
      <c r="AEE12" s="471"/>
      <c r="AEF12" s="471"/>
      <c r="AEG12" s="471"/>
      <c r="AEH12" s="471"/>
      <c r="AEI12" s="471"/>
      <c r="AEJ12" s="471"/>
      <c r="AEK12" s="471"/>
      <c r="AEL12" s="471"/>
      <c r="AEM12" s="471"/>
      <c r="AEN12" s="471"/>
      <c r="AEO12" s="471"/>
      <c r="AEP12" s="471"/>
      <c r="AEQ12" s="471"/>
      <c r="AER12" s="471"/>
      <c r="AES12" s="471"/>
      <c r="AET12" s="471"/>
      <c r="AEU12" s="471"/>
      <c r="AEV12" s="471"/>
      <c r="AEW12" s="471"/>
      <c r="AEX12" s="471"/>
      <c r="AEY12" s="471"/>
      <c r="AEZ12" s="471"/>
      <c r="AFA12" s="471"/>
      <c r="AFB12" s="471"/>
      <c r="AFC12" s="471"/>
      <c r="AFD12" s="471"/>
      <c r="AFE12" s="471"/>
      <c r="AFF12" s="471"/>
      <c r="AFG12" s="471"/>
      <c r="AFH12" s="471"/>
      <c r="AFI12" s="471"/>
      <c r="AFJ12" s="471"/>
      <c r="AFK12" s="471"/>
      <c r="AFL12" s="471"/>
      <c r="AFM12" s="471"/>
      <c r="AFN12" s="471"/>
      <c r="AFO12" s="471"/>
      <c r="AFP12" s="471"/>
      <c r="AFQ12" s="471"/>
      <c r="AFR12" s="471"/>
      <c r="AFS12" s="471"/>
      <c r="AFT12" s="471"/>
      <c r="AFU12" s="471"/>
      <c r="AFV12" s="471"/>
      <c r="AFW12" s="471"/>
      <c r="AFX12" s="471"/>
      <c r="AFY12" s="471"/>
      <c r="AFZ12" s="471"/>
      <c r="AGA12" s="471"/>
      <c r="AGB12" s="471"/>
      <c r="AGC12" s="471"/>
      <c r="AGD12" s="471"/>
      <c r="AGE12" s="471"/>
      <c r="AGF12" s="471"/>
      <c r="AGG12" s="471"/>
      <c r="AGH12" s="471"/>
      <c r="AGI12" s="471"/>
      <c r="AGJ12" s="471"/>
      <c r="AGK12" s="471"/>
      <c r="AGL12" s="471"/>
      <c r="AGM12" s="471"/>
      <c r="AGN12" s="471"/>
      <c r="AGO12" s="471"/>
      <c r="AGP12" s="471"/>
      <c r="AGQ12" s="471"/>
      <c r="AGR12" s="471"/>
      <c r="AGS12" s="471"/>
      <c r="AGT12" s="471"/>
      <c r="AGU12" s="471"/>
      <c r="AGV12" s="471"/>
      <c r="AGW12" s="471"/>
      <c r="AGX12" s="471"/>
      <c r="AGY12" s="471"/>
      <c r="AGZ12" s="471"/>
      <c r="AHA12" s="471"/>
      <c r="AHB12" s="471"/>
      <c r="AHC12" s="471"/>
      <c r="AHD12" s="471"/>
      <c r="AHE12" s="471"/>
      <c r="AHF12" s="471"/>
      <c r="AHG12" s="471"/>
      <c r="AHH12" s="471"/>
      <c r="AHI12" s="471"/>
      <c r="AHJ12" s="471"/>
      <c r="AHK12" s="471"/>
      <c r="AHL12" s="471"/>
      <c r="AHM12" s="471"/>
      <c r="AHN12" s="471"/>
      <c r="AHO12" s="471"/>
      <c r="AHP12" s="471"/>
      <c r="AHQ12" s="471"/>
      <c r="AHR12" s="471"/>
      <c r="AHS12" s="471"/>
      <c r="AHT12" s="471"/>
      <c r="AHU12" s="471"/>
      <c r="AHV12" s="471"/>
      <c r="AHW12" s="471"/>
      <c r="AHX12" s="471"/>
      <c r="AHY12" s="471"/>
      <c r="AHZ12" s="471"/>
      <c r="AIA12" s="471"/>
      <c r="AIB12" s="471"/>
      <c r="AIC12" s="471"/>
      <c r="AID12" s="471"/>
      <c r="AIE12" s="471"/>
      <c r="AIF12" s="471"/>
      <c r="AIG12" s="471"/>
      <c r="AIH12" s="471"/>
      <c r="AII12" s="471"/>
      <c r="AIJ12" s="471"/>
      <c r="AIK12" s="471"/>
      <c r="AIL12" s="471"/>
      <c r="AIM12" s="471"/>
      <c r="AIN12" s="471"/>
      <c r="AIO12" s="471"/>
      <c r="AIP12" s="471"/>
      <c r="AIQ12" s="471"/>
      <c r="AIR12" s="471"/>
      <c r="AIS12" s="471"/>
      <c r="AIT12" s="471"/>
      <c r="AIU12" s="471"/>
      <c r="AIV12" s="471"/>
      <c r="AIW12" s="471"/>
      <c r="AIX12" s="471"/>
      <c r="AIY12" s="471"/>
      <c r="AIZ12" s="471"/>
      <c r="AJA12" s="471"/>
      <c r="AJB12" s="471"/>
      <c r="AJC12" s="471"/>
      <c r="AJD12" s="471"/>
      <c r="AJE12" s="471"/>
      <c r="AJF12" s="471"/>
      <c r="AJG12" s="471"/>
      <c r="AJH12" s="471"/>
      <c r="AJI12" s="471"/>
      <c r="AJJ12" s="471"/>
      <c r="AJK12" s="471"/>
      <c r="AJL12" s="471"/>
      <c r="AJM12" s="471"/>
      <c r="AJN12" s="471"/>
      <c r="AJO12" s="471"/>
      <c r="AJP12" s="471"/>
      <c r="AJQ12" s="471"/>
      <c r="AJR12" s="471"/>
      <c r="AJS12" s="471"/>
      <c r="AJT12" s="471"/>
      <c r="AJU12" s="471"/>
      <c r="AJV12" s="471"/>
      <c r="AJW12" s="471"/>
      <c r="AJX12" s="471"/>
      <c r="AJY12" s="471"/>
      <c r="AJZ12" s="471"/>
      <c r="AKA12" s="471"/>
      <c r="AKB12" s="471"/>
      <c r="AKC12" s="471"/>
      <c r="AKD12" s="471"/>
      <c r="AKE12" s="471"/>
      <c r="AKF12" s="471"/>
      <c r="AKG12" s="471"/>
      <c r="AKH12" s="471"/>
      <c r="AKI12" s="471"/>
      <c r="AKJ12" s="471"/>
      <c r="AKK12" s="471"/>
      <c r="AKL12" s="471"/>
      <c r="AKM12" s="471"/>
      <c r="AKN12" s="471"/>
      <c r="AKO12" s="471"/>
      <c r="AKP12" s="471"/>
      <c r="AKQ12" s="471"/>
      <c r="AKR12" s="471"/>
      <c r="AKS12" s="471"/>
      <c r="AKT12" s="471"/>
      <c r="AKU12" s="471"/>
      <c r="AKV12" s="471"/>
      <c r="AKW12" s="471"/>
      <c r="AKX12" s="471"/>
      <c r="AKY12" s="471"/>
      <c r="AKZ12" s="471"/>
      <c r="ALA12" s="471"/>
      <c r="ALB12" s="471"/>
      <c r="ALC12" s="471"/>
      <c r="ALD12" s="471"/>
      <c r="ALE12" s="471"/>
      <c r="ALF12" s="471"/>
      <c r="ALG12" s="471"/>
      <c r="ALH12" s="471"/>
      <c r="ALI12" s="471"/>
      <c r="ALJ12" s="471"/>
      <c r="ALK12" s="471"/>
      <c r="ALL12" s="471"/>
      <c r="ALM12" s="471"/>
      <c r="ALN12" s="471"/>
      <c r="ALO12" s="471"/>
      <c r="ALP12" s="471"/>
      <c r="ALQ12" s="471"/>
      <c r="ALR12" s="471"/>
      <c r="ALS12" s="471"/>
      <c r="ALT12" s="471"/>
      <c r="ALU12" s="471"/>
      <c r="ALV12" s="471"/>
      <c r="ALW12" s="471"/>
      <c r="ALX12" s="471"/>
      <c r="ALY12" s="471"/>
      <c r="ALZ12" s="471"/>
      <c r="AMA12" s="471"/>
      <c r="AMB12" s="471"/>
      <c r="AMC12" s="471"/>
      <c r="AMD12" s="471"/>
      <c r="AME12" s="471"/>
      <c r="AMF12" s="471"/>
      <c r="AMG12" s="471"/>
      <c r="AMH12" s="471"/>
      <c r="AMI12" s="471"/>
      <c r="AMJ12" s="471"/>
      <c r="AMK12" s="471"/>
      <c r="AML12" s="471"/>
      <c r="AMM12" s="471"/>
      <c r="AMN12" s="471"/>
      <c r="AMO12" s="471"/>
      <c r="AMP12" s="471"/>
      <c r="AMQ12" s="471"/>
      <c r="AMR12" s="471"/>
      <c r="AMS12" s="471"/>
      <c r="AMT12" s="471"/>
      <c r="AMU12" s="471"/>
      <c r="AMV12" s="471"/>
      <c r="AMW12" s="471"/>
      <c r="AMX12" s="471"/>
      <c r="AMY12" s="471"/>
      <c r="AMZ12" s="471"/>
      <c r="ANA12" s="471"/>
      <c r="ANB12" s="471"/>
      <c r="ANC12" s="471"/>
      <c r="AND12" s="471"/>
      <c r="ANE12" s="471"/>
      <c r="ANF12" s="471"/>
      <c r="ANG12" s="471"/>
      <c r="ANH12" s="471"/>
      <c r="ANI12" s="471"/>
      <c r="ANJ12" s="471"/>
      <c r="ANK12" s="471"/>
      <c r="ANL12" s="471"/>
      <c r="ANM12" s="471"/>
      <c r="ANN12" s="471"/>
      <c r="ANO12" s="471"/>
      <c r="ANP12" s="471"/>
      <c r="ANQ12" s="471"/>
      <c r="ANR12" s="471"/>
      <c r="ANS12" s="471"/>
      <c r="ANT12" s="471"/>
      <c r="ANU12" s="471"/>
      <c r="ANV12" s="471"/>
      <c r="ANW12" s="471"/>
      <c r="ANX12" s="471"/>
      <c r="ANY12" s="471"/>
      <c r="ANZ12" s="471"/>
      <c r="AOA12" s="471"/>
      <c r="AOB12" s="471"/>
      <c r="AOC12" s="471"/>
      <c r="AOD12" s="471"/>
      <c r="AOE12" s="471"/>
      <c r="AOF12" s="471"/>
      <c r="AOG12" s="471"/>
      <c r="AOH12" s="471"/>
      <c r="AOI12" s="471"/>
      <c r="AOJ12" s="471"/>
      <c r="AOK12" s="471"/>
      <c r="AOL12" s="471"/>
      <c r="AOM12" s="471"/>
      <c r="AON12" s="471"/>
      <c r="AOO12" s="471"/>
      <c r="AOP12" s="471"/>
      <c r="AOQ12" s="471"/>
      <c r="AOR12" s="471"/>
      <c r="AOS12" s="471"/>
      <c r="AOT12" s="471"/>
      <c r="AOU12" s="471"/>
      <c r="AOV12" s="471"/>
      <c r="AOW12" s="471"/>
      <c r="AOX12" s="471"/>
      <c r="AOY12" s="471"/>
      <c r="AOZ12" s="471"/>
      <c r="APA12" s="471"/>
      <c r="APB12" s="471"/>
      <c r="APC12" s="471"/>
      <c r="APD12" s="471"/>
      <c r="APE12" s="471"/>
      <c r="APF12" s="471"/>
      <c r="APG12" s="471"/>
      <c r="APH12" s="471"/>
      <c r="API12" s="471"/>
      <c r="APJ12" s="471"/>
      <c r="APK12" s="471"/>
      <c r="APL12" s="471"/>
      <c r="APM12" s="471"/>
      <c r="APN12" s="471"/>
      <c r="APO12" s="471"/>
      <c r="APP12" s="471"/>
      <c r="APQ12" s="471"/>
      <c r="APR12" s="471"/>
      <c r="APS12" s="471"/>
      <c r="APT12" s="471"/>
      <c r="APU12" s="471"/>
      <c r="APV12" s="471"/>
      <c r="APW12" s="471"/>
      <c r="APX12" s="471"/>
      <c r="APY12" s="471"/>
      <c r="APZ12" s="471"/>
      <c r="AQA12" s="471"/>
      <c r="AQB12" s="471"/>
      <c r="AQC12" s="471"/>
      <c r="AQD12" s="471"/>
      <c r="AQE12" s="471"/>
      <c r="AQF12" s="471"/>
      <c r="AQG12" s="471"/>
      <c r="AQH12" s="471"/>
      <c r="AQI12" s="471"/>
      <c r="AQJ12" s="471"/>
      <c r="AQK12" s="471"/>
      <c r="AQL12" s="471"/>
      <c r="AQM12" s="471"/>
      <c r="AQN12" s="471"/>
      <c r="AQO12" s="471"/>
      <c r="AQP12" s="471"/>
      <c r="AQQ12" s="471"/>
      <c r="AQR12" s="471"/>
      <c r="AQS12" s="471"/>
      <c r="AQT12" s="471"/>
      <c r="AQU12" s="471"/>
      <c r="AQV12" s="471"/>
      <c r="AQW12" s="471"/>
      <c r="AQX12" s="471"/>
      <c r="AQY12" s="471"/>
      <c r="AQZ12" s="471"/>
      <c r="ARA12" s="471"/>
      <c r="ARB12" s="471"/>
      <c r="ARC12" s="471"/>
      <c r="ARD12" s="471"/>
      <c r="ARE12" s="471"/>
      <c r="ARF12" s="471"/>
      <c r="ARG12" s="471"/>
      <c r="ARH12" s="471"/>
      <c r="ARI12" s="471"/>
      <c r="ARJ12" s="471"/>
      <c r="ARK12" s="471"/>
      <c r="ARL12" s="471"/>
      <c r="ARM12" s="471"/>
      <c r="ARN12" s="471"/>
      <c r="ARO12" s="471"/>
      <c r="ARP12" s="471"/>
      <c r="ARQ12" s="471"/>
      <c r="ARR12" s="471"/>
      <c r="ARS12" s="471"/>
      <c r="ART12" s="471"/>
      <c r="ARU12" s="471"/>
      <c r="ARV12" s="471"/>
      <c r="ARW12" s="471"/>
      <c r="ARX12" s="471"/>
      <c r="ARY12" s="471"/>
      <c r="ARZ12" s="471"/>
      <c r="ASA12" s="471"/>
      <c r="ASB12" s="471"/>
      <c r="ASC12" s="471"/>
      <c r="ASD12" s="471"/>
      <c r="ASE12" s="471"/>
      <c r="ASF12" s="471"/>
      <c r="ASG12" s="471"/>
      <c r="ASH12" s="471"/>
      <c r="ASI12" s="471"/>
      <c r="ASJ12" s="471"/>
      <c r="ASK12" s="471"/>
      <c r="ASL12" s="471"/>
      <c r="ASM12" s="471"/>
      <c r="ASN12" s="471"/>
      <c r="ASO12" s="471"/>
      <c r="ASP12" s="471"/>
      <c r="ASQ12" s="471"/>
      <c r="ASR12" s="471"/>
      <c r="ASS12" s="471"/>
      <c r="AST12" s="471"/>
      <c r="ASU12" s="471"/>
      <c r="ASV12" s="471"/>
      <c r="ASW12" s="471"/>
      <c r="ASX12" s="471"/>
      <c r="ASY12" s="471"/>
      <c r="ASZ12" s="471"/>
      <c r="ATA12" s="471"/>
      <c r="ATB12" s="471"/>
      <c r="ATC12" s="471"/>
      <c r="ATD12" s="471"/>
      <c r="ATE12" s="471"/>
      <c r="ATF12" s="471"/>
      <c r="ATG12" s="471"/>
      <c r="ATH12" s="471"/>
      <c r="ATI12" s="471"/>
      <c r="ATJ12" s="471"/>
      <c r="ATK12" s="471"/>
      <c r="ATL12" s="471"/>
      <c r="ATM12" s="471"/>
      <c r="ATN12" s="471"/>
      <c r="ATO12" s="471"/>
      <c r="ATP12" s="471"/>
      <c r="ATQ12" s="471"/>
      <c r="ATR12" s="471"/>
      <c r="ATS12" s="471"/>
      <c r="ATT12" s="471"/>
      <c r="ATU12" s="471"/>
      <c r="ATV12" s="471"/>
      <c r="ATW12" s="471"/>
      <c r="ATX12" s="471"/>
      <c r="ATY12" s="471"/>
      <c r="ATZ12" s="471"/>
      <c r="AUA12" s="471"/>
      <c r="AUB12" s="471"/>
      <c r="AUC12" s="471"/>
      <c r="AUD12" s="471"/>
      <c r="AUE12" s="471"/>
      <c r="AUF12" s="471"/>
      <c r="AUG12" s="471"/>
      <c r="AUH12" s="471"/>
      <c r="AUI12" s="471"/>
      <c r="AUJ12" s="471"/>
      <c r="AUK12" s="471"/>
      <c r="AUL12" s="471"/>
      <c r="AUM12" s="471"/>
      <c r="AUN12" s="471"/>
      <c r="AUO12" s="471"/>
      <c r="AUP12" s="471"/>
      <c r="AUQ12" s="471"/>
      <c r="AUR12" s="471"/>
      <c r="AUS12" s="471"/>
      <c r="AUT12" s="471"/>
      <c r="AUU12" s="471"/>
      <c r="AUV12" s="471"/>
      <c r="AUW12" s="471"/>
      <c r="AUX12" s="471"/>
      <c r="AUY12" s="471"/>
      <c r="AUZ12" s="471"/>
      <c r="AVA12" s="471"/>
      <c r="AVB12" s="471"/>
      <c r="AVC12" s="471"/>
      <c r="AVD12" s="471"/>
      <c r="AVE12" s="471"/>
      <c r="AVF12" s="471"/>
      <c r="AVG12" s="471"/>
      <c r="AVH12" s="471"/>
      <c r="AVI12" s="471"/>
      <c r="AVJ12" s="471"/>
      <c r="AVK12" s="471"/>
      <c r="AVL12" s="471"/>
      <c r="AVM12" s="471"/>
      <c r="AVN12" s="471"/>
      <c r="AVO12" s="471"/>
      <c r="AVP12" s="471"/>
      <c r="AVQ12" s="471"/>
      <c r="AVR12" s="471"/>
      <c r="AVS12" s="471"/>
      <c r="AVT12" s="471"/>
      <c r="AVU12" s="471"/>
      <c r="AVV12" s="471"/>
      <c r="AVW12" s="471"/>
      <c r="AVX12" s="471"/>
      <c r="AVY12" s="471"/>
      <c r="AVZ12" s="471"/>
      <c r="AWA12" s="471"/>
      <c r="AWB12" s="471"/>
      <c r="AWC12" s="471"/>
      <c r="AWD12" s="471"/>
      <c r="AWE12" s="471"/>
      <c r="AWF12" s="471"/>
      <c r="AWG12" s="471"/>
      <c r="AWH12" s="471"/>
      <c r="AWI12" s="471"/>
      <c r="AWJ12" s="471"/>
      <c r="AWK12" s="471"/>
      <c r="AWL12" s="471"/>
      <c r="AWM12" s="471"/>
      <c r="AWN12" s="471"/>
      <c r="AWO12" s="471"/>
      <c r="AWP12" s="471"/>
      <c r="AWQ12" s="471"/>
      <c r="AWR12" s="471"/>
      <c r="AWS12" s="471"/>
      <c r="AWT12" s="471"/>
      <c r="AWU12" s="471"/>
      <c r="AWV12" s="471"/>
      <c r="AWW12" s="471"/>
      <c r="AWX12" s="471"/>
      <c r="AWY12" s="471"/>
      <c r="AWZ12" s="471"/>
      <c r="AXA12" s="471"/>
      <c r="AXB12" s="471"/>
      <c r="AXC12" s="471"/>
      <c r="AXD12" s="471"/>
      <c r="AXE12" s="471"/>
      <c r="AXF12" s="471"/>
      <c r="AXG12" s="471"/>
      <c r="AXH12" s="471"/>
      <c r="AXI12" s="471"/>
      <c r="AXJ12" s="471"/>
      <c r="AXK12" s="471"/>
      <c r="AXL12" s="471"/>
      <c r="AXM12" s="471"/>
      <c r="AXN12" s="471"/>
      <c r="AXO12" s="471"/>
      <c r="AXP12" s="471"/>
      <c r="AXQ12" s="471"/>
      <c r="AXR12" s="471"/>
      <c r="AXS12" s="471"/>
      <c r="AXT12" s="471"/>
      <c r="AXU12" s="471"/>
      <c r="AXV12" s="471"/>
      <c r="AXW12" s="471"/>
      <c r="AXX12" s="471"/>
      <c r="AXY12" s="471"/>
      <c r="AXZ12" s="471"/>
      <c r="AYA12" s="471"/>
      <c r="AYB12" s="471"/>
      <c r="AYC12" s="471"/>
      <c r="AYD12" s="471"/>
      <c r="AYE12" s="471"/>
      <c r="AYF12" s="471"/>
      <c r="AYG12" s="471"/>
      <c r="AYH12" s="471"/>
      <c r="AYI12" s="471"/>
      <c r="AYJ12" s="471"/>
      <c r="AYK12" s="471"/>
      <c r="AYL12" s="471"/>
      <c r="AYM12" s="471"/>
      <c r="AYN12" s="471"/>
      <c r="AYO12" s="471"/>
      <c r="AYP12" s="471"/>
      <c r="AYQ12" s="471"/>
      <c r="AYR12" s="471"/>
      <c r="AYS12" s="471"/>
      <c r="AYT12" s="471"/>
      <c r="AYU12" s="471"/>
      <c r="AYV12" s="471"/>
      <c r="AYW12" s="471"/>
      <c r="AYX12" s="471"/>
      <c r="AYY12" s="471"/>
      <c r="AYZ12" s="471"/>
      <c r="AZA12" s="471"/>
      <c r="AZB12" s="471"/>
      <c r="AZC12" s="471"/>
      <c r="AZD12" s="471"/>
      <c r="AZE12" s="471"/>
      <c r="AZF12" s="471"/>
      <c r="AZG12" s="471"/>
      <c r="AZH12" s="471"/>
      <c r="AZI12" s="471"/>
      <c r="AZJ12" s="471"/>
      <c r="AZK12" s="471"/>
      <c r="AZL12" s="471"/>
      <c r="AZM12" s="471"/>
      <c r="AZN12" s="471"/>
      <c r="AZO12" s="471"/>
      <c r="AZP12" s="471"/>
      <c r="AZQ12" s="471"/>
      <c r="AZR12" s="471"/>
      <c r="AZS12" s="471"/>
      <c r="AZT12" s="471"/>
      <c r="AZU12" s="471"/>
      <c r="AZV12" s="471"/>
      <c r="AZW12" s="471"/>
      <c r="AZX12" s="471"/>
      <c r="AZY12" s="471"/>
      <c r="AZZ12" s="471"/>
      <c r="BAA12" s="471"/>
      <c r="BAB12" s="471"/>
      <c r="BAC12" s="471"/>
      <c r="BAD12" s="471"/>
      <c r="BAE12" s="471"/>
      <c r="BAF12" s="471"/>
      <c r="BAG12" s="471"/>
      <c r="BAH12" s="471"/>
      <c r="BAI12" s="471"/>
      <c r="BAJ12" s="471"/>
      <c r="BAK12" s="471"/>
      <c r="BAL12" s="471"/>
      <c r="BAM12" s="471"/>
      <c r="BAN12" s="471"/>
      <c r="BAO12" s="471"/>
      <c r="BAP12" s="471"/>
      <c r="BAQ12" s="471"/>
      <c r="BAR12" s="471"/>
      <c r="BAS12" s="471"/>
      <c r="BAT12" s="471"/>
      <c r="BAU12" s="471"/>
      <c r="BAV12" s="471"/>
      <c r="BAW12" s="471"/>
      <c r="BAX12" s="471"/>
      <c r="BAY12" s="471"/>
      <c r="BAZ12" s="471"/>
      <c r="BBA12" s="471"/>
      <c r="BBB12" s="471"/>
      <c r="BBC12" s="471"/>
      <c r="BBD12" s="471"/>
      <c r="BBE12" s="471"/>
      <c r="BBF12" s="471"/>
      <c r="BBG12" s="471"/>
      <c r="BBH12" s="471"/>
      <c r="BBI12" s="471"/>
      <c r="BBJ12" s="471"/>
      <c r="BBK12" s="471"/>
      <c r="BBL12" s="471"/>
      <c r="BBM12" s="471"/>
      <c r="BBN12" s="471"/>
      <c r="BBO12" s="471"/>
      <c r="BBP12" s="471"/>
      <c r="BBQ12" s="471"/>
      <c r="BBR12" s="471"/>
      <c r="BBS12" s="471"/>
      <c r="BBT12" s="471"/>
      <c r="BBU12" s="471"/>
      <c r="BBV12" s="471"/>
      <c r="BBW12" s="471"/>
      <c r="BBX12" s="471"/>
      <c r="BBY12" s="471"/>
      <c r="BBZ12" s="471"/>
      <c r="BCA12" s="471"/>
      <c r="BCB12" s="471"/>
      <c r="BCC12" s="471"/>
      <c r="BCD12" s="471"/>
      <c r="BCE12" s="471"/>
      <c r="BCF12" s="471"/>
      <c r="BCG12" s="471"/>
      <c r="BCH12" s="471"/>
      <c r="BCI12" s="471"/>
      <c r="BCJ12" s="471"/>
      <c r="BCK12" s="471"/>
      <c r="BCL12" s="471"/>
      <c r="BCM12" s="471"/>
      <c r="BCN12" s="471"/>
      <c r="BCO12" s="471"/>
      <c r="BCP12" s="471"/>
      <c r="BCQ12" s="471"/>
      <c r="BCR12" s="471"/>
      <c r="BCS12" s="471"/>
      <c r="BCT12" s="471"/>
      <c r="BCU12" s="471"/>
      <c r="BCV12" s="471"/>
      <c r="BCW12" s="471"/>
      <c r="BCX12" s="471"/>
      <c r="BCY12" s="471"/>
      <c r="BCZ12" s="471"/>
      <c r="BDA12" s="471"/>
      <c r="BDB12" s="471"/>
      <c r="BDC12" s="471"/>
      <c r="BDD12" s="471"/>
      <c r="BDE12" s="471"/>
      <c r="BDF12" s="471"/>
      <c r="BDG12" s="471"/>
      <c r="BDH12" s="471"/>
      <c r="BDI12" s="471"/>
      <c r="BDJ12" s="471"/>
      <c r="BDK12" s="471"/>
      <c r="BDL12" s="471"/>
      <c r="BDM12" s="471"/>
      <c r="BDN12" s="471"/>
      <c r="BDO12" s="471"/>
      <c r="BDP12" s="471"/>
      <c r="BDQ12" s="471"/>
      <c r="BDR12" s="471"/>
      <c r="BDS12" s="471"/>
      <c r="BDT12" s="471"/>
      <c r="BDU12" s="471"/>
      <c r="BDV12" s="471"/>
      <c r="BDW12" s="471"/>
      <c r="BDX12" s="471"/>
      <c r="BDY12" s="471"/>
      <c r="BDZ12" s="471"/>
      <c r="BEA12" s="471"/>
      <c r="BEB12" s="471"/>
      <c r="BEC12" s="471"/>
      <c r="BED12" s="471"/>
    </row>
    <row r="13" spans="1:1486" s="421" customFormat="1" ht="28.5" x14ac:dyDescent="0.2">
      <c r="A13" s="429" t="str">
        <f>'P2'!B10</f>
        <v>2.3. Fortalecimiento de la oferta de insumos y servicios asociados al proceso de transformación agroindustrial de la panela</v>
      </c>
      <c r="B13" s="48">
        <f>'P2'!E10</f>
        <v>0</v>
      </c>
      <c r="C13" s="48">
        <f>'P2'!F10</f>
        <v>1792772969.6583333</v>
      </c>
      <c r="D13" s="48">
        <f>'P2'!G10</f>
        <v>2151327563.5900002</v>
      </c>
      <c r="E13" s="48">
        <f>'P2'!H10</f>
        <v>2151327563.5900002</v>
      </c>
      <c r="F13" s="48">
        <f>'P2'!I10</f>
        <v>2151327563.5900002</v>
      </c>
      <c r="G13" s="48">
        <f>'P2'!J10</f>
        <v>2151327563.5900002</v>
      </c>
      <c r="H13" s="48">
        <f>'P2'!K10</f>
        <v>2151327563.5900002</v>
      </c>
      <c r="I13" s="48">
        <f>'P2'!L10</f>
        <v>2151327563.5900002</v>
      </c>
      <c r="J13" s="48">
        <f>'P2'!M10</f>
        <v>2151327563.5900002</v>
      </c>
      <c r="K13" s="48">
        <f>'P2'!N10</f>
        <v>2151327563.5900002</v>
      </c>
      <c r="L13" s="48">
        <f>'P2'!O10</f>
        <v>2151327563.5900002</v>
      </c>
      <c r="M13" s="48">
        <f>'P2'!P10</f>
        <v>1545275670.0000002</v>
      </c>
      <c r="N13" s="48">
        <f>'P2'!Q10</f>
        <v>1545275670.0000002</v>
      </c>
      <c r="O13" s="48">
        <f>'P2'!R10</f>
        <v>1545275670.0000002</v>
      </c>
      <c r="P13" s="48">
        <f>'P2'!S10</f>
        <v>1545275670.0000002</v>
      </c>
      <c r="Q13" s="48">
        <f>'P2'!T10</f>
        <v>1545275670.0000002</v>
      </c>
      <c r="R13" s="48">
        <f>'P2'!U10</f>
        <v>1545275670.0000002</v>
      </c>
      <c r="S13" s="48">
        <f>'P2'!V10</f>
        <v>1545275670.0000002</v>
      </c>
      <c r="T13" s="48">
        <f>'P2'!W10</f>
        <v>1545275670.0000002</v>
      </c>
      <c r="U13" s="48">
        <f>'P2'!X10</f>
        <v>1545275670.0000002</v>
      </c>
      <c r="V13" s="48">
        <f>'P2'!Y10</f>
        <v>35062202071.968338</v>
      </c>
      <c r="W13" s="281">
        <f t="shared" si="1"/>
        <v>1.0011715614529397E-2</v>
      </c>
      <c r="X13" s="327"/>
      <c r="Y13" s="471"/>
      <c r="Z13" s="471"/>
      <c r="AA13" s="471"/>
      <c r="AB13" s="471"/>
      <c r="AC13" s="471"/>
      <c r="AD13" s="471"/>
      <c r="AE13" s="471"/>
      <c r="AF13" s="471"/>
      <c r="AG13" s="471"/>
      <c r="AH13" s="471"/>
      <c r="AI13" s="471"/>
      <c r="AJ13" s="471"/>
      <c r="AK13" s="471"/>
      <c r="AL13" s="471"/>
      <c r="AM13" s="471"/>
      <c r="AN13" s="471"/>
      <c r="AO13" s="471"/>
      <c r="AP13" s="471"/>
      <c r="AQ13" s="471"/>
      <c r="AR13" s="471"/>
      <c r="AS13" s="471"/>
      <c r="AT13" s="471"/>
      <c r="AU13" s="471"/>
      <c r="AV13" s="471"/>
      <c r="AW13" s="471"/>
      <c r="AX13" s="471"/>
      <c r="AY13" s="471"/>
      <c r="AZ13" s="471"/>
      <c r="BA13" s="471"/>
      <c r="BB13" s="471"/>
      <c r="BC13" s="471"/>
      <c r="BD13" s="471"/>
      <c r="BE13" s="471"/>
      <c r="BF13" s="471"/>
      <c r="BG13" s="471"/>
      <c r="BH13" s="471"/>
      <c r="BI13" s="471"/>
      <c r="BJ13" s="471"/>
      <c r="BK13" s="471"/>
      <c r="BL13" s="471"/>
      <c r="BM13" s="471"/>
      <c r="BN13" s="471"/>
      <c r="BO13" s="471"/>
      <c r="BP13" s="471"/>
      <c r="BQ13" s="471"/>
      <c r="BR13" s="471"/>
      <c r="BS13" s="471"/>
      <c r="BT13" s="471"/>
      <c r="BU13" s="471"/>
      <c r="BV13" s="471"/>
      <c r="BW13" s="471"/>
      <c r="BX13" s="471"/>
      <c r="BY13" s="471"/>
      <c r="BZ13" s="471"/>
      <c r="CA13" s="471"/>
      <c r="CB13" s="471"/>
      <c r="CC13" s="471"/>
      <c r="CD13" s="471"/>
      <c r="CE13" s="471"/>
      <c r="CF13" s="471"/>
      <c r="CG13" s="471"/>
      <c r="CH13" s="471"/>
      <c r="CI13" s="471"/>
      <c r="CJ13" s="471"/>
      <c r="CK13" s="471"/>
      <c r="CL13" s="471"/>
      <c r="CM13" s="471"/>
      <c r="CN13" s="471"/>
      <c r="CO13" s="471"/>
      <c r="CP13" s="471"/>
      <c r="CQ13" s="471"/>
      <c r="CR13" s="471"/>
      <c r="CS13" s="471"/>
      <c r="CT13" s="471"/>
      <c r="CU13" s="471"/>
      <c r="CV13" s="471"/>
      <c r="CW13" s="471"/>
      <c r="CX13" s="471"/>
      <c r="CY13" s="471"/>
      <c r="CZ13" s="471"/>
      <c r="DA13" s="471"/>
      <c r="DB13" s="471"/>
      <c r="DC13" s="471"/>
      <c r="DD13" s="471"/>
      <c r="DE13" s="471"/>
      <c r="DF13" s="471"/>
      <c r="DG13" s="471"/>
      <c r="DH13" s="471"/>
      <c r="DI13" s="471"/>
      <c r="DJ13" s="471"/>
      <c r="DK13" s="471"/>
      <c r="DL13" s="471"/>
      <c r="DM13" s="471"/>
      <c r="DN13" s="471"/>
      <c r="DO13" s="471"/>
      <c r="DP13" s="471"/>
      <c r="DQ13" s="471"/>
      <c r="DR13" s="471"/>
      <c r="DS13" s="471"/>
      <c r="DT13" s="471"/>
      <c r="DU13" s="471"/>
      <c r="DV13" s="471"/>
      <c r="DW13" s="471"/>
      <c r="DX13" s="471"/>
      <c r="DY13" s="471"/>
      <c r="DZ13" s="471"/>
      <c r="EA13" s="471"/>
      <c r="EB13" s="471"/>
      <c r="EC13" s="471"/>
      <c r="ED13" s="471"/>
      <c r="EE13" s="471"/>
      <c r="EF13" s="471"/>
      <c r="EG13" s="471"/>
      <c r="EH13" s="471"/>
      <c r="EI13" s="471"/>
      <c r="EJ13" s="471"/>
      <c r="EK13" s="471"/>
      <c r="EL13" s="471"/>
      <c r="EM13" s="471"/>
      <c r="EN13" s="471"/>
      <c r="EO13" s="471"/>
      <c r="EP13" s="471"/>
      <c r="EQ13" s="471"/>
      <c r="ER13" s="471"/>
      <c r="ES13" s="471"/>
      <c r="ET13" s="471"/>
      <c r="EU13" s="471"/>
      <c r="EV13" s="471"/>
      <c r="EW13" s="471"/>
      <c r="EX13" s="471"/>
      <c r="EY13" s="471"/>
      <c r="EZ13" s="471"/>
      <c r="FA13" s="471"/>
      <c r="FB13" s="471"/>
      <c r="FC13" s="471"/>
      <c r="FD13" s="471"/>
      <c r="FE13" s="471"/>
      <c r="FF13" s="471"/>
      <c r="FG13" s="471"/>
      <c r="FH13" s="471"/>
      <c r="FI13" s="471"/>
      <c r="FJ13" s="471"/>
      <c r="FK13" s="471"/>
      <c r="FL13" s="471"/>
      <c r="FM13" s="471"/>
      <c r="FN13" s="471"/>
      <c r="FO13" s="471"/>
      <c r="FP13" s="471"/>
      <c r="FQ13" s="471"/>
      <c r="FR13" s="471"/>
      <c r="FS13" s="471"/>
      <c r="FT13" s="471"/>
      <c r="FU13" s="471"/>
      <c r="FV13" s="471"/>
      <c r="FW13" s="471"/>
      <c r="FX13" s="471"/>
      <c r="FY13" s="471"/>
      <c r="FZ13" s="471"/>
      <c r="GA13" s="471"/>
      <c r="GB13" s="471"/>
      <c r="GC13" s="471"/>
      <c r="GD13" s="471"/>
      <c r="GE13" s="471"/>
      <c r="GF13" s="471"/>
      <c r="GG13" s="471"/>
      <c r="GH13" s="471"/>
      <c r="GI13" s="471"/>
      <c r="GJ13" s="471"/>
      <c r="GK13" s="471"/>
      <c r="GL13" s="471"/>
      <c r="GM13" s="471"/>
      <c r="GN13" s="471"/>
      <c r="GO13" s="471"/>
      <c r="GP13" s="471"/>
      <c r="GQ13" s="471"/>
      <c r="GR13" s="471"/>
      <c r="GS13" s="471"/>
      <c r="GT13" s="471"/>
      <c r="GU13" s="471"/>
      <c r="GV13" s="471"/>
      <c r="GW13" s="471"/>
      <c r="GX13" s="471"/>
      <c r="GY13" s="471"/>
      <c r="GZ13" s="471"/>
      <c r="HA13" s="471"/>
      <c r="HB13" s="471"/>
      <c r="HC13" s="471"/>
      <c r="HD13" s="471"/>
      <c r="HE13" s="471"/>
      <c r="HF13" s="471"/>
      <c r="HG13" s="471"/>
      <c r="HH13" s="471"/>
      <c r="HI13" s="471"/>
      <c r="HJ13" s="471"/>
      <c r="HK13" s="471"/>
      <c r="HL13" s="471"/>
      <c r="HM13" s="471"/>
      <c r="HN13" s="471"/>
      <c r="HO13" s="471"/>
      <c r="HP13" s="471"/>
      <c r="HQ13" s="471"/>
      <c r="HR13" s="471"/>
      <c r="HS13" s="471"/>
      <c r="HT13" s="471"/>
      <c r="HU13" s="471"/>
      <c r="HV13" s="471"/>
      <c r="HW13" s="471"/>
      <c r="HX13" s="471"/>
      <c r="HY13" s="471"/>
      <c r="HZ13" s="471"/>
      <c r="IA13" s="471"/>
      <c r="IB13" s="471"/>
      <c r="IC13" s="471"/>
      <c r="ID13" s="471"/>
      <c r="IE13" s="471"/>
      <c r="IF13" s="471"/>
      <c r="IG13" s="471"/>
      <c r="IH13" s="471"/>
      <c r="II13" s="471"/>
      <c r="IJ13" s="471"/>
      <c r="IK13" s="471"/>
      <c r="IL13" s="471"/>
      <c r="IM13" s="471"/>
      <c r="IN13" s="471"/>
      <c r="IO13" s="471"/>
      <c r="IP13" s="471"/>
      <c r="IQ13" s="471"/>
      <c r="IR13" s="471"/>
      <c r="IS13" s="471"/>
      <c r="IT13" s="471"/>
      <c r="IU13" s="471"/>
      <c r="IV13" s="471"/>
      <c r="IW13" s="471"/>
      <c r="IX13" s="471"/>
      <c r="IY13" s="471"/>
      <c r="IZ13" s="471"/>
      <c r="JA13" s="471"/>
      <c r="JB13" s="471"/>
      <c r="JC13" s="471"/>
      <c r="JD13" s="471"/>
      <c r="JE13" s="471"/>
      <c r="JF13" s="471"/>
      <c r="JG13" s="471"/>
      <c r="JH13" s="471"/>
      <c r="JI13" s="471"/>
      <c r="JJ13" s="471"/>
      <c r="JK13" s="471"/>
      <c r="JL13" s="471"/>
      <c r="JM13" s="471"/>
      <c r="JN13" s="471"/>
      <c r="JO13" s="471"/>
      <c r="JP13" s="471"/>
      <c r="JQ13" s="471"/>
      <c r="JR13" s="471"/>
      <c r="JS13" s="471"/>
      <c r="JT13" s="471"/>
      <c r="JU13" s="471"/>
      <c r="JV13" s="471"/>
      <c r="JW13" s="471"/>
      <c r="JX13" s="471"/>
      <c r="JY13" s="471"/>
      <c r="JZ13" s="471"/>
      <c r="KA13" s="471"/>
      <c r="KB13" s="471"/>
      <c r="KC13" s="471"/>
      <c r="KD13" s="471"/>
      <c r="KE13" s="471"/>
      <c r="KF13" s="471"/>
      <c r="KG13" s="471"/>
      <c r="KH13" s="471"/>
      <c r="KI13" s="471"/>
      <c r="KJ13" s="471"/>
      <c r="KK13" s="471"/>
      <c r="KL13" s="471"/>
      <c r="KM13" s="471"/>
      <c r="KN13" s="471"/>
      <c r="KO13" s="471"/>
      <c r="KP13" s="471"/>
      <c r="KQ13" s="471"/>
      <c r="KR13" s="471"/>
      <c r="KS13" s="471"/>
      <c r="KT13" s="471"/>
      <c r="KU13" s="471"/>
      <c r="KV13" s="471"/>
      <c r="KW13" s="471"/>
      <c r="KX13" s="471"/>
      <c r="KY13" s="471"/>
      <c r="KZ13" s="471"/>
      <c r="LA13" s="471"/>
      <c r="LB13" s="471"/>
      <c r="LC13" s="471"/>
      <c r="LD13" s="471"/>
      <c r="LE13" s="471"/>
      <c r="LF13" s="471"/>
      <c r="LG13" s="471"/>
      <c r="LH13" s="471"/>
      <c r="LI13" s="471"/>
      <c r="LJ13" s="471"/>
      <c r="LK13" s="471"/>
      <c r="LL13" s="471"/>
      <c r="LM13" s="471"/>
      <c r="LN13" s="471"/>
      <c r="LO13" s="471"/>
      <c r="LP13" s="471"/>
      <c r="LQ13" s="471"/>
      <c r="LR13" s="471"/>
      <c r="LS13" s="471"/>
      <c r="LT13" s="471"/>
      <c r="LU13" s="471"/>
      <c r="LV13" s="471"/>
      <c r="LW13" s="471"/>
      <c r="LX13" s="471"/>
      <c r="LY13" s="471"/>
      <c r="LZ13" s="471"/>
      <c r="MA13" s="471"/>
      <c r="MB13" s="471"/>
      <c r="MC13" s="471"/>
      <c r="MD13" s="471"/>
      <c r="ME13" s="471"/>
      <c r="MF13" s="471"/>
      <c r="MG13" s="471"/>
      <c r="MH13" s="471"/>
      <c r="MI13" s="471"/>
      <c r="MJ13" s="471"/>
      <c r="MK13" s="471"/>
      <c r="ML13" s="471"/>
      <c r="MM13" s="471"/>
      <c r="MN13" s="471"/>
      <c r="MO13" s="471"/>
      <c r="MP13" s="471"/>
      <c r="MQ13" s="471"/>
      <c r="MR13" s="471"/>
      <c r="MS13" s="471"/>
      <c r="MT13" s="471"/>
      <c r="MU13" s="471"/>
      <c r="MV13" s="471"/>
      <c r="MW13" s="471"/>
      <c r="MX13" s="471"/>
      <c r="MY13" s="471"/>
      <c r="MZ13" s="471"/>
      <c r="NA13" s="471"/>
      <c r="NB13" s="471"/>
      <c r="NC13" s="471"/>
      <c r="ND13" s="471"/>
      <c r="NE13" s="471"/>
      <c r="NF13" s="471"/>
      <c r="NG13" s="471"/>
      <c r="NH13" s="471"/>
      <c r="NI13" s="471"/>
      <c r="NJ13" s="471"/>
      <c r="NK13" s="471"/>
      <c r="NL13" s="471"/>
      <c r="NM13" s="471"/>
      <c r="NN13" s="471"/>
      <c r="NO13" s="471"/>
      <c r="NP13" s="471"/>
      <c r="NQ13" s="471"/>
      <c r="NR13" s="471"/>
      <c r="NS13" s="471"/>
      <c r="NT13" s="471"/>
      <c r="NU13" s="471"/>
      <c r="NV13" s="471"/>
      <c r="NW13" s="471"/>
      <c r="NX13" s="471"/>
      <c r="NY13" s="471"/>
      <c r="NZ13" s="471"/>
      <c r="OA13" s="471"/>
      <c r="OB13" s="471"/>
      <c r="OC13" s="471"/>
      <c r="OD13" s="471"/>
      <c r="OE13" s="471"/>
      <c r="OF13" s="471"/>
      <c r="OG13" s="471"/>
      <c r="OH13" s="471"/>
      <c r="OI13" s="471"/>
      <c r="OJ13" s="471"/>
      <c r="OK13" s="471"/>
      <c r="OL13" s="471"/>
      <c r="OM13" s="471"/>
      <c r="ON13" s="471"/>
      <c r="OO13" s="471"/>
      <c r="OP13" s="471"/>
      <c r="OQ13" s="471"/>
      <c r="OR13" s="471"/>
      <c r="OS13" s="471"/>
      <c r="OT13" s="471"/>
      <c r="OU13" s="471"/>
      <c r="OV13" s="471"/>
      <c r="OW13" s="471"/>
      <c r="OX13" s="471"/>
      <c r="OY13" s="471"/>
      <c r="OZ13" s="471"/>
      <c r="PA13" s="471"/>
      <c r="PB13" s="471"/>
      <c r="PC13" s="471"/>
      <c r="PD13" s="471"/>
      <c r="PE13" s="471"/>
      <c r="PF13" s="471"/>
      <c r="PG13" s="471"/>
      <c r="PH13" s="471"/>
      <c r="PI13" s="471"/>
      <c r="PJ13" s="471"/>
      <c r="PK13" s="471"/>
      <c r="PL13" s="471"/>
      <c r="PM13" s="471"/>
      <c r="PN13" s="471"/>
      <c r="PO13" s="471"/>
      <c r="PP13" s="471"/>
      <c r="PQ13" s="471"/>
      <c r="PR13" s="471"/>
      <c r="PS13" s="471"/>
      <c r="PT13" s="471"/>
      <c r="PU13" s="471"/>
      <c r="PV13" s="471"/>
      <c r="PW13" s="471"/>
      <c r="PX13" s="471"/>
      <c r="PY13" s="471"/>
      <c r="PZ13" s="471"/>
      <c r="QA13" s="471"/>
      <c r="QB13" s="471"/>
      <c r="QC13" s="471"/>
      <c r="QD13" s="471"/>
      <c r="QE13" s="471"/>
      <c r="QF13" s="471"/>
      <c r="QG13" s="471"/>
      <c r="QH13" s="471"/>
      <c r="QI13" s="471"/>
      <c r="QJ13" s="471"/>
      <c r="QK13" s="471"/>
      <c r="QL13" s="471"/>
      <c r="QM13" s="471"/>
      <c r="QN13" s="471"/>
      <c r="QO13" s="471"/>
      <c r="QP13" s="471"/>
      <c r="QQ13" s="471"/>
      <c r="QR13" s="471"/>
      <c r="QS13" s="471"/>
      <c r="QT13" s="471"/>
      <c r="QU13" s="471"/>
      <c r="QV13" s="471"/>
      <c r="QW13" s="471"/>
      <c r="QX13" s="471"/>
      <c r="QY13" s="471"/>
      <c r="QZ13" s="471"/>
      <c r="RA13" s="471"/>
      <c r="RB13" s="471"/>
      <c r="RC13" s="471"/>
      <c r="RD13" s="471"/>
      <c r="RE13" s="471"/>
      <c r="RF13" s="471"/>
      <c r="RG13" s="471"/>
      <c r="RH13" s="471"/>
      <c r="RI13" s="471"/>
      <c r="RJ13" s="471"/>
      <c r="RK13" s="471"/>
      <c r="RL13" s="471"/>
      <c r="RM13" s="471"/>
      <c r="RN13" s="471"/>
      <c r="RO13" s="471"/>
      <c r="RP13" s="471"/>
      <c r="RQ13" s="471"/>
      <c r="RR13" s="471"/>
      <c r="RS13" s="471"/>
      <c r="RT13" s="471"/>
      <c r="RU13" s="471"/>
      <c r="RV13" s="471"/>
      <c r="RW13" s="471"/>
      <c r="RX13" s="471"/>
      <c r="RY13" s="471"/>
      <c r="RZ13" s="471"/>
      <c r="SA13" s="471"/>
      <c r="SB13" s="471"/>
      <c r="SC13" s="471"/>
      <c r="SD13" s="471"/>
      <c r="SE13" s="471"/>
      <c r="SF13" s="471"/>
      <c r="SG13" s="471"/>
      <c r="SH13" s="471"/>
      <c r="SI13" s="471"/>
      <c r="SJ13" s="471"/>
      <c r="SK13" s="471"/>
      <c r="SL13" s="471"/>
      <c r="SM13" s="471"/>
      <c r="SN13" s="471"/>
      <c r="SO13" s="471"/>
      <c r="SP13" s="471"/>
      <c r="SQ13" s="471"/>
      <c r="SR13" s="471"/>
      <c r="SS13" s="471"/>
      <c r="ST13" s="471"/>
      <c r="SU13" s="471"/>
      <c r="SV13" s="471"/>
      <c r="SW13" s="471"/>
      <c r="SX13" s="471"/>
      <c r="SY13" s="471"/>
      <c r="SZ13" s="471"/>
      <c r="TA13" s="471"/>
      <c r="TB13" s="471"/>
      <c r="TC13" s="471"/>
      <c r="TD13" s="471"/>
      <c r="TE13" s="471"/>
      <c r="TF13" s="471"/>
      <c r="TG13" s="471"/>
      <c r="TH13" s="471"/>
      <c r="TI13" s="471"/>
      <c r="TJ13" s="471"/>
      <c r="TK13" s="471"/>
      <c r="TL13" s="471"/>
      <c r="TM13" s="471"/>
      <c r="TN13" s="471"/>
      <c r="TO13" s="471"/>
      <c r="TP13" s="471"/>
      <c r="TQ13" s="471"/>
      <c r="TR13" s="471"/>
      <c r="TS13" s="471"/>
      <c r="TT13" s="471"/>
      <c r="TU13" s="471"/>
      <c r="TV13" s="471"/>
      <c r="TW13" s="471"/>
      <c r="TX13" s="471"/>
      <c r="TY13" s="471"/>
      <c r="TZ13" s="471"/>
      <c r="UA13" s="471"/>
      <c r="UB13" s="471"/>
      <c r="UC13" s="471"/>
      <c r="UD13" s="471"/>
      <c r="UE13" s="471"/>
      <c r="UF13" s="471"/>
      <c r="UG13" s="471"/>
      <c r="UH13" s="471"/>
      <c r="UI13" s="471"/>
      <c r="UJ13" s="471"/>
      <c r="UK13" s="471"/>
      <c r="UL13" s="471"/>
      <c r="UM13" s="471"/>
      <c r="UN13" s="471"/>
      <c r="UO13" s="471"/>
      <c r="UP13" s="471"/>
      <c r="UQ13" s="471"/>
      <c r="UR13" s="471"/>
      <c r="US13" s="471"/>
      <c r="UT13" s="471"/>
      <c r="UU13" s="471"/>
      <c r="UV13" s="471"/>
      <c r="UW13" s="471"/>
      <c r="UX13" s="471"/>
      <c r="UY13" s="471"/>
      <c r="UZ13" s="471"/>
      <c r="VA13" s="471"/>
      <c r="VB13" s="471"/>
      <c r="VC13" s="471"/>
      <c r="VD13" s="471"/>
      <c r="VE13" s="471"/>
      <c r="VF13" s="471"/>
      <c r="VG13" s="471"/>
      <c r="VH13" s="471"/>
      <c r="VI13" s="471"/>
      <c r="VJ13" s="471"/>
      <c r="VK13" s="471"/>
      <c r="VL13" s="471"/>
      <c r="VM13" s="471"/>
      <c r="VN13" s="471"/>
      <c r="VO13" s="471"/>
      <c r="VP13" s="471"/>
      <c r="VQ13" s="471"/>
      <c r="VR13" s="471"/>
      <c r="VS13" s="471"/>
      <c r="VT13" s="471"/>
      <c r="VU13" s="471"/>
      <c r="VV13" s="471"/>
      <c r="VW13" s="471"/>
      <c r="VX13" s="471"/>
      <c r="VY13" s="471"/>
      <c r="VZ13" s="471"/>
      <c r="WA13" s="471"/>
      <c r="WB13" s="471"/>
      <c r="WC13" s="471"/>
      <c r="WD13" s="471"/>
      <c r="WE13" s="471"/>
      <c r="WF13" s="471"/>
      <c r="WG13" s="471"/>
      <c r="WH13" s="471"/>
      <c r="WI13" s="471"/>
      <c r="WJ13" s="471"/>
      <c r="WK13" s="471"/>
      <c r="WL13" s="471"/>
      <c r="WM13" s="471"/>
      <c r="WN13" s="471"/>
      <c r="WO13" s="471"/>
      <c r="WP13" s="471"/>
      <c r="WQ13" s="471"/>
      <c r="WR13" s="471"/>
      <c r="WS13" s="471"/>
      <c r="WT13" s="471"/>
      <c r="WU13" s="471"/>
      <c r="WV13" s="471"/>
      <c r="WW13" s="471"/>
      <c r="WX13" s="471"/>
      <c r="WY13" s="471"/>
      <c r="WZ13" s="471"/>
      <c r="XA13" s="471"/>
      <c r="XB13" s="471"/>
      <c r="XC13" s="471"/>
      <c r="XD13" s="471"/>
      <c r="XE13" s="471"/>
      <c r="XF13" s="471"/>
      <c r="XG13" s="471"/>
      <c r="XH13" s="471"/>
      <c r="XI13" s="471"/>
      <c r="XJ13" s="471"/>
      <c r="XK13" s="471"/>
      <c r="XL13" s="471"/>
      <c r="XM13" s="471"/>
      <c r="XN13" s="471"/>
      <c r="XO13" s="471"/>
      <c r="XP13" s="471"/>
      <c r="XQ13" s="471"/>
      <c r="XR13" s="471"/>
      <c r="XS13" s="471"/>
      <c r="XT13" s="471"/>
      <c r="XU13" s="471"/>
      <c r="XV13" s="471"/>
      <c r="XW13" s="471"/>
      <c r="XX13" s="471"/>
      <c r="XY13" s="471"/>
      <c r="XZ13" s="471"/>
      <c r="YA13" s="471"/>
      <c r="YB13" s="471"/>
      <c r="YC13" s="471"/>
      <c r="YD13" s="471"/>
      <c r="YE13" s="471"/>
      <c r="YF13" s="471"/>
      <c r="YG13" s="471"/>
      <c r="YH13" s="471"/>
      <c r="YI13" s="471"/>
      <c r="YJ13" s="471"/>
      <c r="YK13" s="471"/>
      <c r="YL13" s="471"/>
      <c r="YM13" s="471"/>
      <c r="YN13" s="471"/>
      <c r="YO13" s="471"/>
      <c r="YP13" s="471"/>
      <c r="YQ13" s="471"/>
      <c r="YR13" s="471"/>
      <c r="YS13" s="471"/>
      <c r="YT13" s="471"/>
      <c r="YU13" s="471"/>
      <c r="YV13" s="471"/>
      <c r="YW13" s="471"/>
      <c r="YX13" s="471"/>
      <c r="YY13" s="471"/>
      <c r="YZ13" s="471"/>
      <c r="ZA13" s="471"/>
      <c r="ZB13" s="471"/>
      <c r="ZC13" s="471"/>
      <c r="ZD13" s="471"/>
      <c r="ZE13" s="471"/>
      <c r="ZF13" s="471"/>
      <c r="ZG13" s="471"/>
      <c r="ZH13" s="471"/>
      <c r="ZI13" s="471"/>
      <c r="ZJ13" s="471"/>
      <c r="ZK13" s="471"/>
      <c r="ZL13" s="471"/>
      <c r="ZM13" s="471"/>
      <c r="ZN13" s="471"/>
      <c r="ZO13" s="471"/>
      <c r="ZP13" s="471"/>
      <c r="ZQ13" s="471"/>
      <c r="ZR13" s="471"/>
      <c r="ZS13" s="471"/>
      <c r="ZT13" s="471"/>
      <c r="ZU13" s="471"/>
      <c r="ZV13" s="471"/>
      <c r="ZW13" s="471"/>
      <c r="ZX13" s="471"/>
      <c r="ZY13" s="471"/>
      <c r="ZZ13" s="471"/>
      <c r="AAA13" s="471"/>
      <c r="AAB13" s="471"/>
      <c r="AAC13" s="471"/>
      <c r="AAD13" s="471"/>
      <c r="AAE13" s="471"/>
      <c r="AAF13" s="471"/>
      <c r="AAG13" s="471"/>
      <c r="AAH13" s="471"/>
      <c r="AAI13" s="471"/>
      <c r="AAJ13" s="471"/>
      <c r="AAK13" s="471"/>
      <c r="AAL13" s="471"/>
      <c r="AAM13" s="471"/>
      <c r="AAN13" s="471"/>
      <c r="AAO13" s="471"/>
      <c r="AAP13" s="471"/>
      <c r="AAQ13" s="471"/>
      <c r="AAR13" s="471"/>
      <c r="AAS13" s="471"/>
      <c r="AAT13" s="471"/>
      <c r="AAU13" s="471"/>
      <c r="AAV13" s="471"/>
      <c r="AAW13" s="471"/>
      <c r="AAX13" s="471"/>
      <c r="AAY13" s="471"/>
      <c r="AAZ13" s="471"/>
      <c r="ABA13" s="471"/>
      <c r="ABB13" s="471"/>
      <c r="ABC13" s="471"/>
      <c r="ABD13" s="471"/>
      <c r="ABE13" s="471"/>
      <c r="ABF13" s="471"/>
      <c r="ABG13" s="471"/>
      <c r="ABH13" s="471"/>
      <c r="ABI13" s="471"/>
      <c r="ABJ13" s="471"/>
      <c r="ABK13" s="471"/>
      <c r="ABL13" s="471"/>
      <c r="ABM13" s="471"/>
      <c r="ABN13" s="471"/>
      <c r="ABO13" s="471"/>
      <c r="ABP13" s="471"/>
      <c r="ABQ13" s="471"/>
      <c r="ABR13" s="471"/>
      <c r="ABS13" s="471"/>
      <c r="ABT13" s="471"/>
      <c r="ABU13" s="471"/>
      <c r="ABV13" s="471"/>
      <c r="ABW13" s="471"/>
      <c r="ABX13" s="471"/>
      <c r="ABY13" s="471"/>
      <c r="ABZ13" s="471"/>
      <c r="ACA13" s="471"/>
      <c r="ACB13" s="471"/>
      <c r="ACC13" s="471"/>
      <c r="ACD13" s="471"/>
      <c r="ACE13" s="471"/>
      <c r="ACF13" s="471"/>
      <c r="ACG13" s="471"/>
      <c r="ACH13" s="471"/>
      <c r="ACI13" s="471"/>
      <c r="ACJ13" s="471"/>
      <c r="ACK13" s="471"/>
      <c r="ACL13" s="471"/>
      <c r="ACM13" s="471"/>
      <c r="ACN13" s="471"/>
      <c r="ACO13" s="471"/>
      <c r="ACP13" s="471"/>
      <c r="ACQ13" s="471"/>
      <c r="ACR13" s="471"/>
      <c r="ACS13" s="471"/>
      <c r="ACT13" s="471"/>
      <c r="ACU13" s="471"/>
      <c r="ACV13" s="471"/>
      <c r="ACW13" s="471"/>
      <c r="ACX13" s="471"/>
      <c r="ACY13" s="471"/>
      <c r="ACZ13" s="471"/>
      <c r="ADA13" s="471"/>
      <c r="ADB13" s="471"/>
      <c r="ADC13" s="471"/>
      <c r="ADD13" s="471"/>
      <c r="ADE13" s="471"/>
      <c r="ADF13" s="471"/>
      <c r="ADG13" s="471"/>
      <c r="ADH13" s="471"/>
      <c r="ADI13" s="471"/>
      <c r="ADJ13" s="471"/>
      <c r="ADK13" s="471"/>
      <c r="ADL13" s="471"/>
      <c r="ADM13" s="471"/>
      <c r="ADN13" s="471"/>
      <c r="ADO13" s="471"/>
      <c r="ADP13" s="471"/>
      <c r="ADQ13" s="471"/>
      <c r="ADR13" s="471"/>
      <c r="ADS13" s="471"/>
      <c r="ADT13" s="471"/>
      <c r="ADU13" s="471"/>
      <c r="ADV13" s="471"/>
      <c r="ADW13" s="471"/>
      <c r="ADX13" s="471"/>
      <c r="ADY13" s="471"/>
      <c r="ADZ13" s="471"/>
      <c r="AEA13" s="471"/>
      <c r="AEB13" s="471"/>
      <c r="AEC13" s="471"/>
      <c r="AED13" s="471"/>
      <c r="AEE13" s="471"/>
      <c r="AEF13" s="471"/>
      <c r="AEG13" s="471"/>
      <c r="AEH13" s="471"/>
      <c r="AEI13" s="471"/>
      <c r="AEJ13" s="471"/>
      <c r="AEK13" s="471"/>
      <c r="AEL13" s="471"/>
      <c r="AEM13" s="471"/>
      <c r="AEN13" s="471"/>
      <c r="AEO13" s="471"/>
      <c r="AEP13" s="471"/>
      <c r="AEQ13" s="471"/>
      <c r="AER13" s="471"/>
      <c r="AES13" s="471"/>
      <c r="AET13" s="471"/>
      <c r="AEU13" s="471"/>
      <c r="AEV13" s="471"/>
      <c r="AEW13" s="471"/>
      <c r="AEX13" s="471"/>
      <c r="AEY13" s="471"/>
      <c r="AEZ13" s="471"/>
      <c r="AFA13" s="471"/>
      <c r="AFB13" s="471"/>
      <c r="AFC13" s="471"/>
      <c r="AFD13" s="471"/>
      <c r="AFE13" s="471"/>
      <c r="AFF13" s="471"/>
      <c r="AFG13" s="471"/>
      <c r="AFH13" s="471"/>
      <c r="AFI13" s="471"/>
      <c r="AFJ13" s="471"/>
      <c r="AFK13" s="471"/>
      <c r="AFL13" s="471"/>
      <c r="AFM13" s="471"/>
      <c r="AFN13" s="471"/>
      <c r="AFO13" s="471"/>
      <c r="AFP13" s="471"/>
      <c r="AFQ13" s="471"/>
      <c r="AFR13" s="471"/>
      <c r="AFS13" s="471"/>
      <c r="AFT13" s="471"/>
      <c r="AFU13" s="471"/>
      <c r="AFV13" s="471"/>
      <c r="AFW13" s="471"/>
      <c r="AFX13" s="471"/>
      <c r="AFY13" s="471"/>
      <c r="AFZ13" s="471"/>
      <c r="AGA13" s="471"/>
      <c r="AGB13" s="471"/>
      <c r="AGC13" s="471"/>
      <c r="AGD13" s="471"/>
      <c r="AGE13" s="471"/>
      <c r="AGF13" s="471"/>
      <c r="AGG13" s="471"/>
      <c r="AGH13" s="471"/>
      <c r="AGI13" s="471"/>
      <c r="AGJ13" s="471"/>
      <c r="AGK13" s="471"/>
      <c r="AGL13" s="471"/>
      <c r="AGM13" s="471"/>
      <c r="AGN13" s="471"/>
      <c r="AGO13" s="471"/>
      <c r="AGP13" s="471"/>
      <c r="AGQ13" s="471"/>
      <c r="AGR13" s="471"/>
      <c r="AGS13" s="471"/>
      <c r="AGT13" s="471"/>
      <c r="AGU13" s="471"/>
      <c r="AGV13" s="471"/>
      <c r="AGW13" s="471"/>
      <c r="AGX13" s="471"/>
      <c r="AGY13" s="471"/>
      <c r="AGZ13" s="471"/>
      <c r="AHA13" s="471"/>
      <c r="AHB13" s="471"/>
      <c r="AHC13" s="471"/>
      <c r="AHD13" s="471"/>
      <c r="AHE13" s="471"/>
      <c r="AHF13" s="471"/>
      <c r="AHG13" s="471"/>
      <c r="AHH13" s="471"/>
      <c r="AHI13" s="471"/>
      <c r="AHJ13" s="471"/>
      <c r="AHK13" s="471"/>
      <c r="AHL13" s="471"/>
      <c r="AHM13" s="471"/>
      <c r="AHN13" s="471"/>
      <c r="AHO13" s="471"/>
      <c r="AHP13" s="471"/>
      <c r="AHQ13" s="471"/>
      <c r="AHR13" s="471"/>
      <c r="AHS13" s="471"/>
      <c r="AHT13" s="471"/>
      <c r="AHU13" s="471"/>
      <c r="AHV13" s="471"/>
      <c r="AHW13" s="471"/>
      <c r="AHX13" s="471"/>
      <c r="AHY13" s="471"/>
      <c r="AHZ13" s="471"/>
      <c r="AIA13" s="471"/>
      <c r="AIB13" s="471"/>
      <c r="AIC13" s="471"/>
      <c r="AID13" s="471"/>
      <c r="AIE13" s="471"/>
      <c r="AIF13" s="471"/>
      <c r="AIG13" s="471"/>
      <c r="AIH13" s="471"/>
      <c r="AII13" s="471"/>
      <c r="AIJ13" s="471"/>
      <c r="AIK13" s="471"/>
      <c r="AIL13" s="471"/>
      <c r="AIM13" s="471"/>
      <c r="AIN13" s="471"/>
      <c r="AIO13" s="471"/>
      <c r="AIP13" s="471"/>
      <c r="AIQ13" s="471"/>
      <c r="AIR13" s="471"/>
      <c r="AIS13" s="471"/>
      <c r="AIT13" s="471"/>
      <c r="AIU13" s="471"/>
      <c r="AIV13" s="471"/>
      <c r="AIW13" s="471"/>
      <c r="AIX13" s="471"/>
      <c r="AIY13" s="471"/>
      <c r="AIZ13" s="471"/>
      <c r="AJA13" s="471"/>
      <c r="AJB13" s="471"/>
      <c r="AJC13" s="471"/>
      <c r="AJD13" s="471"/>
      <c r="AJE13" s="471"/>
      <c r="AJF13" s="471"/>
      <c r="AJG13" s="471"/>
      <c r="AJH13" s="471"/>
      <c r="AJI13" s="471"/>
      <c r="AJJ13" s="471"/>
      <c r="AJK13" s="471"/>
      <c r="AJL13" s="471"/>
      <c r="AJM13" s="471"/>
      <c r="AJN13" s="471"/>
      <c r="AJO13" s="471"/>
      <c r="AJP13" s="471"/>
      <c r="AJQ13" s="471"/>
      <c r="AJR13" s="471"/>
      <c r="AJS13" s="471"/>
      <c r="AJT13" s="471"/>
      <c r="AJU13" s="471"/>
      <c r="AJV13" s="471"/>
      <c r="AJW13" s="471"/>
      <c r="AJX13" s="471"/>
      <c r="AJY13" s="471"/>
      <c r="AJZ13" s="471"/>
      <c r="AKA13" s="471"/>
      <c r="AKB13" s="471"/>
      <c r="AKC13" s="471"/>
      <c r="AKD13" s="471"/>
      <c r="AKE13" s="471"/>
      <c r="AKF13" s="471"/>
      <c r="AKG13" s="471"/>
      <c r="AKH13" s="471"/>
      <c r="AKI13" s="471"/>
      <c r="AKJ13" s="471"/>
      <c r="AKK13" s="471"/>
      <c r="AKL13" s="471"/>
      <c r="AKM13" s="471"/>
      <c r="AKN13" s="471"/>
      <c r="AKO13" s="471"/>
      <c r="AKP13" s="471"/>
      <c r="AKQ13" s="471"/>
      <c r="AKR13" s="471"/>
      <c r="AKS13" s="471"/>
      <c r="AKT13" s="471"/>
      <c r="AKU13" s="471"/>
      <c r="AKV13" s="471"/>
      <c r="AKW13" s="471"/>
      <c r="AKX13" s="471"/>
      <c r="AKY13" s="471"/>
      <c r="AKZ13" s="471"/>
      <c r="ALA13" s="471"/>
      <c r="ALB13" s="471"/>
      <c r="ALC13" s="471"/>
      <c r="ALD13" s="471"/>
      <c r="ALE13" s="471"/>
      <c r="ALF13" s="471"/>
      <c r="ALG13" s="471"/>
      <c r="ALH13" s="471"/>
      <c r="ALI13" s="471"/>
      <c r="ALJ13" s="471"/>
      <c r="ALK13" s="471"/>
      <c r="ALL13" s="471"/>
      <c r="ALM13" s="471"/>
      <c r="ALN13" s="471"/>
      <c r="ALO13" s="471"/>
      <c r="ALP13" s="471"/>
      <c r="ALQ13" s="471"/>
      <c r="ALR13" s="471"/>
      <c r="ALS13" s="471"/>
      <c r="ALT13" s="471"/>
      <c r="ALU13" s="471"/>
      <c r="ALV13" s="471"/>
      <c r="ALW13" s="471"/>
      <c r="ALX13" s="471"/>
      <c r="ALY13" s="471"/>
      <c r="ALZ13" s="471"/>
      <c r="AMA13" s="471"/>
      <c r="AMB13" s="471"/>
      <c r="AMC13" s="471"/>
      <c r="AMD13" s="471"/>
      <c r="AME13" s="471"/>
      <c r="AMF13" s="471"/>
      <c r="AMG13" s="471"/>
      <c r="AMH13" s="471"/>
      <c r="AMI13" s="471"/>
      <c r="AMJ13" s="471"/>
      <c r="AMK13" s="471"/>
      <c r="AML13" s="471"/>
      <c r="AMM13" s="471"/>
      <c r="AMN13" s="471"/>
      <c r="AMO13" s="471"/>
      <c r="AMP13" s="471"/>
      <c r="AMQ13" s="471"/>
      <c r="AMR13" s="471"/>
      <c r="AMS13" s="471"/>
      <c r="AMT13" s="471"/>
      <c r="AMU13" s="471"/>
      <c r="AMV13" s="471"/>
      <c r="AMW13" s="471"/>
      <c r="AMX13" s="471"/>
      <c r="AMY13" s="471"/>
      <c r="AMZ13" s="471"/>
      <c r="ANA13" s="471"/>
      <c r="ANB13" s="471"/>
      <c r="ANC13" s="471"/>
      <c r="AND13" s="471"/>
      <c r="ANE13" s="471"/>
      <c r="ANF13" s="471"/>
      <c r="ANG13" s="471"/>
      <c r="ANH13" s="471"/>
      <c r="ANI13" s="471"/>
      <c r="ANJ13" s="471"/>
      <c r="ANK13" s="471"/>
      <c r="ANL13" s="471"/>
      <c r="ANM13" s="471"/>
      <c r="ANN13" s="471"/>
      <c r="ANO13" s="471"/>
      <c r="ANP13" s="471"/>
      <c r="ANQ13" s="471"/>
      <c r="ANR13" s="471"/>
      <c r="ANS13" s="471"/>
      <c r="ANT13" s="471"/>
      <c r="ANU13" s="471"/>
      <c r="ANV13" s="471"/>
      <c r="ANW13" s="471"/>
      <c r="ANX13" s="471"/>
      <c r="ANY13" s="471"/>
      <c r="ANZ13" s="471"/>
      <c r="AOA13" s="471"/>
      <c r="AOB13" s="471"/>
      <c r="AOC13" s="471"/>
      <c r="AOD13" s="471"/>
      <c r="AOE13" s="471"/>
      <c r="AOF13" s="471"/>
      <c r="AOG13" s="471"/>
      <c r="AOH13" s="471"/>
      <c r="AOI13" s="471"/>
      <c r="AOJ13" s="471"/>
      <c r="AOK13" s="471"/>
      <c r="AOL13" s="471"/>
      <c r="AOM13" s="471"/>
      <c r="AON13" s="471"/>
      <c r="AOO13" s="471"/>
      <c r="AOP13" s="471"/>
      <c r="AOQ13" s="471"/>
      <c r="AOR13" s="471"/>
      <c r="AOS13" s="471"/>
      <c r="AOT13" s="471"/>
      <c r="AOU13" s="471"/>
      <c r="AOV13" s="471"/>
      <c r="AOW13" s="471"/>
      <c r="AOX13" s="471"/>
      <c r="AOY13" s="471"/>
      <c r="AOZ13" s="471"/>
      <c r="APA13" s="471"/>
      <c r="APB13" s="471"/>
      <c r="APC13" s="471"/>
      <c r="APD13" s="471"/>
      <c r="APE13" s="471"/>
      <c r="APF13" s="471"/>
      <c r="APG13" s="471"/>
      <c r="APH13" s="471"/>
      <c r="API13" s="471"/>
      <c r="APJ13" s="471"/>
      <c r="APK13" s="471"/>
      <c r="APL13" s="471"/>
      <c r="APM13" s="471"/>
      <c r="APN13" s="471"/>
      <c r="APO13" s="471"/>
      <c r="APP13" s="471"/>
      <c r="APQ13" s="471"/>
      <c r="APR13" s="471"/>
      <c r="APS13" s="471"/>
      <c r="APT13" s="471"/>
      <c r="APU13" s="471"/>
      <c r="APV13" s="471"/>
      <c r="APW13" s="471"/>
      <c r="APX13" s="471"/>
      <c r="APY13" s="471"/>
      <c r="APZ13" s="471"/>
      <c r="AQA13" s="471"/>
      <c r="AQB13" s="471"/>
      <c r="AQC13" s="471"/>
      <c r="AQD13" s="471"/>
      <c r="AQE13" s="471"/>
      <c r="AQF13" s="471"/>
      <c r="AQG13" s="471"/>
      <c r="AQH13" s="471"/>
      <c r="AQI13" s="471"/>
      <c r="AQJ13" s="471"/>
      <c r="AQK13" s="471"/>
      <c r="AQL13" s="471"/>
      <c r="AQM13" s="471"/>
      <c r="AQN13" s="471"/>
      <c r="AQO13" s="471"/>
      <c r="AQP13" s="471"/>
      <c r="AQQ13" s="471"/>
      <c r="AQR13" s="471"/>
      <c r="AQS13" s="471"/>
      <c r="AQT13" s="471"/>
      <c r="AQU13" s="471"/>
      <c r="AQV13" s="471"/>
      <c r="AQW13" s="471"/>
      <c r="AQX13" s="471"/>
      <c r="AQY13" s="471"/>
      <c r="AQZ13" s="471"/>
      <c r="ARA13" s="471"/>
      <c r="ARB13" s="471"/>
      <c r="ARC13" s="471"/>
      <c r="ARD13" s="471"/>
      <c r="ARE13" s="471"/>
      <c r="ARF13" s="471"/>
      <c r="ARG13" s="471"/>
      <c r="ARH13" s="471"/>
      <c r="ARI13" s="471"/>
      <c r="ARJ13" s="471"/>
      <c r="ARK13" s="471"/>
      <c r="ARL13" s="471"/>
      <c r="ARM13" s="471"/>
      <c r="ARN13" s="471"/>
      <c r="ARO13" s="471"/>
      <c r="ARP13" s="471"/>
      <c r="ARQ13" s="471"/>
      <c r="ARR13" s="471"/>
      <c r="ARS13" s="471"/>
      <c r="ART13" s="471"/>
      <c r="ARU13" s="471"/>
      <c r="ARV13" s="471"/>
      <c r="ARW13" s="471"/>
      <c r="ARX13" s="471"/>
      <c r="ARY13" s="471"/>
      <c r="ARZ13" s="471"/>
      <c r="ASA13" s="471"/>
      <c r="ASB13" s="471"/>
      <c r="ASC13" s="471"/>
      <c r="ASD13" s="471"/>
      <c r="ASE13" s="471"/>
      <c r="ASF13" s="471"/>
      <c r="ASG13" s="471"/>
      <c r="ASH13" s="471"/>
      <c r="ASI13" s="471"/>
      <c r="ASJ13" s="471"/>
      <c r="ASK13" s="471"/>
      <c r="ASL13" s="471"/>
      <c r="ASM13" s="471"/>
      <c r="ASN13" s="471"/>
      <c r="ASO13" s="471"/>
      <c r="ASP13" s="471"/>
      <c r="ASQ13" s="471"/>
      <c r="ASR13" s="471"/>
      <c r="ASS13" s="471"/>
      <c r="AST13" s="471"/>
      <c r="ASU13" s="471"/>
      <c r="ASV13" s="471"/>
      <c r="ASW13" s="471"/>
      <c r="ASX13" s="471"/>
      <c r="ASY13" s="471"/>
      <c r="ASZ13" s="471"/>
      <c r="ATA13" s="471"/>
      <c r="ATB13" s="471"/>
      <c r="ATC13" s="471"/>
      <c r="ATD13" s="471"/>
      <c r="ATE13" s="471"/>
      <c r="ATF13" s="471"/>
      <c r="ATG13" s="471"/>
      <c r="ATH13" s="471"/>
      <c r="ATI13" s="471"/>
      <c r="ATJ13" s="471"/>
      <c r="ATK13" s="471"/>
      <c r="ATL13" s="471"/>
      <c r="ATM13" s="471"/>
      <c r="ATN13" s="471"/>
      <c r="ATO13" s="471"/>
      <c r="ATP13" s="471"/>
      <c r="ATQ13" s="471"/>
      <c r="ATR13" s="471"/>
      <c r="ATS13" s="471"/>
      <c r="ATT13" s="471"/>
      <c r="ATU13" s="471"/>
      <c r="ATV13" s="471"/>
      <c r="ATW13" s="471"/>
      <c r="ATX13" s="471"/>
      <c r="ATY13" s="471"/>
      <c r="ATZ13" s="471"/>
      <c r="AUA13" s="471"/>
      <c r="AUB13" s="471"/>
      <c r="AUC13" s="471"/>
      <c r="AUD13" s="471"/>
      <c r="AUE13" s="471"/>
      <c r="AUF13" s="471"/>
      <c r="AUG13" s="471"/>
      <c r="AUH13" s="471"/>
      <c r="AUI13" s="471"/>
      <c r="AUJ13" s="471"/>
      <c r="AUK13" s="471"/>
      <c r="AUL13" s="471"/>
      <c r="AUM13" s="471"/>
      <c r="AUN13" s="471"/>
      <c r="AUO13" s="471"/>
      <c r="AUP13" s="471"/>
      <c r="AUQ13" s="471"/>
      <c r="AUR13" s="471"/>
      <c r="AUS13" s="471"/>
      <c r="AUT13" s="471"/>
      <c r="AUU13" s="471"/>
      <c r="AUV13" s="471"/>
      <c r="AUW13" s="471"/>
      <c r="AUX13" s="471"/>
      <c r="AUY13" s="471"/>
      <c r="AUZ13" s="471"/>
      <c r="AVA13" s="471"/>
      <c r="AVB13" s="471"/>
      <c r="AVC13" s="471"/>
      <c r="AVD13" s="471"/>
      <c r="AVE13" s="471"/>
      <c r="AVF13" s="471"/>
      <c r="AVG13" s="471"/>
      <c r="AVH13" s="471"/>
      <c r="AVI13" s="471"/>
      <c r="AVJ13" s="471"/>
      <c r="AVK13" s="471"/>
      <c r="AVL13" s="471"/>
      <c r="AVM13" s="471"/>
      <c r="AVN13" s="471"/>
      <c r="AVO13" s="471"/>
      <c r="AVP13" s="471"/>
      <c r="AVQ13" s="471"/>
      <c r="AVR13" s="471"/>
      <c r="AVS13" s="471"/>
      <c r="AVT13" s="471"/>
      <c r="AVU13" s="471"/>
      <c r="AVV13" s="471"/>
      <c r="AVW13" s="471"/>
      <c r="AVX13" s="471"/>
      <c r="AVY13" s="471"/>
      <c r="AVZ13" s="471"/>
      <c r="AWA13" s="471"/>
      <c r="AWB13" s="471"/>
      <c r="AWC13" s="471"/>
      <c r="AWD13" s="471"/>
      <c r="AWE13" s="471"/>
      <c r="AWF13" s="471"/>
      <c r="AWG13" s="471"/>
      <c r="AWH13" s="471"/>
      <c r="AWI13" s="471"/>
      <c r="AWJ13" s="471"/>
      <c r="AWK13" s="471"/>
      <c r="AWL13" s="471"/>
      <c r="AWM13" s="471"/>
      <c r="AWN13" s="471"/>
      <c r="AWO13" s="471"/>
      <c r="AWP13" s="471"/>
      <c r="AWQ13" s="471"/>
      <c r="AWR13" s="471"/>
      <c r="AWS13" s="471"/>
      <c r="AWT13" s="471"/>
      <c r="AWU13" s="471"/>
      <c r="AWV13" s="471"/>
      <c r="AWW13" s="471"/>
      <c r="AWX13" s="471"/>
      <c r="AWY13" s="471"/>
      <c r="AWZ13" s="471"/>
      <c r="AXA13" s="471"/>
      <c r="AXB13" s="471"/>
      <c r="AXC13" s="471"/>
      <c r="AXD13" s="471"/>
      <c r="AXE13" s="471"/>
      <c r="AXF13" s="471"/>
      <c r="AXG13" s="471"/>
      <c r="AXH13" s="471"/>
      <c r="AXI13" s="471"/>
      <c r="AXJ13" s="471"/>
      <c r="AXK13" s="471"/>
      <c r="AXL13" s="471"/>
      <c r="AXM13" s="471"/>
      <c r="AXN13" s="471"/>
      <c r="AXO13" s="471"/>
      <c r="AXP13" s="471"/>
      <c r="AXQ13" s="471"/>
      <c r="AXR13" s="471"/>
      <c r="AXS13" s="471"/>
      <c r="AXT13" s="471"/>
      <c r="AXU13" s="471"/>
      <c r="AXV13" s="471"/>
      <c r="AXW13" s="471"/>
      <c r="AXX13" s="471"/>
      <c r="AXY13" s="471"/>
      <c r="AXZ13" s="471"/>
      <c r="AYA13" s="471"/>
      <c r="AYB13" s="471"/>
      <c r="AYC13" s="471"/>
      <c r="AYD13" s="471"/>
      <c r="AYE13" s="471"/>
      <c r="AYF13" s="471"/>
      <c r="AYG13" s="471"/>
      <c r="AYH13" s="471"/>
      <c r="AYI13" s="471"/>
      <c r="AYJ13" s="471"/>
      <c r="AYK13" s="471"/>
      <c r="AYL13" s="471"/>
      <c r="AYM13" s="471"/>
      <c r="AYN13" s="471"/>
      <c r="AYO13" s="471"/>
      <c r="AYP13" s="471"/>
      <c r="AYQ13" s="471"/>
      <c r="AYR13" s="471"/>
      <c r="AYS13" s="471"/>
      <c r="AYT13" s="471"/>
      <c r="AYU13" s="471"/>
      <c r="AYV13" s="471"/>
      <c r="AYW13" s="471"/>
      <c r="AYX13" s="471"/>
      <c r="AYY13" s="471"/>
      <c r="AYZ13" s="471"/>
      <c r="AZA13" s="471"/>
      <c r="AZB13" s="471"/>
      <c r="AZC13" s="471"/>
      <c r="AZD13" s="471"/>
      <c r="AZE13" s="471"/>
      <c r="AZF13" s="471"/>
      <c r="AZG13" s="471"/>
      <c r="AZH13" s="471"/>
      <c r="AZI13" s="471"/>
      <c r="AZJ13" s="471"/>
      <c r="AZK13" s="471"/>
      <c r="AZL13" s="471"/>
      <c r="AZM13" s="471"/>
      <c r="AZN13" s="471"/>
      <c r="AZO13" s="471"/>
      <c r="AZP13" s="471"/>
      <c r="AZQ13" s="471"/>
      <c r="AZR13" s="471"/>
      <c r="AZS13" s="471"/>
      <c r="AZT13" s="471"/>
      <c r="AZU13" s="471"/>
      <c r="AZV13" s="471"/>
      <c r="AZW13" s="471"/>
      <c r="AZX13" s="471"/>
      <c r="AZY13" s="471"/>
      <c r="AZZ13" s="471"/>
      <c r="BAA13" s="471"/>
      <c r="BAB13" s="471"/>
      <c r="BAC13" s="471"/>
      <c r="BAD13" s="471"/>
      <c r="BAE13" s="471"/>
      <c r="BAF13" s="471"/>
      <c r="BAG13" s="471"/>
      <c r="BAH13" s="471"/>
      <c r="BAI13" s="471"/>
      <c r="BAJ13" s="471"/>
      <c r="BAK13" s="471"/>
      <c r="BAL13" s="471"/>
      <c r="BAM13" s="471"/>
      <c r="BAN13" s="471"/>
      <c r="BAO13" s="471"/>
      <c r="BAP13" s="471"/>
      <c r="BAQ13" s="471"/>
      <c r="BAR13" s="471"/>
      <c r="BAS13" s="471"/>
      <c r="BAT13" s="471"/>
      <c r="BAU13" s="471"/>
      <c r="BAV13" s="471"/>
      <c r="BAW13" s="471"/>
      <c r="BAX13" s="471"/>
      <c r="BAY13" s="471"/>
      <c r="BAZ13" s="471"/>
      <c r="BBA13" s="471"/>
      <c r="BBB13" s="471"/>
      <c r="BBC13" s="471"/>
      <c r="BBD13" s="471"/>
      <c r="BBE13" s="471"/>
      <c r="BBF13" s="471"/>
      <c r="BBG13" s="471"/>
      <c r="BBH13" s="471"/>
      <c r="BBI13" s="471"/>
      <c r="BBJ13" s="471"/>
      <c r="BBK13" s="471"/>
      <c r="BBL13" s="471"/>
      <c r="BBM13" s="471"/>
      <c r="BBN13" s="471"/>
      <c r="BBO13" s="471"/>
      <c r="BBP13" s="471"/>
      <c r="BBQ13" s="471"/>
      <c r="BBR13" s="471"/>
      <c r="BBS13" s="471"/>
      <c r="BBT13" s="471"/>
      <c r="BBU13" s="471"/>
      <c r="BBV13" s="471"/>
      <c r="BBW13" s="471"/>
      <c r="BBX13" s="471"/>
      <c r="BBY13" s="471"/>
      <c r="BBZ13" s="471"/>
      <c r="BCA13" s="471"/>
      <c r="BCB13" s="471"/>
      <c r="BCC13" s="471"/>
      <c r="BCD13" s="471"/>
      <c r="BCE13" s="471"/>
      <c r="BCF13" s="471"/>
      <c r="BCG13" s="471"/>
      <c r="BCH13" s="471"/>
      <c r="BCI13" s="471"/>
      <c r="BCJ13" s="471"/>
      <c r="BCK13" s="471"/>
      <c r="BCL13" s="471"/>
      <c r="BCM13" s="471"/>
      <c r="BCN13" s="471"/>
      <c r="BCO13" s="471"/>
      <c r="BCP13" s="471"/>
      <c r="BCQ13" s="471"/>
      <c r="BCR13" s="471"/>
      <c r="BCS13" s="471"/>
      <c r="BCT13" s="471"/>
      <c r="BCU13" s="471"/>
      <c r="BCV13" s="471"/>
      <c r="BCW13" s="471"/>
      <c r="BCX13" s="471"/>
      <c r="BCY13" s="471"/>
      <c r="BCZ13" s="471"/>
      <c r="BDA13" s="471"/>
      <c r="BDB13" s="471"/>
      <c r="BDC13" s="471"/>
      <c r="BDD13" s="471"/>
      <c r="BDE13" s="471"/>
      <c r="BDF13" s="471"/>
      <c r="BDG13" s="471"/>
      <c r="BDH13" s="471"/>
      <c r="BDI13" s="471"/>
      <c r="BDJ13" s="471"/>
      <c r="BDK13" s="471"/>
      <c r="BDL13" s="471"/>
      <c r="BDM13" s="471"/>
      <c r="BDN13" s="471"/>
      <c r="BDO13" s="471"/>
      <c r="BDP13" s="471"/>
      <c r="BDQ13" s="471"/>
      <c r="BDR13" s="471"/>
      <c r="BDS13" s="471"/>
      <c r="BDT13" s="471"/>
      <c r="BDU13" s="471"/>
      <c r="BDV13" s="471"/>
      <c r="BDW13" s="471"/>
      <c r="BDX13" s="471"/>
      <c r="BDY13" s="471"/>
      <c r="BDZ13" s="471"/>
      <c r="BEA13" s="471"/>
      <c r="BEB13" s="471"/>
      <c r="BEC13" s="471"/>
      <c r="BED13" s="471"/>
    </row>
    <row r="14" spans="1:1486" s="445" customFormat="1" ht="15" x14ac:dyDescent="0.2">
      <c r="A14" s="442" t="str">
        <f>'P3'!B4</f>
        <v>3. Aumento del consumo de panela y sus derivados en el mercado nacional e internacional</v>
      </c>
      <c r="B14" s="443">
        <f>SUM(B15:B18)</f>
        <v>4900022986.1466665</v>
      </c>
      <c r="C14" s="443">
        <f t="shared" ref="C14:V14" si="3">SUM(C15:C18)</f>
        <v>12382279953.128666</v>
      </c>
      <c r="D14" s="443">
        <f t="shared" si="3"/>
        <v>14640688390.515999</v>
      </c>
      <c r="E14" s="443">
        <f t="shared" si="3"/>
        <v>13890833390.515999</v>
      </c>
      <c r="F14" s="443">
        <f t="shared" si="3"/>
        <v>15055943515.515999</v>
      </c>
      <c r="G14" s="443">
        <f t="shared" si="3"/>
        <v>16911021565.515999</v>
      </c>
      <c r="H14" s="443">
        <f t="shared" si="3"/>
        <v>16788182557.703499</v>
      </c>
      <c r="I14" s="443">
        <f t="shared" si="3"/>
        <v>12577598390.515999</v>
      </c>
      <c r="J14" s="443">
        <f t="shared" si="3"/>
        <v>14015338390.515999</v>
      </c>
      <c r="K14" s="443">
        <f t="shared" si="3"/>
        <v>12987598390.515999</v>
      </c>
      <c r="L14" s="443">
        <f t="shared" si="3"/>
        <v>12987598390.515999</v>
      </c>
      <c r="M14" s="443">
        <f t="shared" si="3"/>
        <v>13605338390.515999</v>
      </c>
      <c r="N14" s="443">
        <f t="shared" si="3"/>
        <v>12987598390.515999</v>
      </c>
      <c r="O14" s="443">
        <f t="shared" si="3"/>
        <v>12987598390.515999</v>
      </c>
      <c r="P14" s="443">
        <f t="shared" si="3"/>
        <v>14015338390.515999</v>
      </c>
      <c r="Q14" s="443">
        <f t="shared" si="3"/>
        <v>12577598390.515999</v>
      </c>
      <c r="R14" s="443">
        <f t="shared" si="3"/>
        <v>12987598390.515999</v>
      </c>
      <c r="S14" s="443">
        <f t="shared" si="3"/>
        <v>14015338390.515999</v>
      </c>
      <c r="T14" s="443">
        <f t="shared" si="3"/>
        <v>12987598390.515999</v>
      </c>
      <c r="U14" s="443">
        <f t="shared" si="3"/>
        <v>12365759132.849333</v>
      </c>
      <c r="V14" s="443">
        <f t="shared" si="3"/>
        <v>265666872178.08417</v>
      </c>
      <c r="W14" s="444">
        <f t="shared" si="1"/>
        <v>7.5858931135844507E-2</v>
      </c>
      <c r="X14" s="327"/>
      <c r="Y14" s="471"/>
      <c r="Z14" s="471"/>
      <c r="AA14" s="471"/>
      <c r="AB14" s="471"/>
      <c r="AC14" s="471"/>
      <c r="AD14" s="471"/>
      <c r="AE14" s="471"/>
      <c r="AF14" s="471"/>
      <c r="AG14" s="471"/>
      <c r="AH14" s="471"/>
      <c r="AI14" s="471"/>
      <c r="AJ14" s="471"/>
      <c r="AK14" s="471"/>
      <c r="AL14" s="471"/>
      <c r="AM14" s="471"/>
      <c r="AN14" s="471"/>
      <c r="AO14" s="471"/>
      <c r="AP14" s="471"/>
      <c r="AQ14" s="471"/>
      <c r="AR14" s="471"/>
      <c r="AS14" s="471"/>
      <c r="AT14" s="471"/>
      <c r="AU14" s="471"/>
      <c r="AV14" s="471"/>
      <c r="AW14" s="471"/>
      <c r="AX14" s="471"/>
      <c r="AY14" s="471"/>
      <c r="AZ14" s="471"/>
      <c r="BA14" s="471"/>
      <c r="BB14" s="471"/>
      <c r="BC14" s="471"/>
      <c r="BD14" s="471"/>
      <c r="BE14" s="471"/>
      <c r="BF14" s="471"/>
      <c r="BG14" s="471"/>
      <c r="BH14" s="471"/>
      <c r="BI14" s="471"/>
      <c r="BJ14" s="471"/>
      <c r="BK14" s="471"/>
      <c r="BL14" s="471"/>
      <c r="BM14" s="471"/>
      <c r="BN14" s="471"/>
      <c r="BO14" s="471"/>
      <c r="BP14" s="471"/>
      <c r="BQ14" s="471"/>
      <c r="BR14" s="471"/>
      <c r="BS14" s="471"/>
      <c r="BT14" s="471"/>
      <c r="BU14" s="471"/>
      <c r="BV14" s="471"/>
      <c r="BW14" s="471"/>
      <c r="BX14" s="471"/>
      <c r="BY14" s="471"/>
      <c r="BZ14" s="471"/>
      <c r="CA14" s="471"/>
      <c r="CB14" s="471"/>
      <c r="CC14" s="471"/>
      <c r="CD14" s="471"/>
      <c r="CE14" s="471"/>
      <c r="CF14" s="471"/>
      <c r="CG14" s="471"/>
      <c r="CH14" s="471"/>
      <c r="CI14" s="471"/>
      <c r="CJ14" s="471"/>
      <c r="CK14" s="471"/>
      <c r="CL14" s="471"/>
      <c r="CM14" s="471"/>
      <c r="CN14" s="471"/>
      <c r="CO14" s="471"/>
      <c r="CP14" s="471"/>
      <c r="CQ14" s="471"/>
      <c r="CR14" s="471"/>
      <c r="CS14" s="471"/>
      <c r="CT14" s="471"/>
      <c r="CU14" s="471"/>
      <c r="CV14" s="471"/>
      <c r="CW14" s="471"/>
      <c r="CX14" s="471"/>
      <c r="CY14" s="471"/>
      <c r="CZ14" s="471"/>
      <c r="DA14" s="471"/>
      <c r="DB14" s="471"/>
      <c r="DC14" s="471"/>
      <c r="DD14" s="471"/>
      <c r="DE14" s="471"/>
      <c r="DF14" s="471"/>
      <c r="DG14" s="471"/>
      <c r="DH14" s="471"/>
      <c r="DI14" s="471"/>
      <c r="DJ14" s="471"/>
      <c r="DK14" s="471"/>
      <c r="DL14" s="471"/>
      <c r="DM14" s="471"/>
      <c r="DN14" s="471"/>
      <c r="DO14" s="471"/>
      <c r="DP14" s="471"/>
      <c r="DQ14" s="471"/>
      <c r="DR14" s="471"/>
      <c r="DS14" s="471"/>
      <c r="DT14" s="471"/>
      <c r="DU14" s="471"/>
      <c r="DV14" s="471"/>
      <c r="DW14" s="471"/>
      <c r="DX14" s="471"/>
      <c r="DY14" s="471"/>
      <c r="DZ14" s="471"/>
      <c r="EA14" s="471"/>
      <c r="EB14" s="471"/>
      <c r="EC14" s="471"/>
      <c r="ED14" s="471"/>
      <c r="EE14" s="471"/>
      <c r="EF14" s="471"/>
      <c r="EG14" s="471"/>
      <c r="EH14" s="471"/>
      <c r="EI14" s="471"/>
      <c r="EJ14" s="471"/>
      <c r="EK14" s="471"/>
      <c r="EL14" s="471"/>
      <c r="EM14" s="471"/>
      <c r="EN14" s="471"/>
      <c r="EO14" s="471"/>
      <c r="EP14" s="471"/>
      <c r="EQ14" s="471"/>
      <c r="ER14" s="471"/>
      <c r="ES14" s="471"/>
      <c r="ET14" s="471"/>
      <c r="EU14" s="471"/>
      <c r="EV14" s="471"/>
      <c r="EW14" s="471"/>
      <c r="EX14" s="471"/>
      <c r="EY14" s="471"/>
      <c r="EZ14" s="471"/>
      <c r="FA14" s="471"/>
      <c r="FB14" s="471"/>
      <c r="FC14" s="471"/>
      <c r="FD14" s="471"/>
      <c r="FE14" s="471"/>
      <c r="FF14" s="471"/>
      <c r="FG14" s="471"/>
      <c r="FH14" s="471"/>
      <c r="FI14" s="471"/>
      <c r="FJ14" s="471"/>
      <c r="FK14" s="471"/>
      <c r="FL14" s="471"/>
      <c r="FM14" s="471"/>
      <c r="FN14" s="471"/>
      <c r="FO14" s="471"/>
      <c r="FP14" s="471"/>
      <c r="FQ14" s="471"/>
      <c r="FR14" s="471"/>
      <c r="FS14" s="471"/>
      <c r="FT14" s="471"/>
      <c r="FU14" s="471"/>
      <c r="FV14" s="471"/>
      <c r="FW14" s="471"/>
      <c r="FX14" s="471"/>
      <c r="FY14" s="471"/>
      <c r="FZ14" s="471"/>
      <c r="GA14" s="471"/>
      <c r="GB14" s="471"/>
      <c r="GC14" s="471"/>
      <c r="GD14" s="471"/>
      <c r="GE14" s="471"/>
      <c r="GF14" s="471"/>
      <c r="GG14" s="471"/>
      <c r="GH14" s="471"/>
      <c r="GI14" s="471"/>
      <c r="GJ14" s="471"/>
      <c r="GK14" s="471"/>
      <c r="GL14" s="471"/>
      <c r="GM14" s="471"/>
      <c r="GN14" s="471"/>
      <c r="GO14" s="471"/>
      <c r="GP14" s="471"/>
      <c r="GQ14" s="471"/>
      <c r="GR14" s="471"/>
      <c r="GS14" s="471"/>
      <c r="GT14" s="471"/>
      <c r="GU14" s="471"/>
      <c r="GV14" s="471"/>
      <c r="GW14" s="471"/>
      <c r="GX14" s="471"/>
      <c r="GY14" s="471"/>
      <c r="GZ14" s="471"/>
      <c r="HA14" s="471"/>
      <c r="HB14" s="471"/>
      <c r="HC14" s="471"/>
      <c r="HD14" s="471"/>
      <c r="HE14" s="471"/>
      <c r="HF14" s="471"/>
      <c r="HG14" s="471"/>
      <c r="HH14" s="471"/>
      <c r="HI14" s="471"/>
      <c r="HJ14" s="471"/>
      <c r="HK14" s="471"/>
      <c r="HL14" s="471"/>
      <c r="HM14" s="471"/>
      <c r="HN14" s="471"/>
      <c r="HO14" s="471"/>
      <c r="HP14" s="471"/>
      <c r="HQ14" s="471"/>
      <c r="HR14" s="471"/>
      <c r="HS14" s="471"/>
      <c r="HT14" s="471"/>
      <c r="HU14" s="471"/>
      <c r="HV14" s="471"/>
      <c r="HW14" s="471"/>
      <c r="HX14" s="471"/>
      <c r="HY14" s="471"/>
      <c r="HZ14" s="471"/>
      <c r="IA14" s="471"/>
      <c r="IB14" s="471"/>
      <c r="IC14" s="471"/>
      <c r="ID14" s="471"/>
      <c r="IE14" s="471"/>
      <c r="IF14" s="471"/>
      <c r="IG14" s="471"/>
      <c r="IH14" s="471"/>
      <c r="II14" s="471"/>
      <c r="IJ14" s="471"/>
      <c r="IK14" s="471"/>
      <c r="IL14" s="471"/>
      <c r="IM14" s="471"/>
      <c r="IN14" s="471"/>
      <c r="IO14" s="471"/>
      <c r="IP14" s="471"/>
      <c r="IQ14" s="471"/>
      <c r="IR14" s="471"/>
      <c r="IS14" s="471"/>
      <c r="IT14" s="471"/>
      <c r="IU14" s="471"/>
      <c r="IV14" s="471"/>
      <c r="IW14" s="471"/>
      <c r="IX14" s="471"/>
      <c r="IY14" s="471"/>
      <c r="IZ14" s="471"/>
      <c r="JA14" s="471"/>
      <c r="JB14" s="471"/>
      <c r="JC14" s="471"/>
      <c r="JD14" s="471"/>
      <c r="JE14" s="471"/>
      <c r="JF14" s="471"/>
      <c r="JG14" s="471"/>
      <c r="JH14" s="471"/>
      <c r="JI14" s="471"/>
      <c r="JJ14" s="471"/>
      <c r="JK14" s="471"/>
      <c r="JL14" s="471"/>
      <c r="JM14" s="471"/>
      <c r="JN14" s="471"/>
      <c r="JO14" s="471"/>
      <c r="JP14" s="471"/>
      <c r="JQ14" s="471"/>
      <c r="JR14" s="471"/>
      <c r="JS14" s="471"/>
      <c r="JT14" s="471"/>
      <c r="JU14" s="471"/>
      <c r="JV14" s="471"/>
      <c r="JW14" s="471"/>
      <c r="JX14" s="471"/>
      <c r="JY14" s="471"/>
      <c r="JZ14" s="471"/>
      <c r="KA14" s="471"/>
      <c r="KB14" s="471"/>
      <c r="KC14" s="471"/>
      <c r="KD14" s="471"/>
      <c r="KE14" s="471"/>
      <c r="KF14" s="471"/>
      <c r="KG14" s="471"/>
      <c r="KH14" s="471"/>
      <c r="KI14" s="471"/>
      <c r="KJ14" s="471"/>
      <c r="KK14" s="471"/>
      <c r="KL14" s="471"/>
      <c r="KM14" s="471"/>
      <c r="KN14" s="471"/>
      <c r="KO14" s="471"/>
      <c r="KP14" s="471"/>
      <c r="KQ14" s="471"/>
      <c r="KR14" s="471"/>
      <c r="KS14" s="471"/>
      <c r="KT14" s="471"/>
      <c r="KU14" s="471"/>
      <c r="KV14" s="471"/>
      <c r="KW14" s="471"/>
      <c r="KX14" s="471"/>
      <c r="KY14" s="471"/>
      <c r="KZ14" s="471"/>
      <c r="LA14" s="471"/>
      <c r="LB14" s="471"/>
      <c r="LC14" s="471"/>
      <c r="LD14" s="471"/>
      <c r="LE14" s="471"/>
      <c r="LF14" s="471"/>
      <c r="LG14" s="471"/>
      <c r="LH14" s="471"/>
      <c r="LI14" s="471"/>
      <c r="LJ14" s="471"/>
      <c r="LK14" s="471"/>
      <c r="LL14" s="471"/>
      <c r="LM14" s="471"/>
      <c r="LN14" s="471"/>
      <c r="LO14" s="471"/>
      <c r="LP14" s="471"/>
      <c r="LQ14" s="471"/>
      <c r="LR14" s="471"/>
      <c r="LS14" s="471"/>
      <c r="LT14" s="471"/>
      <c r="LU14" s="471"/>
      <c r="LV14" s="471"/>
      <c r="LW14" s="471"/>
      <c r="LX14" s="471"/>
      <c r="LY14" s="471"/>
      <c r="LZ14" s="471"/>
      <c r="MA14" s="471"/>
      <c r="MB14" s="471"/>
      <c r="MC14" s="471"/>
      <c r="MD14" s="471"/>
      <c r="ME14" s="471"/>
      <c r="MF14" s="471"/>
      <c r="MG14" s="471"/>
      <c r="MH14" s="471"/>
      <c r="MI14" s="471"/>
      <c r="MJ14" s="471"/>
      <c r="MK14" s="471"/>
      <c r="ML14" s="471"/>
      <c r="MM14" s="471"/>
      <c r="MN14" s="471"/>
      <c r="MO14" s="471"/>
      <c r="MP14" s="471"/>
      <c r="MQ14" s="471"/>
      <c r="MR14" s="471"/>
      <c r="MS14" s="471"/>
      <c r="MT14" s="471"/>
      <c r="MU14" s="471"/>
      <c r="MV14" s="471"/>
      <c r="MW14" s="471"/>
      <c r="MX14" s="471"/>
      <c r="MY14" s="471"/>
      <c r="MZ14" s="471"/>
      <c r="NA14" s="471"/>
      <c r="NB14" s="471"/>
      <c r="NC14" s="471"/>
      <c r="ND14" s="471"/>
      <c r="NE14" s="471"/>
      <c r="NF14" s="471"/>
      <c r="NG14" s="471"/>
      <c r="NH14" s="471"/>
      <c r="NI14" s="471"/>
      <c r="NJ14" s="471"/>
      <c r="NK14" s="471"/>
      <c r="NL14" s="471"/>
      <c r="NM14" s="471"/>
      <c r="NN14" s="471"/>
      <c r="NO14" s="471"/>
      <c r="NP14" s="471"/>
      <c r="NQ14" s="471"/>
      <c r="NR14" s="471"/>
      <c r="NS14" s="471"/>
      <c r="NT14" s="471"/>
      <c r="NU14" s="471"/>
      <c r="NV14" s="471"/>
      <c r="NW14" s="471"/>
      <c r="NX14" s="471"/>
      <c r="NY14" s="471"/>
      <c r="NZ14" s="471"/>
      <c r="OA14" s="471"/>
      <c r="OB14" s="471"/>
      <c r="OC14" s="471"/>
      <c r="OD14" s="471"/>
      <c r="OE14" s="471"/>
      <c r="OF14" s="471"/>
      <c r="OG14" s="471"/>
      <c r="OH14" s="471"/>
      <c r="OI14" s="471"/>
      <c r="OJ14" s="471"/>
      <c r="OK14" s="471"/>
      <c r="OL14" s="471"/>
      <c r="OM14" s="471"/>
      <c r="ON14" s="471"/>
      <c r="OO14" s="471"/>
      <c r="OP14" s="471"/>
      <c r="OQ14" s="471"/>
      <c r="OR14" s="471"/>
      <c r="OS14" s="471"/>
      <c r="OT14" s="471"/>
      <c r="OU14" s="471"/>
      <c r="OV14" s="471"/>
      <c r="OW14" s="471"/>
      <c r="OX14" s="471"/>
      <c r="OY14" s="471"/>
      <c r="OZ14" s="471"/>
      <c r="PA14" s="471"/>
      <c r="PB14" s="471"/>
      <c r="PC14" s="471"/>
      <c r="PD14" s="471"/>
      <c r="PE14" s="471"/>
      <c r="PF14" s="471"/>
      <c r="PG14" s="471"/>
      <c r="PH14" s="471"/>
      <c r="PI14" s="471"/>
      <c r="PJ14" s="471"/>
      <c r="PK14" s="471"/>
      <c r="PL14" s="471"/>
      <c r="PM14" s="471"/>
      <c r="PN14" s="471"/>
      <c r="PO14" s="471"/>
      <c r="PP14" s="471"/>
      <c r="PQ14" s="471"/>
      <c r="PR14" s="471"/>
      <c r="PS14" s="471"/>
      <c r="PT14" s="471"/>
      <c r="PU14" s="471"/>
      <c r="PV14" s="471"/>
      <c r="PW14" s="471"/>
      <c r="PX14" s="471"/>
      <c r="PY14" s="471"/>
      <c r="PZ14" s="471"/>
      <c r="QA14" s="471"/>
      <c r="QB14" s="471"/>
      <c r="QC14" s="471"/>
      <c r="QD14" s="471"/>
      <c r="QE14" s="471"/>
      <c r="QF14" s="471"/>
      <c r="QG14" s="471"/>
      <c r="QH14" s="471"/>
      <c r="QI14" s="471"/>
      <c r="QJ14" s="471"/>
      <c r="QK14" s="471"/>
      <c r="QL14" s="471"/>
      <c r="QM14" s="471"/>
      <c r="QN14" s="471"/>
      <c r="QO14" s="471"/>
      <c r="QP14" s="471"/>
      <c r="QQ14" s="471"/>
      <c r="QR14" s="471"/>
      <c r="QS14" s="471"/>
      <c r="QT14" s="471"/>
      <c r="QU14" s="471"/>
      <c r="QV14" s="471"/>
      <c r="QW14" s="471"/>
      <c r="QX14" s="471"/>
      <c r="QY14" s="471"/>
      <c r="QZ14" s="471"/>
      <c r="RA14" s="471"/>
      <c r="RB14" s="471"/>
      <c r="RC14" s="471"/>
      <c r="RD14" s="471"/>
      <c r="RE14" s="471"/>
      <c r="RF14" s="471"/>
      <c r="RG14" s="471"/>
      <c r="RH14" s="471"/>
      <c r="RI14" s="471"/>
      <c r="RJ14" s="471"/>
      <c r="RK14" s="471"/>
      <c r="RL14" s="471"/>
      <c r="RM14" s="471"/>
      <c r="RN14" s="471"/>
      <c r="RO14" s="471"/>
      <c r="RP14" s="471"/>
      <c r="RQ14" s="471"/>
      <c r="RR14" s="471"/>
      <c r="RS14" s="471"/>
      <c r="RT14" s="471"/>
      <c r="RU14" s="471"/>
      <c r="RV14" s="471"/>
      <c r="RW14" s="471"/>
      <c r="RX14" s="471"/>
      <c r="RY14" s="471"/>
      <c r="RZ14" s="471"/>
      <c r="SA14" s="471"/>
      <c r="SB14" s="471"/>
      <c r="SC14" s="471"/>
      <c r="SD14" s="471"/>
      <c r="SE14" s="471"/>
      <c r="SF14" s="471"/>
      <c r="SG14" s="471"/>
      <c r="SH14" s="471"/>
      <c r="SI14" s="471"/>
      <c r="SJ14" s="471"/>
      <c r="SK14" s="471"/>
      <c r="SL14" s="471"/>
      <c r="SM14" s="471"/>
      <c r="SN14" s="471"/>
      <c r="SO14" s="471"/>
      <c r="SP14" s="471"/>
      <c r="SQ14" s="471"/>
      <c r="SR14" s="471"/>
      <c r="SS14" s="471"/>
      <c r="ST14" s="471"/>
      <c r="SU14" s="471"/>
      <c r="SV14" s="471"/>
      <c r="SW14" s="471"/>
      <c r="SX14" s="471"/>
      <c r="SY14" s="471"/>
      <c r="SZ14" s="471"/>
      <c r="TA14" s="471"/>
      <c r="TB14" s="471"/>
      <c r="TC14" s="471"/>
      <c r="TD14" s="471"/>
      <c r="TE14" s="471"/>
      <c r="TF14" s="471"/>
      <c r="TG14" s="471"/>
      <c r="TH14" s="471"/>
      <c r="TI14" s="471"/>
      <c r="TJ14" s="471"/>
      <c r="TK14" s="471"/>
      <c r="TL14" s="471"/>
      <c r="TM14" s="471"/>
      <c r="TN14" s="471"/>
      <c r="TO14" s="471"/>
      <c r="TP14" s="471"/>
      <c r="TQ14" s="471"/>
      <c r="TR14" s="471"/>
      <c r="TS14" s="471"/>
      <c r="TT14" s="471"/>
      <c r="TU14" s="471"/>
      <c r="TV14" s="471"/>
      <c r="TW14" s="471"/>
      <c r="TX14" s="471"/>
      <c r="TY14" s="471"/>
      <c r="TZ14" s="471"/>
      <c r="UA14" s="471"/>
      <c r="UB14" s="471"/>
      <c r="UC14" s="471"/>
      <c r="UD14" s="471"/>
      <c r="UE14" s="471"/>
      <c r="UF14" s="471"/>
      <c r="UG14" s="471"/>
      <c r="UH14" s="471"/>
      <c r="UI14" s="471"/>
      <c r="UJ14" s="471"/>
      <c r="UK14" s="471"/>
      <c r="UL14" s="471"/>
      <c r="UM14" s="471"/>
      <c r="UN14" s="471"/>
      <c r="UO14" s="471"/>
      <c r="UP14" s="471"/>
      <c r="UQ14" s="471"/>
      <c r="UR14" s="471"/>
      <c r="US14" s="471"/>
      <c r="UT14" s="471"/>
      <c r="UU14" s="471"/>
      <c r="UV14" s="471"/>
      <c r="UW14" s="471"/>
      <c r="UX14" s="471"/>
      <c r="UY14" s="471"/>
      <c r="UZ14" s="471"/>
      <c r="VA14" s="471"/>
      <c r="VB14" s="471"/>
      <c r="VC14" s="471"/>
      <c r="VD14" s="471"/>
      <c r="VE14" s="471"/>
      <c r="VF14" s="471"/>
      <c r="VG14" s="471"/>
      <c r="VH14" s="471"/>
      <c r="VI14" s="471"/>
      <c r="VJ14" s="471"/>
      <c r="VK14" s="471"/>
      <c r="VL14" s="471"/>
      <c r="VM14" s="471"/>
      <c r="VN14" s="471"/>
      <c r="VO14" s="471"/>
      <c r="VP14" s="471"/>
      <c r="VQ14" s="471"/>
      <c r="VR14" s="471"/>
      <c r="VS14" s="471"/>
      <c r="VT14" s="471"/>
      <c r="VU14" s="471"/>
      <c r="VV14" s="471"/>
      <c r="VW14" s="471"/>
      <c r="VX14" s="471"/>
      <c r="VY14" s="471"/>
      <c r="VZ14" s="471"/>
      <c r="WA14" s="471"/>
      <c r="WB14" s="471"/>
      <c r="WC14" s="471"/>
      <c r="WD14" s="471"/>
      <c r="WE14" s="471"/>
      <c r="WF14" s="471"/>
      <c r="WG14" s="471"/>
      <c r="WH14" s="471"/>
      <c r="WI14" s="471"/>
      <c r="WJ14" s="471"/>
      <c r="WK14" s="471"/>
      <c r="WL14" s="471"/>
      <c r="WM14" s="471"/>
      <c r="WN14" s="471"/>
      <c r="WO14" s="471"/>
      <c r="WP14" s="471"/>
      <c r="WQ14" s="471"/>
      <c r="WR14" s="471"/>
      <c r="WS14" s="471"/>
      <c r="WT14" s="471"/>
      <c r="WU14" s="471"/>
      <c r="WV14" s="471"/>
      <c r="WW14" s="471"/>
      <c r="WX14" s="471"/>
      <c r="WY14" s="471"/>
      <c r="WZ14" s="471"/>
      <c r="XA14" s="471"/>
      <c r="XB14" s="471"/>
      <c r="XC14" s="471"/>
      <c r="XD14" s="471"/>
      <c r="XE14" s="471"/>
      <c r="XF14" s="471"/>
      <c r="XG14" s="471"/>
      <c r="XH14" s="471"/>
      <c r="XI14" s="471"/>
      <c r="XJ14" s="471"/>
      <c r="XK14" s="471"/>
      <c r="XL14" s="471"/>
      <c r="XM14" s="471"/>
      <c r="XN14" s="471"/>
      <c r="XO14" s="471"/>
      <c r="XP14" s="471"/>
      <c r="XQ14" s="471"/>
      <c r="XR14" s="471"/>
      <c r="XS14" s="471"/>
      <c r="XT14" s="471"/>
      <c r="XU14" s="471"/>
      <c r="XV14" s="471"/>
      <c r="XW14" s="471"/>
      <c r="XX14" s="471"/>
      <c r="XY14" s="471"/>
      <c r="XZ14" s="471"/>
      <c r="YA14" s="471"/>
      <c r="YB14" s="471"/>
      <c r="YC14" s="471"/>
      <c r="YD14" s="471"/>
      <c r="YE14" s="471"/>
      <c r="YF14" s="471"/>
      <c r="YG14" s="471"/>
      <c r="YH14" s="471"/>
      <c r="YI14" s="471"/>
      <c r="YJ14" s="471"/>
      <c r="YK14" s="471"/>
      <c r="YL14" s="471"/>
      <c r="YM14" s="471"/>
      <c r="YN14" s="471"/>
      <c r="YO14" s="471"/>
      <c r="YP14" s="471"/>
      <c r="YQ14" s="471"/>
      <c r="YR14" s="471"/>
      <c r="YS14" s="471"/>
      <c r="YT14" s="471"/>
      <c r="YU14" s="471"/>
      <c r="YV14" s="471"/>
      <c r="YW14" s="471"/>
      <c r="YX14" s="471"/>
      <c r="YY14" s="471"/>
      <c r="YZ14" s="471"/>
      <c r="ZA14" s="471"/>
      <c r="ZB14" s="471"/>
      <c r="ZC14" s="471"/>
      <c r="ZD14" s="471"/>
      <c r="ZE14" s="471"/>
      <c r="ZF14" s="471"/>
      <c r="ZG14" s="471"/>
      <c r="ZH14" s="471"/>
      <c r="ZI14" s="471"/>
      <c r="ZJ14" s="471"/>
      <c r="ZK14" s="471"/>
      <c r="ZL14" s="471"/>
      <c r="ZM14" s="471"/>
      <c r="ZN14" s="471"/>
      <c r="ZO14" s="471"/>
      <c r="ZP14" s="471"/>
      <c r="ZQ14" s="471"/>
      <c r="ZR14" s="471"/>
      <c r="ZS14" s="471"/>
      <c r="ZT14" s="471"/>
      <c r="ZU14" s="471"/>
      <c r="ZV14" s="471"/>
      <c r="ZW14" s="471"/>
      <c r="ZX14" s="471"/>
      <c r="ZY14" s="471"/>
      <c r="ZZ14" s="471"/>
      <c r="AAA14" s="471"/>
      <c r="AAB14" s="471"/>
      <c r="AAC14" s="471"/>
      <c r="AAD14" s="471"/>
      <c r="AAE14" s="471"/>
      <c r="AAF14" s="471"/>
      <c r="AAG14" s="471"/>
      <c r="AAH14" s="471"/>
      <c r="AAI14" s="471"/>
      <c r="AAJ14" s="471"/>
      <c r="AAK14" s="471"/>
      <c r="AAL14" s="471"/>
      <c r="AAM14" s="471"/>
      <c r="AAN14" s="471"/>
      <c r="AAO14" s="471"/>
      <c r="AAP14" s="471"/>
      <c r="AAQ14" s="471"/>
      <c r="AAR14" s="471"/>
      <c r="AAS14" s="471"/>
      <c r="AAT14" s="471"/>
      <c r="AAU14" s="471"/>
      <c r="AAV14" s="471"/>
      <c r="AAW14" s="471"/>
      <c r="AAX14" s="471"/>
      <c r="AAY14" s="471"/>
      <c r="AAZ14" s="471"/>
      <c r="ABA14" s="471"/>
      <c r="ABB14" s="471"/>
      <c r="ABC14" s="471"/>
      <c r="ABD14" s="471"/>
      <c r="ABE14" s="471"/>
      <c r="ABF14" s="471"/>
      <c r="ABG14" s="471"/>
      <c r="ABH14" s="471"/>
      <c r="ABI14" s="471"/>
      <c r="ABJ14" s="471"/>
      <c r="ABK14" s="471"/>
      <c r="ABL14" s="471"/>
      <c r="ABM14" s="471"/>
      <c r="ABN14" s="471"/>
      <c r="ABO14" s="471"/>
      <c r="ABP14" s="471"/>
      <c r="ABQ14" s="471"/>
      <c r="ABR14" s="471"/>
      <c r="ABS14" s="471"/>
      <c r="ABT14" s="471"/>
      <c r="ABU14" s="471"/>
      <c r="ABV14" s="471"/>
      <c r="ABW14" s="471"/>
      <c r="ABX14" s="471"/>
      <c r="ABY14" s="471"/>
      <c r="ABZ14" s="471"/>
      <c r="ACA14" s="471"/>
      <c r="ACB14" s="471"/>
      <c r="ACC14" s="471"/>
      <c r="ACD14" s="471"/>
      <c r="ACE14" s="471"/>
      <c r="ACF14" s="471"/>
      <c r="ACG14" s="471"/>
      <c r="ACH14" s="471"/>
      <c r="ACI14" s="471"/>
      <c r="ACJ14" s="471"/>
      <c r="ACK14" s="471"/>
      <c r="ACL14" s="471"/>
      <c r="ACM14" s="471"/>
      <c r="ACN14" s="471"/>
      <c r="ACO14" s="471"/>
      <c r="ACP14" s="471"/>
      <c r="ACQ14" s="471"/>
      <c r="ACR14" s="471"/>
      <c r="ACS14" s="471"/>
      <c r="ACT14" s="471"/>
      <c r="ACU14" s="471"/>
      <c r="ACV14" s="471"/>
      <c r="ACW14" s="471"/>
      <c r="ACX14" s="471"/>
      <c r="ACY14" s="471"/>
      <c r="ACZ14" s="471"/>
      <c r="ADA14" s="471"/>
      <c r="ADB14" s="471"/>
      <c r="ADC14" s="471"/>
      <c r="ADD14" s="471"/>
      <c r="ADE14" s="471"/>
      <c r="ADF14" s="471"/>
      <c r="ADG14" s="471"/>
      <c r="ADH14" s="471"/>
      <c r="ADI14" s="471"/>
      <c r="ADJ14" s="471"/>
      <c r="ADK14" s="471"/>
      <c r="ADL14" s="471"/>
      <c r="ADM14" s="471"/>
      <c r="ADN14" s="471"/>
      <c r="ADO14" s="471"/>
      <c r="ADP14" s="471"/>
      <c r="ADQ14" s="471"/>
      <c r="ADR14" s="471"/>
      <c r="ADS14" s="471"/>
      <c r="ADT14" s="471"/>
      <c r="ADU14" s="471"/>
      <c r="ADV14" s="471"/>
      <c r="ADW14" s="471"/>
      <c r="ADX14" s="471"/>
      <c r="ADY14" s="471"/>
      <c r="ADZ14" s="471"/>
      <c r="AEA14" s="471"/>
      <c r="AEB14" s="471"/>
      <c r="AEC14" s="471"/>
      <c r="AED14" s="471"/>
      <c r="AEE14" s="471"/>
      <c r="AEF14" s="471"/>
      <c r="AEG14" s="471"/>
      <c r="AEH14" s="471"/>
      <c r="AEI14" s="471"/>
      <c r="AEJ14" s="471"/>
      <c r="AEK14" s="471"/>
      <c r="AEL14" s="471"/>
      <c r="AEM14" s="471"/>
      <c r="AEN14" s="471"/>
      <c r="AEO14" s="471"/>
      <c r="AEP14" s="471"/>
      <c r="AEQ14" s="471"/>
      <c r="AER14" s="471"/>
      <c r="AES14" s="471"/>
      <c r="AET14" s="471"/>
      <c r="AEU14" s="471"/>
      <c r="AEV14" s="471"/>
      <c r="AEW14" s="471"/>
      <c r="AEX14" s="471"/>
      <c r="AEY14" s="471"/>
      <c r="AEZ14" s="471"/>
      <c r="AFA14" s="471"/>
      <c r="AFB14" s="471"/>
      <c r="AFC14" s="471"/>
      <c r="AFD14" s="471"/>
      <c r="AFE14" s="471"/>
      <c r="AFF14" s="471"/>
      <c r="AFG14" s="471"/>
      <c r="AFH14" s="471"/>
      <c r="AFI14" s="471"/>
      <c r="AFJ14" s="471"/>
      <c r="AFK14" s="471"/>
      <c r="AFL14" s="471"/>
      <c r="AFM14" s="471"/>
      <c r="AFN14" s="471"/>
      <c r="AFO14" s="471"/>
      <c r="AFP14" s="471"/>
      <c r="AFQ14" s="471"/>
      <c r="AFR14" s="471"/>
      <c r="AFS14" s="471"/>
      <c r="AFT14" s="471"/>
      <c r="AFU14" s="471"/>
      <c r="AFV14" s="471"/>
      <c r="AFW14" s="471"/>
      <c r="AFX14" s="471"/>
      <c r="AFY14" s="471"/>
      <c r="AFZ14" s="471"/>
      <c r="AGA14" s="471"/>
      <c r="AGB14" s="471"/>
      <c r="AGC14" s="471"/>
      <c r="AGD14" s="471"/>
      <c r="AGE14" s="471"/>
      <c r="AGF14" s="471"/>
      <c r="AGG14" s="471"/>
      <c r="AGH14" s="471"/>
      <c r="AGI14" s="471"/>
      <c r="AGJ14" s="471"/>
      <c r="AGK14" s="471"/>
      <c r="AGL14" s="471"/>
      <c r="AGM14" s="471"/>
      <c r="AGN14" s="471"/>
      <c r="AGO14" s="471"/>
      <c r="AGP14" s="471"/>
      <c r="AGQ14" s="471"/>
      <c r="AGR14" s="471"/>
      <c r="AGS14" s="471"/>
      <c r="AGT14" s="471"/>
      <c r="AGU14" s="471"/>
      <c r="AGV14" s="471"/>
      <c r="AGW14" s="471"/>
      <c r="AGX14" s="471"/>
      <c r="AGY14" s="471"/>
      <c r="AGZ14" s="471"/>
      <c r="AHA14" s="471"/>
      <c r="AHB14" s="471"/>
      <c r="AHC14" s="471"/>
      <c r="AHD14" s="471"/>
      <c r="AHE14" s="471"/>
      <c r="AHF14" s="471"/>
      <c r="AHG14" s="471"/>
      <c r="AHH14" s="471"/>
      <c r="AHI14" s="471"/>
      <c r="AHJ14" s="471"/>
      <c r="AHK14" s="471"/>
      <c r="AHL14" s="471"/>
      <c r="AHM14" s="471"/>
      <c r="AHN14" s="471"/>
      <c r="AHO14" s="471"/>
      <c r="AHP14" s="471"/>
      <c r="AHQ14" s="471"/>
      <c r="AHR14" s="471"/>
      <c r="AHS14" s="471"/>
      <c r="AHT14" s="471"/>
      <c r="AHU14" s="471"/>
      <c r="AHV14" s="471"/>
      <c r="AHW14" s="471"/>
      <c r="AHX14" s="471"/>
      <c r="AHY14" s="471"/>
      <c r="AHZ14" s="471"/>
      <c r="AIA14" s="471"/>
      <c r="AIB14" s="471"/>
      <c r="AIC14" s="471"/>
      <c r="AID14" s="471"/>
      <c r="AIE14" s="471"/>
      <c r="AIF14" s="471"/>
      <c r="AIG14" s="471"/>
      <c r="AIH14" s="471"/>
      <c r="AII14" s="471"/>
      <c r="AIJ14" s="471"/>
      <c r="AIK14" s="471"/>
      <c r="AIL14" s="471"/>
      <c r="AIM14" s="471"/>
      <c r="AIN14" s="471"/>
      <c r="AIO14" s="471"/>
      <c r="AIP14" s="471"/>
      <c r="AIQ14" s="471"/>
      <c r="AIR14" s="471"/>
      <c r="AIS14" s="471"/>
      <c r="AIT14" s="471"/>
      <c r="AIU14" s="471"/>
      <c r="AIV14" s="471"/>
      <c r="AIW14" s="471"/>
      <c r="AIX14" s="471"/>
      <c r="AIY14" s="471"/>
      <c r="AIZ14" s="471"/>
      <c r="AJA14" s="471"/>
      <c r="AJB14" s="471"/>
      <c r="AJC14" s="471"/>
      <c r="AJD14" s="471"/>
      <c r="AJE14" s="471"/>
      <c r="AJF14" s="471"/>
      <c r="AJG14" s="471"/>
      <c r="AJH14" s="471"/>
      <c r="AJI14" s="471"/>
      <c r="AJJ14" s="471"/>
      <c r="AJK14" s="471"/>
      <c r="AJL14" s="471"/>
      <c r="AJM14" s="471"/>
      <c r="AJN14" s="471"/>
      <c r="AJO14" s="471"/>
      <c r="AJP14" s="471"/>
      <c r="AJQ14" s="471"/>
      <c r="AJR14" s="471"/>
      <c r="AJS14" s="471"/>
      <c r="AJT14" s="471"/>
      <c r="AJU14" s="471"/>
      <c r="AJV14" s="471"/>
      <c r="AJW14" s="471"/>
      <c r="AJX14" s="471"/>
      <c r="AJY14" s="471"/>
      <c r="AJZ14" s="471"/>
      <c r="AKA14" s="471"/>
      <c r="AKB14" s="471"/>
      <c r="AKC14" s="471"/>
      <c r="AKD14" s="471"/>
      <c r="AKE14" s="471"/>
      <c r="AKF14" s="471"/>
      <c r="AKG14" s="471"/>
      <c r="AKH14" s="471"/>
      <c r="AKI14" s="471"/>
      <c r="AKJ14" s="471"/>
      <c r="AKK14" s="471"/>
      <c r="AKL14" s="471"/>
      <c r="AKM14" s="471"/>
      <c r="AKN14" s="471"/>
      <c r="AKO14" s="471"/>
      <c r="AKP14" s="471"/>
      <c r="AKQ14" s="471"/>
      <c r="AKR14" s="471"/>
      <c r="AKS14" s="471"/>
      <c r="AKT14" s="471"/>
      <c r="AKU14" s="471"/>
      <c r="AKV14" s="471"/>
      <c r="AKW14" s="471"/>
      <c r="AKX14" s="471"/>
      <c r="AKY14" s="471"/>
      <c r="AKZ14" s="471"/>
      <c r="ALA14" s="471"/>
      <c r="ALB14" s="471"/>
      <c r="ALC14" s="471"/>
      <c r="ALD14" s="471"/>
      <c r="ALE14" s="471"/>
      <c r="ALF14" s="471"/>
      <c r="ALG14" s="471"/>
      <c r="ALH14" s="471"/>
      <c r="ALI14" s="471"/>
      <c r="ALJ14" s="471"/>
      <c r="ALK14" s="471"/>
      <c r="ALL14" s="471"/>
      <c r="ALM14" s="471"/>
      <c r="ALN14" s="471"/>
      <c r="ALO14" s="471"/>
      <c r="ALP14" s="471"/>
      <c r="ALQ14" s="471"/>
      <c r="ALR14" s="471"/>
      <c r="ALS14" s="471"/>
      <c r="ALT14" s="471"/>
      <c r="ALU14" s="471"/>
      <c r="ALV14" s="471"/>
      <c r="ALW14" s="471"/>
      <c r="ALX14" s="471"/>
      <c r="ALY14" s="471"/>
      <c r="ALZ14" s="471"/>
      <c r="AMA14" s="471"/>
      <c r="AMB14" s="471"/>
      <c r="AMC14" s="471"/>
      <c r="AMD14" s="471"/>
      <c r="AME14" s="471"/>
      <c r="AMF14" s="471"/>
      <c r="AMG14" s="471"/>
      <c r="AMH14" s="471"/>
      <c r="AMI14" s="471"/>
      <c r="AMJ14" s="471"/>
      <c r="AMK14" s="471"/>
      <c r="AML14" s="471"/>
      <c r="AMM14" s="471"/>
      <c r="AMN14" s="471"/>
      <c r="AMO14" s="471"/>
      <c r="AMP14" s="471"/>
      <c r="AMQ14" s="471"/>
      <c r="AMR14" s="471"/>
      <c r="AMS14" s="471"/>
      <c r="AMT14" s="471"/>
      <c r="AMU14" s="471"/>
      <c r="AMV14" s="471"/>
      <c r="AMW14" s="471"/>
      <c r="AMX14" s="471"/>
      <c r="AMY14" s="471"/>
      <c r="AMZ14" s="471"/>
      <c r="ANA14" s="471"/>
      <c r="ANB14" s="471"/>
      <c r="ANC14" s="471"/>
      <c r="AND14" s="471"/>
      <c r="ANE14" s="471"/>
      <c r="ANF14" s="471"/>
      <c r="ANG14" s="471"/>
      <c r="ANH14" s="471"/>
      <c r="ANI14" s="471"/>
      <c r="ANJ14" s="471"/>
      <c r="ANK14" s="471"/>
      <c r="ANL14" s="471"/>
      <c r="ANM14" s="471"/>
      <c r="ANN14" s="471"/>
      <c r="ANO14" s="471"/>
      <c r="ANP14" s="471"/>
      <c r="ANQ14" s="471"/>
      <c r="ANR14" s="471"/>
      <c r="ANS14" s="471"/>
      <c r="ANT14" s="471"/>
      <c r="ANU14" s="471"/>
      <c r="ANV14" s="471"/>
      <c r="ANW14" s="471"/>
      <c r="ANX14" s="471"/>
      <c r="ANY14" s="471"/>
      <c r="ANZ14" s="471"/>
      <c r="AOA14" s="471"/>
      <c r="AOB14" s="471"/>
      <c r="AOC14" s="471"/>
      <c r="AOD14" s="471"/>
      <c r="AOE14" s="471"/>
      <c r="AOF14" s="471"/>
      <c r="AOG14" s="471"/>
      <c r="AOH14" s="471"/>
      <c r="AOI14" s="471"/>
      <c r="AOJ14" s="471"/>
      <c r="AOK14" s="471"/>
      <c r="AOL14" s="471"/>
      <c r="AOM14" s="471"/>
      <c r="AON14" s="471"/>
      <c r="AOO14" s="471"/>
      <c r="AOP14" s="471"/>
      <c r="AOQ14" s="471"/>
      <c r="AOR14" s="471"/>
      <c r="AOS14" s="471"/>
      <c r="AOT14" s="471"/>
      <c r="AOU14" s="471"/>
      <c r="AOV14" s="471"/>
      <c r="AOW14" s="471"/>
      <c r="AOX14" s="471"/>
      <c r="AOY14" s="471"/>
      <c r="AOZ14" s="471"/>
      <c r="APA14" s="471"/>
      <c r="APB14" s="471"/>
      <c r="APC14" s="471"/>
      <c r="APD14" s="471"/>
      <c r="APE14" s="471"/>
      <c r="APF14" s="471"/>
      <c r="APG14" s="471"/>
      <c r="APH14" s="471"/>
      <c r="API14" s="471"/>
      <c r="APJ14" s="471"/>
      <c r="APK14" s="471"/>
      <c r="APL14" s="471"/>
      <c r="APM14" s="471"/>
      <c r="APN14" s="471"/>
      <c r="APO14" s="471"/>
      <c r="APP14" s="471"/>
      <c r="APQ14" s="471"/>
      <c r="APR14" s="471"/>
      <c r="APS14" s="471"/>
      <c r="APT14" s="471"/>
      <c r="APU14" s="471"/>
      <c r="APV14" s="471"/>
      <c r="APW14" s="471"/>
      <c r="APX14" s="471"/>
      <c r="APY14" s="471"/>
      <c r="APZ14" s="471"/>
      <c r="AQA14" s="471"/>
      <c r="AQB14" s="471"/>
      <c r="AQC14" s="471"/>
      <c r="AQD14" s="471"/>
      <c r="AQE14" s="471"/>
      <c r="AQF14" s="471"/>
      <c r="AQG14" s="471"/>
      <c r="AQH14" s="471"/>
      <c r="AQI14" s="471"/>
      <c r="AQJ14" s="471"/>
      <c r="AQK14" s="471"/>
      <c r="AQL14" s="471"/>
      <c r="AQM14" s="471"/>
      <c r="AQN14" s="471"/>
      <c r="AQO14" s="471"/>
      <c r="AQP14" s="471"/>
      <c r="AQQ14" s="471"/>
      <c r="AQR14" s="471"/>
      <c r="AQS14" s="471"/>
      <c r="AQT14" s="471"/>
      <c r="AQU14" s="471"/>
      <c r="AQV14" s="471"/>
      <c r="AQW14" s="471"/>
      <c r="AQX14" s="471"/>
      <c r="AQY14" s="471"/>
      <c r="AQZ14" s="471"/>
      <c r="ARA14" s="471"/>
      <c r="ARB14" s="471"/>
      <c r="ARC14" s="471"/>
      <c r="ARD14" s="471"/>
      <c r="ARE14" s="471"/>
      <c r="ARF14" s="471"/>
      <c r="ARG14" s="471"/>
      <c r="ARH14" s="471"/>
      <c r="ARI14" s="471"/>
      <c r="ARJ14" s="471"/>
      <c r="ARK14" s="471"/>
      <c r="ARL14" s="471"/>
      <c r="ARM14" s="471"/>
      <c r="ARN14" s="471"/>
      <c r="ARO14" s="471"/>
      <c r="ARP14" s="471"/>
      <c r="ARQ14" s="471"/>
      <c r="ARR14" s="471"/>
      <c r="ARS14" s="471"/>
      <c r="ART14" s="471"/>
      <c r="ARU14" s="471"/>
      <c r="ARV14" s="471"/>
      <c r="ARW14" s="471"/>
      <c r="ARX14" s="471"/>
      <c r="ARY14" s="471"/>
      <c r="ARZ14" s="471"/>
      <c r="ASA14" s="471"/>
      <c r="ASB14" s="471"/>
      <c r="ASC14" s="471"/>
      <c r="ASD14" s="471"/>
      <c r="ASE14" s="471"/>
      <c r="ASF14" s="471"/>
      <c r="ASG14" s="471"/>
      <c r="ASH14" s="471"/>
      <c r="ASI14" s="471"/>
      <c r="ASJ14" s="471"/>
      <c r="ASK14" s="471"/>
      <c r="ASL14" s="471"/>
      <c r="ASM14" s="471"/>
      <c r="ASN14" s="471"/>
      <c r="ASO14" s="471"/>
      <c r="ASP14" s="471"/>
      <c r="ASQ14" s="471"/>
      <c r="ASR14" s="471"/>
      <c r="ASS14" s="471"/>
      <c r="AST14" s="471"/>
      <c r="ASU14" s="471"/>
      <c r="ASV14" s="471"/>
      <c r="ASW14" s="471"/>
      <c r="ASX14" s="471"/>
      <c r="ASY14" s="471"/>
      <c r="ASZ14" s="471"/>
      <c r="ATA14" s="471"/>
      <c r="ATB14" s="471"/>
      <c r="ATC14" s="471"/>
      <c r="ATD14" s="471"/>
      <c r="ATE14" s="471"/>
      <c r="ATF14" s="471"/>
      <c r="ATG14" s="471"/>
      <c r="ATH14" s="471"/>
      <c r="ATI14" s="471"/>
      <c r="ATJ14" s="471"/>
      <c r="ATK14" s="471"/>
      <c r="ATL14" s="471"/>
      <c r="ATM14" s="471"/>
      <c r="ATN14" s="471"/>
      <c r="ATO14" s="471"/>
      <c r="ATP14" s="471"/>
      <c r="ATQ14" s="471"/>
      <c r="ATR14" s="471"/>
      <c r="ATS14" s="471"/>
      <c r="ATT14" s="471"/>
      <c r="ATU14" s="471"/>
      <c r="ATV14" s="471"/>
      <c r="ATW14" s="471"/>
      <c r="ATX14" s="471"/>
      <c r="ATY14" s="471"/>
      <c r="ATZ14" s="471"/>
      <c r="AUA14" s="471"/>
      <c r="AUB14" s="471"/>
      <c r="AUC14" s="471"/>
      <c r="AUD14" s="471"/>
      <c r="AUE14" s="471"/>
      <c r="AUF14" s="471"/>
      <c r="AUG14" s="471"/>
      <c r="AUH14" s="471"/>
      <c r="AUI14" s="471"/>
      <c r="AUJ14" s="471"/>
      <c r="AUK14" s="471"/>
      <c r="AUL14" s="471"/>
      <c r="AUM14" s="471"/>
      <c r="AUN14" s="471"/>
      <c r="AUO14" s="471"/>
      <c r="AUP14" s="471"/>
      <c r="AUQ14" s="471"/>
      <c r="AUR14" s="471"/>
      <c r="AUS14" s="471"/>
      <c r="AUT14" s="471"/>
      <c r="AUU14" s="471"/>
      <c r="AUV14" s="471"/>
      <c r="AUW14" s="471"/>
      <c r="AUX14" s="471"/>
      <c r="AUY14" s="471"/>
      <c r="AUZ14" s="471"/>
      <c r="AVA14" s="471"/>
      <c r="AVB14" s="471"/>
      <c r="AVC14" s="471"/>
      <c r="AVD14" s="471"/>
      <c r="AVE14" s="471"/>
      <c r="AVF14" s="471"/>
      <c r="AVG14" s="471"/>
      <c r="AVH14" s="471"/>
      <c r="AVI14" s="471"/>
      <c r="AVJ14" s="471"/>
      <c r="AVK14" s="471"/>
      <c r="AVL14" s="471"/>
      <c r="AVM14" s="471"/>
      <c r="AVN14" s="471"/>
      <c r="AVO14" s="471"/>
      <c r="AVP14" s="471"/>
      <c r="AVQ14" s="471"/>
      <c r="AVR14" s="471"/>
      <c r="AVS14" s="471"/>
      <c r="AVT14" s="471"/>
      <c r="AVU14" s="471"/>
      <c r="AVV14" s="471"/>
      <c r="AVW14" s="471"/>
      <c r="AVX14" s="471"/>
      <c r="AVY14" s="471"/>
      <c r="AVZ14" s="471"/>
      <c r="AWA14" s="471"/>
      <c r="AWB14" s="471"/>
      <c r="AWC14" s="471"/>
      <c r="AWD14" s="471"/>
      <c r="AWE14" s="471"/>
      <c r="AWF14" s="471"/>
      <c r="AWG14" s="471"/>
      <c r="AWH14" s="471"/>
      <c r="AWI14" s="471"/>
      <c r="AWJ14" s="471"/>
      <c r="AWK14" s="471"/>
      <c r="AWL14" s="471"/>
      <c r="AWM14" s="471"/>
      <c r="AWN14" s="471"/>
      <c r="AWO14" s="471"/>
      <c r="AWP14" s="471"/>
      <c r="AWQ14" s="471"/>
      <c r="AWR14" s="471"/>
      <c r="AWS14" s="471"/>
      <c r="AWT14" s="471"/>
      <c r="AWU14" s="471"/>
      <c r="AWV14" s="471"/>
      <c r="AWW14" s="471"/>
      <c r="AWX14" s="471"/>
      <c r="AWY14" s="471"/>
      <c r="AWZ14" s="471"/>
      <c r="AXA14" s="471"/>
      <c r="AXB14" s="471"/>
      <c r="AXC14" s="471"/>
      <c r="AXD14" s="471"/>
      <c r="AXE14" s="471"/>
      <c r="AXF14" s="471"/>
      <c r="AXG14" s="471"/>
      <c r="AXH14" s="471"/>
      <c r="AXI14" s="471"/>
      <c r="AXJ14" s="471"/>
      <c r="AXK14" s="471"/>
      <c r="AXL14" s="471"/>
      <c r="AXM14" s="471"/>
      <c r="AXN14" s="471"/>
      <c r="AXO14" s="471"/>
      <c r="AXP14" s="471"/>
      <c r="AXQ14" s="471"/>
      <c r="AXR14" s="471"/>
      <c r="AXS14" s="471"/>
      <c r="AXT14" s="471"/>
      <c r="AXU14" s="471"/>
      <c r="AXV14" s="471"/>
      <c r="AXW14" s="471"/>
      <c r="AXX14" s="471"/>
      <c r="AXY14" s="471"/>
      <c r="AXZ14" s="471"/>
      <c r="AYA14" s="471"/>
      <c r="AYB14" s="471"/>
      <c r="AYC14" s="471"/>
      <c r="AYD14" s="471"/>
      <c r="AYE14" s="471"/>
      <c r="AYF14" s="471"/>
      <c r="AYG14" s="471"/>
      <c r="AYH14" s="471"/>
      <c r="AYI14" s="471"/>
      <c r="AYJ14" s="471"/>
      <c r="AYK14" s="471"/>
      <c r="AYL14" s="471"/>
      <c r="AYM14" s="471"/>
      <c r="AYN14" s="471"/>
      <c r="AYO14" s="471"/>
      <c r="AYP14" s="471"/>
      <c r="AYQ14" s="471"/>
      <c r="AYR14" s="471"/>
      <c r="AYS14" s="471"/>
      <c r="AYT14" s="471"/>
      <c r="AYU14" s="471"/>
      <c r="AYV14" s="471"/>
      <c r="AYW14" s="471"/>
      <c r="AYX14" s="471"/>
      <c r="AYY14" s="471"/>
      <c r="AYZ14" s="471"/>
      <c r="AZA14" s="471"/>
      <c r="AZB14" s="471"/>
      <c r="AZC14" s="471"/>
      <c r="AZD14" s="471"/>
      <c r="AZE14" s="471"/>
      <c r="AZF14" s="471"/>
      <c r="AZG14" s="471"/>
      <c r="AZH14" s="471"/>
      <c r="AZI14" s="471"/>
      <c r="AZJ14" s="471"/>
      <c r="AZK14" s="471"/>
      <c r="AZL14" s="471"/>
      <c r="AZM14" s="471"/>
      <c r="AZN14" s="471"/>
      <c r="AZO14" s="471"/>
      <c r="AZP14" s="471"/>
      <c r="AZQ14" s="471"/>
      <c r="AZR14" s="471"/>
      <c r="AZS14" s="471"/>
      <c r="AZT14" s="471"/>
      <c r="AZU14" s="471"/>
      <c r="AZV14" s="471"/>
      <c r="AZW14" s="471"/>
      <c r="AZX14" s="471"/>
      <c r="AZY14" s="471"/>
      <c r="AZZ14" s="471"/>
      <c r="BAA14" s="471"/>
      <c r="BAB14" s="471"/>
      <c r="BAC14" s="471"/>
      <c r="BAD14" s="471"/>
      <c r="BAE14" s="471"/>
      <c r="BAF14" s="471"/>
      <c r="BAG14" s="471"/>
      <c r="BAH14" s="471"/>
      <c r="BAI14" s="471"/>
      <c r="BAJ14" s="471"/>
      <c r="BAK14" s="471"/>
      <c r="BAL14" s="471"/>
      <c r="BAM14" s="471"/>
      <c r="BAN14" s="471"/>
      <c r="BAO14" s="471"/>
      <c r="BAP14" s="471"/>
      <c r="BAQ14" s="471"/>
      <c r="BAR14" s="471"/>
      <c r="BAS14" s="471"/>
      <c r="BAT14" s="471"/>
      <c r="BAU14" s="471"/>
      <c r="BAV14" s="471"/>
      <c r="BAW14" s="471"/>
      <c r="BAX14" s="471"/>
      <c r="BAY14" s="471"/>
      <c r="BAZ14" s="471"/>
      <c r="BBA14" s="471"/>
      <c r="BBB14" s="471"/>
      <c r="BBC14" s="471"/>
      <c r="BBD14" s="471"/>
      <c r="BBE14" s="471"/>
      <c r="BBF14" s="471"/>
      <c r="BBG14" s="471"/>
      <c r="BBH14" s="471"/>
      <c r="BBI14" s="471"/>
      <c r="BBJ14" s="471"/>
      <c r="BBK14" s="471"/>
      <c r="BBL14" s="471"/>
      <c r="BBM14" s="471"/>
      <c r="BBN14" s="471"/>
      <c r="BBO14" s="471"/>
      <c r="BBP14" s="471"/>
      <c r="BBQ14" s="471"/>
      <c r="BBR14" s="471"/>
      <c r="BBS14" s="471"/>
      <c r="BBT14" s="471"/>
      <c r="BBU14" s="471"/>
      <c r="BBV14" s="471"/>
      <c r="BBW14" s="471"/>
      <c r="BBX14" s="471"/>
      <c r="BBY14" s="471"/>
      <c r="BBZ14" s="471"/>
      <c r="BCA14" s="471"/>
      <c r="BCB14" s="471"/>
      <c r="BCC14" s="471"/>
      <c r="BCD14" s="471"/>
      <c r="BCE14" s="471"/>
      <c r="BCF14" s="471"/>
      <c r="BCG14" s="471"/>
      <c r="BCH14" s="471"/>
      <c r="BCI14" s="471"/>
      <c r="BCJ14" s="471"/>
      <c r="BCK14" s="471"/>
      <c r="BCL14" s="471"/>
      <c r="BCM14" s="471"/>
      <c r="BCN14" s="471"/>
      <c r="BCO14" s="471"/>
      <c r="BCP14" s="471"/>
      <c r="BCQ14" s="471"/>
      <c r="BCR14" s="471"/>
      <c r="BCS14" s="471"/>
      <c r="BCT14" s="471"/>
      <c r="BCU14" s="471"/>
      <c r="BCV14" s="471"/>
      <c r="BCW14" s="471"/>
      <c r="BCX14" s="471"/>
      <c r="BCY14" s="471"/>
      <c r="BCZ14" s="471"/>
      <c r="BDA14" s="471"/>
      <c r="BDB14" s="471"/>
      <c r="BDC14" s="471"/>
      <c r="BDD14" s="471"/>
      <c r="BDE14" s="471"/>
      <c r="BDF14" s="471"/>
      <c r="BDG14" s="471"/>
      <c r="BDH14" s="471"/>
      <c r="BDI14" s="471"/>
      <c r="BDJ14" s="471"/>
      <c r="BDK14" s="471"/>
      <c r="BDL14" s="471"/>
      <c r="BDM14" s="471"/>
      <c r="BDN14" s="471"/>
      <c r="BDO14" s="471"/>
      <c r="BDP14" s="471"/>
      <c r="BDQ14" s="471"/>
      <c r="BDR14" s="471"/>
      <c r="BDS14" s="471"/>
      <c r="BDT14" s="471"/>
      <c r="BDU14" s="471"/>
      <c r="BDV14" s="471"/>
      <c r="BDW14" s="471"/>
      <c r="BDX14" s="471"/>
      <c r="BDY14" s="471"/>
      <c r="BDZ14" s="471"/>
      <c r="BEA14" s="471"/>
      <c r="BEB14" s="471"/>
      <c r="BEC14" s="471"/>
      <c r="BED14" s="471"/>
    </row>
    <row r="15" spans="1:1486" s="421" customFormat="1" x14ac:dyDescent="0.2">
      <c r="A15" s="429" t="str">
        <f>'P3'!B8</f>
        <v>3.1. Desarrollo de estrategias para fomentar el consumo interno de panela y sus derivados</v>
      </c>
      <c r="B15" s="48">
        <f>'P3'!E8</f>
        <v>1865517773</v>
      </c>
      <c r="C15" s="48">
        <f>'P3'!F8</f>
        <v>3731035546</v>
      </c>
      <c r="D15" s="48">
        <f>'P3'!G8</f>
        <v>3731035546</v>
      </c>
      <c r="E15" s="48">
        <f>'P3'!H8</f>
        <v>3321035546</v>
      </c>
      <c r="F15" s="48">
        <f>'P3'!I8</f>
        <v>3731035546</v>
      </c>
      <c r="G15" s="48">
        <f>'P3'!J8</f>
        <v>3731035546</v>
      </c>
      <c r="H15" s="48">
        <f>'P3'!K8</f>
        <v>3731035546</v>
      </c>
      <c r="I15" s="48">
        <f>'P3'!L8</f>
        <v>3321035546</v>
      </c>
      <c r="J15" s="48">
        <f>'P3'!M8</f>
        <v>3731035546</v>
      </c>
      <c r="K15" s="48">
        <f>'P3'!N8</f>
        <v>3731035546</v>
      </c>
      <c r="L15" s="48">
        <f>'P3'!O8</f>
        <v>3731035546</v>
      </c>
      <c r="M15" s="48">
        <f>'P3'!P8</f>
        <v>3321035546</v>
      </c>
      <c r="N15" s="48">
        <f>'P3'!Q8</f>
        <v>3731035546</v>
      </c>
      <c r="O15" s="48">
        <f>'P3'!R8</f>
        <v>3731035546</v>
      </c>
      <c r="P15" s="48">
        <f>'P3'!S8</f>
        <v>3731035546</v>
      </c>
      <c r="Q15" s="48">
        <f>'P3'!T8</f>
        <v>3321035546</v>
      </c>
      <c r="R15" s="48">
        <f>'P3'!U8</f>
        <v>3731035546</v>
      </c>
      <c r="S15" s="48">
        <f>'P3'!V8</f>
        <v>3731035546</v>
      </c>
      <c r="T15" s="48">
        <f>'P3'!W8</f>
        <v>3731035546</v>
      </c>
      <c r="U15" s="48">
        <f>'P3'!X8</f>
        <v>3109196288.333333</v>
      </c>
      <c r="V15" s="48">
        <f>'P3'!Y8</f>
        <v>70493353889.333328</v>
      </c>
      <c r="W15" s="281">
        <f t="shared" si="1"/>
        <v>2.0128781712162577E-2</v>
      </c>
      <c r="X15" s="327"/>
      <c r="Y15" s="471"/>
      <c r="Z15" s="471"/>
      <c r="AA15" s="471"/>
      <c r="AB15" s="471"/>
      <c r="AC15" s="471"/>
      <c r="AD15" s="471"/>
      <c r="AE15" s="471"/>
      <c r="AF15" s="471"/>
      <c r="AG15" s="471"/>
      <c r="AH15" s="471"/>
      <c r="AI15" s="471"/>
      <c r="AJ15" s="471"/>
      <c r="AK15" s="471"/>
      <c r="AL15" s="471"/>
      <c r="AM15" s="471"/>
      <c r="AN15" s="471"/>
      <c r="AO15" s="471"/>
      <c r="AP15" s="471"/>
      <c r="AQ15" s="471"/>
      <c r="AR15" s="471"/>
      <c r="AS15" s="471"/>
      <c r="AT15" s="471"/>
      <c r="AU15" s="471"/>
      <c r="AV15" s="471"/>
      <c r="AW15" s="471"/>
      <c r="AX15" s="471"/>
      <c r="AY15" s="471"/>
      <c r="AZ15" s="471"/>
      <c r="BA15" s="471"/>
      <c r="BB15" s="471"/>
      <c r="BC15" s="471"/>
      <c r="BD15" s="471"/>
      <c r="BE15" s="471"/>
      <c r="BF15" s="471"/>
      <c r="BG15" s="471"/>
      <c r="BH15" s="471"/>
      <c r="BI15" s="471"/>
      <c r="BJ15" s="471"/>
      <c r="BK15" s="471"/>
      <c r="BL15" s="471"/>
      <c r="BM15" s="471"/>
      <c r="BN15" s="471"/>
      <c r="BO15" s="471"/>
      <c r="BP15" s="471"/>
      <c r="BQ15" s="471"/>
      <c r="BR15" s="471"/>
      <c r="BS15" s="471"/>
      <c r="BT15" s="471"/>
      <c r="BU15" s="471"/>
      <c r="BV15" s="471"/>
      <c r="BW15" s="471"/>
      <c r="BX15" s="471"/>
      <c r="BY15" s="471"/>
      <c r="BZ15" s="471"/>
      <c r="CA15" s="471"/>
      <c r="CB15" s="471"/>
      <c r="CC15" s="471"/>
      <c r="CD15" s="471"/>
      <c r="CE15" s="471"/>
      <c r="CF15" s="471"/>
      <c r="CG15" s="471"/>
      <c r="CH15" s="471"/>
      <c r="CI15" s="471"/>
      <c r="CJ15" s="471"/>
      <c r="CK15" s="471"/>
      <c r="CL15" s="471"/>
      <c r="CM15" s="471"/>
      <c r="CN15" s="471"/>
      <c r="CO15" s="471"/>
      <c r="CP15" s="471"/>
      <c r="CQ15" s="471"/>
      <c r="CR15" s="471"/>
      <c r="CS15" s="471"/>
      <c r="CT15" s="471"/>
      <c r="CU15" s="471"/>
      <c r="CV15" s="471"/>
      <c r="CW15" s="471"/>
      <c r="CX15" s="471"/>
      <c r="CY15" s="471"/>
      <c r="CZ15" s="471"/>
      <c r="DA15" s="471"/>
      <c r="DB15" s="471"/>
      <c r="DC15" s="471"/>
      <c r="DD15" s="471"/>
      <c r="DE15" s="471"/>
      <c r="DF15" s="471"/>
      <c r="DG15" s="471"/>
      <c r="DH15" s="471"/>
      <c r="DI15" s="471"/>
      <c r="DJ15" s="471"/>
      <c r="DK15" s="471"/>
      <c r="DL15" s="471"/>
      <c r="DM15" s="471"/>
      <c r="DN15" s="471"/>
      <c r="DO15" s="471"/>
      <c r="DP15" s="471"/>
      <c r="DQ15" s="471"/>
      <c r="DR15" s="471"/>
      <c r="DS15" s="471"/>
      <c r="DT15" s="471"/>
      <c r="DU15" s="471"/>
      <c r="DV15" s="471"/>
      <c r="DW15" s="471"/>
      <c r="DX15" s="471"/>
      <c r="DY15" s="471"/>
      <c r="DZ15" s="471"/>
      <c r="EA15" s="471"/>
      <c r="EB15" s="471"/>
      <c r="EC15" s="471"/>
      <c r="ED15" s="471"/>
      <c r="EE15" s="471"/>
      <c r="EF15" s="471"/>
      <c r="EG15" s="471"/>
      <c r="EH15" s="471"/>
      <c r="EI15" s="471"/>
      <c r="EJ15" s="471"/>
      <c r="EK15" s="471"/>
      <c r="EL15" s="471"/>
      <c r="EM15" s="471"/>
      <c r="EN15" s="471"/>
      <c r="EO15" s="471"/>
      <c r="EP15" s="471"/>
      <c r="EQ15" s="471"/>
      <c r="ER15" s="471"/>
      <c r="ES15" s="471"/>
      <c r="ET15" s="471"/>
      <c r="EU15" s="471"/>
      <c r="EV15" s="471"/>
      <c r="EW15" s="471"/>
      <c r="EX15" s="471"/>
      <c r="EY15" s="471"/>
      <c r="EZ15" s="471"/>
      <c r="FA15" s="471"/>
      <c r="FB15" s="471"/>
      <c r="FC15" s="471"/>
      <c r="FD15" s="471"/>
      <c r="FE15" s="471"/>
      <c r="FF15" s="471"/>
      <c r="FG15" s="471"/>
      <c r="FH15" s="471"/>
      <c r="FI15" s="471"/>
      <c r="FJ15" s="471"/>
      <c r="FK15" s="471"/>
      <c r="FL15" s="471"/>
      <c r="FM15" s="471"/>
      <c r="FN15" s="471"/>
      <c r="FO15" s="471"/>
      <c r="FP15" s="471"/>
      <c r="FQ15" s="471"/>
      <c r="FR15" s="471"/>
      <c r="FS15" s="471"/>
      <c r="FT15" s="471"/>
      <c r="FU15" s="471"/>
      <c r="FV15" s="471"/>
      <c r="FW15" s="471"/>
      <c r="FX15" s="471"/>
      <c r="FY15" s="471"/>
      <c r="FZ15" s="471"/>
      <c r="GA15" s="471"/>
      <c r="GB15" s="471"/>
      <c r="GC15" s="471"/>
      <c r="GD15" s="471"/>
      <c r="GE15" s="471"/>
      <c r="GF15" s="471"/>
      <c r="GG15" s="471"/>
      <c r="GH15" s="471"/>
      <c r="GI15" s="471"/>
      <c r="GJ15" s="471"/>
      <c r="GK15" s="471"/>
      <c r="GL15" s="471"/>
      <c r="GM15" s="471"/>
      <c r="GN15" s="471"/>
      <c r="GO15" s="471"/>
      <c r="GP15" s="471"/>
      <c r="GQ15" s="471"/>
      <c r="GR15" s="471"/>
      <c r="GS15" s="471"/>
      <c r="GT15" s="471"/>
      <c r="GU15" s="471"/>
      <c r="GV15" s="471"/>
      <c r="GW15" s="471"/>
      <c r="GX15" s="471"/>
      <c r="GY15" s="471"/>
      <c r="GZ15" s="471"/>
      <c r="HA15" s="471"/>
      <c r="HB15" s="471"/>
      <c r="HC15" s="471"/>
      <c r="HD15" s="471"/>
      <c r="HE15" s="471"/>
      <c r="HF15" s="471"/>
      <c r="HG15" s="471"/>
      <c r="HH15" s="471"/>
      <c r="HI15" s="471"/>
      <c r="HJ15" s="471"/>
      <c r="HK15" s="471"/>
      <c r="HL15" s="471"/>
      <c r="HM15" s="471"/>
      <c r="HN15" s="471"/>
      <c r="HO15" s="471"/>
      <c r="HP15" s="471"/>
      <c r="HQ15" s="471"/>
      <c r="HR15" s="471"/>
      <c r="HS15" s="471"/>
      <c r="HT15" s="471"/>
      <c r="HU15" s="471"/>
      <c r="HV15" s="471"/>
      <c r="HW15" s="471"/>
      <c r="HX15" s="471"/>
      <c r="HY15" s="471"/>
      <c r="HZ15" s="471"/>
      <c r="IA15" s="471"/>
      <c r="IB15" s="471"/>
      <c r="IC15" s="471"/>
      <c r="ID15" s="471"/>
      <c r="IE15" s="471"/>
      <c r="IF15" s="471"/>
      <c r="IG15" s="471"/>
      <c r="IH15" s="471"/>
      <c r="II15" s="471"/>
      <c r="IJ15" s="471"/>
      <c r="IK15" s="471"/>
      <c r="IL15" s="471"/>
      <c r="IM15" s="471"/>
      <c r="IN15" s="471"/>
      <c r="IO15" s="471"/>
      <c r="IP15" s="471"/>
      <c r="IQ15" s="471"/>
      <c r="IR15" s="471"/>
      <c r="IS15" s="471"/>
      <c r="IT15" s="471"/>
      <c r="IU15" s="471"/>
      <c r="IV15" s="471"/>
      <c r="IW15" s="471"/>
      <c r="IX15" s="471"/>
      <c r="IY15" s="471"/>
      <c r="IZ15" s="471"/>
      <c r="JA15" s="471"/>
      <c r="JB15" s="471"/>
      <c r="JC15" s="471"/>
      <c r="JD15" s="471"/>
      <c r="JE15" s="471"/>
      <c r="JF15" s="471"/>
      <c r="JG15" s="471"/>
      <c r="JH15" s="471"/>
      <c r="JI15" s="471"/>
      <c r="JJ15" s="471"/>
      <c r="JK15" s="471"/>
      <c r="JL15" s="471"/>
      <c r="JM15" s="471"/>
      <c r="JN15" s="471"/>
      <c r="JO15" s="471"/>
      <c r="JP15" s="471"/>
      <c r="JQ15" s="471"/>
      <c r="JR15" s="471"/>
      <c r="JS15" s="471"/>
      <c r="JT15" s="471"/>
      <c r="JU15" s="471"/>
      <c r="JV15" s="471"/>
      <c r="JW15" s="471"/>
      <c r="JX15" s="471"/>
      <c r="JY15" s="471"/>
      <c r="JZ15" s="471"/>
      <c r="KA15" s="471"/>
      <c r="KB15" s="471"/>
      <c r="KC15" s="471"/>
      <c r="KD15" s="471"/>
      <c r="KE15" s="471"/>
      <c r="KF15" s="471"/>
      <c r="KG15" s="471"/>
      <c r="KH15" s="471"/>
      <c r="KI15" s="471"/>
      <c r="KJ15" s="471"/>
      <c r="KK15" s="471"/>
      <c r="KL15" s="471"/>
      <c r="KM15" s="471"/>
      <c r="KN15" s="471"/>
      <c r="KO15" s="471"/>
      <c r="KP15" s="471"/>
      <c r="KQ15" s="471"/>
      <c r="KR15" s="471"/>
      <c r="KS15" s="471"/>
      <c r="KT15" s="471"/>
      <c r="KU15" s="471"/>
      <c r="KV15" s="471"/>
      <c r="KW15" s="471"/>
      <c r="KX15" s="471"/>
      <c r="KY15" s="471"/>
      <c r="KZ15" s="471"/>
      <c r="LA15" s="471"/>
      <c r="LB15" s="471"/>
      <c r="LC15" s="471"/>
      <c r="LD15" s="471"/>
      <c r="LE15" s="471"/>
      <c r="LF15" s="471"/>
      <c r="LG15" s="471"/>
      <c r="LH15" s="471"/>
      <c r="LI15" s="471"/>
      <c r="LJ15" s="471"/>
      <c r="LK15" s="471"/>
      <c r="LL15" s="471"/>
      <c r="LM15" s="471"/>
      <c r="LN15" s="471"/>
      <c r="LO15" s="471"/>
      <c r="LP15" s="471"/>
      <c r="LQ15" s="471"/>
      <c r="LR15" s="471"/>
      <c r="LS15" s="471"/>
      <c r="LT15" s="471"/>
      <c r="LU15" s="471"/>
      <c r="LV15" s="471"/>
      <c r="LW15" s="471"/>
      <c r="LX15" s="471"/>
      <c r="LY15" s="471"/>
      <c r="LZ15" s="471"/>
      <c r="MA15" s="471"/>
      <c r="MB15" s="471"/>
      <c r="MC15" s="471"/>
      <c r="MD15" s="471"/>
      <c r="ME15" s="471"/>
      <c r="MF15" s="471"/>
      <c r="MG15" s="471"/>
      <c r="MH15" s="471"/>
      <c r="MI15" s="471"/>
      <c r="MJ15" s="471"/>
      <c r="MK15" s="471"/>
      <c r="ML15" s="471"/>
      <c r="MM15" s="471"/>
      <c r="MN15" s="471"/>
      <c r="MO15" s="471"/>
      <c r="MP15" s="471"/>
      <c r="MQ15" s="471"/>
      <c r="MR15" s="471"/>
      <c r="MS15" s="471"/>
      <c r="MT15" s="471"/>
      <c r="MU15" s="471"/>
      <c r="MV15" s="471"/>
      <c r="MW15" s="471"/>
      <c r="MX15" s="471"/>
      <c r="MY15" s="471"/>
      <c r="MZ15" s="471"/>
      <c r="NA15" s="471"/>
      <c r="NB15" s="471"/>
      <c r="NC15" s="471"/>
      <c r="ND15" s="471"/>
      <c r="NE15" s="471"/>
      <c r="NF15" s="471"/>
      <c r="NG15" s="471"/>
      <c r="NH15" s="471"/>
      <c r="NI15" s="471"/>
      <c r="NJ15" s="471"/>
      <c r="NK15" s="471"/>
      <c r="NL15" s="471"/>
      <c r="NM15" s="471"/>
      <c r="NN15" s="471"/>
      <c r="NO15" s="471"/>
      <c r="NP15" s="471"/>
      <c r="NQ15" s="471"/>
      <c r="NR15" s="471"/>
      <c r="NS15" s="471"/>
      <c r="NT15" s="471"/>
      <c r="NU15" s="471"/>
      <c r="NV15" s="471"/>
      <c r="NW15" s="471"/>
      <c r="NX15" s="471"/>
      <c r="NY15" s="471"/>
      <c r="NZ15" s="471"/>
      <c r="OA15" s="471"/>
      <c r="OB15" s="471"/>
      <c r="OC15" s="471"/>
      <c r="OD15" s="471"/>
      <c r="OE15" s="471"/>
      <c r="OF15" s="471"/>
      <c r="OG15" s="471"/>
      <c r="OH15" s="471"/>
      <c r="OI15" s="471"/>
      <c r="OJ15" s="471"/>
      <c r="OK15" s="471"/>
      <c r="OL15" s="471"/>
      <c r="OM15" s="471"/>
      <c r="ON15" s="471"/>
      <c r="OO15" s="471"/>
      <c r="OP15" s="471"/>
      <c r="OQ15" s="471"/>
      <c r="OR15" s="471"/>
      <c r="OS15" s="471"/>
      <c r="OT15" s="471"/>
      <c r="OU15" s="471"/>
      <c r="OV15" s="471"/>
      <c r="OW15" s="471"/>
      <c r="OX15" s="471"/>
      <c r="OY15" s="471"/>
      <c r="OZ15" s="471"/>
      <c r="PA15" s="471"/>
      <c r="PB15" s="471"/>
      <c r="PC15" s="471"/>
      <c r="PD15" s="471"/>
      <c r="PE15" s="471"/>
      <c r="PF15" s="471"/>
      <c r="PG15" s="471"/>
      <c r="PH15" s="471"/>
      <c r="PI15" s="471"/>
      <c r="PJ15" s="471"/>
      <c r="PK15" s="471"/>
      <c r="PL15" s="471"/>
      <c r="PM15" s="471"/>
      <c r="PN15" s="471"/>
      <c r="PO15" s="471"/>
      <c r="PP15" s="471"/>
      <c r="PQ15" s="471"/>
      <c r="PR15" s="471"/>
      <c r="PS15" s="471"/>
      <c r="PT15" s="471"/>
      <c r="PU15" s="471"/>
      <c r="PV15" s="471"/>
      <c r="PW15" s="471"/>
      <c r="PX15" s="471"/>
      <c r="PY15" s="471"/>
      <c r="PZ15" s="471"/>
      <c r="QA15" s="471"/>
      <c r="QB15" s="471"/>
      <c r="QC15" s="471"/>
      <c r="QD15" s="471"/>
      <c r="QE15" s="471"/>
      <c r="QF15" s="471"/>
      <c r="QG15" s="471"/>
      <c r="QH15" s="471"/>
      <c r="QI15" s="471"/>
      <c r="QJ15" s="471"/>
      <c r="QK15" s="471"/>
      <c r="QL15" s="471"/>
      <c r="QM15" s="471"/>
      <c r="QN15" s="471"/>
      <c r="QO15" s="471"/>
      <c r="QP15" s="471"/>
      <c r="QQ15" s="471"/>
      <c r="QR15" s="471"/>
      <c r="QS15" s="471"/>
      <c r="QT15" s="471"/>
      <c r="QU15" s="471"/>
      <c r="QV15" s="471"/>
      <c r="QW15" s="471"/>
      <c r="QX15" s="471"/>
      <c r="QY15" s="471"/>
      <c r="QZ15" s="471"/>
      <c r="RA15" s="471"/>
      <c r="RB15" s="471"/>
      <c r="RC15" s="471"/>
      <c r="RD15" s="471"/>
      <c r="RE15" s="471"/>
      <c r="RF15" s="471"/>
      <c r="RG15" s="471"/>
      <c r="RH15" s="471"/>
      <c r="RI15" s="471"/>
      <c r="RJ15" s="471"/>
      <c r="RK15" s="471"/>
      <c r="RL15" s="471"/>
      <c r="RM15" s="471"/>
      <c r="RN15" s="471"/>
      <c r="RO15" s="471"/>
      <c r="RP15" s="471"/>
      <c r="RQ15" s="471"/>
      <c r="RR15" s="471"/>
      <c r="RS15" s="471"/>
      <c r="RT15" s="471"/>
      <c r="RU15" s="471"/>
      <c r="RV15" s="471"/>
      <c r="RW15" s="471"/>
      <c r="RX15" s="471"/>
      <c r="RY15" s="471"/>
      <c r="RZ15" s="471"/>
      <c r="SA15" s="471"/>
      <c r="SB15" s="471"/>
      <c r="SC15" s="471"/>
      <c r="SD15" s="471"/>
      <c r="SE15" s="471"/>
      <c r="SF15" s="471"/>
      <c r="SG15" s="471"/>
      <c r="SH15" s="471"/>
      <c r="SI15" s="471"/>
      <c r="SJ15" s="471"/>
      <c r="SK15" s="471"/>
      <c r="SL15" s="471"/>
      <c r="SM15" s="471"/>
      <c r="SN15" s="471"/>
      <c r="SO15" s="471"/>
      <c r="SP15" s="471"/>
      <c r="SQ15" s="471"/>
      <c r="SR15" s="471"/>
      <c r="SS15" s="471"/>
      <c r="ST15" s="471"/>
      <c r="SU15" s="471"/>
      <c r="SV15" s="471"/>
      <c r="SW15" s="471"/>
      <c r="SX15" s="471"/>
      <c r="SY15" s="471"/>
      <c r="SZ15" s="471"/>
      <c r="TA15" s="471"/>
      <c r="TB15" s="471"/>
      <c r="TC15" s="471"/>
      <c r="TD15" s="471"/>
      <c r="TE15" s="471"/>
      <c r="TF15" s="471"/>
      <c r="TG15" s="471"/>
      <c r="TH15" s="471"/>
      <c r="TI15" s="471"/>
      <c r="TJ15" s="471"/>
      <c r="TK15" s="471"/>
      <c r="TL15" s="471"/>
      <c r="TM15" s="471"/>
      <c r="TN15" s="471"/>
      <c r="TO15" s="471"/>
      <c r="TP15" s="471"/>
      <c r="TQ15" s="471"/>
      <c r="TR15" s="471"/>
      <c r="TS15" s="471"/>
      <c r="TT15" s="471"/>
      <c r="TU15" s="471"/>
      <c r="TV15" s="471"/>
      <c r="TW15" s="471"/>
      <c r="TX15" s="471"/>
      <c r="TY15" s="471"/>
      <c r="TZ15" s="471"/>
      <c r="UA15" s="471"/>
      <c r="UB15" s="471"/>
      <c r="UC15" s="471"/>
      <c r="UD15" s="471"/>
      <c r="UE15" s="471"/>
      <c r="UF15" s="471"/>
      <c r="UG15" s="471"/>
      <c r="UH15" s="471"/>
      <c r="UI15" s="471"/>
      <c r="UJ15" s="471"/>
      <c r="UK15" s="471"/>
      <c r="UL15" s="471"/>
      <c r="UM15" s="471"/>
      <c r="UN15" s="471"/>
      <c r="UO15" s="471"/>
      <c r="UP15" s="471"/>
      <c r="UQ15" s="471"/>
      <c r="UR15" s="471"/>
      <c r="US15" s="471"/>
      <c r="UT15" s="471"/>
      <c r="UU15" s="471"/>
      <c r="UV15" s="471"/>
      <c r="UW15" s="471"/>
      <c r="UX15" s="471"/>
      <c r="UY15" s="471"/>
      <c r="UZ15" s="471"/>
      <c r="VA15" s="471"/>
      <c r="VB15" s="471"/>
      <c r="VC15" s="471"/>
      <c r="VD15" s="471"/>
      <c r="VE15" s="471"/>
      <c r="VF15" s="471"/>
      <c r="VG15" s="471"/>
      <c r="VH15" s="471"/>
      <c r="VI15" s="471"/>
      <c r="VJ15" s="471"/>
      <c r="VK15" s="471"/>
      <c r="VL15" s="471"/>
      <c r="VM15" s="471"/>
      <c r="VN15" s="471"/>
      <c r="VO15" s="471"/>
      <c r="VP15" s="471"/>
      <c r="VQ15" s="471"/>
      <c r="VR15" s="471"/>
      <c r="VS15" s="471"/>
      <c r="VT15" s="471"/>
      <c r="VU15" s="471"/>
      <c r="VV15" s="471"/>
      <c r="VW15" s="471"/>
      <c r="VX15" s="471"/>
      <c r="VY15" s="471"/>
      <c r="VZ15" s="471"/>
      <c r="WA15" s="471"/>
      <c r="WB15" s="471"/>
      <c r="WC15" s="471"/>
      <c r="WD15" s="471"/>
      <c r="WE15" s="471"/>
      <c r="WF15" s="471"/>
      <c r="WG15" s="471"/>
      <c r="WH15" s="471"/>
      <c r="WI15" s="471"/>
      <c r="WJ15" s="471"/>
      <c r="WK15" s="471"/>
      <c r="WL15" s="471"/>
      <c r="WM15" s="471"/>
      <c r="WN15" s="471"/>
      <c r="WO15" s="471"/>
      <c r="WP15" s="471"/>
      <c r="WQ15" s="471"/>
      <c r="WR15" s="471"/>
      <c r="WS15" s="471"/>
      <c r="WT15" s="471"/>
      <c r="WU15" s="471"/>
      <c r="WV15" s="471"/>
      <c r="WW15" s="471"/>
      <c r="WX15" s="471"/>
      <c r="WY15" s="471"/>
      <c r="WZ15" s="471"/>
      <c r="XA15" s="471"/>
      <c r="XB15" s="471"/>
      <c r="XC15" s="471"/>
      <c r="XD15" s="471"/>
      <c r="XE15" s="471"/>
      <c r="XF15" s="471"/>
      <c r="XG15" s="471"/>
      <c r="XH15" s="471"/>
      <c r="XI15" s="471"/>
      <c r="XJ15" s="471"/>
      <c r="XK15" s="471"/>
      <c r="XL15" s="471"/>
      <c r="XM15" s="471"/>
      <c r="XN15" s="471"/>
      <c r="XO15" s="471"/>
      <c r="XP15" s="471"/>
      <c r="XQ15" s="471"/>
      <c r="XR15" s="471"/>
      <c r="XS15" s="471"/>
      <c r="XT15" s="471"/>
      <c r="XU15" s="471"/>
      <c r="XV15" s="471"/>
      <c r="XW15" s="471"/>
      <c r="XX15" s="471"/>
      <c r="XY15" s="471"/>
      <c r="XZ15" s="471"/>
      <c r="YA15" s="471"/>
      <c r="YB15" s="471"/>
      <c r="YC15" s="471"/>
      <c r="YD15" s="471"/>
      <c r="YE15" s="471"/>
      <c r="YF15" s="471"/>
      <c r="YG15" s="471"/>
      <c r="YH15" s="471"/>
      <c r="YI15" s="471"/>
      <c r="YJ15" s="471"/>
      <c r="YK15" s="471"/>
      <c r="YL15" s="471"/>
      <c r="YM15" s="471"/>
      <c r="YN15" s="471"/>
      <c r="YO15" s="471"/>
      <c r="YP15" s="471"/>
      <c r="YQ15" s="471"/>
      <c r="YR15" s="471"/>
      <c r="YS15" s="471"/>
      <c r="YT15" s="471"/>
      <c r="YU15" s="471"/>
      <c r="YV15" s="471"/>
      <c r="YW15" s="471"/>
      <c r="YX15" s="471"/>
      <c r="YY15" s="471"/>
      <c r="YZ15" s="471"/>
      <c r="ZA15" s="471"/>
      <c r="ZB15" s="471"/>
      <c r="ZC15" s="471"/>
      <c r="ZD15" s="471"/>
      <c r="ZE15" s="471"/>
      <c r="ZF15" s="471"/>
      <c r="ZG15" s="471"/>
      <c r="ZH15" s="471"/>
      <c r="ZI15" s="471"/>
      <c r="ZJ15" s="471"/>
      <c r="ZK15" s="471"/>
      <c r="ZL15" s="471"/>
      <c r="ZM15" s="471"/>
      <c r="ZN15" s="471"/>
      <c r="ZO15" s="471"/>
      <c r="ZP15" s="471"/>
      <c r="ZQ15" s="471"/>
      <c r="ZR15" s="471"/>
      <c r="ZS15" s="471"/>
      <c r="ZT15" s="471"/>
      <c r="ZU15" s="471"/>
      <c r="ZV15" s="471"/>
      <c r="ZW15" s="471"/>
      <c r="ZX15" s="471"/>
      <c r="ZY15" s="471"/>
      <c r="ZZ15" s="471"/>
      <c r="AAA15" s="471"/>
      <c r="AAB15" s="471"/>
      <c r="AAC15" s="471"/>
      <c r="AAD15" s="471"/>
      <c r="AAE15" s="471"/>
      <c r="AAF15" s="471"/>
      <c r="AAG15" s="471"/>
      <c r="AAH15" s="471"/>
      <c r="AAI15" s="471"/>
      <c r="AAJ15" s="471"/>
      <c r="AAK15" s="471"/>
      <c r="AAL15" s="471"/>
      <c r="AAM15" s="471"/>
      <c r="AAN15" s="471"/>
      <c r="AAO15" s="471"/>
      <c r="AAP15" s="471"/>
      <c r="AAQ15" s="471"/>
      <c r="AAR15" s="471"/>
      <c r="AAS15" s="471"/>
      <c r="AAT15" s="471"/>
      <c r="AAU15" s="471"/>
      <c r="AAV15" s="471"/>
      <c r="AAW15" s="471"/>
      <c r="AAX15" s="471"/>
      <c r="AAY15" s="471"/>
      <c r="AAZ15" s="471"/>
      <c r="ABA15" s="471"/>
      <c r="ABB15" s="471"/>
      <c r="ABC15" s="471"/>
      <c r="ABD15" s="471"/>
      <c r="ABE15" s="471"/>
      <c r="ABF15" s="471"/>
      <c r="ABG15" s="471"/>
      <c r="ABH15" s="471"/>
      <c r="ABI15" s="471"/>
      <c r="ABJ15" s="471"/>
      <c r="ABK15" s="471"/>
      <c r="ABL15" s="471"/>
      <c r="ABM15" s="471"/>
      <c r="ABN15" s="471"/>
      <c r="ABO15" s="471"/>
      <c r="ABP15" s="471"/>
      <c r="ABQ15" s="471"/>
      <c r="ABR15" s="471"/>
      <c r="ABS15" s="471"/>
      <c r="ABT15" s="471"/>
      <c r="ABU15" s="471"/>
      <c r="ABV15" s="471"/>
      <c r="ABW15" s="471"/>
      <c r="ABX15" s="471"/>
      <c r="ABY15" s="471"/>
      <c r="ABZ15" s="471"/>
      <c r="ACA15" s="471"/>
      <c r="ACB15" s="471"/>
      <c r="ACC15" s="471"/>
      <c r="ACD15" s="471"/>
      <c r="ACE15" s="471"/>
      <c r="ACF15" s="471"/>
      <c r="ACG15" s="471"/>
      <c r="ACH15" s="471"/>
      <c r="ACI15" s="471"/>
      <c r="ACJ15" s="471"/>
      <c r="ACK15" s="471"/>
      <c r="ACL15" s="471"/>
      <c r="ACM15" s="471"/>
      <c r="ACN15" s="471"/>
      <c r="ACO15" s="471"/>
      <c r="ACP15" s="471"/>
      <c r="ACQ15" s="471"/>
      <c r="ACR15" s="471"/>
      <c r="ACS15" s="471"/>
      <c r="ACT15" s="471"/>
      <c r="ACU15" s="471"/>
      <c r="ACV15" s="471"/>
      <c r="ACW15" s="471"/>
      <c r="ACX15" s="471"/>
      <c r="ACY15" s="471"/>
      <c r="ACZ15" s="471"/>
      <c r="ADA15" s="471"/>
      <c r="ADB15" s="471"/>
      <c r="ADC15" s="471"/>
      <c r="ADD15" s="471"/>
      <c r="ADE15" s="471"/>
      <c r="ADF15" s="471"/>
      <c r="ADG15" s="471"/>
      <c r="ADH15" s="471"/>
      <c r="ADI15" s="471"/>
      <c r="ADJ15" s="471"/>
      <c r="ADK15" s="471"/>
      <c r="ADL15" s="471"/>
      <c r="ADM15" s="471"/>
      <c r="ADN15" s="471"/>
      <c r="ADO15" s="471"/>
      <c r="ADP15" s="471"/>
      <c r="ADQ15" s="471"/>
      <c r="ADR15" s="471"/>
      <c r="ADS15" s="471"/>
      <c r="ADT15" s="471"/>
      <c r="ADU15" s="471"/>
      <c r="ADV15" s="471"/>
      <c r="ADW15" s="471"/>
      <c r="ADX15" s="471"/>
      <c r="ADY15" s="471"/>
      <c r="ADZ15" s="471"/>
      <c r="AEA15" s="471"/>
      <c r="AEB15" s="471"/>
      <c r="AEC15" s="471"/>
      <c r="AED15" s="471"/>
      <c r="AEE15" s="471"/>
      <c r="AEF15" s="471"/>
      <c r="AEG15" s="471"/>
      <c r="AEH15" s="471"/>
      <c r="AEI15" s="471"/>
      <c r="AEJ15" s="471"/>
      <c r="AEK15" s="471"/>
      <c r="AEL15" s="471"/>
      <c r="AEM15" s="471"/>
      <c r="AEN15" s="471"/>
      <c r="AEO15" s="471"/>
      <c r="AEP15" s="471"/>
      <c r="AEQ15" s="471"/>
      <c r="AER15" s="471"/>
      <c r="AES15" s="471"/>
      <c r="AET15" s="471"/>
      <c r="AEU15" s="471"/>
      <c r="AEV15" s="471"/>
      <c r="AEW15" s="471"/>
      <c r="AEX15" s="471"/>
      <c r="AEY15" s="471"/>
      <c r="AEZ15" s="471"/>
      <c r="AFA15" s="471"/>
      <c r="AFB15" s="471"/>
      <c r="AFC15" s="471"/>
      <c r="AFD15" s="471"/>
      <c r="AFE15" s="471"/>
      <c r="AFF15" s="471"/>
      <c r="AFG15" s="471"/>
      <c r="AFH15" s="471"/>
      <c r="AFI15" s="471"/>
      <c r="AFJ15" s="471"/>
      <c r="AFK15" s="471"/>
      <c r="AFL15" s="471"/>
      <c r="AFM15" s="471"/>
      <c r="AFN15" s="471"/>
      <c r="AFO15" s="471"/>
      <c r="AFP15" s="471"/>
      <c r="AFQ15" s="471"/>
      <c r="AFR15" s="471"/>
      <c r="AFS15" s="471"/>
      <c r="AFT15" s="471"/>
      <c r="AFU15" s="471"/>
      <c r="AFV15" s="471"/>
      <c r="AFW15" s="471"/>
      <c r="AFX15" s="471"/>
      <c r="AFY15" s="471"/>
      <c r="AFZ15" s="471"/>
      <c r="AGA15" s="471"/>
      <c r="AGB15" s="471"/>
      <c r="AGC15" s="471"/>
      <c r="AGD15" s="471"/>
      <c r="AGE15" s="471"/>
      <c r="AGF15" s="471"/>
      <c r="AGG15" s="471"/>
      <c r="AGH15" s="471"/>
      <c r="AGI15" s="471"/>
      <c r="AGJ15" s="471"/>
      <c r="AGK15" s="471"/>
      <c r="AGL15" s="471"/>
      <c r="AGM15" s="471"/>
      <c r="AGN15" s="471"/>
      <c r="AGO15" s="471"/>
      <c r="AGP15" s="471"/>
      <c r="AGQ15" s="471"/>
      <c r="AGR15" s="471"/>
      <c r="AGS15" s="471"/>
      <c r="AGT15" s="471"/>
      <c r="AGU15" s="471"/>
      <c r="AGV15" s="471"/>
      <c r="AGW15" s="471"/>
      <c r="AGX15" s="471"/>
      <c r="AGY15" s="471"/>
      <c r="AGZ15" s="471"/>
      <c r="AHA15" s="471"/>
      <c r="AHB15" s="471"/>
      <c r="AHC15" s="471"/>
      <c r="AHD15" s="471"/>
      <c r="AHE15" s="471"/>
      <c r="AHF15" s="471"/>
      <c r="AHG15" s="471"/>
      <c r="AHH15" s="471"/>
      <c r="AHI15" s="471"/>
      <c r="AHJ15" s="471"/>
      <c r="AHK15" s="471"/>
      <c r="AHL15" s="471"/>
      <c r="AHM15" s="471"/>
      <c r="AHN15" s="471"/>
      <c r="AHO15" s="471"/>
      <c r="AHP15" s="471"/>
      <c r="AHQ15" s="471"/>
      <c r="AHR15" s="471"/>
      <c r="AHS15" s="471"/>
      <c r="AHT15" s="471"/>
      <c r="AHU15" s="471"/>
      <c r="AHV15" s="471"/>
      <c r="AHW15" s="471"/>
      <c r="AHX15" s="471"/>
      <c r="AHY15" s="471"/>
      <c r="AHZ15" s="471"/>
      <c r="AIA15" s="471"/>
      <c r="AIB15" s="471"/>
      <c r="AIC15" s="471"/>
      <c r="AID15" s="471"/>
      <c r="AIE15" s="471"/>
      <c r="AIF15" s="471"/>
      <c r="AIG15" s="471"/>
      <c r="AIH15" s="471"/>
      <c r="AII15" s="471"/>
      <c r="AIJ15" s="471"/>
      <c r="AIK15" s="471"/>
      <c r="AIL15" s="471"/>
      <c r="AIM15" s="471"/>
      <c r="AIN15" s="471"/>
      <c r="AIO15" s="471"/>
      <c r="AIP15" s="471"/>
      <c r="AIQ15" s="471"/>
      <c r="AIR15" s="471"/>
      <c r="AIS15" s="471"/>
      <c r="AIT15" s="471"/>
      <c r="AIU15" s="471"/>
      <c r="AIV15" s="471"/>
      <c r="AIW15" s="471"/>
      <c r="AIX15" s="471"/>
      <c r="AIY15" s="471"/>
      <c r="AIZ15" s="471"/>
      <c r="AJA15" s="471"/>
      <c r="AJB15" s="471"/>
      <c r="AJC15" s="471"/>
      <c r="AJD15" s="471"/>
      <c r="AJE15" s="471"/>
      <c r="AJF15" s="471"/>
      <c r="AJG15" s="471"/>
      <c r="AJH15" s="471"/>
      <c r="AJI15" s="471"/>
      <c r="AJJ15" s="471"/>
      <c r="AJK15" s="471"/>
      <c r="AJL15" s="471"/>
      <c r="AJM15" s="471"/>
      <c r="AJN15" s="471"/>
      <c r="AJO15" s="471"/>
      <c r="AJP15" s="471"/>
      <c r="AJQ15" s="471"/>
      <c r="AJR15" s="471"/>
      <c r="AJS15" s="471"/>
      <c r="AJT15" s="471"/>
      <c r="AJU15" s="471"/>
      <c r="AJV15" s="471"/>
      <c r="AJW15" s="471"/>
      <c r="AJX15" s="471"/>
      <c r="AJY15" s="471"/>
      <c r="AJZ15" s="471"/>
      <c r="AKA15" s="471"/>
      <c r="AKB15" s="471"/>
      <c r="AKC15" s="471"/>
      <c r="AKD15" s="471"/>
      <c r="AKE15" s="471"/>
      <c r="AKF15" s="471"/>
      <c r="AKG15" s="471"/>
      <c r="AKH15" s="471"/>
      <c r="AKI15" s="471"/>
      <c r="AKJ15" s="471"/>
      <c r="AKK15" s="471"/>
      <c r="AKL15" s="471"/>
      <c r="AKM15" s="471"/>
      <c r="AKN15" s="471"/>
      <c r="AKO15" s="471"/>
      <c r="AKP15" s="471"/>
      <c r="AKQ15" s="471"/>
      <c r="AKR15" s="471"/>
      <c r="AKS15" s="471"/>
      <c r="AKT15" s="471"/>
      <c r="AKU15" s="471"/>
      <c r="AKV15" s="471"/>
      <c r="AKW15" s="471"/>
      <c r="AKX15" s="471"/>
      <c r="AKY15" s="471"/>
      <c r="AKZ15" s="471"/>
      <c r="ALA15" s="471"/>
      <c r="ALB15" s="471"/>
      <c r="ALC15" s="471"/>
      <c r="ALD15" s="471"/>
      <c r="ALE15" s="471"/>
      <c r="ALF15" s="471"/>
      <c r="ALG15" s="471"/>
      <c r="ALH15" s="471"/>
      <c r="ALI15" s="471"/>
      <c r="ALJ15" s="471"/>
      <c r="ALK15" s="471"/>
      <c r="ALL15" s="471"/>
      <c r="ALM15" s="471"/>
      <c r="ALN15" s="471"/>
      <c r="ALO15" s="471"/>
      <c r="ALP15" s="471"/>
      <c r="ALQ15" s="471"/>
      <c r="ALR15" s="471"/>
      <c r="ALS15" s="471"/>
      <c r="ALT15" s="471"/>
      <c r="ALU15" s="471"/>
      <c r="ALV15" s="471"/>
      <c r="ALW15" s="471"/>
      <c r="ALX15" s="471"/>
      <c r="ALY15" s="471"/>
      <c r="ALZ15" s="471"/>
      <c r="AMA15" s="471"/>
      <c r="AMB15" s="471"/>
      <c r="AMC15" s="471"/>
      <c r="AMD15" s="471"/>
      <c r="AME15" s="471"/>
      <c r="AMF15" s="471"/>
      <c r="AMG15" s="471"/>
      <c r="AMH15" s="471"/>
      <c r="AMI15" s="471"/>
      <c r="AMJ15" s="471"/>
      <c r="AMK15" s="471"/>
      <c r="AML15" s="471"/>
      <c r="AMM15" s="471"/>
      <c r="AMN15" s="471"/>
      <c r="AMO15" s="471"/>
      <c r="AMP15" s="471"/>
      <c r="AMQ15" s="471"/>
      <c r="AMR15" s="471"/>
      <c r="AMS15" s="471"/>
      <c r="AMT15" s="471"/>
      <c r="AMU15" s="471"/>
      <c r="AMV15" s="471"/>
      <c r="AMW15" s="471"/>
      <c r="AMX15" s="471"/>
      <c r="AMY15" s="471"/>
      <c r="AMZ15" s="471"/>
      <c r="ANA15" s="471"/>
      <c r="ANB15" s="471"/>
      <c r="ANC15" s="471"/>
      <c r="AND15" s="471"/>
      <c r="ANE15" s="471"/>
      <c r="ANF15" s="471"/>
      <c r="ANG15" s="471"/>
      <c r="ANH15" s="471"/>
      <c r="ANI15" s="471"/>
      <c r="ANJ15" s="471"/>
      <c r="ANK15" s="471"/>
      <c r="ANL15" s="471"/>
      <c r="ANM15" s="471"/>
      <c r="ANN15" s="471"/>
      <c r="ANO15" s="471"/>
      <c r="ANP15" s="471"/>
      <c r="ANQ15" s="471"/>
      <c r="ANR15" s="471"/>
      <c r="ANS15" s="471"/>
      <c r="ANT15" s="471"/>
      <c r="ANU15" s="471"/>
      <c r="ANV15" s="471"/>
      <c r="ANW15" s="471"/>
      <c r="ANX15" s="471"/>
      <c r="ANY15" s="471"/>
      <c r="ANZ15" s="471"/>
      <c r="AOA15" s="471"/>
      <c r="AOB15" s="471"/>
      <c r="AOC15" s="471"/>
      <c r="AOD15" s="471"/>
      <c r="AOE15" s="471"/>
      <c r="AOF15" s="471"/>
      <c r="AOG15" s="471"/>
      <c r="AOH15" s="471"/>
      <c r="AOI15" s="471"/>
      <c r="AOJ15" s="471"/>
      <c r="AOK15" s="471"/>
      <c r="AOL15" s="471"/>
      <c r="AOM15" s="471"/>
      <c r="AON15" s="471"/>
      <c r="AOO15" s="471"/>
      <c r="AOP15" s="471"/>
      <c r="AOQ15" s="471"/>
      <c r="AOR15" s="471"/>
      <c r="AOS15" s="471"/>
      <c r="AOT15" s="471"/>
      <c r="AOU15" s="471"/>
      <c r="AOV15" s="471"/>
      <c r="AOW15" s="471"/>
      <c r="AOX15" s="471"/>
      <c r="AOY15" s="471"/>
      <c r="AOZ15" s="471"/>
      <c r="APA15" s="471"/>
      <c r="APB15" s="471"/>
      <c r="APC15" s="471"/>
      <c r="APD15" s="471"/>
      <c r="APE15" s="471"/>
      <c r="APF15" s="471"/>
      <c r="APG15" s="471"/>
      <c r="APH15" s="471"/>
      <c r="API15" s="471"/>
      <c r="APJ15" s="471"/>
      <c r="APK15" s="471"/>
      <c r="APL15" s="471"/>
      <c r="APM15" s="471"/>
      <c r="APN15" s="471"/>
      <c r="APO15" s="471"/>
      <c r="APP15" s="471"/>
      <c r="APQ15" s="471"/>
      <c r="APR15" s="471"/>
      <c r="APS15" s="471"/>
      <c r="APT15" s="471"/>
      <c r="APU15" s="471"/>
      <c r="APV15" s="471"/>
      <c r="APW15" s="471"/>
      <c r="APX15" s="471"/>
      <c r="APY15" s="471"/>
      <c r="APZ15" s="471"/>
      <c r="AQA15" s="471"/>
      <c r="AQB15" s="471"/>
      <c r="AQC15" s="471"/>
      <c r="AQD15" s="471"/>
      <c r="AQE15" s="471"/>
      <c r="AQF15" s="471"/>
      <c r="AQG15" s="471"/>
      <c r="AQH15" s="471"/>
      <c r="AQI15" s="471"/>
      <c r="AQJ15" s="471"/>
      <c r="AQK15" s="471"/>
      <c r="AQL15" s="471"/>
      <c r="AQM15" s="471"/>
      <c r="AQN15" s="471"/>
      <c r="AQO15" s="471"/>
      <c r="AQP15" s="471"/>
      <c r="AQQ15" s="471"/>
      <c r="AQR15" s="471"/>
      <c r="AQS15" s="471"/>
      <c r="AQT15" s="471"/>
      <c r="AQU15" s="471"/>
      <c r="AQV15" s="471"/>
      <c r="AQW15" s="471"/>
      <c r="AQX15" s="471"/>
      <c r="AQY15" s="471"/>
      <c r="AQZ15" s="471"/>
      <c r="ARA15" s="471"/>
      <c r="ARB15" s="471"/>
      <c r="ARC15" s="471"/>
      <c r="ARD15" s="471"/>
      <c r="ARE15" s="471"/>
      <c r="ARF15" s="471"/>
      <c r="ARG15" s="471"/>
      <c r="ARH15" s="471"/>
      <c r="ARI15" s="471"/>
      <c r="ARJ15" s="471"/>
      <c r="ARK15" s="471"/>
      <c r="ARL15" s="471"/>
      <c r="ARM15" s="471"/>
      <c r="ARN15" s="471"/>
      <c r="ARO15" s="471"/>
      <c r="ARP15" s="471"/>
      <c r="ARQ15" s="471"/>
      <c r="ARR15" s="471"/>
      <c r="ARS15" s="471"/>
      <c r="ART15" s="471"/>
      <c r="ARU15" s="471"/>
      <c r="ARV15" s="471"/>
      <c r="ARW15" s="471"/>
      <c r="ARX15" s="471"/>
      <c r="ARY15" s="471"/>
      <c r="ARZ15" s="471"/>
      <c r="ASA15" s="471"/>
      <c r="ASB15" s="471"/>
      <c r="ASC15" s="471"/>
      <c r="ASD15" s="471"/>
      <c r="ASE15" s="471"/>
      <c r="ASF15" s="471"/>
      <c r="ASG15" s="471"/>
      <c r="ASH15" s="471"/>
      <c r="ASI15" s="471"/>
      <c r="ASJ15" s="471"/>
      <c r="ASK15" s="471"/>
      <c r="ASL15" s="471"/>
      <c r="ASM15" s="471"/>
      <c r="ASN15" s="471"/>
      <c r="ASO15" s="471"/>
      <c r="ASP15" s="471"/>
      <c r="ASQ15" s="471"/>
      <c r="ASR15" s="471"/>
      <c r="ASS15" s="471"/>
      <c r="AST15" s="471"/>
      <c r="ASU15" s="471"/>
      <c r="ASV15" s="471"/>
      <c r="ASW15" s="471"/>
      <c r="ASX15" s="471"/>
      <c r="ASY15" s="471"/>
      <c r="ASZ15" s="471"/>
      <c r="ATA15" s="471"/>
      <c r="ATB15" s="471"/>
      <c r="ATC15" s="471"/>
      <c r="ATD15" s="471"/>
      <c r="ATE15" s="471"/>
      <c r="ATF15" s="471"/>
      <c r="ATG15" s="471"/>
      <c r="ATH15" s="471"/>
      <c r="ATI15" s="471"/>
      <c r="ATJ15" s="471"/>
      <c r="ATK15" s="471"/>
      <c r="ATL15" s="471"/>
      <c r="ATM15" s="471"/>
      <c r="ATN15" s="471"/>
      <c r="ATO15" s="471"/>
      <c r="ATP15" s="471"/>
      <c r="ATQ15" s="471"/>
      <c r="ATR15" s="471"/>
      <c r="ATS15" s="471"/>
      <c r="ATT15" s="471"/>
      <c r="ATU15" s="471"/>
      <c r="ATV15" s="471"/>
      <c r="ATW15" s="471"/>
      <c r="ATX15" s="471"/>
      <c r="ATY15" s="471"/>
      <c r="ATZ15" s="471"/>
      <c r="AUA15" s="471"/>
      <c r="AUB15" s="471"/>
      <c r="AUC15" s="471"/>
      <c r="AUD15" s="471"/>
      <c r="AUE15" s="471"/>
      <c r="AUF15" s="471"/>
      <c r="AUG15" s="471"/>
      <c r="AUH15" s="471"/>
      <c r="AUI15" s="471"/>
      <c r="AUJ15" s="471"/>
      <c r="AUK15" s="471"/>
      <c r="AUL15" s="471"/>
      <c r="AUM15" s="471"/>
      <c r="AUN15" s="471"/>
      <c r="AUO15" s="471"/>
      <c r="AUP15" s="471"/>
      <c r="AUQ15" s="471"/>
      <c r="AUR15" s="471"/>
      <c r="AUS15" s="471"/>
      <c r="AUT15" s="471"/>
      <c r="AUU15" s="471"/>
      <c r="AUV15" s="471"/>
      <c r="AUW15" s="471"/>
      <c r="AUX15" s="471"/>
      <c r="AUY15" s="471"/>
      <c r="AUZ15" s="471"/>
      <c r="AVA15" s="471"/>
      <c r="AVB15" s="471"/>
      <c r="AVC15" s="471"/>
      <c r="AVD15" s="471"/>
      <c r="AVE15" s="471"/>
      <c r="AVF15" s="471"/>
      <c r="AVG15" s="471"/>
      <c r="AVH15" s="471"/>
      <c r="AVI15" s="471"/>
      <c r="AVJ15" s="471"/>
      <c r="AVK15" s="471"/>
      <c r="AVL15" s="471"/>
      <c r="AVM15" s="471"/>
      <c r="AVN15" s="471"/>
      <c r="AVO15" s="471"/>
      <c r="AVP15" s="471"/>
      <c r="AVQ15" s="471"/>
      <c r="AVR15" s="471"/>
      <c r="AVS15" s="471"/>
      <c r="AVT15" s="471"/>
      <c r="AVU15" s="471"/>
      <c r="AVV15" s="471"/>
      <c r="AVW15" s="471"/>
      <c r="AVX15" s="471"/>
      <c r="AVY15" s="471"/>
      <c r="AVZ15" s="471"/>
      <c r="AWA15" s="471"/>
      <c r="AWB15" s="471"/>
      <c r="AWC15" s="471"/>
      <c r="AWD15" s="471"/>
      <c r="AWE15" s="471"/>
      <c r="AWF15" s="471"/>
      <c r="AWG15" s="471"/>
      <c r="AWH15" s="471"/>
      <c r="AWI15" s="471"/>
      <c r="AWJ15" s="471"/>
      <c r="AWK15" s="471"/>
      <c r="AWL15" s="471"/>
      <c r="AWM15" s="471"/>
      <c r="AWN15" s="471"/>
      <c r="AWO15" s="471"/>
      <c r="AWP15" s="471"/>
      <c r="AWQ15" s="471"/>
      <c r="AWR15" s="471"/>
      <c r="AWS15" s="471"/>
      <c r="AWT15" s="471"/>
      <c r="AWU15" s="471"/>
      <c r="AWV15" s="471"/>
      <c r="AWW15" s="471"/>
      <c r="AWX15" s="471"/>
      <c r="AWY15" s="471"/>
      <c r="AWZ15" s="471"/>
      <c r="AXA15" s="471"/>
      <c r="AXB15" s="471"/>
      <c r="AXC15" s="471"/>
      <c r="AXD15" s="471"/>
      <c r="AXE15" s="471"/>
      <c r="AXF15" s="471"/>
      <c r="AXG15" s="471"/>
      <c r="AXH15" s="471"/>
      <c r="AXI15" s="471"/>
      <c r="AXJ15" s="471"/>
      <c r="AXK15" s="471"/>
      <c r="AXL15" s="471"/>
      <c r="AXM15" s="471"/>
      <c r="AXN15" s="471"/>
      <c r="AXO15" s="471"/>
      <c r="AXP15" s="471"/>
      <c r="AXQ15" s="471"/>
      <c r="AXR15" s="471"/>
      <c r="AXS15" s="471"/>
      <c r="AXT15" s="471"/>
      <c r="AXU15" s="471"/>
      <c r="AXV15" s="471"/>
      <c r="AXW15" s="471"/>
      <c r="AXX15" s="471"/>
      <c r="AXY15" s="471"/>
      <c r="AXZ15" s="471"/>
      <c r="AYA15" s="471"/>
      <c r="AYB15" s="471"/>
      <c r="AYC15" s="471"/>
      <c r="AYD15" s="471"/>
      <c r="AYE15" s="471"/>
      <c r="AYF15" s="471"/>
      <c r="AYG15" s="471"/>
      <c r="AYH15" s="471"/>
      <c r="AYI15" s="471"/>
      <c r="AYJ15" s="471"/>
      <c r="AYK15" s="471"/>
      <c r="AYL15" s="471"/>
      <c r="AYM15" s="471"/>
      <c r="AYN15" s="471"/>
      <c r="AYO15" s="471"/>
      <c r="AYP15" s="471"/>
      <c r="AYQ15" s="471"/>
      <c r="AYR15" s="471"/>
      <c r="AYS15" s="471"/>
      <c r="AYT15" s="471"/>
      <c r="AYU15" s="471"/>
      <c r="AYV15" s="471"/>
      <c r="AYW15" s="471"/>
      <c r="AYX15" s="471"/>
      <c r="AYY15" s="471"/>
      <c r="AYZ15" s="471"/>
      <c r="AZA15" s="471"/>
      <c r="AZB15" s="471"/>
      <c r="AZC15" s="471"/>
      <c r="AZD15" s="471"/>
      <c r="AZE15" s="471"/>
      <c r="AZF15" s="471"/>
      <c r="AZG15" s="471"/>
      <c r="AZH15" s="471"/>
      <c r="AZI15" s="471"/>
      <c r="AZJ15" s="471"/>
      <c r="AZK15" s="471"/>
      <c r="AZL15" s="471"/>
      <c r="AZM15" s="471"/>
      <c r="AZN15" s="471"/>
      <c r="AZO15" s="471"/>
      <c r="AZP15" s="471"/>
      <c r="AZQ15" s="471"/>
      <c r="AZR15" s="471"/>
      <c r="AZS15" s="471"/>
      <c r="AZT15" s="471"/>
      <c r="AZU15" s="471"/>
      <c r="AZV15" s="471"/>
      <c r="AZW15" s="471"/>
      <c r="AZX15" s="471"/>
      <c r="AZY15" s="471"/>
      <c r="AZZ15" s="471"/>
      <c r="BAA15" s="471"/>
      <c r="BAB15" s="471"/>
      <c r="BAC15" s="471"/>
      <c r="BAD15" s="471"/>
      <c r="BAE15" s="471"/>
      <c r="BAF15" s="471"/>
      <c r="BAG15" s="471"/>
      <c r="BAH15" s="471"/>
      <c r="BAI15" s="471"/>
      <c r="BAJ15" s="471"/>
      <c r="BAK15" s="471"/>
      <c r="BAL15" s="471"/>
      <c r="BAM15" s="471"/>
      <c r="BAN15" s="471"/>
      <c r="BAO15" s="471"/>
      <c r="BAP15" s="471"/>
      <c r="BAQ15" s="471"/>
      <c r="BAR15" s="471"/>
      <c r="BAS15" s="471"/>
      <c r="BAT15" s="471"/>
      <c r="BAU15" s="471"/>
      <c r="BAV15" s="471"/>
      <c r="BAW15" s="471"/>
      <c r="BAX15" s="471"/>
      <c r="BAY15" s="471"/>
      <c r="BAZ15" s="471"/>
      <c r="BBA15" s="471"/>
      <c r="BBB15" s="471"/>
      <c r="BBC15" s="471"/>
      <c r="BBD15" s="471"/>
      <c r="BBE15" s="471"/>
      <c r="BBF15" s="471"/>
      <c r="BBG15" s="471"/>
      <c r="BBH15" s="471"/>
      <c r="BBI15" s="471"/>
      <c r="BBJ15" s="471"/>
      <c r="BBK15" s="471"/>
      <c r="BBL15" s="471"/>
      <c r="BBM15" s="471"/>
      <c r="BBN15" s="471"/>
      <c r="BBO15" s="471"/>
      <c r="BBP15" s="471"/>
      <c r="BBQ15" s="471"/>
      <c r="BBR15" s="471"/>
      <c r="BBS15" s="471"/>
      <c r="BBT15" s="471"/>
      <c r="BBU15" s="471"/>
      <c r="BBV15" s="471"/>
      <c r="BBW15" s="471"/>
      <c r="BBX15" s="471"/>
      <c r="BBY15" s="471"/>
      <c r="BBZ15" s="471"/>
      <c r="BCA15" s="471"/>
      <c r="BCB15" s="471"/>
      <c r="BCC15" s="471"/>
      <c r="BCD15" s="471"/>
      <c r="BCE15" s="471"/>
      <c r="BCF15" s="471"/>
      <c r="BCG15" s="471"/>
      <c r="BCH15" s="471"/>
      <c r="BCI15" s="471"/>
      <c r="BCJ15" s="471"/>
      <c r="BCK15" s="471"/>
      <c r="BCL15" s="471"/>
      <c r="BCM15" s="471"/>
      <c r="BCN15" s="471"/>
      <c r="BCO15" s="471"/>
      <c r="BCP15" s="471"/>
      <c r="BCQ15" s="471"/>
      <c r="BCR15" s="471"/>
      <c r="BCS15" s="471"/>
      <c r="BCT15" s="471"/>
      <c r="BCU15" s="471"/>
      <c r="BCV15" s="471"/>
      <c r="BCW15" s="471"/>
      <c r="BCX15" s="471"/>
      <c r="BCY15" s="471"/>
      <c r="BCZ15" s="471"/>
      <c r="BDA15" s="471"/>
      <c r="BDB15" s="471"/>
      <c r="BDC15" s="471"/>
      <c r="BDD15" s="471"/>
      <c r="BDE15" s="471"/>
      <c r="BDF15" s="471"/>
      <c r="BDG15" s="471"/>
      <c r="BDH15" s="471"/>
      <c r="BDI15" s="471"/>
      <c r="BDJ15" s="471"/>
      <c r="BDK15" s="471"/>
      <c r="BDL15" s="471"/>
      <c r="BDM15" s="471"/>
      <c r="BDN15" s="471"/>
      <c r="BDO15" s="471"/>
      <c r="BDP15" s="471"/>
      <c r="BDQ15" s="471"/>
      <c r="BDR15" s="471"/>
      <c r="BDS15" s="471"/>
      <c r="BDT15" s="471"/>
      <c r="BDU15" s="471"/>
      <c r="BDV15" s="471"/>
      <c r="BDW15" s="471"/>
      <c r="BDX15" s="471"/>
      <c r="BDY15" s="471"/>
      <c r="BDZ15" s="471"/>
      <c r="BEA15" s="471"/>
      <c r="BEB15" s="471"/>
      <c r="BEC15" s="471"/>
      <c r="BED15" s="471"/>
    </row>
    <row r="16" spans="1:1486" s="421" customFormat="1" ht="28.5" x14ac:dyDescent="0.2">
      <c r="A16" s="429" t="str">
        <f>'P3'!B9</f>
        <v>3.2. Fortalecimiento de los mecanismos y canales de comercialización de la panela y sus derivados, en el mercado interno</v>
      </c>
      <c r="B16" s="48">
        <f>'P3'!E9</f>
        <v>0</v>
      </c>
      <c r="C16" s="48">
        <f>'P3'!F9</f>
        <v>3026592186.9366665</v>
      </c>
      <c r="D16" s="48">
        <f>'P3'!G9</f>
        <v>4257260624.3239999</v>
      </c>
      <c r="E16" s="48">
        <f>'P3'!H9</f>
        <v>4945145624.3239994</v>
      </c>
      <c r="F16" s="48">
        <f>'P3'!I9</f>
        <v>5700255749.3239994</v>
      </c>
      <c r="G16" s="48">
        <f>'P3'!J9</f>
        <v>6527593799.3239994</v>
      </c>
      <c r="H16" s="48">
        <f>'P3'!K9</f>
        <v>7432494791.5114994</v>
      </c>
      <c r="I16" s="48">
        <f>'P3'!L9</f>
        <v>3631910624.3239999</v>
      </c>
      <c r="J16" s="48">
        <f>'P3'!M9</f>
        <v>3631910624.3239999</v>
      </c>
      <c r="K16" s="48">
        <f>'P3'!N9</f>
        <v>3631910624.3239999</v>
      </c>
      <c r="L16" s="48">
        <f>'P3'!O9</f>
        <v>3631910624.3239999</v>
      </c>
      <c r="M16" s="48">
        <f>'P3'!P9</f>
        <v>3631910624.3239999</v>
      </c>
      <c r="N16" s="48">
        <f>'P3'!Q9</f>
        <v>3631910624.3239999</v>
      </c>
      <c r="O16" s="48">
        <f>'P3'!R9</f>
        <v>3631910624.3239999</v>
      </c>
      <c r="P16" s="48">
        <f>'P3'!S9</f>
        <v>3631910624.3239999</v>
      </c>
      <c r="Q16" s="48">
        <f>'P3'!T9</f>
        <v>3631910624.3239999</v>
      </c>
      <c r="R16" s="48">
        <f>'P3'!U9</f>
        <v>3631910624.3239999</v>
      </c>
      <c r="S16" s="48">
        <f>'P3'!V9</f>
        <v>3631910624.3239999</v>
      </c>
      <c r="T16" s="48">
        <f>'P3'!W9</f>
        <v>3631910624.3239999</v>
      </c>
      <c r="U16" s="48">
        <f>'P3'!X9</f>
        <v>3631910624.3239999</v>
      </c>
      <c r="V16" s="48">
        <f>'P3'!Y9</f>
        <v>79104180891.956146</v>
      </c>
      <c r="W16" s="281">
        <f t="shared" si="1"/>
        <v>2.2587530623004462E-2</v>
      </c>
      <c r="X16" s="327"/>
      <c r="Y16" s="471"/>
      <c r="Z16" s="471"/>
      <c r="AA16" s="471"/>
      <c r="AB16" s="471"/>
      <c r="AC16" s="471"/>
      <c r="AD16" s="471"/>
      <c r="AE16" s="471"/>
      <c r="AF16" s="471"/>
      <c r="AG16" s="471"/>
      <c r="AH16" s="471"/>
      <c r="AI16" s="471"/>
      <c r="AJ16" s="471"/>
      <c r="AK16" s="471"/>
      <c r="AL16" s="471"/>
      <c r="AM16" s="471"/>
      <c r="AN16" s="471"/>
      <c r="AO16" s="471"/>
      <c r="AP16" s="471"/>
      <c r="AQ16" s="471"/>
      <c r="AR16" s="471"/>
      <c r="AS16" s="471"/>
      <c r="AT16" s="471"/>
      <c r="AU16" s="471"/>
      <c r="AV16" s="471"/>
      <c r="AW16" s="471"/>
      <c r="AX16" s="471"/>
      <c r="AY16" s="471"/>
      <c r="AZ16" s="471"/>
      <c r="BA16" s="471"/>
      <c r="BB16" s="471"/>
      <c r="BC16" s="471"/>
      <c r="BD16" s="471"/>
      <c r="BE16" s="471"/>
      <c r="BF16" s="471"/>
      <c r="BG16" s="471"/>
      <c r="BH16" s="471"/>
      <c r="BI16" s="471"/>
      <c r="BJ16" s="471"/>
      <c r="BK16" s="471"/>
      <c r="BL16" s="471"/>
      <c r="BM16" s="471"/>
      <c r="BN16" s="471"/>
      <c r="BO16" s="471"/>
      <c r="BP16" s="471"/>
      <c r="BQ16" s="471"/>
      <c r="BR16" s="471"/>
      <c r="BS16" s="471"/>
      <c r="BT16" s="471"/>
      <c r="BU16" s="471"/>
      <c r="BV16" s="471"/>
      <c r="BW16" s="471"/>
      <c r="BX16" s="471"/>
      <c r="BY16" s="471"/>
      <c r="BZ16" s="471"/>
      <c r="CA16" s="471"/>
      <c r="CB16" s="471"/>
      <c r="CC16" s="471"/>
      <c r="CD16" s="471"/>
      <c r="CE16" s="471"/>
      <c r="CF16" s="471"/>
      <c r="CG16" s="471"/>
      <c r="CH16" s="471"/>
      <c r="CI16" s="471"/>
      <c r="CJ16" s="471"/>
      <c r="CK16" s="471"/>
      <c r="CL16" s="471"/>
      <c r="CM16" s="471"/>
      <c r="CN16" s="471"/>
      <c r="CO16" s="471"/>
      <c r="CP16" s="471"/>
      <c r="CQ16" s="471"/>
      <c r="CR16" s="471"/>
      <c r="CS16" s="471"/>
      <c r="CT16" s="471"/>
      <c r="CU16" s="471"/>
      <c r="CV16" s="471"/>
      <c r="CW16" s="471"/>
      <c r="CX16" s="471"/>
      <c r="CY16" s="471"/>
      <c r="CZ16" s="471"/>
      <c r="DA16" s="471"/>
      <c r="DB16" s="471"/>
      <c r="DC16" s="471"/>
      <c r="DD16" s="471"/>
      <c r="DE16" s="471"/>
      <c r="DF16" s="471"/>
      <c r="DG16" s="471"/>
      <c r="DH16" s="471"/>
      <c r="DI16" s="471"/>
      <c r="DJ16" s="471"/>
      <c r="DK16" s="471"/>
      <c r="DL16" s="471"/>
      <c r="DM16" s="471"/>
      <c r="DN16" s="471"/>
      <c r="DO16" s="471"/>
      <c r="DP16" s="471"/>
      <c r="DQ16" s="471"/>
      <c r="DR16" s="471"/>
      <c r="DS16" s="471"/>
      <c r="DT16" s="471"/>
      <c r="DU16" s="471"/>
      <c r="DV16" s="471"/>
      <c r="DW16" s="471"/>
      <c r="DX16" s="471"/>
      <c r="DY16" s="471"/>
      <c r="DZ16" s="471"/>
      <c r="EA16" s="471"/>
      <c r="EB16" s="471"/>
      <c r="EC16" s="471"/>
      <c r="ED16" s="471"/>
      <c r="EE16" s="471"/>
      <c r="EF16" s="471"/>
      <c r="EG16" s="471"/>
      <c r="EH16" s="471"/>
      <c r="EI16" s="471"/>
      <c r="EJ16" s="471"/>
      <c r="EK16" s="471"/>
      <c r="EL16" s="471"/>
      <c r="EM16" s="471"/>
      <c r="EN16" s="471"/>
      <c r="EO16" s="471"/>
      <c r="EP16" s="471"/>
      <c r="EQ16" s="471"/>
      <c r="ER16" s="471"/>
      <c r="ES16" s="471"/>
      <c r="ET16" s="471"/>
      <c r="EU16" s="471"/>
      <c r="EV16" s="471"/>
      <c r="EW16" s="471"/>
      <c r="EX16" s="471"/>
      <c r="EY16" s="471"/>
      <c r="EZ16" s="471"/>
      <c r="FA16" s="471"/>
      <c r="FB16" s="471"/>
      <c r="FC16" s="471"/>
      <c r="FD16" s="471"/>
      <c r="FE16" s="471"/>
      <c r="FF16" s="471"/>
      <c r="FG16" s="471"/>
      <c r="FH16" s="471"/>
      <c r="FI16" s="471"/>
      <c r="FJ16" s="471"/>
      <c r="FK16" s="471"/>
      <c r="FL16" s="471"/>
      <c r="FM16" s="471"/>
      <c r="FN16" s="471"/>
      <c r="FO16" s="471"/>
      <c r="FP16" s="471"/>
      <c r="FQ16" s="471"/>
      <c r="FR16" s="471"/>
      <c r="FS16" s="471"/>
      <c r="FT16" s="471"/>
      <c r="FU16" s="471"/>
      <c r="FV16" s="471"/>
      <c r="FW16" s="471"/>
      <c r="FX16" s="471"/>
      <c r="FY16" s="471"/>
      <c r="FZ16" s="471"/>
      <c r="GA16" s="471"/>
      <c r="GB16" s="471"/>
      <c r="GC16" s="471"/>
      <c r="GD16" s="471"/>
      <c r="GE16" s="471"/>
      <c r="GF16" s="471"/>
      <c r="GG16" s="471"/>
      <c r="GH16" s="471"/>
      <c r="GI16" s="471"/>
      <c r="GJ16" s="471"/>
      <c r="GK16" s="471"/>
      <c r="GL16" s="471"/>
      <c r="GM16" s="471"/>
      <c r="GN16" s="471"/>
      <c r="GO16" s="471"/>
      <c r="GP16" s="471"/>
      <c r="GQ16" s="471"/>
      <c r="GR16" s="471"/>
      <c r="GS16" s="471"/>
      <c r="GT16" s="471"/>
      <c r="GU16" s="471"/>
      <c r="GV16" s="471"/>
      <c r="GW16" s="471"/>
      <c r="GX16" s="471"/>
      <c r="GY16" s="471"/>
      <c r="GZ16" s="471"/>
      <c r="HA16" s="471"/>
      <c r="HB16" s="471"/>
      <c r="HC16" s="471"/>
      <c r="HD16" s="471"/>
      <c r="HE16" s="471"/>
      <c r="HF16" s="471"/>
      <c r="HG16" s="471"/>
      <c r="HH16" s="471"/>
      <c r="HI16" s="471"/>
      <c r="HJ16" s="471"/>
      <c r="HK16" s="471"/>
      <c r="HL16" s="471"/>
      <c r="HM16" s="471"/>
      <c r="HN16" s="471"/>
      <c r="HO16" s="471"/>
      <c r="HP16" s="471"/>
      <c r="HQ16" s="471"/>
      <c r="HR16" s="471"/>
      <c r="HS16" s="471"/>
      <c r="HT16" s="471"/>
      <c r="HU16" s="471"/>
      <c r="HV16" s="471"/>
      <c r="HW16" s="471"/>
      <c r="HX16" s="471"/>
      <c r="HY16" s="471"/>
      <c r="HZ16" s="471"/>
      <c r="IA16" s="471"/>
      <c r="IB16" s="471"/>
      <c r="IC16" s="471"/>
      <c r="ID16" s="471"/>
      <c r="IE16" s="471"/>
      <c r="IF16" s="471"/>
      <c r="IG16" s="471"/>
      <c r="IH16" s="471"/>
      <c r="II16" s="471"/>
      <c r="IJ16" s="471"/>
      <c r="IK16" s="471"/>
      <c r="IL16" s="471"/>
      <c r="IM16" s="471"/>
      <c r="IN16" s="471"/>
      <c r="IO16" s="471"/>
      <c r="IP16" s="471"/>
      <c r="IQ16" s="471"/>
      <c r="IR16" s="471"/>
      <c r="IS16" s="471"/>
      <c r="IT16" s="471"/>
      <c r="IU16" s="471"/>
      <c r="IV16" s="471"/>
      <c r="IW16" s="471"/>
      <c r="IX16" s="471"/>
      <c r="IY16" s="471"/>
      <c r="IZ16" s="471"/>
      <c r="JA16" s="471"/>
      <c r="JB16" s="471"/>
      <c r="JC16" s="471"/>
      <c r="JD16" s="471"/>
      <c r="JE16" s="471"/>
      <c r="JF16" s="471"/>
      <c r="JG16" s="471"/>
      <c r="JH16" s="471"/>
      <c r="JI16" s="471"/>
      <c r="JJ16" s="471"/>
      <c r="JK16" s="471"/>
      <c r="JL16" s="471"/>
      <c r="JM16" s="471"/>
      <c r="JN16" s="471"/>
      <c r="JO16" s="471"/>
      <c r="JP16" s="471"/>
      <c r="JQ16" s="471"/>
      <c r="JR16" s="471"/>
      <c r="JS16" s="471"/>
      <c r="JT16" s="471"/>
      <c r="JU16" s="471"/>
      <c r="JV16" s="471"/>
      <c r="JW16" s="471"/>
      <c r="JX16" s="471"/>
      <c r="JY16" s="471"/>
      <c r="JZ16" s="471"/>
      <c r="KA16" s="471"/>
      <c r="KB16" s="471"/>
      <c r="KC16" s="471"/>
      <c r="KD16" s="471"/>
      <c r="KE16" s="471"/>
      <c r="KF16" s="471"/>
      <c r="KG16" s="471"/>
      <c r="KH16" s="471"/>
      <c r="KI16" s="471"/>
      <c r="KJ16" s="471"/>
      <c r="KK16" s="471"/>
      <c r="KL16" s="471"/>
      <c r="KM16" s="471"/>
      <c r="KN16" s="471"/>
      <c r="KO16" s="471"/>
      <c r="KP16" s="471"/>
      <c r="KQ16" s="471"/>
      <c r="KR16" s="471"/>
      <c r="KS16" s="471"/>
      <c r="KT16" s="471"/>
      <c r="KU16" s="471"/>
      <c r="KV16" s="471"/>
      <c r="KW16" s="471"/>
      <c r="KX16" s="471"/>
      <c r="KY16" s="471"/>
      <c r="KZ16" s="471"/>
      <c r="LA16" s="471"/>
      <c r="LB16" s="471"/>
      <c r="LC16" s="471"/>
      <c r="LD16" s="471"/>
      <c r="LE16" s="471"/>
      <c r="LF16" s="471"/>
      <c r="LG16" s="471"/>
      <c r="LH16" s="471"/>
      <c r="LI16" s="471"/>
      <c r="LJ16" s="471"/>
      <c r="LK16" s="471"/>
      <c r="LL16" s="471"/>
      <c r="LM16" s="471"/>
      <c r="LN16" s="471"/>
      <c r="LO16" s="471"/>
      <c r="LP16" s="471"/>
      <c r="LQ16" s="471"/>
      <c r="LR16" s="471"/>
      <c r="LS16" s="471"/>
      <c r="LT16" s="471"/>
      <c r="LU16" s="471"/>
      <c r="LV16" s="471"/>
      <c r="LW16" s="471"/>
      <c r="LX16" s="471"/>
      <c r="LY16" s="471"/>
      <c r="LZ16" s="471"/>
      <c r="MA16" s="471"/>
      <c r="MB16" s="471"/>
      <c r="MC16" s="471"/>
      <c r="MD16" s="471"/>
      <c r="ME16" s="471"/>
      <c r="MF16" s="471"/>
      <c r="MG16" s="471"/>
      <c r="MH16" s="471"/>
      <c r="MI16" s="471"/>
      <c r="MJ16" s="471"/>
      <c r="MK16" s="471"/>
      <c r="ML16" s="471"/>
      <c r="MM16" s="471"/>
      <c r="MN16" s="471"/>
      <c r="MO16" s="471"/>
      <c r="MP16" s="471"/>
      <c r="MQ16" s="471"/>
      <c r="MR16" s="471"/>
      <c r="MS16" s="471"/>
      <c r="MT16" s="471"/>
      <c r="MU16" s="471"/>
      <c r="MV16" s="471"/>
      <c r="MW16" s="471"/>
      <c r="MX16" s="471"/>
      <c r="MY16" s="471"/>
      <c r="MZ16" s="471"/>
      <c r="NA16" s="471"/>
      <c r="NB16" s="471"/>
      <c r="NC16" s="471"/>
      <c r="ND16" s="471"/>
      <c r="NE16" s="471"/>
      <c r="NF16" s="471"/>
      <c r="NG16" s="471"/>
      <c r="NH16" s="471"/>
      <c r="NI16" s="471"/>
      <c r="NJ16" s="471"/>
      <c r="NK16" s="471"/>
      <c r="NL16" s="471"/>
      <c r="NM16" s="471"/>
      <c r="NN16" s="471"/>
      <c r="NO16" s="471"/>
      <c r="NP16" s="471"/>
      <c r="NQ16" s="471"/>
      <c r="NR16" s="471"/>
      <c r="NS16" s="471"/>
      <c r="NT16" s="471"/>
      <c r="NU16" s="471"/>
      <c r="NV16" s="471"/>
      <c r="NW16" s="471"/>
      <c r="NX16" s="471"/>
      <c r="NY16" s="471"/>
      <c r="NZ16" s="471"/>
      <c r="OA16" s="471"/>
      <c r="OB16" s="471"/>
      <c r="OC16" s="471"/>
      <c r="OD16" s="471"/>
      <c r="OE16" s="471"/>
      <c r="OF16" s="471"/>
      <c r="OG16" s="471"/>
      <c r="OH16" s="471"/>
      <c r="OI16" s="471"/>
      <c r="OJ16" s="471"/>
      <c r="OK16" s="471"/>
      <c r="OL16" s="471"/>
      <c r="OM16" s="471"/>
      <c r="ON16" s="471"/>
      <c r="OO16" s="471"/>
      <c r="OP16" s="471"/>
      <c r="OQ16" s="471"/>
      <c r="OR16" s="471"/>
      <c r="OS16" s="471"/>
      <c r="OT16" s="471"/>
      <c r="OU16" s="471"/>
      <c r="OV16" s="471"/>
      <c r="OW16" s="471"/>
      <c r="OX16" s="471"/>
      <c r="OY16" s="471"/>
      <c r="OZ16" s="471"/>
      <c r="PA16" s="471"/>
      <c r="PB16" s="471"/>
      <c r="PC16" s="471"/>
      <c r="PD16" s="471"/>
      <c r="PE16" s="471"/>
      <c r="PF16" s="471"/>
      <c r="PG16" s="471"/>
      <c r="PH16" s="471"/>
      <c r="PI16" s="471"/>
      <c r="PJ16" s="471"/>
      <c r="PK16" s="471"/>
      <c r="PL16" s="471"/>
      <c r="PM16" s="471"/>
      <c r="PN16" s="471"/>
      <c r="PO16" s="471"/>
      <c r="PP16" s="471"/>
      <c r="PQ16" s="471"/>
      <c r="PR16" s="471"/>
      <c r="PS16" s="471"/>
      <c r="PT16" s="471"/>
      <c r="PU16" s="471"/>
      <c r="PV16" s="471"/>
      <c r="PW16" s="471"/>
      <c r="PX16" s="471"/>
      <c r="PY16" s="471"/>
      <c r="PZ16" s="471"/>
      <c r="QA16" s="471"/>
      <c r="QB16" s="471"/>
      <c r="QC16" s="471"/>
      <c r="QD16" s="471"/>
      <c r="QE16" s="471"/>
      <c r="QF16" s="471"/>
      <c r="QG16" s="471"/>
      <c r="QH16" s="471"/>
      <c r="QI16" s="471"/>
      <c r="QJ16" s="471"/>
      <c r="QK16" s="471"/>
      <c r="QL16" s="471"/>
      <c r="QM16" s="471"/>
      <c r="QN16" s="471"/>
      <c r="QO16" s="471"/>
      <c r="QP16" s="471"/>
      <c r="QQ16" s="471"/>
      <c r="QR16" s="471"/>
      <c r="QS16" s="471"/>
      <c r="QT16" s="471"/>
      <c r="QU16" s="471"/>
      <c r="QV16" s="471"/>
      <c r="QW16" s="471"/>
      <c r="QX16" s="471"/>
      <c r="QY16" s="471"/>
      <c r="QZ16" s="471"/>
      <c r="RA16" s="471"/>
      <c r="RB16" s="471"/>
      <c r="RC16" s="471"/>
      <c r="RD16" s="471"/>
      <c r="RE16" s="471"/>
      <c r="RF16" s="471"/>
      <c r="RG16" s="471"/>
      <c r="RH16" s="471"/>
      <c r="RI16" s="471"/>
      <c r="RJ16" s="471"/>
      <c r="RK16" s="471"/>
      <c r="RL16" s="471"/>
      <c r="RM16" s="471"/>
      <c r="RN16" s="471"/>
      <c r="RO16" s="471"/>
      <c r="RP16" s="471"/>
      <c r="RQ16" s="471"/>
      <c r="RR16" s="471"/>
      <c r="RS16" s="471"/>
      <c r="RT16" s="471"/>
      <c r="RU16" s="471"/>
      <c r="RV16" s="471"/>
      <c r="RW16" s="471"/>
      <c r="RX16" s="471"/>
      <c r="RY16" s="471"/>
      <c r="RZ16" s="471"/>
      <c r="SA16" s="471"/>
      <c r="SB16" s="471"/>
      <c r="SC16" s="471"/>
      <c r="SD16" s="471"/>
      <c r="SE16" s="471"/>
      <c r="SF16" s="471"/>
      <c r="SG16" s="471"/>
      <c r="SH16" s="471"/>
      <c r="SI16" s="471"/>
      <c r="SJ16" s="471"/>
      <c r="SK16" s="471"/>
      <c r="SL16" s="471"/>
      <c r="SM16" s="471"/>
      <c r="SN16" s="471"/>
      <c r="SO16" s="471"/>
      <c r="SP16" s="471"/>
      <c r="SQ16" s="471"/>
      <c r="SR16" s="471"/>
      <c r="SS16" s="471"/>
      <c r="ST16" s="471"/>
      <c r="SU16" s="471"/>
      <c r="SV16" s="471"/>
      <c r="SW16" s="471"/>
      <c r="SX16" s="471"/>
      <c r="SY16" s="471"/>
      <c r="SZ16" s="471"/>
      <c r="TA16" s="471"/>
      <c r="TB16" s="471"/>
      <c r="TC16" s="471"/>
      <c r="TD16" s="471"/>
      <c r="TE16" s="471"/>
      <c r="TF16" s="471"/>
      <c r="TG16" s="471"/>
      <c r="TH16" s="471"/>
      <c r="TI16" s="471"/>
      <c r="TJ16" s="471"/>
      <c r="TK16" s="471"/>
      <c r="TL16" s="471"/>
      <c r="TM16" s="471"/>
      <c r="TN16" s="471"/>
      <c r="TO16" s="471"/>
      <c r="TP16" s="471"/>
      <c r="TQ16" s="471"/>
      <c r="TR16" s="471"/>
      <c r="TS16" s="471"/>
      <c r="TT16" s="471"/>
      <c r="TU16" s="471"/>
      <c r="TV16" s="471"/>
      <c r="TW16" s="471"/>
      <c r="TX16" s="471"/>
      <c r="TY16" s="471"/>
      <c r="TZ16" s="471"/>
      <c r="UA16" s="471"/>
      <c r="UB16" s="471"/>
      <c r="UC16" s="471"/>
      <c r="UD16" s="471"/>
      <c r="UE16" s="471"/>
      <c r="UF16" s="471"/>
      <c r="UG16" s="471"/>
      <c r="UH16" s="471"/>
      <c r="UI16" s="471"/>
      <c r="UJ16" s="471"/>
      <c r="UK16" s="471"/>
      <c r="UL16" s="471"/>
      <c r="UM16" s="471"/>
      <c r="UN16" s="471"/>
      <c r="UO16" s="471"/>
      <c r="UP16" s="471"/>
      <c r="UQ16" s="471"/>
      <c r="UR16" s="471"/>
      <c r="US16" s="471"/>
      <c r="UT16" s="471"/>
      <c r="UU16" s="471"/>
      <c r="UV16" s="471"/>
      <c r="UW16" s="471"/>
      <c r="UX16" s="471"/>
      <c r="UY16" s="471"/>
      <c r="UZ16" s="471"/>
      <c r="VA16" s="471"/>
      <c r="VB16" s="471"/>
      <c r="VC16" s="471"/>
      <c r="VD16" s="471"/>
      <c r="VE16" s="471"/>
      <c r="VF16" s="471"/>
      <c r="VG16" s="471"/>
      <c r="VH16" s="471"/>
      <c r="VI16" s="471"/>
      <c r="VJ16" s="471"/>
      <c r="VK16" s="471"/>
      <c r="VL16" s="471"/>
      <c r="VM16" s="471"/>
      <c r="VN16" s="471"/>
      <c r="VO16" s="471"/>
      <c r="VP16" s="471"/>
      <c r="VQ16" s="471"/>
      <c r="VR16" s="471"/>
      <c r="VS16" s="471"/>
      <c r="VT16" s="471"/>
      <c r="VU16" s="471"/>
      <c r="VV16" s="471"/>
      <c r="VW16" s="471"/>
      <c r="VX16" s="471"/>
      <c r="VY16" s="471"/>
      <c r="VZ16" s="471"/>
      <c r="WA16" s="471"/>
      <c r="WB16" s="471"/>
      <c r="WC16" s="471"/>
      <c r="WD16" s="471"/>
      <c r="WE16" s="471"/>
      <c r="WF16" s="471"/>
      <c r="WG16" s="471"/>
      <c r="WH16" s="471"/>
      <c r="WI16" s="471"/>
      <c r="WJ16" s="471"/>
      <c r="WK16" s="471"/>
      <c r="WL16" s="471"/>
      <c r="WM16" s="471"/>
      <c r="WN16" s="471"/>
      <c r="WO16" s="471"/>
      <c r="WP16" s="471"/>
      <c r="WQ16" s="471"/>
      <c r="WR16" s="471"/>
      <c r="WS16" s="471"/>
      <c r="WT16" s="471"/>
      <c r="WU16" s="471"/>
      <c r="WV16" s="471"/>
      <c r="WW16" s="471"/>
      <c r="WX16" s="471"/>
      <c r="WY16" s="471"/>
      <c r="WZ16" s="471"/>
      <c r="XA16" s="471"/>
      <c r="XB16" s="471"/>
      <c r="XC16" s="471"/>
      <c r="XD16" s="471"/>
      <c r="XE16" s="471"/>
      <c r="XF16" s="471"/>
      <c r="XG16" s="471"/>
      <c r="XH16" s="471"/>
      <c r="XI16" s="471"/>
      <c r="XJ16" s="471"/>
      <c r="XK16" s="471"/>
      <c r="XL16" s="471"/>
      <c r="XM16" s="471"/>
      <c r="XN16" s="471"/>
      <c r="XO16" s="471"/>
      <c r="XP16" s="471"/>
      <c r="XQ16" s="471"/>
      <c r="XR16" s="471"/>
      <c r="XS16" s="471"/>
      <c r="XT16" s="471"/>
      <c r="XU16" s="471"/>
      <c r="XV16" s="471"/>
      <c r="XW16" s="471"/>
      <c r="XX16" s="471"/>
      <c r="XY16" s="471"/>
      <c r="XZ16" s="471"/>
      <c r="YA16" s="471"/>
      <c r="YB16" s="471"/>
      <c r="YC16" s="471"/>
      <c r="YD16" s="471"/>
      <c r="YE16" s="471"/>
      <c r="YF16" s="471"/>
      <c r="YG16" s="471"/>
      <c r="YH16" s="471"/>
      <c r="YI16" s="471"/>
      <c r="YJ16" s="471"/>
      <c r="YK16" s="471"/>
      <c r="YL16" s="471"/>
      <c r="YM16" s="471"/>
      <c r="YN16" s="471"/>
      <c r="YO16" s="471"/>
      <c r="YP16" s="471"/>
      <c r="YQ16" s="471"/>
      <c r="YR16" s="471"/>
      <c r="YS16" s="471"/>
      <c r="YT16" s="471"/>
      <c r="YU16" s="471"/>
      <c r="YV16" s="471"/>
      <c r="YW16" s="471"/>
      <c r="YX16" s="471"/>
      <c r="YY16" s="471"/>
      <c r="YZ16" s="471"/>
      <c r="ZA16" s="471"/>
      <c r="ZB16" s="471"/>
      <c r="ZC16" s="471"/>
      <c r="ZD16" s="471"/>
      <c r="ZE16" s="471"/>
      <c r="ZF16" s="471"/>
      <c r="ZG16" s="471"/>
      <c r="ZH16" s="471"/>
      <c r="ZI16" s="471"/>
      <c r="ZJ16" s="471"/>
      <c r="ZK16" s="471"/>
      <c r="ZL16" s="471"/>
      <c r="ZM16" s="471"/>
      <c r="ZN16" s="471"/>
      <c r="ZO16" s="471"/>
      <c r="ZP16" s="471"/>
      <c r="ZQ16" s="471"/>
      <c r="ZR16" s="471"/>
      <c r="ZS16" s="471"/>
      <c r="ZT16" s="471"/>
      <c r="ZU16" s="471"/>
      <c r="ZV16" s="471"/>
      <c r="ZW16" s="471"/>
      <c r="ZX16" s="471"/>
      <c r="ZY16" s="471"/>
      <c r="ZZ16" s="471"/>
      <c r="AAA16" s="471"/>
      <c r="AAB16" s="471"/>
      <c r="AAC16" s="471"/>
      <c r="AAD16" s="471"/>
      <c r="AAE16" s="471"/>
      <c r="AAF16" s="471"/>
      <c r="AAG16" s="471"/>
      <c r="AAH16" s="471"/>
      <c r="AAI16" s="471"/>
      <c r="AAJ16" s="471"/>
      <c r="AAK16" s="471"/>
      <c r="AAL16" s="471"/>
      <c r="AAM16" s="471"/>
      <c r="AAN16" s="471"/>
      <c r="AAO16" s="471"/>
      <c r="AAP16" s="471"/>
      <c r="AAQ16" s="471"/>
      <c r="AAR16" s="471"/>
      <c r="AAS16" s="471"/>
      <c r="AAT16" s="471"/>
      <c r="AAU16" s="471"/>
      <c r="AAV16" s="471"/>
      <c r="AAW16" s="471"/>
      <c r="AAX16" s="471"/>
      <c r="AAY16" s="471"/>
      <c r="AAZ16" s="471"/>
      <c r="ABA16" s="471"/>
      <c r="ABB16" s="471"/>
      <c r="ABC16" s="471"/>
      <c r="ABD16" s="471"/>
      <c r="ABE16" s="471"/>
      <c r="ABF16" s="471"/>
      <c r="ABG16" s="471"/>
      <c r="ABH16" s="471"/>
      <c r="ABI16" s="471"/>
      <c r="ABJ16" s="471"/>
      <c r="ABK16" s="471"/>
      <c r="ABL16" s="471"/>
      <c r="ABM16" s="471"/>
      <c r="ABN16" s="471"/>
      <c r="ABO16" s="471"/>
      <c r="ABP16" s="471"/>
      <c r="ABQ16" s="471"/>
      <c r="ABR16" s="471"/>
      <c r="ABS16" s="471"/>
      <c r="ABT16" s="471"/>
      <c r="ABU16" s="471"/>
      <c r="ABV16" s="471"/>
      <c r="ABW16" s="471"/>
      <c r="ABX16" s="471"/>
      <c r="ABY16" s="471"/>
      <c r="ABZ16" s="471"/>
      <c r="ACA16" s="471"/>
      <c r="ACB16" s="471"/>
      <c r="ACC16" s="471"/>
      <c r="ACD16" s="471"/>
      <c r="ACE16" s="471"/>
      <c r="ACF16" s="471"/>
      <c r="ACG16" s="471"/>
      <c r="ACH16" s="471"/>
      <c r="ACI16" s="471"/>
      <c r="ACJ16" s="471"/>
      <c r="ACK16" s="471"/>
      <c r="ACL16" s="471"/>
      <c r="ACM16" s="471"/>
      <c r="ACN16" s="471"/>
      <c r="ACO16" s="471"/>
      <c r="ACP16" s="471"/>
      <c r="ACQ16" s="471"/>
      <c r="ACR16" s="471"/>
      <c r="ACS16" s="471"/>
      <c r="ACT16" s="471"/>
      <c r="ACU16" s="471"/>
      <c r="ACV16" s="471"/>
      <c r="ACW16" s="471"/>
      <c r="ACX16" s="471"/>
      <c r="ACY16" s="471"/>
      <c r="ACZ16" s="471"/>
      <c r="ADA16" s="471"/>
      <c r="ADB16" s="471"/>
      <c r="ADC16" s="471"/>
      <c r="ADD16" s="471"/>
      <c r="ADE16" s="471"/>
      <c r="ADF16" s="471"/>
      <c r="ADG16" s="471"/>
      <c r="ADH16" s="471"/>
      <c r="ADI16" s="471"/>
      <c r="ADJ16" s="471"/>
      <c r="ADK16" s="471"/>
      <c r="ADL16" s="471"/>
      <c r="ADM16" s="471"/>
      <c r="ADN16" s="471"/>
      <c r="ADO16" s="471"/>
      <c r="ADP16" s="471"/>
      <c r="ADQ16" s="471"/>
      <c r="ADR16" s="471"/>
      <c r="ADS16" s="471"/>
      <c r="ADT16" s="471"/>
      <c r="ADU16" s="471"/>
      <c r="ADV16" s="471"/>
      <c r="ADW16" s="471"/>
      <c r="ADX16" s="471"/>
      <c r="ADY16" s="471"/>
      <c r="ADZ16" s="471"/>
      <c r="AEA16" s="471"/>
      <c r="AEB16" s="471"/>
      <c r="AEC16" s="471"/>
      <c r="AED16" s="471"/>
      <c r="AEE16" s="471"/>
      <c r="AEF16" s="471"/>
      <c r="AEG16" s="471"/>
      <c r="AEH16" s="471"/>
      <c r="AEI16" s="471"/>
      <c r="AEJ16" s="471"/>
      <c r="AEK16" s="471"/>
      <c r="AEL16" s="471"/>
      <c r="AEM16" s="471"/>
      <c r="AEN16" s="471"/>
      <c r="AEO16" s="471"/>
      <c r="AEP16" s="471"/>
      <c r="AEQ16" s="471"/>
      <c r="AER16" s="471"/>
      <c r="AES16" s="471"/>
      <c r="AET16" s="471"/>
      <c r="AEU16" s="471"/>
      <c r="AEV16" s="471"/>
      <c r="AEW16" s="471"/>
      <c r="AEX16" s="471"/>
      <c r="AEY16" s="471"/>
      <c r="AEZ16" s="471"/>
      <c r="AFA16" s="471"/>
      <c r="AFB16" s="471"/>
      <c r="AFC16" s="471"/>
      <c r="AFD16" s="471"/>
      <c r="AFE16" s="471"/>
      <c r="AFF16" s="471"/>
      <c r="AFG16" s="471"/>
      <c r="AFH16" s="471"/>
      <c r="AFI16" s="471"/>
      <c r="AFJ16" s="471"/>
      <c r="AFK16" s="471"/>
      <c r="AFL16" s="471"/>
      <c r="AFM16" s="471"/>
      <c r="AFN16" s="471"/>
      <c r="AFO16" s="471"/>
      <c r="AFP16" s="471"/>
      <c r="AFQ16" s="471"/>
      <c r="AFR16" s="471"/>
      <c r="AFS16" s="471"/>
      <c r="AFT16" s="471"/>
      <c r="AFU16" s="471"/>
      <c r="AFV16" s="471"/>
      <c r="AFW16" s="471"/>
      <c r="AFX16" s="471"/>
      <c r="AFY16" s="471"/>
      <c r="AFZ16" s="471"/>
      <c r="AGA16" s="471"/>
      <c r="AGB16" s="471"/>
      <c r="AGC16" s="471"/>
      <c r="AGD16" s="471"/>
      <c r="AGE16" s="471"/>
      <c r="AGF16" s="471"/>
      <c r="AGG16" s="471"/>
      <c r="AGH16" s="471"/>
      <c r="AGI16" s="471"/>
      <c r="AGJ16" s="471"/>
      <c r="AGK16" s="471"/>
      <c r="AGL16" s="471"/>
      <c r="AGM16" s="471"/>
      <c r="AGN16" s="471"/>
      <c r="AGO16" s="471"/>
      <c r="AGP16" s="471"/>
      <c r="AGQ16" s="471"/>
      <c r="AGR16" s="471"/>
      <c r="AGS16" s="471"/>
      <c r="AGT16" s="471"/>
      <c r="AGU16" s="471"/>
      <c r="AGV16" s="471"/>
      <c r="AGW16" s="471"/>
      <c r="AGX16" s="471"/>
      <c r="AGY16" s="471"/>
      <c r="AGZ16" s="471"/>
      <c r="AHA16" s="471"/>
      <c r="AHB16" s="471"/>
      <c r="AHC16" s="471"/>
      <c r="AHD16" s="471"/>
      <c r="AHE16" s="471"/>
      <c r="AHF16" s="471"/>
      <c r="AHG16" s="471"/>
      <c r="AHH16" s="471"/>
      <c r="AHI16" s="471"/>
      <c r="AHJ16" s="471"/>
      <c r="AHK16" s="471"/>
      <c r="AHL16" s="471"/>
      <c r="AHM16" s="471"/>
      <c r="AHN16" s="471"/>
      <c r="AHO16" s="471"/>
      <c r="AHP16" s="471"/>
      <c r="AHQ16" s="471"/>
      <c r="AHR16" s="471"/>
      <c r="AHS16" s="471"/>
      <c r="AHT16" s="471"/>
      <c r="AHU16" s="471"/>
      <c r="AHV16" s="471"/>
      <c r="AHW16" s="471"/>
      <c r="AHX16" s="471"/>
      <c r="AHY16" s="471"/>
      <c r="AHZ16" s="471"/>
      <c r="AIA16" s="471"/>
      <c r="AIB16" s="471"/>
      <c r="AIC16" s="471"/>
      <c r="AID16" s="471"/>
      <c r="AIE16" s="471"/>
      <c r="AIF16" s="471"/>
      <c r="AIG16" s="471"/>
      <c r="AIH16" s="471"/>
      <c r="AII16" s="471"/>
      <c r="AIJ16" s="471"/>
      <c r="AIK16" s="471"/>
      <c r="AIL16" s="471"/>
      <c r="AIM16" s="471"/>
      <c r="AIN16" s="471"/>
      <c r="AIO16" s="471"/>
      <c r="AIP16" s="471"/>
      <c r="AIQ16" s="471"/>
      <c r="AIR16" s="471"/>
      <c r="AIS16" s="471"/>
      <c r="AIT16" s="471"/>
      <c r="AIU16" s="471"/>
      <c r="AIV16" s="471"/>
      <c r="AIW16" s="471"/>
      <c r="AIX16" s="471"/>
      <c r="AIY16" s="471"/>
      <c r="AIZ16" s="471"/>
      <c r="AJA16" s="471"/>
      <c r="AJB16" s="471"/>
      <c r="AJC16" s="471"/>
      <c r="AJD16" s="471"/>
      <c r="AJE16" s="471"/>
      <c r="AJF16" s="471"/>
      <c r="AJG16" s="471"/>
      <c r="AJH16" s="471"/>
      <c r="AJI16" s="471"/>
      <c r="AJJ16" s="471"/>
      <c r="AJK16" s="471"/>
      <c r="AJL16" s="471"/>
      <c r="AJM16" s="471"/>
      <c r="AJN16" s="471"/>
      <c r="AJO16" s="471"/>
      <c r="AJP16" s="471"/>
      <c r="AJQ16" s="471"/>
      <c r="AJR16" s="471"/>
      <c r="AJS16" s="471"/>
      <c r="AJT16" s="471"/>
      <c r="AJU16" s="471"/>
      <c r="AJV16" s="471"/>
      <c r="AJW16" s="471"/>
      <c r="AJX16" s="471"/>
      <c r="AJY16" s="471"/>
      <c r="AJZ16" s="471"/>
      <c r="AKA16" s="471"/>
      <c r="AKB16" s="471"/>
      <c r="AKC16" s="471"/>
      <c r="AKD16" s="471"/>
      <c r="AKE16" s="471"/>
      <c r="AKF16" s="471"/>
      <c r="AKG16" s="471"/>
      <c r="AKH16" s="471"/>
      <c r="AKI16" s="471"/>
      <c r="AKJ16" s="471"/>
      <c r="AKK16" s="471"/>
      <c r="AKL16" s="471"/>
      <c r="AKM16" s="471"/>
      <c r="AKN16" s="471"/>
      <c r="AKO16" s="471"/>
      <c r="AKP16" s="471"/>
      <c r="AKQ16" s="471"/>
      <c r="AKR16" s="471"/>
      <c r="AKS16" s="471"/>
      <c r="AKT16" s="471"/>
      <c r="AKU16" s="471"/>
      <c r="AKV16" s="471"/>
      <c r="AKW16" s="471"/>
      <c r="AKX16" s="471"/>
      <c r="AKY16" s="471"/>
      <c r="AKZ16" s="471"/>
      <c r="ALA16" s="471"/>
      <c r="ALB16" s="471"/>
      <c r="ALC16" s="471"/>
      <c r="ALD16" s="471"/>
      <c r="ALE16" s="471"/>
      <c r="ALF16" s="471"/>
      <c r="ALG16" s="471"/>
      <c r="ALH16" s="471"/>
      <c r="ALI16" s="471"/>
      <c r="ALJ16" s="471"/>
      <c r="ALK16" s="471"/>
      <c r="ALL16" s="471"/>
      <c r="ALM16" s="471"/>
      <c r="ALN16" s="471"/>
      <c r="ALO16" s="471"/>
      <c r="ALP16" s="471"/>
      <c r="ALQ16" s="471"/>
      <c r="ALR16" s="471"/>
      <c r="ALS16" s="471"/>
      <c r="ALT16" s="471"/>
      <c r="ALU16" s="471"/>
      <c r="ALV16" s="471"/>
      <c r="ALW16" s="471"/>
      <c r="ALX16" s="471"/>
      <c r="ALY16" s="471"/>
      <c r="ALZ16" s="471"/>
      <c r="AMA16" s="471"/>
      <c r="AMB16" s="471"/>
      <c r="AMC16" s="471"/>
      <c r="AMD16" s="471"/>
      <c r="AME16" s="471"/>
      <c r="AMF16" s="471"/>
      <c r="AMG16" s="471"/>
      <c r="AMH16" s="471"/>
      <c r="AMI16" s="471"/>
      <c r="AMJ16" s="471"/>
      <c r="AMK16" s="471"/>
      <c r="AML16" s="471"/>
      <c r="AMM16" s="471"/>
      <c r="AMN16" s="471"/>
      <c r="AMO16" s="471"/>
      <c r="AMP16" s="471"/>
      <c r="AMQ16" s="471"/>
      <c r="AMR16" s="471"/>
      <c r="AMS16" s="471"/>
      <c r="AMT16" s="471"/>
      <c r="AMU16" s="471"/>
      <c r="AMV16" s="471"/>
      <c r="AMW16" s="471"/>
      <c r="AMX16" s="471"/>
      <c r="AMY16" s="471"/>
      <c r="AMZ16" s="471"/>
      <c r="ANA16" s="471"/>
      <c r="ANB16" s="471"/>
      <c r="ANC16" s="471"/>
      <c r="AND16" s="471"/>
      <c r="ANE16" s="471"/>
      <c r="ANF16" s="471"/>
      <c r="ANG16" s="471"/>
      <c r="ANH16" s="471"/>
      <c r="ANI16" s="471"/>
      <c r="ANJ16" s="471"/>
      <c r="ANK16" s="471"/>
      <c r="ANL16" s="471"/>
      <c r="ANM16" s="471"/>
      <c r="ANN16" s="471"/>
      <c r="ANO16" s="471"/>
      <c r="ANP16" s="471"/>
      <c r="ANQ16" s="471"/>
      <c r="ANR16" s="471"/>
      <c r="ANS16" s="471"/>
      <c r="ANT16" s="471"/>
      <c r="ANU16" s="471"/>
      <c r="ANV16" s="471"/>
      <c r="ANW16" s="471"/>
      <c r="ANX16" s="471"/>
      <c r="ANY16" s="471"/>
      <c r="ANZ16" s="471"/>
      <c r="AOA16" s="471"/>
      <c r="AOB16" s="471"/>
      <c r="AOC16" s="471"/>
      <c r="AOD16" s="471"/>
      <c r="AOE16" s="471"/>
      <c r="AOF16" s="471"/>
      <c r="AOG16" s="471"/>
      <c r="AOH16" s="471"/>
      <c r="AOI16" s="471"/>
      <c r="AOJ16" s="471"/>
      <c r="AOK16" s="471"/>
      <c r="AOL16" s="471"/>
      <c r="AOM16" s="471"/>
      <c r="AON16" s="471"/>
      <c r="AOO16" s="471"/>
      <c r="AOP16" s="471"/>
      <c r="AOQ16" s="471"/>
      <c r="AOR16" s="471"/>
      <c r="AOS16" s="471"/>
      <c r="AOT16" s="471"/>
      <c r="AOU16" s="471"/>
      <c r="AOV16" s="471"/>
      <c r="AOW16" s="471"/>
      <c r="AOX16" s="471"/>
      <c r="AOY16" s="471"/>
      <c r="AOZ16" s="471"/>
      <c r="APA16" s="471"/>
      <c r="APB16" s="471"/>
      <c r="APC16" s="471"/>
      <c r="APD16" s="471"/>
      <c r="APE16" s="471"/>
      <c r="APF16" s="471"/>
      <c r="APG16" s="471"/>
      <c r="APH16" s="471"/>
      <c r="API16" s="471"/>
      <c r="APJ16" s="471"/>
      <c r="APK16" s="471"/>
      <c r="APL16" s="471"/>
      <c r="APM16" s="471"/>
      <c r="APN16" s="471"/>
      <c r="APO16" s="471"/>
      <c r="APP16" s="471"/>
      <c r="APQ16" s="471"/>
      <c r="APR16" s="471"/>
      <c r="APS16" s="471"/>
      <c r="APT16" s="471"/>
      <c r="APU16" s="471"/>
      <c r="APV16" s="471"/>
      <c r="APW16" s="471"/>
      <c r="APX16" s="471"/>
      <c r="APY16" s="471"/>
      <c r="APZ16" s="471"/>
      <c r="AQA16" s="471"/>
      <c r="AQB16" s="471"/>
      <c r="AQC16" s="471"/>
      <c r="AQD16" s="471"/>
      <c r="AQE16" s="471"/>
      <c r="AQF16" s="471"/>
      <c r="AQG16" s="471"/>
      <c r="AQH16" s="471"/>
      <c r="AQI16" s="471"/>
      <c r="AQJ16" s="471"/>
      <c r="AQK16" s="471"/>
      <c r="AQL16" s="471"/>
      <c r="AQM16" s="471"/>
      <c r="AQN16" s="471"/>
      <c r="AQO16" s="471"/>
      <c r="AQP16" s="471"/>
      <c r="AQQ16" s="471"/>
      <c r="AQR16" s="471"/>
      <c r="AQS16" s="471"/>
      <c r="AQT16" s="471"/>
      <c r="AQU16" s="471"/>
      <c r="AQV16" s="471"/>
      <c r="AQW16" s="471"/>
      <c r="AQX16" s="471"/>
      <c r="AQY16" s="471"/>
      <c r="AQZ16" s="471"/>
      <c r="ARA16" s="471"/>
      <c r="ARB16" s="471"/>
      <c r="ARC16" s="471"/>
      <c r="ARD16" s="471"/>
      <c r="ARE16" s="471"/>
      <c r="ARF16" s="471"/>
      <c r="ARG16" s="471"/>
      <c r="ARH16" s="471"/>
      <c r="ARI16" s="471"/>
      <c r="ARJ16" s="471"/>
      <c r="ARK16" s="471"/>
      <c r="ARL16" s="471"/>
      <c r="ARM16" s="471"/>
      <c r="ARN16" s="471"/>
      <c r="ARO16" s="471"/>
      <c r="ARP16" s="471"/>
      <c r="ARQ16" s="471"/>
      <c r="ARR16" s="471"/>
      <c r="ARS16" s="471"/>
      <c r="ART16" s="471"/>
      <c r="ARU16" s="471"/>
      <c r="ARV16" s="471"/>
      <c r="ARW16" s="471"/>
      <c r="ARX16" s="471"/>
      <c r="ARY16" s="471"/>
      <c r="ARZ16" s="471"/>
      <c r="ASA16" s="471"/>
      <c r="ASB16" s="471"/>
      <c r="ASC16" s="471"/>
      <c r="ASD16" s="471"/>
      <c r="ASE16" s="471"/>
      <c r="ASF16" s="471"/>
      <c r="ASG16" s="471"/>
      <c r="ASH16" s="471"/>
      <c r="ASI16" s="471"/>
      <c r="ASJ16" s="471"/>
      <c r="ASK16" s="471"/>
      <c r="ASL16" s="471"/>
      <c r="ASM16" s="471"/>
      <c r="ASN16" s="471"/>
      <c r="ASO16" s="471"/>
      <c r="ASP16" s="471"/>
      <c r="ASQ16" s="471"/>
      <c r="ASR16" s="471"/>
      <c r="ASS16" s="471"/>
      <c r="AST16" s="471"/>
      <c r="ASU16" s="471"/>
      <c r="ASV16" s="471"/>
      <c r="ASW16" s="471"/>
      <c r="ASX16" s="471"/>
      <c r="ASY16" s="471"/>
      <c r="ASZ16" s="471"/>
      <c r="ATA16" s="471"/>
      <c r="ATB16" s="471"/>
      <c r="ATC16" s="471"/>
      <c r="ATD16" s="471"/>
      <c r="ATE16" s="471"/>
      <c r="ATF16" s="471"/>
      <c r="ATG16" s="471"/>
      <c r="ATH16" s="471"/>
      <c r="ATI16" s="471"/>
      <c r="ATJ16" s="471"/>
      <c r="ATK16" s="471"/>
      <c r="ATL16" s="471"/>
      <c r="ATM16" s="471"/>
      <c r="ATN16" s="471"/>
      <c r="ATO16" s="471"/>
      <c r="ATP16" s="471"/>
      <c r="ATQ16" s="471"/>
      <c r="ATR16" s="471"/>
      <c r="ATS16" s="471"/>
      <c r="ATT16" s="471"/>
      <c r="ATU16" s="471"/>
      <c r="ATV16" s="471"/>
      <c r="ATW16" s="471"/>
      <c r="ATX16" s="471"/>
      <c r="ATY16" s="471"/>
      <c r="ATZ16" s="471"/>
      <c r="AUA16" s="471"/>
      <c r="AUB16" s="471"/>
      <c r="AUC16" s="471"/>
      <c r="AUD16" s="471"/>
      <c r="AUE16" s="471"/>
      <c r="AUF16" s="471"/>
      <c r="AUG16" s="471"/>
      <c r="AUH16" s="471"/>
      <c r="AUI16" s="471"/>
      <c r="AUJ16" s="471"/>
      <c r="AUK16" s="471"/>
      <c r="AUL16" s="471"/>
      <c r="AUM16" s="471"/>
      <c r="AUN16" s="471"/>
      <c r="AUO16" s="471"/>
      <c r="AUP16" s="471"/>
      <c r="AUQ16" s="471"/>
      <c r="AUR16" s="471"/>
      <c r="AUS16" s="471"/>
      <c r="AUT16" s="471"/>
      <c r="AUU16" s="471"/>
      <c r="AUV16" s="471"/>
      <c r="AUW16" s="471"/>
      <c r="AUX16" s="471"/>
      <c r="AUY16" s="471"/>
      <c r="AUZ16" s="471"/>
      <c r="AVA16" s="471"/>
      <c r="AVB16" s="471"/>
      <c r="AVC16" s="471"/>
      <c r="AVD16" s="471"/>
      <c r="AVE16" s="471"/>
      <c r="AVF16" s="471"/>
      <c r="AVG16" s="471"/>
      <c r="AVH16" s="471"/>
      <c r="AVI16" s="471"/>
      <c r="AVJ16" s="471"/>
      <c r="AVK16" s="471"/>
      <c r="AVL16" s="471"/>
      <c r="AVM16" s="471"/>
      <c r="AVN16" s="471"/>
      <c r="AVO16" s="471"/>
      <c r="AVP16" s="471"/>
      <c r="AVQ16" s="471"/>
      <c r="AVR16" s="471"/>
      <c r="AVS16" s="471"/>
      <c r="AVT16" s="471"/>
      <c r="AVU16" s="471"/>
      <c r="AVV16" s="471"/>
      <c r="AVW16" s="471"/>
      <c r="AVX16" s="471"/>
      <c r="AVY16" s="471"/>
      <c r="AVZ16" s="471"/>
      <c r="AWA16" s="471"/>
      <c r="AWB16" s="471"/>
      <c r="AWC16" s="471"/>
      <c r="AWD16" s="471"/>
      <c r="AWE16" s="471"/>
      <c r="AWF16" s="471"/>
      <c r="AWG16" s="471"/>
      <c r="AWH16" s="471"/>
      <c r="AWI16" s="471"/>
      <c r="AWJ16" s="471"/>
      <c r="AWK16" s="471"/>
      <c r="AWL16" s="471"/>
      <c r="AWM16" s="471"/>
      <c r="AWN16" s="471"/>
      <c r="AWO16" s="471"/>
      <c r="AWP16" s="471"/>
      <c r="AWQ16" s="471"/>
      <c r="AWR16" s="471"/>
      <c r="AWS16" s="471"/>
      <c r="AWT16" s="471"/>
      <c r="AWU16" s="471"/>
      <c r="AWV16" s="471"/>
      <c r="AWW16" s="471"/>
      <c r="AWX16" s="471"/>
      <c r="AWY16" s="471"/>
      <c r="AWZ16" s="471"/>
      <c r="AXA16" s="471"/>
      <c r="AXB16" s="471"/>
      <c r="AXC16" s="471"/>
      <c r="AXD16" s="471"/>
      <c r="AXE16" s="471"/>
      <c r="AXF16" s="471"/>
      <c r="AXG16" s="471"/>
      <c r="AXH16" s="471"/>
      <c r="AXI16" s="471"/>
      <c r="AXJ16" s="471"/>
      <c r="AXK16" s="471"/>
      <c r="AXL16" s="471"/>
      <c r="AXM16" s="471"/>
      <c r="AXN16" s="471"/>
      <c r="AXO16" s="471"/>
      <c r="AXP16" s="471"/>
      <c r="AXQ16" s="471"/>
      <c r="AXR16" s="471"/>
      <c r="AXS16" s="471"/>
      <c r="AXT16" s="471"/>
      <c r="AXU16" s="471"/>
      <c r="AXV16" s="471"/>
      <c r="AXW16" s="471"/>
      <c r="AXX16" s="471"/>
      <c r="AXY16" s="471"/>
      <c r="AXZ16" s="471"/>
      <c r="AYA16" s="471"/>
      <c r="AYB16" s="471"/>
      <c r="AYC16" s="471"/>
      <c r="AYD16" s="471"/>
      <c r="AYE16" s="471"/>
      <c r="AYF16" s="471"/>
      <c r="AYG16" s="471"/>
      <c r="AYH16" s="471"/>
      <c r="AYI16" s="471"/>
      <c r="AYJ16" s="471"/>
      <c r="AYK16" s="471"/>
      <c r="AYL16" s="471"/>
      <c r="AYM16" s="471"/>
      <c r="AYN16" s="471"/>
      <c r="AYO16" s="471"/>
      <c r="AYP16" s="471"/>
      <c r="AYQ16" s="471"/>
      <c r="AYR16" s="471"/>
      <c r="AYS16" s="471"/>
      <c r="AYT16" s="471"/>
      <c r="AYU16" s="471"/>
      <c r="AYV16" s="471"/>
      <c r="AYW16" s="471"/>
      <c r="AYX16" s="471"/>
      <c r="AYY16" s="471"/>
      <c r="AYZ16" s="471"/>
      <c r="AZA16" s="471"/>
      <c r="AZB16" s="471"/>
      <c r="AZC16" s="471"/>
      <c r="AZD16" s="471"/>
      <c r="AZE16" s="471"/>
      <c r="AZF16" s="471"/>
      <c r="AZG16" s="471"/>
      <c r="AZH16" s="471"/>
      <c r="AZI16" s="471"/>
      <c r="AZJ16" s="471"/>
      <c r="AZK16" s="471"/>
      <c r="AZL16" s="471"/>
      <c r="AZM16" s="471"/>
      <c r="AZN16" s="471"/>
      <c r="AZO16" s="471"/>
      <c r="AZP16" s="471"/>
      <c r="AZQ16" s="471"/>
      <c r="AZR16" s="471"/>
      <c r="AZS16" s="471"/>
      <c r="AZT16" s="471"/>
      <c r="AZU16" s="471"/>
      <c r="AZV16" s="471"/>
      <c r="AZW16" s="471"/>
      <c r="AZX16" s="471"/>
      <c r="AZY16" s="471"/>
      <c r="AZZ16" s="471"/>
      <c r="BAA16" s="471"/>
      <c r="BAB16" s="471"/>
      <c r="BAC16" s="471"/>
      <c r="BAD16" s="471"/>
      <c r="BAE16" s="471"/>
      <c r="BAF16" s="471"/>
      <c r="BAG16" s="471"/>
      <c r="BAH16" s="471"/>
      <c r="BAI16" s="471"/>
      <c r="BAJ16" s="471"/>
      <c r="BAK16" s="471"/>
      <c r="BAL16" s="471"/>
      <c r="BAM16" s="471"/>
      <c r="BAN16" s="471"/>
      <c r="BAO16" s="471"/>
      <c r="BAP16" s="471"/>
      <c r="BAQ16" s="471"/>
      <c r="BAR16" s="471"/>
      <c r="BAS16" s="471"/>
      <c r="BAT16" s="471"/>
      <c r="BAU16" s="471"/>
      <c r="BAV16" s="471"/>
      <c r="BAW16" s="471"/>
      <c r="BAX16" s="471"/>
      <c r="BAY16" s="471"/>
      <c r="BAZ16" s="471"/>
      <c r="BBA16" s="471"/>
      <c r="BBB16" s="471"/>
      <c r="BBC16" s="471"/>
      <c r="BBD16" s="471"/>
      <c r="BBE16" s="471"/>
      <c r="BBF16" s="471"/>
      <c r="BBG16" s="471"/>
      <c r="BBH16" s="471"/>
      <c r="BBI16" s="471"/>
      <c r="BBJ16" s="471"/>
      <c r="BBK16" s="471"/>
      <c r="BBL16" s="471"/>
      <c r="BBM16" s="471"/>
      <c r="BBN16" s="471"/>
      <c r="BBO16" s="471"/>
      <c r="BBP16" s="471"/>
      <c r="BBQ16" s="471"/>
      <c r="BBR16" s="471"/>
      <c r="BBS16" s="471"/>
      <c r="BBT16" s="471"/>
      <c r="BBU16" s="471"/>
      <c r="BBV16" s="471"/>
      <c r="BBW16" s="471"/>
      <c r="BBX16" s="471"/>
      <c r="BBY16" s="471"/>
      <c r="BBZ16" s="471"/>
      <c r="BCA16" s="471"/>
      <c r="BCB16" s="471"/>
      <c r="BCC16" s="471"/>
      <c r="BCD16" s="471"/>
      <c r="BCE16" s="471"/>
      <c r="BCF16" s="471"/>
      <c r="BCG16" s="471"/>
      <c r="BCH16" s="471"/>
      <c r="BCI16" s="471"/>
      <c r="BCJ16" s="471"/>
      <c r="BCK16" s="471"/>
      <c r="BCL16" s="471"/>
      <c r="BCM16" s="471"/>
      <c r="BCN16" s="471"/>
      <c r="BCO16" s="471"/>
      <c r="BCP16" s="471"/>
      <c r="BCQ16" s="471"/>
      <c r="BCR16" s="471"/>
      <c r="BCS16" s="471"/>
      <c r="BCT16" s="471"/>
      <c r="BCU16" s="471"/>
      <c r="BCV16" s="471"/>
      <c r="BCW16" s="471"/>
      <c r="BCX16" s="471"/>
      <c r="BCY16" s="471"/>
      <c r="BCZ16" s="471"/>
      <c r="BDA16" s="471"/>
      <c r="BDB16" s="471"/>
      <c r="BDC16" s="471"/>
      <c r="BDD16" s="471"/>
      <c r="BDE16" s="471"/>
      <c r="BDF16" s="471"/>
      <c r="BDG16" s="471"/>
      <c r="BDH16" s="471"/>
      <c r="BDI16" s="471"/>
      <c r="BDJ16" s="471"/>
      <c r="BDK16" s="471"/>
      <c r="BDL16" s="471"/>
      <c r="BDM16" s="471"/>
      <c r="BDN16" s="471"/>
      <c r="BDO16" s="471"/>
      <c r="BDP16" s="471"/>
      <c r="BDQ16" s="471"/>
      <c r="BDR16" s="471"/>
      <c r="BDS16" s="471"/>
      <c r="BDT16" s="471"/>
      <c r="BDU16" s="471"/>
      <c r="BDV16" s="471"/>
      <c r="BDW16" s="471"/>
      <c r="BDX16" s="471"/>
      <c r="BDY16" s="471"/>
      <c r="BDZ16" s="471"/>
      <c r="BEA16" s="471"/>
      <c r="BEB16" s="471"/>
      <c r="BEC16" s="471"/>
      <c r="BED16" s="471"/>
    </row>
    <row r="17" spans="1:1486" s="421" customFormat="1" ht="28.5" x14ac:dyDescent="0.2">
      <c r="A17" s="429" t="str">
        <f>'P3'!B10</f>
        <v>3.3. Promoción de encadenamientos productivos, en la comercialización nacional e internacional de panela y sus derivados</v>
      </c>
      <c r="B17" s="48">
        <f>'P3'!E10</f>
        <v>1479251491.7920001</v>
      </c>
      <c r="C17" s="48">
        <f>'P3'!F10</f>
        <v>2958502983.5840001</v>
      </c>
      <c r="D17" s="48">
        <f>'P3'!G10</f>
        <v>2958502983.5840001</v>
      </c>
      <c r="E17" s="48">
        <f>'P3'!H10</f>
        <v>2958502983.5840001</v>
      </c>
      <c r="F17" s="48">
        <f>'P3'!I10</f>
        <v>2958502983.5840001</v>
      </c>
      <c r="G17" s="48">
        <f>'P3'!J10</f>
        <v>2958502983.5840001</v>
      </c>
      <c r="H17" s="48">
        <f>'P3'!K10</f>
        <v>2958502983.5840001</v>
      </c>
      <c r="I17" s="48">
        <f>'P3'!L10</f>
        <v>2958502983.5840001</v>
      </c>
      <c r="J17" s="48">
        <f>'P3'!M10</f>
        <v>2958502983.5840001</v>
      </c>
      <c r="K17" s="48">
        <f>'P3'!N10</f>
        <v>2958502983.5840001</v>
      </c>
      <c r="L17" s="48">
        <f>'P3'!O10</f>
        <v>2958502983.5840001</v>
      </c>
      <c r="M17" s="48">
        <f>'P3'!P10</f>
        <v>2958502983.5840001</v>
      </c>
      <c r="N17" s="48">
        <f>'P3'!Q10</f>
        <v>2958502983.5840001</v>
      </c>
      <c r="O17" s="48">
        <f>'P3'!R10</f>
        <v>2958502983.5840001</v>
      </c>
      <c r="P17" s="48">
        <f>'P3'!S10</f>
        <v>2958502983.5840001</v>
      </c>
      <c r="Q17" s="48">
        <f>'P3'!T10</f>
        <v>2958502983.5840001</v>
      </c>
      <c r="R17" s="48">
        <f>'P3'!U10</f>
        <v>2958502983.5840001</v>
      </c>
      <c r="S17" s="48">
        <f>'P3'!V10</f>
        <v>2958502983.5840001</v>
      </c>
      <c r="T17" s="48">
        <f>'P3'!W10</f>
        <v>2958502983.5840001</v>
      </c>
      <c r="U17" s="48">
        <f>'P3'!X10</f>
        <v>2958502983.5840001</v>
      </c>
      <c r="V17" s="48">
        <f>'P3'!Y10</f>
        <v>57690808179.888</v>
      </c>
      <c r="W17" s="281">
        <f t="shared" si="1"/>
        <v>1.6473122934031973E-2</v>
      </c>
      <c r="X17" s="327"/>
      <c r="Y17" s="471"/>
      <c r="Z17" s="471"/>
      <c r="AA17" s="471"/>
      <c r="AB17" s="471"/>
      <c r="AC17" s="471"/>
      <c r="AD17" s="471"/>
      <c r="AE17" s="471"/>
      <c r="AF17" s="471"/>
      <c r="AG17" s="471"/>
      <c r="AH17" s="471"/>
      <c r="AI17" s="471"/>
      <c r="AJ17" s="471"/>
      <c r="AK17" s="471"/>
      <c r="AL17" s="471"/>
      <c r="AM17" s="471"/>
      <c r="AN17" s="471"/>
      <c r="AO17" s="471"/>
      <c r="AP17" s="471"/>
      <c r="AQ17" s="471"/>
      <c r="AR17" s="471"/>
      <c r="AS17" s="471"/>
      <c r="AT17" s="471"/>
      <c r="AU17" s="471"/>
      <c r="AV17" s="471"/>
      <c r="AW17" s="471"/>
      <c r="AX17" s="471"/>
      <c r="AY17" s="471"/>
      <c r="AZ17" s="471"/>
      <c r="BA17" s="471"/>
      <c r="BB17" s="471"/>
      <c r="BC17" s="471"/>
      <c r="BD17" s="471"/>
      <c r="BE17" s="471"/>
      <c r="BF17" s="471"/>
      <c r="BG17" s="471"/>
      <c r="BH17" s="471"/>
      <c r="BI17" s="471"/>
      <c r="BJ17" s="471"/>
      <c r="BK17" s="471"/>
      <c r="BL17" s="471"/>
      <c r="BM17" s="471"/>
      <c r="BN17" s="471"/>
      <c r="BO17" s="471"/>
      <c r="BP17" s="471"/>
      <c r="BQ17" s="471"/>
      <c r="BR17" s="471"/>
      <c r="BS17" s="471"/>
      <c r="BT17" s="471"/>
      <c r="BU17" s="471"/>
      <c r="BV17" s="471"/>
      <c r="BW17" s="471"/>
      <c r="BX17" s="471"/>
      <c r="BY17" s="471"/>
      <c r="BZ17" s="471"/>
      <c r="CA17" s="471"/>
      <c r="CB17" s="471"/>
      <c r="CC17" s="471"/>
      <c r="CD17" s="471"/>
      <c r="CE17" s="471"/>
      <c r="CF17" s="471"/>
      <c r="CG17" s="471"/>
      <c r="CH17" s="471"/>
      <c r="CI17" s="471"/>
      <c r="CJ17" s="471"/>
      <c r="CK17" s="471"/>
      <c r="CL17" s="471"/>
      <c r="CM17" s="471"/>
      <c r="CN17" s="471"/>
      <c r="CO17" s="471"/>
      <c r="CP17" s="471"/>
      <c r="CQ17" s="471"/>
      <c r="CR17" s="471"/>
      <c r="CS17" s="471"/>
      <c r="CT17" s="471"/>
      <c r="CU17" s="471"/>
      <c r="CV17" s="471"/>
      <c r="CW17" s="471"/>
      <c r="CX17" s="471"/>
      <c r="CY17" s="471"/>
      <c r="CZ17" s="471"/>
      <c r="DA17" s="471"/>
      <c r="DB17" s="471"/>
      <c r="DC17" s="471"/>
      <c r="DD17" s="471"/>
      <c r="DE17" s="471"/>
      <c r="DF17" s="471"/>
      <c r="DG17" s="471"/>
      <c r="DH17" s="471"/>
      <c r="DI17" s="471"/>
      <c r="DJ17" s="471"/>
      <c r="DK17" s="471"/>
      <c r="DL17" s="471"/>
      <c r="DM17" s="471"/>
      <c r="DN17" s="471"/>
      <c r="DO17" s="471"/>
      <c r="DP17" s="471"/>
      <c r="DQ17" s="471"/>
      <c r="DR17" s="471"/>
      <c r="DS17" s="471"/>
      <c r="DT17" s="471"/>
      <c r="DU17" s="471"/>
      <c r="DV17" s="471"/>
      <c r="DW17" s="471"/>
      <c r="DX17" s="471"/>
      <c r="DY17" s="471"/>
      <c r="DZ17" s="471"/>
      <c r="EA17" s="471"/>
      <c r="EB17" s="471"/>
      <c r="EC17" s="471"/>
      <c r="ED17" s="471"/>
      <c r="EE17" s="471"/>
      <c r="EF17" s="471"/>
      <c r="EG17" s="471"/>
      <c r="EH17" s="471"/>
      <c r="EI17" s="471"/>
      <c r="EJ17" s="471"/>
      <c r="EK17" s="471"/>
      <c r="EL17" s="471"/>
      <c r="EM17" s="471"/>
      <c r="EN17" s="471"/>
      <c r="EO17" s="471"/>
      <c r="EP17" s="471"/>
      <c r="EQ17" s="471"/>
      <c r="ER17" s="471"/>
      <c r="ES17" s="471"/>
      <c r="ET17" s="471"/>
      <c r="EU17" s="471"/>
      <c r="EV17" s="471"/>
      <c r="EW17" s="471"/>
      <c r="EX17" s="471"/>
      <c r="EY17" s="471"/>
      <c r="EZ17" s="471"/>
      <c r="FA17" s="471"/>
      <c r="FB17" s="471"/>
      <c r="FC17" s="471"/>
      <c r="FD17" s="471"/>
      <c r="FE17" s="471"/>
      <c r="FF17" s="471"/>
      <c r="FG17" s="471"/>
      <c r="FH17" s="471"/>
      <c r="FI17" s="471"/>
      <c r="FJ17" s="471"/>
      <c r="FK17" s="471"/>
      <c r="FL17" s="471"/>
      <c r="FM17" s="471"/>
      <c r="FN17" s="471"/>
      <c r="FO17" s="471"/>
      <c r="FP17" s="471"/>
      <c r="FQ17" s="471"/>
      <c r="FR17" s="471"/>
      <c r="FS17" s="471"/>
      <c r="FT17" s="471"/>
      <c r="FU17" s="471"/>
      <c r="FV17" s="471"/>
      <c r="FW17" s="471"/>
      <c r="FX17" s="471"/>
      <c r="FY17" s="471"/>
      <c r="FZ17" s="471"/>
      <c r="GA17" s="471"/>
      <c r="GB17" s="471"/>
      <c r="GC17" s="471"/>
      <c r="GD17" s="471"/>
      <c r="GE17" s="471"/>
      <c r="GF17" s="471"/>
      <c r="GG17" s="471"/>
      <c r="GH17" s="471"/>
      <c r="GI17" s="471"/>
      <c r="GJ17" s="471"/>
      <c r="GK17" s="471"/>
      <c r="GL17" s="471"/>
      <c r="GM17" s="471"/>
      <c r="GN17" s="471"/>
      <c r="GO17" s="471"/>
      <c r="GP17" s="471"/>
      <c r="GQ17" s="471"/>
      <c r="GR17" s="471"/>
      <c r="GS17" s="471"/>
      <c r="GT17" s="471"/>
      <c r="GU17" s="471"/>
      <c r="GV17" s="471"/>
      <c r="GW17" s="471"/>
      <c r="GX17" s="471"/>
      <c r="GY17" s="471"/>
      <c r="GZ17" s="471"/>
      <c r="HA17" s="471"/>
      <c r="HB17" s="471"/>
      <c r="HC17" s="471"/>
      <c r="HD17" s="471"/>
      <c r="HE17" s="471"/>
      <c r="HF17" s="471"/>
      <c r="HG17" s="471"/>
      <c r="HH17" s="471"/>
      <c r="HI17" s="471"/>
      <c r="HJ17" s="471"/>
      <c r="HK17" s="471"/>
      <c r="HL17" s="471"/>
      <c r="HM17" s="471"/>
      <c r="HN17" s="471"/>
      <c r="HO17" s="471"/>
      <c r="HP17" s="471"/>
      <c r="HQ17" s="471"/>
      <c r="HR17" s="471"/>
      <c r="HS17" s="471"/>
      <c r="HT17" s="471"/>
      <c r="HU17" s="471"/>
      <c r="HV17" s="471"/>
      <c r="HW17" s="471"/>
      <c r="HX17" s="471"/>
      <c r="HY17" s="471"/>
      <c r="HZ17" s="471"/>
      <c r="IA17" s="471"/>
      <c r="IB17" s="471"/>
      <c r="IC17" s="471"/>
      <c r="ID17" s="471"/>
      <c r="IE17" s="471"/>
      <c r="IF17" s="471"/>
      <c r="IG17" s="471"/>
      <c r="IH17" s="471"/>
      <c r="II17" s="471"/>
      <c r="IJ17" s="471"/>
      <c r="IK17" s="471"/>
      <c r="IL17" s="471"/>
      <c r="IM17" s="471"/>
      <c r="IN17" s="471"/>
      <c r="IO17" s="471"/>
      <c r="IP17" s="471"/>
      <c r="IQ17" s="471"/>
      <c r="IR17" s="471"/>
      <c r="IS17" s="471"/>
      <c r="IT17" s="471"/>
      <c r="IU17" s="471"/>
      <c r="IV17" s="471"/>
      <c r="IW17" s="471"/>
      <c r="IX17" s="471"/>
      <c r="IY17" s="471"/>
      <c r="IZ17" s="471"/>
      <c r="JA17" s="471"/>
      <c r="JB17" s="471"/>
      <c r="JC17" s="471"/>
      <c r="JD17" s="471"/>
      <c r="JE17" s="471"/>
      <c r="JF17" s="471"/>
      <c r="JG17" s="471"/>
      <c r="JH17" s="471"/>
      <c r="JI17" s="471"/>
      <c r="JJ17" s="471"/>
      <c r="JK17" s="471"/>
      <c r="JL17" s="471"/>
      <c r="JM17" s="471"/>
      <c r="JN17" s="471"/>
      <c r="JO17" s="471"/>
      <c r="JP17" s="471"/>
      <c r="JQ17" s="471"/>
      <c r="JR17" s="471"/>
      <c r="JS17" s="471"/>
      <c r="JT17" s="471"/>
      <c r="JU17" s="471"/>
      <c r="JV17" s="471"/>
      <c r="JW17" s="471"/>
      <c r="JX17" s="471"/>
      <c r="JY17" s="471"/>
      <c r="JZ17" s="471"/>
      <c r="KA17" s="471"/>
      <c r="KB17" s="471"/>
      <c r="KC17" s="471"/>
      <c r="KD17" s="471"/>
      <c r="KE17" s="471"/>
      <c r="KF17" s="471"/>
      <c r="KG17" s="471"/>
      <c r="KH17" s="471"/>
      <c r="KI17" s="471"/>
      <c r="KJ17" s="471"/>
      <c r="KK17" s="471"/>
      <c r="KL17" s="471"/>
      <c r="KM17" s="471"/>
      <c r="KN17" s="471"/>
      <c r="KO17" s="471"/>
      <c r="KP17" s="471"/>
      <c r="KQ17" s="471"/>
      <c r="KR17" s="471"/>
      <c r="KS17" s="471"/>
      <c r="KT17" s="471"/>
      <c r="KU17" s="471"/>
      <c r="KV17" s="471"/>
      <c r="KW17" s="471"/>
      <c r="KX17" s="471"/>
      <c r="KY17" s="471"/>
      <c r="KZ17" s="471"/>
      <c r="LA17" s="471"/>
      <c r="LB17" s="471"/>
      <c r="LC17" s="471"/>
      <c r="LD17" s="471"/>
      <c r="LE17" s="471"/>
      <c r="LF17" s="471"/>
      <c r="LG17" s="471"/>
      <c r="LH17" s="471"/>
      <c r="LI17" s="471"/>
      <c r="LJ17" s="471"/>
      <c r="LK17" s="471"/>
      <c r="LL17" s="471"/>
      <c r="LM17" s="471"/>
      <c r="LN17" s="471"/>
      <c r="LO17" s="471"/>
      <c r="LP17" s="471"/>
      <c r="LQ17" s="471"/>
      <c r="LR17" s="471"/>
      <c r="LS17" s="471"/>
      <c r="LT17" s="471"/>
      <c r="LU17" s="471"/>
      <c r="LV17" s="471"/>
      <c r="LW17" s="471"/>
      <c r="LX17" s="471"/>
      <c r="LY17" s="471"/>
      <c r="LZ17" s="471"/>
      <c r="MA17" s="471"/>
      <c r="MB17" s="471"/>
      <c r="MC17" s="471"/>
      <c r="MD17" s="471"/>
      <c r="ME17" s="471"/>
      <c r="MF17" s="471"/>
      <c r="MG17" s="471"/>
      <c r="MH17" s="471"/>
      <c r="MI17" s="471"/>
      <c r="MJ17" s="471"/>
      <c r="MK17" s="471"/>
      <c r="ML17" s="471"/>
      <c r="MM17" s="471"/>
      <c r="MN17" s="471"/>
      <c r="MO17" s="471"/>
      <c r="MP17" s="471"/>
      <c r="MQ17" s="471"/>
      <c r="MR17" s="471"/>
      <c r="MS17" s="471"/>
      <c r="MT17" s="471"/>
      <c r="MU17" s="471"/>
      <c r="MV17" s="471"/>
      <c r="MW17" s="471"/>
      <c r="MX17" s="471"/>
      <c r="MY17" s="471"/>
      <c r="MZ17" s="471"/>
      <c r="NA17" s="471"/>
      <c r="NB17" s="471"/>
      <c r="NC17" s="471"/>
      <c r="ND17" s="471"/>
      <c r="NE17" s="471"/>
      <c r="NF17" s="471"/>
      <c r="NG17" s="471"/>
      <c r="NH17" s="471"/>
      <c r="NI17" s="471"/>
      <c r="NJ17" s="471"/>
      <c r="NK17" s="471"/>
      <c r="NL17" s="471"/>
      <c r="NM17" s="471"/>
      <c r="NN17" s="471"/>
      <c r="NO17" s="471"/>
      <c r="NP17" s="471"/>
      <c r="NQ17" s="471"/>
      <c r="NR17" s="471"/>
      <c r="NS17" s="471"/>
      <c r="NT17" s="471"/>
      <c r="NU17" s="471"/>
      <c r="NV17" s="471"/>
      <c r="NW17" s="471"/>
      <c r="NX17" s="471"/>
      <c r="NY17" s="471"/>
      <c r="NZ17" s="471"/>
      <c r="OA17" s="471"/>
      <c r="OB17" s="471"/>
      <c r="OC17" s="471"/>
      <c r="OD17" s="471"/>
      <c r="OE17" s="471"/>
      <c r="OF17" s="471"/>
      <c r="OG17" s="471"/>
      <c r="OH17" s="471"/>
      <c r="OI17" s="471"/>
      <c r="OJ17" s="471"/>
      <c r="OK17" s="471"/>
      <c r="OL17" s="471"/>
      <c r="OM17" s="471"/>
      <c r="ON17" s="471"/>
      <c r="OO17" s="471"/>
      <c r="OP17" s="471"/>
      <c r="OQ17" s="471"/>
      <c r="OR17" s="471"/>
      <c r="OS17" s="471"/>
      <c r="OT17" s="471"/>
      <c r="OU17" s="471"/>
      <c r="OV17" s="471"/>
      <c r="OW17" s="471"/>
      <c r="OX17" s="471"/>
      <c r="OY17" s="471"/>
      <c r="OZ17" s="471"/>
      <c r="PA17" s="471"/>
      <c r="PB17" s="471"/>
      <c r="PC17" s="471"/>
      <c r="PD17" s="471"/>
      <c r="PE17" s="471"/>
      <c r="PF17" s="471"/>
      <c r="PG17" s="471"/>
      <c r="PH17" s="471"/>
      <c r="PI17" s="471"/>
      <c r="PJ17" s="471"/>
      <c r="PK17" s="471"/>
      <c r="PL17" s="471"/>
      <c r="PM17" s="471"/>
      <c r="PN17" s="471"/>
      <c r="PO17" s="471"/>
      <c r="PP17" s="471"/>
      <c r="PQ17" s="471"/>
      <c r="PR17" s="471"/>
      <c r="PS17" s="471"/>
      <c r="PT17" s="471"/>
      <c r="PU17" s="471"/>
      <c r="PV17" s="471"/>
      <c r="PW17" s="471"/>
      <c r="PX17" s="471"/>
      <c r="PY17" s="471"/>
      <c r="PZ17" s="471"/>
      <c r="QA17" s="471"/>
      <c r="QB17" s="471"/>
      <c r="QC17" s="471"/>
      <c r="QD17" s="471"/>
      <c r="QE17" s="471"/>
      <c r="QF17" s="471"/>
      <c r="QG17" s="471"/>
      <c r="QH17" s="471"/>
      <c r="QI17" s="471"/>
      <c r="QJ17" s="471"/>
      <c r="QK17" s="471"/>
      <c r="QL17" s="471"/>
      <c r="QM17" s="471"/>
      <c r="QN17" s="471"/>
      <c r="QO17" s="471"/>
      <c r="QP17" s="471"/>
      <c r="QQ17" s="471"/>
      <c r="QR17" s="471"/>
      <c r="QS17" s="471"/>
      <c r="QT17" s="471"/>
      <c r="QU17" s="471"/>
      <c r="QV17" s="471"/>
      <c r="QW17" s="471"/>
      <c r="QX17" s="471"/>
      <c r="QY17" s="471"/>
      <c r="QZ17" s="471"/>
      <c r="RA17" s="471"/>
      <c r="RB17" s="471"/>
      <c r="RC17" s="471"/>
      <c r="RD17" s="471"/>
      <c r="RE17" s="471"/>
      <c r="RF17" s="471"/>
      <c r="RG17" s="471"/>
      <c r="RH17" s="471"/>
      <c r="RI17" s="471"/>
      <c r="RJ17" s="471"/>
      <c r="RK17" s="471"/>
      <c r="RL17" s="471"/>
      <c r="RM17" s="471"/>
      <c r="RN17" s="471"/>
      <c r="RO17" s="471"/>
      <c r="RP17" s="471"/>
      <c r="RQ17" s="471"/>
      <c r="RR17" s="471"/>
      <c r="RS17" s="471"/>
      <c r="RT17" s="471"/>
      <c r="RU17" s="471"/>
      <c r="RV17" s="471"/>
      <c r="RW17" s="471"/>
      <c r="RX17" s="471"/>
      <c r="RY17" s="471"/>
      <c r="RZ17" s="471"/>
      <c r="SA17" s="471"/>
      <c r="SB17" s="471"/>
      <c r="SC17" s="471"/>
      <c r="SD17" s="471"/>
      <c r="SE17" s="471"/>
      <c r="SF17" s="471"/>
      <c r="SG17" s="471"/>
      <c r="SH17" s="471"/>
      <c r="SI17" s="471"/>
      <c r="SJ17" s="471"/>
      <c r="SK17" s="471"/>
      <c r="SL17" s="471"/>
      <c r="SM17" s="471"/>
      <c r="SN17" s="471"/>
      <c r="SO17" s="471"/>
      <c r="SP17" s="471"/>
      <c r="SQ17" s="471"/>
      <c r="SR17" s="471"/>
      <c r="SS17" s="471"/>
      <c r="ST17" s="471"/>
      <c r="SU17" s="471"/>
      <c r="SV17" s="471"/>
      <c r="SW17" s="471"/>
      <c r="SX17" s="471"/>
      <c r="SY17" s="471"/>
      <c r="SZ17" s="471"/>
      <c r="TA17" s="471"/>
      <c r="TB17" s="471"/>
      <c r="TC17" s="471"/>
      <c r="TD17" s="471"/>
      <c r="TE17" s="471"/>
      <c r="TF17" s="471"/>
      <c r="TG17" s="471"/>
      <c r="TH17" s="471"/>
      <c r="TI17" s="471"/>
      <c r="TJ17" s="471"/>
      <c r="TK17" s="471"/>
      <c r="TL17" s="471"/>
      <c r="TM17" s="471"/>
      <c r="TN17" s="471"/>
      <c r="TO17" s="471"/>
      <c r="TP17" s="471"/>
      <c r="TQ17" s="471"/>
      <c r="TR17" s="471"/>
      <c r="TS17" s="471"/>
      <c r="TT17" s="471"/>
      <c r="TU17" s="471"/>
      <c r="TV17" s="471"/>
      <c r="TW17" s="471"/>
      <c r="TX17" s="471"/>
      <c r="TY17" s="471"/>
      <c r="TZ17" s="471"/>
      <c r="UA17" s="471"/>
      <c r="UB17" s="471"/>
      <c r="UC17" s="471"/>
      <c r="UD17" s="471"/>
      <c r="UE17" s="471"/>
      <c r="UF17" s="471"/>
      <c r="UG17" s="471"/>
      <c r="UH17" s="471"/>
      <c r="UI17" s="471"/>
      <c r="UJ17" s="471"/>
      <c r="UK17" s="471"/>
      <c r="UL17" s="471"/>
      <c r="UM17" s="471"/>
      <c r="UN17" s="471"/>
      <c r="UO17" s="471"/>
      <c r="UP17" s="471"/>
      <c r="UQ17" s="471"/>
      <c r="UR17" s="471"/>
      <c r="US17" s="471"/>
      <c r="UT17" s="471"/>
      <c r="UU17" s="471"/>
      <c r="UV17" s="471"/>
      <c r="UW17" s="471"/>
      <c r="UX17" s="471"/>
      <c r="UY17" s="471"/>
      <c r="UZ17" s="471"/>
      <c r="VA17" s="471"/>
      <c r="VB17" s="471"/>
      <c r="VC17" s="471"/>
      <c r="VD17" s="471"/>
      <c r="VE17" s="471"/>
      <c r="VF17" s="471"/>
      <c r="VG17" s="471"/>
      <c r="VH17" s="471"/>
      <c r="VI17" s="471"/>
      <c r="VJ17" s="471"/>
      <c r="VK17" s="471"/>
      <c r="VL17" s="471"/>
      <c r="VM17" s="471"/>
      <c r="VN17" s="471"/>
      <c r="VO17" s="471"/>
      <c r="VP17" s="471"/>
      <c r="VQ17" s="471"/>
      <c r="VR17" s="471"/>
      <c r="VS17" s="471"/>
      <c r="VT17" s="471"/>
      <c r="VU17" s="471"/>
      <c r="VV17" s="471"/>
      <c r="VW17" s="471"/>
      <c r="VX17" s="471"/>
      <c r="VY17" s="471"/>
      <c r="VZ17" s="471"/>
      <c r="WA17" s="471"/>
      <c r="WB17" s="471"/>
      <c r="WC17" s="471"/>
      <c r="WD17" s="471"/>
      <c r="WE17" s="471"/>
      <c r="WF17" s="471"/>
      <c r="WG17" s="471"/>
      <c r="WH17" s="471"/>
      <c r="WI17" s="471"/>
      <c r="WJ17" s="471"/>
      <c r="WK17" s="471"/>
      <c r="WL17" s="471"/>
      <c r="WM17" s="471"/>
      <c r="WN17" s="471"/>
      <c r="WO17" s="471"/>
      <c r="WP17" s="471"/>
      <c r="WQ17" s="471"/>
      <c r="WR17" s="471"/>
      <c r="WS17" s="471"/>
      <c r="WT17" s="471"/>
      <c r="WU17" s="471"/>
      <c r="WV17" s="471"/>
      <c r="WW17" s="471"/>
      <c r="WX17" s="471"/>
      <c r="WY17" s="471"/>
      <c r="WZ17" s="471"/>
      <c r="XA17" s="471"/>
      <c r="XB17" s="471"/>
      <c r="XC17" s="471"/>
      <c r="XD17" s="471"/>
      <c r="XE17" s="471"/>
      <c r="XF17" s="471"/>
      <c r="XG17" s="471"/>
      <c r="XH17" s="471"/>
      <c r="XI17" s="471"/>
      <c r="XJ17" s="471"/>
      <c r="XK17" s="471"/>
      <c r="XL17" s="471"/>
      <c r="XM17" s="471"/>
      <c r="XN17" s="471"/>
      <c r="XO17" s="471"/>
      <c r="XP17" s="471"/>
      <c r="XQ17" s="471"/>
      <c r="XR17" s="471"/>
      <c r="XS17" s="471"/>
      <c r="XT17" s="471"/>
      <c r="XU17" s="471"/>
      <c r="XV17" s="471"/>
      <c r="XW17" s="471"/>
      <c r="XX17" s="471"/>
      <c r="XY17" s="471"/>
      <c r="XZ17" s="471"/>
      <c r="YA17" s="471"/>
      <c r="YB17" s="471"/>
      <c r="YC17" s="471"/>
      <c r="YD17" s="471"/>
      <c r="YE17" s="471"/>
      <c r="YF17" s="471"/>
      <c r="YG17" s="471"/>
      <c r="YH17" s="471"/>
      <c r="YI17" s="471"/>
      <c r="YJ17" s="471"/>
      <c r="YK17" s="471"/>
      <c r="YL17" s="471"/>
      <c r="YM17" s="471"/>
      <c r="YN17" s="471"/>
      <c r="YO17" s="471"/>
      <c r="YP17" s="471"/>
      <c r="YQ17" s="471"/>
      <c r="YR17" s="471"/>
      <c r="YS17" s="471"/>
      <c r="YT17" s="471"/>
      <c r="YU17" s="471"/>
      <c r="YV17" s="471"/>
      <c r="YW17" s="471"/>
      <c r="YX17" s="471"/>
      <c r="YY17" s="471"/>
      <c r="YZ17" s="471"/>
      <c r="ZA17" s="471"/>
      <c r="ZB17" s="471"/>
      <c r="ZC17" s="471"/>
      <c r="ZD17" s="471"/>
      <c r="ZE17" s="471"/>
      <c r="ZF17" s="471"/>
      <c r="ZG17" s="471"/>
      <c r="ZH17" s="471"/>
      <c r="ZI17" s="471"/>
      <c r="ZJ17" s="471"/>
      <c r="ZK17" s="471"/>
      <c r="ZL17" s="471"/>
      <c r="ZM17" s="471"/>
      <c r="ZN17" s="471"/>
      <c r="ZO17" s="471"/>
      <c r="ZP17" s="471"/>
      <c r="ZQ17" s="471"/>
      <c r="ZR17" s="471"/>
      <c r="ZS17" s="471"/>
      <c r="ZT17" s="471"/>
      <c r="ZU17" s="471"/>
      <c r="ZV17" s="471"/>
      <c r="ZW17" s="471"/>
      <c r="ZX17" s="471"/>
      <c r="ZY17" s="471"/>
      <c r="ZZ17" s="471"/>
      <c r="AAA17" s="471"/>
      <c r="AAB17" s="471"/>
      <c r="AAC17" s="471"/>
      <c r="AAD17" s="471"/>
      <c r="AAE17" s="471"/>
      <c r="AAF17" s="471"/>
      <c r="AAG17" s="471"/>
      <c r="AAH17" s="471"/>
      <c r="AAI17" s="471"/>
      <c r="AAJ17" s="471"/>
      <c r="AAK17" s="471"/>
      <c r="AAL17" s="471"/>
      <c r="AAM17" s="471"/>
      <c r="AAN17" s="471"/>
      <c r="AAO17" s="471"/>
      <c r="AAP17" s="471"/>
      <c r="AAQ17" s="471"/>
      <c r="AAR17" s="471"/>
      <c r="AAS17" s="471"/>
      <c r="AAT17" s="471"/>
      <c r="AAU17" s="471"/>
      <c r="AAV17" s="471"/>
      <c r="AAW17" s="471"/>
      <c r="AAX17" s="471"/>
      <c r="AAY17" s="471"/>
      <c r="AAZ17" s="471"/>
      <c r="ABA17" s="471"/>
      <c r="ABB17" s="471"/>
      <c r="ABC17" s="471"/>
      <c r="ABD17" s="471"/>
      <c r="ABE17" s="471"/>
      <c r="ABF17" s="471"/>
      <c r="ABG17" s="471"/>
      <c r="ABH17" s="471"/>
      <c r="ABI17" s="471"/>
      <c r="ABJ17" s="471"/>
      <c r="ABK17" s="471"/>
      <c r="ABL17" s="471"/>
      <c r="ABM17" s="471"/>
      <c r="ABN17" s="471"/>
      <c r="ABO17" s="471"/>
      <c r="ABP17" s="471"/>
      <c r="ABQ17" s="471"/>
      <c r="ABR17" s="471"/>
      <c r="ABS17" s="471"/>
      <c r="ABT17" s="471"/>
      <c r="ABU17" s="471"/>
      <c r="ABV17" s="471"/>
      <c r="ABW17" s="471"/>
      <c r="ABX17" s="471"/>
      <c r="ABY17" s="471"/>
      <c r="ABZ17" s="471"/>
      <c r="ACA17" s="471"/>
      <c r="ACB17" s="471"/>
      <c r="ACC17" s="471"/>
      <c r="ACD17" s="471"/>
      <c r="ACE17" s="471"/>
      <c r="ACF17" s="471"/>
      <c r="ACG17" s="471"/>
      <c r="ACH17" s="471"/>
      <c r="ACI17" s="471"/>
      <c r="ACJ17" s="471"/>
      <c r="ACK17" s="471"/>
      <c r="ACL17" s="471"/>
      <c r="ACM17" s="471"/>
      <c r="ACN17" s="471"/>
      <c r="ACO17" s="471"/>
      <c r="ACP17" s="471"/>
      <c r="ACQ17" s="471"/>
      <c r="ACR17" s="471"/>
      <c r="ACS17" s="471"/>
      <c r="ACT17" s="471"/>
      <c r="ACU17" s="471"/>
      <c r="ACV17" s="471"/>
      <c r="ACW17" s="471"/>
      <c r="ACX17" s="471"/>
      <c r="ACY17" s="471"/>
      <c r="ACZ17" s="471"/>
      <c r="ADA17" s="471"/>
      <c r="ADB17" s="471"/>
      <c r="ADC17" s="471"/>
      <c r="ADD17" s="471"/>
      <c r="ADE17" s="471"/>
      <c r="ADF17" s="471"/>
      <c r="ADG17" s="471"/>
      <c r="ADH17" s="471"/>
      <c r="ADI17" s="471"/>
      <c r="ADJ17" s="471"/>
      <c r="ADK17" s="471"/>
      <c r="ADL17" s="471"/>
      <c r="ADM17" s="471"/>
      <c r="ADN17" s="471"/>
      <c r="ADO17" s="471"/>
      <c r="ADP17" s="471"/>
      <c r="ADQ17" s="471"/>
      <c r="ADR17" s="471"/>
      <c r="ADS17" s="471"/>
      <c r="ADT17" s="471"/>
      <c r="ADU17" s="471"/>
      <c r="ADV17" s="471"/>
      <c r="ADW17" s="471"/>
      <c r="ADX17" s="471"/>
      <c r="ADY17" s="471"/>
      <c r="ADZ17" s="471"/>
      <c r="AEA17" s="471"/>
      <c r="AEB17" s="471"/>
      <c r="AEC17" s="471"/>
      <c r="AED17" s="471"/>
      <c r="AEE17" s="471"/>
      <c r="AEF17" s="471"/>
      <c r="AEG17" s="471"/>
      <c r="AEH17" s="471"/>
      <c r="AEI17" s="471"/>
      <c r="AEJ17" s="471"/>
      <c r="AEK17" s="471"/>
      <c r="AEL17" s="471"/>
      <c r="AEM17" s="471"/>
      <c r="AEN17" s="471"/>
      <c r="AEO17" s="471"/>
      <c r="AEP17" s="471"/>
      <c r="AEQ17" s="471"/>
      <c r="AER17" s="471"/>
      <c r="AES17" s="471"/>
      <c r="AET17" s="471"/>
      <c r="AEU17" s="471"/>
      <c r="AEV17" s="471"/>
      <c r="AEW17" s="471"/>
      <c r="AEX17" s="471"/>
      <c r="AEY17" s="471"/>
      <c r="AEZ17" s="471"/>
      <c r="AFA17" s="471"/>
      <c r="AFB17" s="471"/>
      <c r="AFC17" s="471"/>
      <c r="AFD17" s="471"/>
      <c r="AFE17" s="471"/>
      <c r="AFF17" s="471"/>
      <c r="AFG17" s="471"/>
      <c r="AFH17" s="471"/>
      <c r="AFI17" s="471"/>
      <c r="AFJ17" s="471"/>
      <c r="AFK17" s="471"/>
      <c r="AFL17" s="471"/>
      <c r="AFM17" s="471"/>
      <c r="AFN17" s="471"/>
      <c r="AFO17" s="471"/>
      <c r="AFP17" s="471"/>
      <c r="AFQ17" s="471"/>
      <c r="AFR17" s="471"/>
      <c r="AFS17" s="471"/>
      <c r="AFT17" s="471"/>
      <c r="AFU17" s="471"/>
      <c r="AFV17" s="471"/>
      <c r="AFW17" s="471"/>
      <c r="AFX17" s="471"/>
      <c r="AFY17" s="471"/>
      <c r="AFZ17" s="471"/>
      <c r="AGA17" s="471"/>
      <c r="AGB17" s="471"/>
      <c r="AGC17" s="471"/>
      <c r="AGD17" s="471"/>
      <c r="AGE17" s="471"/>
      <c r="AGF17" s="471"/>
      <c r="AGG17" s="471"/>
      <c r="AGH17" s="471"/>
      <c r="AGI17" s="471"/>
      <c r="AGJ17" s="471"/>
      <c r="AGK17" s="471"/>
      <c r="AGL17" s="471"/>
      <c r="AGM17" s="471"/>
      <c r="AGN17" s="471"/>
      <c r="AGO17" s="471"/>
      <c r="AGP17" s="471"/>
      <c r="AGQ17" s="471"/>
      <c r="AGR17" s="471"/>
      <c r="AGS17" s="471"/>
      <c r="AGT17" s="471"/>
      <c r="AGU17" s="471"/>
      <c r="AGV17" s="471"/>
      <c r="AGW17" s="471"/>
      <c r="AGX17" s="471"/>
      <c r="AGY17" s="471"/>
      <c r="AGZ17" s="471"/>
      <c r="AHA17" s="471"/>
      <c r="AHB17" s="471"/>
      <c r="AHC17" s="471"/>
      <c r="AHD17" s="471"/>
      <c r="AHE17" s="471"/>
      <c r="AHF17" s="471"/>
      <c r="AHG17" s="471"/>
      <c r="AHH17" s="471"/>
      <c r="AHI17" s="471"/>
      <c r="AHJ17" s="471"/>
      <c r="AHK17" s="471"/>
      <c r="AHL17" s="471"/>
      <c r="AHM17" s="471"/>
      <c r="AHN17" s="471"/>
      <c r="AHO17" s="471"/>
      <c r="AHP17" s="471"/>
      <c r="AHQ17" s="471"/>
      <c r="AHR17" s="471"/>
      <c r="AHS17" s="471"/>
      <c r="AHT17" s="471"/>
      <c r="AHU17" s="471"/>
      <c r="AHV17" s="471"/>
      <c r="AHW17" s="471"/>
      <c r="AHX17" s="471"/>
      <c r="AHY17" s="471"/>
      <c r="AHZ17" s="471"/>
      <c r="AIA17" s="471"/>
      <c r="AIB17" s="471"/>
      <c r="AIC17" s="471"/>
      <c r="AID17" s="471"/>
      <c r="AIE17" s="471"/>
      <c r="AIF17" s="471"/>
      <c r="AIG17" s="471"/>
      <c r="AIH17" s="471"/>
      <c r="AII17" s="471"/>
      <c r="AIJ17" s="471"/>
      <c r="AIK17" s="471"/>
      <c r="AIL17" s="471"/>
      <c r="AIM17" s="471"/>
      <c r="AIN17" s="471"/>
      <c r="AIO17" s="471"/>
      <c r="AIP17" s="471"/>
      <c r="AIQ17" s="471"/>
      <c r="AIR17" s="471"/>
      <c r="AIS17" s="471"/>
      <c r="AIT17" s="471"/>
      <c r="AIU17" s="471"/>
      <c r="AIV17" s="471"/>
      <c r="AIW17" s="471"/>
      <c r="AIX17" s="471"/>
      <c r="AIY17" s="471"/>
      <c r="AIZ17" s="471"/>
      <c r="AJA17" s="471"/>
      <c r="AJB17" s="471"/>
      <c r="AJC17" s="471"/>
      <c r="AJD17" s="471"/>
      <c r="AJE17" s="471"/>
      <c r="AJF17" s="471"/>
      <c r="AJG17" s="471"/>
      <c r="AJH17" s="471"/>
      <c r="AJI17" s="471"/>
      <c r="AJJ17" s="471"/>
      <c r="AJK17" s="471"/>
      <c r="AJL17" s="471"/>
      <c r="AJM17" s="471"/>
      <c r="AJN17" s="471"/>
      <c r="AJO17" s="471"/>
      <c r="AJP17" s="471"/>
      <c r="AJQ17" s="471"/>
      <c r="AJR17" s="471"/>
      <c r="AJS17" s="471"/>
      <c r="AJT17" s="471"/>
      <c r="AJU17" s="471"/>
      <c r="AJV17" s="471"/>
      <c r="AJW17" s="471"/>
      <c r="AJX17" s="471"/>
      <c r="AJY17" s="471"/>
      <c r="AJZ17" s="471"/>
      <c r="AKA17" s="471"/>
      <c r="AKB17" s="471"/>
      <c r="AKC17" s="471"/>
      <c r="AKD17" s="471"/>
      <c r="AKE17" s="471"/>
      <c r="AKF17" s="471"/>
      <c r="AKG17" s="471"/>
      <c r="AKH17" s="471"/>
      <c r="AKI17" s="471"/>
      <c r="AKJ17" s="471"/>
      <c r="AKK17" s="471"/>
      <c r="AKL17" s="471"/>
      <c r="AKM17" s="471"/>
      <c r="AKN17" s="471"/>
      <c r="AKO17" s="471"/>
      <c r="AKP17" s="471"/>
      <c r="AKQ17" s="471"/>
      <c r="AKR17" s="471"/>
      <c r="AKS17" s="471"/>
      <c r="AKT17" s="471"/>
      <c r="AKU17" s="471"/>
      <c r="AKV17" s="471"/>
      <c r="AKW17" s="471"/>
      <c r="AKX17" s="471"/>
      <c r="AKY17" s="471"/>
      <c r="AKZ17" s="471"/>
      <c r="ALA17" s="471"/>
      <c r="ALB17" s="471"/>
      <c r="ALC17" s="471"/>
      <c r="ALD17" s="471"/>
      <c r="ALE17" s="471"/>
      <c r="ALF17" s="471"/>
      <c r="ALG17" s="471"/>
      <c r="ALH17" s="471"/>
      <c r="ALI17" s="471"/>
      <c r="ALJ17" s="471"/>
      <c r="ALK17" s="471"/>
      <c r="ALL17" s="471"/>
      <c r="ALM17" s="471"/>
      <c r="ALN17" s="471"/>
      <c r="ALO17" s="471"/>
      <c r="ALP17" s="471"/>
      <c r="ALQ17" s="471"/>
      <c r="ALR17" s="471"/>
      <c r="ALS17" s="471"/>
      <c r="ALT17" s="471"/>
      <c r="ALU17" s="471"/>
      <c r="ALV17" s="471"/>
      <c r="ALW17" s="471"/>
      <c r="ALX17" s="471"/>
      <c r="ALY17" s="471"/>
      <c r="ALZ17" s="471"/>
      <c r="AMA17" s="471"/>
      <c r="AMB17" s="471"/>
      <c r="AMC17" s="471"/>
      <c r="AMD17" s="471"/>
      <c r="AME17" s="471"/>
      <c r="AMF17" s="471"/>
      <c r="AMG17" s="471"/>
      <c r="AMH17" s="471"/>
      <c r="AMI17" s="471"/>
      <c r="AMJ17" s="471"/>
      <c r="AMK17" s="471"/>
      <c r="AML17" s="471"/>
      <c r="AMM17" s="471"/>
      <c r="AMN17" s="471"/>
      <c r="AMO17" s="471"/>
      <c r="AMP17" s="471"/>
      <c r="AMQ17" s="471"/>
      <c r="AMR17" s="471"/>
      <c r="AMS17" s="471"/>
      <c r="AMT17" s="471"/>
      <c r="AMU17" s="471"/>
      <c r="AMV17" s="471"/>
      <c r="AMW17" s="471"/>
      <c r="AMX17" s="471"/>
      <c r="AMY17" s="471"/>
      <c r="AMZ17" s="471"/>
      <c r="ANA17" s="471"/>
      <c r="ANB17" s="471"/>
      <c r="ANC17" s="471"/>
      <c r="AND17" s="471"/>
      <c r="ANE17" s="471"/>
      <c r="ANF17" s="471"/>
      <c r="ANG17" s="471"/>
      <c r="ANH17" s="471"/>
      <c r="ANI17" s="471"/>
      <c r="ANJ17" s="471"/>
      <c r="ANK17" s="471"/>
      <c r="ANL17" s="471"/>
      <c r="ANM17" s="471"/>
      <c r="ANN17" s="471"/>
      <c r="ANO17" s="471"/>
      <c r="ANP17" s="471"/>
      <c r="ANQ17" s="471"/>
      <c r="ANR17" s="471"/>
      <c r="ANS17" s="471"/>
      <c r="ANT17" s="471"/>
      <c r="ANU17" s="471"/>
      <c r="ANV17" s="471"/>
      <c r="ANW17" s="471"/>
      <c r="ANX17" s="471"/>
      <c r="ANY17" s="471"/>
      <c r="ANZ17" s="471"/>
      <c r="AOA17" s="471"/>
      <c r="AOB17" s="471"/>
      <c r="AOC17" s="471"/>
      <c r="AOD17" s="471"/>
      <c r="AOE17" s="471"/>
      <c r="AOF17" s="471"/>
      <c r="AOG17" s="471"/>
      <c r="AOH17" s="471"/>
      <c r="AOI17" s="471"/>
      <c r="AOJ17" s="471"/>
      <c r="AOK17" s="471"/>
      <c r="AOL17" s="471"/>
      <c r="AOM17" s="471"/>
      <c r="AON17" s="471"/>
      <c r="AOO17" s="471"/>
      <c r="AOP17" s="471"/>
      <c r="AOQ17" s="471"/>
      <c r="AOR17" s="471"/>
      <c r="AOS17" s="471"/>
      <c r="AOT17" s="471"/>
      <c r="AOU17" s="471"/>
      <c r="AOV17" s="471"/>
      <c r="AOW17" s="471"/>
      <c r="AOX17" s="471"/>
      <c r="AOY17" s="471"/>
      <c r="AOZ17" s="471"/>
      <c r="APA17" s="471"/>
      <c r="APB17" s="471"/>
      <c r="APC17" s="471"/>
      <c r="APD17" s="471"/>
      <c r="APE17" s="471"/>
      <c r="APF17" s="471"/>
      <c r="APG17" s="471"/>
      <c r="APH17" s="471"/>
      <c r="API17" s="471"/>
      <c r="APJ17" s="471"/>
      <c r="APK17" s="471"/>
      <c r="APL17" s="471"/>
      <c r="APM17" s="471"/>
      <c r="APN17" s="471"/>
      <c r="APO17" s="471"/>
      <c r="APP17" s="471"/>
      <c r="APQ17" s="471"/>
      <c r="APR17" s="471"/>
      <c r="APS17" s="471"/>
      <c r="APT17" s="471"/>
      <c r="APU17" s="471"/>
      <c r="APV17" s="471"/>
      <c r="APW17" s="471"/>
      <c r="APX17" s="471"/>
      <c r="APY17" s="471"/>
      <c r="APZ17" s="471"/>
      <c r="AQA17" s="471"/>
      <c r="AQB17" s="471"/>
      <c r="AQC17" s="471"/>
      <c r="AQD17" s="471"/>
      <c r="AQE17" s="471"/>
      <c r="AQF17" s="471"/>
      <c r="AQG17" s="471"/>
      <c r="AQH17" s="471"/>
      <c r="AQI17" s="471"/>
      <c r="AQJ17" s="471"/>
      <c r="AQK17" s="471"/>
      <c r="AQL17" s="471"/>
      <c r="AQM17" s="471"/>
      <c r="AQN17" s="471"/>
      <c r="AQO17" s="471"/>
      <c r="AQP17" s="471"/>
      <c r="AQQ17" s="471"/>
      <c r="AQR17" s="471"/>
      <c r="AQS17" s="471"/>
      <c r="AQT17" s="471"/>
      <c r="AQU17" s="471"/>
      <c r="AQV17" s="471"/>
      <c r="AQW17" s="471"/>
      <c r="AQX17" s="471"/>
      <c r="AQY17" s="471"/>
      <c r="AQZ17" s="471"/>
      <c r="ARA17" s="471"/>
      <c r="ARB17" s="471"/>
      <c r="ARC17" s="471"/>
      <c r="ARD17" s="471"/>
      <c r="ARE17" s="471"/>
      <c r="ARF17" s="471"/>
      <c r="ARG17" s="471"/>
      <c r="ARH17" s="471"/>
      <c r="ARI17" s="471"/>
      <c r="ARJ17" s="471"/>
      <c r="ARK17" s="471"/>
      <c r="ARL17" s="471"/>
      <c r="ARM17" s="471"/>
      <c r="ARN17" s="471"/>
      <c r="ARO17" s="471"/>
      <c r="ARP17" s="471"/>
      <c r="ARQ17" s="471"/>
      <c r="ARR17" s="471"/>
      <c r="ARS17" s="471"/>
      <c r="ART17" s="471"/>
      <c r="ARU17" s="471"/>
      <c r="ARV17" s="471"/>
      <c r="ARW17" s="471"/>
      <c r="ARX17" s="471"/>
      <c r="ARY17" s="471"/>
      <c r="ARZ17" s="471"/>
      <c r="ASA17" s="471"/>
      <c r="ASB17" s="471"/>
      <c r="ASC17" s="471"/>
      <c r="ASD17" s="471"/>
      <c r="ASE17" s="471"/>
      <c r="ASF17" s="471"/>
      <c r="ASG17" s="471"/>
      <c r="ASH17" s="471"/>
      <c r="ASI17" s="471"/>
      <c r="ASJ17" s="471"/>
      <c r="ASK17" s="471"/>
      <c r="ASL17" s="471"/>
      <c r="ASM17" s="471"/>
      <c r="ASN17" s="471"/>
      <c r="ASO17" s="471"/>
      <c r="ASP17" s="471"/>
      <c r="ASQ17" s="471"/>
      <c r="ASR17" s="471"/>
      <c r="ASS17" s="471"/>
      <c r="AST17" s="471"/>
      <c r="ASU17" s="471"/>
      <c r="ASV17" s="471"/>
      <c r="ASW17" s="471"/>
      <c r="ASX17" s="471"/>
      <c r="ASY17" s="471"/>
      <c r="ASZ17" s="471"/>
      <c r="ATA17" s="471"/>
      <c r="ATB17" s="471"/>
      <c r="ATC17" s="471"/>
      <c r="ATD17" s="471"/>
      <c r="ATE17" s="471"/>
      <c r="ATF17" s="471"/>
      <c r="ATG17" s="471"/>
      <c r="ATH17" s="471"/>
      <c r="ATI17" s="471"/>
      <c r="ATJ17" s="471"/>
      <c r="ATK17" s="471"/>
      <c r="ATL17" s="471"/>
      <c r="ATM17" s="471"/>
      <c r="ATN17" s="471"/>
      <c r="ATO17" s="471"/>
      <c r="ATP17" s="471"/>
      <c r="ATQ17" s="471"/>
      <c r="ATR17" s="471"/>
      <c r="ATS17" s="471"/>
      <c r="ATT17" s="471"/>
      <c r="ATU17" s="471"/>
      <c r="ATV17" s="471"/>
      <c r="ATW17" s="471"/>
      <c r="ATX17" s="471"/>
      <c r="ATY17" s="471"/>
      <c r="ATZ17" s="471"/>
      <c r="AUA17" s="471"/>
      <c r="AUB17" s="471"/>
      <c r="AUC17" s="471"/>
      <c r="AUD17" s="471"/>
      <c r="AUE17" s="471"/>
      <c r="AUF17" s="471"/>
      <c r="AUG17" s="471"/>
      <c r="AUH17" s="471"/>
      <c r="AUI17" s="471"/>
      <c r="AUJ17" s="471"/>
      <c r="AUK17" s="471"/>
      <c r="AUL17" s="471"/>
      <c r="AUM17" s="471"/>
      <c r="AUN17" s="471"/>
      <c r="AUO17" s="471"/>
      <c r="AUP17" s="471"/>
      <c r="AUQ17" s="471"/>
      <c r="AUR17" s="471"/>
      <c r="AUS17" s="471"/>
      <c r="AUT17" s="471"/>
      <c r="AUU17" s="471"/>
      <c r="AUV17" s="471"/>
      <c r="AUW17" s="471"/>
      <c r="AUX17" s="471"/>
      <c r="AUY17" s="471"/>
      <c r="AUZ17" s="471"/>
      <c r="AVA17" s="471"/>
      <c r="AVB17" s="471"/>
      <c r="AVC17" s="471"/>
      <c r="AVD17" s="471"/>
      <c r="AVE17" s="471"/>
      <c r="AVF17" s="471"/>
      <c r="AVG17" s="471"/>
      <c r="AVH17" s="471"/>
      <c r="AVI17" s="471"/>
      <c r="AVJ17" s="471"/>
      <c r="AVK17" s="471"/>
      <c r="AVL17" s="471"/>
      <c r="AVM17" s="471"/>
      <c r="AVN17" s="471"/>
      <c r="AVO17" s="471"/>
      <c r="AVP17" s="471"/>
      <c r="AVQ17" s="471"/>
      <c r="AVR17" s="471"/>
      <c r="AVS17" s="471"/>
      <c r="AVT17" s="471"/>
      <c r="AVU17" s="471"/>
      <c r="AVV17" s="471"/>
      <c r="AVW17" s="471"/>
      <c r="AVX17" s="471"/>
      <c r="AVY17" s="471"/>
      <c r="AVZ17" s="471"/>
      <c r="AWA17" s="471"/>
      <c r="AWB17" s="471"/>
      <c r="AWC17" s="471"/>
      <c r="AWD17" s="471"/>
      <c r="AWE17" s="471"/>
      <c r="AWF17" s="471"/>
      <c r="AWG17" s="471"/>
      <c r="AWH17" s="471"/>
      <c r="AWI17" s="471"/>
      <c r="AWJ17" s="471"/>
      <c r="AWK17" s="471"/>
      <c r="AWL17" s="471"/>
      <c r="AWM17" s="471"/>
      <c r="AWN17" s="471"/>
      <c r="AWO17" s="471"/>
      <c r="AWP17" s="471"/>
      <c r="AWQ17" s="471"/>
      <c r="AWR17" s="471"/>
      <c r="AWS17" s="471"/>
      <c r="AWT17" s="471"/>
      <c r="AWU17" s="471"/>
      <c r="AWV17" s="471"/>
      <c r="AWW17" s="471"/>
      <c r="AWX17" s="471"/>
      <c r="AWY17" s="471"/>
      <c r="AWZ17" s="471"/>
      <c r="AXA17" s="471"/>
      <c r="AXB17" s="471"/>
      <c r="AXC17" s="471"/>
      <c r="AXD17" s="471"/>
      <c r="AXE17" s="471"/>
      <c r="AXF17" s="471"/>
      <c r="AXG17" s="471"/>
      <c r="AXH17" s="471"/>
      <c r="AXI17" s="471"/>
      <c r="AXJ17" s="471"/>
      <c r="AXK17" s="471"/>
      <c r="AXL17" s="471"/>
      <c r="AXM17" s="471"/>
      <c r="AXN17" s="471"/>
      <c r="AXO17" s="471"/>
      <c r="AXP17" s="471"/>
      <c r="AXQ17" s="471"/>
      <c r="AXR17" s="471"/>
      <c r="AXS17" s="471"/>
      <c r="AXT17" s="471"/>
      <c r="AXU17" s="471"/>
      <c r="AXV17" s="471"/>
      <c r="AXW17" s="471"/>
      <c r="AXX17" s="471"/>
      <c r="AXY17" s="471"/>
      <c r="AXZ17" s="471"/>
      <c r="AYA17" s="471"/>
      <c r="AYB17" s="471"/>
      <c r="AYC17" s="471"/>
      <c r="AYD17" s="471"/>
      <c r="AYE17" s="471"/>
      <c r="AYF17" s="471"/>
      <c r="AYG17" s="471"/>
      <c r="AYH17" s="471"/>
      <c r="AYI17" s="471"/>
      <c r="AYJ17" s="471"/>
      <c r="AYK17" s="471"/>
      <c r="AYL17" s="471"/>
      <c r="AYM17" s="471"/>
      <c r="AYN17" s="471"/>
      <c r="AYO17" s="471"/>
      <c r="AYP17" s="471"/>
      <c r="AYQ17" s="471"/>
      <c r="AYR17" s="471"/>
      <c r="AYS17" s="471"/>
      <c r="AYT17" s="471"/>
      <c r="AYU17" s="471"/>
      <c r="AYV17" s="471"/>
      <c r="AYW17" s="471"/>
      <c r="AYX17" s="471"/>
      <c r="AYY17" s="471"/>
      <c r="AYZ17" s="471"/>
      <c r="AZA17" s="471"/>
      <c r="AZB17" s="471"/>
      <c r="AZC17" s="471"/>
      <c r="AZD17" s="471"/>
      <c r="AZE17" s="471"/>
      <c r="AZF17" s="471"/>
      <c r="AZG17" s="471"/>
      <c r="AZH17" s="471"/>
      <c r="AZI17" s="471"/>
      <c r="AZJ17" s="471"/>
      <c r="AZK17" s="471"/>
      <c r="AZL17" s="471"/>
      <c r="AZM17" s="471"/>
      <c r="AZN17" s="471"/>
      <c r="AZO17" s="471"/>
      <c r="AZP17" s="471"/>
      <c r="AZQ17" s="471"/>
      <c r="AZR17" s="471"/>
      <c r="AZS17" s="471"/>
      <c r="AZT17" s="471"/>
      <c r="AZU17" s="471"/>
      <c r="AZV17" s="471"/>
      <c r="AZW17" s="471"/>
      <c r="AZX17" s="471"/>
      <c r="AZY17" s="471"/>
      <c r="AZZ17" s="471"/>
      <c r="BAA17" s="471"/>
      <c r="BAB17" s="471"/>
      <c r="BAC17" s="471"/>
      <c r="BAD17" s="471"/>
      <c r="BAE17" s="471"/>
      <c r="BAF17" s="471"/>
      <c r="BAG17" s="471"/>
      <c r="BAH17" s="471"/>
      <c r="BAI17" s="471"/>
      <c r="BAJ17" s="471"/>
      <c r="BAK17" s="471"/>
      <c r="BAL17" s="471"/>
      <c r="BAM17" s="471"/>
      <c r="BAN17" s="471"/>
      <c r="BAO17" s="471"/>
      <c r="BAP17" s="471"/>
      <c r="BAQ17" s="471"/>
      <c r="BAR17" s="471"/>
      <c r="BAS17" s="471"/>
      <c r="BAT17" s="471"/>
      <c r="BAU17" s="471"/>
      <c r="BAV17" s="471"/>
      <c r="BAW17" s="471"/>
      <c r="BAX17" s="471"/>
      <c r="BAY17" s="471"/>
      <c r="BAZ17" s="471"/>
      <c r="BBA17" s="471"/>
      <c r="BBB17" s="471"/>
      <c r="BBC17" s="471"/>
      <c r="BBD17" s="471"/>
      <c r="BBE17" s="471"/>
      <c r="BBF17" s="471"/>
      <c r="BBG17" s="471"/>
      <c r="BBH17" s="471"/>
      <c r="BBI17" s="471"/>
      <c r="BBJ17" s="471"/>
      <c r="BBK17" s="471"/>
      <c r="BBL17" s="471"/>
      <c r="BBM17" s="471"/>
      <c r="BBN17" s="471"/>
      <c r="BBO17" s="471"/>
      <c r="BBP17" s="471"/>
      <c r="BBQ17" s="471"/>
      <c r="BBR17" s="471"/>
      <c r="BBS17" s="471"/>
      <c r="BBT17" s="471"/>
      <c r="BBU17" s="471"/>
      <c r="BBV17" s="471"/>
      <c r="BBW17" s="471"/>
      <c r="BBX17" s="471"/>
      <c r="BBY17" s="471"/>
      <c r="BBZ17" s="471"/>
      <c r="BCA17" s="471"/>
      <c r="BCB17" s="471"/>
      <c r="BCC17" s="471"/>
      <c r="BCD17" s="471"/>
      <c r="BCE17" s="471"/>
      <c r="BCF17" s="471"/>
      <c r="BCG17" s="471"/>
      <c r="BCH17" s="471"/>
      <c r="BCI17" s="471"/>
      <c r="BCJ17" s="471"/>
      <c r="BCK17" s="471"/>
      <c r="BCL17" s="471"/>
      <c r="BCM17" s="471"/>
      <c r="BCN17" s="471"/>
      <c r="BCO17" s="471"/>
      <c r="BCP17" s="471"/>
      <c r="BCQ17" s="471"/>
      <c r="BCR17" s="471"/>
      <c r="BCS17" s="471"/>
      <c r="BCT17" s="471"/>
      <c r="BCU17" s="471"/>
      <c r="BCV17" s="471"/>
      <c r="BCW17" s="471"/>
      <c r="BCX17" s="471"/>
      <c r="BCY17" s="471"/>
      <c r="BCZ17" s="471"/>
      <c r="BDA17" s="471"/>
      <c r="BDB17" s="471"/>
      <c r="BDC17" s="471"/>
      <c r="BDD17" s="471"/>
      <c r="BDE17" s="471"/>
      <c r="BDF17" s="471"/>
      <c r="BDG17" s="471"/>
      <c r="BDH17" s="471"/>
      <c r="BDI17" s="471"/>
      <c r="BDJ17" s="471"/>
      <c r="BDK17" s="471"/>
      <c r="BDL17" s="471"/>
      <c r="BDM17" s="471"/>
      <c r="BDN17" s="471"/>
      <c r="BDO17" s="471"/>
      <c r="BDP17" s="471"/>
      <c r="BDQ17" s="471"/>
      <c r="BDR17" s="471"/>
      <c r="BDS17" s="471"/>
      <c r="BDT17" s="471"/>
      <c r="BDU17" s="471"/>
      <c r="BDV17" s="471"/>
      <c r="BDW17" s="471"/>
      <c r="BDX17" s="471"/>
      <c r="BDY17" s="471"/>
      <c r="BDZ17" s="471"/>
      <c r="BEA17" s="471"/>
      <c r="BEB17" s="471"/>
      <c r="BEC17" s="471"/>
      <c r="BED17" s="471"/>
    </row>
    <row r="18" spans="1:1486" s="421" customFormat="1" x14ac:dyDescent="0.2">
      <c r="A18" s="429" t="str">
        <f>'P3'!B11</f>
        <v>3.4. Incursión y posicionamiento de la panela y sus derivados en el mercado internacional</v>
      </c>
      <c r="B18" s="48">
        <f>'P3'!E11</f>
        <v>1555253721.3546667</v>
      </c>
      <c r="C18" s="48">
        <f>'P3'!F11</f>
        <v>2666149236.6080003</v>
      </c>
      <c r="D18" s="48">
        <f>'P3'!G11</f>
        <v>3693889236.6080003</v>
      </c>
      <c r="E18" s="48">
        <f>'P3'!H11</f>
        <v>2666149236.6080003</v>
      </c>
      <c r="F18" s="48">
        <f>'P3'!I11</f>
        <v>2666149236.6080003</v>
      </c>
      <c r="G18" s="48">
        <f>'P3'!J11</f>
        <v>3693889236.6080003</v>
      </c>
      <c r="H18" s="48">
        <f>'P3'!K11</f>
        <v>2666149236.6080003</v>
      </c>
      <c r="I18" s="48">
        <f>'P3'!L11</f>
        <v>2666149236.6080003</v>
      </c>
      <c r="J18" s="48">
        <f>'P3'!M11</f>
        <v>3693889236.6080003</v>
      </c>
      <c r="K18" s="48">
        <f>'P3'!N11</f>
        <v>2666149236.6080003</v>
      </c>
      <c r="L18" s="48">
        <f>'P3'!O11</f>
        <v>2666149236.6080003</v>
      </c>
      <c r="M18" s="48">
        <f>'P3'!P11</f>
        <v>3693889236.6080003</v>
      </c>
      <c r="N18" s="48">
        <f>'P3'!Q11</f>
        <v>2666149236.6080003</v>
      </c>
      <c r="O18" s="48">
        <f>'P3'!R11</f>
        <v>2666149236.6080003</v>
      </c>
      <c r="P18" s="48">
        <f>'P3'!S11</f>
        <v>3693889236.6080003</v>
      </c>
      <c r="Q18" s="48">
        <f>'P3'!T11</f>
        <v>2666149236.6080003</v>
      </c>
      <c r="R18" s="48">
        <f>'P3'!U11</f>
        <v>2666149236.6080003</v>
      </c>
      <c r="S18" s="48">
        <f>'P3'!V11</f>
        <v>3693889236.6080003</v>
      </c>
      <c r="T18" s="48">
        <f>'P3'!W11</f>
        <v>2666149236.6080003</v>
      </c>
      <c r="U18" s="48">
        <f>'P3'!X11</f>
        <v>2666149236.6080003</v>
      </c>
      <c r="V18" s="48">
        <f>'P3'!Y11</f>
        <v>58378529216.906685</v>
      </c>
      <c r="W18" s="281">
        <f t="shared" si="1"/>
        <v>1.6669495866645494E-2</v>
      </c>
      <c r="X18" s="327"/>
      <c r="Y18" s="471"/>
      <c r="Z18" s="471"/>
      <c r="AA18" s="471"/>
      <c r="AB18" s="471"/>
      <c r="AC18" s="471"/>
      <c r="AD18" s="471"/>
      <c r="AE18" s="471"/>
      <c r="AF18" s="471"/>
      <c r="AG18" s="471"/>
      <c r="AH18" s="471"/>
      <c r="AI18" s="471"/>
      <c r="AJ18" s="471"/>
      <c r="AK18" s="471"/>
      <c r="AL18" s="471"/>
      <c r="AM18" s="471"/>
      <c r="AN18" s="471"/>
      <c r="AO18" s="471"/>
      <c r="AP18" s="471"/>
      <c r="AQ18" s="471"/>
      <c r="AR18" s="471"/>
      <c r="AS18" s="471"/>
      <c r="AT18" s="471"/>
      <c r="AU18" s="471"/>
      <c r="AV18" s="471"/>
      <c r="AW18" s="471"/>
      <c r="AX18" s="471"/>
      <c r="AY18" s="471"/>
      <c r="AZ18" s="471"/>
      <c r="BA18" s="471"/>
      <c r="BB18" s="471"/>
      <c r="BC18" s="471"/>
      <c r="BD18" s="471"/>
      <c r="BE18" s="471"/>
      <c r="BF18" s="471"/>
      <c r="BG18" s="471"/>
      <c r="BH18" s="471"/>
      <c r="BI18" s="471"/>
      <c r="BJ18" s="471"/>
      <c r="BK18" s="471"/>
      <c r="BL18" s="471"/>
      <c r="BM18" s="471"/>
      <c r="BN18" s="471"/>
      <c r="BO18" s="471"/>
      <c r="BP18" s="471"/>
      <c r="BQ18" s="471"/>
      <c r="BR18" s="471"/>
      <c r="BS18" s="471"/>
      <c r="BT18" s="471"/>
      <c r="BU18" s="471"/>
      <c r="BV18" s="471"/>
      <c r="BW18" s="471"/>
      <c r="BX18" s="471"/>
      <c r="BY18" s="471"/>
      <c r="BZ18" s="471"/>
      <c r="CA18" s="471"/>
      <c r="CB18" s="471"/>
      <c r="CC18" s="471"/>
      <c r="CD18" s="471"/>
      <c r="CE18" s="471"/>
      <c r="CF18" s="471"/>
      <c r="CG18" s="471"/>
      <c r="CH18" s="471"/>
      <c r="CI18" s="471"/>
      <c r="CJ18" s="471"/>
      <c r="CK18" s="471"/>
      <c r="CL18" s="471"/>
      <c r="CM18" s="471"/>
      <c r="CN18" s="471"/>
      <c r="CO18" s="471"/>
      <c r="CP18" s="471"/>
      <c r="CQ18" s="471"/>
      <c r="CR18" s="471"/>
      <c r="CS18" s="471"/>
      <c r="CT18" s="471"/>
      <c r="CU18" s="471"/>
      <c r="CV18" s="471"/>
      <c r="CW18" s="471"/>
      <c r="CX18" s="471"/>
      <c r="CY18" s="471"/>
      <c r="CZ18" s="471"/>
      <c r="DA18" s="471"/>
      <c r="DB18" s="471"/>
      <c r="DC18" s="471"/>
      <c r="DD18" s="471"/>
      <c r="DE18" s="471"/>
      <c r="DF18" s="471"/>
      <c r="DG18" s="471"/>
      <c r="DH18" s="471"/>
      <c r="DI18" s="471"/>
      <c r="DJ18" s="471"/>
      <c r="DK18" s="471"/>
      <c r="DL18" s="471"/>
      <c r="DM18" s="471"/>
      <c r="DN18" s="471"/>
      <c r="DO18" s="471"/>
      <c r="DP18" s="471"/>
      <c r="DQ18" s="471"/>
      <c r="DR18" s="471"/>
      <c r="DS18" s="471"/>
      <c r="DT18" s="471"/>
      <c r="DU18" s="471"/>
      <c r="DV18" s="471"/>
      <c r="DW18" s="471"/>
      <c r="DX18" s="471"/>
      <c r="DY18" s="471"/>
      <c r="DZ18" s="471"/>
      <c r="EA18" s="471"/>
      <c r="EB18" s="471"/>
      <c r="EC18" s="471"/>
      <c r="ED18" s="471"/>
      <c r="EE18" s="471"/>
      <c r="EF18" s="471"/>
      <c r="EG18" s="471"/>
      <c r="EH18" s="471"/>
      <c r="EI18" s="471"/>
      <c r="EJ18" s="471"/>
      <c r="EK18" s="471"/>
      <c r="EL18" s="471"/>
      <c r="EM18" s="471"/>
      <c r="EN18" s="471"/>
      <c r="EO18" s="471"/>
      <c r="EP18" s="471"/>
      <c r="EQ18" s="471"/>
      <c r="ER18" s="471"/>
      <c r="ES18" s="471"/>
      <c r="ET18" s="471"/>
      <c r="EU18" s="471"/>
      <c r="EV18" s="471"/>
      <c r="EW18" s="471"/>
      <c r="EX18" s="471"/>
      <c r="EY18" s="471"/>
      <c r="EZ18" s="471"/>
      <c r="FA18" s="471"/>
      <c r="FB18" s="471"/>
      <c r="FC18" s="471"/>
      <c r="FD18" s="471"/>
      <c r="FE18" s="471"/>
      <c r="FF18" s="471"/>
      <c r="FG18" s="471"/>
      <c r="FH18" s="471"/>
      <c r="FI18" s="471"/>
      <c r="FJ18" s="471"/>
      <c r="FK18" s="471"/>
      <c r="FL18" s="471"/>
      <c r="FM18" s="471"/>
      <c r="FN18" s="471"/>
      <c r="FO18" s="471"/>
      <c r="FP18" s="471"/>
      <c r="FQ18" s="471"/>
      <c r="FR18" s="471"/>
      <c r="FS18" s="471"/>
      <c r="FT18" s="471"/>
      <c r="FU18" s="471"/>
      <c r="FV18" s="471"/>
      <c r="FW18" s="471"/>
      <c r="FX18" s="471"/>
      <c r="FY18" s="471"/>
      <c r="FZ18" s="471"/>
      <c r="GA18" s="471"/>
      <c r="GB18" s="471"/>
      <c r="GC18" s="471"/>
      <c r="GD18" s="471"/>
      <c r="GE18" s="471"/>
      <c r="GF18" s="471"/>
      <c r="GG18" s="471"/>
      <c r="GH18" s="471"/>
      <c r="GI18" s="471"/>
      <c r="GJ18" s="471"/>
      <c r="GK18" s="471"/>
      <c r="GL18" s="471"/>
      <c r="GM18" s="471"/>
      <c r="GN18" s="471"/>
      <c r="GO18" s="471"/>
      <c r="GP18" s="471"/>
      <c r="GQ18" s="471"/>
      <c r="GR18" s="471"/>
      <c r="GS18" s="471"/>
      <c r="GT18" s="471"/>
      <c r="GU18" s="471"/>
      <c r="GV18" s="471"/>
      <c r="GW18" s="471"/>
      <c r="GX18" s="471"/>
      <c r="GY18" s="471"/>
      <c r="GZ18" s="471"/>
      <c r="HA18" s="471"/>
      <c r="HB18" s="471"/>
      <c r="HC18" s="471"/>
      <c r="HD18" s="471"/>
      <c r="HE18" s="471"/>
      <c r="HF18" s="471"/>
      <c r="HG18" s="471"/>
      <c r="HH18" s="471"/>
      <c r="HI18" s="471"/>
      <c r="HJ18" s="471"/>
      <c r="HK18" s="471"/>
      <c r="HL18" s="471"/>
      <c r="HM18" s="471"/>
      <c r="HN18" s="471"/>
      <c r="HO18" s="471"/>
      <c r="HP18" s="471"/>
      <c r="HQ18" s="471"/>
      <c r="HR18" s="471"/>
      <c r="HS18" s="471"/>
      <c r="HT18" s="471"/>
      <c r="HU18" s="471"/>
      <c r="HV18" s="471"/>
      <c r="HW18" s="471"/>
      <c r="HX18" s="471"/>
      <c r="HY18" s="471"/>
      <c r="HZ18" s="471"/>
      <c r="IA18" s="471"/>
      <c r="IB18" s="471"/>
      <c r="IC18" s="471"/>
      <c r="ID18" s="471"/>
      <c r="IE18" s="471"/>
      <c r="IF18" s="471"/>
      <c r="IG18" s="471"/>
      <c r="IH18" s="471"/>
      <c r="II18" s="471"/>
      <c r="IJ18" s="471"/>
      <c r="IK18" s="471"/>
      <c r="IL18" s="471"/>
      <c r="IM18" s="471"/>
      <c r="IN18" s="471"/>
      <c r="IO18" s="471"/>
      <c r="IP18" s="471"/>
      <c r="IQ18" s="471"/>
      <c r="IR18" s="471"/>
      <c r="IS18" s="471"/>
      <c r="IT18" s="471"/>
      <c r="IU18" s="471"/>
      <c r="IV18" s="471"/>
      <c r="IW18" s="471"/>
      <c r="IX18" s="471"/>
      <c r="IY18" s="471"/>
      <c r="IZ18" s="471"/>
      <c r="JA18" s="471"/>
      <c r="JB18" s="471"/>
      <c r="JC18" s="471"/>
      <c r="JD18" s="471"/>
      <c r="JE18" s="471"/>
      <c r="JF18" s="471"/>
      <c r="JG18" s="471"/>
      <c r="JH18" s="471"/>
      <c r="JI18" s="471"/>
      <c r="JJ18" s="471"/>
      <c r="JK18" s="471"/>
      <c r="JL18" s="471"/>
      <c r="JM18" s="471"/>
      <c r="JN18" s="471"/>
      <c r="JO18" s="471"/>
      <c r="JP18" s="471"/>
      <c r="JQ18" s="471"/>
      <c r="JR18" s="471"/>
      <c r="JS18" s="471"/>
      <c r="JT18" s="471"/>
      <c r="JU18" s="471"/>
      <c r="JV18" s="471"/>
      <c r="JW18" s="471"/>
      <c r="JX18" s="471"/>
      <c r="JY18" s="471"/>
      <c r="JZ18" s="471"/>
      <c r="KA18" s="471"/>
      <c r="KB18" s="471"/>
      <c r="KC18" s="471"/>
      <c r="KD18" s="471"/>
      <c r="KE18" s="471"/>
      <c r="KF18" s="471"/>
      <c r="KG18" s="471"/>
      <c r="KH18" s="471"/>
      <c r="KI18" s="471"/>
      <c r="KJ18" s="471"/>
      <c r="KK18" s="471"/>
      <c r="KL18" s="471"/>
      <c r="KM18" s="471"/>
      <c r="KN18" s="471"/>
      <c r="KO18" s="471"/>
      <c r="KP18" s="471"/>
      <c r="KQ18" s="471"/>
      <c r="KR18" s="471"/>
      <c r="KS18" s="471"/>
      <c r="KT18" s="471"/>
      <c r="KU18" s="471"/>
      <c r="KV18" s="471"/>
      <c r="KW18" s="471"/>
      <c r="KX18" s="471"/>
      <c r="KY18" s="471"/>
      <c r="KZ18" s="471"/>
      <c r="LA18" s="471"/>
      <c r="LB18" s="471"/>
      <c r="LC18" s="471"/>
      <c r="LD18" s="471"/>
      <c r="LE18" s="471"/>
      <c r="LF18" s="471"/>
      <c r="LG18" s="471"/>
      <c r="LH18" s="471"/>
      <c r="LI18" s="471"/>
      <c r="LJ18" s="471"/>
      <c r="LK18" s="471"/>
      <c r="LL18" s="471"/>
      <c r="LM18" s="471"/>
      <c r="LN18" s="471"/>
      <c r="LO18" s="471"/>
      <c r="LP18" s="471"/>
      <c r="LQ18" s="471"/>
      <c r="LR18" s="471"/>
      <c r="LS18" s="471"/>
      <c r="LT18" s="471"/>
      <c r="LU18" s="471"/>
      <c r="LV18" s="471"/>
      <c r="LW18" s="471"/>
      <c r="LX18" s="471"/>
      <c r="LY18" s="471"/>
      <c r="LZ18" s="471"/>
      <c r="MA18" s="471"/>
      <c r="MB18" s="471"/>
      <c r="MC18" s="471"/>
      <c r="MD18" s="471"/>
      <c r="ME18" s="471"/>
      <c r="MF18" s="471"/>
      <c r="MG18" s="471"/>
      <c r="MH18" s="471"/>
      <c r="MI18" s="471"/>
      <c r="MJ18" s="471"/>
      <c r="MK18" s="471"/>
      <c r="ML18" s="471"/>
      <c r="MM18" s="471"/>
      <c r="MN18" s="471"/>
      <c r="MO18" s="471"/>
      <c r="MP18" s="471"/>
      <c r="MQ18" s="471"/>
      <c r="MR18" s="471"/>
      <c r="MS18" s="471"/>
      <c r="MT18" s="471"/>
      <c r="MU18" s="471"/>
      <c r="MV18" s="471"/>
      <c r="MW18" s="471"/>
      <c r="MX18" s="471"/>
      <c r="MY18" s="471"/>
      <c r="MZ18" s="471"/>
      <c r="NA18" s="471"/>
      <c r="NB18" s="471"/>
      <c r="NC18" s="471"/>
      <c r="ND18" s="471"/>
      <c r="NE18" s="471"/>
      <c r="NF18" s="471"/>
      <c r="NG18" s="471"/>
      <c r="NH18" s="471"/>
      <c r="NI18" s="471"/>
      <c r="NJ18" s="471"/>
      <c r="NK18" s="471"/>
      <c r="NL18" s="471"/>
      <c r="NM18" s="471"/>
      <c r="NN18" s="471"/>
      <c r="NO18" s="471"/>
      <c r="NP18" s="471"/>
      <c r="NQ18" s="471"/>
      <c r="NR18" s="471"/>
      <c r="NS18" s="471"/>
      <c r="NT18" s="471"/>
      <c r="NU18" s="471"/>
      <c r="NV18" s="471"/>
      <c r="NW18" s="471"/>
      <c r="NX18" s="471"/>
      <c r="NY18" s="471"/>
      <c r="NZ18" s="471"/>
      <c r="OA18" s="471"/>
      <c r="OB18" s="471"/>
      <c r="OC18" s="471"/>
      <c r="OD18" s="471"/>
      <c r="OE18" s="471"/>
      <c r="OF18" s="471"/>
      <c r="OG18" s="471"/>
      <c r="OH18" s="471"/>
      <c r="OI18" s="471"/>
      <c r="OJ18" s="471"/>
      <c r="OK18" s="471"/>
      <c r="OL18" s="471"/>
      <c r="OM18" s="471"/>
      <c r="ON18" s="471"/>
      <c r="OO18" s="471"/>
      <c r="OP18" s="471"/>
      <c r="OQ18" s="471"/>
      <c r="OR18" s="471"/>
      <c r="OS18" s="471"/>
      <c r="OT18" s="471"/>
      <c r="OU18" s="471"/>
      <c r="OV18" s="471"/>
      <c r="OW18" s="471"/>
      <c r="OX18" s="471"/>
      <c r="OY18" s="471"/>
      <c r="OZ18" s="471"/>
      <c r="PA18" s="471"/>
      <c r="PB18" s="471"/>
      <c r="PC18" s="471"/>
      <c r="PD18" s="471"/>
      <c r="PE18" s="471"/>
      <c r="PF18" s="471"/>
      <c r="PG18" s="471"/>
      <c r="PH18" s="471"/>
      <c r="PI18" s="471"/>
      <c r="PJ18" s="471"/>
      <c r="PK18" s="471"/>
      <c r="PL18" s="471"/>
      <c r="PM18" s="471"/>
      <c r="PN18" s="471"/>
      <c r="PO18" s="471"/>
      <c r="PP18" s="471"/>
      <c r="PQ18" s="471"/>
      <c r="PR18" s="471"/>
      <c r="PS18" s="471"/>
      <c r="PT18" s="471"/>
      <c r="PU18" s="471"/>
      <c r="PV18" s="471"/>
      <c r="PW18" s="471"/>
      <c r="PX18" s="471"/>
      <c r="PY18" s="471"/>
      <c r="PZ18" s="471"/>
      <c r="QA18" s="471"/>
      <c r="QB18" s="471"/>
      <c r="QC18" s="471"/>
      <c r="QD18" s="471"/>
      <c r="QE18" s="471"/>
      <c r="QF18" s="471"/>
      <c r="QG18" s="471"/>
      <c r="QH18" s="471"/>
      <c r="QI18" s="471"/>
      <c r="QJ18" s="471"/>
      <c r="QK18" s="471"/>
      <c r="QL18" s="471"/>
      <c r="QM18" s="471"/>
      <c r="QN18" s="471"/>
      <c r="QO18" s="471"/>
      <c r="QP18" s="471"/>
      <c r="QQ18" s="471"/>
      <c r="QR18" s="471"/>
      <c r="QS18" s="471"/>
      <c r="QT18" s="471"/>
      <c r="QU18" s="471"/>
      <c r="QV18" s="471"/>
      <c r="QW18" s="471"/>
      <c r="QX18" s="471"/>
      <c r="QY18" s="471"/>
      <c r="QZ18" s="471"/>
      <c r="RA18" s="471"/>
      <c r="RB18" s="471"/>
      <c r="RC18" s="471"/>
      <c r="RD18" s="471"/>
      <c r="RE18" s="471"/>
      <c r="RF18" s="471"/>
      <c r="RG18" s="471"/>
      <c r="RH18" s="471"/>
      <c r="RI18" s="471"/>
      <c r="RJ18" s="471"/>
      <c r="RK18" s="471"/>
      <c r="RL18" s="471"/>
      <c r="RM18" s="471"/>
      <c r="RN18" s="471"/>
      <c r="RO18" s="471"/>
      <c r="RP18" s="471"/>
      <c r="RQ18" s="471"/>
      <c r="RR18" s="471"/>
      <c r="RS18" s="471"/>
      <c r="RT18" s="471"/>
      <c r="RU18" s="471"/>
      <c r="RV18" s="471"/>
      <c r="RW18" s="471"/>
      <c r="RX18" s="471"/>
      <c r="RY18" s="471"/>
      <c r="RZ18" s="471"/>
      <c r="SA18" s="471"/>
      <c r="SB18" s="471"/>
      <c r="SC18" s="471"/>
      <c r="SD18" s="471"/>
      <c r="SE18" s="471"/>
      <c r="SF18" s="471"/>
      <c r="SG18" s="471"/>
      <c r="SH18" s="471"/>
      <c r="SI18" s="471"/>
      <c r="SJ18" s="471"/>
      <c r="SK18" s="471"/>
      <c r="SL18" s="471"/>
      <c r="SM18" s="471"/>
      <c r="SN18" s="471"/>
      <c r="SO18" s="471"/>
      <c r="SP18" s="471"/>
      <c r="SQ18" s="471"/>
      <c r="SR18" s="471"/>
      <c r="SS18" s="471"/>
      <c r="ST18" s="471"/>
      <c r="SU18" s="471"/>
      <c r="SV18" s="471"/>
      <c r="SW18" s="471"/>
      <c r="SX18" s="471"/>
      <c r="SY18" s="471"/>
      <c r="SZ18" s="471"/>
      <c r="TA18" s="471"/>
      <c r="TB18" s="471"/>
      <c r="TC18" s="471"/>
      <c r="TD18" s="471"/>
      <c r="TE18" s="471"/>
      <c r="TF18" s="471"/>
      <c r="TG18" s="471"/>
      <c r="TH18" s="471"/>
      <c r="TI18" s="471"/>
      <c r="TJ18" s="471"/>
      <c r="TK18" s="471"/>
      <c r="TL18" s="471"/>
      <c r="TM18" s="471"/>
      <c r="TN18" s="471"/>
      <c r="TO18" s="471"/>
      <c r="TP18" s="471"/>
      <c r="TQ18" s="471"/>
      <c r="TR18" s="471"/>
      <c r="TS18" s="471"/>
      <c r="TT18" s="471"/>
      <c r="TU18" s="471"/>
      <c r="TV18" s="471"/>
      <c r="TW18" s="471"/>
      <c r="TX18" s="471"/>
      <c r="TY18" s="471"/>
      <c r="TZ18" s="471"/>
      <c r="UA18" s="471"/>
      <c r="UB18" s="471"/>
      <c r="UC18" s="471"/>
      <c r="UD18" s="471"/>
      <c r="UE18" s="471"/>
      <c r="UF18" s="471"/>
      <c r="UG18" s="471"/>
      <c r="UH18" s="471"/>
      <c r="UI18" s="471"/>
      <c r="UJ18" s="471"/>
      <c r="UK18" s="471"/>
      <c r="UL18" s="471"/>
      <c r="UM18" s="471"/>
      <c r="UN18" s="471"/>
      <c r="UO18" s="471"/>
      <c r="UP18" s="471"/>
      <c r="UQ18" s="471"/>
      <c r="UR18" s="471"/>
      <c r="US18" s="471"/>
      <c r="UT18" s="471"/>
      <c r="UU18" s="471"/>
      <c r="UV18" s="471"/>
      <c r="UW18" s="471"/>
      <c r="UX18" s="471"/>
      <c r="UY18" s="471"/>
      <c r="UZ18" s="471"/>
      <c r="VA18" s="471"/>
      <c r="VB18" s="471"/>
      <c r="VC18" s="471"/>
      <c r="VD18" s="471"/>
      <c r="VE18" s="471"/>
      <c r="VF18" s="471"/>
      <c r="VG18" s="471"/>
      <c r="VH18" s="471"/>
      <c r="VI18" s="471"/>
      <c r="VJ18" s="471"/>
      <c r="VK18" s="471"/>
      <c r="VL18" s="471"/>
      <c r="VM18" s="471"/>
      <c r="VN18" s="471"/>
      <c r="VO18" s="471"/>
      <c r="VP18" s="471"/>
      <c r="VQ18" s="471"/>
      <c r="VR18" s="471"/>
      <c r="VS18" s="471"/>
      <c r="VT18" s="471"/>
      <c r="VU18" s="471"/>
      <c r="VV18" s="471"/>
      <c r="VW18" s="471"/>
      <c r="VX18" s="471"/>
      <c r="VY18" s="471"/>
      <c r="VZ18" s="471"/>
      <c r="WA18" s="471"/>
      <c r="WB18" s="471"/>
      <c r="WC18" s="471"/>
      <c r="WD18" s="471"/>
      <c r="WE18" s="471"/>
      <c r="WF18" s="471"/>
      <c r="WG18" s="471"/>
      <c r="WH18" s="471"/>
      <c r="WI18" s="471"/>
      <c r="WJ18" s="471"/>
      <c r="WK18" s="471"/>
      <c r="WL18" s="471"/>
      <c r="WM18" s="471"/>
      <c r="WN18" s="471"/>
      <c r="WO18" s="471"/>
      <c r="WP18" s="471"/>
      <c r="WQ18" s="471"/>
      <c r="WR18" s="471"/>
      <c r="WS18" s="471"/>
      <c r="WT18" s="471"/>
      <c r="WU18" s="471"/>
      <c r="WV18" s="471"/>
      <c r="WW18" s="471"/>
      <c r="WX18" s="471"/>
      <c r="WY18" s="471"/>
      <c r="WZ18" s="471"/>
      <c r="XA18" s="471"/>
      <c r="XB18" s="471"/>
      <c r="XC18" s="471"/>
      <c r="XD18" s="471"/>
      <c r="XE18" s="471"/>
      <c r="XF18" s="471"/>
      <c r="XG18" s="471"/>
      <c r="XH18" s="471"/>
      <c r="XI18" s="471"/>
      <c r="XJ18" s="471"/>
      <c r="XK18" s="471"/>
      <c r="XL18" s="471"/>
      <c r="XM18" s="471"/>
      <c r="XN18" s="471"/>
      <c r="XO18" s="471"/>
      <c r="XP18" s="471"/>
      <c r="XQ18" s="471"/>
      <c r="XR18" s="471"/>
      <c r="XS18" s="471"/>
      <c r="XT18" s="471"/>
      <c r="XU18" s="471"/>
      <c r="XV18" s="471"/>
      <c r="XW18" s="471"/>
      <c r="XX18" s="471"/>
      <c r="XY18" s="471"/>
      <c r="XZ18" s="471"/>
      <c r="YA18" s="471"/>
      <c r="YB18" s="471"/>
      <c r="YC18" s="471"/>
      <c r="YD18" s="471"/>
      <c r="YE18" s="471"/>
      <c r="YF18" s="471"/>
      <c r="YG18" s="471"/>
      <c r="YH18" s="471"/>
      <c r="YI18" s="471"/>
      <c r="YJ18" s="471"/>
      <c r="YK18" s="471"/>
      <c r="YL18" s="471"/>
      <c r="YM18" s="471"/>
      <c r="YN18" s="471"/>
      <c r="YO18" s="471"/>
      <c r="YP18" s="471"/>
      <c r="YQ18" s="471"/>
      <c r="YR18" s="471"/>
      <c r="YS18" s="471"/>
      <c r="YT18" s="471"/>
      <c r="YU18" s="471"/>
      <c r="YV18" s="471"/>
      <c r="YW18" s="471"/>
      <c r="YX18" s="471"/>
      <c r="YY18" s="471"/>
      <c r="YZ18" s="471"/>
      <c r="ZA18" s="471"/>
      <c r="ZB18" s="471"/>
      <c r="ZC18" s="471"/>
      <c r="ZD18" s="471"/>
      <c r="ZE18" s="471"/>
      <c r="ZF18" s="471"/>
      <c r="ZG18" s="471"/>
      <c r="ZH18" s="471"/>
      <c r="ZI18" s="471"/>
      <c r="ZJ18" s="471"/>
      <c r="ZK18" s="471"/>
      <c r="ZL18" s="471"/>
      <c r="ZM18" s="471"/>
      <c r="ZN18" s="471"/>
      <c r="ZO18" s="471"/>
      <c r="ZP18" s="471"/>
      <c r="ZQ18" s="471"/>
      <c r="ZR18" s="471"/>
      <c r="ZS18" s="471"/>
      <c r="ZT18" s="471"/>
      <c r="ZU18" s="471"/>
      <c r="ZV18" s="471"/>
      <c r="ZW18" s="471"/>
      <c r="ZX18" s="471"/>
      <c r="ZY18" s="471"/>
      <c r="ZZ18" s="471"/>
      <c r="AAA18" s="471"/>
      <c r="AAB18" s="471"/>
      <c r="AAC18" s="471"/>
      <c r="AAD18" s="471"/>
      <c r="AAE18" s="471"/>
      <c r="AAF18" s="471"/>
      <c r="AAG18" s="471"/>
      <c r="AAH18" s="471"/>
      <c r="AAI18" s="471"/>
      <c r="AAJ18" s="471"/>
      <c r="AAK18" s="471"/>
      <c r="AAL18" s="471"/>
      <c r="AAM18" s="471"/>
      <c r="AAN18" s="471"/>
      <c r="AAO18" s="471"/>
      <c r="AAP18" s="471"/>
      <c r="AAQ18" s="471"/>
      <c r="AAR18" s="471"/>
      <c r="AAS18" s="471"/>
      <c r="AAT18" s="471"/>
      <c r="AAU18" s="471"/>
      <c r="AAV18" s="471"/>
      <c r="AAW18" s="471"/>
      <c r="AAX18" s="471"/>
      <c r="AAY18" s="471"/>
      <c r="AAZ18" s="471"/>
      <c r="ABA18" s="471"/>
      <c r="ABB18" s="471"/>
      <c r="ABC18" s="471"/>
      <c r="ABD18" s="471"/>
      <c r="ABE18" s="471"/>
      <c r="ABF18" s="471"/>
      <c r="ABG18" s="471"/>
      <c r="ABH18" s="471"/>
      <c r="ABI18" s="471"/>
      <c r="ABJ18" s="471"/>
      <c r="ABK18" s="471"/>
      <c r="ABL18" s="471"/>
      <c r="ABM18" s="471"/>
      <c r="ABN18" s="471"/>
      <c r="ABO18" s="471"/>
      <c r="ABP18" s="471"/>
      <c r="ABQ18" s="471"/>
      <c r="ABR18" s="471"/>
      <c r="ABS18" s="471"/>
      <c r="ABT18" s="471"/>
      <c r="ABU18" s="471"/>
      <c r="ABV18" s="471"/>
      <c r="ABW18" s="471"/>
      <c r="ABX18" s="471"/>
      <c r="ABY18" s="471"/>
      <c r="ABZ18" s="471"/>
      <c r="ACA18" s="471"/>
      <c r="ACB18" s="471"/>
      <c r="ACC18" s="471"/>
      <c r="ACD18" s="471"/>
      <c r="ACE18" s="471"/>
      <c r="ACF18" s="471"/>
      <c r="ACG18" s="471"/>
      <c r="ACH18" s="471"/>
      <c r="ACI18" s="471"/>
      <c r="ACJ18" s="471"/>
      <c r="ACK18" s="471"/>
      <c r="ACL18" s="471"/>
      <c r="ACM18" s="471"/>
      <c r="ACN18" s="471"/>
      <c r="ACO18" s="471"/>
      <c r="ACP18" s="471"/>
      <c r="ACQ18" s="471"/>
      <c r="ACR18" s="471"/>
      <c r="ACS18" s="471"/>
      <c r="ACT18" s="471"/>
      <c r="ACU18" s="471"/>
      <c r="ACV18" s="471"/>
      <c r="ACW18" s="471"/>
      <c r="ACX18" s="471"/>
      <c r="ACY18" s="471"/>
      <c r="ACZ18" s="471"/>
      <c r="ADA18" s="471"/>
      <c r="ADB18" s="471"/>
      <c r="ADC18" s="471"/>
      <c r="ADD18" s="471"/>
      <c r="ADE18" s="471"/>
      <c r="ADF18" s="471"/>
      <c r="ADG18" s="471"/>
      <c r="ADH18" s="471"/>
      <c r="ADI18" s="471"/>
      <c r="ADJ18" s="471"/>
      <c r="ADK18" s="471"/>
      <c r="ADL18" s="471"/>
      <c r="ADM18" s="471"/>
      <c r="ADN18" s="471"/>
      <c r="ADO18" s="471"/>
      <c r="ADP18" s="471"/>
      <c r="ADQ18" s="471"/>
      <c r="ADR18" s="471"/>
      <c r="ADS18" s="471"/>
      <c r="ADT18" s="471"/>
      <c r="ADU18" s="471"/>
      <c r="ADV18" s="471"/>
      <c r="ADW18" s="471"/>
      <c r="ADX18" s="471"/>
      <c r="ADY18" s="471"/>
      <c r="ADZ18" s="471"/>
      <c r="AEA18" s="471"/>
      <c r="AEB18" s="471"/>
      <c r="AEC18" s="471"/>
      <c r="AED18" s="471"/>
      <c r="AEE18" s="471"/>
      <c r="AEF18" s="471"/>
      <c r="AEG18" s="471"/>
      <c r="AEH18" s="471"/>
      <c r="AEI18" s="471"/>
      <c r="AEJ18" s="471"/>
      <c r="AEK18" s="471"/>
      <c r="AEL18" s="471"/>
      <c r="AEM18" s="471"/>
      <c r="AEN18" s="471"/>
      <c r="AEO18" s="471"/>
      <c r="AEP18" s="471"/>
      <c r="AEQ18" s="471"/>
      <c r="AER18" s="471"/>
      <c r="AES18" s="471"/>
      <c r="AET18" s="471"/>
      <c r="AEU18" s="471"/>
      <c r="AEV18" s="471"/>
      <c r="AEW18" s="471"/>
      <c r="AEX18" s="471"/>
      <c r="AEY18" s="471"/>
      <c r="AEZ18" s="471"/>
      <c r="AFA18" s="471"/>
      <c r="AFB18" s="471"/>
      <c r="AFC18" s="471"/>
      <c r="AFD18" s="471"/>
      <c r="AFE18" s="471"/>
      <c r="AFF18" s="471"/>
      <c r="AFG18" s="471"/>
      <c r="AFH18" s="471"/>
      <c r="AFI18" s="471"/>
      <c r="AFJ18" s="471"/>
      <c r="AFK18" s="471"/>
      <c r="AFL18" s="471"/>
      <c r="AFM18" s="471"/>
      <c r="AFN18" s="471"/>
      <c r="AFO18" s="471"/>
      <c r="AFP18" s="471"/>
      <c r="AFQ18" s="471"/>
      <c r="AFR18" s="471"/>
      <c r="AFS18" s="471"/>
      <c r="AFT18" s="471"/>
      <c r="AFU18" s="471"/>
      <c r="AFV18" s="471"/>
      <c r="AFW18" s="471"/>
      <c r="AFX18" s="471"/>
      <c r="AFY18" s="471"/>
      <c r="AFZ18" s="471"/>
      <c r="AGA18" s="471"/>
      <c r="AGB18" s="471"/>
      <c r="AGC18" s="471"/>
      <c r="AGD18" s="471"/>
      <c r="AGE18" s="471"/>
      <c r="AGF18" s="471"/>
      <c r="AGG18" s="471"/>
      <c r="AGH18" s="471"/>
      <c r="AGI18" s="471"/>
      <c r="AGJ18" s="471"/>
      <c r="AGK18" s="471"/>
      <c r="AGL18" s="471"/>
      <c r="AGM18" s="471"/>
      <c r="AGN18" s="471"/>
      <c r="AGO18" s="471"/>
      <c r="AGP18" s="471"/>
      <c r="AGQ18" s="471"/>
      <c r="AGR18" s="471"/>
      <c r="AGS18" s="471"/>
      <c r="AGT18" s="471"/>
      <c r="AGU18" s="471"/>
      <c r="AGV18" s="471"/>
      <c r="AGW18" s="471"/>
      <c r="AGX18" s="471"/>
      <c r="AGY18" s="471"/>
      <c r="AGZ18" s="471"/>
      <c r="AHA18" s="471"/>
      <c r="AHB18" s="471"/>
      <c r="AHC18" s="471"/>
      <c r="AHD18" s="471"/>
      <c r="AHE18" s="471"/>
      <c r="AHF18" s="471"/>
      <c r="AHG18" s="471"/>
      <c r="AHH18" s="471"/>
      <c r="AHI18" s="471"/>
      <c r="AHJ18" s="471"/>
      <c r="AHK18" s="471"/>
      <c r="AHL18" s="471"/>
      <c r="AHM18" s="471"/>
      <c r="AHN18" s="471"/>
      <c r="AHO18" s="471"/>
      <c r="AHP18" s="471"/>
      <c r="AHQ18" s="471"/>
      <c r="AHR18" s="471"/>
      <c r="AHS18" s="471"/>
      <c r="AHT18" s="471"/>
      <c r="AHU18" s="471"/>
      <c r="AHV18" s="471"/>
      <c r="AHW18" s="471"/>
      <c r="AHX18" s="471"/>
      <c r="AHY18" s="471"/>
      <c r="AHZ18" s="471"/>
      <c r="AIA18" s="471"/>
      <c r="AIB18" s="471"/>
      <c r="AIC18" s="471"/>
      <c r="AID18" s="471"/>
      <c r="AIE18" s="471"/>
      <c r="AIF18" s="471"/>
      <c r="AIG18" s="471"/>
      <c r="AIH18" s="471"/>
      <c r="AII18" s="471"/>
      <c r="AIJ18" s="471"/>
      <c r="AIK18" s="471"/>
      <c r="AIL18" s="471"/>
      <c r="AIM18" s="471"/>
      <c r="AIN18" s="471"/>
      <c r="AIO18" s="471"/>
      <c r="AIP18" s="471"/>
      <c r="AIQ18" s="471"/>
      <c r="AIR18" s="471"/>
      <c r="AIS18" s="471"/>
      <c r="AIT18" s="471"/>
      <c r="AIU18" s="471"/>
      <c r="AIV18" s="471"/>
      <c r="AIW18" s="471"/>
      <c r="AIX18" s="471"/>
      <c r="AIY18" s="471"/>
      <c r="AIZ18" s="471"/>
      <c r="AJA18" s="471"/>
      <c r="AJB18" s="471"/>
      <c r="AJC18" s="471"/>
      <c r="AJD18" s="471"/>
      <c r="AJE18" s="471"/>
      <c r="AJF18" s="471"/>
      <c r="AJG18" s="471"/>
      <c r="AJH18" s="471"/>
      <c r="AJI18" s="471"/>
      <c r="AJJ18" s="471"/>
      <c r="AJK18" s="471"/>
      <c r="AJL18" s="471"/>
      <c r="AJM18" s="471"/>
      <c r="AJN18" s="471"/>
      <c r="AJO18" s="471"/>
      <c r="AJP18" s="471"/>
      <c r="AJQ18" s="471"/>
      <c r="AJR18" s="471"/>
      <c r="AJS18" s="471"/>
      <c r="AJT18" s="471"/>
      <c r="AJU18" s="471"/>
      <c r="AJV18" s="471"/>
      <c r="AJW18" s="471"/>
      <c r="AJX18" s="471"/>
      <c r="AJY18" s="471"/>
      <c r="AJZ18" s="471"/>
      <c r="AKA18" s="471"/>
      <c r="AKB18" s="471"/>
      <c r="AKC18" s="471"/>
      <c r="AKD18" s="471"/>
      <c r="AKE18" s="471"/>
      <c r="AKF18" s="471"/>
      <c r="AKG18" s="471"/>
      <c r="AKH18" s="471"/>
      <c r="AKI18" s="471"/>
      <c r="AKJ18" s="471"/>
      <c r="AKK18" s="471"/>
      <c r="AKL18" s="471"/>
      <c r="AKM18" s="471"/>
      <c r="AKN18" s="471"/>
      <c r="AKO18" s="471"/>
      <c r="AKP18" s="471"/>
      <c r="AKQ18" s="471"/>
      <c r="AKR18" s="471"/>
      <c r="AKS18" s="471"/>
      <c r="AKT18" s="471"/>
      <c r="AKU18" s="471"/>
      <c r="AKV18" s="471"/>
      <c r="AKW18" s="471"/>
      <c r="AKX18" s="471"/>
      <c r="AKY18" s="471"/>
      <c r="AKZ18" s="471"/>
      <c r="ALA18" s="471"/>
      <c r="ALB18" s="471"/>
      <c r="ALC18" s="471"/>
      <c r="ALD18" s="471"/>
      <c r="ALE18" s="471"/>
      <c r="ALF18" s="471"/>
      <c r="ALG18" s="471"/>
      <c r="ALH18" s="471"/>
      <c r="ALI18" s="471"/>
      <c r="ALJ18" s="471"/>
      <c r="ALK18" s="471"/>
      <c r="ALL18" s="471"/>
      <c r="ALM18" s="471"/>
      <c r="ALN18" s="471"/>
      <c r="ALO18" s="471"/>
      <c r="ALP18" s="471"/>
      <c r="ALQ18" s="471"/>
      <c r="ALR18" s="471"/>
      <c r="ALS18" s="471"/>
      <c r="ALT18" s="471"/>
      <c r="ALU18" s="471"/>
      <c r="ALV18" s="471"/>
      <c r="ALW18" s="471"/>
      <c r="ALX18" s="471"/>
      <c r="ALY18" s="471"/>
      <c r="ALZ18" s="471"/>
      <c r="AMA18" s="471"/>
      <c r="AMB18" s="471"/>
      <c r="AMC18" s="471"/>
      <c r="AMD18" s="471"/>
      <c r="AME18" s="471"/>
      <c r="AMF18" s="471"/>
      <c r="AMG18" s="471"/>
      <c r="AMH18" s="471"/>
      <c r="AMI18" s="471"/>
      <c r="AMJ18" s="471"/>
      <c r="AMK18" s="471"/>
      <c r="AML18" s="471"/>
      <c r="AMM18" s="471"/>
      <c r="AMN18" s="471"/>
      <c r="AMO18" s="471"/>
      <c r="AMP18" s="471"/>
      <c r="AMQ18" s="471"/>
      <c r="AMR18" s="471"/>
      <c r="AMS18" s="471"/>
      <c r="AMT18" s="471"/>
      <c r="AMU18" s="471"/>
      <c r="AMV18" s="471"/>
      <c r="AMW18" s="471"/>
      <c r="AMX18" s="471"/>
      <c r="AMY18" s="471"/>
      <c r="AMZ18" s="471"/>
      <c r="ANA18" s="471"/>
      <c r="ANB18" s="471"/>
      <c r="ANC18" s="471"/>
      <c r="AND18" s="471"/>
      <c r="ANE18" s="471"/>
      <c r="ANF18" s="471"/>
      <c r="ANG18" s="471"/>
      <c r="ANH18" s="471"/>
      <c r="ANI18" s="471"/>
      <c r="ANJ18" s="471"/>
      <c r="ANK18" s="471"/>
      <c r="ANL18" s="471"/>
      <c r="ANM18" s="471"/>
      <c r="ANN18" s="471"/>
      <c r="ANO18" s="471"/>
      <c r="ANP18" s="471"/>
      <c r="ANQ18" s="471"/>
      <c r="ANR18" s="471"/>
      <c r="ANS18" s="471"/>
      <c r="ANT18" s="471"/>
      <c r="ANU18" s="471"/>
      <c r="ANV18" s="471"/>
      <c r="ANW18" s="471"/>
      <c r="ANX18" s="471"/>
      <c r="ANY18" s="471"/>
      <c r="ANZ18" s="471"/>
      <c r="AOA18" s="471"/>
      <c r="AOB18" s="471"/>
      <c r="AOC18" s="471"/>
      <c r="AOD18" s="471"/>
      <c r="AOE18" s="471"/>
      <c r="AOF18" s="471"/>
      <c r="AOG18" s="471"/>
      <c r="AOH18" s="471"/>
      <c r="AOI18" s="471"/>
      <c r="AOJ18" s="471"/>
      <c r="AOK18" s="471"/>
      <c r="AOL18" s="471"/>
      <c r="AOM18" s="471"/>
      <c r="AON18" s="471"/>
      <c r="AOO18" s="471"/>
      <c r="AOP18" s="471"/>
      <c r="AOQ18" s="471"/>
      <c r="AOR18" s="471"/>
      <c r="AOS18" s="471"/>
      <c r="AOT18" s="471"/>
      <c r="AOU18" s="471"/>
      <c r="AOV18" s="471"/>
      <c r="AOW18" s="471"/>
      <c r="AOX18" s="471"/>
      <c r="AOY18" s="471"/>
      <c r="AOZ18" s="471"/>
      <c r="APA18" s="471"/>
      <c r="APB18" s="471"/>
      <c r="APC18" s="471"/>
      <c r="APD18" s="471"/>
      <c r="APE18" s="471"/>
      <c r="APF18" s="471"/>
      <c r="APG18" s="471"/>
      <c r="APH18" s="471"/>
      <c r="API18" s="471"/>
      <c r="APJ18" s="471"/>
      <c r="APK18" s="471"/>
      <c r="APL18" s="471"/>
      <c r="APM18" s="471"/>
      <c r="APN18" s="471"/>
      <c r="APO18" s="471"/>
      <c r="APP18" s="471"/>
      <c r="APQ18" s="471"/>
      <c r="APR18" s="471"/>
      <c r="APS18" s="471"/>
      <c r="APT18" s="471"/>
      <c r="APU18" s="471"/>
      <c r="APV18" s="471"/>
      <c r="APW18" s="471"/>
      <c r="APX18" s="471"/>
      <c r="APY18" s="471"/>
      <c r="APZ18" s="471"/>
      <c r="AQA18" s="471"/>
      <c r="AQB18" s="471"/>
      <c r="AQC18" s="471"/>
      <c r="AQD18" s="471"/>
      <c r="AQE18" s="471"/>
      <c r="AQF18" s="471"/>
      <c r="AQG18" s="471"/>
      <c r="AQH18" s="471"/>
      <c r="AQI18" s="471"/>
      <c r="AQJ18" s="471"/>
      <c r="AQK18" s="471"/>
      <c r="AQL18" s="471"/>
      <c r="AQM18" s="471"/>
      <c r="AQN18" s="471"/>
      <c r="AQO18" s="471"/>
      <c r="AQP18" s="471"/>
      <c r="AQQ18" s="471"/>
      <c r="AQR18" s="471"/>
      <c r="AQS18" s="471"/>
      <c r="AQT18" s="471"/>
      <c r="AQU18" s="471"/>
      <c r="AQV18" s="471"/>
      <c r="AQW18" s="471"/>
      <c r="AQX18" s="471"/>
      <c r="AQY18" s="471"/>
      <c r="AQZ18" s="471"/>
      <c r="ARA18" s="471"/>
      <c r="ARB18" s="471"/>
      <c r="ARC18" s="471"/>
      <c r="ARD18" s="471"/>
      <c r="ARE18" s="471"/>
      <c r="ARF18" s="471"/>
      <c r="ARG18" s="471"/>
      <c r="ARH18" s="471"/>
      <c r="ARI18" s="471"/>
      <c r="ARJ18" s="471"/>
      <c r="ARK18" s="471"/>
      <c r="ARL18" s="471"/>
      <c r="ARM18" s="471"/>
      <c r="ARN18" s="471"/>
      <c r="ARO18" s="471"/>
      <c r="ARP18" s="471"/>
      <c r="ARQ18" s="471"/>
      <c r="ARR18" s="471"/>
      <c r="ARS18" s="471"/>
      <c r="ART18" s="471"/>
      <c r="ARU18" s="471"/>
      <c r="ARV18" s="471"/>
      <c r="ARW18" s="471"/>
      <c r="ARX18" s="471"/>
      <c r="ARY18" s="471"/>
      <c r="ARZ18" s="471"/>
      <c r="ASA18" s="471"/>
      <c r="ASB18" s="471"/>
      <c r="ASC18" s="471"/>
      <c r="ASD18" s="471"/>
      <c r="ASE18" s="471"/>
      <c r="ASF18" s="471"/>
      <c r="ASG18" s="471"/>
      <c r="ASH18" s="471"/>
      <c r="ASI18" s="471"/>
      <c r="ASJ18" s="471"/>
      <c r="ASK18" s="471"/>
      <c r="ASL18" s="471"/>
      <c r="ASM18" s="471"/>
      <c r="ASN18" s="471"/>
      <c r="ASO18" s="471"/>
      <c r="ASP18" s="471"/>
      <c r="ASQ18" s="471"/>
      <c r="ASR18" s="471"/>
      <c r="ASS18" s="471"/>
      <c r="AST18" s="471"/>
      <c r="ASU18" s="471"/>
      <c r="ASV18" s="471"/>
      <c r="ASW18" s="471"/>
      <c r="ASX18" s="471"/>
      <c r="ASY18" s="471"/>
      <c r="ASZ18" s="471"/>
      <c r="ATA18" s="471"/>
      <c r="ATB18" s="471"/>
      <c r="ATC18" s="471"/>
      <c r="ATD18" s="471"/>
      <c r="ATE18" s="471"/>
      <c r="ATF18" s="471"/>
      <c r="ATG18" s="471"/>
      <c r="ATH18" s="471"/>
      <c r="ATI18" s="471"/>
      <c r="ATJ18" s="471"/>
      <c r="ATK18" s="471"/>
      <c r="ATL18" s="471"/>
      <c r="ATM18" s="471"/>
      <c r="ATN18" s="471"/>
      <c r="ATO18" s="471"/>
      <c r="ATP18" s="471"/>
      <c r="ATQ18" s="471"/>
      <c r="ATR18" s="471"/>
      <c r="ATS18" s="471"/>
      <c r="ATT18" s="471"/>
      <c r="ATU18" s="471"/>
      <c r="ATV18" s="471"/>
      <c r="ATW18" s="471"/>
      <c r="ATX18" s="471"/>
      <c r="ATY18" s="471"/>
      <c r="ATZ18" s="471"/>
      <c r="AUA18" s="471"/>
      <c r="AUB18" s="471"/>
      <c r="AUC18" s="471"/>
      <c r="AUD18" s="471"/>
      <c r="AUE18" s="471"/>
      <c r="AUF18" s="471"/>
      <c r="AUG18" s="471"/>
      <c r="AUH18" s="471"/>
      <c r="AUI18" s="471"/>
      <c r="AUJ18" s="471"/>
      <c r="AUK18" s="471"/>
      <c r="AUL18" s="471"/>
      <c r="AUM18" s="471"/>
      <c r="AUN18" s="471"/>
      <c r="AUO18" s="471"/>
      <c r="AUP18" s="471"/>
      <c r="AUQ18" s="471"/>
      <c r="AUR18" s="471"/>
      <c r="AUS18" s="471"/>
      <c r="AUT18" s="471"/>
      <c r="AUU18" s="471"/>
      <c r="AUV18" s="471"/>
      <c r="AUW18" s="471"/>
      <c r="AUX18" s="471"/>
      <c r="AUY18" s="471"/>
      <c r="AUZ18" s="471"/>
      <c r="AVA18" s="471"/>
      <c r="AVB18" s="471"/>
      <c r="AVC18" s="471"/>
      <c r="AVD18" s="471"/>
      <c r="AVE18" s="471"/>
      <c r="AVF18" s="471"/>
      <c r="AVG18" s="471"/>
      <c r="AVH18" s="471"/>
      <c r="AVI18" s="471"/>
      <c r="AVJ18" s="471"/>
      <c r="AVK18" s="471"/>
      <c r="AVL18" s="471"/>
      <c r="AVM18" s="471"/>
      <c r="AVN18" s="471"/>
      <c r="AVO18" s="471"/>
      <c r="AVP18" s="471"/>
      <c r="AVQ18" s="471"/>
      <c r="AVR18" s="471"/>
      <c r="AVS18" s="471"/>
      <c r="AVT18" s="471"/>
      <c r="AVU18" s="471"/>
      <c r="AVV18" s="471"/>
      <c r="AVW18" s="471"/>
      <c r="AVX18" s="471"/>
      <c r="AVY18" s="471"/>
      <c r="AVZ18" s="471"/>
      <c r="AWA18" s="471"/>
      <c r="AWB18" s="471"/>
      <c r="AWC18" s="471"/>
      <c r="AWD18" s="471"/>
      <c r="AWE18" s="471"/>
      <c r="AWF18" s="471"/>
      <c r="AWG18" s="471"/>
      <c r="AWH18" s="471"/>
      <c r="AWI18" s="471"/>
      <c r="AWJ18" s="471"/>
      <c r="AWK18" s="471"/>
      <c r="AWL18" s="471"/>
      <c r="AWM18" s="471"/>
      <c r="AWN18" s="471"/>
      <c r="AWO18" s="471"/>
      <c r="AWP18" s="471"/>
      <c r="AWQ18" s="471"/>
      <c r="AWR18" s="471"/>
      <c r="AWS18" s="471"/>
      <c r="AWT18" s="471"/>
      <c r="AWU18" s="471"/>
      <c r="AWV18" s="471"/>
      <c r="AWW18" s="471"/>
      <c r="AWX18" s="471"/>
      <c r="AWY18" s="471"/>
      <c r="AWZ18" s="471"/>
      <c r="AXA18" s="471"/>
      <c r="AXB18" s="471"/>
      <c r="AXC18" s="471"/>
      <c r="AXD18" s="471"/>
      <c r="AXE18" s="471"/>
      <c r="AXF18" s="471"/>
      <c r="AXG18" s="471"/>
      <c r="AXH18" s="471"/>
      <c r="AXI18" s="471"/>
      <c r="AXJ18" s="471"/>
      <c r="AXK18" s="471"/>
      <c r="AXL18" s="471"/>
      <c r="AXM18" s="471"/>
      <c r="AXN18" s="471"/>
      <c r="AXO18" s="471"/>
      <c r="AXP18" s="471"/>
      <c r="AXQ18" s="471"/>
      <c r="AXR18" s="471"/>
      <c r="AXS18" s="471"/>
      <c r="AXT18" s="471"/>
      <c r="AXU18" s="471"/>
      <c r="AXV18" s="471"/>
      <c r="AXW18" s="471"/>
      <c r="AXX18" s="471"/>
      <c r="AXY18" s="471"/>
      <c r="AXZ18" s="471"/>
      <c r="AYA18" s="471"/>
      <c r="AYB18" s="471"/>
      <c r="AYC18" s="471"/>
      <c r="AYD18" s="471"/>
      <c r="AYE18" s="471"/>
      <c r="AYF18" s="471"/>
      <c r="AYG18" s="471"/>
      <c r="AYH18" s="471"/>
      <c r="AYI18" s="471"/>
      <c r="AYJ18" s="471"/>
      <c r="AYK18" s="471"/>
      <c r="AYL18" s="471"/>
      <c r="AYM18" s="471"/>
      <c r="AYN18" s="471"/>
      <c r="AYO18" s="471"/>
      <c r="AYP18" s="471"/>
      <c r="AYQ18" s="471"/>
      <c r="AYR18" s="471"/>
      <c r="AYS18" s="471"/>
      <c r="AYT18" s="471"/>
      <c r="AYU18" s="471"/>
      <c r="AYV18" s="471"/>
      <c r="AYW18" s="471"/>
      <c r="AYX18" s="471"/>
      <c r="AYY18" s="471"/>
      <c r="AYZ18" s="471"/>
      <c r="AZA18" s="471"/>
      <c r="AZB18" s="471"/>
      <c r="AZC18" s="471"/>
      <c r="AZD18" s="471"/>
      <c r="AZE18" s="471"/>
      <c r="AZF18" s="471"/>
      <c r="AZG18" s="471"/>
      <c r="AZH18" s="471"/>
      <c r="AZI18" s="471"/>
      <c r="AZJ18" s="471"/>
      <c r="AZK18" s="471"/>
      <c r="AZL18" s="471"/>
      <c r="AZM18" s="471"/>
      <c r="AZN18" s="471"/>
      <c r="AZO18" s="471"/>
      <c r="AZP18" s="471"/>
      <c r="AZQ18" s="471"/>
      <c r="AZR18" s="471"/>
      <c r="AZS18" s="471"/>
      <c r="AZT18" s="471"/>
      <c r="AZU18" s="471"/>
      <c r="AZV18" s="471"/>
      <c r="AZW18" s="471"/>
      <c r="AZX18" s="471"/>
      <c r="AZY18" s="471"/>
      <c r="AZZ18" s="471"/>
      <c r="BAA18" s="471"/>
      <c r="BAB18" s="471"/>
      <c r="BAC18" s="471"/>
      <c r="BAD18" s="471"/>
      <c r="BAE18" s="471"/>
      <c r="BAF18" s="471"/>
      <c r="BAG18" s="471"/>
      <c r="BAH18" s="471"/>
      <c r="BAI18" s="471"/>
      <c r="BAJ18" s="471"/>
      <c r="BAK18" s="471"/>
      <c r="BAL18" s="471"/>
      <c r="BAM18" s="471"/>
      <c r="BAN18" s="471"/>
      <c r="BAO18" s="471"/>
      <c r="BAP18" s="471"/>
      <c r="BAQ18" s="471"/>
      <c r="BAR18" s="471"/>
      <c r="BAS18" s="471"/>
      <c r="BAT18" s="471"/>
      <c r="BAU18" s="471"/>
      <c r="BAV18" s="471"/>
      <c r="BAW18" s="471"/>
      <c r="BAX18" s="471"/>
      <c r="BAY18" s="471"/>
      <c r="BAZ18" s="471"/>
      <c r="BBA18" s="471"/>
      <c r="BBB18" s="471"/>
      <c r="BBC18" s="471"/>
      <c r="BBD18" s="471"/>
      <c r="BBE18" s="471"/>
      <c r="BBF18" s="471"/>
      <c r="BBG18" s="471"/>
      <c r="BBH18" s="471"/>
      <c r="BBI18" s="471"/>
      <c r="BBJ18" s="471"/>
      <c r="BBK18" s="471"/>
      <c r="BBL18" s="471"/>
      <c r="BBM18" s="471"/>
      <c r="BBN18" s="471"/>
      <c r="BBO18" s="471"/>
      <c r="BBP18" s="471"/>
      <c r="BBQ18" s="471"/>
      <c r="BBR18" s="471"/>
      <c r="BBS18" s="471"/>
      <c r="BBT18" s="471"/>
      <c r="BBU18" s="471"/>
      <c r="BBV18" s="471"/>
      <c r="BBW18" s="471"/>
      <c r="BBX18" s="471"/>
      <c r="BBY18" s="471"/>
      <c r="BBZ18" s="471"/>
      <c r="BCA18" s="471"/>
      <c r="BCB18" s="471"/>
      <c r="BCC18" s="471"/>
      <c r="BCD18" s="471"/>
      <c r="BCE18" s="471"/>
      <c r="BCF18" s="471"/>
      <c r="BCG18" s="471"/>
      <c r="BCH18" s="471"/>
      <c r="BCI18" s="471"/>
      <c r="BCJ18" s="471"/>
      <c r="BCK18" s="471"/>
      <c r="BCL18" s="471"/>
      <c r="BCM18" s="471"/>
      <c r="BCN18" s="471"/>
      <c r="BCO18" s="471"/>
      <c r="BCP18" s="471"/>
      <c r="BCQ18" s="471"/>
      <c r="BCR18" s="471"/>
      <c r="BCS18" s="471"/>
      <c r="BCT18" s="471"/>
      <c r="BCU18" s="471"/>
      <c r="BCV18" s="471"/>
      <c r="BCW18" s="471"/>
      <c r="BCX18" s="471"/>
      <c r="BCY18" s="471"/>
      <c r="BCZ18" s="471"/>
      <c r="BDA18" s="471"/>
      <c r="BDB18" s="471"/>
      <c r="BDC18" s="471"/>
      <c r="BDD18" s="471"/>
      <c r="BDE18" s="471"/>
      <c r="BDF18" s="471"/>
      <c r="BDG18" s="471"/>
      <c r="BDH18" s="471"/>
      <c r="BDI18" s="471"/>
      <c r="BDJ18" s="471"/>
      <c r="BDK18" s="471"/>
      <c r="BDL18" s="471"/>
      <c r="BDM18" s="471"/>
      <c r="BDN18" s="471"/>
      <c r="BDO18" s="471"/>
      <c r="BDP18" s="471"/>
      <c r="BDQ18" s="471"/>
      <c r="BDR18" s="471"/>
      <c r="BDS18" s="471"/>
      <c r="BDT18" s="471"/>
      <c r="BDU18" s="471"/>
      <c r="BDV18" s="471"/>
      <c r="BDW18" s="471"/>
      <c r="BDX18" s="471"/>
      <c r="BDY18" s="471"/>
      <c r="BDZ18" s="471"/>
      <c r="BEA18" s="471"/>
      <c r="BEB18" s="471"/>
      <c r="BEC18" s="471"/>
      <c r="BED18" s="471"/>
    </row>
    <row r="19" spans="1:1486" s="445" customFormat="1" ht="27" customHeight="1" x14ac:dyDescent="0.2">
      <c r="A19" s="442" t="str">
        <f>'P4'!B4</f>
        <v>4. Contribución al ordenamiento productivo y social de los predios vinculados al cultivo de caña de azúcar para la producción de panela</v>
      </c>
      <c r="B19" s="443">
        <f>SUM(B20:B21)</f>
        <v>324733260</v>
      </c>
      <c r="C19" s="443">
        <f t="shared" ref="C19:U19" si="4">SUM(C20:C21)</f>
        <v>2145444939</v>
      </c>
      <c r="D19" s="443">
        <f t="shared" si="4"/>
        <v>1540586566.4000001</v>
      </c>
      <c r="E19" s="443">
        <f t="shared" si="4"/>
        <v>1540586566.4000001</v>
      </c>
      <c r="F19" s="443">
        <f t="shared" si="4"/>
        <v>1540586566.4000001</v>
      </c>
      <c r="G19" s="443">
        <f t="shared" si="4"/>
        <v>1540586566.4000001</v>
      </c>
      <c r="H19" s="443">
        <f t="shared" si="4"/>
        <v>1540586566.4000001</v>
      </c>
      <c r="I19" s="443">
        <f t="shared" si="4"/>
        <v>1540586566.4000001</v>
      </c>
      <c r="J19" s="443">
        <f t="shared" si="4"/>
        <v>1151176566.4000001</v>
      </c>
      <c r="K19" s="443">
        <f t="shared" si="4"/>
        <v>1070636566.4</v>
      </c>
      <c r="L19" s="443">
        <f t="shared" si="4"/>
        <v>1460046566.4000001</v>
      </c>
      <c r="M19" s="443">
        <f t="shared" si="4"/>
        <v>1151176566.4000001</v>
      </c>
      <c r="N19" s="443">
        <f t="shared" si="4"/>
        <v>1070636566.4</v>
      </c>
      <c r="O19" s="443">
        <f t="shared" si="4"/>
        <v>1460046566.4000001</v>
      </c>
      <c r="P19" s="443">
        <f t="shared" si="4"/>
        <v>1151176566.4000001</v>
      </c>
      <c r="Q19" s="443">
        <f t="shared" si="4"/>
        <v>1070636566.4</v>
      </c>
      <c r="R19" s="443">
        <f t="shared" si="4"/>
        <v>1460046566.4000001</v>
      </c>
      <c r="S19" s="443">
        <f t="shared" si="4"/>
        <v>1151176566.4000001</v>
      </c>
      <c r="T19" s="443">
        <f t="shared" si="4"/>
        <v>1070636566.4</v>
      </c>
      <c r="U19" s="443">
        <f t="shared" si="4"/>
        <v>1460046566.4000001</v>
      </c>
      <c r="V19" s="443">
        <f>SUM(V20:V21)</f>
        <v>26441136394.199997</v>
      </c>
      <c r="W19" s="444">
        <f t="shared" si="1"/>
        <v>7.5500431364906731E-3</v>
      </c>
      <c r="X19" s="327"/>
      <c r="Y19" s="471"/>
      <c r="Z19" s="471"/>
      <c r="AA19" s="471"/>
      <c r="AB19" s="471"/>
      <c r="AC19" s="471"/>
      <c r="AD19" s="471"/>
      <c r="AE19" s="471"/>
      <c r="AF19" s="471"/>
      <c r="AG19" s="471"/>
      <c r="AH19" s="471"/>
      <c r="AI19" s="471"/>
      <c r="AJ19" s="471"/>
      <c r="AK19" s="471"/>
      <c r="AL19" s="471"/>
      <c r="AM19" s="471"/>
      <c r="AN19" s="471"/>
      <c r="AO19" s="471"/>
      <c r="AP19" s="471"/>
      <c r="AQ19" s="471"/>
      <c r="AR19" s="471"/>
      <c r="AS19" s="471"/>
      <c r="AT19" s="471"/>
      <c r="AU19" s="471"/>
      <c r="AV19" s="471"/>
      <c r="AW19" s="471"/>
      <c r="AX19" s="471"/>
      <c r="AY19" s="471"/>
      <c r="AZ19" s="471"/>
      <c r="BA19" s="471"/>
      <c r="BB19" s="471"/>
      <c r="BC19" s="471"/>
      <c r="BD19" s="471"/>
      <c r="BE19" s="471"/>
      <c r="BF19" s="471"/>
      <c r="BG19" s="471"/>
      <c r="BH19" s="471"/>
      <c r="BI19" s="471"/>
      <c r="BJ19" s="471"/>
      <c r="BK19" s="471"/>
      <c r="BL19" s="471"/>
      <c r="BM19" s="471"/>
      <c r="BN19" s="471"/>
      <c r="BO19" s="471"/>
      <c r="BP19" s="471"/>
      <c r="BQ19" s="471"/>
      <c r="BR19" s="471"/>
      <c r="BS19" s="471"/>
      <c r="BT19" s="471"/>
      <c r="BU19" s="471"/>
      <c r="BV19" s="471"/>
      <c r="BW19" s="471"/>
      <c r="BX19" s="471"/>
      <c r="BY19" s="471"/>
      <c r="BZ19" s="471"/>
      <c r="CA19" s="471"/>
      <c r="CB19" s="471"/>
      <c r="CC19" s="471"/>
      <c r="CD19" s="471"/>
      <c r="CE19" s="471"/>
      <c r="CF19" s="471"/>
      <c r="CG19" s="471"/>
      <c r="CH19" s="471"/>
      <c r="CI19" s="471"/>
      <c r="CJ19" s="471"/>
      <c r="CK19" s="471"/>
      <c r="CL19" s="471"/>
      <c r="CM19" s="471"/>
      <c r="CN19" s="471"/>
      <c r="CO19" s="471"/>
      <c r="CP19" s="471"/>
      <c r="CQ19" s="471"/>
      <c r="CR19" s="471"/>
      <c r="CS19" s="471"/>
      <c r="CT19" s="471"/>
      <c r="CU19" s="471"/>
      <c r="CV19" s="471"/>
      <c r="CW19" s="471"/>
      <c r="CX19" s="471"/>
      <c r="CY19" s="471"/>
      <c r="CZ19" s="471"/>
      <c r="DA19" s="471"/>
      <c r="DB19" s="471"/>
      <c r="DC19" s="471"/>
      <c r="DD19" s="471"/>
      <c r="DE19" s="471"/>
      <c r="DF19" s="471"/>
      <c r="DG19" s="471"/>
      <c r="DH19" s="471"/>
      <c r="DI19" s="471"/>
      <c r="DJ19" s="471"/>
      <c r="DK19" s="471"/>
      <c r="DL19" s="471"/>
      <c r="DM19" s="471"/>
      <c r="DN19" s="471"/>
      <c r="DO19" s="471"/>
      <c r="DP19" s="471"/>
      <c r="DQ19" s="471"/>
      <c r="DR19" s="471"/>
      <c r="DS19" s="471"/>
      <c r="DT19" s="471"/>
      <c r="DU19" s="471"/>
      <c r="DV19" s="471"/>
      <c r="DW19" s="471"/>
      <c r="DX19" s="471"/>
      <c r="DY19" s="471"/>
      <c r="DZ19" s="471"/>
      <c r="EA19" s="471"/>
      <c r="EB19" s="471"/>
      <c r="EC19" s="471"/>
      <c r="ED19" s="471"/>
      <c r="EE19" s="471"/>
      <c r="EF19" s="471"/>
      <c r="EG19" s="471"/>
      <c r="EH19" s="471"/>
      <c r="EI19" s="471"/>
      <c r="EJ19" s="471"/>
      <c r="EK19" s="471"/>
      <c r="EL19" s="471"/>
      <c r="EM19" s="471"/>
      <c r="EN19" s="471"/>
      <c r="EO19" s="471"/>
      <c r="EP19" s="471"/>
      <c r="EQ19" s="471"/>
      <c r="ER19" s="471"/>
      <c r="ES19" s="471"/>
      <c r="ET19" s="471"/>
      <c r="EU19" s="471"/>
      <c r="EV19" s="471"/>
      <c r="EW19" s="471"/>
      <c r="EX19" s="471"/>
      <c r="EY19" s="471"/>
      <c r="EZ19" s="471"/>
      <c r="FA19" s="471"/>
      <c r="FB19" s="471"/>
      <c r="FC19" s="471"/>
      <c r="FD19" s="471"/>
      <c r="FE19" s="471"/>
      <c r="FF19" s="471"/>
      <c r="FG19" s="471"/>
      <c r="FH19" s="471"/>
      <c r="FI19" s="471"/>
      <c r="FJ19" s="471"/>
      <c r="FK19" s="471"/>
      <c r="FL19" s="471"/>
      <c r="FM19" s="471"/>
      <c r="FN19" s="471"/>
      <c r="FO19" s="471"/>
      <c r="FP19" s="471"/>
      <c r="FQ19" s="471"/>
      <c r="FR19" s="471"/>
      <c r="FS19" s="471"/>
      <c r="FT19" s="471"/>
      <c r="FU19" s="471"/>
      <c r="FV19" s="471"/>
      <c r="FW19" s="471"/>
      <c r="FX19" s="471"/>
      <c r="FY19" s="471"/>
      <c r="FZ19" s="471"/>
      <c r="GA19" s="471"/>
      <c r="GB19" s="471"/>
      <c r="GC19" s="471"/>
      <c r="GD19" s="471"/>
      <c r="GE19" s="471"/>
      <c r="GF19" s="471"/>
      <c r="GG19" s="471"/>
      <c r="GH19" s="471"/>
      <c r="GI19" s="471"/>
      <c r="GJ19" s="471"/>
      <c r="GK19" s="471"/>
      <c r="GL19" s="471"/>
      <c r="GM19" s="471"/>
      <c r="GN19" s="471"/>
      <c r="GO19" s="471"/>
      <c r="GP19" s="471"/>
      <c r="GQ19" s="471"/>
      <c r="GR19" s="471"/>
      <c r="GS19" s="471"/>
      <c r="GT19" s="471"/>
      <c r="GU19" s="471"/>
      <c r="GV19" s="471"/>
      <c r="GW19" s="471"/>
      <c r="GX19" s="471"/>
      <c r="GY19" s="471"/>
      <c r="GZ19" s="471"/>
      <c r="HA19" s="471"/>
      <c r="HB19" s="471"/>
      <c r="HC19" s="471"/>
      <c r="HD19" s="471"/>
      <c r="HE19" s="471"/>
      <c r="HF19" s="471"/>
      <c r="HG19" s="471"/>
      <c r="HH19" s="471"/>
      <c r="HI19" s="471"/>
      <c r="HJ19" s="471"/>
      <c r="HK19" s="471"/>
      <c r="HL19" s="471"/>
      <c r="HM19" s="471"/>
      <c r="HN19" s="471"/>
      <c r="HO19" s="471"/>
      <c r="HP19" s="471"/>
      <c r="HQ19" s="471"/>
      <c r="HR19" s="471"/>
      <c r="HS19" s="471"/>
      <c r="HT19" s="471"/>
      <c r="HU19" s="471"/>
      <c r="HV19" s="471"/>
      <c r="HW19" s="471"/>
      <c r="HX19" s="471"/>
      <c r="HY19" s="471"/>
      <c r="HZ19" s="471"/>
      <c r="IA19" s="471"/>
      <c r="IB19" s="471"/>
      <c r="IC19" s="471"/>
      <c r="ID19" s="471"/>
      <c r="IE19" s="471"/>
      <c r="IF19" s="471"/>
      <c r="IG19" s="471"/>
      <c r="IH19" s="471"/>
      <c r="II19" s="471"/>
      <c r="IJ19" s="471"/>
      <c r="IK19" s="471"/>
      <c r="IL19" s="471"/>
      <c r="IM19" s="471"/>
      <c r="IN19" s="471"/>
      <c r="IO19" s="471"/>
      <c r="IP19" s="471"/>
      <c r="IQ19" s="471"/>
      <c r="IR19" s="471"/>
      <c r="IS19" s="471"/>
      <c r="IT19" s="471"/>
      <c r="IU19" s="471"/>
      <c r="IV19" s="471"/>
      <c r="IW19" s="471"/>
      <c r="IX19" s="471"/>
      <c r="IY19" s="471"/>
      <c r="IZ19" s="471"/>
      <c r="JA19" s="471"/>
      <c r="JB19" s="471"/>
      <c r="JC19" s="471"/>
      <c r="JD19" s="471"/>
      <c r="JE19" s="471"/>
      <c r="JF19" s="471"/>
      <c r="JG19" s="471"/>
      <c r="JH19" s="471"/>
      <c r="JI19" s="471"/>
      <c r="JJ19" s="471"/>
      <c r="JK19" s="471"/>
      <c r="JL19" s="471"/>
      <c r="JM19" s="471"/>
      <c r="JN19" s="471"/>
      <c r="JO19" s="471"/>
      <c r="JP19" s="471"/>
      <c r="JQ19" s="471"/>
      <c r="JR19" s="471"/>
      <c r="JS19" s="471"/>
      <c r="JT19" s="471"/>
      <c r="JU19" s="471"/>
      <c r="JV19" s="471"/>
      <c r="JW19" s="471"/>
      <c r="JX19" s="471"/>
      <c r="JY19" s="471"/>
      <c r="JZ19" s="471"/>
      <c r="KA19" s="471"/>
      <c r="KB19" s="471"/>
      <c r="KC19" s="471"/>
      <c r="KD19" s="471"/>
      <c r="KE19" s="471"/>
      <c r="KF19" s="471"/>
      <c r="KG19" s="471"/>
      <c r="KH19" s="471"/>
      <c r="KI19" s="471"/>
      <c r="KJ19" s="471"/>
      <c r="KK19" s="471"/>
      <c r="KL19" s="471"/>
      <c r="KM19" s="471"/>
      <c r="KN19" s="471"/>
      <c r="KO19" s="471"/>
      <c r="KP19" s="471"/>
      <c r="KQ19" s="471"/>
      <c r="KR19" s="471"/>
      <c r="KS19" s="471"/>
      <c r="KT19" s="471"/>
      <c r="KU19" s="471"/>
      <c r="KV19" s="471"/>
      <c r="KW19" s="471"/>
      <c r="KX19" s="471"/>
      <c r="KY19" s="471"/>
      <c r="KZ19" s="471"/>
      <c r="LA19" s="471"/>
      <c r="LB19" s="471"/>
      <c r="LC19" s="471"/>
      <c r="LD19" s="471"/>
      <c r="LE19" s="471"/>
      <c r="LF19" s="471"/>
      <c r="LG19" s="471"/>
      <c r="LH19" s="471"/>
      <c r="LI19" s="471"/>
      <c r="LJ19" s="471"/>
      <c r="LK19" s="471"/>
      <c r="LL19" s="471"/>
      <c r="LM19" s="471"/>
      <c r="LN19" s="471"/>
      <c r="LO19" s="471"/>
      <c r="LP19" s="471"/>
      <c r="LQ19" s="471"/>
      <c r="LR19" s="471"/>
      <c r="LS19" s="471"/>
      <c r="LT19" s="471"/>
      <c r="LU19" s="471"/>
      <c r="LV19" s="471"/>
      <c r="LW19" s="471"/>
      <c r="LX19" s="471"/>
      <c r="LY19" s="471"/>
      <c r="LZ19" s="471"/>
      <c r="MA19" s="471"/>
      <c r="MB19" s="471"/>
      <c r="MC19" s="471"/>
      <c r="MD19" s="471"/>
      <c r="ME19" s="471"/>
      <c r="MF19" s="471"/>
      <c r="MG19" s="471"/>
      <c r="MH19" s="471"/>
      <c r="MI19" s="471"/>
      <c r="MJ19" s="471"/>
      <c r="MK19" s="471"/>
      <c r="ML19" s="471"/>
      <c r="MM19" s="471"/>
      <c r="MN19" s="471"/>
      <c r="MO19" s="471"/>
      <c r="MP19" s="471"/>
      <c r="MQ19" s="471"/>
      <c r="MR19" s="471"/>
      <c r="MS19" s="471"/>
      <c r="MT19" s="471"/>
      <c r="MU19" s="471"/>
      <c r="MV19" s="471"/>
      <c r="MW19" s="471"/>
      <c r="MX19" s="471"/>
      <c r="MY19" s="471"/>
      <c r="MZ19" s="471"/>
      <c r="NA19" s="471"/>
      <c r="NB19" s="471"/>
      <c r="NC19" s="471"/>
      <c r="ND19" s="471"/>
      <c r="NE19" s="471"/>
      <c r="NF19" s="471"/>
      <c r="NG19" s="471"/>
      <c r="NH19" s="471"/>
      <c r="NI19" s="471"/>
      <c r="NJ19" s="471"/>
      <c r="NK19" s="471"/>
      <c r="NL19" s="471"/>
      <c r="NM19" s="471"/>
      <c r="NN19" s="471"/>
      <c r="NO19" s="471"/>
      <c r="NP19" s="471"/>
      <c r="NQ19" s="471"/>
      <c r="NR19" s="471"/>
      <c r="NS19" s="471"/>
      <c r="NT19" s="471"/>
      <c r="NU19" s="471"/>
      <c r="NV19" s="471"/>
      <c r="NW19" s="471"/>
      <c r="NX19" s="471"/>
      <c r="NY19" s="471"/>
      <c r="NZ19" s="471"/>
      <c r="OA19" s="471"/>
      <c r="OB19" s="471"/>
      <c r="OC19" s="471"/>
      <c r="OD19" s="471"/>
      <c r="OE19" s="471"/>
      <c r="OF19" s="471"/>
      <c r="OG19" s="471"/>
      <c r="OH19" s="471"/>
      <c r="OI19" s="471"/>
      <c r="OJ19" s="471"/>
      <c r="OK19" s="471"/>
      <c r="OL19" s="471"/>
      <c r="OM19" s="471"/>
      <c r="ON19" s="471"/>
      <c r="OO19" s="471"/>
      <c r="OP19" s="471"/>
      <c r="OQ19" s="471"/>
      <c r="OR19" s="471"/>
      <c r="OS19" s="471"/>
      <c r="OT19" s="471"/>
      <c r="OU19" s="471"/>
      <c r="OV19" s="471"/>
      <c r="OW19" s="471"/>
      <c r="OX19" s="471"/>
      <c r="OY19" s="471"/>
      <c r="OZ19" s="471"/>
      <c r="PA19" s="471"/>
      <c r="PB19" s="471"/>
      <c r="PC19" s="471"/>
      <c r="PD19" s="471"/>
      <c r="PE19" s="471"/>
      <c r="PF19" s="471"/>
      <c r="PG19" s="471"/>
      <c r="PH19" s="471"/>
      <c r="PI19" s="471"/>
      <c r="PJ19" s="471"/>
      <c r="PK19" s="471"/>
      <c r="PL19" s="471"/>
      <c r="PM19" s="471"/>
      <c r="PN19" s="471"/>
      <c r="PO19" s="471"/>
      <c r="PP19" s="471"/>
      <c r="PQ19" s="471"/>
      <c r="PR19" s="471"/>
      <c r="PS19" s="471"/>
      <c r="PT19" s="471"/>
      <c r="PU19" s="471"/>
      <c r="PV19" s="471"/>
      <c r="PW19" s="471"/>
      <c r="PX19" s="471"/>
      <c r="PY19" s="471"/>
      <c r="PZ19" s="471"/>
      <c r="QA19" s="471"/>
      <c r="QB19" s="471"/>
      <c r="QC19" s="471"/>
      <c r="QD19" s="471"/>
      <c r="QE19" s="471"/>
      <c r="QF19" s="471"/>
      <c r="QG19" s="471"/>
      <c r="QH19" s="471"/>
      <c r="QI19" s="471"/>
      <c r="QJ19" s="471"/>
      <c r="QK19" s="471"/>
      <c r="QL19" s="471"/>
      <c r="QM19" s="471"/>
      <c r="QN19" s="471"/>
      <c r="QO19" s="471"/>
      <c r="QP19" s="471"/>
      <c r="QQ19" s="471"/>
      <c r="QR19" s="471"/>
      <c r="QS19" s="471"/>
      <c r="QT19" s="471"/>
      <c r="QU19" s="471"/>
      <c r="QV19" s="471"/>
      <c r="QW19" s="471"/>
      <c r="QX19" s="471"/>
      <c r="QY19" s="471"/>
      <c r="QZ19" s="471"/>
      <c r="RA19" s="471"/>
      <c r="RB19" s="471"/>
      <c r="RC19" s="471"/>
      <c r="RD19" s="471"/>
      <c r="RE19" s="471"/>
      <c r="RF19" s="471"/>
      <c r="RG19" s="471"/>
      <c r="RH19" s="471"/>
      <c r="RI19" s="471"/>
      <c r="RJ19" s="471"/>
      <c r="RK19" s="471"/>
      <c r="RL19" s="471"/>
      <c r="RM19" s="471"/>
      <c r="RN19" s="471"/>
      <c r="RO19" s="471"/>
      <c r="RP19" s="471"/>
      <c r="RQ19" s="471"/>
      <c r="RR19" s="471"/>
      <c r="RS19" s="471"/>
      <c r="RT19" s="471"/>
      <c r="RU19" s="471"/>
      <c r="RV19" s="471"/>
      <c r="RW19" s="471"/>
      <c r="RX19" s="471"/>
      <c r="RY19" s="471"/>
      <c r="RZ19" s="471"/>
      <c r="SA19" s="471"/>
      <c r="SB19" s="471"/>
      <c r="SC19" s="471"/>
      <c r="SD19" s="471"/>
      <c r="SE19" s="471"/>
      <c r="SF19" s="471"/>
      <c r="SG19" s="471"/>
      <c r="SH19" s="471"/>
      <c r="SI19" s="471"/>
      <c r="SJ19" s="471"/>
      <c r="SK19" s="471"/>
      <c r="SL19" s="471"/>
      <c r="SM19" s="471"/>
      <c r="SN19" s="471"/>
      <c r="SO19" s="471"/>
      <c r="SP19" s="471"/>
      <c r="SQ19" s="471"/>
      <c r="SR19" s="471"/>
      <c r="SS19" s="471"/>
      <c r="ST19" s="471"/>
      <c r="SU19" s="471"/>
      <c r="SV19" s="471"/>
      <c r="SW19" s="471"/>
      <c r="SX19" s="471"/>
      <c r="SY19" s="471"/>
      <c r="SZ19" s="471"/>
      <c r="TA19" s="471"/>
      <c r="TB19" s="471"/>
      <c r="TC19" s="471"/>
      <c r="TD19" s="471"/>
      <c r="TE19" s="471"/>
      <c r="TF19" s="471"/>
      <c r="TG19" s="471"/>
      <c r="TH19" s="471"/>
      <c r="TI19" s="471"/>
      <c r="TJ19" s="471"/>
      <c r="TK19" s="471"/>
      <c r="TL19" s="471"/>
      <c r="TM19" s="471"/>
      <c r="TN19" s="471"/>
      <c r="TO19" s="471"/>
      <c r="TP19" s="471"/>
      <c r="TQ19" s="471"/>
      <c r="TR19" s="471"/>
      <c r="TS19" s="471"/>
      <c r="TT19" s="471"/>
      <c r="TU19" s="471"/>
      <c r="TV19" s="471"/>
      <c r="TW19" s="471"/>
      <c r="TX19" s="471"/>
      <c r="TY19" s="471"/>
      <c r="TZ19" s="471"/>
      <c r="UA19" s="471"/>
      <c r="UB19" s="471"/>
      <c r="UC19" s="471"/>
      <c r="UD19" s="471"/>
      <c r="UE19" s="471"/>
      <c r="UF19" s="471"/>
      <c r="UG19" s="471"/>
      <c r="UH19" s="471"/>
      <c r="UI19" s="471"/>
      <c r="UJ19" s="471"/>
      <c r="UK19" s="471"/>
      <c r="UL19" s="471"/>
      <c r="UM19" s="471"/>
      <c r="UN19" s="471"/>
      <c r="UO19" s="471"/>
      <c r="UP19" s="471"/>
      <c r="UQ19" s="471"/>
      <c r="UR19" s="471"/>
      <c r="US19" s="471"/>
      <c r="UT19" s="471"/>
      <c r="UU19" s="471"/>
      <c r="UV19" s="471"/>
      <c r="UW19" s="471"/>
      <c r="UX19" s="471"/>
      <c r="UY19" s="471"/>
      <c r="UZ19" s="471"/>
      <c r="VA19" s="471"/>
      <c r="VB19" s="471"/>
      <c r="VC19" s="471"/>
      <c r="VD19" s="471"/>
      <c r="VE19" s="471"/>
      <c r="VF19" s="471"/>
      <c r="VG19" s="471"/>
      <c r="VH19" s="471"/>
      <c r="VI19" s="471"/>
      <c r="VJ19" s="471"/>
      <c r="VK19" s="471"/>
      <c r="VL19" s="471"/>
      <c r="VM19" s="471"/>
      <c r="VN19" s="471"/>
      <c r="VO19" s="471"/>
      <c r="VP19" s="471"/>
      <c r="VQ19" s="471"/>
      <c r="VR19" s="471"/>
      <c r="VS19" s="471"/>
      <c r="VT19" s="471"/>
      <c r="VU19" s="471"/>
      <c r="VV19" s="471"/>
      <c r="VW19" s="471"/>
      <c r="VX19" s="471"/>
      <c r="VY19" s="471"/>
      <c r="VZ19" s="471"/>
      <c r="WA19" s="471"/>
      <c r="WB19" s="471"/>
      <c r="WC19" s="471"/>
      <c r="WD19" s="471"/>
      <c r="WE19" s="471"/>
      <c r="WF19" s="471"/>
      <c r="WG19" s="471"/>
      <c r="WH19" s="471"/>
      <c r="WI19" s="471"/>
      <c r="WJ19" s="471"/>
      <c r="WK19" s="471"/>
      <c r="WL19" s="471"/>
      <c r="WM19" s="471"/>
      <c r="WN19" s="471"/>
      <c r="WO19" s="471"/>
      <c r="WP19" s="471"/>
      <c r="WQ19" s="471"/>
      <c r="WR19" s="471"/>
      <c r="WS19" s="471"/>
      <c r="WT19" s="471"/>
      <c r="WU19" s="471"/>
      <c r="WV19" s="471"/>
      <c r="WW19" s="471"/>
      <c r="WX19" s="471"/>
      <c r="WY19" s="471"/>
      <c r="WZ19" s="471"/>
      <c r="XA19" s="471"/>
      <c r="XB19" s="471"/>
      <c r="XC19" s="471"/>
      <c r="XD19" s="471"/>
      <c r="XE19" s="471"/>
      <c r="XF19" s="471"/>
      <c r="XG19" s="471"/>
      <c r="XH19" s="471"/>
      <c r="XI19" s="471"/>
      <c r="XJ19" s="471"/>
      <c r="XK19" s="471"/>
      <c r="XL19" s="471"/>
      <c r="XM19" s="471"/>
      <c r="XN19" s="471"/>
      <c r="XO19" s="471"/>
      <c r="XP19" s="471"/>
      <c r="XQ19" s="471"/>
      <c r="XR19" s="471"/>
      <c r="XS19" s="471"/>
      <c r="XT19" s="471"/>
      <c r="XU19" s="471"/>
      <c r="XV19" s="471"/>
      <c r="XW19" s="471"/>
      <c r="XX19" s="471"/>
      <c r="XY19" s="471"/>
      <c r="XZ19" s="471"/>
      <c r="YA19" s="471"/>
      <c r="YB19" s="471"/>
      <c r="YC19" s="471"/>
      <c r="YD19" s="471"/>
      <c r="YE19" s="471"/>
      <c r="YF19" s="471"/>
      <c r="YG19" s="471"/>
      <c r="YH19" s="471"/>
      <c r="YI19" s="471"/>
      <c r="YJ19" s="471"/>
      <c r="YK19" s="471"/>
      <c r="YL19" s="471"/>
      <c r="YM19" s="471"/>
      <c r="YN19" s="471"/>
      <c r="YO19" s="471"/>
      <c r="YP19" s="471"/>
      <c r="YQ19" s="471"/>
      <c r="YR19" s="471"/>
      <c r="YS19" s="471"/>
      <c r="YT19" s="471"/>
      <c r="YU19" s="471"/>
      <c r="YV19" s="471"/>
      <c r="YW19" s="471"/>
      <c r="YX19" s="471"/>
      <c r="YY19" s="471"/>
      <c r="YZ19" s="471"/>
      <c r="ZA19" s="471"/>
      <c r="ZB19" s="471"/>
      <c r="ZC19" s="471"/>
      <c r="ZD19" s="471"/>
      <c r="ZE19" s="471"/>
      <c r="ZF19" s="471"/>
      <c r="ZG19" s="471"/>
      <c r="ZH19" s="471"/>
      <c r="ZI19" s="471"/>
      <c r="ZJ19" s="471"/>
      <c r="ZK19" s="471"/>
      <c r="ZL19" s="471"/>
      <c r="ZM19" s="471"/>
      <c r="ZN19" s="471"/>
      <c r="ZO19" s="471"/>
      <c r="ZP19" s="471"/>
      <c r="ZQ19" s="471"/>
      <c r="ZR19" s="471"/>
      <c r="ZS19" s="471"/>
      <c r="ZT19" s="471"/>
      <c r="ZU19" s="471"/>
      <c r="ZV19" s="471"/>
      <c r="ZW19" s="471"/>
      <c r="ZX19" s="471"/>
      <c r="ZY19" s="471"/>
      <c r="ZZ19" s="471"/>
      <c r="AAA19" s="471"/>
      <c r="AAB19" s="471"/>
      <c r="AAC19" s="471"/>
      <c r="AAD19" s="471"/>
      <c r="AAE19" s="471"/>
      <c r="AAF19" s="471"/>
      <c r="AAG19" s="471"/>
      <c r="AAH19" s="471"/>
      <c r="AAI19" s="471"/>
      <c r="AAJ19" s="471"/>
      <c r="AAK19" s="471"/>
      <c r="AAL19" s="471"/>
      <c r="AAM19" s="471"/>
      <c r="AAN19" s="471"/>
      <c r="AAO19" s="471"/>
      <c r="AAP19" s="471"/>
      <c r="AAQ19" s="471"/>
      <c r="AAR19" s="471"/>
      <c r="AAS19" s="471"/>
      <c r="AAT19" s="471"/>
      <c r="AAU19" s="471"/>
      <c r="AAV19" s="471"/>
      <c r="AAW19" s="471"/>
      <c r="AAX19" s="471"/>
      <c r="AAY19" s="471"/>
      <c r="AAZ19" s="471"/>
      <c r="ABA19" s="471"/>
      <c r="ABB19" s="471"/>
      <c r="ABC19" s="471"/>
      <c r="ABD19" s="471"/>
      <c r="ABE19" s="471"/>
      <c r="ABF19" s="471"/>
      <c r="ABG19" s="471"/>
      <c r="ABH19" s="471"/>
      <c r="ABI19" s="471"/>
      <c r="ABJ19" s="471"/>
      <c r="ABK19" s="471"/>
      <c r="ABL19" s="471"/>
      <c r="ABM19" s="471"/>
      <c r="ABN19" s="471"/>
      <c r="ABO19" s="471"/>
      <c r="ABP19" s="471"/>
      <c r="ABQ19" s="471"/>
      <c r="ABR19" s="471"/>
      <c r="ABS19" s="471"/>
      <c r="ABT19" s="471"/>
      <c r="ABU19" s="471"/>
      <c r="ABV19" s="471"/>
      <c r="ABW19" s="471"/>
      <c r="ABX19" s="471"/>
      <c r="ABY19" s="471"/>
      <c r="ABZ19" s="471"/>
      <c r="ACA19" s="471"/>
      <c r="ACB19" s="471"/>
      <c r="ACC19" s="471"/>
      <c r="ACD19" s="471"/>
      <c r="ACE19" s="471"/>
      <c r="ACF19" s="471"/>
      <c r="ACG19" s="471"/>
      <c r="ACH19" s="471"/>
      <c r="ACI19" s="471"/>
      <c r="ACJ19" s="471"/>
      <c r="ACK19" s="471"/>
      <c r="ACL19" s="471"/>
      <c r="ACM19" s="471"/>
      <c r="ACN19" s="471"/>
      <c r="ACO19" s="471"/>
      <c r="ACP19" s="471"/>
      <c r="ACQ19" s="471"/>
      <c r="ACR19" s="471"/>
      <c r="ACS19" s="471"/>
      <c r="ACT19" s="471"/>
      <c r="ACU19" s="471"/>
      <c r="ACV19" s="471"/>
      <c r="ACW19" s="471"/>
      <c r="ACX19" s="471"/>
      <c r="ACY19" s="471"/>
      <c r="ACZ19" s="471"/>
      <c r="ADA19" s="471"/>
      <c r="ADB19" s="471"/>
      <c r="ADC19" s="471"/>
      <c r="ADD19" s="471"/>
      <c r="ADE19" s="471"/>
      <c r="ADF19" s="471"/>
      <c r="ADG19" s="471"/>
      <c r="ADH19" s="471"/>
      <c r="ADI19" s="471"/>
      <c r="ADJ19" s="471"/>
      <c r="ADK19" s="471"/>
      <c r="ADL19" s="471"/>
      <c r="ADM19" s="471"/>
      <c r="ADN19" s="471"/>
      <c r="ADO19" s="471"/>
      <c r="ADP19" s="471"/>
      <c r="ADQ19" s="471"/>
      <c r="ADR19" s="471"/>
      <c r="ADS19" s="471"/>
      <c r="ADT19" s="471"/>
      <c r="ADU19" s="471"/>
      <c r="ADV19" s="471"/>
      <c r="ADW19" s="471"/>
      <c r="ADX19" s="471"/>
      <c r="ADY19" s="471"/>
      <c r="ADZ19" s="471"/>
      <c r="AEA19" s="471"/>
      <c r="AEB19" s="471"/>
      <c r="AEC19" s="471"/>
      <c r="AED19" s="471"/>
      <c r="AEE19" s="471"/>
      <c r="AEF19" s="471"/>
      <c r="AEG19" s="471"/>
      <c r="AEH19" s="471"/>
      <c r="AEI19" s="471"/>
      <c r="AEJ19" s="471"/>
      <c r="AEK19" s="471"/>
      <c r="AEL19" s="471"/>
      <c r="AEM19" s="471"/>
      <c r="AEN19" s="471"/>
      <c r="AEO19" s="471"/>
      <c r="AEP19" s="471"/>
      <c r="AEQ19" s="471"/>
      <c r="AER19" s="471"/>
      <c r="AES19" s="471"/>
      <c r="AET19" s="471"/>
      <c r="AEU19" s="471"/>
      <c r="AEV19" s="471"/>
      <c r="AEW19" s="471"/>
      <c r="AEX19" s="471"/>
      <c r="AEY19" s="471"/>
      <c r="AEZ19" s="471"/>
      <c r="AFA19" s="471"/>
      <c r="AFB19" s="471"/>
      <c r="AFC19" s="471"/>
      <c r="AFD19" s="471"/>
      <c r="AFE19" s="471"/>
      <c r="AFF19" s="471"/>
      <c r="AFG19" s="471"/>
      <c r="AFH19" s="471"/>
      <c r="AFI19" s="471"/>
      <c r="AFJ19" s="471"/>
      <c r="AFK19" s="471"/>
      <c r="AFL19" s="471"/>
      <c r="AFM19" s="471"/>
      <c r="AFN19" s="471"/>
      <c r="AFO19" s="471"/>
      <c r="AFP19" s="471"/>
      <c r="AFQ19" s="471"/>
      <c r="AFR19" s="471"/>
      <c r="AFS19" s="471"/>
      <c r="AFT19" s="471"/>
      <c r="AFU19" s="471"/>
      <c r="AFV19" s="471"/>
      <c r="AFW19" s="471"/>
      <c r="AFX19" s="471"/>
      <c r="AFY19" s="471"/>
      <c r="AFZ19" s="471"/>
      <c r="AGA19" s="471"/>
      <c r="AGB19" s="471"/>
      <c r="AGC19" s="471"/>
      <c r="AGD19" s="471"/>
      <c r="AGE19" s="471"/>
      <c r="AGF19" s="471"/>
      <c r="AGG19" s="471"/>
      <c r="AGH19" s="471"/>
      <c r="AGI19" s="471"/>
      <c r="AGJ19" s="471"/>
      <c r="AGK19" s="471"/>
      <c r="AGL19" s="471"/>
      <c r="AGM19" s="471"/>
      <c r="AGN19" s="471"/>
      <c r="AGO19" s="471"/>
      <c r="AGP19" s="471"/>
      <c r="AGQ19" s="471"/>
      <c r="AGR19" s="471"/>
      <c r="AGS19" s="471"/>
      <c r="AGT19" s="471"/>
      <c r="AGU19" s="471"/>
      <c r="AGV19" s="471"/>
      <c r="AGW19" s="471"/>
      <c r="AGX19" s="471"/>
      <c r="AGY19" s="471"/>
      <c r="AGZ19" s="471"/>
      <c r="AHA19" s="471"/>
      <c r="AHB19" s="471"/>
      <c r="AHC19" s="471"/>
      <c r="AHD19" s="471"/>
      <c r="AHE19" s="471"/>
      <c r="AHF19" s="471"/>
      <c r="AHG19" s="471"/>
      <c r="AHH19" s="471"/>
      <c r="AHI19" s="471"/>
      <c r="AHJ19" s="471"/>
      <c r="AHK19" s="471"/>
      <c r="AHL19" s="471"/>
      <c r="AHM19" s="471"/>
      <c r="AHN19" s="471"/>
      <c r="AHO19" s="471"/>
      <c r="AHP19" s="471"/>
      <c r="AHQ19" s="471"/>
      <c r="AHR19" s="471"/>
      <c r="AHS19" s="471"/>
      <c r="AHT19" s="471"/>
      <c r="AHU19" s="471"/>
      <c r="AHV19" s="471"/>
      <c r="AHW19" s="471"/>
      <c r="AHX19" s="471"/>
      <c r="AHY19" s="471"/>
      <c r="AHZ19" s="471"/>
      <c r="AIA19" s="471"/>
      <c r="AIB19" s="471"/>
      <c r="AIC19" s="471"/>
      <c r="AID19" s="471"/>
      <c r="AIE19" s="471"/>
      <c r="AIF19" s="471"/>
      <c r="AIG19" s="471"/>
      <c r="AIH19" s="471"/>
      <c r="AII19" s="471"/>
      <c r="AIJ19" s="471"/>
      <c r="AIK19" s="471"/>
      <c r="AIL19" s="471"/>
      <c r="AIM19" s="471"/>
      <c r="AIN19" s="471"/>
      <c r="AIO19" s="471"/>
      <c r="AIP19" s="471"/>
      <c r="AIQ19" s="471"/>
      <c r="AIR19" s="471"/>
      <c r="AIS19" s="471"/>
      <c r="AIT19" s="471"/>
      <c r="AIU19" s="471"/>
      <c r="AIV19" s="471"/>
      <c r="AIW19" s="471"/>
      <c r="AIX19" s="471"/>
      <c r="AIY19" s="471"/>
      <c r="AIZ19" s="471"/>
      <c r="AJA19" s="471"/>
      <c r="AJB19" s="471"/>
      <c r="AJC19" s="471"/>
      <c r="AJD19" s="471"/>
      <c r="AJE19" s="471"/>
      <c r="AJF19" s="471"/>
      <c r="AJG19" s="471"/>
      <c r="AJH19" s="471"/>
      <c r="AJI19" s="471"/>
      <c r="AJJ19" s="471"/>
      <c r="AJK19" s="471"/>
      <c r="AJL19" s="471"/>
      <c r="AJM19" s="471"/>
      <c r="AJN19" s="471"/>
      <c r="AJO19" s="471"/>
      <c r="AJP19" s="471"/>
      <c r="AJQ19" s="471"/>
      <c r="AJR19" s="471"/>
      <c r="AJS19" s="471"/>
      <c r="AJT19" s="471"/>
      <c r="AJU19" s="471"/>
      <c r="AJV19" s="471"/>
      <c r="AJW19" s="471"/>
      <c r="AJX19" s="471"/>
      <c r="AJY19" s="471"/>
      <c r="AJZ19" s="471"/>
      <c r="AKA19" s="471"/>
      <c r="AKB19" s="471"/>
      <c r="AKC19" s="471"/>
      <c r="AKD19" s="471"/>
      <c r="AKE19" s="471"/>
      <c r="AKF19" s="471"/>
      <c r="AKG19" s="471"/>
      <c r="AKH19" s="471"/>
      <c r="AKI19" s="471"/>
      <c r="AKJ19" s="471"/>
      <c r="AKK19" s="471"/>
      <c r="AKL19" s="471"/>
      <c r="AKM19" s="471"/>
      <c r="AKN19" s="471"/>
      <c r="AKO19" s="471"/>
      <c r="AKP19" s="471"/>
      <c r="AKQ19" s="471"/>
      <c r="AKR19" s="471"/>
      <c r="AKS19" s="471"/>
      <c r="AKT19" s="471"/>
      <c r="AKU19" s="471"/>
      <c r="AKV19" s="471"/>
      <c r="AKW19" s="471"/>
      <c r="AKX19" s="471"/>
      <c r="AKY19" s="471"/>
      <c r="AKZ19" s="471"/>
      <c r="ALA19" s="471"/>
      <c r="ALB19" s="471"/>
      <c r="ALC19" s="471"/>
      <c r="ALD19" s="471"/>
      <c r="ALE19" s="471"/>
      <c r="ALF19" s="471"/>
      <c r="ALG19" s="471"/>
      <c r="ALH19" s="471"/>
      <c r="ALI19" s="471"/>
      <c r="ALJ19" s="471"/>
      <c r="ALK19" s="471"/>
      <c r="ALL19" s="471"/>
      <c r="ALM19" s="471"/>
      <c r="ALN19" s="471"/>
      <c r="ALO19" s="471"/>
      <c r="ALP19" s="471"/>
      <c r="ALQ19" s="471"/>
      <c r="ALR19" s="471"/>
      <c r="ALS19" s="471"/>
      <c r="ALT19" s="471"/>
      <c r="ALU19" s="471"/>
      <c r="ALV19" s="471"/>
      <c r="ALW19" s="471"/>
      <c r="ALX19" s="471"/>
      <c r="ALY19" s="471"/>
      <c r="ALZ19" s="471"/>
      <c r="AMA19" s="471"/>
      <c r="AMB19" s="471"/>
      <c r="AMC19" s="471"/>
      <c r="AMD19" s="471"/>
      <c r="AME19" s="471"/>
      <c r="AMF19" s="471"/>
      <c r="AMG19" s="471"/>
      <c r="AMH19" s="471"/>
      <c r="AMI19" s="471"/>
      <c r="AMJ19" s="471"/>
      <c r="AMK19" s="471"/>
      <c r="AML19" s="471"/>
      <c r="AMM19" s="471"/>
      <c r="AMN19" s="471"/>
      <c r="AMO19" s="471"/>
      <c r="AMP19" s="471"/>
      <c r="AMQ19" s="471"/>
      <c r="AMR19" s="471"/>
      <c r="AMS19" s="471"/>
      <c r="AMT19" s="471"/>
      <c r="AMU19" s="471"/>
      <c r="AMV19" s="471"/>
      <c r="AMW19" s="471"/>
      <c r="AMX19" s="471"/>
      <c r="AMY19" s="471"/>
      <c r="AMZ19" s="471"/>
      <c r="ANA19" s="471"/>
      <c r="ANB19" s="471"/>
      <c r="ANC19" s="471"/>
      <c r="AND19" s="471"/>
      <c r="ANE19" s="471"/>
      <c r="ANF19" s="471"/>
      <c r="ANG19" s="471"/>
      <c r="ANH19" s="471"/>
      <c r="ANI19" s="471"/>
      <c r="ANJ19" s="471"/>
      <c r="ANK19" s="471"/>
      <c r="ANL19" s="471"/>
      <c r="ANM19" s="471"/>
      <c r="ANN19" s="471"/>
      <c r="ANO19" s="471"/>
      <c r="ANP19" s="471"/>
      <c r="ANQ19" s="471"/>
      <c r="ANR19" s="471"/>
      <c r="ANS19" s="471"/>
      <c r="ANT19" s="471"/>
      <c r="ANU19" s="471"/>
      <c r="ANV19" s="471"/>
      <c r="ANW19" s="471"/>
      <c r="ANX19" s="471"/>
      <c r="ANY19" s="471"/>
      <c r="ANZ19" s="471"/>
      <c r="AOA19" s="471"/>
      <c r="AOB19" s="471"/>
      <c r="AOC19" s="471"/>
      <c r="AOD19" s="471"/>
      <c r="AOE19" s="471"/>
      <c r="AOF19" s="471"/>
      <c r="AOG19" s="471"/>
      <c r="AOH19" s="471"/>
      <c r="AOI19" s="471"/>
      <c r="AOJ19" s="471"/>
      <c r="AOK19" s="471"/>
      <c r="AOL19" s="471"/>
      <c r="AOM19" s="471"/>
      <c r="AON19" s="471"/>
      <c r="AOO19" s="471"/>
      <c r="AOP19" s="471"/>
      <c r="AOQ19" s="471"/>
      <c r="AOR19" s="471"/>
      <c r="AOS19" s="471"/>
      <c r="AOT19" s="471"/>
      <c r="AOU19" s="471"/>
      <c r="AOV19" s="471"/>
      <c r="AOW19" s="471"/>
      <c r="AOX19" s="471"/>
      <c r="AOY19" s="471"/>
      <c r="AOZ19" s="471"/>
      <c r="APA19" s="471"/>
      <c r="APB19" s="471"/>
      <c r="APC19" s="471"/>
      <c r="APD19" s="471"/>
      <c r="APE19" s="471"/>
      <c r="APF19" s="471"/>
      <c r="APG19" s="471"/>
      <c r="APH19" s="471"/>
      <c r="API19" s="471"/>
      <c r="APJ19" s="471"/>
      <c r="APK19" s="471"/>
      <c r="APL19" s="471"/>
      <c r="APM19" s="471"/>
      <c r="APN19" s="471"/>
      <c r="APO19" s="471"/>
      <c r="APP19" s="471"/>
      <c r="APQ19" s="471"/>
      <c r="APR19" s="471"/>
      <c r="APS19" s="471"/>
      <c r="APT19" s="471"/>
      <c r="APU19" s="471"/>
      <c r="APV19" s="471"/>
      <c r="APW19" s="471"/>
      <c r="APX19" s="471"/>
      <c r="APY19" s="471"/>
      <c r="APZ19" s="471"/>
      <c r="AQA19" s="471"/>
      <c r="AQB19" s="471"/>
      <c r="AQC19" s="471"/>
      <c r="AQD19" s="471"/>
      <c r="AQE19" s="471"/>
      <c r="AQF19" s="471"/>
      <c r="AQG19" s="471"/>
      <c r="AQH19" s="471"/>
      <c r="AQI19" s="471"/>
      <c r="AQJ19" s="471"/>
      <c r="AQK19" s="471"/>
      <c r="AQL19" s="471"/>
      <c r="AQM19" s="471"/>
      <c r="AQN19" s="471"/>
      <c r="AQO19" s="471"/>
      <c r="AQP19" s="471"/>
      <c r="AQQ19" s="471"/>
      <c r="AQR19" s="471"/>
      <c r="AQS19" s="471"/>
      <c r="AQT19" s="471"/>
      <c r="AQU19" s="471"/>
      <c r="AQV19" s="471"/>
      <c r="AQW19" s="471"/>
      <c r="AQX19" s="471"/>
      <c r="AQY19" s="471"/>
      <c r="AQZ19" s="471"/>
      <c r="ARA19" s="471"/>
      <c r="ARB19" s="471"/>
      <c r="ARC19" s="471"/>
      <c r="ARD19" s="471"/>
      <c r="ARE19" s="471"/>
      <c r="ARF19" s="471"/>
      <c r="ARG19" s="471"/>
      <c r="ARH19" s="471"/>
      <c r="ARI19" s="471"/>
      <c r="ARJ19" s="471"/>
      <c r="ARK19" s="471"/>
      <c r="ARL19" s="471"/>
      <c r="ARM19" s="471"/>
      <c r="ARN19" s="471"/>
      <c r="ARO19" s="471"/>
      <c r="ARP19" s="471"/>
      <c r="ARQ19" s="471"/>
      <c r="ARR19" s="471"/>
      <c r="ARS19" s="471"/>
      <c r="ART19" s="471"/>
      <c r="ARU19" s="471"/>
      <c r="ARV19" s="471"/>
      <c r="ARW19" s="471"/>
      <c r="ARX19" s="471"/>
      <c r="ARY19" s="471"/>
      <c r="ARZ19" s="471"/>
      <c r="ASA19" s="471"/>
      <c r="ASB19" s="471"/>
      <c r="ASC19" s="471"/>
      <c r="ASD19" s="471"/>
      <c r="ASE19" s="471"/>
      <c r="ASF19" s="471"/>
      <c r="ASG19" s="471"/>
      <c r="ASH19" s="471"/>
      <c r="ASI19" s="471"/>
      <c r="ASJ19" s="471"/>
      <c r="ASK19" s="471"/>
      <c r="ASL19" s="471"/>
      <c r="ASM19" s="471"/>
      <c r="ASN19" s="471"/>
      <c r="ASO19" s="471"/>
      <c r="ASP19" s="471"/>
      <c r="ASQ19" s="471"/>
      <c r="ASR19" s="471"/>
      <c r="ASS19" s="471"/>
      <c r="AST19" s="471"/>
      <c r="ASU19" s="471"/>
      <c r="ASV19" s="471"/>
      <c r="ASW19" s="471"/>
      <c r="ASX19" s="471"/>
      <c r="ASY19" s="471"/>
      <c r="ASZ19" s="471"/>
      <c r="ATA19" s="471"/>
      <c r="ATB19" s="471"/>
      <c r="ATC19" s="471"/>
      <c r="ATD19" s="471"/>
      <c r="ATE19" s="471"/>
      <c r="ATF19" s="471"/>
      <c r="ATG19" s="471"/>
      <c r="ATH19" s="471"/>
      <c r="ATI19" s="471"/>
      <c r="ATJ19" s="471"/>
      <c r="ATK19" s="471"/>
      <c r="ATL19" s="471"/>
      <c r="ATM19" s="471"/>
      <c r="ATN19" s="471"/>
      <c r="ATO19" s="471"/>
      <c r="ATP19" s="471"/>
      <c r="ATQ19" s="471"/>
      <c r="ATR19" s="471"/>
      <c r="ATS19" s="471"/>
      <c r="ATT19" s="471"/>
      <c r="ATU19" s="471"/>
      <c r="ATV19" s="471"/>
      <c r="ATW19" s="471"/>
      <c r="ATX19" s="471"/>
      <c r="ATY19" s="471"/>
      <c r="ATZ19" s="471"/>
      <c r="AUA19" s="471"/>
      <c r="AUB19" s="471"/>
      <c r="AUC19" s="471"/>
      <c r="AUD19" s="471"/>
      <c r="AUE19" s="471"/>
      <c r="AUF19" s="471"/>
      <c r="AUG19" s="471"/>
      <c r="AUH19" s="471"/>
      <c r="AUI19" s="471"/>
      <c r="AUJ19" s="471"/>
      <c r="AUK19" s="471"/>
      <c r="AUL19" s="471"/>
      <c r="AUM19" s="471"/>
      <c r="AUN19" s="471"/>
      <c r="AUO19" s="471"/>
      <c r="AUP19" s="471"/>
      <c r="AUQ19" s="471"/>
      <c r="AUR19" s="471"/>
      <c r="AUS19" s="471"/>
      <c r="AUT19" s="471"/>
      <c r="AUU19" s="471"/>
      <c r="AUV19" s="471"/>
      <c r="AUW19" s="471"/>
      <c r="AUX19" s="471"/>
      <c r="AUY19" s="471"/>
      <c r="AUZ19" s="471"/>
      <c r="AVA19" s="471"/>
      <c r="AVB19" s="471"/>
      <c r="AVC19" s="471"/>
      <c r="AVD19" s="471"/>
      <c r="AVE19" s="471"/>
      <c r="AVF19" s="471"/>
      <c r="AVG19" s="471"/>
      <c r="AVH19" s="471"/>
      <c r="AVI19" s="471"/>
      <c r="AVJ19" s="471"/>
      <c r="AVK19" s="471"/>
      <c r="AVL19" s="471"/>
      <c r="AVM19" s="471"/>
      <c r="AVN19" s="471"/>
      <c r="AVO19" s="471"/>
      <c r="AVP19" s="471"/>
      <c r="AVQ19" s="471"/>
      <c r="AVR19" s="471"/>
      <c r="AVS19" s="471"/>
      <c r="AVT19" s="471"/>
      <c r="AVU19" s="471"/>
      <c r="AVV19" s="471"/>
      <c r="AVW19" s="471"/>
      <c r="AVX19" s="471"/>
      <c r="AVY19" s="471"/>
      <c r="AVZ19" s="471"/>
      <c r="AWA19" s="471"/>
      <c r="AWB19" s="471"/>
      <c r="AWC19" s="471"/>
      <c r="AWD19" s="471"/>
      <c r="AWE19" s="471"/>
      <c r="AWF19" s="471"/>
      <c r="AWG19" s="471"/>
      <c r="AWH19" s="471"/>
      <c r="AWI19" s="471"/>
      <c r="AWJ19" s="471"/>
      <c r="AWK19" s="471"/>
      <c r="AWL19" s="471"/>
      <c r="AWM19" s="471"/>
      <c r="AWN19" s="471"/>
      <c r="AWO19" s="471"/>
      <c r="AWP19" s="471"/>
      <c r="AWQ19" s="471"/>
      <c r="AWR19" s="471"/>
      <c r="AWS19" s="471"/>
      <c r="AWT19" s="471"/>
      <c r="AWU19" s="471"/>
      <c r="AWV19" s="471"/>
      <c r="AWW19" s="471"/>
      <c r="AWX19" s="471"/>
      <c r="AWY19" s="471"/>
      <c r="AWZ19" s="471"/>
      <c r="AXA19" s="471"/>
      <c r="AXB19" s="471"/>
      <c r="AXC19" s="471"/>
      <c r="AXD19" s="471"/>
      <c r="AXE19" s="471"/>
      <c r="AXF19" s="471"/>
      <c r="AXG19" s="471"/>
      <c r="AXH19" s="471"/>
      <c r="AXI19" s="471"/>
      <c r="AXJ19" s="471"/>
      <c r="AXK19" s="471"/>
      <c r="AXL19" s="471"/>
      <c r="AXM19" s="471"/>
      <c r="AXN19" s="471"/>
      <c r="AXO19" s="471"/>
      <c r="AXP19" s="471"/>
      <c r="AXQ19" s="471"/>
      <c r="AXR19" s="471"/>
      <c r="AXS19" s="471"/>
      <c r="AXT19" s="471"/>
      <c r="AXU19" s="471"/>
      <c r="AXV19" s="471"/>
      <c r="AXW19" s="471"/>
      <c r="AXX19" s="471"/>
      <c r="AXY19" s="471"/>
      <c r="AXZ19" s="471"/>
      <c r="AYA19" s="471"/>
      <c r="AYB19" s="471"/>
      <c r="AYC19" s="471"/>
      <c r="AYD19" s="471"/>
      <c r="AYE19" s="471"/>
      <c r="AYF19" s="471"/>
      <c r="AYG19" s="471"/>
      <c r="AYH19" s="471"/>
      <c r="AYI19" s="471"/>
      <c r="AYJ19" s="471"/>
      <c r="AYK19" s="471"/>
      <c r="AYL19" s="471"/>
      <c r="AYM19" s="471"/>
      <c r="AYN19" s="471"/>
      <c r="AYO19" s="471"/>
      <c r="AYP19" s="471"/>
      <c r="AYQ19" s="471"/>
      <c r="AYR19" s="471"/>
      <c r="AYS19" s="471"/>
      <c r="AYT19" s="471"/>
      <c r="AYU19" s="471"/>
      <c r="AYV19" s="471"/>
      <c r="AYW19" s="471"/>
      <c r="AYX19" s="471"/>
      <c r="AYY19" s="471"/>
      <c r="AYZ19" s="471"/>
      <c r="AZA19" s="471"/>
      <c r="AZB19" s="471"/>
      <c r="AZC19" s="471"/>
      <c r="AZD19" s="471"/>
      <c r="AZE19" s="471"/>
      <c r="AZF19" s="471"/>
      <c r="AZG19" s="471"/>
      <c r="AZH19" s="471"/>
      <c r="AZI19" s="471"/>
      <c r="AZJ19" s="471"/>
      <c r="AZK19" s="471"/>
      <c r="AZL19" s="471"/>
      <c r="AZM19" s="471"/>
      <c r="AZN19" s="471"/>
      <c r="AZO19" s="471"/>
      <c r="AZP19" s="471"/>
      <c r="AZQ19" s="471"/>
      <c r="AZR19" s="471"/>
      <c r="AZS19" s="471"/>
      <c r="AZT19" s="471"/>
      <c r="AZU19" s="471"/>
      <c r="AZV19" s="471"/>
      <c r="AZW19" s="471"/>
      <c r="AZX19" s="471"/>
      <c r="AZY19" s="471"/>
      <c r="AZZ19" s="471"/>
      <c r="BAA19" s="471"/>
      <c r="BAB19" s="471"/>
      <c r="BAC19" s="471"/>
      <c r="BAD19" s="471"/>
      <c r="BAE19" s="471"/>
      <c r="BAF19" s="471"/>
      <c r="BAG19" s="471"/>
      <c r="BAH19" s="471"/>
      <c r="BAI19" s="471"/>
      <c r="BAJ19" s="471"/>
      <c r="BAK19" s="471"/>
      <c r="BAL19" s="471"/>
      <c r="BAM19" s="471"/>
      <c r="BAN19" s="471"/>
      <c r="BAO19" s="471"/>
      <c r="BAP19" s="471"/>
      <c r="BAQ19" s="471"/>
      <c r="BAR19" s="471"/>
      <c r="BAS19" s="471"/>
      <c r="BAT19" s="471"/>
      <c r="BAU19" s="471"/>
      <c r="BAV19" s="471"/>
      <c r="BAW19" s="471"/>
      <c r="BAX19" s="471"/>
      <c r="BAY19" s="471"/>
      <c r="BAZ19" s="471"/>
      <c r="BBA19" s="471"/>
      <c r="BBB19" s="471"/>
      <c r="BBC19" s="471"/>
      <c r="BBD19" s="471"/>
      <c r="BBE19" s="471"/>
      <c r="BBF19" s="471"/>
      <c r="BBG19" s="471"/>
      <c r="BBH19" s="471"/>
      <c r="BBI19" s="471"/>
      <c r="BBJ19" s="471"/>
      <c r="BBK19" s="471"/>
      <c r="BBL19" s="471"/>
      <c r="BBM19" s="471"/>
      <c r="BBN19" s="471"/>
      <c r="BBO19" s="471"/>
      <c r="BBP19" s="471"/>
      <c r="BBQ19" s="471"/>
      <c r="BBR19" s="471"/>
      <c r="BBS19" s="471"/>
      <c r="BBT19" s="471"/>
      <c r="BBU19" s="471"/>
      <c r="BBV19" s="471"/>
      <c r="BBW19" s="471"/>
      <c r="BBX19" s="471"/>
      <c r="BBY19" s="471"/>
      <c r="BBZ19" s="471"/>
      <c r="BCA19" s="471"/>
      <c r="BCB19" s="471"/>
      <c r="BCC19" s="471"/>
      <c r="BCD19" s="471"/>
      <c r="BCE19" s="471"/>
      <c r="BCF19" s="471"/>
      <c r="BCG19" s="471"/>
      <c r="BCH19" s="471"/>
      <c r="BCI19" s="471"/>
      <c r="BCJ19" s="471"/>
      <c r="BCK19" s="471"/>
      <c r="BCL19" s="471"/>
      <c r="BCM19" s="471"/>
      <c r="BCN19" s="471"/>
      <c r="BCO19" s="471"/>
      <c r="BCP19" s="471"/>
      <c r="BCQ19" s="471"/>
      <c r="BCR19" s="471"/>
      <c r="BCS19" s="471"/>
      <c r="BCT19" s="471"/>
      <c r="BCU19" s="471"/>
      <c r="BCV19" s="471"/>
      <c r="BCW19" s="471"/>
      <c r="BCX19" s="471"/>
      <c r="BCY19" s="471"/>
      <c r="BCZ19" s="471"/>
      <c r="BDA19" s="471"/>
      <c r="BDB19" s="471"/>
      <c r="BDC19" s="471"/>
      <c r="BDD19" s="471"/>
      <c r="BDE19" s="471"/>
      <c r="BDF19" s="471"/>
      <c r="BDG19" s="471"/>
      <c r="BDH19" s="471"/>
      <c r="BDI19" s="471"/>
      <c r="BDJ19" s="471"/>
      <c r="BDK19" s="471"/>
      <c r="BDL19" s="471"/>
      <c r="BDM19" s="471"/>
      <c r="BDN19" s="471"/>
      <c r="BDO19" s="471"/>
      <c r="BDP19" s="471"/>
      <c r="BDQ19" s="471"/>
      <c r="BDR19" s="471"/>
      <c r="BDS19" s="471"/>
      <c r="BDT19" s="471"/>
      <c r="BDU19" s="471"/>
      <c r="BDV19" s="471"/>
      <c r="BDW19" s="471"/>
      <c r="BDX19" s="471"/>
      <c r="BDY19" s="471"/>
      <c r="BDZ19" s="471"/>
      <c r="BEA19" s="471"/>
      <c r="BEB19" s="471"/>
      <c r="BEC19" s="471"/>
      <c r="BED19" s="471"/>
    </row>
    <row r="20" spans="1:1486" s="421" customFormat="1" ht="28.5" x14ac:dyDescent="0.2">
      <c r="A20" s="429" t="str">
        <f>'P4'!B8</f>
        <v>4.1. Promoción de la articulación con las políticas de ordenamiento productivo, en las regiones paneleras</v>
      </c>
      <c r="B20" s="48">
        <f>'P4'!E8</f>
        <v>0</v>
      </c>
      <c r="C20" s="48">
        <f>'P4'!F8</f>
        <v>1366085115</v>
      </c>
      <c r="D20" s="48">
        <f>'P4'!G8</f>
        <v>761226742.39999998</v>
      </c>
      <c r="E20" s="48">
        <f>'P4'!H8</f>
        <v>761226742.39999998</v>
      </c>
      <c r="F20" s="48">
        <f>'P4'!I8</f>
        <v>761226742.39999998</v>
      </c>
      <c r="G20" s="48">
        <f>'P4'!J8</f>
        <v>761226742.39999998</v>
      </c>
      <c r="H20" s="48">
        <f>'P4'!K8</f>
        <v>761226742.39999998</v>
      </c>
      <c r="I20" s="48">
        <f>'P4'!L8</f>
        <v>761226742.39999998</v>
      </c>
      <c r="J20" s="48">
        <f>'P4'!M8</f>
        <v>761226742.39999998</v>
      </c>
      <c r="K20" s="48">
        <f>'P4'!N8</f>
        <v>680686742.39999998</v>
      </c>
      <c r="L20" s="48">
        <f>'P4'!O8</f>
        <v>680686742.39999998</v>
      </c>
      <c r="M20" s="48">
        <f>'P4'!P8</f>
        <v>761226742.39999998</v>
      </c>
      <c r="N20" s="48">
        <f>'P4'!Q8</f>
        <v>680686742.39999998</v>
      </c>
      <c r="O20" s="48">
        <f>'P4'!R8</f>
        <v>680686742.39999998</v>
      </c>
      <c r="P20" s="48">
        <f>'P4'!S8</f>
        <v>761226742.39999998</v>
      </c>
      <c r="Q20" s="48">
        <f>'P4'!T8</f>
        <v>680686742.39999998</v>
      </c>
      <c r="R20" s="48">
        <f>'P4'!U8</f>
        <v>680686742.39999998</v>
      </c>
      <c r="S20" s="48">
        <f>'P4'!V8</f>
        <v>761226742.39999998</v>
      </c>
      <c r="T20" s="48">
        <f>'P4'!W8</f>
        <v>680686742.39999998</v>
      </c>
      <c r="U20" s="48">
        <f>'P4'!X8</f>
        <v>680686742.39999998</v>
      </c>
      <c r="V20" s="48">
        <f>'P4'!Y8</f>
        <v>14423846478.199995</v>
      </c>
      <c r="W20" s="281">
        <f t="shared" si="1"/>
        <v>4.1186075167486741E-3</v>
      </c>
      <c r="X20" s="327"/>
      <c r="Y20" s="471"/>
      <c r="Z20" s="471"/>
      <c r="AA20" s="471"/>
      <c r="AB20" s="471"/>
      <c r="AC20" s="471"/>
      <c r="AD20" s="471"/>
      <c r="AE20" s="471"/>
      <c r="AF20" s="471"/>
      <c r="AG20" s="471"/>
      <c r="AH20" s="471"/>
      <c r="AI20" s="471"/>
      <c r="AJ20" s="471"/>
      <c r="AK20" s="471"/>
      <c r="AL20" s="471"/>
      <c r="AM20" s="471"/>
      <c r="AN20" s="471"/>
      <c r="AO20" s="471"/>
      <c r="AP20" s="471"/>
      <c r="AQ20" s="471"/>
      <c r="AR20" s="471"/>
      <c r="AS20" s="471"/>
      <c r="AT20" s="471"/>
      <c r="AU20" s="471"/>
      <c r="AV20" s="471"/>
      <c r="AW20" s="471"/>
      <c r="AX20" s="471"/>
      <c r="AY20" s="471"/>
      <c r="AZ20" s="471"/>
      <c r="BA20" s="471"/>
      <c r="BB20" s="471"/>
      <c r="BC20" s="471"/>
      <c r="BD20" s="471"/>
      <c r="BE20" s="471"/>
      <c r="BF20" s="471"/>
      <c r="BG20" s="471"/>
      <c r="BH20" s="471"/>
      <c r="BI20" s="471"/>
      <c r="BJ20" s="471"/>
      <c r="BK20" s="471"/>
      <c r="BL20" s="471"/>
      <c r="BM20" s="471"/>
      <c r="BN20" s="471"/>
      <c r="BO20" s="471"/>
      <c r="BP20" s="471"/>
      <c r="BQ20" s="471"/>
      <c r="BR20" s="471"/>
      <c r="BS20" s="471"/>
      <c r="BT20" s="471"/>
      <c r="BU20" s="471"/>
      <c r="BV20" s="471"/>
      <c r="BW20" s="471"/>
      <c r="BX20" s="471"/>
      <c r="BY20" s="471"/>
      <c r="BZ20" s="471"/>
      <c r="CA20" s="471"/>
      <c r="CB20" s="471"/>
      <c r="CC20" s="471"/>
      <c r="CD20" s="471"/>
      <c r="CE20" s="471"/>
      <c r="CF20" s="471"/>
      <c r="CG20" s="471"/>
      <c r="CH20" s="471"/>
      <c r="CI20" s="471"/>
      <c r="CJ20" s="471"/>
      <c r="CK20" s="471"/>
      <c r="CL20" s="471"/>
      <c r="CM20" s="471"/>
      <c r="CN20" s="471"/>
      <c r="CO20" s="471"/>
      <c r="CP20" s="471"/>
      <c r="CQ20" s="471"/>
      <c r="CR20" s="471"/>
      <c r="CS20" s="471"/>
      <c r="CT20" s="471"/>
      <c r="CU20" s="471"/>
      <c r="CV20" s="471"/>
      <c r="CW20" s="471"/>
      <c r="CX20" s="471"/>
      <c r="CY20" s="471"/>
      <c r="CZ20" s="471"/>
      <c r="DA20" s="471"/>
      <c r="DB20" s="471"/>
      <c r="DC20" s="471"/>
      <c r="DD20" s="471"/>
      <c r="DE20" s="471"/>
      <c r="DF20" s="471"/>
      <c r="DG20" s="471"/>
      <c r="DH20" s="471"/>
      <c r="DI20" s="471"/>
      <c r="DJ20" s="471"/>
      <c r="DK20" s="471"/>
      <c r="DL20" s="471"/>
      <c r="DM20" s="471"/>
      <c r="DN20" s="471"/>
      <c r="DO20" s="471"/>
      <c r="DP20" s="471"/>
      <c r="DQ20" s="471"/>
      <c r="DR20" s="471"/>
      <c r="DS20" s="471"/>
      <c r="DT20" s="471"/>
      <c r="DU20" s="471"/>
      <c r="DV20" s="471"/>
      <c r="DW20" s="471"/>
      <c r="DX20" s="471"/>
      <c r="DY20" s="471"/>
      <c r="DZ20" s="471"/>
      <c r="EA20" s="471"/>
      <c r="EB20" s="471"/>
      <c r="EC20" s="471"/>
      <c r="ED20" s="471"/>
      <c r="EE20" s="471"/>
      <c r="EF20" s="471"/>
      <c r="EG20" s="471"/>
      <c r="EH20" s="471"/>
      <c r="EI20" s="471"/>
      <c r="EJ20" s="471"/>
      <c r="EK20" s="471"/>
      <c r="EL20" s="471"/>
      <c r="EM20" s="471"/>
      <c r="EN20" s="471"/>
      <c r="EO20" s="471"/>
      <c r="EP20" s="471"/>
      <c r="EQ20" s="471"/>
      <c r="ER20" s="471"/>
      <c r="ES20" s="471"/>
      <c r="ET20" s="471"/>
      <c r="EU20" s="471"/>
      <c r="EV20" s="471"/>
      <c r="EW20" s="471"/>
      <c r="EX20" s="471"/>
      <c r="EY20" s="471"/>
      <c r="EZ20" s="471"/>
      <c r="FA20" s="471"/>
      <c r="FB20" s="471"/>
      <c r="FC20" s="471"/>
      <c r="FD20" s="471"/>
      <c r="FE20" s="471"/>
      <c r="FF20" s="471"/>
      <c r="FG20" s="471"/>
      <c r="FH20" s="471"/>
      <c r="FI20" s="471"/>
      <c r="FJ20" s="471"/>
      <c r="FK20" s="471"/>
      <c r="FL20" s="471"/>
      <c r="FM20" s="471"/>
      <c r="FN20" s="471"/>
      <c r="FO20" s="471"/>
      <c r="FP20" s="471"/>
      <c r="FQ20" s="471"/>
      <c r="FR20" s="471"/>
      <c r="FS20" s="471"/>
      <c r="FT20" s="471"/>
      <c r="FU20" s="471"/>
      <c r="FV20" s="471"/>
      <c r="FW20" s="471"/>
      <c r="FX20" s="471"/>
      <c r="FY20" s="471"/>
      <c r="FZ20" s="471"/>
      <c r="GA20" s="471"/>
      <c r="GB20" s="471"/>
      <c r="GC20" s="471"/>
      <c r="GD20" s="471"/>
      <c r="GE20" s="471"/>
      <c r="GF20" s="471"/>
      <c r="GG20" s="471"/>
      <c r="GH20" s="471"/>
      <c r="GI20" s="471"/>
      <c r="GJ20" s="471"/>
      <c r="GK20" s="471"/>
      <c r="GL20" s="471"/>
      <c r="GM20" s="471"/>
      <c r="GN20" s="471"/>
      <c r="GO20" s="471"/>
      <c r="GP20" s="471"/>
      <c r="GQ20" s="471"/>
      <c r="GR20" s="471"/>
      <c r="GS20" s="471"/>
      <c r="GT20" s="471"/>
      <c r="GU20" s="471"/>
      <c r="GV20" s="471"/>
      <c r="GW20" s="471"/>
      <c r="GX20" s="471"/>
      <c r="GY20" s="471"/>
      <c r="GZ20" s="471"/>
      <c r="HA20" s="471"/>
      <c r="HB20" s="471"/>
      <c r="HC20" s="471"/>
      <c r="HD20" s="471"/>
      <c r="HE20" s="471"/>
      <c r="HF20" s="471"/>
      <c r="HG20" s="471"/>
      <c r="HH20" s="471"/>
      <c r="HI20" s="471"/>
      <c r="HJ20" s="471"/>
      <c r="HK20" s="471"/>
      <c r="HL20" s="471"/>
      <c r="HM20" s="471"/>
      <c r="HN20" s="471"/>
      <c r="HO20" s="471"/>
      <c r="HP20" s="471"/>
      <c r="HQ20" s="471"/>
      <c r="HR20" s="471"/>
      <c r="HS20" s="471"/>
      <c r="HT20" s="471"/>
      <c r="HU20" s="471"/>
      <c r="HV20" s="471"/>
      <c r="HW20" s="471"/>
      <c r="HX20" s="471"/>
      <c r="HY20" s="471"/>
      <c r="HZ20" s="471"/>
      <c r="IA20" s="471"/>
      <c r="IB20" s="471"/>
      <c r="IC20" s="471"/>
      <c r="ID20" s="471"/>
      <c r="IE20" s="471"/>
      <c r="IF20" s="471"/>
      <c r="IG20" s="471"/>
      <c r="IH20" s="471"/>
      <c r="II20" s="471"/>
      <c r="IJ20" s="471"/>
      <c r="IK20" s="471"/>
      <c r="IL20" s="471"/>
      <c r="IM20" s="471"/>
      <c r="IN20" s="471"/>
      <c r="IO20" s="471"/>
      <c r="IP20" s="471"/>
      <c r="IQ20" s="471"/>
      <c r="IR20" s="471"/>
      <c r="IS20" s="471"/>
      <c r="IT20" s="471"/>
      <c r="IU20" s="471"/>
      <c r="IV20" s="471"/>
      <c r="IW20" s="471"/>
      <c r="IX20" s="471"/>
      <c r="IY20" s="471"/>
      <c r="IZ20" s="471"/>
      <c r="JA20" s="471"/>
      <c r="JB20" s="471"/>
      <c r="JC20" s="471"/>
      <c r="JD20" s="471"/>
      <c r="JE20" s="471"/>
      <c r="JF20" s="471"/>
      <c r="JG20" s="471"/>
      <c r="JH20" s="471"/>
      <c r="JI20" s="471"/>
      <c r="JJ20" s="471"/>
      <c r="JK20" s="471"/>
      <c r="JL20" s="471"/>
      <c r="JM20" s="471"/>
      <c r="JN20" s="471"/>
      <c r="JO20" s="471"/>
      <c r="JP20" s="471"/>
      <c r="JQ20" s="471"/>
      <c r="JR20" s="471"/>
      <c r="JS20" s="471"/>
      <c r="JT20" s="471"/>
      <c r="JU20" s="471"/>
      <c r="JV20" s="471"/>
      <c r="JW20" s="471"/>
      <c r="JX20" s="471"/>
      <c r="JY20" s="471"/>
      <c r="JZ20" s="471"/>
      <c r="KA20" s="471"/>
      <c r="KB20" s="471"/>
      <c r="KC20" s="471"/>
      <c r="KD20" s="471"/>
      <c r="KE20" s="471"/>
      <c r="KF20" s="471"/>
      <c r="KG20" s="471"/>
      <c r="KH20" s="471"/>
      <c r="KI20" s="471"/>
      <c r="KJ20" s="471"/>
      <c r="KK20" s="471"/>
      <c r="KL20" s="471"/>
      <c r="KM20" s="471"/>
      <c r="KN20" s="471"/>
      <c r="KO20" s="471"/>
      <c r="KP20" s="471"/>
      <c r="KQ20" s="471"/>
      <c r="KR20" s="471"/>
      <c r="KS20" s="471"/>
      <c r="KT20" s="471"/>
      <c r="KU20" s="471"/>
      <c r="KV20" s="471"/>
      <c r="KW20" s="471"/>
      <c r="KX20" s="471"/>
      <c r="KY20" s="471"/>
      <c r="KZ20" s="471"/>
      <c r="LA20" s="471"/>
      <c r="LB20" s="471"/>
      <c r="LC20" s="471"/>
      <c r="LD20" s="471"/>
      <c r="LE20" s="471"/>
      <c r="LF20" s="471"/>
      <c r="LG20" s="471"/>
      <c r="LH20" s="471"/>
      <c r="LI20" s="471"/>
      <c r="LJ20" s="471"/>
      <c r="LK20" s="471"/>
      <c r="LL20" s="471"/>
      <c r="LM20" s="471"/>
      <c r="LN20" s="471"/>
      <c r="LO20" s="471"/>
      <c r="LP20" s="471"/>
      <c r="LQ20" s="471"/>
      <c r="LR20" s="471"/>
      <c r="LS20" s="471"/>
      <c r="LT20" s="471"/>
      <c r="LU20" s="471"/>
      <c r="LV20" s="471"/>
      <c r="LW20" s="471"/>
      <c r="LX20" s="471"/>
      <c r="LY20" s="471"/>
      <c r="LZ20" s="471"/>
      <c r="MA20" s="471"/>
      <c r="MB20" s="471"/>
      <c r="MC20" s="471"/>
      <c r="MD20" s="471"/>
      <c r="ME20" s="471"/>
      <c r="MF20" s="471"/>
      <c r="MG20" s="471"/>
      <c r="MH20" s="471"/>
      <c r="MI20" s="471"/>
      <c r="MJ20" s="471"/>
      <c r="MK20" s="471"/>
      <c r="ML20" s="471"/>
      <c r="MM20" s="471"/>
      <c r="MN20" s="471"/>
      <c r="MO20" s="471"/>
      <c r="MP20" s="471"/>
      <c r="MQ20" s="471"/>
      <c r="MR20" s="471"/>
      <c r="MS20" s="471"/>
      <c r="MT20" s="471"/>
      <c r="MU20" s="471"/>
      <c r="MV20" s="471"/>
      <c r="MW20" s="471"/>
      <c r="MX20" s="471"/>
      <c r="MY20" s="471"/>
      <c r="MZ20" s="471"/>
      <c r="NA20" s="471"/>
      <c r="NB20" s="471"/>
      <c r="NC20" s="471"/>
      <c r="ND20" s="471"/>
      <c r="NE20" s="471"/>
      <c r="NF20" s="471"/>
      <c r="NG20" s="471"/>
      <c r="NH20" s="471"/>
      <c r="NI20" s="471"/>
      <c r="NJ20" s="471"/>
      <c r="NK20" s="471"/>
      <c r="NL20" s="471"/>
      <c r="NM20" s="471"/>
      <c r="NN20" s="471"/>
      <c r="NO20" s="471"/>
      <c r="NP20" s="471"/>
      <c r="NQ20" s="471"/>
      <c r="NR20" s="471"/>
      <c r="NS20" s="471"/>
      <c r="NT20" s="471"/>
      <c r="NU20" s="471"/>
      <c r="NV20" s="471"/>
      <c r="NW20" s="471"/>
      <c r="NX20" s="471"/>
      <c r="NY20" s="471"/>
      <c r="NZ20" s="471"/>
      <c r="OA20" s="471"/>
      <c r="OB20" s="471"/>
      <c r="OC20" s="471"/>
      <c r="OD20" s="471"/>
      <c r="OE20" s="471"/>
      <c r="OF20" s="471"/>
      <c r="OG20" s="471"/>
      <c r="OH20" s="471"/>
      <c r="OI20" s="471"/>
      <c r="OJ20" s="471"/>
      <c r="OK20" s="471"/>
      <c r="OL20" s="471"/>
      <c r="OM20" s="471"/>
      <c r="ON20" s="471"/>
      <c r="OO20" s="471"/>
      <c r="OP20" s="471"/>
      <c r="OQ20" s="471"/>
      <c r="OR20" s="471"/>
      <c r="OS20" s="471"/>
      <c r="OT20" s="471"/>
      <c r="OU20" s="471"/>
      <c r="OV20" s="471"/>
      <c r="OW20" s="471"/>
      <c r="OX20" s="471"/>
      <c r="OY20" s="471"/>
      <c r="OZ20" s="471"/>
      <c r="PA20" s="471"/>
      <c r="PB20" s="471"/>
      <c r="PC20" s="471"/>
      <c r="PD20" s="471"/>
      <c r="PE20" s="471"/>
      <c r="PF20" s="471"/>
      <c r="PG20" s="471"/>
      <c r="PH20" s="471"/>
      <c r="PI20" s="471"/>
      <c r="PJ20" s="471"/>
      <c r="PK20" s="471"/>
      <c r="PL20" s="471"/>
      <c r="PM20" s="471"/>
      <c r="PN20" s="471"/>
      <c r="PO20" s="471"/>
      <c r="PP20" s="471"/>
      <c r="PQ20" s="471"/>
      <c r="PR20" s="471"/>
      <c r="PS20" s="471"/>
      <c r="PT20" s="471"/>
      <c r="PU20" s="471"/>
      <c r="PV20" s="471"/>
      <c r="PW20" s="471"/>
      <c r="PX20" s="471"/>
      <c r="PY20" s="471"/>
      <c r="PZ20" s="471"/>
      <c r="QA20" s="471"/>
      <c r="QB20" s="471"/>
      <c r="QC20" s="471"/>
      <c r="QD20" s="471"/>
      <c r="QE20" s="471"/>
      <c r="QF20" s="471"/>
      <c r="QG20" s="471"/>
      <c r="QH20" s="471"/>
      <c r="QI20" s="471"/>
      <c r="QJ20" s="471"/>
      <c r="QK20" s="471"/>
      <c r="QL20" s="471"/>
      <c r="QM20" s="471"/>
      <c r="QN20" s="471"/>
      <c r="QO20" s="471"/>
      <c r="QP20" s="471"/>
      <c r="QQ20" s="471"/>
      <c r="QR20" s="471"/>
      <c r="QS20" s="471"/>
      <c r="QT20" s="471"/>
      <c r="QU20" s="471"/>
      <c r="QV20" s="471"/>
      <c r="QW20" s="471"/>
      <c r="QX20" s="471"/>
      <c r="QY20" s="471"/>
      <c r="QZ20" s="471"/>
      <c r="RA20" s="471"/>
      <c r="RB20" s="471"/>
      <c r="RC20" s="471"/>
      <c r="RD20" s="471"/>
      <c r="RE20" s="471"/>
      <c r="RF20" s="471"/>
      <c r="RG20" s="471"/>
      <c r="RH20" s="471"/>
      <c r="RI20" s="471"/>
      <c r="RJ20" s="471"/>
      <c r="RK20" s="471"/>
      <c r="RL20" s="471"/>
      <c r="RM20" s="471"/>
      <c r="RN20" s="471"/>
      <c r="RO20" s="471"/>
      <c r="RP20" s="471"/>
      <c r="RQ20" s="471"/>
      <c r="RR20" s="471"/>
      <c r="RS20" s="471"/>
      <c r="RT20" s="471"/>
      <c r="RU20" s="471"/>
      <c r="RV20" s="471"/>
      <c r="RW20" s="471"/>
      <c r="RX20" s="471"/>
      <c r="RY20" s="471"/>
      <c r="RZ20" s="471"/>
      <c r="SA20" s="471"/>
      <c r="SB20" s="471"/>
      <c r="SC20" s="471"/>
      <c r="SD20" s="471"/>
      <c r="SE20" s="471"/>
      <c r="SF20" s="471"/>
      <c r="SG20" s="471"/>
      <c r="SH20" s="471"/>
      <c r="SI20" s="471"/>
      <c r="SJ20" s="471"/>
      <c r="SK20" s="471"/>
      <c r="SL20" s="471"/>
      <c r="SM20" s="471"/>
      <c r="SN20" s="471"/>
      <c r="SO20" s="471"/>
      <c r="SP20" s="471"/>
      <c r="SQ20" s="471"/>
      <c r="SR20" s="471"/>
      <c r="SS20" s="471"/>
      <c r="ST20" s="471"/>
      <c r="SU20" s="471"/>
      <c r="SV20" s="471"/>
      <c r="SW20" s="471"/>
      <c r="SX20" s="471"/>
      <c r="SY20" s="471"/>
      <c r="SZ20" s="471"/>
      <c r="TA20" s="471"/>
      <c r="TB20" s="471"/>
      <c r="TC20" s="471"/>
      <c r="TD20" s="471"/>
      <c r="TE20" s="471"/>
      <c r="TF20" s="471"/>
      <c r="TG20" s="471"/>
      <c r="TH20" s="471"/>
      <c r="TI20" s="471"/>
      <c r="TJ20" s="471"/>
      <c r="TK20" s="471"/>
      <c r="TL20" s="471"/>
      <c r="TM20" s="471"/>
      <c r="TN20" s="471"/>
      <c r="TO20" s="471"/>
      <c r="TP20" s="471"/>
      <c r="TQ20" s="471"/>
      <c r="TR20" s="471"/>
      <c r="TS20" s="471"/>
      <c r="TT20" s="471"/>
      <c r="TU20" s="471"/>
      <c r="TV20" s="471"/>
      <c r="TW20" s="471"/>
      <c r="TX20" s="471"/>
      <c r="TY20" s="471"/>
      <c r="TZ20" s="471"/>
      <c r="UA20" s="471"/>
      <c r="UB20" s="471"/>
      <c r="UC20" s="471"/>
      <c r="UD20" s="471"/>
      <c r="UE20" s="471"/>
      <c r="UF20" s="471"/>
      <c r="UG20" s="471"/>
      <c r="UH20" s="471"/>
      <c r="UI20" s="471"/>
      <c r="UJ20" s="471"/>
      <c r="UK20" s="471"/>
      <c r="UL20" s="471"/>
      <c r="UM20" s="471"/>
      <c r="UN20" s="471"/>
      <c r="UO20" s="471"/>
      <c r="UP20" s="471"/>
      <c r="UQ20" s="471"/>
      <c r="UR20" s="471"/>
      <c r="US20" s="471"/>
      <c r="UT20" s="471"/>
      <c r="UU20" s="471"/>
      <c r="UV20" s="471"/>
      <c r="UW20" s="471"/>
      <c r="UX20" s="471"/>
      <c r="UY20" s="471"/>
      <c r="UZ20" s="471"/>
      <c r="VA20" s="471"/>
      <c r="VB20" s="471"/>
      <c r="VC20" s="471"/>
      <c r="VD20" s="471"/>
      <c r="VE20" s="471"/>
      <c r="VF20" s="471"/>
      <c r="VG20" s="471"/>
      <c r="VH20" s="471"/>
      <c r="VI20" s="471"/>
      <c r="VJ20" s="471"/>
      <c r="VK20" s="471"/>
      <c r="VL20" s="471"/>
      <c r="VM20" s="471"/>
      <c r="VN20" s="471"/>
      <c r="VO20" s="471"/>
      <c r="VP20" s="471"/>
      <c r="VQ20" s="471"/>
      <c r="VR20" s="471"/>
      <c r="VS20" s="471"/>
      <c r="VT20" s="471"/>
      <c r="VU20" s="471"/>
      <c r="VV20" s="471"/>
      <c r="VW20" s="471"/>
      <c r="VX20" s="471"/>
      <c r="VY20" s="471"/>
      <c r="VZ20" s="471"/>
      <c r="WA20" s="471"/>
      <c r="WB20" s="471"/>
      <c r="WC20" s="471"/>
      <c r="WD20" s="471"/>
      <c r="WE20" s="471"/>
      <c r="WF20" s="471"/>
      <c r="WG20" s="471"/>
      <c r="WH20" s="471"/>
      <c r="WI20" s="471"/>
      <c r="WJ20" s="471"/>
      <c r="WK20" s="471"/>
      <c r="WL20" s="471"/>
      <c r="WM20" s="471"/>
      <c r="WN20" s="471"/>
      <c r="WO20" s="471"/>
      <c r="WP20" s="471"/>
      <c r="WQ20" s="471"/>
      <c r="WR20" s="471"/>
      <c r="WS20" s="471"/>
      <c r="WT20" s="471"/>
      <c r="WU20" s="471"/>
      <c r="WV20" s="471"/>
      <c r="WW20" s="471"/>
      <c r="WX20" s="471"/>
      <c r="WY20" s="471"/>
      <c r="WZ20" s="471"/>
      <c r="XA20" s="471"/>
      <c r="XB20" s="471"/>
      <c r="XC20" s="471"/>
      <c r="XD20" s="471"/>
      <c r="XE20" s="471"/>
      <c r="XF20" s="471"/>
      <c r="XG20" s="471"/>
      <c r="XH20" s="471"/>
      <c r="XI20" s="471"/>
      <c r="XJ20" s="471"/>
      <c r="XK20" s="471"/>
      <c r="XL20" s="471"/>
      <c r="XM20" s="471"/>
      <c r="XN20" s="471"/>
      <c r="XO20" s="471"/>
      <c r="XP20" s="471"/>
      <c r="XQ20" s="471"/>
      <c r="XR20" s="471"/>
      <c r="XS20" s="471"/>
      <c r="XT20" s="471"/>
      <c r="XU20" s="471"/>
      <c r="XV20" s="471"/>
      <c r="XW20" s="471"/>
      <c r="XX20" s="471"/>
      <c r="XY20" s="471"/>
      <c r="XZ20" s="471"/>
      <c r="YA20" s="471"/>
      <c r="YB20" s="471"/>
      <c r="YC20" s="471"/>
      <c r="YD20" s="471"/>
      <c r="YE20" s="471"/>
      <c r="YF20" s="471"/>
      <c r="YG20" s="471"/>
      <c r="YH20" s="471"/>
      <c r="YI20" s="471"/>
      <c r="YJ20" s="471"/>
      <c r="YK20" s="471"/>
      <c r="YL20" s="471"/>
      <c r="YM20" s="471"/>
      <c r="YN20" s="471"/>
      <c r="YO20" s="471"/>
      <c r="YP20" s="471"/>
      <c r="YQ20" s="471"/>
      <c r="YR20" s="471"/>
      <c r="YS20" s="471"/>
      <c r="YT20" s="471"/>
      <c r="YU20" s="471"/>
      <c r="YV20" s="471"/>
      <c r="YW20" s="471"/>
      <c r="YX20" s="471"/>
      <c r="YY20" s="471"/>
      <c r="YZ20" s="471"/>
      <c r="ZA20" s="471"/>
      <c r="ZB20" s="471"/>
      <c r="ZC20" s="471"/>
      <c r="ZD20" s="471"/>
      <c r="ZE20" s="471"/>
      <c r="ZF20" s="471"/>
      <c r="ZG20" s="471"/>
      <c r="ZH20" s="471"/>
      <c r="ZI20" s="471"/>
      <c r="ZJ20" s="471"/>
      <c r="ZK20" s="471"/>
      <c r="ZL20" s="471"/>
      <c r="ZM20" s="471"/>
      <c r="ZN20" s="471"/>
      <c r="ZO20" s="471"/>
      <c r="ZP20" s="471"/>
      <c r="ZQ20" s="471"/>
      <c r="ZR20" s="471"/>
      <c r="ZS20" s="471"/>
      <c r="ZT20" s="471"/>
      <c r="ZU20" s="471"/>
      <c r="ZV20" s="471"/>
      <c r="ZW20" s="471"/>
      <c r="ZX20" s="471"/>
      <c r="ZY20" s="471"/>
      <c r="ZZ20" s="471"/>
      <c r="AAA20" s="471"/>
      <c r="AAB20" s="471"/>
      <c r="AAC20" s="471"/>
      <c r="AAD20" s="471"/>
      <c r="AAE20" s="471"/>
      <c r="AAF20" s="471"/>
      <c r="AAG20" s="471"/>
      <c r="AAH20" s="471"/>
      <c r="AAI20" s="471"/>
      <c r="AAJ20" s="471"/>
      <c r="AAK20" s="471"/>
      <c r="AAL20" s="471"/>
      <c r="AAM20" s="471"/>
      <c r="AAN20" s="471"/>
      <c r="AAO20" s="471"/>
      <c r="AAP20" s="471"/>
      <c r="AAQ20" s="471"/>
      <c r="AAR20" s="471"/>
      <c r="AAS20" s="471"/>
      <c r="AAT20" s="471"/>
      <c r="AAU20" s="471"/>
      <c r="AAV20" s="471"/>
      <c r="AAW20" s="471"/>
      <c r="AAX20" s="471"/>
      <c r="AAY20" s="471"/>
      <c r="AAZ20" s="471"/>
      <c r="ABA20" s="471"/>
      <c r="ABB20" s="471"/>
      <c r="ABC20" s="471"/>
      <c r="ABD20" s="471"/>
      <c r="ABE20" s="471"/>
      <c r="ABF20" s="471"/>
      <c r="ABG20" s="471"/>
      <c r="ABH20" s="471"/>
      <c r="ABI20" s="471"/>
      <c r="ABJ20" s="471"/>
      <c r="ABK20" s="471"/>
      <c r="ABL20" s="471"/>
      <c r="ABM20" s="471"/>
      <c r="ABN20" s="471"/>
      <c r="ABO20" s="471"/>
      <c r="ABP20" s="471"/>
      <c r="ABQ20" s="471"/>
      <c r="ABR20" s="471"/>
      <c r="ABS20" s="471"/>
      <c r="ABT20" s="471"/>
      <c r="ABU20" s="471"/>
      <c r="ABV20" s="471"/>
      <c r="ABW20" s="471"/>
      <c r="ABX20" s="471"/>
      <c r="ABY20" s="471"/>
      <c r="ABZ20" s="471"/>
      <c r="ACA20" s="471"/>
      <c r="ACB20" s="471"/>
      <c r="ACC20" s="471"/>
      <c r="ACD20" s="471"/>
      <c r="ACE20" s="471"/>
      <c r="ACF20" s="471"/>
      <c r="ACG20" s="471"/>
      <c r="ACH20" s="471"/>
      <c r="ACI20" s="471"/>
      <c r="ACJ20" s="471"/>
      <c r="ACK20" s="471"/>
      <c r="ACL20" s="471"/>
      <c r="ACM20" s="471"/>
      <c r="ACN20" s="471"/>
      <c r="ACO20" s="471"/>
      <c r="ACP20" s="471"/>
      <c r="ACQ20" s="471"/>
      <c r="ACR20" s="471"/>
      <c r="ACS20" s="471"/>
      <c r="ACT20" s="471"/>
      <c r="ACU20" s="471"/>
      <c r="ACV20" s="471"/>
      <c r="ACW20" s="471"/>
      <c r="ACX20" s="471"/>
      <c r="ACY20" s="471"/>
      <c r="ACZ20" s="471"/>
      <c r="ADA20" s="471"/>
      <c r="ADB20" s="471"/>
      <c r="ADC20" s="471"/>
      <c r="ADD20" s="471"/>
      <c r="ADE20" s="471"/>
      <c r="ADF20" s="471"/>
      <c r="ADG20" s="471"/>
      <c r="ADH20" s="471"/>
      <c r="ADI20" s="471"/>
      <c r="ADJ20" s="471"/>
      <c r="ADK20" s="471"/>
      <c r="ADL20" s="471"/>
      <c r="ADM20" s="471"/>
      <c r="ADN20" s="471"/>
      <c r="ADO20" s="471"/>
      <c r="ADP20" s="471"/>
      <c r="ADQ20" s="471"/>
      <c r="ADR20" s="471"/>
      <c r="ADS20" s="471"/>
      <c r="ADT20" s="471"/>
      <c r="ADU20" s="471"/>
      <c r="ADV20" s="471"/>
      <c r="ADW20" s="471"/>
      <c r="ADX20" s="471"/>
      <c r="ADY20" s="471"/>
      <c r="ADZ20" s="471"/>
      <c r="AEA20" s="471"/>
      <c r="AEB20" s="471"/>
      <c r="AEC20" s="471"/>
      <c r="AED20" s="471"/>
      <c r="AEE20" s="471"/>
      <c r="AEF20" s="471"/>
      <c r="AEG20" s="471"/>
      <c r="AEH20" s="471"/>
      <c r="AEI20" s="471"/>
      <c r="AEJ20" s="471"/>
      <c r="AEK20" s="471"/>
      <c r="AEL20" s="471"/>
      <c r="AEM20" s="471"/>
      <c r="AEN20" s="471"/>
      <c r="AEO20" s="471"/>
      <c r="AEP20" s="471"/>
      <c r="AEQ20" s="471"/>
      <c r="AER20" s="471"/>
      <c r="AES20" s="471"/>
      <c r="AET20" s="471"/>
      <c r="AEU20" s="471"/>
      <c r="AEV20" s="471"/>
      <c r="AEW20" s="471"/>
      <c r="AEX20" s="471"/>
      <c r="AEY20" s="471"/>
      <c r="AEZ20" s="471"/>
      <c r="AFA20" s="471"/>
      <c r="AFB20" s="471"/>
      <c r="AFC20" s="471"/>
      <c r="AFD20" s="471"/>
      <c r="AFE20" s="471"/>
      <c r="AFF20" s="471"/>
      <c r="AFG20" s="471"/>
      <c r="AFH20" s="471"/>
      <c r="AFI20" s="471"/>
      <c r="AFJ20" s="471"/>
      <c r="AFK20" s="471"/>
      <c r="AFL20" s="471"/>
      <c r="AFM20" s="471"/>
      <c r="AFN20" s="471"/>
      <c r="AFO20" s="471"/>
      <c r="AFP20" s="471"/>
      <c r="AFQ20" s="471"/>
      <c r="AFR20" s="471"/>
      <c r="AFS20" s="471"/>
      <c r="AFT20" s="471"/>
      <c r="AFU20" s="471"/>
      <c r="AFV20" s="471"/>
      <c r="AFW20" s="471"/>
      <c r="AFX20" s="471"/>
      <c r="AFY20" s="471"/>
      <c r="AFZ20" s="471"/>
      <c r="AGA20" s="471"/>
      <c r="AGB20" s="471"/>
      <c r="AGC20" s="471"/>
      <c r="AGD20" s="471"/>
      <c r="AGE20" s="471"/>
      <c r="AGF20" s="471"/>
      <c r="AGG20" s="471"/>
      <c r="AGH20" s="471"/>
      <c r="AGI20" s="471"/>
      <c r="AGJ20" s="471"/>
      <c r="AGK20" s="471"/>
      <c r="AGL20" s="471"/>
      <c r="AGM20" s="471"/>
      <c r="AGN20" s="471"/>
      <c r="AGO20" s="471"/>
      <c r="AGP20" s="471"/>
      <c r="AGQ20" s="471"/>
      <c r="AGR20" s="471"/>
      <c r="AGS20" s="471"/>
      <c r="AGT20" s="471"/>
      <c r="AGU20" s="471"/>
      <c r="AGV20" s="471"/>
      <c r="AGW20" s="471"/>
      <c r="AGX20" s="471"/>
      <c r="AGY20" s="471"/>
      <c r="AGZ20" s="471"/>
      <c r="AHA20" s="471"/>
      <c r="AHB20" s="471"/>
      <c r="AHC20" s="471"/>
      <c r="AHD20" s="471"/>
      <c r="AHE20" s="471"/>
      <c r="AHF20" s="471"/>
      <c r="AHG20" s="471"/>
      <c r="AHH20" s="471"/>
      <c r="AHI20" s="471"/>
      <c r="AHJ20" s="471"/>
      <c r="AHK20" s="471"/>
      <c r="AHL20" s="471"/>
      <c r="AHM20" s="471"/>
      <c r="AHN20" s="471"/>
      <c r="AHO20" s="471"/>
      <c r="AHP20" s="471"/>
      <c r="AHQ20" s="471"/>
      <c r="AHR20" s="471"/>
      <c r="AHS20" s="471"/>
      <c r="AHT20" s="471"/>
      <c r="AHU20" s="471"/>
      <c r="AHV20" s="471"/>
      <c r="AHW20" s="471"/>
      <c r="AHX20" s="471"/>
      <c r="AHY20" s="471"/>
      <c r="AHZ20" s="471"/>
      <c r="AIA20" s="471"/>
      <c r="AIB20" s="471"/>
      <c r="AIC20" s="471"/>
      <c r="AID20" s="471"/>
      <c r="AIE20" s="471"/>
      <c r="AIF20" s="471"/>
      <c r="AIG20" s="471"/>
      <c r="AIH20" s="471"/>
      <c r="AII20" s="471"/>
      <c r="AIJ20" s="471"/>
      <c r="AIK20" s="471"/>
      <c r="AIL20" s="471"/>
      <c r="AIM20" s="471"/>
      <c r="AIN20" s="471"/>
      <c r="AIO20" s="471"/>
      <c r="AIP20" s="471"/>
      <c r="AIQ20" s="471"/>
      <c r="AIR20" s="471"/>
      <c r="AIS20" s="471"/>
      <c r="AIT20" s="471"/>
      <c r="AIU20" s="471"/>
      <c r="AIV20" s="471"/>
      <c r="AIW20" s="471"/>
      <c r="AIX20" s="471"/>
      <c r="AIY20" s="471"/>
      <c r="AIZ20" s="471"/>
      <c r="AJA20" s="471"/>
      <c r="AJB20" s="471"/>
      <c r="AJC20" s="471"/>
      <c r="AJD20" s="471"/>
      <c r="AJE20" s="471"/>
      <c r="AJF20" s="471"/>
      <c r="AJG20" s="471"/>
      <c r="AJH20" s="471"/>
      <c r="AJI20" s="471"/>
      <c r="AJJ20" s="471"/>
      <c r="AJK20" s="471"/>
      <c r="AJL20" s="471"/>
      <c r="AJM20" s="471"/>
      <c r="AJN20" s="471"/>
      <c r="AJO20" s="471"/>
      <c r="AJP20" s="471"/>
      <c r="AJQ20" s="471"/>
      <c r="AJR20" s="471"/>
      <c r="AJS20" s="471"/>
      <c r="AJT20" s="471"/>
      <c r="AJU20" s="471"/>
      <c r="AJV20" s="471"/>
      <c r="AJW20" s="471"/>
      <c r="AJX20" s="471"/>
      <c r="AJY20" s="471"/>
      <c r="AJZ20" s="471"/>
      <c r="AKA20" s="471"/>
      <c r="AKB20" s="471"/>
      <c r="AKC20" s="471"/>
      <c r="AKD20" s="471"/>
      <c r="AKE20" s="471"/>
      <c r="AKF20" s="471"/>
      <c r="AKG20" s="471"/>
      <c r="AKH20" s="471"/>
      <c r="AKI20" s="471"/>
      <c r="AKJ20" s="471"/>
      <c r="AKK20" s="471"/>
      <c r="AKL20" s="471"/>
      <c r="AKM20" s="471"/>
      <c r="AKN20" s="471"/>
      <c r="AKO20" s="471"/>
      <c r="AKP20" s="471"/>
      <c r="AKQ20" s="471"/>
      <c r="AKR20" s="471"/>
      <c r="AKS20" s="471"/>
      <c r="AKT20" s="471"/>
      <c r="AKU20" s="471"/>
      <c r="AKV20" s="471"/>
      <c r="AKW20" s="471"/>
      <c r="AKX20" s="471"/>
      <c r="AKY20" s="471"/>
      <c r="AKZ20" s="471"/>
      <c r="ALA20" s="471"/>
      <c r="ALB20" s="471"/>
      <c r="ALC20" s="471"/>
      <c r="ALD20" s="471"/>
      <c r="ALE20" s="471"/>
      <c r="ALF20" s="471"/>
      <c r="ALG20" s="471"/>
      <c r="ALH20" s="471"/>
      <c r="ALI20" s="471"/>
      <c r="ALJ20" s="471"/>
      <c r="ALK20" s="471"/>
      <c r="ALL20" s="471"/>
      <c r="ALM20" s="471"/>
      <c r="ALN20" s="471"/>
      <c r="ALO20" s="471"/>
      <c r="ALP20" s="471"/>
      <c r="ALQ20" s="471"/>
      <c r="ALR20" s="471"/>
      <c r="ALS20" s="471"/>
      <c r="ALT20" s="471"/>
      <c r="ALU20" s="471"/>
      <c r="ALV20" s="471"/>
      <c r="ALW20" s="471"/>
      <c r="ALX20" s="471"/>
      <c r="ALY20" s="471"/>
      <c r="ALZ20" s="471"/>
      <c r="AMA20" s="471"/>
      <c r="AMB20" s="471"/>
      <c r="AMC20" s="471"/>
      <c r="AMD20" s="471"/>
      <c r="AME20" s="471"/>
      <c r="AMF20" s="471"/>
      <c r="AMG20" s="471"/>
      <c r="AMH20" s="471"/>
      <c r="AMI20" s="471"/>
      <c r="AMJ20" s="471"/>
      <c r="AMK20" s="471"/>
      <c r="AML20" s="471"/>
      <c r="AMM20" s="471"/>
      <c r="AMN20" s="471"/>
      <c r="AMO20" s="471"/>
      <c r="AMP20" s="471"/>
      <c r="AMQ20" s="471"/>
      <c r="AMR20" s="471"/>
      <c r="AMS20" s="471"/>
      <c r="AMT20" s="471"/>
      <c r="AMU20" s="471"/>
      <c r="AMV20" s="471"/>
      <c r="AMW20" s="471"/>
      <c r="AMX20" s="471"/>
      <c r="AMY20" s="471"/>
      <c r="AMZ20" s="471"/>
      <c r="ANA20" s="471"/>
      <c r="ANB20" s="471"/>
      <c r="ANC20" s="471"/>
      <c r="AND20" s="471"/>
      <c r="ANE20" s="471"/>
      <c r="ANF20" s="471"/>
      <c r="ANG20" s="471"/>
      <c r="ANH20" s="471"/>
      <c r="ANI20" s="471"/>
      <c r="ANJ20" s="471"/>
      <c r="ANK20" s="471"/>
      <c r="ANL20" s="471"/>
      <c r="ANM20" s="471"/>
      <c r="ANN20" s="471"/>
      <c r="ANO20" s="471"/>
      <c r="ANP20" s="471"/>
      <c r="ANQ20" s="471"/>
      <c r="ANR20" s="471"/>
      <c r="ANS20" s="471"/>
      <c r="ANT20" s="471"/>
      <c r="ANU20" s="471"/>
      <c r="ANV20" s="471"/>
      <c r="ANW20" s="471"/>
      <c r="ANX20" s="471"/>
      <c r="ANY20" s="471"/>
      <c r="ANZ20" s="471"/>
      <c r="AOA20" s="471"/>
      <c r="AOB20" s="471"/>
      <c r="AOC20" s="471"/>
      <c r="AOD20" s="471"/>
      <c r="AOE20" s="471"/>
      <c r="AOF20" s="471"/>
      <c r="AOG20" s="471"/>
      <c r="AOH20" s="471"/>
      <c r="AOI20" s="471"/>
      <c r="AOJ20" s="471"/>
      <c r="AOK20" s="471"/>
      <c r="AOL20" s="471"/>
      <c r="AOM20" s="471"/>
      <c r="AON20" s="471"/>
      <c r="AOO20" s="471"/>
      <c r="AOP20" s="471"/>
      <c r="AOQ20" s="471"/>
      <c r="AOR20" s="471"/>
      <c r="AOS20" s="471"/>
      <c r="AOT20" s="471"/>
      <c r="AOU20" s="471"/>
      <c r="AOV20" s="471"/>
      <c r="AOW20" s="471"/>
      <c r="AOX20" s="471"/>
      <c r="AOY20" s="471"/>
      <c r="AOZ20" s="471"/>
      <c r="APA20" s="471"/>
      <c r="APB20" s="471"/>
      <c r="APC20" s="471"/>
      <c r="APD20" s="471"/>
      <c r="APE20" s="471"/>
      <c r="APF20" s="471"/>
      <c r="APG20" s="471"/>
      <c r="APH20" s="471"/>
      <c r="API20" s="471"/>
      <c r="APJ20" s="471"/>
      <c r="APK20" s="471"/>
      <c r="APL20" s="471"/>
      <c r="APM20" s="471"/>
      <c r="APN20" s="471"/>
      <c r="APO20" s="471"/>
      <c r="APP20" s="471"/>
      <c r="APQ20" s="471"/>
      <c r="APR20" s="471"/>
      <c r="APS20" s="471"/>
      <c r="APT20" s="471"/>
      <c r="APU20" s="471"/>
      <c r="APV20" s="471"/>
      <c r="APW20" s="471"/>
      <c r="APX20" s="471"/>
      <c r="APY20" s="471"/>
      <c r="APZ20" s="471"/>
      <c r="AQA20" s="471"/>
      <c r="AQB20" s="471"/>
      <c r="AQC20" s="471"/>
      <c r="AQD20" s="471"/>
      <c r="AQE20" s="471"/>
      <c r="AQF20" s="471"/>
      <c r="AQG20" s="471"/>
      <c r="AQH20" s="471"/>
      <c r="AQI20" s="471"/>
      <c r="AQJ20" s="471"/>
      <c r="AQK20" s="471"/>
      <c r="AQL20" s="471"/>
      <c r="AQM20" s="471"/>
      <c r="AQN20" s="471"/>
      <c r="AQO20" s="471"/>
      <c r="AQP20" s="471"/>
      <c r="AQQ20" s="471"/>
      <c r="AQR20" s="471"/>
      <c r="AQS20" s="471"/>
      <c r="AQT20" s="471"/>
      <c r="AQU20" s="471"/>
      <c r="AQV20" s="471"/>
      <c r="AQW20" s="471"/>
      <c r="AQX20" s="471"/>
      <c r="AQY20" s="471"/>
      <c r="AQZ20" s="471"/>
      <c r="ARA20" s="471"/>
      <c r="ARB20" s="471"/>
      <c r="ARC20" s="471"/>
      <c r="ARD20" s="471"/>
      <c r="ARE20" s="471"/>
      <c r="ARF20" s="471"/>
      <c r="ARG20" s="471"/>
      <c r="ARH20" s="471"/>
      <c r="ARI20" s="471"/>
      <c r="ARJ20" s="471"/>
      <c r="ARK20" s="471"/>
      <c r="ARL20" s="471"/>
      <c r="ARM20" s="471"/>
      <c r="ARN20" s="471"/>
      <c r="ARO20" s="471"/>
      <c r="ARP20" s="471"/>
      <c r="ARQ20" s="471"/>
      <c r="ARR20" s="471"/>
      <c r="ARS20" s="471"/>
      <c r="ART20" s="471"/>
      <c r="ARU20" s="471"/>
      <c r="ARV20" s="471"/>
      <c r="ARW20" s="471"/>
      <c r="ARX20" s="471"/>
      <c r="ARY20" s="471"/>
      <c r="ARZ20" s="471"/>
      <c r="ASA20" s="471"/>
      <c r="ASB20" s="471"/>
      <c r="ASC20" s="471"/>
      <c r="ASD20" s="471"/>
      <c r="ASE20" s="471"/>
      <c r="ASF20" s="471"/>
      <c r="ASG20" s="471"/>
      <c r="ASH20" s="471"/>
      <c r="ASI20" s="471"/>
      <c r="ASJ20" s="471"/>
      <c r="ASK20" s="471"/>
      <c r="ASL20" s="471"/>
      <c r="ASM20" s="471"/>
      <c r="ASN20" s="471"/>
      <c r="ASO20" s="471"/>
      <c r="ASP20" s="471"/>
      <c r="ASQ20" s="471"/>
      <c r="ASR20" s="471"/>
      <c r="ASS20" s="471"/>
      <c r="AST20" s="471"/>
      <c r="ASU20" s="471"/>
      <c r="ASV20" s="471"/>
      <c r="ASW20" s="471"/>
      <c r="ASX20" s="471"/>
      <c r="ASY20" s="471"/>
      <c r="ASZ20" s="471"/>
      <c r="ATA20" s="471"/>
      <c r="ATB20" s="471"/>
      <c r="ATC20" s="471"/>
      <c r="ATD20" s="471"/>
      <c r="ATE20" s="471"/>
      <c r="ATF20" s="471"/>
      <c r="ATG20" s="471"/>
      <c r="ATH20" s="471"/>
      <c r="ATI20" s="471"/>
      <c r="ATJ20" s="471"/>
      <c r="ATK20" s="471"/>
      <c r="ATL20" s="471"/>
      <c r="ATM20" s="471"/>
      <c r="ATN20" s="471"/>
      <c r="ATO20" s="471"/>
      <c r="ATP20" s="471"/>
      <c r="ATQ20" s="471"/>
      <c r="ATR20" s="471"/>
      <c r="ATS20" s="471"/>
      <c r="ATT20" s="471"/>
      <c r="ATU20" s="471"/>
      <c r="ATV20" s="471"/>
      <c r="ATW20" s="471"/>
      <c r="ATX20" s="471"/>
      <c r="ATY20" s="471"/>
      <c r="ATZ20" s="471"/>
      <c r="AUA20" s="471"/>
      <c r="AUB20" s="471"/>
      <c r="AUC20" s="471"/>
      <c r="AUD20" s="471"/>
      <c r="AUE20" s="471"/>
      <c r="AUF20" s="471"/>
      <c r="AUG20" s="471"/>
      <c r="AUH20" s="471"/>
      <c r="AUI20" s="471"/>
      <c r="AUJ20" s="471"/>
      <c r="AUK20" s="471"/>
      <c r="AUL20" s="471"/>
      <c r="AUM20" s="471"/>
      <c r="AUN20" s="471"/>
      <c r="AUO20" s="471"/>
      <c r="AUP20" s="471"/>
      <c r="AUQ20" s="471"/>
      <c r="AUR20" s="471"/>
      <c r="AUS20" s="471"/>
      <c r="AUT20" s="471"/>
      <c r="AUU20" s="471"/>
      <c r="AUV20" s="471"/>
      <c r="AUW20" s="471"/>
      <c r="AUX20" s="471"/>
      <c r="AUY20" s="471"/>
      <c r="AUZ20" s="471"/>
      <c r="AVA20" s="471"/>
      <c r="AVB20" s="471"/>
      <c r="AVC20" s="471"/>
      <c r="AVD20" s="471"/>
      <c r="AVE20" s="471"/>
      <c r="AVF20" s="471"/>
      <c r="AVG20" s="471"/>
      <c r="AVH20" s="471"/>
      <c r="AVI20" s="471"/>
      <c r="AVJ20" s="471"/>
      <c r="AVK20" s="471"/>
      <c r="AVL20" s="471"/>
      <c r="AVM20" s="471"/>
      <c r="AVN20" s="471"/>
      <c r="AVO20" s="471"/>
      <c r="AVP20" s="471"/>
      <c r="AVQ20" s="471"/>
      <c r="AVR20" s="471"/>
      <c r="AVS20" s="471"/>
      <c r="AVT20" s="471"/>
      <c r="AVU20" s="471"/>
      <c r="AVV20" s="471"/>
      <c r="AVW20" s="471"/>
      <c r="AVX20" s="471"/>
      <c r="AVY20" s="471"/>
      <c r="AVZ20" s="471"/>
      <c r="AWA20" s="471"/>
      <c r="AWB20" s="471"/>
      <c r="AWC20" s="471"/>
      <c r="AWD20" s="471"/>
      <c r="AWE20" s="471"/>
      <c r="AWF20" s="471"/>
      <c r="AWG20" s="471"/>
      <c r="AWH20" s="471"/>
      <c r="AWI20" s="471"/>
      <c r="AWJ20" s="471"/>
      <c r="AWK20" s="471"/>
      <c r="AWL20" s="471"/>
      <c r="AWM20" s="471"/>
      <c r="AWN20" s="471"/>
      <c r="AWO20" s="471"/>
      <c r="AWP20" s="471"/>
      <c r="AWQ20" s="471"/>
      <c r="AWR20" s="471"/>
      <c r="AWS20" s="471"/>
      <c r="AWT20" s="471"/>
      <c r="AWU20" s="471"/>
      <c r="AWV20" s="471"/>
      <c r="AWW20" s="471"/>
      <c r="AWX20" s="471"/>
      <c r="AWY20" s="471"/>
      <c r="AWZ20" s="471"/>
      <c r="AXA20" s="471"/>
      <c r="AXB20" s="471"/>
      <c r="AXC20" s="471"/>
      <c r="AXD20" s="471"/>
      <c r="AXE20" s="471"/>
      <c r="AXF20" s="471"/>
      <c r="AXG20" s="471"/>
      <c r="AXH20" s="471"/>
      <c r="AXI20" s="471"/>
      <c r="AXJ20" s="471"/>
      <c r="AXK20" s="471"/>
      <c r="AXL20" s="471"/>
      <c r="AXM20" s="471"/>
      <c r="AXN20" s="471"/>
      <c r="AXO20" s="471"/>
      <c r="AXP20" s="471"/>
      <c r="AXQ20" s="471"/>
      <c r="AXR20" s="471"/>
      <c r="AXS20" s="471"/>
      <c r="AXT20" s="471"/>
      <c r="AXU20" s="471"/>
      <c r="AXV20" s="471"/>
      <c r="AXW20" s="471"/>
      <c r="AXX20" s="471"/>
      <c r="AXY20" s="471"/>
      <c r="AXZ20" s="471"/>
      <c r="AYA20" s="471"/>
      <c r="AYB20" s="471"/>
      <c r="AYC20" s="471"/>
      <c r="AYD20" s="471"/>
      <c r="AYE20" s="471"/>
      <c r="AYF20" s="471"/>
      <c r="AYG20" s="471"/>
      <c r="AYH20" s="471"/>
      <c r="AYI20" s="471"/>
      <c r="AYJ20" s="471"/>
      <c r="AYK20" s="471"/>
      <c r="AYL20" s="471"/>
      <c r="AYM20" s="471"/>
      <c r="AYN20" s="471"/>
      <c r="AYO20" s="471"/>
      <c r="AYP20" s="471"/>
      <c r="AYQ20" s="471"/>
      <c r="AYR20" s="471"/>
      <c r="AYS20" s="471"/>
      <c r="AYT20" s="471"/>
      <c r="AYU20" s="471"/>
      <c r="AYV20" s="471"/>
      <c r="AYW20" s="471"/>
      <c r="AYX20" s="471"/>
      <c r="AYY20" s="471"/>
      <c r="AYZ20" s="471"/>
      <c r="AZA20" s="471"/>
      <c r="AZB20" s="471"/>
      <c r="AZC20" s="471"/>
      <c r="AZD20" s="471"/>
      <c r="AZE20" s="471"/>
      <c r="AZF20" s="471"/>
      <c r="AZG20" s="471"/>
      <c r="AZH20" s="471"/>
      <c r="AZI20" s="471"/>
      <c r="AZJ20" s="471"/>
      <c r="AZK20" s="471"/>
      <c r="AZL20" s="471"/>
      <c r="AZM20" s="471"/>
      <c r="AZN20" s="471"/>
      <c r="AZO20" s="471"/>
      <c r="AZP20" s="471"/>
      <c r="AZQ20" s="471"/>
      <c r="AZR20" s="471"/>
      <c r="AZS20" s="471"/>
      <c r="AZT20" s="471"/>
      <c r="AZU20" s="471"/>
      <c r="AZV20" s="471"/>
      <c r="AZW20" s="471"/>
      <c r="AZX20" s="471"/>
      <c r="AZY20" s="471"/>
      <c r="AZZ20" s="471"/>
      <c r="BAA20" s="471"/>
      <c r="BAB20" s="471"/>
      <c r="BAC20" s="471"/>
      <c r="BAD20" s="471"/>
      <c r="BAE20" s="471"/>
      <c r="BAF20" s="471"/>
      <c r="BAG20" s="471"/>
      <c r="BAH20" s="471"/>
      <c r="BAI20" s="471"/>
      <c r="BAJ20" s="471"/>
      <c r="BAK20" s="471"/>
      <c r="BAL20" s="471"/>
      <c r="BAM20" s="471"/>
      <c r="BAN20" s="471"/>
      <c r="BAO20" s="471"/>
      <c r="BAP20" s="471"/>
      <c r="BAQ20" s="471"/>
      <c r="BAR20" s="471"/>
      <c r="BAS20" s="471"/>
      <c r="BAT20" s="471"/>
      <c r="BAU20" s="471"/>
      <c r="BAV20" s="471"/>
      <c r="BAW20" s="471"/>
      <c r="BAX20" s="471"/>
      <c r="BAY20" s="471"/>
      <c r="BAZ20" s="471"/>
      <c r="BBA20" s="471"/>
      <c r="BBB20" s="471"/>
      <c r="BBC20" s="471"/>
      <c r="BBD20" s="471"/>
      <c r="BBE20" s="471"/>
      <c r="BBF20" s="471"/>
      <c r="BBG20" s="471"/>
      <c r="BBH20" s="471"/>
      <c r="BBI20" s="471"/>
      <c r="BBJ20" s="471"/>
      <c r="BBK20" s="471"/>
      <c r="BBL20" s="471"/>
      <c r="BBM20" s="471"/>
      <c r="BBN20" s="471"/>
      <c r="BBO20" s="471"/>
      <c r="BBP20" s="471"/>
      <c r="BBQ20" s="471"/>
      <c r="BBR20" s="471"/>
      <c r="BBS20" s="471"/>
      <c r="BBT20" s="471"/>
      <c r="BBU20" s="471"/>
      <c r="BBV20" s="471"/>
      <c r="BBW20" s="471"/>
      <c r="BBX20" s="471"/>
      <c r="BBY20" s="471"/>
      <c r="BBZ20" s="471"/>
      <c r="BCA20" s="471"/>
      <c r="BCB20" s="471"/>
      <c r="BCC20" s="471"/>
      <c r="BCD20" s="471"/>
      <c r="BCE20" s="471"/>
      <c r="BCF20" s="471"/>
      <c r="BCG20" s="471"/>
      <c r="BCH20" s="471"/>
      <c r="BCI20" s="471"/>
      <c r="BCJ20" s="471"/>
      <c r="BCK20" s="471"/>
      <c r="BCL20" s="471"/>
      <c r="BCM20" s="471"/>
      <c r="BCN20" s="471"/>
      <c r="BCO20" s="471"/>
      <c r="BCP20" s="471"/>
      <c r="BCQ20" s="471"/>
      <c r="BCR20" s="471"/>
      <c r="BCS20" s="471"/>
      <c r="BCT20" s="471"/>
      <c r="BCU20" s="471"/>
      <c r="BCV20" s="471"/>
      <c r="BCW20" s="471"/>
      <c r="BCX20" s="471"/>
      <c r="BCY20" s="471"/>
      <c r="BCZ20" s="471"/>
      <c r="BDA20" s="471"/>
      <c r="BDB20" s="471"/>
      <c r="BDC20" s="471"/>
      <c r="BDD20" s="471"/>
      <c r="BDE20" s="471"/>
      <c r="BDF20" s="471"/>
      <c r="BDG20" s="471"/>
      <c r="BDH20" s="471"/>
      <c r="BDI20" s="471"/>
      <c r="BDJ20" s="471"/>
      <c r="BDK20" s="471"/>
      <c r="BDL20" s="471"/>
      <c r="BDM20" s="471"/>
      <c r="BDN20" s="471"/>
      <c r="BDO20" s="471"/>
      <c r="BDP20" s="471"/>
      <c r="BDQ20" s="471"/>
      <c r="BDR20" s="471"/>
      <c r="BDS20" s="471"/>
      <c r="BDT20" s="471"/>
      <c r="BDU20" s="471"/>
      <c r="BDV20" s="471"/>
      <c r="BDW20" s="471"/>
      <c r="BDX20" s="471"/>
      <c r="BDY20" s="471"/>
      <c r="BDZ20" s="471"/>
      <c r="BEA20" s="471"/>
      <c r="BEB20" s="471"/>
      <c r="BEC20" s="471"/>
      <c r="BED20" s="471"/>
    </row>
    <row r="21" spans="1:1486" s="421" customFormat="1" x14ac:dyDescent="0.2">
      <c r="A21" s="429" t="str">
        <f>'P4'!B9</f>
        <v>4.2. Contribución al acceso a la tierra para producción de panela</v>
      </c>
      <c r="B21" s="48">
        <f>'P4'!E9</f>
        <v>324733260</v>
      </c>
      <c r="C21" s="48">
        <f>'P4'!F9</f>
        <v>779359824</v>
      </c>
      <c r="D21" s="48">
        <f>'P4'!G9</f>
        <v>779359824</v>
      </c>
      <c r="E21" s="48">
        <f>'P4'!H9</f>
        <v>779359824</v>
      </c>
      <c r="F21" s="48">
        <f>'P4'!I9</f>
        <v>779359824</v>
      </c>
      <c r="G21" s="48">
        <f>'P4'!J9</f>
        <v>779359824</v>
      </c>
      <c r="H21" s="48">
        <f>'P4'!K9</f>
        <v>779359824</v>
      </c>
      <c r="I21" s="48">
        <f>'P4'!L9</f>
        <v>779359824</v>
      </c>
      <c r="J21" s="48">
        <f>'P4'!M9</f>
        <v>389949824</v>
      </c>
      <c r="K21" s="48">
        <f>'P4'!N9</f>
        <v>389949824</v>
      </c>
      <c r="L21" s="48">
        <f>'P4'!O9</f>
        <v>779359824</v>
      </c>
      <c r="M21" s="48">
        <f>'P4'!P9</f>
        <v>389949824</v>
      </c>
      <c r="N21" s="48">
        <f>'P4'!Q9</f>
        <v>389949824</v>
      </c>
      <c r="O21" s="48">
        <f>'P4'!R9</f>
        <v>779359824</v>
      </c>
      <c r="P21" s="48">
        <f>'P4'!S9</f>
        <v>389949824</v>
      </c>
      <c r="Q21" s="48">
        <f>'P4'!T9</f>
        <v>389949824</v>
      </c>
      <c r="R21" s="48">
        <f>'P4'!U9</f>
        <v>779359824</v>
      </c>
      <c r="S21" s="48">
        <f>'P4'!V9</f>
        <v>389949824</v>
      </c>
      <c r="T21" s="48">
        <f>'P4'!W9</f>
        <v>389949824</v>
      </c>
      <c r="U21" s="48">
        <f>'P4'!X9</f>
        <v>779359824</v>
      </c>
      <c r="V21" s="48">
        <f>'P4'!Y9</f>
        <v>12017289916</v>
      </c>
      <c r="W21" s="281">
        <f t="shared" si="1"/>
        <v>3.4314356197419986E-3</v>
      </c>
      <c r="X21" s="327"/>
      <c r="Y21" s="471"/>
      <c r="Z21" s="471"/>
      <c r="AA21" s="471"/>
      <c r="AB21" s="471"/>
      <c r="AC21" s="471"/>
      <c r="AD21" s="471"/>
      <c r="AE21" s="471"/>
      <c r="AF21" s="471"/>
      <c r="AG21" s="471"/>
      <c r="AH21" s="471"/>
      <c r="AI21" s="471"/>
      <c r="AJ21" s="471"/>
      <c r="AK21" s="471"/>
      <c r="AL21" s="471"/>
      <c r="AM21" s="471"/>
      <c r="AN21" s="471"/>
      <c r="AO21" s="471"/>
      <c r="AP21" s="471"/>
      <c r="AQ21" s="471"/>
      <c r="AR21" s="471"/>
      <c r="AS21" s="471"/>
      <c r="AT21" s="471"/>
      <c r="AU21" s="471"/>
      <c r="AV21" s="471"/>
      <c r="AW21" s="471"/>
      <c r="AX21" s="471"/>
      <c r="AY21" s="471"/>
      <c r="AZ21" s="471"/>
      <c r="BA21" s="471"/>
      <c r="BB21" s="471"/>
      <c r="BC21" s="471"/>
      <c r="BD21" s="471"/>
      <c r="BE21" s="471"/>
      <c r="BF21" s="471"/>
      <c r="BG21" s="471"/>
      <c r="BH21" s="471"/>
      <c r="BI21" s="471"/>
      <c r="BJ21" s="471"/>
      <c r="BK21" s="471"/>
      <c r="BL21" s="471"/>
      <c r="BM21" s="471"/>
      <c r="BN21" s="471"/>
      <c r="BO21" s="471"/>
      <c r="BP21" s="471"/>
      <c r="BQ21" s="471"/>
      <c r="BR21" s="471"/>
      <c r="BS21" s="471"/>
      <c r="BT21" s="471"/>
      <c r="BU21" s="471"/>
      <c r="BV21" s="471"/>
      <c r="BW21" s="471"/>
      <c r="BX21" s="471"/>
      <c r="BY21" s="471"/>
      <c r="BZ21" s="471"/>
      <c r="CA21" s="471"/>
      <c r="CB21" s="471"/>
      <c r="CC21" s="471"/>
      <c r="CD21" s="471"/>
      <c r="CE21" s="471"/>
      <c r="CF21" s="471"/>
      <c r="CG21" s="471"/>
      <c r="CH21" s="471"/>
      <c r="CI21" s="471"/>
      <c r="CJ21" s="471"/>
      <c r="CK21" s="471"/>
      <c r="CL21" s="471"/>
      <c r="CM21" s="471"/>
      <c r="CN21" s="471"/>
      <c r="CO21" s="471"/>
      <c r="CP21" s="471"/>
      <c r="CQ21" s="471"/>
      <c r="CR21" s="471"/>
      <c r="CS21" s="471"/>
      <c r="CT21" s="471"/>
      <c r="CU21" s="471"/>
      <c r="CV21" s="471"/>
      <c r="CW21" s="471"/>
      <c r="CX21" s="471"/>
      <c r="CY21" s="471"/>
      <c r="CZ21" s="471"/>
      <c r="DA21" s="471"/>
      <c r="DB21" s="471"/>
      <c r="DC21" s="471"/>
      <c r="DD21" s="471"/>
      <c r="DE21" s="471"/>
      <c r="DF21" s="471"/>
      <c r="DG21" s="471"/>
      <c r="DH21" s="471"/>
      <c r="DI21" s="471"/>
      <c r="DJ21" s="471"/>
      <c r="DK21" s="471"/>
      <c r="DL21" s="471"/>
      <c r="DM21" s="471"/>
      <c r="DN21" s="471"/>
      <c r="DO21" s="471"/>
      <c r="DP21" s="471"/>
      <c r="DQ21" s="471"/>
      <c r="DR21" s="471"/>
      <c r="DS21" s="471"/>
      <c r="DT21" s="471"/>
      <c r="DU21" s="471"/>
      <c r="DV21" s="471"/>
      <c r="DW21" s="471"/>
      <c r="DX21" s="471"/>
      <c r="DY21" s="471"/>
      <c r="DZ21" s="471"/>
      <c r="EA21" s="471"/>
      <c r="EB21" s="471"/>
      <c r="EC21" s="471"/>
      <c r="ED21" s="471"/>
      <c r="EE21" s="471"/>
      <c r="EF21" s="471"/>
      <c r="EG21" s="471"/>
      <c r="EH21" s="471"/>
      <c r="EI21" s="471"/>
      <c r="EJ21" s="471"/>
      <c r="EK21" s="471"/>
      <c r="EL21" s="471"/>
      <c r="EM21" s="471"/>
      <c r="EN21" s="471"/>
      <c r="EO21" s="471"/>
      <c r="EP21" s="471"/>
      <c r="EQ21" s="471"/>
      <c r="ER21" s="471"/>
      <c r="ES21" s="471"/>
      <c r="ET21" s="471"/>
      <c r="EU21" s="471"/>
      <c r="EV21" s="471"/>
      <c r="EW21" s="471"/>
      <c r="EX21" s="471"/>
      <c r="EY21" s="471"/>
      <c r="EZ21" s="471"/>
      <c r="FA21" s="471"/>
      <c r="FB21" s="471"/>
      <c r="FC21" s="471"/>
      <c r="FD21" s="471"/>
      <c r="FE21" s="471"/>
      <c r="FF21" s="471"/>
      <c r="FG21" s="471"/>
      <c r="FH21" s="471"/>
      <c r="FI21" s="471"/>
      <c r="FJ21" s="471"/>
      <c r="FK21" s="471"/>
      <c r="FL21" s="471"/>
      <c r="FM21" s="471"/>
      <c r="FN21" s="471"/>
      <c r="FO21" s="471"/>
      <c r="FP21" s="471"/>
      <c r="FQ21" s="471"/>
      <c r="FR21" s="471"/>
      <c r="FS21" s="471"/>
      <c r="FT21" s="471"/>
      <c r="FU21" s="471"/>
      <c r="FV21" s="471"/>
      <c r="FW21" s="471"/>
      <c r="FX21" s="471"/>
      <c r="FY21" s="471"/>
      <c r="FZ21" s="471"/>
      <c r="GA21" s="471"/>
      <c r="GB21" s="471"/>
      <c r="GC21" s="471"/>
      <c r="GD21" s="471"/>
      <c r="GE21" s="471"/>
      <c r="GF21" s="471"/>
      <c r="GG21" s="471"/>
      <c r="GH21" s="471"/>
      <c r="GI21" s="471"/>
      <c r="GJ21" s="471"/>
      <c r="GK21" s="471"/>
      <c r="GL21" s="471"/>
      <c r="GM21" s="471"/>
      <c r="GN21" s="471"/>
      <c r="GO21" s="471"/>
      <c r="GP21" s="471"/>
      <c r="GQ21" s="471"/>
      <c r="GR21" s="471"/>
      <c r="GS21" s="471"/>
      <c r="GT21" s="471"/>
      <c r="GU21" s="471"/>
      <c r="GV21" s="471"/>
      <c r="GW21" s="471"/>
      <c r="GX21" s="471"/>
      <c r="GY21" s="471"/>
      <c r="GZ21" s="471"/>
      <c r="HA21" s="471"/>
      <c r="HB21" s="471"/>
      <c r="HC21" s="471"/>
      <c r="HD21" s="471"/>
      <c r="HE21" s="471"/>
      <c r="HF21" s="471"/>
      <c r="HG21" s="471"/>
      <c r="HH21" s="471"/>
      <c r="HI21" s="471"/>
      <c r="HJ21" s="471"/>
      <c r="HK21" s="471"/>
      <c r="HL21" s="471"/>
      <c r="HM21" s="471"/>
      <c r="HN21" s="471"/>
      <c r="HO21" s="471"/>
      <c r="HP21" s="471"/>
      <c r="HQ21" s="471"/>
      <c r="HR21" s="471"/>
      <c r="HS21" s="471"/>
      <c r="HT21" s="471"/>
      <c r="HU21" s="471"/>
      <c r="HV21" s="471"/>
      <c r="HW21" s="471"/>
      <c r="HX21" s="471"/>
      <c r="HY21" s="471"/>
      <c r="HZ21" s="471"/>
      <c r="IA21" s="471"/>
      <c r="IB21" s="471"/>
      <c r="IC21" s="471"/>
      <c r="ID21" s="471"/>
      <c r="IE21" s="471"/>
      <c r="IF21" s="471"/>
      <c r="IG21" s="471"/>
      <c r="IH21" s="471"/>
      <c r="II21" s="471"/>
      <c r="IJ21" s="471"/>
      <c r="IK21" s="471"/>
      <c r="IL21" s="471"/>
      <c r="IM21" s="471"/>
      <c r="IN21" s="471"/>
      <c r="IO21" s="471"/>
      <c r="IP21" s="471"/>
      <c r="IQ21" s="471"/>
      <c r="IR21" s="471"/>
      <c r="IS21" s="471"/>
      <c r="IT21" s="471"/>
      <c r="IU21" s="471"/>
      <c r="IV21" s="471"/>
      <c r="IW21" s="471"/>
      <c r="IX21" s="471"/>
      <c r="IY21" s="471"/>
      <c r="IZ21" s="471"/>
      <c r="JA21" s="471"/>
      <c r="JB21" s="471"/>
      <c r="JC21" s="471"/>
      <c r="JD21" s="471"/>
      <c r="JE21" s="471"/>
      <c r="JF21" s="471"/>
      <c r="JG21" s="471"/>
      <c r="JH21" s="471"/>
      <c r="JI21" s="471"/>
      <c r="JJ21" s="471"/>
      <c r="JK21" s="471"/>
      <c r="JL21" s="471"/>
      <c r="JM21" s="471"/>
      <c r="JN21" s="471"/>
      <c r="JO21" s="471"/>
      <c r="JP21" s="471"/>
      <c r="JQ21" s="471"/>
      <c r="JR21" s="471"/>
      <c r="JS21" s="471"/>
      <c r="JT21" s="471"/>
      <c r="JU21" s="471"/>
      <c r="JV21" s="471"/>
      <c r="JW21" s="471"/>
      <c r="JX21" s="471"/>
      <c r="JY21" s="471"/>
      <c r="JZ21" s="471"/>
      <c r="KA21" s="471"/>
      <c r="KB21" s="471"/>
      <c r="KC21" s="471"/>
      <c r="KD21" s="471"/>
      <c r="KE21" s="471"/>
      <c r="KF21" s="471"/>
      <c r="KG21" s="471"/>
      <c r="KH21" s="471"/>
      <c r="KI21" s="471"/>
      <c r="KJ21" s="471"/>
      <c r="KK21" s="471"/>
      <c r="KL21" s="471"/>
      <c r="KM21" s="471"/>
      <c r="KN21" s="471"/>
      <c r="KO21" s="471"/>
      <c r="KP21" s="471"/>
      <c r="KQ21" s="471"/>
      <c r="KR21" s="471"/>
      <c r="KS21" s="471"/>
      <c r="KT21" s="471"/>
      <c r="KU21" s="471"/>
      <c r="KV21" s="471"/>
      <c r="KW21" s="471"/>
      <c r="KX21" s="471"/>
      <c r="KY21" s="471"/>
      <c r="KZ21" s="471"/>
      <c r="LA21" s="471"/>
      <c r="LB21" s="471"/>
      <c r="LC21" s="471"/>
      <c r="LD21" s="471"/>
      <c r="LE21" s="471"/>
      <c r="LF21" s="471"/>
      <c r="LG21" s="471"/>
      <c r="LH21" s="471"/>
      <c r="LI21" s="471"/>
      <c r="LJ21" s="471"/>
      <c r="LK21" s="471"/>
      <c r="LL21" s="471"/>
      <c r="LM21" s="471"/>
      <c r="LN21" s="471"/>
      <c r="LO21" s="471"/>
      <c r="LP21" s="471"/>
      <c r="LQ21" s="471"/>
      <c r="LR21" s="471"/>
      <c r="LS21" s="471"/>
      <c r="LT21" s="471"/>
      <c r="LU21" s="471"/>
      <c r="LV21" s="471"/>
      <c r="LW21" s="471"/>
      <c r="LX21" s="471"/>
      <c r="LY21" s="471"/>
      <c r="LZ21" s="471"/>
      <c r="MA21" s="471"/>
      <c r="MB21" s="471"/>
      <c r="MC21" s="471"/>
      <c r="MD21" s="471"/>
      <c r="ME21" s="471"/>
      <c r="MF21" s="471"/>
      <c r="MG21" s="471"/>
      <c r="MH21" s="471"/>
      <c r="MI21" s="471"/>
      <c r="MJ21" s="471"/>
      <c r="MK21" s="471"/>
      <c r="ML21" s="471"/>
      <c r="MM21" s="471"/>
      <c r="MN21" s="471"/>
      <c r="MO21" s="471"/>
      <c r="MP21" s="471"/>
      <c r="MQ21" s="471"/>
      <c r="MR21" s="471"/>
      <c r="MS21" s="471"/>
      <c r="MT21" s="471"/>
      <c r="MU21" s="471"/>
      <c r="MV21" s="471"/>
      <c r="MW21" s="471"/>
      <c r="MX21" s="471"/>
      <c r="MY21" s="471"/>
      <c r="MZ21" s="471"/>
      <c r="NA21" s="471"/>
      <c r="NB21" s="471"/>
      <c r="NC21" s="471"/>
      <c r="ND21" s="471"/>
      <c r="NE21" s="471"/>
      <c r="NF21" s="471"/>
      <c r="NG21" s="471"/>
      <c r="NH21" s="471"/>
      <c r="NI21" s="471"/>
      <c r="NJ21" s="471"/>
      <c r="NK21" s="471"/>
      <c r="NL21" s="471"/>
      <c r="NM21" s="471"/>
      <c r="NN21" s="471"/>
      <c r="NO21" s="471"/>
      <c r="NP21" s="471"/>
      <c r="NQ21" s="471"/>
      <c r="NR21" s="471"/>
      <c r="NS21" s="471"/>
      <c r="NT21" s="471"/>
      <c r="NU21" s="471"/>
      <c r="NV21" s="471"/>
      <c r="NW21" s="471"/>
      <c r="NX21" s="471"/>
      <c r="NY21" s="471"/>
      <c r="NZ21" s="471"/>
      <c r="OA21" s="471"/>
      <c r="OB21" s="471"/>
      <c r="OC21" s="471"/>
      <c r="OD21" s="471"/>
      <c r="OE21" s="471"/>
      <c r="OF21" s="471"/>
      <c r="OG21" s="471"/>
      <c r="OH21" s="471"/>
      <c r="OI21" s="471"/>
      <c r="OJ21" s="471"/>
      <c r="OK21" s="471"/>
      <c r="OL21" s="471"/>
      <c r="OM21" s="471"/>
      <c r="ON21" s="471"/>
      <c r="OO21" s="471"/>
      <c r="OP21" s="471"/>
      <c r="OQ21" s="471"/>
      <c r="OR21" s="471"/>
      <c r="OS21" s="471"/>
      <c r="OT21" s="471"/>
      <c r="OU21" s="471"/>
      <c r="OV21" s="471"/>
      <c r="OW21" s="471"/>
      <c r="OX21" s="471"/>
      <c r="OY21" s="471"/>
      <c r="OZ21" s="471"/>
      <c r="PA21" s="471"/>
      <c r="PB21" s="471"/>
      <c r="PC21" s="471"/>
      <c r="PD21" s="471"/>
      <c r="PE21" s="471"/>
      <c r="PF21" s="471"/>
      <c r="PG21" s="471"/>
      <c r="PH21" s="471"/>
      <c r="PI21" s="471"/>
      <c r="PJ21" s="471"/>
      <c r="PK21" s="471"/>
      <c r="PL21" s="471"/>
      <c r="PM21" s="471"/>
      <c r="PN21" s="471"/>
      <c r="PO21" s="471"/>
      <c r="PP21" s="471"/>
      <c r="PQ21" s="471"/>
      <c r="PR21" s="471"/>
      <c r="PS21" s="471"/>
      <c r="PT21" s="471"/>
      <c r="PU21" s="471"/>
      <c r="PV21" s="471"/>
      <c r="PW21" s="471"/>
      <c r="PX21" s="471"/>
      <c r="PY21" s="471"/>
      <c r="PZ21" s="471"/>
      <c r="QA21" s="471"/>
      <c r="QB21" s="471"/>
      <c r="QC21" s="471"/>
      <c r="QD21" s="471"/>
      <c r="QE21" s="471"/>
      <c r="QF21" s="471"/>
      <c r="QG21" s="471"/>
      <c r="QH21" s="471"/>
      <c r="QI21" s="471"/>
      <c r="QJ21" s="471"/>
      <c r="QK21" s="471"/>
      <c r="QL21" s="471"/>
      <c r="QM21" s="471"/>
      <c r="QN21" s="471"/>
      <c r="QO21" s="471"/>
      <c r="QP21" s="471"/>
      <c r="QQ21" s="471"/>
      <c r="QR21" s="471"/>
      <c r="QS21" s="471"/>
      <c r="QT21" s="471"/>
      <c r="QU21" s="471"/>
      <c r="QV21" s="471"/>
      <c r="QW21" s="471"/>
      <c r="QX21" s="471"/>
      <c r="QY21" s="471"/>
      <c r="QZ21" s="471"/>
      <c r="RA21" s="471"/>
      <c r="RB21" s="471"/>
      <c r="RC21" s="471"/>
      <c r="RD21" s="471"/>
      <c r="RE21" s="471"/>
      <c r="RF21" s="471"/>
      <c r="RG21" s="471"/>
      <c r="RH21" s="471"/>
      <c r="RI21" s="471"/>
      <c r="RJ21" s="471"/>
      <c r="RK21" s="471"/>
      <c r="RL21" s="471"/>
      <c r="RM21" s="471"/>
      <c r="RN21" s="471"/>
      <c r="RO21" s="471"/>
      <c r="RP21" s="471"/>
      <c r="RQ21" s="471"/>
      <c r="RR21" s="471"/>
      <c r="RS21" s="471"/>
      <c r="RT21" s="471"/>
      <c r="RU21" s="471"/>
      <c r="RV21" s="471"/>
      <c r="RW21" s="471"/>
      <c r="RX21" s="471"/>
      <c r="RY21" s="471"/>
      <c r="RZ21" s="471"/>
      <c r="SA21" s="471"/>
      <c r="SB21" s="471"/>
      <c r="SC21" s="471"/>
      <c r="SD21" s="471"/>
      <c r="SE21" s="471"/>
      <c r="SF21" s="471"/>
      <c r="SG21" s="471"/>
      <c r="SH21" s="471"/>
      <c r="SI21" s="471"/>
      <c r="SJ21" s="471"/>
      <c r="SK21" s="471"/>
      <c r="SL21" s="471"/>
      <c r="SM21" s="471"/>
      <c r="SN21" s="471"/>
      <c r="SO21" s="471"/>
      <c r="SP21" s="471"/>
      <c r="SQ21" s="471"/>
      <c r="SR21" s="471"/>
      <c r="SS21" s="471"/>
      <c r="ST21" s="471"/>
      <c r="SU21" s="471"/>
      <c r="SV21" s="471"/>
      <c r="SW21" s="471"/>
      <c r="SX21" s="471"/>
      <c r="SY21" s="471"/>
      <c r="SZ21" s="471"/>
      <c r="TA21" s="471"/>
      <c r="TB21" s="471"/>
      <c r="TC21" s="471"/>
      <c r="TD21" s="471"/>
      <c r="TE21" s="471"/>
      <c r="TF21" s="471"/>
      <c r="TG21" s="471"/>
      <c r="TH21" s="471"/>
      <c r="TI21" s="471"/>
      <c r="TJ21" s="471"/>
      <c r="TK21" s="471"/>
      <c r="TL21" s="471"/>
      <c r="TM21" s="471"/>
      <c r="TN21" s="471"/>
      <c r="TO21" s="471"/>
      <c r="TP21" s="471"/>
      <c r="TQ21" s="471"/>
      <c r="TR21" s="471"/>
      <c r="TS21" s="471"/>
      <c r="TT21" s="471"/>
      <c r="TU21" s="471"/>
      <c r="TV21" s="471"/>
      <c r="TW21" s="471"/>
      <c r="TX21" s="471"/>
      <c r="TY21" s="471"/>
      <c r="TZ21" s="471"/>
      <c r="UA21" s="471"/>
      <c r="UB21" s="471"/>
      <c r="UC21" s="471"/>
      <c r="UD21" s="471"/>
      <c r="UE21" s="471"/>
      <c r="UF21" s="471"/>
      <c r="UG21" s="471"/>
      <c r="UH21" s="471"/>
      <c r="UI21" s="471"/>
      <c r="UJ21" s="471"/>
      <c r="UK21" s="471"/>
      <c r="UL21" s="471"/>
      <c r="UM21" s="471"/>
      <c r="UN21" s="471"/>
      <c r="UO21" s="471"/>
      <c r="UP21" s="471"/>
      <c r="UQ21" s="471"/>
      <c r="UR21" s="471"/>
      <c r="US21" s="471"/>
      <c r="UT21" s="471"/>
      <c r="UU21" s="471"/>
      <c r="UV21" s="471"/>
      <c r="UW21" s="471"/>
      <c r="UX21" s="471"/>
      <c r="UY21" s="471"/>
      <c r="UZ21" s="471"/>
      <c r="VA21" s="471"/>
      <c r="VB21" s="471"/>
      <c r="VC21" s="471"/>
      <c r="VD21" s="471"/>
      <c r="VE21" s="471"/>
      <c r="VF21" s="471"/>
      <c r="VG21" s="471"/>
      <c r="VH21" s="471"/>
      <c r="VI21" s="471"/>
      <c r="VJ21" s="471"/>
      <c r="VK21" s="471"/>
      <c r="VL21" s="471"/>
      <c r="VM21" s="471"/>
      <c r="VN21" s="471"/>
      <c r="VO21" s="471"/>
      <c r="VP21" s="471"/>
      <c r="VQ21" s="471"/>
      <c r="VR21" s="471"/>
      <c r="VS21" s="471"/>
      <c r="VT21" s="471"/>
      <c r="VU21" s="471"/>
      <c r="VV21" s="471"/>
      <c r="VW21" s="471"/>
      <c r="VX21" s="471"/>
      <c r="VY21" s="471"/>
      <c r="VZ21" s="471"/>
      <c r="WA21" s="471"/>
      <c r="WB21" s="471"/>
      <c r="WC21" s="471"/>
      <c r="WD21" s="471"/>
      <c r="WE21" s="471"/>
      <c r="WF21" s="471"/>
      <c r="WG21" s="471"/>
      <c r="WH21" s="471"/>
      <c r="WI21" s="471"/>
      <c r="WJ21" s="471"/>
      <c r="WK21" s="471"/>
      <c r="WL21" s="471"/>
      <c r="WM21" s="471"/>
      <c r="WN21" s="471"/>
      <c r="WO21" s="471"/>
      <c r="WP21" s="471"/>
      <c r="WQ21" s="471"/>
      <c r="WR21" s="471"/>
      <c r="WS21" s="471"/>
      <c r="WT21" s="471"/>
      <c r="WU21" s="471"/>
      <c r="WV21" s="471"/>
      <c r="WW21" s="471"/>
      <c r="WX21" s="471"/>
      <c r="WY21" s="471"/>
      <c r="WZ21" s="471"/>
      <c r="XA21" s="471"/>
      <c r="XB21" s="471"/>
      <c r="XC21" s="471"/>
      <c r="XD21" s="471"/>
      <c r="XE21" s="471"/>
      <c r="XF21" s="471"/>
      <c r="XG21" s="471"/>
      <c r="XH21" s="471"/>
      <c r="XI21" s="471"/>
      <c r="XJ21" s="471"/>
      <c r="XK21" s="471"/>
      <c r="XL21" s="471"/>
      <c r="XM21" s="471"/>
      <c r="XN21" s="471"/>
      <c r="XO21" s="471"/>
      <c r="XP21" s="471"/>
      <c r="XQ21" s="471"/>
      <c r="XR21" s="471"/>
      <c r="XS21" s="471"/>
      <c r="XT21" s="471"/>
      <c r="XU21" s="471"/>
      <c r="XV21" s="471"/>
      <c r="XW21" s="471"/>
      <c r="XX21" s="471"/>
      <c r="XY21" s="471"/>
      <c r="XZ21" s="471"/>
      <c r="YA21" s="471"/>
      <c r="YB21" s="471"/>
      <c r="YC21" s="471"/>
      <c r="YD21" s="471"/>
      <c r="YE21" s="471"/>
      <c r="YF21" s="471"/>
      <c r="YG21" s="471"/>
      <c r="YH21" s="471"/>
      <c r="YI21" s="471"/>
      <c r="YJ21" s="471"/>
      <c r="YK21" s="471"/>
      <c r="YL21" s="471"/>
      <c r="YM21" s="471"/>
      <c r="YN21" s="471"/>
      <c r="YO21" s="471"/>
      <c r="YP21" s="471"/>
      <c r="YQ21" s="471"/>
      <c r="YR21" s="471"/>
      <c r="YS21" s="471"/>
      <c r="YT21" s="471"/>
      <c r="YU21" s="471"/>
      <c r="YV21" s="471"/>
      <c r="YW21" s="471"/>
      <c r="YX21" s="471"/>
      <c r="YY21" s="471"/>
      <c r="YZ21" s="471"/>
      <c r="ZA21" s="471"/>
      <c r="ZB21" s="471"/>
      <c r="ZC21" s="471"/>
      <c r="ZD21" s="471"/>
      <c r="ZE21" s="471"/>
      <c r="ZF21" s="471"/>
      <c r="ZG21" s="471"/>
      <c r="ZH21" s="471"/>
      <c r="ZI21" s="471"/>
      <c r="ZJ21" s="471"/>
      <c r="ZK21" s="471"/>
      <c r="ZL21" s="471"/>
      <c r="ZM21" s="471"/>
      <c r="ZN21" s="471"/>
      <c r="ZO21" s="471"/>
      <c r="ZP21" s="471"/>
      <c r="ZQ21" s="471"/>
      <c r="ZR21" s="471"/>
      <c r="ZS21" s="471"/>
      <c r="ZT21" s="471"/>
      <c r="ZU21" s="471"/>
      <c r="ZV21" s="471"/>
      <c r="ZW21" s="471"/>
      <c r="ZX21" s="471"/>
      <c r="ZY21" s="471"/>
      <c r="ZZ21" s="471"/>
      <c r="AAA21" s="471"/>
      <c r="AAB21" s="471"/>
      <c r="AAC21" s="471"/>
      <c r="AAD21" s="471"/>
      <c r="AAE21" s="471"/>
      <c r="AAF21" s="471"/>
      <c r="AAG21" s="471"/>
      <c r="AAH21" s="471"/>
      <c r="AAI21" s="471"/>
      <c r="AAJ21" s="471"/>
      <c r="AAK21" s="471"/>
      <c r="AAL21" s="471"/>
      <c r="AAM21" s="471"/>
      <c r="AAN21" s="471"/>
      <c r="AAO21" s="471"/>
      <c r="AAP21" s="471"/>
      <c r="AAQ21" s="471"/>
      <c r="AAR21" s="471"/>
      <c r="AAS21" s="471"/>
      <c r="AAT21" s="471"/>
      <c r="AAU21" s="471"/>
      <c r="AAV21" s="471"/>
      <c r="AAW21" s="471"/>
      <c r="AAX21" s="471"/>
      <c r="AAY21" s="471"/>
      <c r="AAZ21" s="471"/>
      <c r="ABA21" s="471"/>
      <c r="ABB21" s="471"/>
      <c r="ABC21" s="471"/>
      <c r="ABD21" s="471"/>
      <c r="ABE21" s="471"/>
      <c r="ABF21" s="471"/>
      <c r="ABG21" s="471"/>
      <c r="ABH21" s="471"/>
      <c r="ABI21" s="471"/>
      <c r="ABJ21" s="471"/>
      <c r="ABK21" s="471"/>
      <c r="ABL21" s="471"/>
      <c r="ABM21" s="471"/>
      <c r="ABN21" s="471"/>
      <c r="ABO21" s="471"/>
      <c r="ABP21" s="471"/>
      <c r="ABQ21" s="471"/>
      <c r="ABR21" s="471"/>
      <c r="ABS21" s="471"/>
      <c r="ABT21" s="471"/>
      <c r="ABU21" s="471"/>
      <c r="ABV21" s="471"/>
      <c r="ABW21" s="471"/>
      <c r="ABX21" s="471"/>
      <c r="ABY21" s="471"/>
      <c r="ABZ21" s="471"/>
      <c r="ACA21" s="471"/>
      <c r="ACB21" s="471"/>
      <c r="ACC21" s="471"/>
      <c r="ACD21" s="471"/>
      <c r="ACE21" s="471"/>
      <c r="ACF21" s="471"/>
      <c r="ACG21" s="471"/>
      <c r="ACH21" s="471"/>
      <c r="ACI21" s="471"/>
      <c r="ACJ21" s="471"/>
      <c r="ACK21" s="471"/>
      <c r="ACL21" s="471"/>
      <c r="ACM21" s="471"/>
      <c r="ACN21" s="471"/>
      <c r="ACO21" s="471"/>
      <c r="ACP21" s="471"/>
      <c r="ACQ21" s="471"/>
      <c r="ACR21" s="471"/>
      <c r="ACS21" s="471"/>
      <c r="ACT21" s="471"/>
      <c r="ACU21" s="471"/>
      <c r="ACV21" s="471"/>
      <c r="ACW21" s="471"/>
      <c r="ACX21" s="471"/>
      <c r="ACY21" s="471"/>
      <c r="ACZ21" s="471"/>
      <c r="ADA21" s="471"/>
      <c r="ADB21" s="471"/>
      <c r="ADC21" s="471"/>
      <c r="ADD21" s="471"/>
      <c r="ADE21" s="471"/>
      <c r="ADF21" s="471"/>
      <c r="ADG21" s="471"/>
      <c r="ADH21" s="471"/>
      <c r="ADI21" s="471"/>
      <c r="ADJ21" s="471"/>
      <c r="ADK21" s="471"/>
      <c r="ADL21" s="471"/>
      <c r="ADM21" s="471"/>
      <c r="ADN21" s="471"/>
      <c r="ADO21" s="471"/>
      <c r="ADP21" s="471"/>
      <c r="ADQ21" s="471"/>
      <c r="ADR21" s="471"/>
      <c r="ADS21" s="471"/>
      <c r="ADT21" s="471"/>
      <c r="ADU21" s="471"/>
      <c r="ADV21" s="471"/>
      <c r="ADW21" s="471"/>
      <c r="ADX21" s="471"/>
      <c r="ADY21" s="471"/>
      <c r="ADZ21" s="471"/>
      <c r="AEA21" s="471"/>
      <c r="AEB21" s="471"/>
      <c r="AEC21" s="471"/>
      <c r="AED21" s="471"/>
      <c r="AEE21" s="471"/>
      <c r="AEF21" s="471"/>
      <c r="AEG21" s="471"/>
      <c r="AEH21" s="471"/>
      <c r="AEI21" s="471"/>
      <c r="AEJ21" s="471"/>
      <c r="AEK21" s="471"/>
      <c r="AEL21" s="471"/>
      <c r="AEM21" s="471"/>
      <c r="AEN21" s="471"/>
      <c r="AEO21" s="471"/>
      <c r="AEP21" s="471"/>
      <c r="AEQ21" s="471"/>
      <c r="AER21" s="471"/>
      <c r="AES21" s="471"/>
      <c r="AET21" s="471"/>
      <c r="AEU21" s="471"/>
      <c r="AEV21" s="471"/>
      <c r="AEW21" s="471"/>
      <c r="AEX21" s="471"/>
      <c r="AEY21" s="471"/>
      <c r="AEZ21" s="471"/>
      <c r="AFA21" s="471"/>
      <c r="AFB21" s="471"/>
      <c r="AFC21" s="471"/>
      <c r="AFD21" s="471"/>
      <c r="AFE21" s="471"/>
      <c r="AFF21" s="471"/>
      <c r="AFG21" s="471"/>
      <c r="AFH21" s="471"/>
      <c r="AFI21" s="471"/>
      <c r="AFJ21" s="471"/>
      <c r="AFK21" s="471"/>
      <c r="AFL21" s="471"/>
      <c r="AFM21" s="471"/>
      <c r="AFN21" s="471"/>
      <c r="AFO21" s="471"/>
      <c r="AFP21" s="471"/>
      <c r="AFQ21" s="471"/>
      <c r="AFR21" s="471"/>
      <c r="AFS21" s="471"/>
      <c r="AFT21" s="471"/>
      <c r="AFU21" s="471"/>
      <c r="AFV21" s="471"/>
      <c r="AFW21" s="471"/>
      <c r="AFX21" s="471"/>
      <c r="AFY21" s="471"/>
      <c r="AFZ21" s="471"/>
      <c r="AGA21" s="471"/>
      <c r="AGB21" s="471"/>
      <c r="AGC21" s="471"/>
      <c r="AGD21" s="471"/>
      <c r="AGE21" s="471"/>
      <c r="AGF21" s="471"/>
      <c r="AGG21" s="471"/>
      <c r="AGH21" s="471"/>
      <c r="AGI21" s="471"/>
      <c r="AGJ21" s="471"/>
      <c r="AGK21" s="471"/>
      <c r="AGL21" s="471"/>
      <c r="AGM21" s="471"/>
      <c r="AGN21" s="471"/>
      <c r="AGO21" s="471"/>
      <c r="AGP21" s="471"/>
      <c r="AGQ21" s="471"/>
      <c r="AGR21" s="471"/>
      <c r="AGS21" s="471"/>
      <c r="AGT21" s="471"/>
      <c r="AGU21" s="471"/>
      <c r="AGV21" s="471"/>
      <c r="AGW21" s="471"/>
      <c r="AGX21" s="471"/>
      <c r="AGY21" s="471"/>
      <c r="AGZ21" s="471"/>
      <c r="AHA21" s="471"/>
      <c r="AHB21" s="471"/>
      <c r="AHC21" s="471"/>
      <c r="AHD21" s="471"/>
      <c r="AHE21" s="471"/>
      <c r="AHF21" s="471"/>
      <c r="AHG21" s="471"/>
      <c r="AHH21" s="471"/>
      <c r="AHI21" s="471"/>
      <c r="AHJ21" s="471"/>
      <c r="AHK21" s="471"/>
      <c r="AHL21" s="471"/>
      <c r="AHM21" s="471"/>
      <c r="AHN21" s="471"/>
      <c r="AHO21" s="471"/>
      <c r="AHP21" s="471"/>
      <c r="AHQ21" s="471"/>
      <c r="AHR21" s="471"/>
      <c r="AHS21" s="471"/>
      <c r="AHT21" s="471"/>
      <c r="AHU21" s="471"/>
      <c r="AHV21" s="471"/>
      <c r="AHW21" s="471"/>
      <c r="AHX21" s="471"/>
      <c r="AHY21" s="471"/>
      <c r="AHZ21" s="471"/>
      <c r="AIA21" s="471"/>
      <c r="AIB21" s="471"/>
      <c r="AIC21" s="471"/>
      <c r="AID21" s="471"/>
      <c r="AIE21" s="471"/>
      <c r="AIF21" s="471"/>
      <c r="AIG21" s="471"/>
      <c r="AIH21" s="471"/>
      <c r="AII21" s="471"/>
      <c r="AIJ21" s="471"/>
      <c r="AIK21" s="471"/>
      <c r="AIL21" s="471"/>
      <c r="AIM21" s="471"/>
      <c r="AIN21" s="471"/>
      <c r="AIO21" s="471"/>
      <c r="AIP21" s="471"/>
      <c r="AIQ21" s="471"/>
      <c r="AIR21" s="471"/>
      <c r="AIS21" s="471"/>
      <c r="AIT21" s="471"/>
      <c r="AIU21" s="471"/>
      <c r="AIV21" s="471"/>
      <c r="AIW21" s="471"/>
      <c r="AIX21" s="471"/>
      <c r="AIY21" s="471"/>
      <c r="AIZ21" s="471"/>
      <c r="AJA21" s="471"/>
      <c r="AJB21" s="471"/>
      <c r="AJC21" s="471"/>
      <c r="AJD21" s="471"/>
      <c r="AJE21" s="471"/>
      <c r="AJF21" s="471"/>
      <c r="AJG21" s="471"/>
      <c r="AJH21" s="471"/>
      <c r="AJI21" s="471"/>
      <c r="AJJ21" s="471"/>
      <c r="AJK21" s="471"/>
      <c r="AJL21" s="471"/>
      <c r="AJM21" s="471"/>
      <c r="AJN21" s="471"/>
      <c r="AJO21" s="471"/>
      <c r="AJP21" s="471"/>
      <c r="AJQ21" s="471"/>
      <c r="AJR21" s="471"/>
      <c r="AJS21" s="471"/>
      <c r="AJT21" s="471"/>
      <c r="AJU21" s="471"/>
      <c r="AJV21" s="471"/>
      <c r="AJW21" s="471"/>
      <c r="AJX21" s="471"/>
      <c r="AJY21" s="471"/>
      <c r="AJZ21" s="471"/>
      <c r="AKA21" s="471"/>
      <c r="AKB21" s="471"/>
      <c r="AKC21" s="471"/>
      <c r="AKD21" s="471"/>
      <c r="AKE21" s="471"/>
      <c r="AKF21" s="471"/>
      <c r="AKG21" s="471"/>
      <c r="AKH21" s="471"/>
      <c r="AKI21" s="471"/>
      <c r="AKJ21" s="471"/>
      <c r="AKK21" s="471"/>
      <c r="AKL21" s="471"/>
      <c r="AKM21" s="471"/>
      <c r="AKN21" s="471"/>
      <c r="AKO21" s="471"/>
      <c r="AKP21" s="471"/>
      <c r="AKQ21" s="471"/>
      <c r="AKR21" s="471"/>
      <c r="AKS21" s="471"/>
      <c r="AKT21" s="471"/>
      <c r="AKU21" s="471"/>
      <c r="AKV21" s="471"/>
      <c r="AKW21" s="471"/>
      <c r="AKX21" s="471"/>
      <c r="AKY21" s="471"/>
      <c r="AKZ21" s="471"/>
      <c r="ALA21" s="471"/>
      <c r="ALB21" s="471"/>
      <c r="ALC21" s="471"/>
      <c r="ALD21" s="471"/>
      <c r="ALE21" s="471"/>
      <c r="ALF21" s="471"/>
      <c r="ALG21" s="471"/>
      <c r="ALH21" s="471"/>
      <c r="ALI21" s="471"/>
      <c r="ALJ21" s="471"/>
      <c r="ALK21" s="471"/>
      <c r="ALL21" s="471"/>
      <c r="ALM21" s="471"/>
      <c r="ALN21" s="471"/>
      <c r="ALO21" s="471"/>
      <c r="ALP21" s="471"/>
      <c r="ALQ21" s="471"/>
      <c r="ALR21" s="471"/>
      <c r="ALS21" s="471"/>
      <c r="ALT21" s="471"/>
      <c r="ALU21" s="471"/>
      <c r="ALV21" s="471"/>
      <c r="ALW21" s="471"/>
      <c r="ALX21" s="471"/>
      <c r="ALY21" s="471"/>
      <c r="ALZ21" s="471"/>
      <c r="AMA21" s="471"/>
      <c r="AMB21" s="471"/>
      <c r="AMC21" s="471"/>
      <c r="AMD21" s="471"/>
      <c r="AME21" s="471"/>
      <c r="AMF21" s="471"/>
      <c r="AMG21" s="471"/>
      <c r="AMH21" s="471"/>
      <c r="AMI21" s="471"/>
      <c r="AMJ21" s="471"/>
      <c r="AMK21" s="471"/>
      <c r="AML21" s="471"/>
      <c r="AMM21" s="471"/>
      <c r="AMN21" s="471"/>
      <c r="AMO21" s="471"/>
      <c r="AMP21" s="471"/>
      <c r="AMQ21" s="471"/>
      <c r="AMR21" s="471"/>
      <c r="AMS21" s="471"/>
      <c r="AMT21" s="471"/>
      <c r="AMU21" s="471"/>
      <c r="AMV21" s="471"/>
      <c r="AMW21" s="471"/>
      <c r="AMX21" s="471"/>
      <c r="AMY21" s="471"/>
      <c r="AMZ21" s="471"/>
      <c r="ANA21" s="471"/>
      <c r="ANB21" s="471"/>
      <c r="ANC21" s="471"/>
      <c r="AND21" s="471"/>
      <c r="ANE21" s="471"/>
      <c r="ANF21" s="471"/>
      <c r="ANG21" s="471"/>
      <c r="ANH21" s="471"/>
      <c r="ANI21" s="471"/>
      <c r="ANJ21" s="471"/>
      <c r="ANK21" s="471"/>
      <c r="ANL21" s="471"/>
      <c r="ANM21" s="471"/>
      <c r="ANN21" s="471"/>
      <c r="ANO21" s="471"/>
      <c r="ANP21" s="471"/>
      <c r="ANQ21" s="471"/>
      <c r="ANR21" s="471"/>
      <c r="ANS21" s="471"/>
      <c r="ANT21" s="471"/>
      <c r="ANU21" s="471"/>
      <c r="ANV21" s="471"/>
      <c r="ANW21" s="471"/>
      <c r="ANX21" s="471"/>
      <c r="ANY21" s="471"/>
      <c r="ANZ21" s="471"/>
      <c r="AOA21" s="471"/>
      <c r="AOB21" s="471"/>
      <c r="AOC21" s="471"/>
      <c r="AOD21" s="471"/>
      <c r="AOE21" s="471"/>
      <c r="AOF21" s="471"/>
      <c r="AOG21" s="471"/>
      <c r="AOH21" s="471"/>
      <c r="AOI21" s="471"/>
      <c r="AOJ21" s="471"/>
      <c r="AOK21" s="471"/>
      <c r="AOL21" s="471"/>
      <c r="AOM21" s="471"/>
      <c r="AON21" s="471"/>
      <c r="AOO21" s="471"/>
      <c r="AOP21" s="471"/>
      <c r="AOQ21" s="471"/>
      <c r="AOR21" s="471"/>
      <c r="AOS21" s="471"/>
      <c r="AOT21" s="471"/>
      <c r="AOU21" s="471"/>
      <c r="AOV21" s="471"/>
      <c r="AOW21" s="471"/>
      <c r="AOX21" s="471"/>
      <c r="AOY21" s="471"/>
      <c r="AOZ21" s="471"/>
      <c r="APA21" s="471"/>
      <c r="APB21" s="471"/>
      <c r="APC21" s="471"/>
      <c r="APD21" s="471"/>
      <c r="APE21" s="471"/>
      <c r="APF21" s="471"/>
      <c r="APG21" s="471"/>
      <c r="APH21" s="471"/>
      <c r="API21" s="471"/>
      <c r="APJ21" s="471"/>
      <c r="APK21" s="471"/>
      <c r="APL21" s="471"/>
      <c r="APM21" s="471"/>
      <c r="APN21" s="471"/>
      <c r="APO21" s="471"/>
      <c r="APP21" s="471"/>
      <c r="APQ21" s="471"/>
      <c r="APR21" s="471"/>
      <c r="APS21" s="471"/>
      <c r="APT21" s="471"/>
      <c r="APU21" s="471"/>
      <c r="APV21" s="471"/>
      <c r="APW21" s="471"/>
      <c r="APX21" s="471"/>
      <c r="APY21" s="471"/>
      <c r="APZ21" s="471"/>
      <c r="AQA21" s="471"/>
      <c r="AQB21" s="471"/>
      <c r="AQC21" s="471"/>
      <c r="AQD21" s="471"/>
      <c r="AQE21" s="471"/>
      <c r="AQF21" s="471"/>
      <c r="AQG21" s="471"/>
      <c r="AQH21" s="471"/>
      <c r="AQI21" s="471"/>
      <c r="AQJ21" s="471"/>
      <c r="AQK21" s="471"/>
      <c r="AQL21" s="471"/>
      <c r="AQM21" s="471"/>
      <c r="AQN21" s="471"/>
      <c r="AQO21" s="471"/>
      <c r="AQP21" s="471"/>
      <c r="AQQ21" s="471"/>
      <c r="AQR21" s="471"/>
      <c r="AQS21" s="471"/>
      <c r="AQT21" s="471"/>
      <c r="AQU21" s="471"/>
      <c r="AQV21" s="471"/>
      <c r="AQW21" s="471"/>
      <c r="AQX21" s="471"/>
      <c r="AQY21" s="471"/>
      <c r="AQZ21" s="471"/>
      <c r="ARA21" s="471"/>
      <c r="ARB21" s="471"/>
      <c r="ARC21" s="471"/>
      <c r="ARD21" s="471"/>
      <c r="ARE21" s="471"/>
      <c r="ARF21" s="471"/>
      <c r="ARG21" s="471"/>
      <c r="ARH21" s="471"/>
      <c r="ARI21" s="471"/>
      <c r="ARJ21" s="471"/>
      <c r="ARK21" s="471"/>
      <c r="ARL21" s="471"/>
      <c r="ARM21" s="471"/>
      <c r="ARN21" s="471"/>
      <c r="ARO21" s="471"/>
      <c r="ARP21" s="471"/>
      <c r="ARQ21" s="471"/>
      <c r="ARR21" s="471"/>
      <c r="ARS21" s="471"/>
      <c r="ART21" s="471"/>
      <c r="ARU21" s="471"/>
      <c r="ARV21" s="471"/>
      <c r="ARW21" s="471"/>
      <c r="ARX21" s="471"/>
      <c r="ARY21" s="471"/>
      <c r="ARZ21" s="471"/>
      <c r="ASA21" s="471"/>
      <c r="ASB21" s="471"/>
      <c r="ASC21" s="471"/>
      <c r="ASD21" s="471"/>
      <c r="ASE21" s="471"/>
      <c r="ASF21" s="471"/>
      <c r="ASG21" s="471"/>
      <c r="ASH21" s="471"/>
      <c r="ASI21" s="471"/>
      <c r="ASJ21" s="471"/>
      <c r="ASK21" s="471"/>
      <c r="ASL21" s="471"/>
      <c r="ASM21" s="471"/>
      <c r="ASN21" s="471"/>
      <c r="ASO21" s="471"/>
      <c r="ASP21" s="471"/>
      <c r="ASQ21" s="471"/>
      <c r="ASR21" s="471"/>
      <c r="ASS21" s="471"/>
      <c r="AST21" s="471"/>
      <c r="ASU21" s="471"/>
      <c r="ASV21" s="471"/>
      <c r="ASW21" s="471"/>
      <c r="ASX21" s="471"/>
      <c r="ASY21" s="471"/>
      <c r="ASZ21" s="471"/>
      <c r="ATA21" s="471"/>
      <c r="ATB21" s="471"/>
      <c r="ATC21" s="471"/>
      <c r="ATD21" s="471"/>
      <c r="ATE21" s="471"/>
      <c r="ATF21" s="471"/>
      <c r="ATG21" s="471"/>
      <c r="ATH21" s="471"/>
      <c r="ATI21" s="471"/>
      <c r="ATJ21" s="471"/>
      <c r="ATK21" s="471"/>
      <c r="ATL21" s="471"/>
      <c r="ATM21" s="471"/>
      <c r="ATN21" s="471"/>
      <c r="ATO21" s="471"/>
      <c r="ATP21" s="471"/>
      <c r="ATQ21" s="471"/>
      <c r="ATR21" s="471"/>
      <c r="ATS21" s="471"/>
      <c r="ATT21" s="471"/>
      <c r="ATU21" s="471"/>
      <c r="ATV21" s="471"/>
      <c r="ATW21" s="471"/>
      <c r="ATX21" s="471"/>
      <c r="ATY21" s="471"/>
      <c r="ATZ21" s="471"/>
      <c r="AUA21" s="471"/>
      <c r="AUB21" s="471"/>
      <c r="AUC21" s="471"/>
      <c r="AUD21" s="471"/>
      <c r="AUE21" s="471"/>
      <c r="AUF21" s="471"/>
      <c r="AUG21" s="471"/>
      <c r="AUH21" s="471"/>
      <c r="AUI21" s="471"/>
      <c r="AUJ21" s="471"/>
      <c r="AUK21" s="471"/>
      <c r="AUL21" s="471"/>
      <c r="AUM21" s="471"/>
      <c r="AUN21" s="471"/>
      <c r="AUO21" s="471"/>
      <c r="AUP21" s="471"/>
      <c r="AUQ21" s="471"/>
      <c r="AUR21" s="471"/>
      <c r="AUS21" s="471"/>
      <c r="AUT21" s="471"/>
      <c r="AUU21" s="471"/>
      <c r="AUV21" s="471"/>
      <c r="AUW21" s="471"/>
      <c r="AUX21" s="471"/>
      <c r="AUY21" s="471"/>
      <c r="AUZ21" s="471"/>
      <c r="AVA21" s="471"/>
      <c r="AVB21" s="471"/>
      <c r="AVC21" s="471"/>
      <c r="AVD21" s="471"/>
      <c r="AVE21" s="471"/>
      <c r="AVF21" s="471"/>
      <c r="AVG21" s="471"/>
      <c r="AVH21" s="471"/>
      <c r="AVI21" s="471"/>
      <c r="AVJ21" s="471"/>
      <c r="AVK21" s="471"/>
      <c r="AVL21" s="471"/>
      <c r="AVM21" s="471"/>
      <c r="AVN21" s="471"/>
      <c r="AVO21" s="471"/>
      <c r="AVP21" s="471"/>
      <c r="AVQ21" s="471"/>
      <c r="AVR21" s="471"/>
      <c r="AVS21" s="471"/>
      <c r="AVT21" s="471"/>
      <c r="AVU21" s="471"/>
      <c r="AVV21" s="471"/>
      <c r="AVW21" s="471"/>
      <c r="AVX21" s="471"/>
      <c r="AVY21" s="471"/>
      <c r="AVZ21" s="471"/>
      <c r="AWA21" s="471"/>
      <c r="AWB21" s="471"/>
      <c r="AWC21" s="471"/>
      <c r="AWD21" s="471"/>
      <c r="AWE21" s="471"/>
      <c r="AWF21" s="471"/>
      <c r="AWG21" s="471"/>
      <c r="AWH21" s="471"/>
      <c r="AWI21" s="471"/>
      <c r="AWJ21" s="471"/>
      <c r="AWK21" s="471"/>
      <c r="AWL21" s="471"/>
      <c r="AWM21" s="471"/>
      <c r="AWN21" s="471"/>
      <c r="AWO21" s="471"/>
      <c r="AWP21" s="471"/>
      <c r="AWQ21" s="471"/>
      <c r="AWR21" s="471"/>
      <c r="AWS21" s="471"/>
      <c r="AWT21" s="471"/>
      <c r="AWU21" s="471"/>
      <c r="AWV21" s="471"/>
      <c r="AWW21" s="471"/>
      <c r="AWX21" s="471"/>
      <c r="AWY21" s="471"/>
      <c r="AWZ21" s="471"/>
      <c r="AXA21" s="471"/>
      <c r="AXB21" s="471"/>
      <c r="AXC21" s="471"/>
      <c r="AXD21" s="471"/>
      <c r="AXE21" s="471"/>
      <c r="AXF21" s="471"/>
      <c r="AXG21" s="471"/>
      <c r="AXH21" s="471"/>
      <c r="AXI21" s="471"/>
      <c r="AXJ21" s="471"/>
      <c r="AXK21" s="471"/>
      <c r="AXL21" s="471"/>
      <c r="AXM21" s="471"/>
      <c r="AXN21" s="471"/>
      <c r="AXO21" s="471"/>
      <c r="AXP21" s="471"/>
      <c r="AXQ21" s="471"/>
      <c r="AXR21" s="471"/>
      <c r="AXS21" s="471"/>
      <c r="AXT21" s="471"/>
      <c r="AXU21" s="471"/>
      <c r="AXV21" s="471"/>
      <c r="AXW21" s="471"/>
      <c r="AXX21" s="471"/>
      <c r="AXY21" s="471"/>
      <c r="AXZ21" s="471"/>
      <c r="AYA21" s="471"/>
      <c r="AYB21" s="471"/>
      <c r="AYC21" s="471"/>
      <c r="AYD21" s="471"/>
      <c r="AYE21" s="471"/>
      <c r="AYF21" s="471"/>
      <c r="AYG21" s="471"/>
      <c r="AYH21" s="471"/>
      <c r="AYI21" s="471"/>
      <c r="AYJ21" s="471"/>
      <c r="AYK21" s="471"/>
      <c r="AYL21" s="471"/>
      <c r="AYM21" s="471"/>
      <c r="AYN21" s="471"/>
      <c r="AYO21" s="471"/>
      <c r="AYP21" s="471"/>
      <c r="AYQ21" s="471"/>
      <c r="AYR21" s="471"/>
      <c r="AYS21" s="471"/>
      <c r="AYT21" s="471"/>
      <c r="AYU21" s="471"/>
      <c r="AYV21" s="471"/>
      <c r="AYW21" s="471"/>
      <c r="AYX21" s="471"/>
      <c r="AYY21" s="471"/>
      <c r="AYZ21" s="471"/>
      <c r="AZA21" s="471"/>
      <c r="AZB21" s="471"/>
      <c r="AZC21" s="471"/>
      <c r="AZD21" s="471"/>
      <c r="AZE21" s="471"/>
      <c r="AZF21" s="471"/>
      <c r="AZG21" s="471"/>
      <c r="AZH21" s="471"/>
      <c r="AZI21" s="471"/>
      <c r="AZJ21" s="471"/>
      <c r="AZK21" s="471"/>
      <c r="AZL21" s="471"/>
      <c r="AZM21" s="471"/>
      <c r="AZN21" s="471"/>
      <c r="AZO21" s="471"/>
      <c r="AZP21" s="471"/>
      <c r="AZQ21" s="471"/>
      <c r="AZR21" s="471"/>
      <c r="AZS21" s="471"/>
      <c r="AZT21" s="471"/>
      <c r="AZU21" s="471"/>
      <c r="AZV21" s="471"/>
      <c r="AZW21" s="471"/>
      <c r="AZX21" s="471"/>
      <c r="AZY21" s="471"/>
      <c r="AZZ21" s="471"/>
      <c r="BAA21" s="471"/>
      <c r="BAB21" s="471"/>
      <c r="BAC21" s="471"/>
      <c r="BAD21" s="471"/>
      <c r="BAE21" s="471"/>
      <c r="BAF21" s="471"/>
      <c r="BAG21" s="471"/>
      <c r="BAH21" s="471"/>
      <c r="BAI21" s="471"/>
      <c r="BAJ21" s="471"/>
      <c r="BAK21" s="471"/>
      <c r="BAL21" s="471"/>
      <c r="BAM21" s="471"/>
      <c r="BAN21" s="471"/>
      <c r="BAO21" s="471"/>
      <c r="BAP21" s="471"/>
      <c r="BAQ21" s="471"/>
      <c r="BAR21" s="471"/>
      <c r="BAS21" s="471"/>
      <c r="BAT21" s="471"/>
      <c r="BAU21" s="471"/>
      <c r="BAV21" s="471"/>
      <c r="BAW21" s="471"/>
      <c r="BAX21" s="471"/>
      <c r="BAY21" s="471"/>
      <c r="BAZ21" s="471"/>
      <c r="BBA21" s="471"/>
      <c r="BBB21" s="471"/>
      <c r="BBC21" s="471"/>
      <c r="BBD21" s="471"/>
      <c r="BBE21" s="471"/>
      <c r="BBF21" s="471"/>
      <c r="BBG21" s="471"/>
      <c r="BBH21" s="471"/>
      <c r="BBI21" s="471"/>
      <c r="BBJ21" s="471"/>
      <c r="BBK21" s="471"/>
      <c r="BBL21" s="471"/>
      <c r="BBM21" s="471"/>
      <c r="BBN21" s="471"/>
      <c r="BBO21" s="471"/>
      <c r="BBP21" s="471"/>
      <c r="BBQ21" s="471"/>
      <c r="BBR21" s="471"/>
      <c r="BBS21" s="471"/>
      <c r="BBT21" s="471"/>
      <c r="BBU21" s="471"/>
      <c r="BBV21" s="471"/>
      <c r="BBW21" s="471"/>
      <c r="BBX21" s="471"/>
      <c r="BBY21" s="471"/>
      <c r="BBZ21" s="471"/>
      <c r="BCA21" s="471"/>
      <c r="BCB21" s="471"/>
      <c r="BCC21" s="471"/>
      <c r="BCD21" s="471"/>
      <c r="BCE21" s="471"/>
      <c r="BCF21" s="471"/>
      <c r="BCG21" s="471"/>
      <c r="BCH21" s="471"/>
      <c r="BCI21" s="471"/>
      <c r="BCJ21" s="471"/>
      <c r="BCK21" s="471"/>
      <c r="BCL21" s="471"/>
      <c r="BCM21" s="471"/>
      <c r="BCN21" s="471"/>
      <c r="BCO21" s="471"/>
      <c r="BCP21" s="471"/>
      <c r="BCQ21" s="471"/>
      <c r="BCR21" s="471"/>
      <c r="BCS21" s="471"/>
      <c r="BCT21" s="471"/>
      <c r="BCU21" s="471"/>
      <c r="BCV21" s="471"/>
      <c r="BCW21" s="471"/>
      <c r="BCX21" s="471"/>
      <c r="BCY21" s="471"/>
      <c r="BCZ21" s="471"/>
      <c r="BDA21" s="471"/>
      <c r="BDB21" s="471"/>
      <c r="BDC21" s="471"/>
      <c r="BDD21" s="471"/>
      <c r="BDE21" s="471"/>
      <c r="BDF21" s="471"/>
      <c r="BDG21" s="471"/>
      <c r="BDH21" s="471"/>
      <c r="BDI21" s="471"/>
      <c r="BDJ21" s="471"/>
      <c r="BDK21" s="471"/>
      <c r="BDL21" s="471"/>
      <c r="BDM21" s="471"/>
      <c r="BDN21" s="471"/>
      <c r="BDO21" s="471"/>
      <c r="BDP21" s="471"/>
      <c r="BDQ21" s="471"/>
      <c r="BDR21" s="471"/>
      <c r="BDS21" s="471"/>
      <c r="BDT21" s="471"/>
      <c r="BDU21" s="471"/>
      <c r="BDV21" s="471"/>
      <c r="BDW21" s="471"/>
      <c r="BDX21" s="471"/>
      <c r="BDY21" s="471"/>
      <c r="BDZ21" s="471"/>
      <c r="BEA21" s="471"/>
      <c r="BEB21" s="471"/>
      <c r="BEC21" s="471"/>
      <c r="BED21" s="471"/>
    </row>
    <row r="22" spans="1:1486" s="445" customFormat="1" ht="15" x14ac:dyDescent="0.2">
      <c r="A22" s="442" t="str">
        <f>'P5'!B4</f>
        <v>5. Contribución al mejoramiento del entorno social de la cadena</v>
      </c>
      <c r="B22" s="443">
        <f>SUM(B23:B26)</f>
        <v>1632752739.0799999</v>
      </c>
      <c r="C22" s="443">
        <f t="shared" ref="C22:U22" si="5">SUM(C23:C26)</f>
        <v>3918606573.7919998</v>
      </c>
      <c r="D22" s="443">
        <f t="shared" si="5"/>
        <v>3918606573.7919998</v>
      </c>
      <c r="E22" s="443">
        <f t="shared" si="5"/>
        <v>3918606573.7919998</v>
      </c>
      <c r="F22" s="443">
        <f t="shared" si="5"/>
        <v>3918606573.7919998</v>
      </c>
      <c r="G22" s="443">
        <f t="shared" si="5"/>
        <v>3918606573.7919998</v>
      </c>
      <c r="H22" s="443">
        <f t="shared" si="5"/>
        <v>3918606573.7919998</v>
      </c>
      <c r="I22" s="443">
        <f t="shared" si="5"/>
        <v>3918606573.7919998</v>
      </c>
      <c r="J22" s="443">
        <f t="shared" si="5"/>
        <v>1760836758.4000001</v>
      </c>
      <c r="K22" s="443">
        <f t="shared" si="5"/>
        <v>1760836758.4000001</v>
      </c>
      <c r="L22" s="443">
        <f t="shared" si="5"/>
        <v>3918606573.7919998</v>
      </c>
      <c r="M22" s="443">
        <f t="shared" si="5"/>
        <v>1760836758.4000001</v>
      </c>
      <c r="N22" s="443">
        <f t="shared" si="5"/>
        <v>1760836758.4000001</v>
      </c>
      <c r="O22" s="443">
        <f t="shared" si="5"/>
        <v>3918606573.7919998</v>
      </c>
      <c r="P22" s="443">
        <f t="shared" si="5"/>
        <v>1760836758.4000001</v>
      </c>
      <c r="Q22" s="443">
        <f t="shared" si="5"/>
        <v>1760836758.4000001</v>
      </c>
      <c r="R22" s="443">
        <f t="shared" si="5"/>
        <v>3918606573.7919998</v>
      </c>
      <c r="S22" s="443">
        <f t="shared" si="5"/>
        <v>1760836758.4000001</v>
      </c>
      <c r="T22" s="443">
        <f t="shared" si="5"/>
        <v>1760836758.4000001</v>
      </c>
      <c r="U22" s="443">
        <f t="shared" si="5"/>
        <v>3918606573.7919998</v>
      </c>
      <c r="V22" s="443">
        <f>SUM(V23:V26)</f>
        <v>58824119117.992004</v>
      </c>
      <c r="W22" s="444">
        <f t="shared" si="1"/>
        <v>1.6796730298790277E-2</v>
      </c>
      <c r="X22" s="327"/>
      <c r="Y22" s="471"/>
      <c r="Z22" s="471"/>
      <c r="AA22" s="471"/>
      <c r="AB22" s="471"/>
      <c r="AC22" s="471"/>
      <c r="AD22" s="471"/>
      <c r="AE22" s="471"/>
      <c r="AF22" s="471"/>
      <c r="AG22" s="471"/>
      <c r="AH22" s="471"/>
      <c r="AI22" s="471"/>
      <c r="AJ22" s="471"/>
      <c r="AK22" s="471"/>
      <c r="AL22" s="471"/>
      <c r="AM22" s="471"/>
      <c r="AN22" s="471"/>
      <c r="AO22" s="471"/>
      <c r="AP22" s="471"/>
      <c r="AQ22" s="471"/>
      <c r="AR22" s="471"/>
      <c r="AS22" s="471"/>
      <c r="AT22" s="471"/>
      <c r="AU22" s="471"/>
      <c r="AV22" s="471"/>
      <c r="AW22" s="471"/>
      <c r="AX22" s="471"/>
      <c r="AY22" s="471"/>
      <c r="AZ22" s="471"/>
      <c r="BA22" s="471"/>
      <c r="BB22" s="471"/>
      <c r="BC22" s="471"/>
      <c r="BD22" s="471"/>
      <c r="BE22" s="471"/>
      <c r="BF22" s="471"/>
      <c r="BG22" s="471"/>
      <c r="BH22" s="471"/>
      <c r="BI22" s="471"/>
      <c r="BJ22" s="471"/>
      <c r="BK22" s="471"/>
      <c r="BL22" s="471"/>
      <c r="BM22" s="471"/>
      <c r="BN22" s="471"/>
      <c r="BO22" s="471"/>
      <c r="BP22" s="471"/>
      <c r="BQ22" s="471"/>
      <c r="BR22" s="471"/>
      <c r="BS22" s="471"/>
      <c r="BT22" s="471"/>
      <c r="BU22" s="471"/>
      <c r="BV22" s="471"/>
      <c r="BW22" s="471"/>
      <c r="BX22" s="471"/>
      <c r="BY22" s="471"/>
      <c r="BZ22" s="471"/>
      <c r="CA22" s="471"/>
      <c r="CB22" s="471"/>
      <c r="CC22" s="471"/>
      <c r="CD22" s="471"/>
      <c r="CE22" s="471"/>
      <c r="CF22" s="471"/>
      <c r="CG22" s="471"/>
      <c r="CH22" s="471"/>
      <c r="CI22" s="471"/>
      <c r="CJ22" s="471"/>
      <c r="CK22" s="471"/>
      <c r="CL22" s="471"/>
      <c r="CM22" s="471"/>
      <c r="CN22" s="471"/>
      <c r="CO22" s="471"/>
      <c r="CP22" s="471"/>
      <c r="CQ22" s="471"/>
      <c r="CR22" s="471"/>
      <c r="CS22" s="471"/>
      <c r="CT22" s="471"/>
      <c r="CU22" s="471"/>
      <c r="CV22" s="471"/>
      <c r="CW22" s="471"/>
      <c r="CX22" s="471"/>
      <c r="CY22" s="471"/>
      <c r="CZ22" s="471"/>
      <c r="DA22" s="471"/>
      <c r="DB22" s="471"/>
      <c r="DC22" s="471"/>
      <c r="DD22" s="471"/>
      <c r="DE22" s="471"/>
      <c r="DF22" s="471"/>
      <c r="DG22" s="471"/>
      <c r="DH22" s="471"/>
      <c r="DI22" s="471"/>
      <c r="DJ22" s="471"/>
      <c r="DK22" s="471"/>
      <c r="DL22" s="471"/>
      <c r="DM22" s="471"/>
      <c r="DN22" s="471"/>
      <c r="DO22" s="471"/>
      <c r="DP22" s="471"/>
      <c r="DQ22" s="471"/>
      <c r="DR22" s="471"/>
      <c r="DS22" s="471"/>
      <c r="DT22" s="471"/>
      <c r="DU22" s="471"/>
      <c r="DV22" s="471"/>
      <c r="DW22" s="471"/>
      <c r="DX22" s="471"/>
      <c r="DY22" s="471"/>
      <c r="DZ22" s="471"/>
      <c r="EA22" s="471"/>
      <c r="EB22" s="471"/>
      <c r="EC22" s="471"/>
      <c r="ED22" s="471"/>
      <c r="EE22" s="471"/>
      <c r="EF22" s="471"/>
      <c r="EG22" s="471"/>
      <c r="EH22" s="471"/>
      <c r="EI22" s="471"/>
      <c r="EJ22" s="471"/>
      <c r="EK22" s="471"/>
      <c r="EL22" s="471"/>
      <c r="EM22" s="471"/>
      <c r="EN22" s="471"/>
      <c r="EO22" s="471"/>
      <c r="EP22" s="471"/>
      <c r="EQ22" s="471"/>
      <c r="ER22" s="471"/>
      <c r="ES22" s="471"/>
      <c r="ET22" s="471"/>
      <c r="EU22" s="471"/>
      <c r="EV22" s="471"/>
      <c r="EW22" s="471"/>
      <c r="EX22" s="471"/>
      <c r="EY22" s="471"/>
      <c r="EZ22" s="471"/>
      <c r="FA22" s="471"/>
      <c r="FB22" s="471"/>
      <c r="FC22" s="471"/>
      <c r="FD22" s="471"/>
      <c r="FE22" s="471"/>
      <c r="FF22" s="471"/>
      <c r="FG22" s="471"/>
      <c r="FH22" s="471"/>
      <c r="FI22" s="471"/>
      <c r="FJ22" s="471"/>
      <c r="FK22" s="471"/>
      <c r="FL22" s="471"/>
      <c r="FM22" s="471"/>
      <c r="FN22" s="471"/>
      <c r="FO22" s="471"/>
      <c r="FP22" s="471"/>
      <c r="FQ22" s="471"/>
      <c r="FR22" s="471"/>
      <c r="FS22" s="471"/>
      <c r="FT22" s="471"/>
      <c r="FU22" s="471"/>
      <c r="FV22" s="471"/>
      <c r="FW22" s="471"/>
      <c r="FX22" s="471"/>
      <c r="FY22" s="471"/>
      <c r="FZ22" s="471"/>
      <c r="GA22" s="471"/>
      <c r="GB22" s="471"/>
      <c r="GC22" s="471"/>
      <c r="GD22" s="471"/>
      <c r="GE22" s="471"/>
      <c r="GF22" s="471"/>
      <c r="GG22" s="471"/>
      <c r="GH22" s="471"/>
      <c r="GI22" s="471"/>
      <c r="GJ22" s="471"/>
      <c r="GK22" s="471"/>
      <c r="GL22" s="471"/>
      <c r="GM22" s="471"/>
      <c r="GN22" s="471"/>
      <c r="GO22" s="471"/>
      <c r="GP22" s="471"/>
      <c r="GQ22" s="471"/>
      <c r="GR22" s="471"/>
      <c r="GS22" s="471"/>
      <c r="GT22" s="471"/>
      <c r="GU22" s="471"/>
      <c r="GV22" s="471"/>
      <c r="GW22" s="471"/>
      <c r="GX22" s="471"/>
      <c r="GY22" s="471"/>
      <c r="GZ22" s="471"/>
      <c r="HA22" s="471"/>
      <c r="HB22" s="471"/>
      <c r="HC22" s="471"/>
      <c r="HD22" s="471"/>
      <c r="HE22" s="471"/>
      <c r="HF22" s="471"/>
      <c r="HG22" s="471"/>
      <c r="HH22" s="471"/>
      <c r="HI22" s="471"/>
      <c r="HJ22" s="471"/>
      <c r="HK22" s="471"/>
      <c r="HL22" s="471"/>
      <c r="HM22" s="471"/>
      <c r="HN22" s="471"/>
      <c r="HO22" s="471"/>
      <c r="HP22" s="471"/>
      <c r="HQ22" s="471"/>
      <c r="HR22" s="471"/>
      <c r="HS22" s="471"/>
      <c r="HT22" s="471"/>
      <c r="HU22" s="471"/>
      <c r="HV22" s="471"/>
      <c r="HW22" s="471"/>
      <c r="HX22" s="471"/>
      <c r="HY22" s="471"/>
      <c r="HZ22" s="471"/>
      <c r="IA22" s="471"/>
      <c r="IB22" s="471"/>
      <c r="IC22" s="471"/>
      <c r="ID22" s="471"/>
      <c r="IE22" s="471"/>
      <c r="IF22" s="471"/>
      <c r="IG22" s="471"/>
      <c r="IH22" s="471"/>
      <c r="II22" s="471"/>
      <c r="IJ22" s="471"/>
      <c r="IK22" s="471"/>
      <c r="IL22" s="471"/>
      <c r="IM22" s="471"/>
      <c r="IN22" s="471"/>
      <c r="IO22" s="471"/>
      <c r="IP22" s="471"/>
      <c r="IQ22" s="471"/>
      <c r="IR22" s="471"/>
      <c r="IS22" s="471"/>
      <c r="IT22" s="471"/>
      <c r="IU22" s="471"/>
      <c r="IV22" s="471"/>
      <c r="IW22" s="471"/>
      <c r="IX22" s="471"/>
      <c r="IY22" s="471"/>
      <c r="IZ22" s="471"/>
      <c r="JA22" s="471"/>
      <c r="JB22" s="471"/>
      <c r="JC22" s="471"/>
      <c r="JD22" s="471"/>
      <c r="JE22" s="471"/>
      <c r="JF22" s="471"/>
      <c r="JG22" s="471"/>
      <c r="JH22" s="471"/>
      <c r="JI22" s="471"/>
      <c r="JJ22" s="471"/>
      <c r="JK22" s="471"/>
      <c r="JL22" s="471"/>
      <c r="JM22" s="471"/>
      <c r="JN22" s="471"/>
      <c r="JO22" s="471"/>
      <c r="JP22" s="471"/>
      <c r="JQ22" s="471"/>
      <c r="JR22" s="471"/>
      <c r="JS22" s="471"/>
      <c r="JT22" s="471"/>
      <c r="JU22" s="471"/>
      <c r="JV22" s="471"/>
      <c r="JW22" s="471"/>
      <c r="JX22" s="471"/>
      <c r="JY22" s="471"/>
      <c r="JZ22" s="471"/>
      <c r="KA22" s="471"/>
      <c r="KB22" s="471"/>
      <c r="KC22" s="471"/>
      <c r="KD22" s="471"/>
      <c r="KE22" s="471"/>
      <c r="KF22" s="471"/>
      <c r="KG22" s="471"/>
      <c r="KH22" s="471"/>
      <c r="KI22" s="471"/>
      <c r="KJ22" s="471"/>
      <c r="KK22" s="471"/>
      <c r="KL22" s="471"/>
      <c r="KM22" s="471"/>
      <c r="KN22" s="471"/>
      <c r="KO22" s="471"/>
      <c r="KP22" s="471"/>
      <c r="KQ22" s="471"/>
      <c r="KR22" s="471"/>
      <c r="KS22" s="471"/>
      <c r="KT22" s="471"/>
      <c r="KU22" s="471"/>
      <c r="KV22" s="471"/>
      <c r="KW22" s="471"/>
      <c r="KX22" s="471"/>
      <c r="KY22" s="471"/>
      <c r="KZ22" s="471"/>
      <c r="LA22" s="471"/>
      <c r="LB22" s="471"/>
      <c r="LC22" s="471"/>
      <c r="LD22" s="471"/>
      <c r="LE22" s="471"/>
      <c r="LF22" s="471"/>
      <c r="LG22" s="471"/>
      <c r="LH22" s="471"/>
      <c r="LI22" s="471"/>
      <c r="LJ22" s="471"/>
      <c r="LK22" s="471"/>
      <c r="LL22" s="471"/>
      <c r="LM22" s="471"/>
      <c r="LN22" s="471"/>
      <c r="LO22" s="471"/>
      <c r="LP22" s="471"/>
      <c r="LQ22" s="471"/>
      <c r="LR22" s="471"/>
      <c r="LS22" s="471"/>
      <c r="LT22" s="471"/>
      <c r="LU22" s="471"/>
      <c r="LV22" s="471"/>
      <c r="LW22" s="471"/>
      <c r="LX22" s="471"/>
      <c r="LY22" s="471"/>
      <c r="LZ22" s="471"/>
      <c r="MA22" s="471"/>
      <c r="MB22" s="471"/>
      <c r="MC22" s="471"/>
      <c r="MD22" s="471"/>
      <c r="ME22" s="471"/>
      <c r="MF22" s="471"/>
      <c r="MG22" s="471"/>
      <c r="MH22" s="471"/>
      <c r="MI22" s="471"/>
      <c r="MJ22" s="471"/>
      <c r="MK22" s="471"/>
      <c r="ML22" s="471"/>
      <c r="MM22" s="471"/>
      <c r="MN22" s="471"/>
      <c r="MO22" s="471"/>
      <c r="MP22" s="471"/>
      <c r="MQ22" s="471"/>
      <c r="MR22" s="471"/>
      <c r="MS22" s="471"/>
      <c r="MT22" s="471"/>
      <c r="MU22" s="471"/>
      <c r="MV22" s="471"/>
      <c r="MW22" s="471"/>
      <c r="MX22" s="471"/>
      <c r="MY22" s="471"/>
      <c r="MZ22" s="471"/>
      <c r="NA22" s="471"/>
      <c r="NB22" s="471"/>
      <c r="NC22" s="471"/>
      <c r="ND22" s="471"/>
      <c r="NE22" s="471"/>
      <c r="NF22" s="471"/>
      <c r="NG22" s="471"/>
      <c r="NH22" s="471"/>
      <c r="NI22" s="471"/>
      <c r="NJ22" s="471"/>
      <c r="NK22" s="471"/>
      <c r="NL22" s="471"/>
      <c r="NM22" s="471"/>
      <c r="NN22" s="471"/>
      <c r="NO22" s="471"/>
      <c r="NP22" s="471"/>
      <c r="NQ22" s="471"/>
      <c r="NR22" s="471"/>
      <c r="NS22" s="471"/>
      <c r="NT22" s="471"/>
      <c r="NU22" s="471"/>
      <c r="NV22" s="471"/>
      <c r="NW22" s="471"/>
      <c r="NX22" s="471"/>
      <c r="NY22" s="471"/>
      <c r="NZ22" s="471"/>
      <c r="OA22" s="471"/>
      <c r="OB22" s="471"/>
      <c r="OC22" s="471"/>
      <c r="OD22" s="471"/>
      <c r="OE22" s="471"/>
      <c r="OF22" s="471"/>
      <c r="OG22" s="471"/>
      <c r="OH22" s="471"/>
      <c r="OI22" s="471"/>
      <c r="OJ22" s="471"/>
      <c r="OK22" s="471"/>
      <c r="OL22" s="471"/>
      <c r="OM22" s="471"/>
      <c r="ON22" s="471"/>
      <c r="OO22" s="471"/>
      <c r="OP22" s="471"/>
      <c r="OQ22" s="471"/>
      <c r="OR22" s="471"/>
      <c r="OS22" s="471"/>
      <c r="OT22" s="471"/>
      <c r="OU22" s="471"/>
      <c r="OV22" s="471"/>
      <c r="OW22" s="471"/>
      <c r="OX22" s="471"/>
      <c r="OY22" s="471"/>
      <c r="OZ22" s="471"/>
      <c r="PA22" s="471"/>
      <c r="PB22" s="471"/>
      <c r="PC22" s="471"/>
      <c r="PD22" s="471"/>
      <c r="PE22" s="471"/>
      <c r="PF22" s="471"/>
      <c r="PG22" s="471"/>
      <c r="PH22" s="471"/>
      <c r="PI22" s="471"/>
      <c r="PJ22" s="471"/>
      <c r="PK22" s="471"/>
      <c r="PL22" s="471"/>
      <c r="PM22" s="471"/>
      <c r="PN22" s="471"/>
      <c r="PO22" s="471"/>
      <c r="PP22" s="471"/>
      <c r="PQ22" s="471"/>
      <c r="PR22" s="471"/>
      <c r="PS22" s="471"/>
      <c r="PT22" s="471"/>
      <c r="PU22" s="471"/>
      <c r="PV22" s="471"/>
      <c r="PW22" s="471"/>
      <c r="PX22" s="471"/>
      <c r="PY22" s="471"/>
      <c r="PZ22" s="471"/>
      <c r="QA22" s="471"/>
      <c r="QB22" s="471"/>
      <c r="QC22" s="471"/>
      <c r="QD22" s="471"/>
      <c r="QE22" s="471"/>
      <c r="QF22" s="471"/>
      <c r="QG22" s="471"/>
      <c r="QH22" s="471"/>
      <c r="QI22" s="471"/>
      <c r="QJ22" s="471"/>
      <c r="QK22" s="471"/>
      <c r="QL22" s="471"/>
      <c r="QM22" s="471"/>
      <c r="QN22" s="471"/>
      <c r="QO22" s="471"/>
      <c r="QP22" s="471"/>
      <c r="QQ22" s="471"/>
      <c r="QR22" s="471"/>
      <c r="QS22" s="471"/>
      <c r="QT22" s="471"/>
      <c r="QU22" s="471"/>
      <c r="QV22" s="471"/>
      <c r="QW22" s="471"/>
      <c r="QX22" s="471"/>
      <c r="QY22" s="471"/>
      <c r="QZ22" s="471"/>
      <c r="RA22" s="471"/>
      <c r="RB22" s="471"/>
      <c r="RC22" s="471"/>
      <c r="RD22" s="471"/>
      <c r="RE22" s="471"/>
      <c r="RF22" s="471"/>
      <c r="RG22" s="471"/>
      <c r="RH22" s="471"/>
      <c r="RI22" s="471"/>
      <c r="RJ22" s="471"/>
      <c r="RK22" s="471"/>
      <c r="RL22" s="471"/>
      <c r="RM22" s="471"/>
      <c r="RN22" s="471"/>
      <c r="RO22" s="471"/>
      <c r="RP22" s="471"/>
      <c r="RQ22" s="471"/>
      <c r="RR22" s="471"/>
      <c r="RS22" s="471"/>
      <c r="RT22" s="471"/>
      <c r="RU22" s="471"/>
      <c r="RV22" s="471"/>
      <c r="RW22" s="471"/>
      <c r="RX22" s="471"/>
      <c r="RY22" s="471"/>
      <c r="RZ22" s="471"/>
      <c r="SA22" s="471"/>
      <c r="SB22" s="471"/>
      <c r="SC22" s="471"/>
      <c r="SD22" s="471"/>
      <c r="SE22" s="471"/>
      <c r="SF22" s="471"/>
      <c r="SG22" s="471"/>
      <c r="SH22" s="471"/>
      <c r="SI22" s="471"/>
      <c r="SJ22" s="471"/>
      <c r="SK22" s="471"/>
      <c r="SL22" s="471"/>
      <c r="SM22" s="471"/>
      <c r="SN22" s="471"/>
      <c r="SO22" s="471"/>
      <c r="SP22" s="471"/>
      <c r="SQ22" s="471"/>
      <c r="SR22" s="471"/>
      <c r="SS22" s="471"/>
      <c r="ST22" s="471"/>
      <c r="SU22" s="471"/>
      <c r="SV22" s="471"/>
      <c r="SW22" s="471"/>
      <c r="SX22" s="471"/>
      <c r="SY22" s="471"/>
      <c r="SZ22" s="471"/>
      <c r="TA22" s="471"/>
      <c r="TB22" s="471"/>
      <c r="TC22" s="471"/>
      <c r="TD22" s="471"/>
      <c r="TE22" s="471"/>
      <c r="TF22" s="471"/>
      <c r="TG22" s="471"/>
      <c r="TH22" s="471"/>
      <c r="TI22" s="471"/>
      <c r="TJ22" s="471"/>
      <c r="TK22" s="471"/>
      <c r="TL22" s="471"/>
      <c r="TM22" s="471"/>
      <c r="TN22" s="471"/>
      <c r="TO22" s="471"/>
      <c r="TP22" s="471"/>
      <c r="TQ22" s="471"/>
      <c r="TR22" s="471"/>
      <c r="TS22" s="471"/>
      <c r="TT22" s="471"/>
      <c r="TU22" s="471"/>
      <c r="TV22" s="471"/>
      <c r="TW22" s="471"/>
      <c r="TX22" s="471"/>
      <c r="TY22" s="471"/>
      <c r="TZ22" s="471"/>
      <c r="UA22" s="471"/>
      <c r="UB22" s="471"/>
      <c r="UC22" s="471"/>
      <c r="UD22" s="471"/>
      <c r="UE22" s="471"/>
      <c r="UF22" s="471"/>
      <c r="UG22" s="471"/>
      <c r="UH22" s="471"/>
      <c r="UI22" s="471"/>
      <c r="UJ22" s="471"/>
      <c r="UK22" s="471"/>
      <c r="UL22" s="471"/>
      <c r="UM22" s="471"/>
      <c r="UN22" s="471"/>
      <c r="UO22" s="471"/>
      <c r="UP22" s="471"/>
      <c r="UQ22" s="471"/>
      <c r="UR22" s="471"/>
      <c r="US22" s="471"/>
      <c r="UT22" s="471"/>
      <c r="UU22" s="471"/>
      <c r="UV22" s="471"/>
      <c r="UW22" s="471"/>
      <c r="UX22" s="471"/>
      <c r="UY22" s="471"/>
      <c r="UZ22" s="471"/>
      <c r="VA22" s="471"/>
      <c r="VB22" s="471"/>
      <c r="VC22" s="471"/>
      <c r="VD22" s="471"/>
      <c r="VE22" s="471"/>
      <c r="VF22" s="471"/>
      <c r="VG22" s="471"/>
      <c r="VH22" s="471"/>
      <c r="VI22" s="471"/>
      <c r="VJ22" s="471"/>
      <c r="VK22" s="471"/>
      <c r="VL22" s="471"/>
      <c r="VM22" s="471"/>
      <c r="VN22" s="471"/>
      <c r="VO22" s="471"/>
      <c r="VP22" s="471"/>
      <c r="VQ22" s="471"/>
      <c r="VR22" s="471"/>
      <c r="VS22" s="471"/>
      <c r="VT22" s="471"/>
      <c r="VU22" s="471"/>
      <c r="VV22" s="471"/>
      <c r="VW22" s="471"/>
      <c r="VX22" s="471"/>
      <c r="VY22" s="471"/>
      <c r="VZ22" s="471"/>
      <c r="WA22" s="471"/>
      <c r="WB22" s="471"/>
      <c r="WC22" s="471"/>
      <c r="WD22" s="471"/>
      <c r="WE22" s="471"/>
      <c r="WF22" s="471"/>
      <c r="WG22" s="471"/>
      <c r="WH22" s="471"/>
      <c r="WI22" s="471"/>
      <c r="WJ22" s="471"/>
      <c r="WK22" s="471"/>
      <c r="WL22" s="471"/>
      <c r="WM22" s="471"/>
      <c r="WN22" s="471"/>
      <c r="WO22" s="471"/>
      <c r="WP22" s="471"/>
      <c r="WQ22" s="471"/>
      <c r="WR22" s="471"/>
      <c r="WS22" s="471"/>
      <c r="WT22" s="471"/>
      <c r="WU22" s="471"/>
      <c r="WV22" s="471"/>
      <c r="WW22" s="471"/>
      <c r="WX22" s="471"/>
      <c r="WY22" s="471"/>
      <c r="WZ22" s="471"/>
      <c r="XA22" s="471"/>
      <c r="XB22" s="471"/>
      <c r="XC22" s="471"/>
      <c r="XD22" s="471"/>
      <c r="XE22" s="471"/>
      <c r="XF22" s="471"/>
      <c r="XG22" s="471"/>
      <c r="XH22" s="471"/>
      <c r="XI22" s="471"/>
      <c r="XJ22" s="471"/>
      <c r="XK22" s="471"/>
      <c r="XL22" s="471"/>
      <c r="XM22" s="471"/>
      <c r="XN22" s="471"/>
      <c r="XO22" s="471"/>
      <c r="XP22" s="471"/>
      <c r="XQ22" s="471"/>
      <c r="XR22" s="471"/>
      <c r="XS22" s="471"/>
      <c r="XT22" s="471"/>
      <c r="XU22" s="471"/>
      <c r="XV22" s="471"/>
      <c r="XW22" s="471"/>
      <c r="XX22" s="471"/>
      <c r="XY22" s="471"/>
      <c r="XZ22" s="471"/>
      <c r="YA22" s="471"/>
      <c r="YB22" s="471"/>
      <c r="YC22" s="471"/>
      <c r="YD22" s="471"/>
      <c r="YE22" s="471"/>
      <c r="YF22" s="471"/>
      <c r="YG22" s="471"/>
      <c r="YH22" s="471"/>
      <c r="YI22" s="471"/>
      <c r="YJ22" s="471"/>
      <c r="YK22" s="471"/>
      <c r="YL22" s="471"/>
      <c r="YM22" s="471"/>
      <c r="YN22" s="471"/>
      <c r="YO22" s="471"/>
      <c r="YP22" s="471"/>
      <c r="YQ22" s="471"/>
      <c r="YR22" s="471"/>
      <c r="YS22" s="471"/>
      <c r="YT22" s="471"/>
      <c r="YU22" s="471"/>
      <c r="YV22" s="471"/>
      <c r="YW22" s="471"/>
      <c r="YX22" s="471"/>
      <c r="YY22" s="471"/>
      <c r="YZ22" s="471"/>
      <c r="ZA22" s="471"/>
      <c r="ZB22" s="471"/>
      <c r="ZC22" s="471"/>
      <c r="ZD22" s="471"/>
      <c r="ZE22" s="471"/>
      <c r="ZF22" s="471"/>
      <c r="ZG22" s="471"/>
      <c r="ZH22" s="471"/>
      <c r="ZI22" s="471"/>
      <c r="ZJ22" s="471"/>
      <c r="ZK22" s="471"/>
      <c r="ZL22" s="471"/>
      <c r="ZM22" s="471"/>
      <c r="ZN22" s="471"/>
      <c r="ZO22" s="471"/>
      <c r="ZP22" s="471"/>
      <c r="ZQ22" s="471"/>
      <c r="ZR22" s="471"/>
      <c r="ZS22" s="471"/>
      <c r="ZT22" s="471"/>
      <c r="ZU22" s="471"/>
      <c r="ZV22" s="471"/>
      <c r="ZW22" s="471"/>
      <c r="ZX22" s="471"/>
      <c r="ZY22" s="471"/>
      <c r="ZZ22" s="471"/>
      <c r="AAA22" s="471"/>
      <c r="AAB22" s="471"/>
      <c r="AAC22" s="471"/>
      <c r="AAD22" s="471"/>
      <c r="AAE22" s="471"/>
      <c r="AAF22" s="471"/>
      <c r="AAG22" s="471"/>
      <c r="AAH22" s="471"/>
      <c r="AAI22" s="471"/>
      <c r="AAJ22" s="471"/>
      <c r="AAK22" s="471"/>
      <c r="AAL22" s="471"/>
      <c r="AAM22" s="471"/>
      <c r="AAN22" s="471"/>
      <c r="AAO22" s="471"/>
      <c r="AAP22" s="471"/>
      <c r="AAQ22" s="471"/>
      <c r="AAR22" s="471"/>
      <c r="AAS22" s="471"/>
      <c r="AAT22" s="471"/>
      <c r="AAU22" s="471"/>
      <c r="AAV22" s="471"/>
      <c r="AAW22" s="471"/>
      <c r="AAX22" s="471"/>
      <c r="AAY22" s="471"/>
      <c r="AAZ22" s="471"/>
      <c r="ABA22" s="471"/>
      <c r="ABB22" s="471"/>
      <c r="ABC22" s="471"/>
      <c r="ABD22" s="471"/>
      <c r="ABE22" s="471"/>
      <c r="ABF22" s="471"/>
      <c r="ABG22" s="471"/>
      <c r="ABH22" s="471"/>
      <c r="ABI22" s="471"/>
      <c r="ABJ22" s="471"/>
      <c r="ABK22" s="471"/>
      <c r="ABL22" s="471"/>
      <c r="ABM22" s="471"/>
      <c r="ABN22" s="471"/>
      <c r="ABO22" s="471"/>
      <c r="ABP22" s="471"/>
      <c r="ABQ22" s="471"/>
      <c r="ABR22" s="471"/>
      <c r="ABS22" s="471"/>
      <c r="ABT22" s="471"/>
      <c r="ABU22" s="471"/>
      <c r="ABV22" s="471"/>
      <c r="ABW22" s="471"/>
      <c r="ABX22" s="471"/>
      <c r="ABY22" s="471"/>
      <c r="ABZ22" s="471"/>
      <c r="ACA22" s="471"/>
      <c r="ACB22" s="471"/>
      <c r="ACC22" s="471"/>
      <c r="ACD22" s="471"/>
      <c r="ACE22" s="471"/>
      <c r="ACF22" s="471"/>
      <c r="ACG22" s="471"/>
      <c r="ACH22" s="471"/>
      <c r="ACI22" s="471"/>
      <c r="ACJ22" s="471"/>
      <c r="ACK22" s="471"/>
      <c r="ACL22" s="471"/>
      <c r="ACM22" s="471"/>
      <c r="ACN22" s="471"/>
      <c r="ACO22" s="471"/>
      <c r="ACP22" s="471"/>
      <c r="ACQ22" s="471"/>
      <c r="ACR22" s="471"/>
      <c r="ACS22" s="471"/>
      <c r="ACT22" s="471"/>
      <c r="ACU22" s="471"/>
      <c r="ACV22" s="471"/>
      <c r="ACW22" s="471"/>
      <c r="ACX22" s="471"/>
      <c r="ACY22" s="471"/>
      <c r="ACZ22" s="471"/>
      <c r="ADA22" s="471"/>
      <c r="ADB22" s="471"/>
      <c r="ADC22" s="471"/>
      <c r="ADD22" s="471"/>
      <c r="ADE22" s="471"/>
      <c r="ADF22" s="471"/>
      <c r="ADG22" s="471"/>
      <c r="ADH22" s="471"/>
      <c r="ADI22" s="471"/>
      <c r="ADJ22" s="471"/>
      <c r="ADK22" s="471"/>
      <c r="ADL22" s="471"/>
      <c r="ADM22" s="471"/>
      <c r="ADN22" s="471"/>
      <c r="ADO22" s="471"/>
      <c r="ADP22" s="471"/>
      <c r="ADQ22" s="471"/>
      <c r="ADR22" s="471"/>
      <c r="ADS22" s="471"/>
      <c r="ADT22" s="471"/>
      <c r="ADU22" s="471"/>
      <c r="ADV22" s="471"/>
      <c r="ADW22" s="471"/>
      <c r="ADX22" s="471"/>
      <c r="ADY22" s="471"/>
      <c r="ADZ22" s="471"/>
      <c r="AEA22" s="471"/>
      <c r="AEB22" s="471"/>
      <c r="AEC22" s="471"/>
      <c r="AED22" s="471"/>
      <c r="AEE22" s="471"/>
      <c r="AEF22" s="471"/>
      <c r="AEG22" s="471"/>
      <c r="AEH22" s="471"/>
      <c r="AEI22" s="471"/>
      <c r="AEJ22" s="471"/>
      <c r="AEK22" s="471"/>
      <c r="AEL22" s="471"/>
      <c r="AEM22" s="471"/>
      <c r="AEN22" s="471"/>
      <c r="AEO22" s="471"/>
      <c r="AEP22" s="471"/>
      <c r="AEQ22" s="471"/>
      <c r="AER22" s="471"/>
      <c r="AES22" s="471"/>
      <c r="AET22" s="471"/>
      <c r="AEU22" s="471"/>
      <c r="AEV22" s="471"/>
      <c r="AEW22" s="471"/>
      <c r="AEX22" s="471"/>
      <c r="AEY22" s="471"/>
      <c r="AEZ22" s="471"/>
      <c r="AFA22" s="471"/>
      <c r="AFB22" s="471"/>
      <c r="AFC22" s="471"/>
      <c r="AFD22" s="471"/>
      <c r="AFE22" s="471"/>
      <c r="AFF22" s="471"/>
      <c r="AFG22" s="471"/>
      <c r="AFH22" s="471"/>
      <c r="AFI22" s="471"/>
      <c r="AFJ22" s="471"/>
      <c r="AFK22" s="471"/>
      <c r="AFL22" s="471"/>
      <c r="AFM22" s="471"/>
      <c r="AFN22" s="471"/>
      <c r="AFO22" s="471"/>
      <c r="AFP22" s="471"/>
      <c r="AFQ22" s="471"/>
      <c r="AFR22" s="471"/>
      <c r="AFS22" s="471"/>
      <c r="AFT22" s="471"/>
      <c r="AFU22" s="471"/>
      <c r="AFV22" s="471"/>
      <c r="AFW22" s="471"/>
      <c r="AFX22" s="471"/>
      <c r="AFY22" s="471"/>
      <c r="AFZ22" s="471"/>
      <c r="AGA22" s="471"/>
      <c r="AGB22" s="471"/>
      <c r="AGC22" s="471"/>
      <c r="AGD22" s="471"/>
      <c r="AGE22" s="471"/>
      <c r="AGF22" s="471"/>
      <c r="AGG22" s="471"/>
      <c r="AGH22" s="471"/>
      <c r="AGI22" s="471"/>
      <c r="AGJ22" s="471"/>
      <c r="AGK22" s="471"/>
      <c r="AGL22" s="471"/>
      <c r="AGM22" s="471"/>
      <c r="AGN22" s="471"/>
      <c r="AGO22" s="471"/>
      <c r="AGP22" s="471"/>
      <c r="AGQ22" s="471"/>
      <c r="AGR22" s="471"/>
      <c r="AGS22" s="471"/>
      <c r="AGT22" s="471"/>
      <c r="AGU22" s="471"/>
      <c r="AGV22" s="471"/>
      <c r="AGW22" s="471"/>
      <c r="AGX22" s="471"/>
      <c r="AGY22" s="471"/>
      <c r="AGZ22" s="471"/>
      <c r="AHA22" s="471"/>
      <c r="AHB22" s="471"/>
      <c r="AHC22" s="471"/>
      <c r="AHD22" s="471"/>
      <c r="AHE22" s="471"/>
      <c r="AHF22" s="471"/>
      <c r="AHG22" s="471"/>
      <c r="AHH22" s="471"/>
      <c r="AHI22" s="471"/>
      <c r="AHJ22" s="471"/>
      <c r="AHK22" s="471"/>
      <c r="AHL22" s="471"/>
      <c r="AHM22" s="471"/>
      <c r="AHN22" s="471"/>
      <c r="AHO22" s="471"/>
      <c r="AHP22" s="471"/>
      <c r="AHQ22" s="471"/>
      <c r="AHR22" s="471"/>
      <c r="AHS22" s="471"/>
      <c r="AHT22" s="471"/>
      <c r="AHU22" s="471"/>
      <c r="AHV22" s="471"/>
      <c r="AHW22" s="471"/>
      <c r="AHX22" s="471"/>
      <c r="AHY22" s="471"/>
      <c r="AHZ22" s="471"/>
      <c r="AIA22" s="471"/>
      <c r="AIB22" s="471"/>
      <c r="AIC22" s="471"/>
      <c r="AID22" s="471"/>
      <c r="AIE22" s="471"/>
      <c r="AIF22" s="471"/>
      <c r="AIG22" s="471"/>
      <c r="AIH22" s="471"/>
      <c r="AII22" s="471"/>
      <c r="AIJ22" s="471"/>
      <c r="AIK22" s="471"/>
      <c r="AIL22" s="471"/>
      <c r="AIM22" s="471"/>
      <c r="AIN22" s="471"/>
      <c r="AIO22" s="471"/>
      <c r="AIP22" s="471"/>
      <c r="AIQ22" s="471"/>
      <c r="AIR22" s="471"/>
      <c r="AIS22" s="471"/>
      <c r="AIT22" s="471"/>
      <c r="AIU22" s="471"/>
      <c r="AIV22" s="471"/>
      <c r="AIW22" s="471"/>
      <c r="AIX22" s="471"/>
      <c r="AIY22" s="471"/>
      <c r="AIZ22" s="471"/>
      <c r="AJA22" s="471"/>
      <c r="AJB22" s="471"/>
      <c r="AJC22" s="471"/>
      <c r="AJD22" s="471"/>
      <c r="AJE22" s="471"/>
      <c r="AJF22" s="471"/>
      <c r="AJG22" s="471"/>
      <c r="AJH22" s="471"/>
      <c r="AJI22" s="471"/>
      <c r="AJJ22" s="471"/>
      <c r="AJK22" s="471"/>
      <c r="AJL22" s="471"/>
      <c r="AJM22" s="471"/>
      <c r="AJN22" s="471"/>
      <c r="AJO22" s="471"/>
      <c r="AJP22" s="471"/>
      <c r="AJQ22" s="471"/>
      <c r="AJR22" s="471"/>
      <c r="AJS22" s="471"/>
      <c r="AJT22" s="471"/>
      <c r="AJU22" s="471"/>
      <c r="AJV22" s="471"/>
      <c r="AJW22" s="471"/>
      <c r="AJX22" s="471"/>
      <c r="AJY22" s="471"/>
      <c r="AJZ22" s="471"/>
      <c r="AKA22" s="471"/>
      <c r="AKB22" s="471"/>
      <c r="AKC22" s="471"/>
      <c r="AKD22" s="471"/>
      <c r="AKE22" s="471"/>
      <c r="AKF22" s="471"/>
      <c r="AKG22" s="471"/>
      <c r="AKH22" s="471"/>
      <c r="AKI22" s="471"/>
      <c r="AKJ22" s="471"/>
      <c r="AKK22" s="471"/>
      <c r="AKL22" s="471"/>
      <c r="AKM22" s="471"/>
      <c r="AKN22" s="471"/>
      <c r="AKO22" s="471"/>
      <c r="AKP22" s="471"/>
      <c r="AKQ22" s="471"/>
      <c r="AKR22" s="471"/>
      <c r="AKS22" s="471"/>
      <c r="AKT22" s="471"/>
      <c r="AKU22" s="471"/>
      <c r="AKV22" s="471"/>
      <c r="AKW22" s="471"/>
      <c r="AKX22" s="471"/>
      <c r="AKY22" s="471"/>
      <c r="AKZ22" s="471"/>
      <c r="ALA22" s="471"/>
      <c r="ALB22" s="471"/>
      <c r="ALC22" s="471"/>
      <c r="ALD22" s="471"/>
      <c r="ALE22" s="471"/>
      <c r="ALF22" s="471"/>
      <c r="ALG22" s="471"/>
      <c r="ALH22" s="471"/>
      <c r="ALI22" s="471"/>
      <c r="ALJ22" s="471"/>
      <c r="ALK22" s="471"/>
      <c r="ALL22" s="471"/>
      <c r="ALM22" s="471"/>
      <c r="ALN22" s="471"/>
      <c r="ALO22" s="471"/>
      <c r="ALP22" s="471"/>
      <c r="ALQ22" s="471"/>
      <c r="ALR22" s="471"/>
      <c r="ALS22" s="471"/>
      <c r="ALT22" s="471"/>
      <c r="ALU22" s="471"/>
      <c r="ALV22" s="471"/>
      <c r="ALW22" s="471"/>
      <c r="ALX22" s="471"/>
      <c r="ALY22" s="471"/>
      <c r="ALZ22" s="471"/>
      <c r="AMA22" s="471"/>
      <c r="AMB22" s="471"/>
      <c r="AMC22" s="471"/>
      <c r="AMD22" s="471"/>
      <c r="AME22" s="471"/>
      <c r="AMF22" s="471"/>
      <c r="AMG22" s="471"/>
      <c r="AMH22" s="471"/>
      <c r="AMI22" s="471"/>
      <c r="AMJ22" s="471"/>
      <c r="AMK22" s="471"/>
      <c r="AML22" s="471"/>
      <c r="AMM22" s="471"/>
      <c r="AMN22" s="471"/>
      <c r="AMO22" s="471"/>
      <c r="AMP22" s="471"/>
      <c r="AMQ22" s="471"/>
      <c r="AMR22" s="471"/>
      <c r="AMS22" s="471"/>
      <c r="AMT22" s="471"/>
      <c r="AMU22" s="471"/>
      <c r="AMV22" s="471"/>
      <c r="AMW22" s="471"/>
      <c r="AMX22" s="471"/>
      <c r="AMY22" s="471"/>
      <c r="AMZ22" s="471"/>
      <c r="ANA22" s="471"/>
      <c r="ANB22" s="471"/>
      <c r="ANC22" s="471"/>
      <c r="AND22" s="471"/>
      <c r="ANE22" s="471"/>
      <c r="ANF22" s="471"/>
      <c r="ANG22" s="471"/>
      <c r="ANH22" s="471"/>
      <c r="ANI22" s="471"/>
      <c r="ANJ22" s="471"/>
      <c r="ANK22" s="471"/>
      <c r="ANL22" s="471"/>
      <c r="ANM22" s="471"/>
      <c r="ANN22" s="471"/>
      <c r="ANO22" s="471"/>
      <c r="ANP22" s="471"/>
      <c r="ANQ22" s="471"/>
      <c r="ANR22" s="471"/>
      <c r="ANS22" s="471"/>
      <c r="ANT22" s="471"/>
      <c r="ANU22" s="471"/>
      <c r="ANV22" s="471"/>
      <c r="ANW22" s="471"/>
      <c r="ANX22" s="471"/>
      <c r="ANY22" s="471"/>
      <c r="ANZ22" s="471"/>
      <c r="AOA22" s="471"/>
      <c r="AOB22" s="471"/>
      <c r="AOC22" s="471"/>
      <c r="AOD22" s="471"/>
      <c r="AOE22" s="471"/>
      <c r="AOF22" s="471"/>
      <c r="AOG22" s="471"/>
      <c r="AOH22" s="471"/>
      <c r="AOI22" s="471"/>
      <c r="AOJ22" s="471"/>
      <c r="AOK22" s="471"/>
      <c r="AOL22" s="471"/>
      <c r="AOM22" s="471"/>
      <c r="AON22" s="471"/>
      <c r="AOO22" s="471"/>
      <c r="AOP22" s="471"/>
      <c r="AOQ22" s="471"/>
      <c r="AOR22" s="471"/>
      <c r="AOS22" s="471"/>
      <c r="AOT22" s="471"/>
      <c r="AOU22" s="471"/>
      <c r="AOV22" s="471"/>
      <c r="AOW22" s="471"/>
      <c r="AOX22" s="471"/>
      <c r="AOY22" s="471"/>
      <c r="AOZ22" s="471"/>
      <c r="APA22" s="471"/>
      <c r="APB22" s="471"/>
      <c r="APC22" s="471"/>
      <c r="APD22" s="471"/>
      <c r="APE22" s="471"/>
      <c r="APF22" s="471"/>
      <c r="APG22" s="471"/>
      <c r="APH22" s="471"/>
      <c r="API22" s="471"/>
      <c r="APJ22" s="471"/>
      <c r="APK22" s="471"/>
      <c r="APL22" s="471"/>
      <c r="APM22" s="471"/>
      <c r="APN22" s="471"/>
      <c r="APO22" s="471"/>
      <c r="APP22" s="471"/>
      <c r="APQ22" s="471"/>
      <c r="APR22" s="471"/>
      <c r="APS22" s="471"/>
      <c r="APT22" s="471"/>
      <c r="APU22" s="471"/>
      <c r="APV22" s="471"/>
      <c r="APW22" s="471"/>
      <c r="APX22" s="471"/>
      <c r="APY22" s="471"/>
      <c r="APZ22" s="471"/>
      <c r="AQA22" s="471"/>
      <c r="AQB22" s="471"/>
      <c r="AQC22" s="471"/>
      <c r="AQD22" s="471"/>
      <c r="AQE22" s="471"/>
      <c r="AQF22" s="471"/>
      <c r="AQG22" s="471"/>
      <c r="AQH22" s="471"/>
      <c r="AQI22" s="471"/>
      <c r="AQJ22" s="471"/>
      <c r="AQK22" s="471"/>
      <c r="AQL22" s="471"/>
      <c r="AQM22" s="471"/>
      <c r="AQN22" s="471"/>
      <c r="AQO22" s="471"/>
      <c r="AQP22" s="471"/>
      <c r="AQQ22" s="471"/>
      <c r="AQR22" s="471"/>
      <c r="AQS22" s="471"/>
      <c r="AQT22" s="471"/>
      <c r="AQU22" s="471"/>
      <c r="AQV22" s="471"/>
      <c r="AQW22" s="471"/>
      <c r="AQX22" s="471"/>
      <c r="AQY22" s="471"/>
      <c r="AQZ22" s="471"/>
      <c r="ARA22" s="471"/>
      <c r="ARB22" s="471"/>
      <c r="ARC22" s="471"/>
      <c r="ARD22" s="471"/>
      <c r="ARE22" s="471"/>
      <c r="ARF22" s="471"/>
      <c r="ARG22" s="471"/>
      <c r="ARH22" s="471"/>
      <c r="ARI22" s="471"/>
      <c r="ARJ22" s="471"/>
      <c r="ARK22" s="471"/>
      <c r="ARL22" s="471"/>
      <c r="ARM22" s="471"/>
      <c r="ARN22" s="471"/>
      <c r="ARO22" s="471"/>
      <c r="ARP22" s="471"/>
      <c r="ARQ22" s="471"/>
      <c r="ARR22" s="471"/>
      <c r="ARS22" s="471"/>
      <c r="ART22" s="471"/>
      <c r="ARU22" s="471"/>
      <c r="ARV22" s="471"/>
      <c r="ARW22" s="471"/>
      <c r="ARX22" s="471"/>
      <c r="ARY22" s="471"/>
      <c r="ARZ22" s="471"/>
      <c r="ASA22" s="471"/>
      <c r="ASB22" s="471"/>
      <c r="ASC22" s="471"/>
      <c r="ASD22" s="471"/>
      <c r="ASE22" s="471"/>
      <c r="ASF22" s="471"/>
      <c r="ASG22" s="471"/>
      <c r="ASH22" s="471"/>
      <c r="ASI22" s="471"/>
      <c r="ASJ22" s="471"/>
      <c r="ASK22" s="471"/>
      <c r="ASL22" s="471"/>
      <c r="ASM22" s="471"/>
      <c r="ASN22" s="471"/>
      <c r="ASO22" s="471"/>
      <c r="ASP22" s="471"/>
      <c r="ASQ22" s="471"/>
      <c r="ASR22" s="471"/>
      <c r="ASS22" s="471"/>
      <c r="AST22" s="471"/>
      <c r="ASU22" s="471"/>
      <c r="ASV22" s="471"/>
      <c r="ASW22" s="471"/>
      <c r="ASX22" s="471"/>
      <c r="ASY22" s="471"/>
      <c r="ASZ22" s="471"/>
      <c r="ATA22" s="471"/>
      <c r="ATB22" s="471"/>
      <c r="ATC22" s="471"/>
      <c r="ATD22" s="471"/>
      <c r="ATE22" s="471"/>
      <c r="ATF22" s="471"/>
      <c r="ATG22" s="471"/>
      <c r="ATH22" s="471"/>
      <c r="ATI22" s="471"/>
      <c r="ATJ22" s="471"/>
      <c r="ATK22" s="471"/>
      <c r="ATL22" s="471"/>
      <c r="ATM22" s="471"/>
      <c r="ATN22" s="471"/>
      <c r="ATO22" s="471"/>
      <c r="ATP22" s="471"/>
      <c r="ATQ22" s="471"/>
      <c r="ATR22" s="471"/>
      <c r="ATS22" s="471"/>
      <c r="ATT22" s="471"/>
      <c r="ATU22" s="471"/>
      <c r="ATV22" s="471"/>
      <c r="ATW22" s="471"/>
      <c r="ATX22" s="471"/>
      <c r="ATY22" s="471"/>
      <c r="ATZ22" s="471"/>
      <c r="AUA22" s="471"/>
      <c r="AUB22" s="471"/>
      <c r="AUC22" s="471"/>
      <c r="AUD22" s="471"/>
      <c r="AUE22" s="471"/>
      <c r="AUF22" s="471"/>
      <c r="AUG22" s="471"/>
      <c r="AUH22" s="471"/>
      <c r="AUI22" s="471"/>
      <c r="AUJ22" s="471"/>
      <c r="AUK22" s="471"/>
      <c r="AUL22" s="471"/>
      <c r="AUM22" s="471"/>
      <c r="AUN22" s="471"/>
      <c r="AUO22" s="471"/>
      <c r="AUP22" s="471"/>
      <c r="AUQ22" s="471"/>
      <c r="AUR22" s="471"/>
      <c r="AUS22" s="471"/>
      <c r="AUT22" s="471"/>
      <c r="AUU22" s="471"/>
      <c r="AUV22" s="471"/>
      <c r="AUW22" s="471"/>
      <c r="AUX22" s="471"/>
      <c r="AUY22" s="471"/>
      <c r="AUZ22" s="471"/>
      <c r="AVA22" s="471"/>
      <c r="AVB22" s="471"/>
      <c r="AVC22" s="471"/>
      <c r="AVD22" s="471"/>
      <c r="AVE22" s="471"/>
      <c r="AVF22" s="471"/>
      <c r="AVG22" s="471"/>
      <c r="AVH22" s="471"/>
      <c r="AVI22" s="471"/>
      <c r="AVJ22" s="471"/>
      <c r="AVK22" s="471"/>
      <c r="AVL22" s="471"/>
      <c r="AVM22" s="471"/>
      <c r="AVN22" s="471"/>
      <c r="AVO22" s="471"/>
      <c r="AVP22" s="471"/>
      <c r="AVQ22" s="471"/>
      <c r="AVR22" s="471"/>
      <c r="AVS22" s="471"/>
      <c r="AVT22" s="471"/>
      <c r="AVU22" s="471"/>
      <c r="AVV22" s="471"/>
      <c r="AVW22" s="471"/>
      <c r="AVX22" s="471"/>
      <c r="AVY22" s="471"/>
      <c r="AVZ22" s="471"/>
      <c r="AWA22" s="471"/>
      <c r="AWB22" s="471"/>
      <c r="AWC22" s="471"/>
      <c r="AWD22" s="471"/>
      <c r="AWE22" s="471"/>
      <c r="AWF22" s="471"/>
      <c r="AWG22" s="471"/>
      <c r="AWH22" s="471"/>
      <c r="AWI22" s="471"/>
      <c r="AWJ22" s="471"/>
      <c r="AWK22" s="471"/>
      <c r="AWL22" s="471"/>
      <c r="AWM22" s="471"/>
      <c r="AWN22" s="471"/>
      <c r="AWO22" s="471"/>
      <c r="AWP22" s="471"/>
      <c r="AWQ22" s="471"/>
      <c r="AWR22" s="471"/>
      <c r="AWS22" s="471"/>
      <c r="AWT22" s="471"/>
      <c r="AWU22" s="471"/>
      <c r="AWV22" s="471"/>
      <c r="AWW22" s="471"/>
      <c r="AWX22" s="471"/>
      <c r="AWY22" s="471"/>
      <c r="AWZ22" s="471"/>
      <c r="AXA22" s="471"/>
      <c r="AXB22" s="471"/>
      <c r="AXC22" s="471"/>
      <c r="AXD22" s="471"/>
      <c r="AXE22" s="471"/>
      <c r="AXF22" s="471"/>
      <c r="AXG22" s="471"/>
      <c r="AXH22" s="471"/>
      <c r="AXI22" s="471"/>
      <c r="AXJ22" s="471"/>
      <c r="AXK22" s="471"/>
      <c r="AXL22" s="471"/>
      <c r="AXM22" s="471"/>
      <c r="AXN22" s="471"/>
      <c r="AXO22" s="471"/>
      <c r="AXP22" s="471"/>
      <c r="AXQ22" s="471"/>
      <c r="AXR22" s="471"/>
      <c r="AXS22" s="471"/>
      <c r="AXT22" s="471"/>
      <c r="AXU22" s="471"/>
      <c r="AXV22" s="471"/>
      <c r="AXW22" s="471"/>
      <c r="AXX22" s="471"/>
      <c r="AXY22" s="471"/>
      <c r="AXZ22" s="471"/>
      <c r="AYA22" s="471"/>
      <c r="AYB22" s="471"/>
      <c r="AYC22" s="471"/>
      <c r="AYD22" s="471"/>
      <c r="AYE22" s="471"/>
      <c r="AYF22" s="471"/>
      <c r="AYG22" s="471"/>
      <c r="AYH22" s="471"/>
      <c r="AYI22" s="471"/>
      <c r="AYJ22" s="471"/>
      <c r="AYK22" s="471"/>
      <c r="AYL22" s="471"/>
      <c r="AYM22" s="471"/>
      <c r="AYN22" s="471"/>
      <c r="AYO22" s="471"/>
      <c r="AYP22" s="471"/>
      <c r="AYQ22" s="471"/>
      <c r="AYR22" s="471"/>
      <c r="AYS22" s="471"/>
      <c r="AYT22" s="471"/>
      <c r="AYU22" s="471"/>
      <c r="AYV22" s="471"/>
      <c r="AYW22" s="471"/>
      <c r="AYX22" s="471"/>
      <c r="AYY22" s="471"/>
      <c r="AYZ22" s="471"/>
      <c r="AZA22" s="471"/>
      <c r="AZB22" s="471"/>
      <c r="AZC22" s="471"/>
      <c r="AZD22" s="471"/>
      <c r="AZE22" s="471"/>
      <c r="AZF22" s="471"/>
      <c r="AZG22" s="471"/>
      <c r="AZH22" s="471"/>
      <c r="AZI22" s="471"/>
      <c r="AZJ22" s="471"/>
      <c r="AZK22" s="471"/>
      <c r="AZL22" s="471"/>
      <c r="AZM22" s="471"/>
      <c r="AZN22" s="471"/>
      <c r="AZO22" s="471"/>
      <c r="AZP22" s="471"/>
      <c r="AZQ22" s="471"/>
      <c r="AZR22" s="471"/>
      <c r="AZS22" s="471"/>
      <c r="AZT22" s="471"/>
      <c r="AZU22" s="471"/>
      <c r="AZV22" s="471"/>
      <c r="AZW22" s="471"/>
      <c r="AZX22" s="471"/>
      <c r="AZY22" s="471"/>
      <c r="AZZ22" s="471"/>
      <c r="BAA22" s="471"/>
      <c r="BAB22" s="471"/>
      <c r="BAC22" s="471"/>
      <c r="BAD22" s="471"/>
      <c r="BAE22" s="471"/>
      <c r="BAF22" s="471"/>
      <c r="BAG22" s="471"/>
      <c r="BAH22" s="471"/>
      <c r="BAI22" s="471"/>
      <c r="BAJ22" s="471"/>
      <c r="BAK22" s="471"/>
      <c r="BAL22" s="471"/>
      <c r="BAM22" s="471"/>
      <c r="BAN22" s="471"/>
      <c r="BAO22" s="471"/>
      <c r="BAP22" s="471"/>
      <c r="BAQ22" s="471"/>
      <c r="BAR22" s="471"/>
      <c r="BAS22" s="471"/>
      <c r="BAT22" s="471"/>
      <c r="BAU22" s="471"/>
      <c r="BAV22" s="471"/>
      <c r="BAW22" s="471"/>
      <c r="BAX22" s="471"/>
      <c r="BAY22" s="471"/>
      <c r="BAZ22" s="471"/>
      <c r="BBA22" s="471"/>
      <c r="BBB22" s="471"/>
      <c r="BBC22" s="471"/>
      <c r="BBD22" s="471"/>
      <c r="BBE22" s="471"/>
      <c r="BBF22" s="471"/>
      <c r="BBG22" s="471"/>
      <c r="BBH22" s="471"/>
      <c r="BBI22" s="471"/>
      <c r="BBJ22" s="471"/>
      <c r="BBK22" s="471"/>
      <c r="BBL22" s="471"/>
      <c r="BBM22" s="471"/>
      <c r="BBN22" s="471"/>
      <c r="BBO22" s="471"/>
      <c r="BBP22" s="471"/>
      <c r="BBQ22" s="471"/>
      <c r="BBR22" s="471"/>
      <c r="BBS22" s="471"/>
      <c r="BBT22" s="471"/>
      <c r="BBU22" s="471"/>
      <c r="BBV22" s="471"/>
      <c r="BBW22" s="471"/>
      <c r="BBX22" s="471"/>
      <c r="BBY22" s="471"/>
      <c r="BBZ22" s="471"/>
      <c r="BCA22" s="471"/>
      <c r="BCB22" s="471"/>
      <c r="BCC22" s="471"/>
      <c r="BCD22" s="471"/>
      <c r="BCE22" s="471"/>
      <c r="BCF22" s="471"/>
      <c r="BCG22" s="471"/>
      <c r="BCH22" s="471"/>
      <c r="BCI22" s="471"/>
      <c r="BCJ22" s="471"/>
      <c r="BCK22" s="471"/>
      <c r="BCL22" s="471"/>
      <c r="BCM22" s="471"/>
      <c r="BCN22" s="471"/>
      <c r="BCO22" s="471"/>
      <c r="BCP22" s="471"/>
      <c r="BCQ22" s="471"/>
      <c r="BCR22" s="471"/>
      <c r="BCS22" s="471"/>
      <c r="BCT22" s="471"/>
      <c r="BCU22" s="471"/>
      <c r="BCV22" s="471"/>
      <c r="BCW22" s="471"/>
      <c r="BCX22" s="471"/>
      <c r="BCY22" s="471"/>
      <c r="BCZ22" s="471"/>
      <c r="BDA22" s="471"/>
      <c r="BDB22" s="471"/>
      <c r="BDC22" s="471"/>
      <c r="BDD22" s="471"/>
      <c r="BDE22" s="471"/>
      <c r="BDF22" s="471"/>
      <c r="BDG22" s="471"/>
      <c r="BDH22" s="471"/>
      <c r="BDI22" s="471"/>
      <c r="BDJ22" s="471"/>
      <c r="BDK22" s="471"/>
      <c r="BDL22" s="471"/>
      <c r="BDM22" s="471"/>
      <c r="BDN22" s="471"/>
      <c r="BDO22" s="471"/>
      <c r="BDP22" s="471"/>
      <c r="BDQ22" s="471"/>
      <c r="BDR22" s="471"/>
      <c r="BDS22" s="471"/>
      <c r="BDT22" s="471"/>
      <c r="BDU22" s="471"/>
      <c r="BDV22" s="471"/>
      <c r="BDW22" s="471"/>
      <c r="BDX22" s="471"/>
      <c r="BDY22" s="471"/>
      <c r="BDZ22" s="471"/>
      <c r="BEA22" s="471"/>
      <c r="BEB22" s="471"/>
      <c r="BEC22" s="471"/>
      <c r="BED22" s="471"/>
    </row>
    <row r="23" spans="1:1486" s="421" customFormat="1" x14ac:dyDescent="0.2">
      <c r="A23" s="429" t="str">
        <f>'P5'!B8</f>
        <v>5.1. Promoción de los esquemas asociativos y de integración, en la cadena agroindustrial de la panela</v>
      </c>
      <c r="B23" s="48">
        <f>'P5'!E8</f>
        <v>668978061.74666667</v>
      </c>
      <c r="C23" s="48">
        <f>'P5'!F8</f>
        <v>1605547348.1919999</v>
      </c>
      <c r="D23" s="48">
        <f>'P5'!G8</f>
        <v>1605547348.1919999</v>
      </c>
      <c r="E23" s="48">
        <f>'P5'!H8</f>
        <v>1605547348.1919999</v>
      </c>
      <c r="F23" s="48">
        <f>'P5'!I8</f>
        <v>1605547348.1919999</v>
      </c>
      <c r="G23" s="48">
        <f>'P5'!J8</f>
        <v>1605547348.1919999</v>
      </c>
      <c r="H23" s="48">
        <f>'P5'!K8</f>
        <v>1605547348.1919999</v>
      </c>
      <c r="I23" s="48">
        <f>'P5'!L8</f>
        <v>1605547348.1919999</v>
      </c>
      <c r="J23" s="48">
        <f>'P5'!M8</f>
        <v>0</v>
      </c>
      <c r="K23" s="48">
        <f>'P5'!N8</f>
        <v>0</v>
      </c>
      <c r="L23" s="48">
        <f>'P5'!O8</f>
        <v>1605547348.1919999</v>
      </c>
      <c r="M23" s="48">
        <f>'P5'!P8</f>
        <v>0</v>
      </c>
      <c r="N23" s="48">
        <f>'P5'!Q8</f>
        <v>0</v>
      </c>
      <c r="O23" s="48">
        <f>'P5'!R8</f>
        <v>1605547348.1919999</v>
      </c>
      <c r="P23" s="48">
        <f>'P5'!S8</f>
        <v>0</v>
      </c>
      <c r="Q23" s="48">
        <f>'P5'!T8</f>
        <v>0</v>
      </c>
      <c r="R23" s="48">
        <f>'P5'!U8</f>
        <v>1605547348.1919999</v>
      </c>
      <c r="S23" s="48">
        <f>'P5'!V8</f>
        <v>0</v>
      </c>
      <c r="T23" s="48">
        <f>'P5'!W8</f>
        <v>0</v>
      </c>
      <c r="U23" s="48">
        <f>'P5'!X8</f>
        <v>1605547348.1919999</v>
      </c>
      <c r="V23" s="48">
        <f>'P5'!Y8</f>
        <v>18329998891.858662</v>
      </c>
      <c r="W23" s="281">
        <f t="shared" si="1"/>
        <v>5.2339763413389532E-3</v>
      </c>
      <c r="X23" s="327"/>
      <c r="Y23" s="471"/>
      <c r="Z23" s="471"/>
      <c r="AA23" s="471"/>
      <c r="AB23" s="471"/>
      <c r="AC23" s="471"/>
      <c r="AD23" s="471"/>
      <c r="AE23" s="471"/>
      <c r="AF23" s="471"/>
      <c r="AG23" s="471"/>
      <c r="AH23" s="471"/>
      <c r="AI23" s="471"/>
      <c r="AJ23" s="471"/>
      <c r="AK23" s="471"/>
      <c r="AL23" s="471"/>
      <c r="AM23" s="471"/>
      <c r="AN23" s="471"/>
      <c r="AO23" s="471"/>
      <c r="AP23" s="471"/>
      <c r="AQ23" s="471"/>
      <c r="AR23" s="471"/>
      <c r="AS23" s="471"/>
      <c r="AT23" s="471"/>
      <c r="AU23" s="471"/>
      <c r="AV23" s="471"/>
      <c r="AW23" s="471"/>
      <c r="AX23" s="471"/>
      <c r="AY23" s="471"/>
      <c r="AZ23" s="471"/>
      <c r="BA23" s="471"/>
      <c r="BB23" s="471"/>
      <c r="BC23" s="471"/>
      <c r="BD23" s="471"/>
      <c r="BE23" s="471"/>
      <c r="BF23" s="471"/>
      <c r="BG23" s="471"/>
      <c r="BH23" s="471"/>
      <c r="BI23" s="471"/>
      <c r="BJ23" s="471"/>
      <c r="BK23" s="471"/>
      <c r="BL23" s="471"/>
      <c r="BM23" s="471"/>
      <c r="BN23" s="471"/>
      <c r="BO23" s="471"/>
      <c r="BP23" s="471"/>
      <c r="BQ23" s="471"/>
      <c r="BR23" s="471"/>
      <c r="BS23" s="471"/>
      <c r="BT23" s="471"/>
      <c r="BU23" s="471"/>
      <c r="BV23" s="471"/>
      <c r="BW23" s="471"/>
      <c r="BX23" s="471"/>
      <c r="BY23" s="471"/>
      <c r="BZ23" s="471"/>
      <c r="CA23" s="471"/>
      <c r="CB23" s="471"/>
      <c r="CC23" s="471"/>
      <c r="CD23" s="471"/>
      <c r="CE23" s="471"/>
      <c r="CF23" s="471"/>
      <c r="CG23" s="471"/>
      <c r="CH23" s="471"/>
      <c r="CI23" s="471"/>
      <c r="CJ23" s="471"/>
      <c r="CK23" s="471"/>
      <c r="CL23" s="471"/>
      <c r="CM23" s="471"/>
      <c r="CN23" s="471"/>
      <c r="CO23" s="471"/>
      <c r="CP23" s="471"/>
      <c r="CQ23" s="471"/>
      <c r="CR23" s="471"/>
      <c r="CS23" s="471"/>
      <c r="CT23" s="471"/>
      <c r="CU23" s="471"/>
      <c r="CV23" s="471"/>
      <c r="CW23" s="471"/>
      <c r="CX23" s="471"/>
      <c r="CY23" s="471"/>
      <c r="CZ23" s="471"/>
      <c r="DA23" s="471"/>
      <c r="DB23" s="471"/>
      <c r="DC23" s="471"/>
      <c r="DD23" s="471"/>
      <c r="DE23" s="471"/>
      <c r="DF23" s="471"/>
      <c r="DG23" s="471"/>
      <c r="DH23" s="471"/>
      <c r="DI23" s="471"/>
      <c r="DJ23" s="471"/>
      <c r="DK23" s="471"/>
      <c r="DL23" s="471"/>
      <c r="DM23" s="471"/>
      <c r="DN23" s="471"/>
      <c r="DO23" s="471"/>
      <c r="DP23" s="471"/>
      <c r="DQ23" s="471"/>
      <c r="DR23" s="471"/>
      <c r="DS23" s="471"/>
      <c r="DT23" s="471"/>
      <c r="DU23" s="471"/>
      <c r="DV23" s="471"/>
      <c r="DW23" s="471"/>
      <c r="DX23" s="471"/>
      <c r="DY23" s="471"/>
      <c r="DZ23" s="471"/>
      <c r="EA23" s="471"/>
      <c r="EB23" s="471"/>
      <c r="EC23" s="471"/>
      <c r="ED23" s="471"/>
      <c r="EE23" s="471"/>
      <c r="EF23" s="471"/>
      <c r="EG23" s="471"/>
      <c r="EH23" s="471"/>
      <c r="EI23" s="471"/>
      <c r="EJ23" s="471"/>
      <c r="EK23" s="471"/>
      <c r="EL23" s="471"/>
      <c r="EM23" s="471"/>
      <c r="EN23" s="471"/>
      <c r="EO23" s="471"/>
      <c r="EP23" s="471"/>
      <c r="EQ23" s="471"/>
      <c r="ER23" s="471"/>
      <c r="ES23" s="471"/>
      <c r="ET23" s="471"/>
      <c r="EU23" s="471"/>
      <c r="EV23" s="471"/>
      <c r="EW23" s="471"/>
      <c r="EX23" s="471"/>
      <c r="EY23" s="471"/>
      <c r="EZ23" s="471"/>
      <c r="FA23" s="471"/>
      <c r="FB23" s="471"/>
      <c r="FC23" s="471"/>
      <c r="FD23" s="471"/>
      <c r="FE23" s="471"/>
      <c r="FF23" s="471"/>
      <c r="FG23" s="471"/>
      <c r="FH23" s="471"/>
      <c r="FI23" s="471"/>
      <c r="FJ23" s="471"/>
      <c r="FK23" s="471"/>
      <c r="FL23" s="471"/>
      <c r="FM23" s="471"/>
      <c r="FN23" s="471"/>
      <c r="FO23" s="471"/>
      <c r="FP23" s="471"/>
      <c r="FQ23" s="471"/>
      <c r="FR23" s="471"/>
      <c r="FS23" s="471"/>
      <c r="FT23" s="471"/>
      <c r="FU23" s="471"/>
      <c r="FV23" s="471"/>
      <c r="FW23" s="471"/>
      <c r="FX23" s="471"/>
      <c r="FY23" s="471"/>
      <c r="FZ23" s="471"/>
      <c r="GA23" s="471"/>
      <c r="GB23" s="471"/>
      <c r="GC23" s="471"/>
      <c r="GD23" s="471"/>
      <c r="GE23" s="471"/>
      <c r="GF23" s="471"/>
      <c r="GG23" s="471"/>
      <c r="GH23" s="471"/>
      <c r="GI23" s="471"/>
      <c r="GJ23" s="471"/>
      <c r="GK23" s="471"/>
      <c r="GL23" s="471"/>
      <c r="GM23" s="471"/>
      <c r="GN23" s="471"/>
      <c r="GO23" s="471"/>
      <c r="GP23" s="471"/>
      <c r="GQ23" s="471"/>
      <c r="GR23" s="471"/>
      <c r="GS23" s="471"/>
      <c r="GT23" s="471"/>
      <c r="GU23" s="471"/>
      <c r="GV23" s="471"/>
      <c r="GW23" s="471"/>
      <c r="GX23" s="471"/>
      <c r="GY23" s="471"/>
      <c r="GZ23" s="471"/>
      <c r="HA23" s="471"/>
      <c r="HB23" s="471"/>
      <c r="HC23" s="471"/>
      <c r="HD23" s="471"/>
      <c r="HE23" s="471"/>
      <c r="HF23" s="471"/>
      <c r="HG23" s="471"/>
      <c r="HH23" s="471"/>
      <c r="HI23" s="471"/>
      <c r="HJ23" s="471"/>
      <c r="HK23" s="471"/>
      <c r="HL23" s="471"/>
      <c r="HM23" s="471"/>
      <c r="HN23" s="471"/>
      <c r="HO23" s="471"/>
      <c r="HP23" s="471"/>
      <c r="HQ23" s="471"/>
      <c r="HR23" s="471"/>
      <c r="HS23" s="471"/>
      <c r="HT23" s="471"/>
      <c r="HU23" s="471"/>
      <c r="HV23" s="471"/>
      <c r="HW23" s="471"/>
      <c r="HX23" s="471"/>
      <c r="HY23" s="471"/>
      <c r="HZ23" s="471"/>
      <c r="IA23" s="471"/>
      <c r="IB23" s="471"/>
      <c r="IC23" s="471"/>
      <c r="ID23" s="471"/>
      <c r="IE23" s="471"/>
      <c r="IF23" s="471"/>
      <c r="IG23" s="471"/>
      <c r="IH23" s="471"/>
      <c r="II23" s="471"/>
      <c r="IJ23" s="471"/>
      <c r="IK23" s="471"/>
      <c r="IL23" s="471"/>
      <c r="IM23" s="471"/>
      <c r="IN23" s="471"/>
      <c r="IO23" s="471"/>
      <c r="IP23" s="471"/>
      <c r="IQ23" s="471"/>
      <c r="IR23" s="471"/>
      <c r="IS23" s="471"/>
      <c r="IT23" s="471"/>
      <c r="IU23" s="471"/>
      <c r="IV23" s="471"/>
      <c r="IW23" s="471"/>
      <c r="IX23" s="471"/>
      <c r="IY23" s="471"/>
      <c r="IZ23" s="471"/>
      <c r="JA23" s="471"/>
      <c r="JB23" s="471"/>
      <c r="JC23" s="471"/>
      <c r="JD23" s="471"/>
      <c r="JE23" s="471"/>
      <c r="JF23" s="471"/>
      <c r="JG23" s="471"/>
      <c r="JH23" s="471"/>
      <c r="JI23" s="471"/>
      <c r="JJ23" s="471"/>
      <c r="JK23" s="471"/>
      <c r="JL23" s="471"/>
      <c r="JM23" s="471"/>
      <c r="JN23" s="471"/>
      <c r="JO23" s="471"/>
      <c r="JP23" s="471"/>
      <c r="JQ23" s="471"/>
      <c r="JR23" s="471"/>
      <c r="JS23" s="471"/>
      <c r="JT23" s="471"/>
      <c r="JU23" s="471"/>
      <c r="JV23" s="471"/>
      <c r="JW23" s="471"/>
      <c r="JX23" s="471"/>
      <c r="JY23" s="471"/>
      <c r="JZ23" s="471"/>
      <c r="KA23" s="471"/>
      <c r="KB23" s="471"/>
      <c r="KC23" s="471"/>
      <c r="KD23" s="471"/>
      <c r="KE23" s="471"/>
      <c r="KF23" s="471"/>
      <c r="KG23" s="471"/>
      <c r="KH23" s="471"/>
      <c r="KI23" s="471"/>
      <c r="KJ23" s="471"/>
      <c r="KK23" s="471"/>
      <c r="KL23" s="471"/>
      <c r="KM23" s="471"/>
      <c r="KN23" s="471"/>
      <c r="KO23" s="471"/>
      <c r="KP23" s="471"/>
      <c r="KQ23" s="471"/>
      <c r="KR23" s="471"/>
      <c r="KS23" s="471"/>
      <c r="KT23" s="471"/>
      <c r="KU23" s="471"/>
      <c r="KV23" s="471"/>
      <c r="KW23" s="471"/>
      <c r="KX23" s="471"/>
      <c r="KY23" s="471"/>
      <c r="KZ23" s="471"/>
      <c r="LA23" s="471"/>
      <c r="LB23" s="471"/>
      <c r="LC23" s="471"/>
      <c r="LD23" s="471"/>
      <c r="LE23" s="471"/>
      <c r="LF23" s="471"/>
      <c r="LG23" s="471"/>
      <c r="LH23" s="471"/>
      <c r="LI23" s="471"/>
      <c r="LJ23" s="471"/>
      <c r="LK23" s="471"/>
      <c r="LL23" s="471"/>
      <c r="LM23" s="471"/>
      <c r="LN23" s="471"/>
      <c r="LO23" s="471"/>
      <c r="LP23" s="471"/>
      <c r="LQ23" s="471"/>
      <c r="LR23" s="471"/>
      <c r="LS23" s="471"/>
      <c r="LT23" s="471"/>
      <c r="LU23" s="471"/>
      <c r="LV23" s="471"/>
      <c r="LW23" s="471"/>
      <c r="LX23" s="471"/>
      <c r="LY23" s="471"/>
      <c r="LZ23" s="471"/>
      <c r="MA23" s="471"/>
      <c r="MB23" s="471"/>
      <c r="MC23" s="471"/>
      <c r="MD23" s="471"/>
      <c r="ME23" s="471"/>
      <c r="MF23" s="471"/>
      <c r="MG23" s="471"/>
      <c r="MH23" s="471"/>
      <c r="MI23" s="471"/>
      <c r="MJ23" s="471"/>
      <c r="MK23" s="471"/>
      <c r="ML23" s="471"/>
      <c r="MM23" s="471"/>
      <c r="MN23" s="471"/>
      <c r="MO23" s="471"/>
      <c r="MP23" s="471"/>
      <c r="MQ23" s="471"/>
      <c r="MR23" s="471"/>
      <c r="MS23" s="471"/>
      <c r="MT23" s="471"/>
      <c r="MU23" s="471"/>
      <c r="MV23" s="471"/>
      <c r="MW23" s="471"/>
      <c r="MX23" s="471"/>
      <c r="MY23" s="471"/>
      <c r="MZ23" s="471"/>
      <c r="NA23" s="471"/>
      <c r="NB23" s="471"/>
      <c r="NC23" s="471"/>
      <c r="ND23" s="471"/>
      <c r="NE23" s="471"/>
      <c r="NF23" s="471"/>
      <c r="NG23" s="471"/>
      <c r="NH23" s="471"/>
      <c r="NI23" s="471"/>
      <c r="NJ23" s="471"/>
      <c r="NK23" s="471"/>
      <c r="NL23" s="471"/>
      <c r="NM23" s="471"/>
      <c r="NN23" s="471"/>
      <c r="NO23" s="471"/>
      <c r="NP23" s="471"/>
      <c r="NQ23" s="471"/>
      <c r="NR23" s="471"/>
      <c r="NS23" s="471"/>
      <c r="NT23" s="471"/>
      <c r="NU23" s="471"/>
      <c r="NV23" s="471"/>
      <c r="NW23" s="471"/>
      <c r="NX23" s="471"/>
      <c r="NY23" s="471"/>
      <c r="NZ23" s="471"/>
      <c r="OA23" s="471"/>
      <c r="OB23" s="471"/>
      <c r="OC23" s="471"/>
      <c r="OD23" s="471"/>
      <c r="OE23" s="471"/>
      <c r="OF23" s="471"/>
      <c r="OG23" s="471"/>
      <c r="OH23" s="471"/>
      <c r="OI23" s="471"/>
      <c r="OJ23" s="471"/>
      <c r="OK23" s="471"/>
      <c r="OL23" s="471"/>
      <c r="OM23" s="471"/>
      <c r="ON23" s="471"/>
      <c r="OO23" s="471"/>
      <c r="OP23" s="471"/>
      <c r="OQ23" s="471"/>
      <c r="OR23" s="471"/>
      <c r="OS23" s="471"/>
      <c r="OT23" s="471"/>
      <c r="OU23" s="471"/>
      <c r="OV23" s="471"/>
      <c r="OW23" s="471"/>
      <c r="OX23" s="471"/>
      <c r="OY23" s="471"/>
      <c r="OZ23" s="471"/>
      <c r="PA23" s="471"/>
      <c r="PB23" s="471"/>
      <c r="PC23" s="471"/>
      <c r="PD23" s="471"/>
      <c r="PE23" s="471"/>
      <c r="PF23" s="471"/>
      <c r="PG23" s="471"/>
      <c r="PH23" s="471"/>
      <c r="PI23" s="471"/>
      <c r="PJ23" s="471"/>
      <c r="PK23" s="471"/>
      <c r="PL23" s="471"/>
      <c r="PM23" s="471"/>
      <c r="PN23" s="471"/>
      <c r="PO23" s="471"/>
      <c r="PP23" s="471"/>
      <c r="PQ23" s="471"/>
      <c r="PR23" s="471"/>
      <c r="PS23" s="471"/>
      <c r="PT23" s="471"/>
      <c r="PU23" s="471"/>
      <c r="PV23" s="471"/>
      <c r="PW23" s="471"/>
      <c r="PX23" s="471"/>
      <c r="PY23" s="471"/>
      <c r="PZ23" s="471"/>
      <c r="QA23" s="471"/>
      <c r="QB23" s="471"/>
      <c r="QC23" s="471"/>
      <c r="QD23" s="471"/>
      <c r="QE23" s="471"/>
      <c r="QF23" s="471"/>
      <c r="QG23" s="471"/>
      <c r="QH23" s="471"/>
      <c r="QI23" s="471"/>
      <c r="QJ23" s="471"/>
      <c r="QK23" s="471"/>
      <c r="QL23" s="471"/>
      <c r="QM23" s="471"/>
      <c r="QN23" s="471"/>
      <c r="QO23" s="471"/>
      <c r="QP23" s="471"/>
      <c r="QQ23" s="471"/>
      <c r="QR23" s="471"/>
      <c r="QS23" s="471"/>
      <c r="QT23" s="471"/>
      <c r="QU23" s="471"/>
      <c r="QV23" s="471"/>
      <c r="QW23" s="471"/>
      <c r="QX23" s="471"/>
      <c r="QY23" s="471"/>
      <c r="QZ23" s="471"/>
      <c r="RA23" s="471"/>
      <c r="RB23" s="471"/>
      <c r="RC23" s="471"/>
      <c r="RD23" s="471"/>
      <c r="RE23" s="471"/>
      <c r="RF23" s="471"/>
      <c r="RG23" s="471"/>
      <c r="RH23" s="471"/>
      <c r="RI23" s="471"/>
      <c r="RJ23" s="471"/>
      <c r="RK23" s="471"/>
      <c r="RL23" s="471"/>
      <c r="RM23" s="471"/>
      <c r="RN23" s="471"/>
      <c r="RO23" s="471"/>
      <c r="RP23" s="471"/>
      <c r="RQ23" s="471"/>
      <c r="RR23" s="471"/>
      <c r="RS23" s="471"/>
      <c r="RT23" s="471"/>
      <c r="RU23" s="471"/>
      <c r="RV23" s="471"/>
      <c r="RW23" s="471"/>
      <c r="RX23" s="471"/>
      <c r="RY23" s="471"/>
      <c r="RZ23" s="471"/>
      <c r="SA23" s="471"/>
      <c r="SB23" s="471"/>
      <c r="SC23" s="471"/>
      <c r="SD23" s="471"/>
      <c r="SE23" s="471"/>
      <c r="SF23" s="471"/>
      <c r="SG23" s="471"/>
      <c r="SH23" s="471"/>
      <c r="SI23" s="471"/>
      <c r="SJ23" s="471"/>
      <c r="SK23" s="471"/>
      <c r="SL23" s="471"/>
      <c r="SM23" s="471"/>
      <c r="SN23" s="471"/>
      <c r="SO23" s="471"/>
      <c r="SP23" s="471"/>
      <c r="SQ23" s="471"/>
      <c r="SR23" s="471"/>
      <c r="SS23" s="471"/>
      <c r="ST23" s="471"/>
      <c r="SU23" s="471"/>
      <c r="SV23" s="471"/>
      <c r="SW23" s="471"/>
      <c r="SX23" s="471"/>
      <c r="SY23" s="471"/>
      <c r="SZ23" s="471"/>
      <c r="TA23" s="471"/>
      <c r="TB23" s="471"/>
      <c r="TC23" s="471"/>
      <c r="TD23" s="471"/>
      <c r="TE23" s="471"/>
      <c r="TF23" s="471"/>
      <c r="TG23" s="471"/>
      <c r="TH23" s="471"/>
      <c r="TI23" s="471"/>
      <c r="TJ23" s="471"/>
      <c r="TK23" s="471"/>
      <c r="TL23" s="471"/>
      <c r="TM23" s="471"/>
      <c r="TN23" s="471"/>
      <c r="TO23" s="471"/>
      <c r="TP23" s="471"/>
      <c r="TQ23" s="471"/>
      <c r="TR23" s="471"/>
      <c r="TS23" s="471"/>
      <c r="TT23" s="471"/>
      <c r="TU23" s="471"/>
      <c r="TV23" s="471"/>
      <c r="TW23" s="471"/>
      <c r="TX23" s="471"/>
      <c r="TY23" s="471"/>
      <c r="TZ23" s="471"/>
      <c r="UA23" s="471"/>
      <c r="UB23" s="471"/>
      <c r="UC23" s="471"/>
      <c r="UD23" s="471"/>
      <c r="UE23" s="471"/>
      <c r="UF23" s="471"/>
      <c r="UG23" s="471"/>
      <c r="UH23" s="471"/>
      <c r="UI23" s="471"/>
      <c r="UJ23" s="471"/>
      <c r="UK23" s="471"/>
      <c r="UL23" s="471"/>
      <c r="UM23" s="471"/>
      <c r="UN23" s="471"/>
      <c r="UO23" s="471"/>
      <c r="UP23" s="471"/>
      <c r="UQ23" s="471"/>
      <c r="UR23" s="471"/>
      <c r="US23" s="471"/>
      <c r="UT23" s="471"/>
      <c r="UU23" s="471"/>
      <c r="UV23" s="471"/>
      <c r="UW23" s="471"/>
      <c r="UX23" s="471"/>
      <c r="UY23" s="471"/>
      <c r="UZ23" s="471"/>
      <c r="VA23" s="471"/>
      <c r="VB23" s="471"/>
      <c r="VC23" s="471"/>
      <c r="VD23" s="471"/>
      <c r="VE23" s="471"/>
      <c r="VF23" s="471"/>
      <c r="VG23" s="471"/>
      <c r="VH23" s="471"/>
      <c r="VI23" s="471"/>
      <c r="VJ23" s="471"/>
      <c r="VK23" s="471"/>
      <c r="VL23" s="471"/>
      <c r="VM23" s="471"/>
      <c r="VN23" s="471"/>
      <c r="VO23" s="471"/>
      <c r="VP23" s="471"/>
      <c r="VQ23" s="471"/>
      <c r="VR23" s="471"/>
      <c r="VS23" s="471"/>
      <c r="VT23" s="471"/>
      <c r="VU23" s="471"/>
      <c r="VV23" s="471"/>
      <c r="VW23" s="471"/>
      <c r="VX23" s="471"/>
      <c r="VY23" s="471"/>
      <c r="VZ23" s="471"/>
      <c r="WA23" s="471"/>
      <c r="WB23" s="471"/>
      <c r="WC23" s="471"/>
      <c r="WD23" s="471"/>
      <c r="WE23" s="471"/>
      <c r="WF23" s="471"/>
      <c r="WG23" s="471"/>
      <c r="WH23" s="471"/>
      <c r="WI23" s="471"/>
      <c r="WJ23" s="471"/>
      <c r="WK23" s="471"/>
      <c r="WL23" s="471"/>
      <c r="WM23" s="471"/>
      <c r="WN23" s="471"/>
      <c r="WO23" s="471"/>
      <c r="WP23" s="471"/>
      <c r="WQ23" s="471"/>
      <c r="WR23" s="471"/>
      <c r="WS23" s="471"/>
      <c r="WT23" s="471"/>
      <c r="WU23" s="471"/>
      <c r="WV23" s="471"/>
      <c r="WW23" s="471"/>
      <c r="WX23" s="471"/>
      <c r="WY23" s="471"/>
      <c r="WZ23" s="471"/>
      <c r="XA23" s="471"/>
      <c r="XB23" s="471"/>
      <c r="XC23" s="471"/>
      <c r="XD23" s="471"/>
      <c r="XE23" s="471"/>
      <c r="XF23" s="471"/>
      <c r="XG23" s="471"/>
      <c r="XH23" s="471"/>
      <c r="XI23" s="471"/>
      <c r="XJ23" s="471"/>
      <c r="XK23" s="471"/>
      <c r="XL23" s="471"/>
      <c r="XM23" s="471"/>
      <c r="XN23" s="471"/>
      <c r="XO23" s="471"/>
      <c r="XP23" s="471"/>
      <c r="XQ23" s="471"/>
      <c r="XR23" s="471"/>
      <c r="XS23" s="471"/>
      <c r="XT23" s="471"/>
      <c r="XU23" s="471"/>
      <c r="XV23" s="471"/>
      <c r="XW23" s="471"/>
      <c r="XX23" s="471"/>
      <c r="XY23" s="471"/>
      <c r="XZ23" s="471"/>
      <c r="YA23" s="471"/>
      <c r="YB23" s="471"/>
      <c r="YC23" s="471"/>
      <c r="YD23" s="471"/>
      <c r="YE23" s="471"/>
      <c r="YF23" s="471"/>
      <c r="YG23" s="471"/>
      <c r="YH23" s="471"/>
      <c r="YI23" s="471"/>
      <c r="YJ23" s="471"/>
      <c r="YK23" s="471"/>
      <c r="YL23" s="471"/>
      <c r="YM23" s="471"/>
      <c r="YN23" s="471"/>
      <c r="YO23" s="471"/>
      <c r="YP23" s="471"/>
      <c r="YQ23" s="471"/>
      <c r="YR23" s="471"/>
      <c r="YS23" s="471"/>
      <c r="YT23" s="471"/>
      <c r="YU23" s="471"/>
      <c r="YV23" s="471"/>
      <c r="YW23" s="471"/>
      <c r="YX23" s="471"/>
      <c r="YY23" s="471"/>
      <c r="YZ23" s="471"/>
      <c r="ZA23" s="471"/>
      <c r="ZB23" s="471"/>
      <c r="ZC23" s="471"/>
      <c r="ZD23" s="471"/>
      <c r="ZE23" s="471"/>
      <c r="ZF23" s="471"/>
      <c r="ZG23" s="471"/>
      <c r="ZH23" s="471"/>
      <c r="ZI23" s="471"/>
      <c r="ZJ23" s="471"/>
      <c r="ZK23" s="471"/>
      <c r="ZL23" s="471"/>
      <c r="ZM23" s="471"/>
      <c r="ZN23" s="471"/>
      <c r="ZO23" s="471"/>
      <c r="ZP23" s="471"/>
      <c r="ZQ23" s="471"/>
      <c r="ZR23" s="471"/>
      <c r="ZS23" s="471"/>
      <c r="ZT23" s="471"/>
      <c r="ZU23" s="471"/>
      <c r="ZV23" s="471"/>
      <c r="ZW23" s="471"/>
      <c r="ZX23" s="471"/>
      <c r="ZY23" s="471"/>
      <c r="ZZ23" s="471"/>
      <c r="AAA23" s="471"/>
      <c r="AAB23" s="471"/>
      <c r="AAC23" s="471"/>
      <c r="AAD23" s="471"/>
      <c r="AAE23" s="471"/>
      <c r="AAF23" s="471"/>
      <c r="AAG23" s="471"/>
      <c r="AAH23" s="471"/>
      <c r="AAI23" s="471"/>
      <c r="AAJ23" s="471"/>
      <c r="AAK23" s="471"/>
      <c r="AAL23" s="471"/>
      <c r="AAM23" s="471"/>
      <c r="AAN23" s="471"/>
      <c r="AAO23" s="471"/>
      <c r="AAP23" s="471"/>
      <c r="AAQ23" s="471"/>
      <c r="AAR23" s="471"/>
      <c r="AAS23" s="471"/>
      <c r="AAT23" s="471"/>
      <c r="AAU23" s="471"/>
      <c r="AAV23" s="471"/>
      <c r="AAW23" s="471"/>
      <c r="AAX23" s="471"/>
      <c r="AAY23" s="471"/>
      <c r="AAZ23" s="471"/>
      <c r="ABA23" s="471"/>
      <c r="ABB23" s="471"/>
      <c r="ABC23" s="471"/>
      <c r="ABD23" s="471"/>
      <c r="ABE23" s="471"/>
      <c r="ABF23" s="471"/>
      <c r="ABG23" s="471"/>
      <c r="ABH23" s="471"/>
      <c r="ABI23" s="471"/>
      <c r="ABJ23" s="471"/>
      <c r="ABK23" s="471"/>
      <c r="ABL23" s="471"/>
      <c r="ABM23" s="471"/>
      <c r="ABN23" s="471"/>
      <c r="ABO23" s="471"/>
      <c r="ABP23" s="471"/>
      <c r="ABQ23" s="471"/>
      <c r="ABR23" s="471"/>
      <c r="ABS23" s="471"/>
      <c r="ABT23" s="471"/>
      <c r="ABU23" s="471"/>
      <c r="ABV23" s="471"/>
      <c r="ABW23" s="471"/>
      <c r="ABX23" s="471"/>
      <c r="ABY23" s="471"/>
      <c r="ABZ23" s="471"/>
      <c r="ACA23" s="471"/>
      <c r="ACB23" s="471"/>
      <c r="ACC23" s="471"/>
      <c r="ACD23" s="471"/>
      <c r="ACE23" s="471"/>
      <c r="ACF23" s="471"/>
      <c r="ACG23" s="471"/>
      <c r="ACH23" s="471"/>
      <c r="ACI23" s="471"/>
      <c r="ACJ23" s="471"/>
      <c r="ACK23" s="471"/>
      <c r="ACL23" s="471"/>
      <c r="ACM23" s="471"/>
      <c r="ACN23" s="471"/>
      <c r="ACO23" s="471"/>
      <c r="ACP23" s="471"/>
      <c r="ACQ23" s="471"/>
      <c r="ACR23" s="471"/>
      <c r="ACS23" s="471"/>
      <c r="ACT23" s="471"/>
      <c r="ACU23" s="471"/>
      <c r="ACV23" s="471"/>
      <c r="ACW23" s="471"/>
      <c r="ACX23" s="471"/>
      <c r="ACY23" s="471"/>
      <c r="ACZ23" s="471"/>
      <c r="ADA23" s="471"/>
      <c r="ADB23" s="471"/>
      <c r="ADC23" s="471"/>
      <c r="ADD23" s="471"/>
      <c r="ADE23" s="471"/>
      <c r="ADF23" s="471"/>
      <c r="ADG23" s="471"/>
      <c r="ADH23" s="471"/>
      <c r="ADI23" s="471"/>
      <c r="ADJ23" s="471"/>
      <c r="ADK23" s="471"/>
      <c r="ADL23" s="471"/>
      <c r="ADM23" s="471"/>
      <c r="ADN23" s="471"/>
      <c r="ADO23" s="471"/>
      <c r="ADP23" s="471"/>
      <c r="ADQ23" s="471"/>
      <c r="ADR23" s="471"/>
      <c r="ADS23" s="471"/>
      <c r="ADT23" s="471"/>
      <c r="ADU23" s="471"/>
      <c r="ADV23" s="471"/>
      <c r="ADW23" s="471"/>
      <c r="ADX23" s="471"/>
      <c r="ADY23" s="471"/>
      <c r="ADZ23" s="471"/>
      <c r="AEA23" s="471"/>
      <c r="AEB23" s="471"/>
      <c r="AEC23" s="471"/>
      <c r="AED23" s="471"/>
      <c r="AEE23" s="471"/>
      <c r="AEF23" s="471"/>
      <c r="AEG23" s="471"/>
      <c r="AEH23" s="471"/>
      <c r="AEI23" s="471"/>
      <c r="AEJ23" s="471"/>
      <c r="AEK23" s="471"/>
      <c r="AEL23" s="471"/>
      <c r="AEM23" s="471"/>
      <c r="AEN23" s="471"/>
      <c r="AEO23" s="471"/>
      <c r="AEP23" s="471"/>
      <c r="AEQ23" s="471"/>
      <c r="AER23" s="471"/>
      <c r="AES23" s="471"/>
      <c r="AET23" s="471"/>
      <c r="AEU23" s="471"/>
      <c r="AEV23" s="471"/>
      <c r="AEW23" s="471"/>
      <c r="AEX23" s="471"/>
      <c r="AEY23" s="471"/>
      <c r="AEZ23" s="471"/>
      <c r="AFA23" s="471"/>
      <c r="AFB23" s="471"/>
      <c r="AFC23" s="471"/>
      <c r="AFD23" s="471"/>
      <c r="AFE23" s="471"/>
      <c r="AFF23" s="471"/>
      <c r="AFG23" s="471"/>
      <c r="AFH23" s="471"/>
      <c r="AFI23" s="471"/>
      <c r="AFJ23" s="471"/>
      <c r="AFK23" s="471"/>
      <c r="AFL23" s="471"/>
      <c r="AFM23" s="471"/>
      <c r="AFN23" s="471"/>
      <c r="AFO23" s="471"/>
      <c r="AFP23" s="471"/>
      <c r="AFQ23" s="471"/>
      <c r="AFR23" s="471"/>
      <c r="AFS23" s="471"/>
      <c r="AFT23" s="471"/>
      <c r="AFU23" s="471"/>
      <c r="AFV23" s="471"/>
      <c r="AFW23" s="471"/>
      <c r="AFX23" s="471"/>
      <c r="AFY23" s="471"/>
      <c r="AFZ23" s="471"/>
      <c r="AGA23" s="471"/>
      <c r="AGB23" s="471"/>
      <c r="AGC23" s="471"/>
      <c r="AGD23" s="471"/>
      <c r="AGE23" s="471"/>
      <c r="AGF23" s="471"/>
      <c r="AGG23" s="471"/>
      <c r="AGH23" s="471"/>
      <c r="AGI23" s="471"/>
      <c r="AGJ23" s="471"/>
      <c r="AGK23" s="471"/>
      <c r="AGL23" s="471"/>
      <c r="AGM23" s="471"/>
      <c r="AGN23" s="471"/>
      <c r="AGO23" s="471"/>
      <c r="AGP23" s="471"/>
      <c r="AGQ23" s="471"/>
      <c r="AGR23" s="471"/>
      <c r="AGS23" s="471"/>
      <c r="AGT23" s="471"/>
      <c r="AGU23" s="471"/>
      <c r="AGV23" s="471"/>
      <c r="AGW23" s="471"/>
      <c r="AGX23" s="471"/>
      <c r="AGY23" s="471"/>
      <c r="AGZ23" s="471"/>
      <c r="AHA23" s="471"/>
      <c r="AHB23" s="471"/>
      <c r="AHC23" s="471"/>
      <c r="AHD23" s="471"/>
      <c r="AHE23" s="471"/>
      <c r="AHF23" s="471"/>
      <c r="AHG23" s="471"/>
      <c r="AHH23" s="471"/>
      <c r="AHI23" s="471"/>
      <c r="AHJ23" s="471"/>
      <c r="AHK23" s="471"/>
      <c r="AHL23" s="471"/>
      <c r="AHM23" s="471"/>
      <c r="AHN23" s="471"/>
      <c r="AHO23" s="471"/>
      <c r="AHP23" s="471"/>
      <c r="AHQ23" s="471"/>
      <c r="AHR23" s="471"/>
      <c r="AHS23" s="471"/>
      <c r="AHT23" s="471"/>
      <c r="AHU23" s="471"/>
      <c r="AHV23" s="471"/>
      <c r="AHW23" s="471"/>
      <c r="AHX23" s="471"/>
      <c r="AHY23" s="471"/>
      <c r="AHZ23" s="471"/>
      <c r="AIA23" s="471"/>
      <c r="AIB23" s="471"/>
      <c r="AIC23" s="471"/>
      <c r="AID23" s="471"/>
      <c r="AIE23" s="471"/>
      <c r="AIF23" s="471"/>
      <c r="AIG23" s="471"/>
      <c r="AIH23" s="471"/>
      <c r="AII23" s="471"/>
      <c r="AIJ23" s="471"/>
      <c r="AIK23" s="471"/>
      <c r="AIL23" s="471"/>
      <c r="AIM23" s="471"/>
      <c r="AIN23" s="471"/>
      <c r="AIO23" s="471"/>
      <c r="AIP23" s="471"/>
      <c r="AIQ23" s="471"/>
      <c r="AIR23" s="471"/>
      <c r="AIS23" s="471"/>
      <c r="AIT23" s="471"/>
      <c r="AIU23" s="471"/>
      <c r="AIV23" s="471"/>
      <c r="AIW23" s="471"/>
      <c r="AIX23" s="471"/>
      <c r="AIY23" s="471"/>
      <c r="AIZ23" s="471"/>
      <c r="AJA23" s="471"/>
      <c r="AJB23" s="471"/>
      <c r="AJC23" s="471"/>
      <c r="AJD23" s="471"/>
      <c r="AJE23" s="471"/>
      <c r="AJF23" s="471"/>
      <c r="AJG23" s="471"/>
      <c r="AJH23" s="471"/>
      <c r="AJI23" s="471"/>
      <c r="AJJ23" s="471"/>
      <c r="AJK23" s="471"/>
      <c r="AJL23" s="471"/>
      <c r="AJM23" s="471"/>
      <c r="AJN23" s="471"/>
      <c r="AJO23" s="471"/>
      <c r="AJP23" s="471"/>
      <c r="AJQ23" s="471"/>
      <c r="AJR23" s="471"/>
      <c r="AJS23" s="471"/>
      <c r="AJT23" s="471"/>
      <c r="AJU23" s="471"/>
      <c r="AJV23" s="471"/>
      <c r="AJW23" s="471"/>
      <c r="AJX23" s="471"/>
      <c r="AJY23" s="471"/>
      <c r="AJZ23" s="471"/>
      <c r="AKA23" s="471"/>
      <c r="AKB23" s="471"/>
      <c r="AKC23" s="471"/>
      <c r="AKD23" s="471"/>
      <c r="AKE23" s="471"/>
      <c r="AKF23" s="471"/>
      <c r="AKG23" s="471"/>
      <c r="AKH23" s="471"/>
      <c r="AKI23" s="471"/>
      <c r="AKJ23" s="471"/>
      <c r="AKK23" s="471"/>
      <c r="AKL23" s="471"/>
      <c r="AKM23" s="471"/>
      <c r="AKN23" s="471"/>
      <c r="AKO23" s="471"/>
      <c r="AKP23" s="471"/>
      <c r="AKQ23" s="471"/>
      <c r="AKR23" s="471"/>
      <c r="AKS23" s="471"/>
      <c r="AKT23" s="471"/>
      <c r="AKU23" s="471"/>
      <c r="AKV23" s="471"/>
      <c r="AKW23" s="471"/>
      <c r="AKX23" s="471"/>
      <c r="AKY23" s="471"/>
      <c r="AKZ23" s="471"/>
      <c r="ALA23" s="471"/>
      <c r="ALB23" s="471"/>
      <c r="ALC23" s="471"/>
      <c r="ALD23" s="471"/>
      <c r="ALE23" s="471"/>
      <c r="ALF23" s="471"/>
      <c r="ALG23" s="471"/>
      <c r="ALH23" s="471"/>
      <c r="ALI23" s="471"/>
      <c r="ALJ23" s="471"/>
      <c r="ALK23" s="471"/>
      <c r="ALL23" s="471"/>
      <c r="ALM23" s="471"/>
      <c r="ALN23" s="471"/>
      <c r="ALO23" s="471"/>
      <c r="ALP23" s="471"/>
      <c r="ALQ23" s="471"/>
      <c r="ALR23" s="471"/>
      <c r="ALS23" s="471"/>
      <c r="ALT23" s="471"/>
      <c r="ALU23" s="471"/>
      <c r="ALV23" s="471"/>
      <c r="ALW23" s="471"/>
      <c r="ALX23" s="471"/>
      <c r="ALY23" s="471"/>
      <c r="ALZ23" s="471"/>
      <c r="AMA23" s="471"/>
      <c r="AMB23" s="471"/>
      <c r="AMC23" s="471"/>
      <c r="AMD23" s="471"/>
      <c r="AME23" s="471"/>
      <c r="AMF23" s="471"/>
      <c r="AMG23" s="471"/>
      <c r="AMH23" s="471"/>
      <c r="AMI23" s="471"/>
      <c r="AMJ23" s="471"/>
      <c r="AMK23" s="471"/>
      <c r="AML23" s="471"/>
      <c r="AMM23" s="471"/>
      <c r="AMN23" s="471"/>
      <c r="AMO23" s="471"/>
      <c r="AMP23" s="471"/>
      <c r="AMQ23" s="471"/>
      <c r="AMR23" s="471"/>
      <c r="AMS23" s="471"/>
      <c r="AMT23" s="471"/>
      <c r="AMU23" s="471"/>
      <c r="AMV23" s="471"/>
      <c r="AMW23" s="471"/>
      <c r="AMX23" s="471"/>
      <c r="AMY23" s="471"/>
      <c r="AMZ23" s="471"/>
      <c r="ANA23" s="471"/>
      <c r="ANB23" s="471"/>
      <c r="ANC23" s="471"/>
      <c r="AND23" s="471"/>
      <c r="ANE23" s="471"/>
      <c r="ANF23" s="471"/>
      <c r="ANG23" s="471"/>
      <c r="ANH23" s="471"/>
      <c r="ANI23" s="471"/>
      <c r="ANJ23" s="471"/>
      <c r="ANK23" s="471"/>
      <c r="ANL23" s="471"/>
      <c r="ANM23" s="471"/>
      <c r="ANN23" s="471"/>
      <c r="ANO23" s="471"/>
      <c r="ANP23" s="471"/>
      <c r="ANQ23" s="471"/>
      <c r="ANR23" s="471"/>
      <c r="ANS23" s="471"/>
      <c r="ANT23" s="471"/>
      <c r="ANU23" s="471"/>
      <c r="ANV23" s="471"/>
      <c r="ANW23" s="471"/>
      <c r="ANX23" s="471"/>
      <c r="ANY23" s="471"/>
      <c r="ANZ23" s="471"/>
      <c r="AOA23" s="471"/>
      <c r="AOB23" s="471"/>
      <c r="AOC23" s="471"/>
      <c r="AOD23" s="471"/>
      <c r="AOE23" s="471"/>
      <c r="AOF23" s="471"/>
      <c r="AOG23" s="471"/>
      <c r="AOH23" s="471"/>
      <c r="AOI23" s="471"/>
      <c r="AOJ23" s="471"/>
      <c r="AOK23" s="471"/>
      <c r="AOL23" s="471"/>
      <c r="AOM23" s="471"/>
      <c r="AON23" s="471"/>
      <c r="AOO23" s="471"/>
      <c r="AOP23" s="471"/>
      <c r="AOQ23" s="471"/>
      <c r="AOR23" s="471"/>
      <c r="AOS23" s="471"/>
      <c r="AOT23" s="471"/>
      <c r="AOU23" s="471"/>
      <c r="AOV23" s="471"/>
      <c r="AOW23" s="471"/>
      <c r="AOX23" s="471"/>
      <c r="AOY23" s="471"/>
      <c r="AOZ23" s="471"/>
      <c r="APA23" s="471"/>
      <c r="APB23" s="471"/>
      <c r="APC23" s="471"/>
      <c r="APD23" s="471"/>
      <c r="APE23" s="471"/>
      <c r="APF23" s="471"/>
      <c r="APG23" s="471"/>
      <c r="APH23" s="471"/>
      <c r="API23" s="471"/>
      <c r="APJ23" s="471"/>
      <c r="APK23" s="471"/>
      <c r="APL23" s="471"/>
      <c r="APM23" s="471"/>
      <c r="APN23" s="471"/>
      <c r="APO23" s="471"/>
      <c r="APP23" s="471"/>
      <c r="APQ23" s="471"/>
      <c r="APR23" s="471"/>
      <c r="APS23" s="471"/>
      <c r="APT23" s="471"/>
      <c r="APU23" s="471"/>
      <c r="APV23" s="471"/>
      <c r="APW23" s="471"/>
      <c r="APX23" s="471"/>
      <c r="APY23" s="471"/>
      <c r="APZ23" s="471"/>
      <c r="AQA23" s="471"/>
      <c r="AQB23" s="471"/>
      <c r="AQC23" s="471"/>
      <c r="AQD23" s="471"/>
      <c r="AQE23" s="471"/>
      <c r="AQF23" s="471"/>
      <c r="AQG23" s="471"/>
      <c r="AQH23" s="471"/>
      <c r="AQI23" s="471"/>
      <c r="AQJ23" s="471"/>
      <c r="AQK23" s="471"/>
      <c r="AQL23" s="471"/>
      <c r="AQM23" s="471"/>
      <c r="AQN23" s="471"/>
      <c r="AQO23" s="471"/>
      <c r="AQP23" s="471"/>
      <c r="AQQ23" s="471"/>
      <c r="AQR23" s="471"/>
      <c r="AQS23" s="471"/>
      <c r="AQT23" s="471"/>
      <c r="AQU23" s="471"/>
      <c r="AQV23" s="471"/>
      <c r="AQW23" s="471"/>
      <c r="AQX23" s="471"/>
      <c r="AQY23" s="471"/>
      <c r="AQZ23" s="471"/>
      <c r="ARA23" s="471"/>
      <c r="ARB23" s="471"/>
      <c r="ARC23" s="471"/>
      <c r="ARD23" s="471"/>
      <c r="ARE23" s="471"/>
      <c r="ARF23" s="471"/>
      <c r="ARG23" s="471"/>
      <c r="ARH23" s="471"/>
      <c r="ARI23" s="471"/>
      <c r="ARJ23" s="471"/>
      <c r="ARK23" s="471"/>
      <c r="ARL23" s="471"/>
      <c r="ARM23" s="471"/>
      <c r="ARN23" s="471"/>
      <c r="ARO23" s="471"/>
      <c r="ARP23" s="471"/>
      <c r="ARQ23" s="471"/>
      <c r="ARR23" s="471"/>
      <c r="ARS23" s="471"/>
      <c r="ART23" s="471"/>
      <c r="ARU23" s="471"/>
      <c r="ARV23" s="471"/>
      <c r="ARW23" s="471"/>
      <c r="ARX23" s="471"/>
      <c r="ARY23" s="471"/>
      <c r="ARZ23" s="471"/>
      <c r="ASA23" s="471"/>
      <c r="ASB23" s="471"/>
      <c r="ASC23" s="471"/>
      <c r="ASD23" s="471"/>
      <c r="ASE23" s="471"/>
      <c r="ASF23" s="471"/>
      <c r="ASG23" s="471"/>
      <c r="ASH23" s="471"/>
      <c r="ASI23" s="471"/>
      <c r="ASJ23" s="471"/>
      <c r="ASK23" s="471"/>
      <c r="ASL23" s="471"/>
      <c r="ASM23" s="471"/>
      <c r="ASN23" s="471"/>
      <c r="ASO23" s="471"/>
      <c r="ASP23" s="471"/>
      <c r="ASQ23" s="471"/>
      <c r="ASR23" s="471"/>
      <c r="ASS23" s="471"/>
      <c r="AST23" s="471"/>
      <c r="ASU23" s="471"/>
      <c r="ASV23" s="471"/>
      <c r="ASW23" s="471"/>
      <c r="ASX23" s="471"/>
      <c r="ASY23" s="471"/>
      <c r="ASZ23" s="471"/>
      <c r="ATA23" s="471"/>
      <c r="ATB23" s="471"/>
      <c r="ATC23" s="471"/>
      <c r="ATD23" s="471"/>
      <c r="ATE23" s="471"/>
      <c r="ATF23" s="471"/>
      <c r="ATG23" s="471"/>
      <c r="ATH23" s="471"/>
      <c r="ATI23" s="471"/>
      <c r="ATJ23" s="471"/>
      <c r="ATK23" s="471"/>
      <c r="ATL23" s="471"/>
      <c r="ATM23" s="471"/>
      <c r="ATN23" s="471"/>
      <c r="ATO23" s="471"/>
      <c r="ATP23" s="471"/>
      <c r="ATQ23" s="471"/>
      <c r="ATR23" s="471"/>
      <c r="ATS23" s="471"/>
      <c r="ATT23" s="471"/>
      <c r="ATU23" s="471"/>
      <c r="ATV23" s="471"/>
      <c r="ATW23" s="471"/>
      <c r="ATX23" s="471"/>
      <c r="ATY23" s="471"/>
      <c r="ATZ23" s="471"/>
      <c r="AUA23" s="471"/>
      <c r="AUB23" s="471"/>
      <c r="AUC23" s="471"/>
      <c r="AUD23" s="471"/>
      <c r="AUE23" s="471"/>
      <c r="AUF23" s="471"/>
      <c r="AUG23" s="471"/>
      <c r="AUH23" s="471"/>
      <c r="AUI23" s="471"/>
      <c r="AUJ23" s="471"/>
      <c r="AUK23" s="471"/>
      <c r="AUL23" s="471"/>
      <c r="AUM23" s="471"/>
      <c r="AUN23" s="471"/>
      <c r="AUO23" s="471"/>
      <c r="AUP23" s="471"/>
      <c r="AUQ23" s="471"/>
      <c r="AUR23" s="471"/>
      <c r="AUS23" s="471"/>
      <c r="AUT23" s="471"/>
      <c r="AUU23" s="471"/>
      <c r="AUV23" s="471"/>
      <c r="AUW23" s="471"/>
      <c r="AUX23" s="471"/>
      <c r="AUY23" s="471"/>
      <c r="AUZ23" s="471"/>
      <c r="AVA23" s="471"/>
      <c r="AVB23" s="471"/>
      <c r="AVC23" s="471"/>
      <c r="AVD23" s="471"/>
      <c r="AVE23" s="471"/>
      <c r="AVF23" s="471"/>
      <c r="AVG23" s="471"/>
      <c r="AVH23" s="471"/>
      <c r="AVI23" s="471"/>
      <c r="AVJ23" s="471"/>
      <c r="AVK23" s="471"/>
      <c r="AVL23" s="471"/>
      <c r="AVM23" s="471"/>
      <c r="AVN23" s="471"/>
      <c r="AVO23" s="471"/>
      <c r="AVP23" s="471"/>
      <c r="AVQ23" s="471"/>
      <c r="AVR23" s="471"/>
      <c r="AVS23" s="471"/>
      <c r="AVT23" s="471"/>
      <c r="AVU23" s="471"/>
      <c r="AVV23" s="471"/>
      <c r="AVW23" s="471"/>
      <c r="AVX23" s="471"/>
      <c r="AVY23" s="471"/>
      <c r="AVZ23" s="471"/>
      <c r="AWA23" s="471"/>
      <c r="AWB23" s="471"/>
      <c r="AWC23" s="471"/>
      <c r="AWD23" s="471"/>
      <c r="AWE23" s="471"/>
      <c r="AWF23" s="471"/>
      <c r="AWG23" s="471"/>
      <c r="AWH23" s="471"/>
      <c r="AWI23" s="471"/>
      <c r="AWJ23" s="471"/>
      <c r="AWK23" s="471"/>
      <c r="AWL23" s="471"/>
      <c r="AWM23" s="471"/>
      <c r="AWN23" s="471"/>
      <c r="AWO23" s="471"/>
      <c r="AWP23" s="471"/>
      <c r="AWQ23" s="471"/>
      <c r="AWR23" s="471"/>
      <c r="AWS23" s="471"/>
      <c r="AWT23" s="471"/>
      <c r="AWU23" s="471"/>
      <c r="AWV23" s="471"/>
      <c r="AWW23" s="471"/>
      <c r="AWX23" s="471"/>
      <c r="AWY23" s="471"/>
      <c r="AWZ23" s="471"/>
      <c r="AXA23" s="471"/>
      <c r="AXB23" s="471"/>
      <c r="AXC23" s="471"/>
      <c r="AXD23" s="471"/>
      <c r="AXE23" s="471"/>
      <c r="AXF23" s="471"/>
      <c r="AXG23" s="471"/>
      <c r="AXH23" s="471"/>
      <c r="AXI23" s="471"/>
      <c r="AXJ23" s="471"/>
      <c r="AXK23" s="471"/>
      <c r="AXL23" s="471"/>
      <c r="AXM23" s="471"/>
      <c r="AXN23" s="471"/>
      <c r="AXO23" s="471"/>
      <c r="AXP23" s="471"/>
      <c r="AXQ23" s="471"/>
      <c r="AXR23" s="471"/>
      <c r="AXS23" s="471"/>
      <c r="AXT23" s="471"/>
      <c r="AXU23" s="471"/>
      <c r="AXV23" s="471"/>
      <c r="AXW23" s="471"/>
      <c r="AXX23" s="471"/>
      <c r="AXY23" s="471"/>
      <c r="AXZ23" s="471"/>
      <c r="AYA23" s="471"/>
      <c r="AYB23" s="471"/>
      <c r="AYC23" s="471"/>
      <c r="AYD23" s="471"/>
      <c r="AYE23" s="471"/>
      <c r="AYF23" s="471"/>
      <c r="AYG23" s="471"/>
      <c r="AYH23" s="471"/>
      <c r="AYI23" s="471"/>
      <c r="AYJ23" s="471"/>
      <c r="AYK23" s="471"/>
      <c r="AYL23" s="471"/>
      <c r="AYM23" s="471"/>
      <c r="AYN23" s="471"/>
      <c r="AYO23" s="471"/>
      <c r="AYP23" s="471"/>
      <c r="AYQ23" s="471"/>
      <c r="AYR23" s="471"/>
      <c r="AYS23" s="471"/>
      <c r="AYT23" s="471"/>
      <c r="AYU23" s="471"/>
      <c r="AYV23" s="471"/>
      <c r="AYW23" s="471"/>
      <c r="AYX23" s="471"/>
      <c r="AYY23" s="471"/>
      <c r="AYZ23" s="471"/>
      <c r="AZA23" s="471"/>
      <c r="AZB23" s="471"/>
      <c r="AZC23" s="471"/>
      <c r="AZD23" s="471"/>
      <c r="AZE23" s="471"/>
      <c r="AZF23" s="471"/>
      <c r="AZG23" s="471"/>
      <c r="AZH23" s="471"/>
      <c r="AZI23" s="471"/>
      <c r="AZJ23" s="471"/>
      <c r="AZK23" s="471"/>
      <c r="AZL23" s="471"/>
      <c r="AZM23" s="471"/>
      <c r="AZN23" s="471"/>
      <c r="AZO23" s="471"/>
      <c r="AZP23" s="471"/>
      <c r="AZQ23" s="471"/>
      <c r="AZR23" s="471"/>
      <c r="AZS23" s="471"/>
      <c r="AZT23" s="471"/>
      <c r="AZU23" s="471"/>
      <c r="AZV23" s="471"/>
      <c r="AZW23" s="471"/>
      <c r="AZX23" s="471"/>
      <c r="AZY23" s="471"/>
      <c r="AZZ23" s="471"/>
      <c r="BAA23" s="471"/>
      <c r="BAB23" s="471"/>
      <c r="BAC23" s="471"/>
      <c r="BAD23" s="471"/>
      <c r="BAE23" s="471"/>
      <c r="BAF23" s="471"/>
      <c r="BAG23" s="471"/>
      <c r="BAH23" s="471"/>
      <c r="BAI23" s="471"/>
      <c r="BAJ23" s="471"/>
      <c r="BAK23" s="471"/>
      <c r="BAL23" s="471"/>
      <c r="BAM23" s="471"/>
      <c r="BAN23" s="471"/>
      <c r="BAO23" s="471"/>
      <c r="BAP23" s="471"/>
      <c r="BAQ23" s="471"/>
      <c r="BAR23" s="471"/>
      <c r="BAS23" s="471"/>
      <c r="BAT23" s="471"/>
      <c r="BAU23" s="471"/>
      <c r="BAV23" s="471"/>
      <c r="BAW23" s="471"/>
      <c r="BAX23" s="471"/>
      <c r="BAY23" s="471"/>
      <c r="BAZ23" s="471"/>
      <c r="BBA23" s="471"/>
      <c r="BBB23" s="471"/>
      <c r="BBC23" s="471"/>
      <c r="BBD23" s="471"/>
      <c r="BBE23" s="471"/>
      <c r="BBF23" s="471"/>
      <c r="BBG23" s="471"/>
      <c r="BBH23" s="471"/>
      <c r="BBI23" s="471"/>
      <c r="BBJ23" s="471"/>
      <c r="BBK23" s="471"/>
      <c r="BBL23" s="471"/>
      <c r="BBM23" s="471"/>
      <c r="BBN23" s="471"/>
      <c r="BBO23" s="471"/>
      <c r="BBP23" s="471"/>
      <c r="BBQ23" s="471"/>
      <c r="BBR23" s="471"/>
      <c r="BBS23" s="471"/>
      <c r="BBT23" s="471"/>
      <c r="BBU23" s="471"/>
      <c r="BBV23" s="471"/>
      <c r="BBW23" s="471"/>
      <c r="BBX23" s="471"/>
      <c r="BBY23" s="471"/>
      <c r="BBZ23" s="471"/>
      <c r="BCA23" s="471"/>
      <c r="BCB23" s="471"/>
      <c r="BCC23" s="471"/>
      <c r="BCD23" s="471"/>
      <c r="BCE23" s="471"/>
      <c r="BCF23" s="471"/>
      <c r="BCG23" s="471"/>
      <c r="BCH23" s="471"/>
      <c r="BCI23" s="471"/>
      <c r="BCJ23" s="471"/>
      <c r="BCK23" s="471"/>
      <c r="BCL23" s="471"/>
      <c r="BCM23" s="471"/>
      <c r="BCN23" s="471"/>
      <c r="BCO23" s="471"/>
      <c r="BCP23" s="471"/>
      <c r="BCQ23" s="471"/>
      <c r="BCR23" s="471"/>
      <c r="BCS23" s="471"/>
      <c r="BCT23" s="471"/>
      <c r="BCU23" s="471"/>
      <c r="BCV23" s="471"/>
      <c r="BCW23" s="471"/>
      <c r="BCX23" s="471"/>
      <c r="BCY23" s="471"/>
      <c r="BCZ23" s="471"/>
      <c r="BDA23" s="471"/>
      <c r="BDB23" s="471"/>
      <c r="BDC23" s="471"/>
      <c r="BDD23" s="471"/>
      <c r="BDE23" s="471"/>
      <c r="BDF23" s="471"/>
      <c r="BDG23" s="471"/>
      <c r="BDH23" s="471"/>
      <c r="BDI23" s="471"/>
      <c r="BDJ23" s="471"/>
      <c r="BDK23" s="471"/>
      <c r="BDL23" s="471"/>
      <c r="BDM23" s="471"/>
      <c r="BDN23" s="471"/>
      <c r="BDO23" s="471"/>
      <c r="BDP23" s="471"/>
      <c r="BDQ23" s="471"/>
      <c r="BDR23" s="471"/>
      <c r="BDS23" s="471"/>
      <c r="BDT23" s="471"/>
      <c r="BDU23" s="471"/>
      <c r="BDV23" s="471"/>
      <c r="BDW23" s="471"/>
      <c r="BDX23" s="471"/>
      <c r="BDY23" s="471"/>
      <c r="BDZ23" s="471"/>
      <c r="BEA23" s="471"/>
      <c r="BEB23" s="471"/>
      <c r="BEC23" s="471"/>
      <c r="BED23" s="471"/>
    </row>
    <row r="24" spans="1:1486" s="421" customFormat="1" ht="18.95" customHeight="1" x14ac:dyDescent="0.2">
      <c r="A24" s="429" t="str">
        <f>'P5'!B9</f>
        <v>5.2. Mejora del nivel educativo y cualificación de la mano de obra de los productores de panela</v>
      </c>
      <c r="B24" s="48">
        <f>'P5'!E9</f>
        <v>525631213.33333337</v>
      </c>
      <c r="C24" s="48">
        <f>'P5'!F9</f>
        <v>1261514912</v>
      </c>
      <c r="D24" s="48">
        <f>'P5'!G9</f>
        <v>1261514912</v>
      </c>
      <c r="E24" s="48">
        <f>'P5'!H9</f>
        <v>1261514912</v>
      </c>
      <c r="F24" s="48">
        <f>'P5'!I9</f>
        <v>1261514912</v>
      </c>
      <c r="G24" s="48">
        <f>'P5'!J9</f>
        <v>1261514912</v>
      </c>
      <c r="H24" s="48">
        <f>'P5'!K9</f>
        <v>1261514912</v>
      </c>
      <c r="I24" s="48">
        <f>'P5'!L9</f>
        <v>1261514912</v>
      </c>
      <c r="J24" s="48">
        <f>'P5'!M9</f>
        <v>1261514912</v>
      </c>
      <c r="K24" s="48">
        <f>'P5'!N9</f>
        <v>1261514912</v>
      </c>
      <c r="L24" s="48">
        <f>'P5'!O9</f>
        <v>1261514912</v>
      </c>
      <c r="M24" s="48">
        <f>'P5'!P9</f>
        <v>1261514912</v>
      </c>
      <c r="N24" s="48">
        <f>'P5'!Q9</f>
        <v>1261514912</v>
      </c>
      <c r="O24" s="48">
        <f>'P5'!R9</f>
        <v>1261514912</v>
      </c>
      <c r="P24" s="48">
        <f>'P5'!S9</f>
        <v>1261514912</v>
      </c>
      <c r="Q24" s="48">
        <f>'P5'!T9</f>
        <v>1261514912</v>
      </c>
      <c r="R24" s="48">
        <f>'P5'!U9</f>
        <v>1261514912</v>
      </c>
      <c r="S24" s="48">
        <f>'P5'!V9</f>
        <v>1261514912</v>
      </c>
      <c r="T24" s="48">
        <f>'P5'!W9</f>
        <v>1261514912</v>
      </c>
      <c r="U24" s="48">
        <f>'P5'!X9</f>
        <v>1261514912</v>
      </c>
      <c r="V24" s="48">
        <f>'P5'!Y9</f>
        <v>24494414541.333336</v>
      </c>
      <c r="W24" s="281">
        <f t="shared" si="1"/>
        <v>6.9941731562913204E-3</v>
      </c>
      <c r="X24" s="327"/>
      <c r="Y24" s="471"/>
      <c r="Z24" s="471"/>
      <c r="AA24" s="471"/>
      <c r="AB24" s="471"/>
      <c r="AC24" s="471"/>
      <c r="AD24" s="471"/>
      <c r="AE24" s="471"/>
      <c r="AF24" s="471"/>
      <c r="AG24" s="471"/>
      <c r="AH24" s="471"/>
      <c r="AI24" s="471"/>
      <c r="AJ24" s="471"/>
      <c r="AK24" s="471"/>
      <c r="AL24" s="471"/>
      <c r="AM24" s="471"/>
      <c r="AN24" s="471"/>
      <c r="AO24" s="471"/>
      <c r="AP24" s="471"/>
      <c r="AQ24" s="471"/>
      <c r="AR24" s="471"/>
      <c r="AS24" s="471"/>
      <c r="AT24" s="471"/>
      <c r="AU24" s="471"/>
      <c r="AV24" s="471"/>
      <c r="AW24" s="471"/>
      <c r="AX24" s="471"/>
      <c r="AY24" s="471"/>
      <c r="AZ24" s="471"/>
      <c r="BA24" s="471"/>
      <c r="BB24" s="471"/>
      <c r="BC24" s="471"/>
      <c r="BD24" s="471"/>
      <c r="BE24" s="471"/>
      <c r="BF24" s="471"/>
      <c r="BG24" s="471"/>
      <c r="BH24" s="471"/>
      <c r="BI24" s="471"/>
      <c r="BJ24" s="471"/>
      <c r="BK24" s="471"/>
      <c r="BL24" s="471"/>
      <c r="BM24" s="471"/>
      <c r="BN24" s="471"/>
      <c r="BO24" s="471"/>
      <c r="BP24" s="471"/>
      <c r="BQ24" s="471"/>
      <c r="BR24" s="471"/>
      <c r="BS24" s="471"/>
      <c r="BT24" s="471"/>
      <c r="BU24" s="471"/>
      <c r="BV24" s="471"/>
      <c r="BW24" s="471"/>
      <c r="BX24" s="471"/>
      <c r="BY24" s="471"/>
      <c r="BZ24" s="471"/>
      <c r="CA24" s="471"/>
      <c r="CB24" s="471"/>
      <c r="CC24" s="471"/>
      <c r="CD24" s="471"/>
      <c r="CE24" s="471"/>
      <c r="CF24" s="471"/>
      <c r="CG24" s="471"/>
      <c r="CH24" s="471"/>
      <c r="CI24" s="471"/>
      <c r="CJ24" s="471"/>
      <c r="CK24" s="471"/>
      <c r="CL24" s="471"/>
      <c r="CM24" s="471"/>
      <c r="CN24" s="471"/>
      <c r="CO24" s="471"/>
      <c r="CP24" s="471"/>
      <c r="CQ24" s="471"/>
      <c r="CR24" s="471"/>
      <c r="CS24" s="471"/>
      <c r="CT24" s="471"/>
      <c r="CU24" s="471"/>
      <c r="CV24" s="471"/>
      <c r="CW24" s="471"/>
      <c r="CX24" s="471"/>
      <c r="CY24" s="471"/>
      <c r="CZ24" s="471"/>
      <c r="DA24" s="471"/>
      <c r="DB24" s="471"/>
      <c r="DC24" s="471"/>
      <c r="DD24" s="471"/>
      <c r="DE24" s="471"/>
      <c r="DF24" s="471"/>
      <c r="DG24" s="471"/>
      <c r="DH24" s="471"/>
      <c r="DI24" s="471"/>
      <c r="DJ24" s="471"/>
      <c r="DK24" s="471"/>
      <c r="DL24" s="471"/>
      <c r="DM24" s="471"/>
      <c r="DN24" s="471"/>
      <c r="DO24" s="471"/>
      <c r="DP24" s="471"/>
      <c r="DQ24" s="471"/>
      <c r="DR24" s="471"/>
      <c r="DS24" s="471"/>
      <c r="DT24" s="471"/>
      <c r="DU24" s="471"/>
      <c r="DV24" s="471"/>
      <c r="DW24" s="471"/>
      <c r="DX24" s="471"/>
      <c r="DY24" s="471"/>
      <c r="DZ24" s="471"/>
      <c r="EA24" s="471"/>
      <c r="EB24" s="471"/>
      <c r="EC24" s="471"/>
      <c r="ED24" s="471"/>
      <c r="EE24" s="471"/>
      <c r="EF24" s="471"/>
      <c r="EG24" s="471"/>
      <c r="EH24" s="471"/>
      <c r="EI24" s="471"/>
      <c r="EJ24" s="471"/>
      <c r="EK24" s="471"/>
      <c r="EL24" s="471"/>
      <c r="EM24" s="471"/>
      <c r="EN24" s="471"/>
      <c r="EO24" s="471"/>
      <c r="EP24" s="471"/>
      <c r="EQ24" s="471"/>
      <c r="ER24" s="471"/>
      <c r="ES24" s="471"/>
      <c r="ET24" s="471"/>
      <c r="EU24" s="471"/>
      <c r="EV24" s="471"/>
      <c r="EW24" s="471"/>
      <c r="EX24" s="471"/>
      <c r="EY24" s="471"/>
      <c r="EZ24" s="471"/>
      <c r="FA24" s="471"/>
      <c r="FB24" s="471"/>
      <c r="FC24" s="471"/>
      <c r="FD24" s="471"/>
      <c r="FE24" s="471"/>
      <c r="FF24" s="471"/>
      <c r="FG24" s="471"/>
      <c r="FH24" s="471"/>
      <c r="FI24" s="471"/>
      <c r="FJ24" s="471"/>
      <c r="FK24" s="471"/>
      <c r="FL24" s="471"/>
      <c r="FM24" s="471"/>
      <c r="FN24" s="471"/>
      <c r="FO24" s="471"/>
      <c r="FP24" s="471"/>
      <c r="FQ24" s="471"/>
      <c r="FR24" s="471"/>
      <c r="FS24" s="471"/>
      <c r="FT24" s="471"/>
      <c r="FU24" s="471"/>
      <c r="FV24" s="471"/>
      <c r="FW24" s="471"/>
      <c r="FX24" s="471"/>
      <c r="FY24" s="471"/>
      <c r="FZ24" s="471"/>
      <c r="GA24" s="471"/>
      <c r="GB24" s="471"/>
      <c r="GC24" s="471"/>
      <c r="GD24" s="471"/>
      <c r="GE24" s="471"/>
      <c r="GF24" s="471"/>
      <c r="GG24" s="471"/>
      <c r="GH24" s="471"/>
      <c r="GI24" s="471"/>
      <c r="GJ24" s="471"/>
      <c r="GK24" s="471"/>
      <c r="GL24" s="471"/>
      <c r="GM24" s="471"/>
      <c r="GN24" s="471"/>
      <c r="GO24" s="471"/>
      <c r="GP24" s="471"/>
      <c r="GQ24" s="471"/>
      <c r="GR24" s="471"/>
      <c r="GS24" s="471"/>
      <c r="GT24" s="471"/>
      <c r="GU24" s="471"/>
      <c r="GV24" s="471"/>
      <c r="GW24" s="471"/>
      <c r="GX24" s="471"/>
      <c r="GY24" s="471"/>
      <c r="GZ24" s="471"/>
      <c r="HA24" s="471"/>
      <c r="HB24" s="471"/>
      <c r="HC24" s="471"/>
      <c r="HD24" s="471"/>
      <c r="HE24" s="471"/>
      <c r="HF24" s="471"/>
      <c r="HG24" s="471"/>
      <c r="HH24" s="471"/>
      <c r="HI24" s="471"/>
      <c r="HJ24" s="471"/>
      <c r="HK24" s="471"/>
      <c r="HL24" s="471"/>
      <c r="HM24" s="471"/>
      <c r="HN24" s="471"/>
      <c r="HO24" s="471"/>
      <c r="HP24" s="471"/>
      <c r="HQ24" s="471"/>
      <c r="HR24" s="471"/>
      <c r="HS24" s="471"/>
      <c r="HT24" s="471"/>
      <c r="HU24" s="471"/>
      <c r="HV24" s="471"/>
      <c r="HW24" s="471"/>
      <c r="HX24" s="471"/>
      <c r="HY24" s="471"/>
      <c r="HZ24" s="471"/>
      <c r="IA24" s="471"/>
      <c r="IB24" s="471"/>
      <c r="IC24" s="471"/>
      <c r="ID24" s="471"/>
      <c r="IE24" s="471"/>
      <c r="IF24" s="471"/>
      <c r="IG24" s="471"/>
      <c r="IH24" s="471"/>
      <c r="II24" s="471"/>
      <c r="IJ24" s="471"/>
      <c r="IK24" s="471"/>
      <c r="IL24" s="471"/>
      <c r="IM24" s="471"/>
      <c r="IN24" s="471"/>
      <c r="IO24" s="471"/>
      <c r="IP24" s="471"/>
      <c r="IQ24" s="471"/>
      <c r="IR24" s="471"/>
      <c r="IS24" s="471"/>
      <c r="IT24" s="471"/>
      <c r="IU24" s="471"/>
      <c r="IV24" s="471"/>
      <c r="IW24" s="471"/>
      <c r="IX24" s="471"/>
      <c r="IY24" s="471"/>
      <c r="IZ24" s="471"/>
      <c r="JA24" s="471"/>
      <c r="JB24" s="471"/>
      <c r="JC24" s="471"/>
      <c r="JD24" s="471"/>
      <c r="JE24" s="471"/>
      <c r="JF24" s="471"/>
      <c r="JG24" s="471"/>
      <c r="JH24" s="471"/>
      <c r="JI24" s="471"/>
      <c r="JJ24" s="471"/>
      <c r="JK24" s="471"/>
      <c r="JL24" s="471"/>
      <c r="JM24" s="471"/>
      <c r="JN24" s="471"/>
      <c r="JO24" s="471"/>
      <c r="JP24" s="471"/>
      <c r="JQ24" s="471"/>
      <c r="JR24" s="471"/>
      <c r="JS24" s="471"/>
      <c r="JT24" s="471"/>
      <c r="JU24" s="471"/>
      <c r="JV24" s="471"/>
      <c r="JW24" s="471"/>
      <c r="JX24" s="471"/>
      <c r="JY24" s="471"/>
      <c r="JZ24" s="471"/>
      <c r="KA24" s="471"/>
      <c r="KB24" s="471"/>
      <c r="KC24" s="471"/>
      <c r="KD24" s="471"/>
      <c r="KE24" s="471"/>
      <c r="KF24" s="471"/>
      <c r="KG24" s="471"/>
      <c r="KH24" s="471"/>
      <c r="KI24" s="471"/>
      <c r="KJ24" s="471"/>
      <c r="KK24" s="471"/>
      <c r="KL24" s="471"/>
      <c r="KM24" s="471"/>
      <c r="KN24" s="471"/>
      <c r="KO24" s="471"/>
      <c r="KP24" s="471"/>
      <c r="KQ24" s="471"/>
      <c r="KR24" s="471"/>
      <c r="KS24" s="471"/>
      <c r="KT24" s="471"/>
      <c r="KU24" s="471"/>
      <c r="KV24" s="471"/>
      <c r="KW24" s="471"/>
      <c r="KX24" s="471"/>
      <c r="KY24" s="471"/>
      <c r="KZ24" s="471"/>
      <c r="LA24" s="471"/>
      <c r="LB24" s="471"/>
      <c r="LC24" s="471"/>
      <c r="LD24" s="471"/>
      <c r="LE24" s="471"/>
      <c r="LF24" s="471"/>
      <c r="LG24" s="471"/>
      <c r="LH24" s="471"/>
      <c r="LI24" s="471"/>
      <c r="LJ24" s="471"/>
      <c r="LK24" s="471"/>
      <c r="LL24" s="471"/>
      <c r="LM24" s="471"/>
      <c r="LN24" s="471"/>
      <c r="LO24" s="471"/>
      <c r="LP24" s="471"/>
      <c r="LQ24" s="471"/>
      <c r="LR24" s="471"/>
      <c r="LS24" s="471"/>
      <c r="LT24" s="471"/>
      <c r="LU24" s="471"/>
      <c r="LV24" s="471"/>
      <c r="LW24" s="471"/>
      <c r="LX24" s="471"/>
      <c r="LY24" s="471"/>
      <c r="LZ24" s="471"/>
      <c r="MA24" s="471"/>
      <c r="MB24" s="471"/>
      <c r="MC24" s="471"/>
      <c r="MD24" s="471"/>
      <c r="ME24" s="471"/>
      <c r="MF24" s="471"/>
      <c r="MG24" s="471"/>
      <c r="MH24" s="471"/>
      <c r="MI24" s="471"/>
      <c r="MJ24" s="471"/>
      <c r="MK24" s="471"/>
      <c r="ML24" s="471"/>
      <c r="MM24" s="471"/>
      <c r="MN24" s="471"/>
      <c r="MO24" s="471"/>
      <c r="MP24" s="471"/>
      <c r="MQ24" s="471"/>
      <c r="MR24" s="471"/>
      <c r="MS24" s="471"/>
      <c r="MT24" s="471"/>
      <c r="MU24" s="471"/>
      <c r="MV24" s="471"/>
      <c r="MW24" s="471"/>
      <c r="MX24" s="471"/>
      <c r="MY24" s="471"/>
      <c r="MZ24" s="471"/>
      <c r="NA24" s="471"/>
      <c r="NB24" s="471"/>
      <c r="NC24" s="471"/>
      <c r="ND24" s="471"/>
      <c r="NE24" s="471"/>
      <c r="NF24" s="471"/>
      <c r="NG24" s="471"/>
      <c r="NH24" s="471"/>
      <c r="NI24" s="471"/>
      <c r="NJ24" s="471"/>
      <c r="NK24" s="471"/>
      <c r="NL24" s="471"/>
      <c r="NM24" s="471"/>
      <c r="NN24" s="471"/>
      <c r="NO24" s="471"/>
      <c r="NP24" s="471"/>
      <c r="NQ24" s="471"/>
      <c r="NR24" s="471"/>
      <c r="NS24" s="471"/>
      <c r="NT24" s="471"/>
      <c r="NU24" s="471"/>
      <c r="NV24" s="471"/>
      <c r="NW24" s="471"/>
      <c r="NX24" s="471"/>
      <c r="NY24" s="471"/>
      <c r="NZ24" s="471"/>
      <c r="OA24" s="471"/>
      <c r="OB24" s="471"/>
      <c r="OC24" s="471"/>
      <c r="OD24" s="471"/>
      <c r="OE24" s="471"/>
      <c r="OF24" s="471"/>
      <c r="OG24" s="471"/>
      <c r="OH24" s="471"/>
      <c r="OI24" s="471"/>
      <c r="OJ24" s="471"/>
      <c r="OK24" s="471"/>
      <c r="OL24" s="471"/>
      <c r="OM24" s="471"/>
      <c r="ON24" s="471"/>
      <c r="OO24" s="471"/>
      <c r="OP24" s="471"/>
      <c r="OQ24" s="471"/>
      <c r="OR24" s="471"/>
      <c r="OS24" s="471"/>
      <c r="OT24" s="471"/>
      <c r="OU24" s="471"/>
      <c r="OV24" s="471"/>
      <c r="OW24" s="471"/>
      <c r="OX24" s="471"/>
      <c r="OY24" s="471"/>
      <c r="OZ24" s="471"/>
      <c r="PA24" s="471"/>
      <c r="PB24" s="471"/>
      <c r="PC24" s="471"/>
      <c r="PD24" s="471"/>
      <c r="PE24" s="471"/>
      <c r="PF24" s="471"/>
      <c r="PG24" s="471"/>
      <c r="PH24" s="471"/>
      <c r="PI24" s="471"/>
      <c r="PJ24" s="471"/>
      <c r="PK24" s="471"/>
      <c r="PL24" s="471"/>
      <c r="PM24" s="471"/>
      <c r="PN24" s="471"/>
      <c r="PO24" s="471"/>
      <c r="PP24" s="471"/>
      <c r="PQ24" s="471"/>
      <c r="PR24" s="471"/>
      <c r="PS24" s="471"/>
      <c r="PT24" s="471"/>
      <c r="PU24" s="471"/>
      <c r="PV24" s="471"/>
      <c r="PW24" s="471"/>
      <c r="PX24" s="471"/>
      <c r="PY24" s="471"/>
      <c r="PZ24" s="471"/>
      <c r="QA24" s="471"/>
      <c r="QB24" s="471"/>
      <c r="QC24" s="471"/>
      <c r="QD24" s="471"/>
      <c r="QE24" s="471"/>
      <c r="QF24" s="471"/>
      <c r="QG24" s="471"/>
      <c r="QH24" s="471"/>
      <c r="QI24" s="471"/>
      <c r="QJ24" s="471"/>
      <c r="QK24" s="471"/>
      <c r="QL24" s="471"/>
      <c r="QM24" s="471"/>
      <c r="QN24" s="471"/>
      <c r="QO24" s="471"/>
      <c r="QP24" s="471"/>
      <c r="QQ24" s="471"/>
      <c r="QR24" s="471"/>
      <c r="QS24" s="471"/>
      <c r="QT24" s="471"/>
      <c r="QU24" s="471"/>
      <c r="QV24" s="471"/>
      <c r="QW24" s="471"/>
      <c r="QX24" s="471"/>
      <c r="QY24" s="471"/>
      <c r="QZ24" s="471"/>
      <c r="RA24" s="471"/>
      <c r="RB24" s="471"/>
      <c r="RC24" s="471"/>
      <c r="RD24" s="471"/>
      <c r="RE24" s="471"/>
      <c r="RF24" s="471"/>
      <c r="RG24" s="471"/>
      <c r="RH24" s="471"/>
      <c r="RI24" s="471"/>
      <c r="RJ24" s="471"/>
      <c r="RK24" s="471"/>
      <c r="RL24" s="471"/>
      <c r="RM24" s="471"/>
      <c r="RN24" s="471"/>
      <c r="RO24" s="471"/>
      <c r="RP24" s="471"/>
      <c r="RQ24" s="471"/>
      <c r="RR24" s="471"/>
      <c r="RS24" s="471"/>
      <c r="RT24" s="471"/>
      <c r="RU24" s="471"/>
      <c r="RV24" s="471"/>
      <c r="RW24" s="471"/>
      <c r="RX24" s="471"/>
      <c r="RY24" s="471"/>
      <c r="RZ24" s="471"/>
      <c r="SA24" s="471"/>
      <c r="SB24" s="471"/>
      <c r="SC24" s="471"/>
      <c r="SD24" s="471"/>
      <c r="SE24" s="471"/>
      <c r="SF24" s="471"/>
      <c r="SG24" s="471"/>
      <c r="SH24" s="471"/>
      <c r="SI24" s="471"/>
      <c r="SJ24" s="471"/>
      <c r="SK24" s="471"/>
      <c r="SL24" s="471"/>
      <c r="SM24" s="471"/>
      <c r="SN24" s="471"/>
      <c r="SO24" s="471"/>
      <c r="SP24" s="471"/>
      <c r="SQ24" s="471"/>
      <c r="SR24" s="471"/>
      <c r="SS24" s="471"/>
      <c r="ST24" s="471"/>
      <c r="SU24" s="471"/>
      <c r="SV24" s="471"/>
      <c r="SW24" s="471"/>
      <c r="SX24" s="471"/>
      <c r="SY24" s="471"/>
      <c r="SZ24" s="471"/>
      <c r="TA24" s="471"/>
      <c r="TB24" s="471"/>
      <c r="TC24" s="471"/>
      <c r="TD24" s="471"/>
      <c r="TE24" s="471"/>
      <c r="TF24" s="471"/>
      <c r="TG24" s="471"/>
      <c r="TH24" s="471"/>
      <c r="TI24" s="471"/>
      <c r="TJ24" s="471"/>
      <c r="TK24" s="471"/>
      <c r="TL24" s="471"/>
      <c r="TM24" s="471"/>
      <c r="TN24" s="471"/>
      <c r="TO24" s="471"/>
      <c r="TP24" s="471"/>
      <c r="TQ24" s="471"/>
      <c r="TR24" s="471"/>
      <c r="TS24" s="471"/>
      <c r="TT24" s="471"/>
      <c r="TU24" s="471"/>
      <c r="TV24" s="471"/>
      <c r="TW24" s="471"/>
      <c r="TX24" s="471"/>
      <c r="TY24" s="471"/>
      <c r="TZ24" s="471"/>
      <c r="UA24" s="471"/>
      <c r="UB24" s="471"/>
      <c r="UC24" s="471"/>
      <c r="UD24" s="471"/>
      <c r="UE24" s="471"/>
      <c r="UF24" s="471"/>
      <c r="UG24" s="471"/>
      <c r="UH24" s="471"/>
      <c r="UI24" s="471"/>
      <c r="UJ24" s="471"/>
      <c r="UK24" s="471"/>
      <c r="UL24" s="471"/>
      <c r="UM24" s="471"/>
      <c r="UN24" s="471"/>
      <c r="UO24" s="471"/>
      <c r="UP24" s="471"/>
      <c r="UQ24" s="471"/>
      <c r="UR24" s="471"/>
      <c r="US24" s="471"/>
      <c r="UT24" s="471"/>
      <c r="UU24" s="471"/>
      <c r="UV24" s="471"/>
      <c r="UW24" s="471"/>
      <c r="UX24" s="471"/>
      <c r="UY24" s="471"/>
      <c r="UZ24" s="471"/>
      <c r="VA24" s="471"/>
      <c r="VB24" s="471"/>
      <c r="VC24" s="471"/>
      <c r="VD24" s="471"/>
      <c r="VE24" s="471"/>
      <c r="VF24" s="471"/>
      <c r="VG24" s="471"/>
      <c r="VH24" s="471"/>
      <c r="VI24" s="471"/>
      <c r="VJ24" s="471"/>
      <c r="VK24" s="471"/>
      <c r="VL24" s="471"/>
      <c r="VM24" s="471"/>
      <c r="VN24" s="471"/>
      <c r="VO24" s="471"/>
      <c r="VP24" s="471"/>
      <c r="VQ24" s="471"/>
      <c r="VR24" s="471"/>
      <c r="VS24" s="471"/>
      <c r="VT24" s="471"/>
      <c r="VU24" s="471"/>
      <c r="VV24" s="471"/>
      <c r="VW24" s="471"/>
      <c r="VX24" s="471"/>
      <c r="VY24" s="471"/>
      <c r="VZ24" s="471"/>
      <c r="WA24" s="471"/>
      <c r="WB24" s="471"/>
      <c r="WC24" s="471"/>
      <c r="WD24" s="471"/>
      <c r="WE24" s="471"/>
      <c r="WF24" s="471"/>
      <c r="WG24" s="471"/>
      <c r="WH24" s="471"/>
      <c r="WI24" s="471"/>
      <c r="WJ24" s="471"/>
      <c r="WK24" s="471"/>
      <c r="WL24" s="471"/>
      <c r="WM24" s="471"/>
      <c r="WN24" s="471"/>
      <c r="WO24" s="471"/>
      <c r="WP24" s="471"/>
      <c r="WQ24" s="471"/>
      <c r="WR24" s="471"/>
      <c r="WS24" s="471"/>
      <c r="WT24" s="471"/>
      <c r="WU24" s="471"/>
      <c r="WV24" s="471"/>
      <c r="WW24" s="471"/>
      <c r="WX24" s="471"/>
      <c r="WY24" s="471"/>
      <c r="WZ24" s="471"/>
      <c r="XA24" s="471"/>
      <c r="XB24" s="471"/>
      <c r="XC24" s="471"/>
      <c r="XD24" s="471"/>
      <c r="XE24" s="471"/>
      <c r="XF24" s="471"/>
      <c r="XG24" s="471"/>
      <c r="XH24" s="471"/>
      <c r="XI24" s="471"/>
      <c r="XJ24" s="471"/>
      <c r="XK24" s="471"/>
      <c r="XL24" s="471"/>
      <c r="XM24" s="471"/>
      <c r="XN24" s="471"/>
      <c r="XO24" s="471"/>
      <c r="XP24" s="471"/>
      <c r="XQ24" s="471"/>
      <c r="XR24" s="471"/>
      <c r="XS24" s="471"/>
      <c r="XT24" s="471"/>
      <c r="XU24" s="471"/>
      <c r="XV24" s="471"/>
      <c r="XW24" s="471"/>
      <c r="XX24" s="471"/>
      <c r="XY24" s="471"/>
      <c r="XZ24" s="471"/>
      <c r="YA24" s="471"/>
      <c r="YB24" s="471"/>
      <c r="YC24" s="471"/>
      <c r="YD24" s="471"/>
      <c r="YE24" s="471"/>
      <c r="YF24" s="471"/>
      <c r="YG24" s="471"/>
      <c r="YH24" s="471"/>
      <c r="YI24" s="471"/>
      <c r="YJ24" s="471"/>
      <c r="YK24" s="471"/>
      <c r="YL24" s="471"/>
      <c r="YM24" s="471"/>
      <c r="YN24" s="471"/>
      <c r="YO24" s="471"/>
      <c r="YP24" s="471"/>
      <c r="YQ24" s="471"/>
      <c r="YR24" s="471"/>
      <c r="YS24" s="471"/>
      <c r="YT24" s="471"/>
      <c r="YU24" s="471"/>
      <c r="YV24" s="471"/>
      <c r="YW24" s="471"/>
      <c r="YX24" s="471"/>
      <c r="YY24" s="471"/>
      <c r="YZ24" s="471"/>
      <c r="ZA24" s="471"/>
      <c r="ZB24" s="471"/>
      <c r="ZC24" s="471"/>
      <c r="ZD24" s="471"/>
      <c r="ZE24" s="471"/>
      <c r="ZF24" s="471"/>
      <c r="ZG24" s="471"/>
      <c r="ZH24" s="471"/>
      <c r="ZI24" s="471"/>
      <c r="ZJ24" s="471"/>
      <c r="ZK24" s="471"/>
      <c r="ZL24" s="471"/>
      <c r="ZM24" s="471"/>
      <c r="ZN24" s="471"/>
      <c r="ZO24" s="471"/>
      <c r="ZP24" s="471"/>
      <c r="ZQ24" s="471"/>
      <c r="ZR24" s="471"/>
      <c r="ZS24" s="471"/>
      <c r="ZT24" s="471"/>
      <c r="ZU24" s="471"/>
      <c r="ZV24" s="471"/>
      <c r="ZW24" s="471"/>
      <c r="ZX24" s="471"/>
      <c r="ZY24" s="471"/>
      <c r="ZZ24" s="471"/>
      <c r="AAA24" s="471"/>
      <c r="AAB24" s="471"/>
      <c r="AAC24" s="471"/>
      <c r="AAD24" s="471"/>
      <c r="AAE24" s="471"/>
      <c r="AAF24" s="471"/>
      <c r="AAG24" s="471"/>
      <c r="AAH24" s="471"/>
      <c r="AAI24" s="471"/>
      <c r="AAJ24" s="471"/>
      <c r="AAK24" s="471"/>
      <c r="AAL24" s="471"/>
      <c r="AAM24" s="471"/>
      <c r="AAN24" s="471"/>
      <c r="AAO24" s="471"/>
      <c r="AAP24" s="471"/>
      <c r="AAQ24" s="471"/>
      <c r="AAR24" s="471"/>
      <c r="AAS24" s="471"/>
      <c r="AAT24" s="471"/>
      <c r="AAU24" s="471"/>
      <c r="AAV24" s="471"/>
      <c r="AAW24" s="471"/>
      <c r="AAX24" s="471"/>
      <c r="AAY24" s="471"/>
      <c r="AAZ24" s="471"/>
      <c r="ABA24" s="471"/>
      <c r="ABB24" s="471"/>
      <c r="ABC24" s="471"/>
      <c r="ABD24" s="471"/>
      <c r="ABE24" s="471"/>
      <c r="ABF24" s="471"/>
      <c r="ABG24" s="471"/>
      <c r="ABH24" s="471"/>
      <c r="ABI24" s="471"/>
      <c r="ABJ24" s="471"/>
      <c r="ABK24" s="471"/>
      <c r="ABL24" s="471"/>
      <c r="ABM24" s="471"/>
      <c r="ABN24" s="471"/>
      <c r="ABO24" s="471"/>
      <c r="ABP24" s="471"/>
      <c r="ABQ24" s="471"/>
      <c r="ABR24" s="471"/>
      <c r="ABS24" s="471"/>
      <c r="ABT24" s="471"/>
      <c r="ABU24" s="471"/>
      <c r="ABV24" s="471"/>
      <c r="ABW24" s="471"/>
      <c r="ABX24" s="471"/>
      <c r="ABY24" s="471"/>
      <c r="ABZ24" s="471"/>
      <c r="ACA24" s="471"/>
      <c r="ACB24" s="471"/>
      <c r="ACC24" s="471"/>
      <c r="ACD24" s="471"/>
      <c r="ACE24" s="471"/>
      <c r="ACF24" s="471"/>
      <c r="ACG24" s="471"/>
      <c r="ACH24" s="471"/>
      <c r="ACI24" s="471"/>
      <c r="ACJ24" s="471"/>
      <c r="ACK24" s="471"/>
      <c r="ACL24" s="471"/>
      <c r="ACM24" s="471"/>
      <c r="ACN24" s="471"/>
      <c r="ACO24" s="471"/>
      <c r="ACP24" s="471"/>
      <c r="ACQ24" s="471"/>
      <c r="ACR24" s="471"/>
      <c r="ACS24" s="471"/>
      <c r="ACT24" s="471"/>
      <c r="ACU24" s="471"/>
      <c r="ACV24" s="471"/>
      <c r="ACW24" s="471"/>
      <c r="ACX24" s="471"/>
      <c r="ACY24" s="471"/>
      <c r="ACZ24" s="471"/>
      <c r="ADA24" s="471"/>
      <c r="ADB24" s="471"/>
      <c r="ADC24" s="471"/>
      <c r="ADD24" s="471"/>
      <c r="ADE24" s="471"/>
      <c r="ADF24" s="471"/>
      <c r="ADG24" s="471"/>
      <c r="ADH24" s="471"/>
      <c r="ADI24" s="471"/>
      <c r="ADJ24" s="471"/>
      <c r="ADK24" s="471"/>
      <c r="ADL24" s="471"/>
      <c r="ADM24" s="471"/>
      <c r="ADN24" s="471"/>
      <c r="ADO24" s="471"/>
      <c r="ADP24" s="471"/>
      <c r="ADQ24" s="471"/>
      <c r="ADR24" s="471"/>
      <c r="ADS24" s="471"/>
      <c r="ADT24" s="471"/>
      <c r="ADU24" s="471"/>
      <c r="ADV24" s="471"/>
      <c r="ADW24" s="471"/>
      <c r="ADX24" s="471"/>
      <c r="ADY24" s="471"/>
      <c r="ADZ24" s="471"/>
      <c r="AEA24" s="471"/>
      <c r="AEB24" s="471"/>
      <c r="AEC24" s="471"/>
      <c r="AED24" s="471"/>
      <c r="AEE24" s="471"/>
      <c r="AEF24" s="471"/>
      <c r="AEG24" s="471"/>
      <c r="AEH24" s="471"/>
      <c r="AEI24" s="471"/>
      <c r="AEJ24" s="471"/>
      <c r="AEK24" s="471"/>
      <c r="AEL24" s="471"/>
      <c r="AEM24" s="471"/>
      <c r="AEN24" s="471"/>
      <c r="AEO24" s="471"/>
      <c r="AEP24" s="471"/>
      <c r="AEQ24" s="471"/>
      <c r="AER24" s="471"/>
      <c r="AES24" s="471"/>
      <c r="AET24" s="471"/>
      <c r="AEU24" s="471"/>
      <c r="AEV24" s="471"/>
      <c r="AEW24" s="471"/>
      <c r="AEX24" s="471"/>
      <c r="AEY24" s="471"/>
      <c r="AEZ24" s="471"/>
      <c r="AFA24" s="471"/>
      <c r="AFB24" s="471"/>
      <c r="AFC24" s="471"/>
      <c r="AFD24" s="471"/>
      <c r="AFE24" s="471"/>
      <c r="AFF24" s="471"/>
      <c r="AFG24" s="471"/>
      <c r="AFH24" s="471"/>
      <c r="AFI24" s="471"/>
      <c r="AFJ24" s="471"/>
      <c r="AFK24" s="471"/>
      <c r="AFL24" s="471"/>
      <c r="AFM24" s="471"/>
      <c r="AFN24" s="471"/>
      <c r="AFO24" s="471"/>
      <c r="AFP24" s="471"/>
      <c r="AFQ24" s="471"/>
      <c r="AFR24" s="471"/>
      <c r="AFS24" s="471"/>
      <c r="AFT24" s="471"/>
      <c r="AFU24" s="471"/>
      <c r="AFV24" s="471"/>
      <c r="AFW24" s="471"/>
      <c r="AFX24" s="471"/>
      <c r="AFY24" s="471"/>
      <c r="AFZ24" s="471"/>
      <c r="AGA24" s="471"/>
      <c r="AGB24" s="471"/>
      <c r="AGC24" s="471"/>
      <c r="AGD24" s="471"/>
      <c r="AGE24" s="471"/>
      <c r="AGF24" s="471"/>
      <c r="AGG24" s="471"/>
      <c r="AGH24" s="471"/>
      <c r="AGI24" s="471"/>
      <c r="AGJ24" s="471"/>
      <c r="AGK24" s="471"/>
      <c r="AGL24" s="471"/>
      <c r="AGM24" s="471"/>
      <c r="AGN24" s="471"/>
      <c r="AGO24" s="471"/>
      <c r="AGP24" s="471"/>
      <c r="AGQ24" s="471"/>
      <c r="AGR24" s="471"/>
      <c r="AGS24" s="471"/>
      <c r="AGT24" s="471"/>
      <c r="AGU24" s="471"/>
      <c r="AGV24" s="471"/>
      <c r="AGW24" s="471"/>
      <c r="AGX24" s="471"/>
      <c r="AGY24" s="471"/>
      <c r="AGZ24" s="471"/>
      <c r="AHA24" s="471"/>
      <c r="AHB24" s="471"/>
      <c r="AHC24" s="471"/>
      <c r="AHD24" s="471"/>
      <c r="AHE24" s="471"/>
      <c r="AHF24" s="471"/>
      <c r="AHG24" s="471"/>
      <c r="AHH24" s="471"/>
      <c r="AHI24" s="471"/>
      <c r="AHJ24" s="471"/>
      <c r="AHK24" s="471"/>
      <c r="AHL24" s="471"/>
      <c r="AHM24" s="471"/>
      <c r="AHN24" s="471"/>
      <c r="AHO24" s="471"/>
      <c r="AHP24" s="471"/>
      <c r="AHQ24" s="471"/>
      <c r="AHR24" s="471"/>
      <c r="AHS24" s="471"/>
      <c r="AHT24" s="471"/>
      <c r="AHU24" s="471"/>
      <c r="AHV24" s="471"/>
      <c r="AHW24" s="471"/>
      <c r="AHX24" s="471"/>
      <c r="AHY24" s="471"/>
      <c r="AHZ24" s="471"/>
      <c r="AIA24" s="471"/>
      <c r="AIB24" s="471"/>
      <c r="AIC24" s="471"/>
      <c r="AID24" s="471"/>
      <c r="AIE24" s="471"/>
      <c r="AIF24" s="471"/>
      <c r="AIG24" s="471"/>
      <c r="AIH24" s="471"/>
      <c r="AII24" s="471"/>
      <c r="AIJ24" s="471"/>
      <c r="AIK24" s="471"/>
      <c r="AIL24" s="471"/>
      <c r="AIM24" s="471"/>
      <c r="AIN24" s="471"/>
      <c r="AIO24" s="471"/>
      <c r="AIP24" s="471"/>
      <c r="AIQ24" s="471"/>
      <c r="AIR24" s="471"/>
      <c r="AIS24" s="471"/>
      <c r="AIT24" s="471"/>
      <c r="AIU24" s="471"/>
      <c r="AIV24" s="471"/>
      <c r="AIW24" s="471"/>
      <c r="AIX24" s="471"/>
      <c r="AIY24" s="471"/>
      <c r="AIZ24" s="471"/>
      <c r="AJA24" s="471"/>
      <c r="AJB24" s="471"/>
      <c r="AJC24" s="471"/>
      <c r="AJD24" s="471"/>
      <c r="AJE24" s="471"/>
      <c r="AJF24" s="471"/>
      <c r="AJG24" s="471"/>
      <c r="AJH24" s="471"/>
      <c r="AJI24" s="471"/>
      <c r="AJJ24" s="471"/>
      <c r="AJK24" s="471"/>
      <c r="AJL24" s="471"/>
      <c r="AJM24" s="471"/>
      <c r="AJN24" s="471"/>
      <c r="AJO24" s="471"/>
      <c r="AJP24" s="471"/>
      <c r="AJQ24" s="471"/>
      <c r="AJR24" s="471"/>
      <c r="AJS24" s="471"/>
      <c r="AJT24" s="471"/>
      <c r="AJU24" s="471"/>
      <c r="AJV24" s="471"/>
      <c r="AJW24" s="471"/>
      <c r="AJX24" s="471"/>
      <c r="AJY24" s="471"/>
      <c r="AJZ24" s="471"/>
      <c r="AKA24" s="471"/>
      <c r="AKB24" s="471"/>
      <c r="AKC24" s="471"/>
      <c r="AKD24" s="471"/>
      <c r="AKE24" s="471"/>
      <c r="AKF24" s="471"/>
      <c r="AKG24" s="471"/>
      <c r="AKH24" s="471"/>
      <c r="AKI24" s="471"/>
      <c r="AKJ24" s="471"/>
      <c r="AKK24" s="471"/>
      <c r="AKL24" s="471"/>
      <c r="AKM24" s="471"/>
      <c r="AKN24" s="471"/>
      <c r="AKO24" s="471"/>
      <c r="AKP24" s="471"/>
      <c r="AKQ24" s="471"/>
      <c r="AKR24" s="471"/>
      <c r="AKS24" s="471"/>
      <c r="AKT24" s="471"/>
      <c r="AKU24" s="471"/>
      <c r="AKV24" s="471"/>
      <c r="AKW24" s="471"/>
      <c r="AKX24" s="471"/>
      <c r="AKY24" s="471"/>
      <c r="AKZ24" s="471"/>
      <c r="ALA24" s="471"/>
      <c r="ALB24" s="471"/>
      <c r="ALC24" s="471"/>
      <c r="ALD24" s="471"/>
      <c r="ALE24" s="471"/>
      <c r="ALF24" s="471"/>
      <c r="ALG24" s="471"/>
      <c r="ALH24" s="471"/>
      <c r="ALI24" s="471"/>
      <c r="ALJ24" s="471"/>
      <c r="ALK24" s="471"/>
      <c r="ALL24" s="471"/>
      <c r="ALM24" s="471"/>
      <c r="ALN24" s="471"/>
      <c r="ALO24" s="471"/>
      <c r="ALP24" s="471"/>
      <c r="ALQ24" s="471"/>
      <c r="ALR24" s="471"/>
      <c r="ALS24" s="471"/>
      <c r="ALT24" s="471"/>
      <c r="ALU24" s="471"/>
      <c r="ALV24" s="471"/>
      <c r="ALW24" s="471"/>
      <c r="ALX24" s="471"/>
      <c r="ALY24" s="471"/>
      <c r="ALZ24" s="471"/>
      <c r="AMA24" s="471"/>
      <c r="AMB24" s="471"/>
      <c r="AMC24" s="471"/>
      <c r="AMD24" s="471"/>
      <c r="AME24" s="471"/>
      <c r="AMF24" s="471"/>
      <c r="AMG24" s="471"/>
      <c r="AMH24" s="471"/>
      <c r="AMI24" s="471"/>
      <c r="AMJ24" s="471"/>
      <c r="AMK24" s="471"/>
      <c r="AML24" s="471"/>
      <c r="AMM24" s="471"/>
      <c r="AMN24" s="471"/>
      <c r="AMO24" s="471"/>
      <c r="AMP24" s="471"/>
      <c r="AMQ24" s="471"/>
      <c r="AMR24" s="471"/>
      <c r="AMS24" s="471"/>
      <c r="AMT24" s="471"/>
      <c r="AMU24" s="471"/>
      <c r="AMV24" s="471"/>
      <c r="AMW24" s="471"/>
      <c r="AMX24" s="471"/>
      <c r="AMY24" s="471"/>
      <c r="AMZ24" s="471"/>
      <c r="ANA24" s="471"/>
      <c r="ANB24" s="471"/>
      <c r="ANC24" s="471"/>
      <c r="AND24" s="471"/>
      <c r="ANE24" s="471"/>
      <c r="ANF24" s="471"/>
      <c r="ANG24" s="471"/>
      <c r="ANH24" s="471"/>
      <c r="ANI24" s="471"/>
      <c r="ANJ24" s="471"/>
      <c r="ANK24" s="471"/>
      <c r="ANL24" s="471"/>
      <c r="ANM24" s="471"/>
      <c r="ANN24" s="471"/>
      <c r="ANO24" s="471"/>
      <c r="ANP24" s="471"/>
      <c r="ANQ24" s="471"/>
      <c r="ANR24" s="471"/>
      <c r="ANS24" s="471"/>
      <c r="ANT24" s="471"/>
      <c r="ANU24" s="471"/>
      <c r="ANV24" s="471"/>
      <c r="ANW24" s="471"/>
      <c r="ANX24" s="471"/>
      <c r="ANY24" s="471"/>
      <c r="ANZ24" s="471"/>
      <c r="AOA24" s="471"/>
      <c r="AOB24" s="471"/>
      <c r="AOC24" s="471"/>
      <c r="AOD24" s="471"/>
      <c r="AOE24" s="471"/>
      <c r="AOF24" s="471"/>
      <c r="AOG24" s="471"/>
      <c r="AOH24" s="471"/>
      <c r="AOI24" s="471"/>
      <c r="AOJ24" s="471"/>
      <c r="AOK24" s="471"/>
      <c r="AOL24" s="471"/>
      <c r="AOM24" s="471"/>
      <c r="AON24" s="471"/>
      <c r="AOO24" s="471"/>
      <c r="AOP24" s="471"/>
      <c r="AOQ24" s="471"/>
      <c r="AOR24" s="471"/>
      <c r="AOS24" s="471"/>
      <c r="AOT24" s="471"/>
      <c r="AOU24" s="471"/>
      <c r="AOV24" s="471"/>
      <c r="AOW24" s="471"/>
      <c r="AOX24" s="471"/>
      <c r="AOY24" s="471"/>
      <c r="AOZ24" s="471"/>
      <c r="APA24" s="471"/>
      <c r="APB24" s="471"/>
      <c r="APC24" s="471"/>
      <c r="APD24" s="471"/>
      <c r="APE24" s="471"/>
      <c r="APF24" s="471"/>
      <c r="APG24" s="471"/>
      <c r="APH24" s="471"/>
      <c r="API24" s="471"/>
      <c r="APJ24" s="471"/>
      <c r="APK24" s="471"/>
      <c r="APL24" s="471"/>
      <c r="APM24" s="471"/>
      <c r="APN24" s="471"/>
      <c r="APO24" s="471"/>
      <c r="APP24" s="471"/>
      <c r="APQ24" s="471"/>
      <c r="APR24" s="471"/>
      <c r="APS24" s="471"/>
      <c r="APT24" s="471"/>
      <c r="APU24" s="471"/>
      <c r="APV24" s="471"/>
      <c r="APW24" s="471"/>
      <c r="APX24" s="471"/>
      <c r="APY24" s="471"/>
      <c r="APZ24" s="471"/>
      <c r="AQA24" s="471"/>
      <c r="AQB24" s="471"/>
      <c r="AQC24" s="471"/>
      <c r="AQD24" s="471"/>
      <c r="AQE24" s="471"/>
      <c r="AQF24" s="471"/>
      <c r="AQG24" s="471"/>
      <c r="AQH24" s="471"/>
      <c r="AQI24" s="471"/>
      <c r="AQJ24" s="471"/>
      <c r="AQK24" s="471"/>
      <c r="AQL24" s="471"/>
      <c r="AQM24" s="471"/>
      <c r="AQN24" s="471"/>
      <c r="AQO24" s="471"/>
      <c r="AQP24" s="471"/>
      <c r="AQQ24" s="471"/>
      <c r="AQR24" s="471"/>
      <c r="AQS24" s="471"/>
      <c r="AQT24" s="471"/>
      <c r="AQU24" s="471"/>
      <c r="AQV24" s="471"/>
      <c r="AQW24" s="471"/>
      <c r="AQX24" s="471"/>
      <c r="AQY24" s="471"/>
      <c r="AQZ24" s="471"/>
      <c r="ARA24" s="471"/>
      <c r="ARB24" s="471"/>
      <c r="ARC24" s="471"/>
      <c r="ARD24" s="471"/>
      <c r="ARE24" s="471"/>
      <c r="ARF24" s="471"/>
      <c r="ARG24" s="471"/>
      <c r="ARH24" s="471"/>
      <c r="ARI24" s="471"/>
      <c r="ARJ24" s="471"/>
      <c r="ARK24" s="471"/>
      <c r="ARL24" s="471"/>
      <c r="ARM24" s="471"/>
      <c r="ARN24" s="471"/>
      <c r="ARO24" s="471"/>
      <c r="ARP24" s="471"/>
      <c r="ARQ24" s="471"/>
      <c r="ARR24" s="471"/>
      <c r="ARS24" s="471"/>
      <c r="ART24" s="471"/>
      <c r="ARU24" s="471"/>
      <c r="ARV24" s="471"/>
      <c r="ARW24" s="471"/>
      <c r="ARX24" s="471"/>
      <c r="ARY24" s="471"/>
      <c r="ARZ24" s="471"/>
      <c r="ASA24" s="471"/>
      <c r="ASB24" s="471"/>
      <c r="ASC24" s="471"/>
      <c r="ASD24" s="471"/>
      <c r="ASE24" s="471"/>
      <c r="ASF24" s="471"/>
      <c r="ASG24" s="471"/>
      <c r="ASH24" s="471"/>
      <c r="ASI24" s="471"/>
      <c r="ASJ24" s="471"/>
      <c r="ASK24" s="471"/>
      <c r="ASL24" s="471"/>
      <c r="ASM24" s="471"/>
      <c r="ASN24" s="471"/>
      <c r="ASO24" s="471"/>
      <c r="ASP24" s="471"/>
      <c r="ASQ24" s="471"/>
      <c r="ASR24" s="471"/>
      <c r="ASS24" s="471"/>
      <c r="AST24" s="471"/>
      <c r="ASU24" s="471"/>
      <c r="ASV24" s="471"/>
      <c r="ASW24" s="471"/>
      <c r="ASX24" s="471"/>
      <c r="ASY24" s="471"/>
      <c r="ASZ24" s="471"/>
      <c r="ATA24" s="471"/>
      <c r="ATB24" s="471"/>
      <c r="ATC24" s="471"/>
      <c r="ATD24" s="471"/>
      <c r="ATE24" s="471"/>
      <c r="ATF24" s="471"/>
      <c r="ATG24" s="471"/>
      <c r="ATH24" s="471"/>
      <c r="ATI24" s="471"/>
      <c r="ATJ24" s="471"/>
      <c r="ATK24" s="471"/>
      <c r="ATL24" s="471"/>
      <c r="ATM24" s="471"/>
      <c r="ATN24" s="471"/>
      <c r="ATO24" s="471"/>
      <c r="ATP24" s="471"/>
      <c r="ATQ24" s="471"/>
      <c r="ATR24" s="471"/>
      <c r="ATS24" s="471"/>
      <c r="ATT24" s="471"/>
      <c r="ATU24" s="471"/>
      <c r="ATV24" s="471"/>
      <c r="ATW24" s="471"/>
      <c r="ATX24" s="471"/>
      <c r="ATY24" s="471"/>
      <c r="ATZ24" s="471"/>
      <c r="AUA24" s="471"/>
      <c r="AUB24" s="471"/>
      <c r="AUC24" s="471"/>
      <c r="AUD24" s="471"/>
      <c r="AUE24" s="471"/>
      <c r="AUF24" s="471"/>
      <c r="AUG24" s="471"/>
      <c r="AUH24" s="471"/>
      <c r="AUI24" s="471"/>
      <c r="AUJ24" s="471"/>
      <c r="AUK24" s="471"/>
      <c r="AUL24" s="471"/>
      <c r="AUM24" s="471"/>
      <c r="AUN24" s="471"/>
      <c r="AUO24" s="471"/>
      <c r="AUP24" s="471"/>
      <c r="AUQ24" s="471"/>
      <c r="AUR24" s="471"/>
      <c r="AUS24" s="471"/>
      <c r="AUT24" s="471"/>
      <c r="AUU24" s="471"/>
      <c r="AUV24" s="471"/>
      <c r="AUW24" s="471"/>
      <c r="AUX24" s="471"/>
      <c r="AUY24" s="471"/>
      <c r="AUZ24" s="471"/>
      <c r="AVA24" s="471"/>
      <c r="AVB24" s="471"/>
      <c r="AVC24" s="471"/>
      <c r="AVD24" s="471"/>
      <c r="AVE24" s="471"/>
      <c r="AVF24" s="471"/>
      <c r="AVG24" s="471"/>
      <c r="AVH24" s="471"/>
      <c r="AVI24" s="471"/>
      <c r="AVJ24" s="471"/>
      <c r="AVK24" s="471"/>
      <c r="AVL24" s="471"/>
      <c r="AVM24" s="471"/>
      <c r="AVN24" s="471"/>
      <c r="AVO24" s="471"/>
      <c r="AVP24" s="471"/>
      <c r="AVQ24" s="471"/>
      <c r="AVR24" s="471"/>
      <c r="AVS24" s="471"/>
      <c r="AVT24" s="471"/>
      <c r="AVU24" s="471"/>
      <c r="AVV24" s="471"/>
      <c r="AVW24" s="471"/>
      <c r="AVX24" s="471"/>
      <c r="AVY24" s="471"/>
      <c r="AVZ24" s="471"/>
      <c r="AWA24" s="471"/>
      <c r="AWB24" s="471"/>
      <c r="AWC24" s="471"/>
      <c r="AWD24" s="471"/>
      <c r="AWE24" s="471"/>
      <c r="AWF24" s="471"/>
      <c r="AWG24" s="471"/>
      <c r="AWH24" s="471"/>
      <c r="AWI24" s="471"/>
      <c r="AWJ24" s="471"/>
      <c r="AWK24" s="471"/>
      <c r="AWL24" s="471"/>
      <c r="AWM24" s="471"/>
      <c r="AWN24" s="471"/>
      <c r="AWO24" s="471"/>
      <c r="AWP24" s="471"/>
      <c r="AWQ24" s="471"/>
      <c r="AWR24" s="471"/>
      <c r="AWS24" s="471"/>
      <c r="AWT24" s="471"/>
      <c r="AWU24" s="471"/>
      <c r="AWV24" s="471"/>
      <c r="AWW24" s="471"/>
      <c r="AWX24" s="471"/>
      <c r="AWY24" s="471"/>
      <c r="AWZ24" s="471"/>
      <c r="AXA24" s="471"/>
      <c r="AXB24" s="471"/>
      <c r="AXC24" s="471"/>
      <c r="AXD24" s="471"/>
      <c r="AXE24" s="471"/>
      <c r="AXF24" s="471"/>
      <c r="AXG24" s="471"/>
      <c r="AXH24" s="471"/>
      <c r="AXI24" s="471"/>
      <c r="AXJ24" s="471"/>
      <c r="AXK24" s="471"/>
      <c r="AXL24" s="471"/>
      <c r="AXM24" s="471"/>
      <c r="AXN24" s="471"/>
      <c r="AXO24" s="471"/>
      <c r="AXP24" s="471"/>
      <c r="AXQ24" s="471"/>
      <c r="AXR24" s="471"/>
      <c r="AXS24" s="471"/>
      <c r="AXT24" s="471"/>
      <c r="AXU24" s="471"/>
      <c r="AXV24" s="471"/>
      <c r="AXW24" s="471"/>
      <c r="AXX24" s="471"/>
      <c r="AXY24" s="471"/>
      <c r="AXZ24" s="471"/>
      <c r="AYA24" s="471"/>
      <c r="AYB24" s="471"/>
      <c r="AYC24" s="471"/>
      <c r="AYD24" s="471"/>
      <c r="AYE24" s="471"/>
      <c r="AYF24" s="471"/>
      <c r="AYG24" s="471"/>
      <c r="AYH24" s="471"/>
      <c r="AYI24" s="471"/>
      <c r="AYJ24" s="471"/>
      <c r="AYK24" s="471"/>
      <c r="AYL24" s="471"/>
      <c r="AYM24" s="471"/>
      <c r="AYN24" s="471"/>
      <c r="AYO24" s="471"/>
      <c r="AYP24" s="471"/>
      <c r="AYQ24" s="471"/>
      <c r="AYR24" s="471"/>
      <c r="AYS24" s="471"/>
      <c r="AYT24" s="471"/>
      <c r="AYU24" s="471"/>
      <c r="AYV24" s="471"/>
      <c r="AYW24" s="471"/>
      <c r="AYX24" s="471"/>
      <c r="AYY24" s="471"/>
      <c r="AYZ24" s="471"/>
      <c r="AZA24" s="471"/>
      <c r="AZB24" s="471"/>
      <c r="AZC24" s="471"/>
      <c r="AZD24" s="471"/>
      <c r="AZE24" s="471"/>
      <c r="AZF24" s="471"/>
      <c r="AZG24" s="471"/>
      <c r="AZH24" s="471"/>
      <c r="AZI24" s="471"/>
      <c r="AZJ24" s="471"/>
      <c r="AZK24" s="471"/>
      <c r="AZL24" s="471"/>
      <c r="AZM24" s="471"/>
      <c r="AZN24" s="471"/>
      <c r="AZO24" s="471"/>
      <c r="AZP24" s="471"/>
      <c r="AZQ24" s="471"/>
      <c r="AZR24" s="471"/>
      <c r="AZS24" s="471"/>
      <c r="AZT24" s="471"/>
      <c r="AZU24" s="471"/>
      <c r="AZV24" s="471"/>
      <c r="AZW24" s="471"/>
      <c r="AZX24" s="471"/>
      <c r="AZY24" s="471"/>
      <c r="AZZ24" s="471"/>
      <c r="BAA24" s="471"/>
      <c r="BAB24" s="471"/>
      <c r="BAC24" s="471"/>
      <c r="BAD24" s="471"/>
      <c r="BAE24" s="471"/>
      <c r="BAF24" s="471"/>
      <c r="BAG24" s="471"/>
      <c r="BAH24" s="471"/>
      <c r="BAI24" s="471"/>
      <c r="BAJ24" s="471"/>
      <c r="BAK24" s="471"/>
      <c r="BAL24" s="471"/>
      <c r="BAM24" s="471"/>
      <c r="BAN24" s="471"/>
      <c r="BAO24" s="471"/>
      <c r="BAP24" s="471"/>
      <c r="BAQ24" s="471"/>
      <c r="BAR24" s="471"/>
      <c r="BAS24" s="471"/>
      <c r="BAT24" s="471"/>
      <c r="BAU24" s="471"/>
      <c r="BAV24" s="471"/>
      <c r="BAW24" s="471"/>
      <c r="BAX24" s="471"/>
      <c r="BAY24" s="471"/>
      <c r="BAZ24" s="471"/>
      <c r="BBA24" s="471"/>
      <c r="BBB24" s="471"/>
      <c r="BBC24" s="471"/>
      <c r="BBD24" s="471"/>
      <c r="BBE24" s="471"/>
      <c r="BBF24" s="471"/>
      <c r="BBG24" s="471"/>
      <c r="BBH24" s="471"/>
      <c r="BBI24" s="471"/>
      <c r="BBJ24" s="471"/>
      <c r="BBK24" s="471"/>
      <c r="BBL24" s="471"/>
      <c r="BBM24" s="471"/>
      <c r="BBN24" s="471"/>
      <c r="BBO24" s="471"/>
      <c r="BBP24" s="471"/>
      <c r="BBQ24" s="471"/>
      <c r="BBR24" s="471"/>
      <c r="BBS24" s="471"/>
      <c r="BBT24" s="471"/>
      <c r="BBU24" s="471"/>
      <c r="BBV24" s="471"/>
      <c r="BBW24" s="471"/>
      <c r="BBX24" s="471"/>
      <c r="BBY24" s="471"/>
      <c r="BBZ24" s="471"/>
      <c r="BCA24" s="471"/>
      <c r="BCB24" s="471"/>
      <c r="BCC24" s="471"/>
      <c r="BCD24" s="471"/>
      <c r="BCE24" s="471"/>
      <c r="BCF24" s="471"/>
      <c r="BCG24" s="471"/>
      <c r="BCH24" s="471"/>
      <c r="BCI24" s="471"/>
      <c r="BCJ24" s="471"/>
      <c r="BCK24" s="471"/>
      <c r="BCL24" s="471"/>
      <c r="BCM24" s="471"/>
      <c r="BCN24" s="471"/>
      <c r="BCO24" s="471"/>
      <c r="BCP24" s="471"/>
      <c r="BCQ24" s="471"/>
      <c r="BCR24" s="471"/>
      <c r="BCS24" s="471"/>
      <c r="BCT24" s="471"/>
      <c r="BCU24" s="471"/>
      <c r="BCV24" s="471"/>
      <c r="BCW24" s="471"/>
      <c r="BCX24" s="471"/>
      <c r="BCY24" s="471"/>
      <c r="BCZ24" s="471"/>
      <c r="BDA24" s="471"/>
      <c r="BDB24" s="471"/>
      <c r="BDC24" s="471"/>
      <c r="BDD24" s="471"/>
      <c r="BDE24" s="471"/>
      <c r="BDF24" s="471"/>
      <c r="BDG24" s="471"/>
      <c r="BDH24" s="471"/>
      <c r="BDI24" s="471"/>
      <c r="BDJ24" s="471"/>
      <c r="BDK24" s="471"/>
      <c r="BDL24" s="471"/>
      <c r="BDM24" s="471"/>
      <c r="BDN24" s="471"/>
      <c r="BDO24" s="471"/>
      <c r="BDP24" s="471"/>
      <c r="BDQ24" s="471"/>
      <c r="BDR24" s="471"/>
      <c r="BDS24" s="471"/>
      <c r="BDT24" s="471"/>
      <c r="BDU24" s="471"/>
      <c r="BDV24" s="471"/>
      <c r="BDW24" s="471"/>
      <c r="BDX24" s="471"/>
      <c r="BDY24" s="471"/>
      <c r="BDZ24" s="471"/>
      <c r="BEA24" s="471"/>
      <c r="BEB24" s="471"/>
      <c r="BEC24" s="471"/>
      <c r="BED24" s="471"/>
    </row>
    <row r="25" spans="1:1486" s="421" customFormat="1" ht="29.45" customHeight="1" x14ac:dyDescent="0.2">
      <c r="A25" s="429" t="str">
        <f>'P5'!B10</f>
        <v>5.3. Contribución en la gestión y acceso a los bienes y servicios públicos no sectoriales que tienen incidencia en el desarrollo social y productivo de la cadena</v>
      </c>
      <c r="B25" s="48">
        <f>'P5'!E10</f>
        <v>185464546.66666669</v>
      </c>
      <c r="C25" s="48">
        <f>'P5'!F10</f>
        <v>445114912</v>
      </c>
      <c r="D25" s="48">
        <f>'P5'!G10</f>
        <v>445114912</v>
      </c>
      <c r="E25" s="48">
        <f>'P5'!H10</f>
        <v>445114912</v>
      </c>
      <c r="F25" s="48">
        <f>'P5'!I10</f>
        <v>445114912</v>
      </c>
      <c r="G25" s="48">
        <f>'P5'!J10</f>
        <v>445114912</v>
      </c>
      <c r="H25" s="48">
        <f>'P5'!K10</f>
        <v>445114912</v>
      </c>
      <c r="I25" s="48">
        <f>'P5'!L10</f>
        <v>445114912</v>
      </c>
      <c r="J25" s="48">
        <f>'P5'!M10</f>
        <v>199532444.80000001</v>
      </c>
      <c r="K25" s="48">
        <f>'P5'!N10</f>
        <v>199532444.80000001</v>
      </c>
      <c r="L25" s="48">
        <f>'P5'!O10</f>
        <v>445114912</v>
      </c>
      <c r="M25" s="48">
        <f>'P5'!P10</f>
        <v>199532444.80000001</v>
      </c>
      <c r="N25" s="48">
        <f>'P5'!Q10</f>
        <v>199532444.80000001</v>
      </c>
      <c r="O25" s="48">
        <f>'P5'!R10</f>
        <v>445114912</v>
      </c>
      <c r="P25" s="48">
        <f>'P5'!S10</f>
        <v>199532444.80000001</v>
      </c>
      <c r="Q25" s="48">
        <f>'P5'!T10</f>
        <v>199532444.80000001</v>
      </c>
      <c r="R25" s="48">
        <f>'P5'!U10</f>
        <v>445114912</v>
      </c>
      <c r="S25" s="48">
        <f>'P5'!V10</f>
        <v>199532444.80000001</v>
      </c>
      <c r="T25" s="48">
        <f>'P5'!W10</f>
        <v>199532444.80000001</v>
      </c>
      <c r="U25" s="48">
        <f>'P5'!X10</f>
        <v>445114912</v>
      </c>
      <c r="V25" s="48">
        <f>'P5'!Y10</f>
        <v>6677988137.0666685</v>
      </c>
      <c r="W25" s="281">
        <f t="shared" si="1"/>
        <v>1.9068431003928421E-3</v>
      </c>
      <c r="X25" s="327"/>
      <c r="Y25" s="471"/>
      <c r="Z25" s="471"/>
      <c r="AA25" s="471"/>
      <c r="AB25" s="471"/>
      <c r="AC25" s="471"/>
      <c r="AD25" s="471"/>
      <c r="AE25" s="471"/>
      <c r="AF25" s="471"/>
      <c r="AG25" s="471"/>
      <c r="AH25" s="471"/>
      <c r="AI25" s="471"/>
      <c r="AJ25" s="471"/>
      <c r="AK25" s="471"/>
      <c r="AL25" s="471"/>
      <c r="AM25" s="471"/>
      <c r="AN25" s="471"/>
      <c r="AO25" s="471"/>
      <c r="AP25" s="471"/>
      <c r="AQ25" s="471"/>
      <c r="AR25" s="471"/>
      <c r="AS25" s="471"/>
      <c r="AT25" s="471"/>
      <c r="AU25" s="471"/>
      <c r="AV25" s="471"/>
      <c r="AW25" s="471"/>
      <c r="AX25" s="471"/>
      <c r="AY25" s="471"/>
      <c r="AZ25" s="471"/>
      <c r="BA25" s="471"/>
      <c r="BB25" s="471"/>
      <c r="BC25" s="471"/>
      <c r="BD25" s="471"/>
      <c r="BE25" s="471"/>
      <c r="BF25" s="471"/>
      <c r="BG25" s="471"/>
      <c r="BH25" s="471"/>
      <c r="BI25" s="471"/>
      <c r="BJ25" s="471"/>
      <c r="BK25" s="471"/>
      <c r="BL25" s="471"/>
      <c r="BM25" s="471"/>
      <c r="BN25" s="471"/>
      <c r="BO25" s="471"/>
      <c r="BP25" s="471"/>
      <c r="BQ25" s="471"/>
      <c r="BR25" s="471"/>
      <c r="BS25" s="471"/>
      <c r="BT25" s="471"/>
      <c r="BU25" s="471"/>
      <c r="BV25" s="471"/>
      <c r="BW25" s="471"/>
      <c r="BX25" s="471"/>
      <c r="BY25" s="471"/>
      <c r="BZ25" s="471"/>
      <c r="CA25" s="471"/>
      <c r="CB25" s="471"/>
      <c r="CC25" s="471"/>
      <c r="CD25" s="471"/>
      <c r="CE25" s="471"/>
      <c r="CF25" s="471"/>
      <c r="CG25" s="471"/>
      <c r="CH25" s="471"/>
      <c r="CI25" s="471"/>
      <c r="CJ25" s="471"/>
      <c r="CK25" s="471"/>
      <c r="CL25" s="471"/>
      <c r="CM25" s="471"/>
      <c r="CN25" s="471"/>
      <c r="CO25" s="471"/>
      <c r="CP25" s="471"/>
      <c r="CQ25" s="471"/>
      <c r="CR25" s="471"/>
      <c r="CS25" s="471"/>
      <c r="CT25" s="471"/>
      <c r="CU25" s="471"/>
      <c r="CV25" s="471"/>
      <c r="CW25" s="471"/>
      <c r="CX25" s="471"/>
      <c r="CY25" s="471"/>
      <c r="CZ25" s="471"/>
      <c r="DA25" s="471"/>
      <c r="DB25" s="471"/>
      <c r="DC25" s="471"/>
      <c r="DD25" s="471"/>
      <c r="DE25" s="471"/>
      <c r="DF25" s="471"/>
      <c r="DG25" s="471"/>
      <c r="DH25" s="471"/>
      <c r="DI25" s="471"/>
      <c r="DJ25" s="471"/>
      <c r="DK25" s="471"/>
      <c r="DL25" s="471"/>
      <c r="DM25" s="471"/>
      <c r="DN25" s="471"/>
      <c r="DO25" s="471"/>
      <c r="DP25" s="471"/>
      <c r="DQ25" s="471"/>
      <c r="DR25" s="471"/>
      <c r="DS25" s="471"/>
      <c r="DT25" s="471"/>
      <c r="DU25" s="471"/>
      <c r="DV25" s="471"/>
      <c r="DW25" s="471"/>
      <c r="DX25" s="471"/>
      <c r="DY25" s="471"/>
      <c r="DZ25" s="471"/>
      <c r="EA25" s="471"/>
      <c r="EB25" s="471"/>
      <c r="EC25" s="471"/>
      <c r="ED25" s="471"/>
      <c r="EE25" s="471"/>
      <c r="EF25" s="471"/>
      <c r="EG25" s="471"/>
      <c r="EH25" s="471"/>
      <c r="EI25" s="471"/>
      <c r="EJ25" s="471"/>
      <c r="EK25" s="471"/>
      <c r="EL25" s="471"/>
      <c r="EM25" s="471"/>
      <c r="EN25" s="471"/>
      <c r="EO25" s="471"/>
      <c r="EP25" s="471"/>
      <c r="EQ25" s="471"/>
      <c r="ER25" s="471"/>
      <c r="ES25" s="471"/>
      <c r="ET25" s="471"/>
      <c r="EU25" s="471"/>
      <c r="EV25" s="471"/>
      <c r="EW25" s="471"/>
      <c r="EX25" s="471"/>
      <c r="EY25" s="471"/>
      <c r="EZ25" s="471"/>
      <c r="FA25" s="471"/>
      <c r="FB25" s="471"/>
      <c r="FC25" s="471"/>
      <c r="FD25" s="471"/>
      <c r="FE25" s="471"/>
      <c r="FF25" s="471"/>
      <c r="FG25" s="471"/>
      <c r="FH25" s="471"/>
      <c r="FI25" s="471"/>
      <c r="FJ25" s="471"/>
      <c r="FK25" s="471"/>
      <c r="FL25" s="471"/>
      <c r="FM25" s="471"/>
      <c r="FN25" s="471"/>
      <c r="FO25" s="471"/>
      <c r="FP25" s="471"/>
      <c r="FQ25" s="471"/>
      <c r="FR25" s="471"/>
      <c r="FS25" s="471"/>
      <c r="FT25" s="471"/>
      <c r="FU25" s="471"/>
      <c r="FV25" s="471"/>
      <c r="FW25" s="471"/>
      <c r="FX25" s="471"/>
      <c r="FY25" s="471"/>
      <c r="FZ25" s="471"/>
      <c r="GA25" s="471"/>
      <c r="GB25" s="471"/>
      <c r="GC25" s="471"/>
      <c r="GD25" s="471"/>
      <c r="GE25" s="471"/>
      <c r="GF25" s="471"/>
      <c r="GG25" s="471"/>
      <c r="GH25" s="471"/>
      <c r="GI25" s="471"/>
      <c r="GJ25" s="471"/>
      <c r="GK25" s="471"/>
      <c r="GL25" s="471"/>
      <c r="GM25" s="471"/>
      <c r="GN25" s="471"/>
      <c r="GO25" s="471"/>
      <c r="GP25" s="471"/>
      <c r="GQ25" s="471"/>
      <c r="GR25" s="471"/>
      <c r="GS25" s="471"/>
      <c r="GT25" s="471"/>
      <c r="GU25" s="471"/>
      <c r="GV25" s="471"/>
      <c r="GW25" s="471"/>
      <c r="GX25" s="471"/>
      <c r="GY25" s="471"/>
      <c r="GZ25" s="471"/>
      <c r="HA25" s="471"/>
      <c r="HB25" s="471"/>
      <c r="HC25" s="471"/>
      <c r="HD25" s="471"/>
      <c r="HE25" s="471"/>
      <c r="HF25" s="471"/>
      <c r="HG25" s="471"/>
      <c r="HH25" s="471"/>
      <c r="HI25" s="471"/>
      <c r="HJ25" s="471"/>
      <c r="HK25" s="471"/>
      <c r="HL25" s="471"/>
      <c r="HM25" s="471"/>
      <c r="HN25" s="471"/>
      <c r="HO25" s="471"/>
      <c r="HP25" s="471"/>
      <c r="HQ25" s="471"/>
      <c r="HR25" s="471"/>
      <c r="HS25" s="471"/>
      <c r="HT25" s="471"/>
      <c r="HU25" s="471"/>
      <c r="HV25" s="471"/>
      <c r="HW25" s="471"/>
      <c r="HX25" s="471"/>
      <c r="HY25" s="471"/>
      <c r="HZ25" s="471"/>
      <c r="IA25" s="471"/>
      <c r="IB25" s="471"/>
      <c r="IC25" s="471"/>
      <c r="ID25" s="471"/>
      <c r="IE25" s="471"/>
      <c r="IF25" s="471"/>
      <c r="IG25" s="471"/>
      <c r="IH25" s="471"/>
      <c r="II25" s="471"/>
      <c r="IJ25" s="471"/>
      <c r="IK25" s="471"/>
      <c r="IL25" s="471"/>
      <c r="IM25" s="471"/>
      <c r="IN25" s="471"/>
      <c r="IO25" s="471"/>
      <c r="IP25" s="471"/>
      <c r="IQ25" s="471"/>
      <c r="IR25" s="471"/>
      <c r="IS25" s="471"/>
      <c r="IT25" s="471"/>
      <c r="IU25" s="471"/>
      <c r="IV25" s="471"/>
      <c r="IW25" s="471"/>
      <c r="IX25" s="471"/>
      <c r="IY25" s="471"/>
      <c r="IZ25" s="471"/>
      <c r="JA25" s="471"/>
      <c r="JB25" s="471"/>
      <c r="JC25" s="471"/>
      <c r="JD25" s="471"/>
      <c r="JE25" s="471"/>
      <c r="JF25" s="471"/>
      <c r="JG25" s="471"/>
      <c r="JH25" s="471"/>
      <c r="JI25" s="471"/>
      <c r="JJ25" s="471"/>
      <c r="JK25" s="471"/>
      <c r="JL25" s="471"/>
      <c r="JM25" s="471"/>
      <c r="JN25" s="471"/>
      <c r="JO25" s="471"/>
      <c r="JP25" s="471"/>
      <c r="JQ25" s="471"/>
      <c r="JR25" s="471"/>
      <c r="JS25" s="471"/>
      <c r="JT25" s="471"/>
      <c r="JU25" s="471"/>
      <c r="JV25" s="471"/>
      <c r="JW25" s="471"/>
      <c r="JX25" s="471"/>
      <c r="JY25" s="471"/>
      <c r="JZ25" s="471"/>
      <c r="KA25" s="471"/>
      <c r="KB25" s="471"/>
      <c r="KC25" s="471"/>
      <c r="KD25" s="471"/>
      <c r="KE25" s="471"/>
      <c r="KF25" s="471"/>
      <c r="KG25" s="471"/>
      <c r="KH25" s="471"/>
      <c r="KI25" s="471"/>
      <c r="KJ25" s="471"/>
      <c r="KK25" s="471"/>
      <c r="KL25" s="471"/>
      <c r="KM25" s="471"/>
      <c r="KN25" s="471"/>
      <c r="KO25" s="471"/>
      <c r="KP25" s="471"/>
      <c r="KQ25" s="471"/>
      <c r="KR25" s="471"/>
      <c r="KS25" s="471"/>
      <c r="KT25" s="471"/>
      <c r="KU25" s="471"/>
      <c r="KV25" s="471"/>
      <c r="KW25" s="471"/>
      <c r="KX25" s="471"/>
      <c r="KY25" s="471"/>
      <c r="KZ25" s="471"/>
      <c r="LA25" s="471"/>
      <c r="LB25" s="471"/>
      <c r="LC25" s="471"/>
      <c r="LD25" s="471"/>
      <c r="LE25" s="471"/>
      <c r="LF25" s="471"/>
      <c r="LG25" s="471"/>
      <c r="LH25" s="471"/>
      <c r="LI25" s="471"/>
      <c r="LJ25" s="471"/>
      <c r="LK25" s="471"/>
      <c r="LL25" s="471"/>
      <c r="LM25" s="471"/>
      <c r="LN25" s="471"/>
      <c r="LO25" s="471"/>
      <c r="LP25" s="471"/>
      <c r="LQ25" s="471"/>
      <c r="LR25" s="471"/>
      <c r="LS25" s="471"/>
      <c r="LT25" s="471"/>
      <c r="LU25" s="471"/>
      <c r="LV25" s="471"/>
      <c r="LW25" s="471"/>
      <c r="LX25" s="471"/>
      <c r="LY25" s="471"/>
      <c r="LZ25" s="471"/>
      <c r="MA25" s="471"/>
      <c r="MB25" s="471"/>
      <c r="MC25" s="471"/>
      <c r="MD25" s="471"/>
      <c r="ME25" s="471"/>
      <c r="MF25" s="471"/>
      <c r="MG25" s="471"/>
      <c r="MH25" s="471"/>
      <c r="MI25" s="471"/>
      <c r="MJ25" s="471"/>
      <c r="MK25" s="471"/>
      <c r="ML25" s="471"/>
      <c r="MM25" s="471"/>
      <c r="MN25" s="471"/>
      <c r="MO25" s="471"/>
      <c r="MP25" s="471"/>
      <c r="MQ25" s="471"/>
      <c r="MR25" s="471"/>
      <c r="MS25" s="471"/>
      <c r="MT25" s="471"/>
      <c r="MU25" s="471"/>
      <c r="MV25" s="471"/>
      <c r="MW25" s="471"/>
      <c r="MX25" s="471"/>
      <c r="MY25" s="471"/>
      <c r="MZ25" s="471"/>
      <c r="NA25" s="471"/>
      <c r="NB25" s="471"/>
      <c r="NC25" s="471"/>
      <c r="ND25" s="471"/>
      <c r="NE25" s="471"/>
      <c r="NF25" s="471"/>
      <c r="NG25" s="471"/>
      <c r="NH25" s="471"/>
      <c r="NI25" s="471"/>
      <c r="NJ25" s="471"/>
      <c r="NK25" s="471"/>
      <c r="NL25" s="471"/>
      <c r="NM25" s="471"/>
      <c r="NN25" s="471"/>
      <c r="NO25" s="471"/>
      <c r="NP25" s="471"/>
      <c r="NQ25" s="471"/>
      <c r="NR25" s="471"/>
      <c r="NS25" s="471"/>
      <c r="NT25" s="471"/>
      <c r="NU25" s="471"/>
      <c r="NV25" s="471"/>
      <c r="NW25" s="471"/>
      <c r="NX25" s="471"/>
      <c r="NY25" s="471"/>
      <c r="NZ25" s="471"/>
      <c r="OA25" s="471"/>
      <c r="OB25" s="471"/>
      <c r="OC25" s="471"/>
      <c r="OD25" s="471"/>
      <c r="OE25" s="471"/>
      <c r="OF25" s="471"/>
      <c r="OG25" s="471"/>
      <c r="OH25" s="471"/>
      <c r="OI25" s="471"/>
      <c r="OJ25" s="471"/>
      <c r="OK25" s="471"/>
      <c r="OL25" s="471"/>
      <c r="OM25" s="471"/>
      <c r="ON25" s="471"/>
      <c r="OO25" s="471"/>
      <c r="OP25" s="471"/>
      <c r="OQ25" s="471"/>
      <c r="OR25" s="471"/>
      <c r="OS25" s="471"/>
      <c r="OT25" s="471"/>
      <c r="OU25" s="471"/>
      <c r="OV25" s="471"/>
      <c r="OW25" s="471"/>
      <c r="OX25" s="471"/>
      <c r="OY25" s="471"/>
      <c r="OZ25" s="471"/>
      <c r="PA25" s="471"/>
      <c r="PB25" s="471"/>
      <c r="PC25" s="471"/>
      <c r="PD25" s="471"/>
      <c r="PE25" s="471"/>
      <c r="PF25" s="471"/>
      <c r="PG25" s="471"/>
      <c r="PH25" s="471"/>
      <c r="PI25" s="471"/>
      <c r="PJ25" s="471"/>
      <c r="PK25" s="471"/>
      <c r="PL25" s="471"/>
      <c r="PM25" s="471"/>
      <c r="PN25" s="471"/>
      <c r="PO25" s="471"/>
      <c r="PP25" s="471"/>
      <c r="PQ25" s="471"/>
      <c r="PR25" s="471"/>
      <c r="PS25" s="471"/>
      <c r="PT25" s="471"/>
      <c r="PU25" s="471"/>
      <c r="PV25" s="471"/>
      <c r="PW25" s="471"/>
      <c r="PX25" s="471"/>
      <c r="PY25" s="471"/>
      <c r="PZ25" s="471"/>
      <c r="QA25" s="471"/>
      <c r="QB25" s="471"/>
      <c r="QC25" s="471"/>
      <c r="QD25" s="471"/>
      <c r="QE25" s="471"/>
      <c r="QF25" s="471"/>
      <c r="QG25" s="471"/>
      <c r="QH25" s="471"/>
      <c r="QI25" s="471"/>
      <c r="QJ25" s="471"/>
      <c r="QK25" s="471"/>
      <c r="QL25" s="471"/>
      <c r="QM25" s="471"/>
      <c r="QN25" s="471"/>
      <c r="QO25" s="471"/>
      <c r="QP25" s="471"/>
      <c r="QQ25" s="471"/>
      <c r="QR25" s="471"/>
      <c r="QS25" s="471"/>
      <c r="QT25" s="471"/>
      <c r="QU25" s="471"/>
      <c r="QV25" s="471"/>
      <c r="QW25" s="471"/>
      <c r="QX25" s="471"/>
      <c r="QY25" s="471"/>
      <c r="QZ25" s="471"/>
      <c r="RA25" s="471"/>
      <c r="RB25" s="471"/>
      <c r="RC25" s="471"/>
      <c r="RD25" s="471"/>
      <c r="RE25" s="471"/>
      <c r="RF25" s="471"/>
      <c r="RG25" s="471"/>
      <c r="RH25" s="471"/>
      <c r="RI25" s="471"/>
      <c r="RJ25" s="471"/>
      <c r="RK25" s="471"/>
      <c r="RL25" s="471"/>
      <c r="RM25" s="471"/>
      <c r="RN25" s="471"/>
      <c r="RO25" s="471"/>
      <c r="RP25" s="471"/>
      <c r="RQ25" s="471"/>
      <c r="RR25" s="471"/>
      <c r="RS25" s="471"/>
      <c r="RT25" s="471"/>
      <c r="RU25" s="471"/>
      <c r="RV25" s="471"/>
      <c r="RW25" s="471"/>
      <c r="RX25" s="471"/>
      <c r="RY25" s="471"/>
      <c r="RZ25" s="471"/>
      <c r="SA25" s="471"/>
      <c r="SB25" s="471"/>
      <c r="SC25" s="471"/>
      <c r="SD25" s="471"/>
      <c r="SE25" s="471"/>
      <c r="SF25" s="471"/>
      <c r="SG25" s="471"/>
      <c r="SH25" s="471"/>
      <c r="SI25" s="471"/>
      <c r="SJ25" s="471"/>
      <c r="SK25" s="471"/>
      <c r="SL25" s="471"/>
      <c r="SM25" s="471"/>
      <c r="SN25" s="471"/>
      <c r="SO25" s="471"/>
      <c r="SP25" s="471"/>
      <c r="SQ25" s="471"/>
      <c r="SR25" s="471"/>
      <c r="SS25" s="471"/>
      <c r="ST25" s="471"/>
      <c r="SU25" s="471"/>
      <c r="SV25" s="471"/>
      <c r="SW25" s="471"/>
      <c r="SX25" s="471"/>
      <c r="SY25" s="471"/>
      <c r="SZ25" s="471"/>
      <c r="TA25" s="471"/>
      <c r="TB25" s="471"/>
      <c r="TC25" s="471"/>
      <c r="TD25" s="471"/>
      <c r="TE25" s="471"/>
      <c r="TF25" s="471"/>
      <c r="TG25" s="471"/>
      <c r="TH25" s="471"/>
      <c r="TI25" s="471"/>
      <c r="TJ25" s="471"/>
      <c r="TK25" s="471"/>
      <c r="TL25" s="471"/>
      <c r="TM25" s="471"/>
      <c r="TN25" s="471"/>
      <c r="TO25" s="471"/>
      <c r="TP25" s="471"/>
      <c r="TQ25" s="471"/>
      <c r="TR25" s="471"/>
      <c r="TS25" s="471"/>
      <c r="TT25" s="471"/>
      <c r="TU25" s="471"/>
      <c r="TV25" s="471"/>
      <c r="TW25" s="471"/>
      <c r="TX25" s="471"/>
      <c r="TY25" s="471"/>
      <c r="TZ25" s="471"/>
      <c r="UA25" s="471"/>
      <c r="UB25" s="471"/>
      <c r="UC25" s="471"/>
      <c r="UD25" s="471"/>
      <c r="UE25" s="471"/>
      <c r="UF25" s="471"/>
      <c r="UG25" s="471"/>
      <c r="UH25" s="471"/>
      <c r="UI25" s="471"/>
      <c r="UJ25" s="471"/>
      <c r="UK25" s="471"/>
      <c r="UL25" s="471"/>
      <c r="UM25" s="471"/>
      <c r="UN25" s="471"/>
      <c r="UO25" s="471"/>
      <c r="UP25" s="471"/>
      <c r="UQ25" s="471"/>
      <c r="UR25" s="471"/>
      <c r="US25" s="471"/>
      <c r="UT25" s="471"/>
      <c r="UU25" s="471"/>
      <c r="UV25" s="471"/>
      <c r="UW25" s="471"/>
      <c r="UX25" s="471"/>
      <c r="UY25" s="471"/>
      <c r="UZ25" s="471"/>
      <c r="VA25" s="471"/>
      <c r="VB25" s="471"/>
      <c r="VC25" s="471"/>
      <c r="VD25" s="471"/>
      <c r="VE25" s="471"/>
      <c r="VF25" s="471"/>
      <c r="VG25" s="471"/>
      <c r="VH25" s="471"/>
      <c r="VI25" s="471"/>
      <c r="VJ25" s="471"/>
      <c r="VK25" s="471"/>
      <c r="VL25" s="471"/>
      <c r="VM25" s="471"/>
      <c r="VN25" s="471"/>
      <c r="VO25" s="471"/>
      <c r="VP25" s="471"/>
      <c r="VQ25" s="471"/>
      <c r="VR25" s="471"/>
      <c r="VS25" s="471"/>
      <c r="VT25" s="471"/>
      <c r="VU25" s="471"/>
      <c r="VV25" s="471"/>
      <c r="VW25" s="471"/>
      <c r="VX25" s="471"/>
      <c r="VY25" s="471"/>
      <c r="VZ25" s="471"/>
      <c r="WA25" s="471"/>
      <c r="WB25" s="471"/>
      <c r="WC25" s="471"/>
      <c r="WD25" s="471"/>
      <c r="WE25" s="471"/>
      <c r="WF25" s="471"/>
      <c r="WG25" s="471"/>
      <c r="WH25" s="471"/>
      <c r="WI25" s="471"/>
      <c r="WJ25" s="471"/>
      <c r="WK25" s="471"/>
      <c r="WL25" s="471"/>
      <c r="WM25" s="471"/>
      <c r="WN25" s="471"/>
      <c r="WO25" s="471"/>
      <c r="WP25" s="471"/>
      <c r="WQ25" s="471"/>
      <c r="WR25" s="471"/>
      <c r="WS25" s="471"/>
      <c r="WT25" s="471"/>
      <c r="WU25" s="471"/>
      <c r="WV25" s="471"/>
      <c r="WW25" s="471"/>
      <c r="WX25" s="471"/>
      <c r="WY25" s="471"/>
      <c r="WZ25" s="471"/>
      <c r="XA25" s="471"/>
      <c r="XB25" s="471"/>
      <c r="XC25" s="471"/>
      <c r="XD25" s="471"/>
      <c r="XE25" s="471"/>
      <c r="XF25" s="471"/>
      <c r="XG25" s="471"/>
      <c r="XH25" s="471"/>
      <c r="XI25" s="471"/>
      <c r="XJ25" s="471"/>
      <c r="XK25" s="471"/>
      <c r="XL25" s="471"/>
      <c r="XM25" s="471"/>
      <c r="XN25" s="471"/>
      <c r="XO25" s="471"/>
      <c r="XP25" s="471"/>
      <c r="XQ25" s="471"/>
      <c r="XR25" s="471"/>
      <c r="XS25" s="471"/>
      <c r="XT25" s="471"/>
      <c r="XU25" s="471"/>
      <c r="XV25" s="471"/>
      <c r="XW25" s="471"/>
      <c r="XX25" s="471"/>
      <c r="XY25" s="471"/>
      <c r="XZ25" s="471"/>
      <c r="YA25" s="471"/>
      <c r="YB25" s="471"/>
      <c r="YC25" s="471"/>
      <c r="YD25" s="471"/>
      <c r="YE25" s="471"/>
      <c r="YF25" s="471"/>
      <c r="YG25" s="471"/>
      <c r="YH25" s="471"/>
      <c r="YI25" s="471"/>
      <c r="YJ25" s="471"/>
      <c r="YK25" s="471"/>
      <c r="YL25" s="471"/>
      <c r="YM25" s="471"/>
      <c r="YN25" s="471"/>
      <c r="YO25" s="471"/>
      <c r="YP25" s="471"/>
      <c r="YQ25" s="471"/>
      <c r="YR25" s="471"/>
      <c r="YS25" s="471"/>
      <c r="YT25" s="471"/>
      <c r="YU25" s="471"/>
      <c r="YV25" s="471"/>
      <c r="YW25" s="471"/>
      <c r="YX25" s="471"/>
      <c r="YY25" s="471"/>
      <c r="YZ25" s="471"/>
      <c r="ZA25" s="471"/>
      <c r="ZB25" s="471"/>
      <c r="ZC25" s="471"/>
      <c r="ZD25" s="471"/>
      <c r="ZE25" s="471"/>
      <c r="ZF25" s="471"/>
      <c r="ZG25" s="471"/>
      <c r="ZH25" s="471"/>
      <c r="ZI25" s="471"/>
      <c r="ZJ25" s="471"/>
      <c r="ZK25" s="471"/>
      <c r="ZL25" s="471"/>
      <c r="ZM25" s="471"/>
      <c r="ZN25" s="471"/>
      <c r="ZO25" s="471"/>
      <c r="ZP25" s="471"/>
      <c r="ZQ25" s="471"/>
      <c r="ZR25" s="471"/>
      <c r="ZS25" s="471"/>
      <c r="ZT25" s="471"/>
      <c r="ZU25" s="471"/>
      <c r="ZV25" s="471"/>
      <c r="ZW25" s="471"/>
      <c r="ZX25" s="471"/>
      <c r="ZY25" s="471"/>
      <c r="ZZ25" s="471"/>
      <c r="AAA25" s="471"/>
      <c r="AAB25" s="471"/>
      <c r="AAC25" s="471"/>
      <c r="AAD25" s="471"/>
      <c r="AAE25" s="471"/>
      <c r="AAF25" s="471"/>
      <c r="AAG25" s="471"/>
      <c r="AAH25" s="471"/>
      <c r="AAI25" s="471"/>
      <c r="AAJ25" s="471"/>
      <c r="AAK25" s="471"/>
      <c r="AAL25" s="471"/>
      <c r="AAM25" s="471"/>
      <c r="AAN25" s="471"/>
      <c r="AAO25" s="471"/>
      <c r="AAP25" s="471"/>
      <c r="AAQ25" s="471"/>
      <c r="AAR25" s="471"/>
      <c r="AAS25" s="471"/>
      <c r="AAT25" s="471"/>
      <c r="AAU25" s="471"/>
      <c r="AAV25" s="471"/>
      <c r="AAW25" s="471"/>
      <c r="AAX25" s="471"/>
      <c r="AAY25" s="471"/>
      <c r="AAZ25" s="471"/>
      <c r="ABA25" s="471"/>
      <c r="ABB25" s="471"/>
      <c r="ABC25" s="471"/>
      <c r="ABD25" s="471"/>
      <c r="ABE25" s="471"/>
      <c r="ABF25" s="471"/>
      <c r="ABG25" s="471"/>
      <c r="ABH25" s="471"/>
      <c r="ABI25" s="471"/>
      <c r="ABJ25" s="471"/>
      <c r="ABK25" s="471"/>
      <c r="ABL25" s="471"/>
      <c r="ABM25" s="471"/>
      <c r="ABN25" s="471"/>
      <c r="ABO25" s="471"/>
      <c r="ABP25" s="471"/>
      <c r="ABQ25" s="471"/>
      <c r="ABR25" s="471"/>
      <c r="ABS25" s="471"/>
      <c r="ABT25" s="471"/>
      <c r="ABU25" s="471"/>
      <c r="ABV25" s="471"/>
      <c r="ABW25" s="471"/>
      <c r="ABX25" s="471"/>
      <c r="ABY25" s="471"/>
      <c r="ABZ25" s="471"/>
      <c r="ACA25" s="471"/>
      <c r="ACB25" s="471"/>
      <c r="ACC25" s="471"/>
      <c r="ACD25" s="471"/>
      <c r="ACE25" s="471"/>
      <c r="ACF25" s="471"/>
      <c r="ACG25" s="471"/>
      <c r="ACH25" s="471"/>
      <c r="ACI25" s="471"/>
      <c r="ACJ25" s="471"/>
      <c r="ACK25" s="471"/>
      <c r="ACL25" s="471"/>
      <c r="ACM25" s="471"/>
      <c r="ACN25" s="471"/>
      <c r="ACO25" s="471"/>
      <c r="ACP25" s="471"/>
      <c r="ACQ25" s="471"/>
      <c r="ACR25" s="471"/>
      <c r="ACS25" s="471"/>
      <c r="ACT25" s="471"/>
      <c r="ACU25" s="471"/>
      <c r="ACV25" s="471"/>
      <c r="ACW25" s="471"/>
      <c r="ACX25" s="471"/>
      <c r="ACY25" s="471"/>
      <c r="ACZ25" s="471"/>
      <c r="ADA25" s="471"/>
      <c r="ADB25" s="471"/>
      <c r="ADC25" s="471"/>
      <c r="ADD25" s="471"/>
      <c r="ADE25" s="471"/>
      <c r="ADF25" s="471"/>
      <c r="ADG25" s="471"/>
      <c r="ADH25" s="471"/>
      <c r="ADI25" s="471"/>
      <c r="ADJ25" s="471"/>
      <c r="ADK25" s="471"/>
      <c r="ADL25" s="471"/>
      <c r="ADM25" s="471"/>
      <c r="ADN25" s="471"/>
      <c r="ADO25" s="471"/>
      <c r="ADP25" s="471"/>
      <c r="ADQ25" s="471"/>
      <c r="ADR25" s="471"/>
      <c r="ADS25" s="471"/>
      <c r="ADT25" s="471"/>
      <c r="ADU25" s="471"/>
      <c r="ADV25" s="471"/>
      <c r="ADW25" s="471"/>
      <c r="ADX25" s="471"/>
      <c r="ADY25" s="471"/>
      <c r="ADZ25" s="471"/>
      <c r="AEA25" s="471"/>
      <c r="AEB25" s="471"/>
      <c r="AEC25" s="471"/>
      <c r="AED25" s="471"/>
      <c r="AEE25" s="471"/>
      <c r="AEF25" s="471"/>
      <c r="AEG25" s="471"/>
      <c r="AEH25" s="471"/>
      <c r="AEI25" s="471"/>
      <c r="AEJ25" s="471"/>
      <c r="AEK25" s="471"/>
      <c r="AEL25" s="471"/>
      <c r="AEM25" s="471"/>
      <c r="AEN25" s="471"/>
      <c r="AEO25" s="471"/>
      <c r="AEP25" s="471"/>
      <c r="AEQ25" s="471"/>
      <c r="AER25" s="471"/>
      <c r="AES25" s="471"/>
      <c r="AET25" s="471"/>
      <c r="AEU25" s="471"/>
      <c r="AEV25" s="471"/>
      <c r="AEW25" s="471"/>
      <c r="AEX25" s="471"/>
      <c r="AEY25" s="471"/>
      <c r="AEZ25" s="471"/>
      <c r="AFA25" s="471"/>
      <c r="AFB25" s="471"/>
      <c r="AFC25" s="471"/>
      <c r="AFD25" s="471"/>
      <c r="AFE25" s="471"/>
      <c r="AFF25" s="471"/>
      <c r="AFG25" s="471"/>
      <c r="AFH25" s="471"/>
      <c r="AFI25" s="471"/>
      <c r="AFJ25" s="471"/>
      <c r="AFK25" s="471"/>
      <c r="AFL25" s="471"/>
      <c r="AFM25" s="471"/>
      <c r="AFN25" s="471"/>
      <c r="AFO25" s="471"/>
      <c r="AFP25" s="471"/>
      <c r="AFQ25" s="471"/>
      <c r="AFR25" s="471"/>
      <c r="AFS25" s="471"/>
      <c r="AFT25" s="471"/>
      <c r="AFU25" s="471"/>
      <c r="AFV25" s="471"/>
      <c r="AFW25" s="471"/>
      <c r="AFX25" s="471"/>
      <c r="AFY25" s="471"/>
      <c r="AFZ25" s="471"/>
      <c r="AGA25" s="471"/>
      <c r="AGB25" s="471"/>
      <c r="AGC25" s="471"/>
      <c r="AGD25" s="471"/>
      <c r="AGE25" s="471"/>
      <c r="AGF25" s="471"/>
      <c r="AGG25" s="471"/>
      <c r="AGH25" s="471"/>
      <c r="AGI25" s="471"/>
      <c r="AGJ25" s="471"/>
      <c r="AGK25" s="471"/>
      <c r="AGL25" s="471"/>
      <c r="AGM25" s="471"/>
      <c r="AGN25" s="471"/>
      <c r="AGO25" s="471"/>
      <c r="AGP25" s="471"/>
      <c r="AGQ25" s="471"/>
      <c r="AGR25" s="471"/>
      <c r="AGS25" s="471"/>
      <c r="AGT25" s="471"/>
      <c r="AGU25" s="471"/>
      <c r="AGV25" s="471"/>
      <c r="AGW25" s="471"/>
      <c r="AGX25" s="471"/>
      <c r="AGY25" s="471"/>
      <c r="AGZ25" s="471"/>
      <c r="AHA25" s="471"/>
      <c r="AHB25" s="471"/>
      <c r="AHC25" s="471"/>
      <c r="AHD25" s="471"/>
      <c r="AHE25" s="471"/>
      <c r="AHF25" s="471"/>
      <c r="AHG25" s="471"/>
      <c r="AHH25" s="471"/>
      <c r="AHI25" s="471"/>
      <c r="AHJ25" s="471"/>
      <c r="AHK25" s="471"/>
      <c r="AHL25" s="471"/>
      <c r="AHM25" s="471"/>
      <c r="AHN25" s="471"/>
      <c r="AHO25" s="471"/>
      <c r="AHP25" s="471"/>
      <c r="AHQ25" s="471"/>
      <c r="AHR25" s="471"/>
      <c r="AHS25" s="471"/>
      <c r="AHT25" s="471"/>
      <c r="AHU25" s="471"/>
      <c r="AHV25" s="471"/>
      <c r="AHW25" s="471"/>
      <c r="AHX25" s="471"/>
      <c r="AHY25" s="471"/>
      <c r="AHZ25" s="471"/>
      <c r="AIA25" s="471"/>
      <c r="AIB25" s="471"/>
      <c r="AIC25" s="471"/>
      <c r="AID25" s="471"/>
      <c r="AIE25" s="471"/>
      <c r="AIF25" s="471"/>
      <c r="AIG25" s="471"/>
      <c r="AIH25" s="471"/>
      <c r="AII25" s="471"/>
      <c r="AIJ25" s="471"/>
      <c r="AIK25" s="471"/>
      <c r="AIL25" s="471"/>
      <c r="AIM25" s="471"/>
      <c r="AIN25" s="471"/>
      <c r="AIO25" s="471"/>
      <c r="AIP25" s="471"/>
      <c r="AIQ25" s="471"/>
      <c r="AIR25" s="471"/>
      <c r="AIS25" s="471"/>
      <c r="AIT25" s="471"/>
      <c r="AIU25" s="471"/>
      <c r="AIV25" s="471"/>
      <c r="AIW25" s="471"/>
      <c r="AIX25" s="471"/>
      <c r="AIY25" s="471"/>
      <c r="AIZ25" s="471"/>
      <c r="AJA25" s="471"/>
      <c r="AJB25" s="471"/>
      <c r="AJC25" s="471"/>
      <c r="AJD25" s="471"/>
      <c r="AJE25" s="471"/>
      <c r="AJF25" s="471"/>
      <c r="AJG25" s="471"/>
      <c r="AJH25" s="471"/>
      <c r="AJI25" s="471"/>
      <c r="AJJ25" s="471"/>
      <c r="AJK25" s="471"/>
      <c r="AJL25" s="471"/>
      <c r="AJM25" s="471"/>
      <c r="AJN25" s="471"/>
      <c r="AJO25" s="471"/>
      <c r="AJP25" s="471"/>
      <c r="AJQ25" s="471"/>
      <c r="AJR25" s="471"/>
      <c r="AJS25" s="471"/>
      <c r="AJT25" s="471"/>
      <c r="AJU25" s="471"/>
      <c r="AJV25" s="471"/>
      <c r="AJW25" s="471"/>
      <c r="AJX25" s="471"/>
      <c r="AJY25" s="471"/>
      <c r="AJZ25" s="471"/>
      <c r="AKA25" s="471"/>
      <c r="AKB25" s="471"/>
      <c r="AKC25" s="471"/>
      <c r="AKD25" s="471"/>
      <c r="AKE25" s="471"/>
      <c r="AKF25" s="471"/>
      <c r="AKG25" s="471"/>
      <c r="AKH25" s="471"/>
      <c r="AKI25" s="471"/>
      <c r="AKJ25" s="471"/>
      <c r="AKK25" s="471"/>
      <c r="AKL25" s="471"/>
      <c r="AKM25" s="471"/>
      <c r="AKN25" s="471"/>
      <c r="AKO25" s="471"/>
      <c r="AKP25" s="471"/>
      <c r="AKQ25" s="471"/>
      <c r="AKR25" s="471"/>
      <c r="AKS25" s="471"/>
      <c r="AKT25" s="471"/>
      <c r="AKU25" s="471"/>
      <c r="AKV25" s="471"/>
      <c r="AKW25" s="471"/>
      <c r="AKX25" s="471"/>
      <c r="AKY25" s="471"/>
      <c r="AKZ25" s="471"/>
      <c r="ALA25" s="471"/>
      <c r="ALB25" s="471"/>
      <c r="ALC25" s="471"/>
      <c r="ALD25" s="471"/>
      <c r="ALE25" s="471"/>
      <c r="ALF25" s="471"/>
      <c r="ALG25" s="471"/>
      <c r="ALH25" s="471"/>
      <c r="ALI25" s="471"/>
      <c r="ALJ25" s="471"/>
      <c r="ALK25" s="471"/>
      <c r="ALL25" s="471"/>
      <c r="ALM25" s="471"/>
      <c r="ALN25" s="471"/>
      <c r="ALO25" s="471"/>
      <c r="ALP25" s="471"/>
      <c r="ALQ25" s="471"/>
      <c r="ALR25" s="471"/>
      <c r="ALS25" s="471"/>
      <c r="ALT25" s="471"/>
      <c r="ALU25" s="471"/>
      <c r="ALV25" s="471"/>
      <c r="ALW25" s="471"/>
      <c r="ALX25" s="471"/>
      <c r="ALY25" s="471"/>
      <c r="ALZ25" s="471"/>
      <c r="AMA25" s="471"/>
      <c r="AMB25" s="471"/>
      <c r="AMC25" s="471"/>
      <c r="AMD25" s="471"/>
      <c r="AME25" s="471"/>
      <c r="AMF25" s="471"/>
      <c r="AMG25" s="471"/>
      <c r="AMH25" s="471"/>
      <c r="AMI25" s="471"/>
      <c r="AMJ25" s="471"/>
      <c r="AMK25" s="471"/>
      <c r="AML25" s="471"/>
      <c r="AMM25" s="471"/>
      <c r="AMN25" s="471"/>
      <c r="AMO25" s="471"/>
      <c r="AMP25" s="471"/>
      <c r="AMQ25" s="471"/>
      <c r="AMR25" s="471"/>
      <c r="AMS25" s="471"/>
      <c r="AMT25" s="471"/>
      <c r="AMU25" s="471"/>
      <c r="AMV25" s="471"/>
      <c r="AMW25" s="471"/>
      <c r="AMX25" s="471"/>
      <c r="AMY25" s="471"/>
      <c r="AMZ25" s="471"/>
      <c r="ANA25" s="471"/>
      <c r="ANB25" s="471"/>
      <c r="ANC25" s="471"/>
      <c r="AND25" s="471"/>
      <c r="ANE25" s="471"/>
      <c r="ANF25" s="471"/>
      <c r="ANG25" s="471"/>
      <c r="ANH25" s="471"/>
      <c r="ANI25" s="471"/>
      <c r="ANJ25" s="471"/>
      <c r="ANK25" s="471"/>
      <c r="ANL25" s="471"/>
      <c r="ANM25" s="471"/>
      <c r="ANN25" s="471"/>
      <c r="ANO25" s="471"/>
      <c r="ANP25" s="471"/>
      <c r="ANQ25" s="471"/>
      <c r="ANR25" s="471"/>
      <c r="ANS25" s="471"/>
      <c r="ANT25" s="471"/>
      <c r="ANU25" s="471"/>
      <c r="ANV25" s="471"/>
      <c r="ANW25" s="471"/>
      <c r="ANX25" s="471"/>
      <c r="ANY25" s="471"/>
      <c r="ANZ25" s="471"/>
      <c r="AOA25" s="471"/>
      <c r="AOB25" s="471"/>
      <c r="AOC25" s="471"/>
      <c r="AOD25" s="471"/>
      <c r="AOE25" s="471"/>
      <c r="AOF25" s="471"/>
      <c r="AOG25" s="471"/>
      <c r="AOH25" s="471"/>
      <c r="AOI25" s="471"/>
      <c r="AOJ25" s="471"/>
      <c r="AOK25" s="471"/>
      <c r="AOL25" s="471"/>
      <c r="AOM25" s="471"/>
      <c r="AON25" s="471"/>
      <c r="AOO25" s="471"/>
      <c r="AOP25" s="471"/>
      <c r="AOQ25" s="471"/>
      <c r="AOR25" s="471"/>
      <c r="AOS25" s="471"/>
      <c r="AOT25" s="471"/>
      <c r="AOU25" s="471"/>
      <c r="AOV25" s="471"/>
      <c r="AOW25" s="471"/>
      <c r="AOX25" s="471"/>
      <c r="AOY25" s="471"/>
      <c r="AOZ25" s="471"/>
      <c r="APA25" s="471"/>
      <c r="APB25" s="471"/>
      <c r="APC25" s="471"/>
      <c r="APD25" s="471"/>
      <c r="APE25" s="471"/>
      <c r="APF25" s="471"/>
      <c r="APG25" s="471"/>
      <c r="APH25" s="471"/>
      <c r="API25" s="471"/>
      <c r="APJ25" s="471"/>
      <c r="APK25" s="471"/>
      <c r="APL25" s="471"/>
      <c r="APM25" s="471"/>
      <c r="APN25" s="471"/>
      <c r="APO25" s="471"/>
      <c r="APP25" s="471"/>
      <c r="APQ25" s="471"/>
      <c r="APR25" s="471"/>
      <c r="APS25" s="471"/>
      <c r="APT25" s="471"/>
      <c r="APU25" s="471"/>
      <c r="APV25" s="471"/>
      <c r="APW25" s="471"/>
      <c r="APX25" s="471"/>
      <c r="APY25" s="471"/>
      <c r="APZ25" s="471"/>
      <c r="AQA25" s="471"/>
      <c r="AQB25" s="471"/>
      <c r="AQC25" s="471"/>
      <c r="AQD25" s="471"/>
      <c r="AQE25" s="471"/>
      <c r="AQF25" s="471"/>
      <c r="AQG25" s="471"/>
      <c r="AQH25" s="471"/>
      <c r="AQI25" s="471"/>
      <c r="AQJ25" s="471"/>
      <c r="AQK25" s="471"/>
      <c r="AQL25" s="471"/>
      <c r="AQM25" s="471"/>
      <c r="AQN25" s="471"/>
      <c r="AQO25" s="471"/>
      <c r="AQP25" s="471"/>
      <c r="AQQ25" s="471"/>
      <c r="AQR25" s="471"/>
      <c r="AQS25" s="471"/>
      <c r="AQT25" s="471"/>
      <c r="AQU25" s="471"/>
      <c r="AQV25" s="471"/>
      <c r="AQW25" s="471"/>
      <c r="AQX25" s="471"/>
      <c r="AQY25" s="471"/>
      <c r="AQZ25" s="471"/>
      <c r="ARA25" s="471"/>
      <c r="ARB25" s="471"/>
      <c r="ARC25" s="471"/>
      <c r="ARD25" s="471"/>
      <c r="ARE25" s="471"/>
      <c r="ARF25" s="471"/>
      <c r="ARG25" s="471"/>
      <c r="ARH25" s="471"/>
      <c r="ARI25" s="471"/>
      <c r="ARJ25" s="471"/>
      <c r="ARK25" s="471"/>
      <c r="ARL25" s="471"/>
      <c r="ARM25" s="471"/>
      <c r="ARN25" s="471"/>
      <c r="ARO25" s="471"/>
      <c r="ARP25" s="471"/>
      <c r="ARQ25" s="471"/>
      <c r="ARR25" s="471"/>
      <c r="ARS25" s="471"/>
      <c r="ART25" s="471"/>
      <c r="ARU25" s="471"/>
      <c r="ARV25" s="471"/>
      <c r="ARW25" s="471"/>
      <c r="ARX25" s="471"/>
      <c r="ARY25" s="471"/>
      <c r="ARZ25" s="471"/>
      <c r="ASA25" s="471"/>
      <c r="ASB25" s="471"/>
      <c r="ASC25" s="471"/>
      <c r="ASD25" s="471"/>
      <c r="ASE25" s="471"/>
      <c r="ASF25" s="471"/>
      <c r="ASG25" s="471"/>
      <c r="ASH25" s="471"/>
      <c r="ASI25" s="471"/>
      <c r="ASJ25" s="471"/>
      <c r="ASK25" s="471"/>
      <c r="ASL25" s="471"/>
      <c r="ASM25" s="471"/>
      <c r="ASN25" s="471"/>
      <c r="ASO25" s="471"/>
      <c r="ASP25" s="471"/>
      <c r="ASQ25" s="471"/>
      <c r="ASR25" s="471"/>
      <c r="ASS25" s="471"/>
      <c r="AST25" s="471"/>
      <c r="ASU25" s="471"/>
      <c r="ASV25" s="471"/>
      <c r="ASW25" s="471"/>
      <c r="ASX25" s="471"/>
      <c r="ASY25" s="471"/>
      <c r="ASZ25" s="471"/>
      <c r="ATA25" s="471"/>
      <c r="ATB25" s="471"/>
      <c r="ATC25" s="471"/>
      <c r="ATD25" s="471"/>
      <c r="ATE25" s="471"/>
      <c r="ATF25" s="471"/>
      <c r="ATG25" s="471"/>
      <c r="ATH25" s="471"/>
      <c r="ATI25" s="471"/>
      <c r="ATJ25" s="471"/>
      <c r="ATK25" s="471"/>
      <c r="ATL25" s="471"/>
      <c r="ATM25" s="471"/>
      <c r="ATN25" s="471"/>
      <c r="ATO25" s="471"/>
      <c r="ATP25" s="471"/>
      <c r="ATQ25" s="471"/>
      <c r="ATR25" s="471"/>
      <c r="ATS25" s="471"/>
      <c r="ATT25" s="471"/>
      <c r="ATU25" s="471"/>
      <c r="ATV25" s="471"/>
      <c r="ATW25" s="471"/>
      <c r="ATX25" s="471"/>
      <c r="ATY25" s="471"/>
      <c r="ATZ25" s="471"/>
      <c r="AUA25" s="471"/>
      <c r="AUB25" s="471"/>
      <c r="AUC25" s="471"/>
      <c r="AUD25" s="471"/>
      <c r="AUE25" s="471"/>
      <c r="AUF25" s="471"/>
      <c r="AUG25" s="471"/>
      <c r="AUH25" s="471"/>
      <c r="AUI25" s="471"/>
      <c r="AUJ25" s="471"/>
      <c r="AUK25" s="471"/>
      <c r="AUL25" s="471"/>
      <c r="AUM25" s="471"/>
      <c r="AUN25" s="471"/>
      <c r="AUO25" s="471"/>
      <c r="AUP25" s="471"/>
      <c r="AUQ25" s="471"/>
      <c r="AUR25" s="471"/>
      <c r="AUS25" s="471"/>
      <c r="AUT25" s="471"/>
      <c r="AUU25" s="471"/>
      <c r="AUV25" s="471"/>
      <c r="AUW25" s="471"/>
      <c r="AUX25" s="471"/>
      <c r="AUY25" s="471"/>
      <c r="AUZ25" s="471"/>
      <c r="AVA25" s="471"/>
      <c r="AVB25" s="471"/>
      <c r="AVC25" s="471"/>
      <c r="AVD25" s="471"/>
      <c r="AVE25" s="471"/>
      <c r="AVF25" s="471"/>
      <c r="AVG25" s="471"/>
      <c r="AVH25" s="471"/>
      <c r="AVI25" s="471"/>
      <c r="AVJ25" s="471"/>
      <c r="AVK25" s="471"/>
      <c r="AVL25" s="471"/>
      <c r="AVM25" s="471"/>
      <c r="AVN25" s="471"/>
      <c r="AVO25" s="471"/>
      <c r="AVP25" s="471"/>
      <c r="AVQ25" s="471"/>
      <c r="AVR25" s="471"/>
      <c r="AVS25" s="471"/>
      <c r="AVT25" s="471"/>
      <c r="AVU25" s="471"/>
      <c r="AVV25" s="471"/>
      <c r="AVW25" s="471"/>
      <c r="AVX25" s="471"/>
      <c r="AVY25" s="471"/>
      <c r="AVZ25" s="471"/>
      <c r="AWA25" s="471"/>
      <c r="AWB25" s="471"/>
      <c r="AWC25" s="471"/>
      <c r="AWD25" s="471"/>
      <c r="AWE25" s="471"/>
      <c r="AWF25" s="471"/>
      <c r="AWG25" s="471"/>
      <c r="AWH25" s="471"/>
      <c r="AWI25" s="471"/>
      <c r="AWJ25" s="471"/>
      <c r="AWK25" s="471"/>
      <c r="AWL25" s="471"/>
      <c r="AWM25" s="471"/>
      <c r="AWN25" s="471"/>
      <c r="AWO25" s="471"/>
      <c r="AWP25" s="471"/>
      <c r="AWQ25" s="471"/>
      <c r="AWR25" s="471"/>
      <c r="AWS25" s="471"/>
      <c r="AWT25" s="471"/>
      <c r="AWU25" s="471"/>
      <c r="AWV25" s="471"/>
      <c r="AWW25" s="471"/>
      <c r="AWX25" s="471"/>
      <c r="AWY25" s="471"/>
      <c r="AWZ25" s="471"/>
      <c r="AXA25" s="471"/>
      <c r="AXB25" s="471"/>
      <c r="AXC25" s="471"/>
      <c r="AXD25" s="471"/>
      <c r="AXE25" s="471"/>
      <c r="AXF25" s="471"/>
      <c r="AXG25" s="471"/>
      <c r="AXH25" s="471"/>
      <c r="AXI25" s="471"/>
      <c r="AXJ25" s="471"/>
      <c r="AXK25" s="471"/>
      <c r="AXL25" s="471"/>
      <c r="AXM25" s="471"/>
      <c r="AXN25" s="471"/>
      <c r="AXO25" s="471"/>
      <c r="AXP25" s="471"/>
      <c r="AXQ25" s="471"/>
      <c r="AXR25" s="471"/>
      <c r="AXS25" s="471"/>
      <c r="AXT25" s="471"/>
      <c r="AXU25" s="471"/>
      <c r="AXV25" s="471"/>
      <c r="AXW25" s="471"/>
      <c r="AXX25" s="471"/>
      <c r="AXY25" s="471"/>
      <c r="AXZ25" s="471"/>
      <c r="AYA25" s="471"/>
      <c r="AYB25" s="471"/>
      <c r="AYC25" s="471"/>
      <c r="AYD25" s="471"/>
      <c r="AYE25" s="471"/>
      <c r="AYF25" s="471"/>
      <c r="AYG25" s="471"/>
      <c r="AYH25" s="471"/>
      <c r="AYI25" s="471"/>
      <c r="AYJ25" s="471"/>
      <c r="AYK25" s="471"/>
      <c r="AYL25" s="471"/>
      <c r="AYM25" s="471"/>
      <c r="AYN25" s="471"/>
      <c r="AYO25" s="471"/>
      <c r="AYP25" s="471"/>
      <c r="AYQ25" s="471"/>
      <c r="AYR25" s="471"/>
      <c r="AYS25" s="471"/>
      <c r="AYT25" s="471"/>
      <c r="AYU25" s="471"/>
      <c r="AYV25" s="471"/>
      <c r="AYW25" s="471"/>
      <c r="AYX25" s="471"/>
      <c r="AYY25" s="471"/>
      <c r="AYZ25" s="471"/>
      <c r="AZA25" s="471"/>
      <c r="AZB25" s="471"/>
      <c r="AZC25" s="471"/>
      <c r="AZD25" s="471"/>
      <c r="AZE25" s="471"/>
      <c r="AZF25" s="471"/>
      <c r="AZG25" s="471"/>
      <c r="AZH25" s="471"/>
      <c r="AZI25" s="471"/>
      <c r="AZJ25" s="471"/>
      <c r="AZK25" s="471"/>
      <c r="AZL25" s="471"/>
      <c r="AZM25" s="471"/>
      <c r="AZN25" s="471"/>
      <c r="AZO25" s="471"/>
      <c r="AZP25" s="471"/>
      <c r="AZQ25" s="471"/>
      <c r="AZR25" s="471"/>
      <c r="AZS25" s="471"/>
      <c r="AZT25" s="471"/>
      <c r="AZU25" s="471"/>
      <c r="AZV25" s="471"/>
      <c r="AZW25" s="471"/>
      <c r="AZX25" s="471"/>
      <c r="AZY25" s="471"/>
      <c r="AZZ25" s="471"/>
      <c r="BAA25" s="471"/>
      <c r="BAB25" s="471"/>
      <c r="BAC25" s="471"/>
      <c r="BAD25" s="471"/>
      <c r="BAE25" s="471"/>
      <c r="BAF25" s="471"/>
      <c r="BAG25" s="471"/>
      <c r="BAH25" s="471"/>
      <c r="BAI25" s="471"/>
      <c r="BAJ25" s="471"/>
      <c r="BAK25" s="471"/>
      <c r="BAL25" s="471"/>
      <c r="BAM25" s="471"/>
      <c r="BAN25" s="471"/>
      <c r="BAO25" s="471"/>
      <c r="BAP25" s="471"/>
      <c r="BAQ25" s="471"/>
      <c r="BAR25" s="471"/>
      <c r="BAS25" s="471"/>
      <c r="BAT25" s="471"/>
      <c r="BAU25" s="471"/>
      <c r="BAV25" s="471"/>
      <c r="BAW25" s="471"/>
      <c r="BAX25" s="471"/>
      <c r="BAY25" s="471"/>
      <c r="BAZ25" s="471"/>
      <c r="BBA25" s="471"/>
      <c r="BBB25" s="471"/>
      <c r="BBC25" s="471"/>
      <c r="BBD25" s="471"/>
      <c r="BBE25" s="471"/>
      <c r="BBF25" s="471"/>
      <c r="BBG25" s="471"/>
      <c r="BBH25" s="471"/>
      <c r="BBI25" s="471"/>
      <c r="BBJ25" s="471"/>
      <c r="BBK25" s="471"/>
      <c r="BBL25" s="471"/>
      <c r="BBM25" s="471"/>
      <c r="BBN25" s="471"/>
      <c r="BBO25" s="471"/>
      <c r="BBP25" s="471"/>
      <c r="BBQ25" s="471"/>
      <c r="BBR25" s="471"/>
      <c r="BBS25" s="471"/>
      <c r="BBT25" s="471"/>
      <c r="BBU25" s="471"/>
      <c r="BBV25" s="471"/>
      <c r="BBW25" s="471"/>
      <c r="BBX25" s="471"/>
      <c r="BBY25" s="471"/>
      <c r="BBZ25" s="471"/>
      <c r="BCA25" s="471"/>
      <c r="BCB25" s="471"/>
      <c r="BCC25" s="471"/>
      <c r="BCD25" s="471"/>
      <c r="BCE25" s="471"/>
      <c r="BCF25" s="471"/>
      <c r="BCG25" s="471"/>
      <c r="BCH25" s="471"/>
      <c r="BCI25" s="471"/>
      <c r="BCJ25" s="471"/>
      <c r="BCK25" s="471"/>
      <c r="BCL25" s="471"/>
      <c r="BCM25" s="471"/>
      <c r="BCN25" s="471"/>
      <c r="BCO25" s="471"/>
      <c r="BCP25" s="471"/>
      <c r="BCQ25" s="471"/>
      <c r="BCR25" s="471"/>
      <c r="BCS25" s="471"/>
      <c r="BCT25" s="471"/>
      <c r="BCU25" s="471"/>
      <c r="BCV25" s="471"/>
      <c r="BCW25" s="471"/>
      <c r="BCX25" s="471"/>
      <c r="BCY25" s="471"/>
      <c r="BCZ25" s="471"/>
      <c r="BDA25" s="471"/>
      <c r="BDB25" s="471"/>
      <c r="BDC25" s="471"/>
      <c r="BDD25" s="471"/>
      <c r="BDE25" s="471"/>
      <c r="BDF25" s="471"/>
      <c r="BDG25" s="471"/>
      <c r="BDH25" s="471"/>
      <c r="BDI25" s="471"/>
      <c r="BDJ25" s="471"/>
      <c r="BDK25" s="471"/>
      <c r="BDL25" s="471"/>
      <c r="BDM25" s="471"/>
      <c r="BDN25" s="471"/>
      <c r="BDO25" s="471"/>
      <c r="BDP25" s="471"/>
      <c r="BDQ25" s="471"/>
      <c r="BDR25" s="471"/>
      <c r="BDS25" s="471"/>
      <c r="BDT25" s="471"/>
      <c r="BDU25" s="471"/>
      <c r="BDV25" s="471"/>
      <c r="BDW25" s="471"/>
      <c r="BDX25" s="471"/>
      <c r="BDY25" s="471"/>
      <c r="BDZ25" s="471"/>
      <c r="BEA25" s="471"/>
      <c r="BEB25" s="471"/>
      <c r="BEC25" s="471"/>
      <c r="BED25" s="471"/>
    </row>
    <row r="26" spans="1:1486" s="421" customFormat="1" ht="23.45" customHeight="1" x14ac:dyDescent="0.2">
      <c r="A26" s="429" t="str">
        <f>'P5'!B11</f>
        <v xml:space="preserve">5.4. Promoción de la formalización empresarial y laboral en la cadena agroindustrial de la panela </v>
      </c>
      <c r="B26" s="48">
        <f>'P5'!E11</f>
        <v>252678917.33333334</v>
      </c>
      <c r="C26" s="48">
        <f>'P5'!F11</f>
        <v>606429401.60000002</v>
      </c>
      <c r="D26" s="48">
        <f>'P5'!G11</f>
        <v>606429401.60000002</v>
      </c>
      <c r="E26" s="48">
        <f>'P5'!H11</f>
        <v>606429401.60000002</v>
      </c>
      <c r="F26" s="48">
        <f>'P5'!I11</f>
        <v>606429401.60000002</v>
      </c>
      <c r="G26" s="48">
        <f>'P5'!J11</f>
        <v>606429401.60000002</v>
      </c>
      <c r="H26" s="48">
        <f>'P5'!K11</f>
        <v>606429401.60000002</v>
      </c>
      <c r="I26" s="48">
        <f>'P5'!L11</f>
        <v>606429401.60000002</v>
      </c>
      <c r="J26" s="48">
        <f>'P5'!M11</f>
        <v>299789401.60000002</v>
      </c>
      <c r="K26" s="48">
        <f>'P5'!N11</f>
        <v>299789401.60000002</v>
      </c>
      <c r="L26" s="48">
        <f>'P5'!O11</f>
        <v>606429401.60000002</v>
      </c>
      <c r="M26" s="48">
        <f>'P5'!P11</f>
        <v>299789401.60000002</v>
      </c>
      <c r="N26" s="48">
        <f>'P5'!Q11</f>
        <v>299789401.60000002</v>
      </c>
      <c r="O26" s="48">
        <f>'P5'!R11</f>
        <v>606429401.60000002</v>
      </c>
      <c r="P26" s="48">
        <f>'P5'!S11</f>
        <v>299789401.60000002</v>
      </c>
      <c r="Q26" s="48">
        <f>'P5'!T11</f>
        <v>299789401.60000002</v>
      </c>
      <c r="R26" s="48">
        <f>'P5'!U11</f>
        <v>606429401.60000002</v>
      </c>
      <c r="S26" s="48">
        <f>'P5'!V11</f>
        <v>299789401.60000002</v>
      </c>
      <c r="T26" s="48">
        <f>'P5'!W11</f>
        <v>299789401.60000002</v>
      </c>
      <c r="U26" s="48">
        <f>'P5'!X11</f>
        <v>606429401.60000002</v>
      </c>
      <c r="V26" s="48">
        <f>'P5'!Y11</f>
        <v>9321717547.7333374</v>
      </c>
      <c r="W26" s="281">
        <f t="shared" si="1"/>
        <v>2.6617377007671591E-3</v>
      </c>
      <c r="X26" s="327"/>
      <c r="Y26" s="471"/>
      <c r="Z26" s="471"/>
      <c r="AA26" s="471"/>
      <c r="AB26" s="471"/>
      <c r="AC26" s="471"/>
      <c r="AD26" s="471"/>
      <c r="AE26" s="471"/>
      <c r="AF26" s="471"/>
      <c r="AG26" s="471"/>
      <c r="AH26" s="471"/>
      <c r="AI26" s="471"/>
      <c r="AJ26" s="471"/>
      <c r="AK26" s="471"/>
      <c r="AL26" s="471"/>
      <c r="AM26" s="471"/>
      <c r="AN26" s="471"/>
      <c r="AO26" s="471"/>
      <c r="AP26" s="471"/>
      <c r="AQ26" s="471"/>
      <c r="AR26" s="471"/>
      <c r="AS26" s="471"/>
      <c r="AT26" s="471"/>
      <c r="AU26" s="471"/>
      <c r="AV26" s="471"/>
      <c r="AW26" s="471"/>
      <c r="AX26" s="471"/>
      <c r="AY26" s="471"/>
      <c r="AZ26" s="471"/>
      <c r="BA26" s="471"/>
      <c r="BB26" s="471"/>
      <c r="BC26" s="471"/>
      <c r="BD26" s="471"/>
      <c r="BE26" s="471"/>
      <c r="BF26" s="471"/>
      <c r="BG26" s="471"/>
      <c r="BH26" s="471"/>
      <c r="BI26" s="471"/>
      <c r="BJ26" s="471"/>
      <c r="BK26" s="471"/>
      <c r="BL26" s="471"/>
      <c r="BM26" s="471"/>
      <c r="BN26" s="471"/>
      <c r="BO26" s="471"/>
      <c r="BP26" s="471"/>
      <c r="BQ26" s="471"/>
      <c r="BR26" s="471"/>
      <c r="BS26" s="471"/>
      <c r="BT26" s="471"/>
      <c r="BU26" s="471"/>
      <c r="BV26" s="471"/>
      <c r="BW26" s="471"/>
      <c r="BX26" s="471"/>
      <c r="BY26" s="471"/>
      <c r="BZ26" s="471"/>
      <c r="CA26" s="471"/>
      <c r="CB26" s="471"/>
      <c r="CC26" s="471"/>
      <c r="CD26" s="471"/>
      <c r="CE26" s="471"/>
      <c r="CF26" s="471"/>
      <c r="CG26" s="471"/>
      <c r="CH26" s="471"/>
      <c r="CI26" s="471"/>
      <c r="CJ26" s="471"/>
      <c r="CK26" s="471"/>
      <c r="CL26" s="471"/>
      <c r="CM26" s="471"/>
      <c r="CN26" s="471"/>
      <c r="CO26" s="471"/>
      <c r="CP26" s="471"/>
      <c r="CQ26" s="471"/>
      <c r="CR26" s="471"/>
      <c r="CS26" s="471"/>
      <c r="CT26" s="471"/>
      <c r="CU26" s="471"/>
      <c r="CV26" s="471"/>
      <c r="CW26" s="471"/>
      <c r="CX26" s="471"/>
      <c r="CY26" s="471"/>
      <c r="CZ26" s="471"/>
      <c r="DA26" s="471"/>
      <c r="DB26" s="471"/>
      <c r="DC26" s="471"/>
      <c r="DD26" s="471"/>
      <c r="DE26" s="471"/>
      <c r="DF26" s="471"/>
      <c r="DG26" s="471"/>
      <c r="DH26" s="471"/>
      <c r="DI26" s="471"/>
      <c r="DJ26" s="471"/>
      <c r="DK26" s="471"/>
      <c r="DL26" s="471"/>
      <c r="DM26" s="471"/>
      <c r="DN26" s="471"/>
      <c r="DO26" s="471"/>
      <c r="DP26" s="471"/>
      <c r="DQ26" s="471"/>
      <c r="DR26" s="471"/>
      <c r="DS26" s="471"/>
      <c r="DT26" s="471"/>
      <c r="DU26" s="471"/>
      <c r="DV26" s="471"/>
      <c r="DW26" s="471"/>
      <c r="DX26" s="471"/>
      <c r="DY26" s="471"/>
      <c r="DZ26" s="471"/>
      <c r="EA26" s="471"/>
      <c r="EB26" s="471"/>
      <c r="EC26" s="471"/>
      <c r="ED26" s="471"/>
      <c r="EE26" s="471"/>
      <c r="EF26" s="471"/>
      <c r="EG26" s="471"/>
      <c r="EH26" s="471"/>
      <c r="EI26" s="471"/>
      <c r="EJ26" s="471"/>
      <c r="EK26" s="471"/>
      <c r="EL26" s="471"/>
      <c r="EM26" s="471"/>
      <c r="EN26" s="471"/>
      <c r="EO26" s="471"/>
      <c r="EP26" s="471"/>
      <c r="EQ26" s="471"/>
      <c r="ER26" s="471"/>
      <c r="ES26" s="471"/>
      <c r="ET26" s="471"/>
      <c r="EU26" s="471"/>
      <c r="EV26" s="471"/>
      <c r="EW26" s="471"/>
      <c r="EX26" s="471"/>
      <c r="EY26" s="471"/>
      <c r="EZ26" s="471"/>
      <c r="FA26" s="471"/>
      <c r="FB26" s="471"/>
      <c r="FC26" s="471"/>
      <c r="FD26" s="471"/>
      <c r="FE26" s="471"/>
      <c r="FF26" s="471"/>
      <c r="FG26" s="471"/>
      <c r="FH26" s="471"/>
      <c r="FI26" s="471"/>
      <c r="FJ26" s="471"/>
      <c r="FK26" s="471"/>
      <c r="FL26" s="471"/>
      <c r="FM26" s="471"/>
      <c r="FN26" s="471"/>
      <c r="FO26" s="471"/>
      <c r="FP26" s="471"/>
      <c r="FQ26" s="471"/>
      <c r="FR26" s="471"/>
      <c r="FS26" s="471"/>
      <c r="FT26" s="471"/>
      <c r="FU26" s="471"/>
      <c r="FV26" s="471"/>
      <c r="FW26" s="471"/>
      <c r="FX26" s="471"/>
      <c r="FY26" s="471"/>
      <c r="FZ26" s="471"/>
      <c r="GA26" s="471"/>
      <c r="GB26" s="471"/>
      <c r="GC26" s="471"/>
      <c r="GD26" s="471"/>
      <c r="GE26" s="471"/>
      <c r="GF26" s="471"/>
      <c r="GG26" s="471"/>
      <c r="GH26" s="471"/>
      <c r="GI26" s="471"/>
      <c r="GJ26" s="471"/>
      <c r="GK26" s="471"/>
      <c r="GL26" s="471"/>
      <c r="GM26" s="471"/>
      <c r="GN26" s="471"/>
      <c r="GO26" s="471"/>
      <c r="GP26" s="471"/>
      <c r="GQ26" s="471"/>
      <c r="GR26" s="471"/>
      <c r="GS26" s="471"/>
      <c r="GT26" s="471"/>
      <c r="GU26" s="471"/>
      <c r="GV26" s="471"/>
      <c r="GW26" s="471"/>
      <c r="GX26" s="471"/>
      <c r="GY26" s="471"/>
      <c r="GZ26" s="471"/>
      <c r="HA26" s="471"/>
      <c r="HB26" s="471"/>
      <c r="HC26" s="471"/>
      <c r="HD26" s="471"/>
      <c r="HE26" s="471"/>
      <c r="HF26" s="471"/>
      <c r="HG26" s="471"/>
      <c r="HH26" s="471"/>
      <c r="HI26" s="471"/>
      <c r="HJ26" s="471"/>
      <c r="HK26" s="471"/>
      <c r="HL26" s="471"/>
      <c r="HM26" s="471"/>
      <c r="HN26" s="471"/>
      <c r="HO26" s="471"/>
      <c r="HP26" s="471"/>
      <c r="HQ26" s="471"/>
      <c r="HR26" s="471"/>
      <c r="HS26" s="471"/>
      <c r="HT26" s="471"/>
      <c r="HU26" s="471"/>
      <c r="HV26" s="471"/>
      <c r="HW26" s="471"/>
      <c r="HX26" s="471"/>
      <c r="HY26" s="471"/>
      <c r="HZ26" s="471"/>
      <c r="IA26" s="471"/>
      <c r="IB26" s="471"/>
      <c r="IC26" s="471"/>
      <c r="ID26" s="471"/>
      <c r="IE26" s="471"/>
      <c r="IF26" s="471"/>
      <c r="IG26" s="471"/>
      <c r="IH26" s="471"/>
      <c r="II26" s="471"/>
      <c r="IJ26" s="471"/>
      <c r="IK26" s="471"/>
      <c r="IL26" s="471"/>
      <c r="IM26" s="471"/>
      <c r="IN26" s="471"/>
      <c r="IO26" s="471"/>
      <c r="IP26" s="471"/>
      <c r="IQ26" s="471"/>
      <c r="IR26" s="471"/>
      <c r="IS26" s="471"/>
      <c r="IT26" s="471"/>
      <c r="IU26" s="471"/>
      <c r="IV26" s="471"/>
      <c r="IW26" s="471"/>
      <c r="IX26" s="471"/>
      <c r="IY26" s="471"/>
      <c r="IZ26" s="471"/>
      <c r="JA26" s="471"/>
      <c r="JB26" s="471"/>
      <c r="JC26" s="471"/>
      <c r="JD26" s="471"/>
      <c r="JE26" s="471"/>
      <c r="JF26" s="471"/>
      <c r="JG26" s="471"/>
      <c r="JH26" s="471"/>
      <c r="JI26" s="471"/>
      <c r="JJ26" s="471"/>
      <c r="JK26" s="471"/>
      <c r="JL26" s="471"/>
      <c r="JM26" s="471"/>
      <c r="JN26" s="471"/>
      <c r="JO26" s="471"/>
      <c r="JP26" s="471"/>
      <c r="JQ26" s="471"/>
      <c r="JR26" s="471"/>
      <c r="JS26" s="471"/>
      <c r="JT26" s="471"/>
      <c r="JU26" s="471"/>
      <c r="JV26" s="471"/>
      <c r="JW26" s="471"/>
      <c r="JX26" s="471"/>
      <c r="JY26" s="471"/>
      <c r="JZ26" s="471"/>
      <c r="KA26" s="471"/>
      <c r="KB26" s="471"/>
      <c r="KC26" s="471"/>
      <c r="KD26" s="471"/>
      <c r="KE26" s="471"/>
      <c r="KF26" s="471"/>
      <c r="KG26" s="471"/>
      <c r="KH26" s="471"/>
      <c r="KI26" s="471"/>
      <c r="KJ26" s="471"/>
      <c r="KK26" s="471"/>
      <c r="KL26" s="471"/>
      <c r="KM26" s="471"/>
      <c r="KN26" s="471"/>
      <c r="KO26" s="471"/>
      <c r="KP26" s="471"/>
      <c r="KQ26" s="471"/>
      <c r="KR26" s="471"/>
      <c r="KS26" s="471"/>
      <c r="KT26" s="471"/>
      <c r="KU26" s="471"/>
      <c r="KV26" s="471"/>
      <c r="KW26" s="471"/>
      <c r="KX26" s="471"/>
      <c r="KY26" s="471"/>
      <c r="KZ26" s="471"/>
      <c r="LA26" s="471"/>
      <c r="LB26" s="471"/>
      <c r="LC26" s="471"/>
      <c r="LD26" s="471"/>
      <c r="LE26" s="471"/>
      <c r="LF26" s="471"/>
      <c r="LG26" s="471"/>
      <c r="LH26" s="471"/>
      <c r="LI26" s="471"/>
      <c r="LJ26" s="471"/>
      <c r="LK26" s="471"/>
      <c r="LL26" s="471"/>
      <c r="LM26" s="471"/>
      <c r="LN26" s="471"/>
      <c r="LO26" s="471"/>
      <c r="LP26" s="471"/>
      <c r="LQ26" s="471"/>
      <c r="LR26" s="471"/>
      <c r="LS26" s="471"/>
      <c r="LT26" s="471"/>
      <c r="LU26" s="471"/>
      <c r="LV26" s="471"/>
      <c r="LW26" s="471"/>
      <c r="LX26" s="471"/>
      <c r="LY26" s="471"/>
      <c r="LZ26" s="471"/>
      <c r="MA26" s="471"/>
      <c r="MB26" s="471"/>
      <c r="MC26" s="471"/>
      <c r="MD26" s="471"/>
      <c r="ME26" s="471"/>
      <c r="MF26" s="471"/>
      <c r="MG26" s="471"/>
      <c r="MH26" s="471"/>
      <c r="MI26" s="471"/>
      <c r="MJ26" s="471"/>
      <c r="MK26" s="471"/>
      <c r="ML26" s="471"/>
      <c r="MM26" s="471"/>
      <c r="MN26" s="471"/>
      <c r="MO26" s="471"/>
      <c r="MP26" s="471"/>
      <c r="MQ26" s="471"/>
      <c r="MR26" s="471"/>
      <c r="MS26" s="471"/>
      <c r="MT26" s="471"/>
      <c r="MU26" s="471"/>
      <c r="MV26" s="471"/>
      <c r="MW26" s="471"/>
      <c r="MX26" s="471"/>
      <c r="MY26" s="471"/>
      <c r="MZ26" s="471"/>
      <c r="NA26" s="471"/>
      <c r="NB26" s="471"/>
      <c r="NC26" s="471"/>
      <c r="ND26" s="471"/>
      <c r="NE26" s="471"/>
      <c r="NF26" s="471"/>
      <c r="NG26" s="471"/>
      <c r="NH26" s="471"/>
      <c r="NI26" s="471"/>
      <c r="NJ26" s="471"/>
      <c r="NK26" s="471"/>
      <c r="NL26" s="471"/>
      <c r="NM26" s="471"/>
      <c r="NN26" s="471"/>
      <c r="NO26" s="471"/>
      <c r="NP26" s="471"/>
      <c r="NQ26" s="471"/>
      <c r="NR26" s="471"/>
      <c r="NS26" s="471"/>
      <c r="NT26" s="471"/>
      <c r="NU26" s="471"/>
      <c r="NV26" s="471"/>
      <c r="NW26" s="471"/>
      <c r="NX26" s="471"/>
      <c r="NY26" s="471"/>
      <c r="NZ26" s="471"/>
      <c r="OA26" s="471"/>
      <c r="OB26" s="471"/>
      <c r="OC26" s="471"/>
      <c r="OD26" s="471"/>
      <c r="OE26" s="471"/>
      <c r="OF26" s="471"/>
      <c r="OG26" s="471"/>
      <c r="OH26" s="471"/>
      <c r="OI26" s="471"/>
      <c r="OJ26" s="471"/>
      <c r="OK26" s="471"/>
      <c r="OL26" s="471"/>
      <c r="OM26" s="471"/>
      <c r="ON26" s="471"/>
      <c r="OO26" s="471"/>
      <c r="OP26" s="471"/>
      <c r="OQ26" s="471"/>
      <c r="OR26" s="471"/>
      <c r="OS26" s="471"/>
      <c r="OT26" s="471"/>
      <c r="OU26" s="471"/>
      <c r="OV26" s="471"/>
      <c r="OW26" s="471"/>
      <c r="OX26" s="471"/>
      <c r="OY26" s="471"/>
      <c r="OZ26" s="471"/>
      <c r="PA26" s="471"/>
      <c r="PB26" s="471"/>
      <c r="PC26" s="471"/>
      <c r="PD26" s="471"/>
      <c r="PE26" s="471"/>
      <c r="PF26" s="471"/>
      <c r="PG26" s="471"/>
      <c r="PH26" s="471"/>
      <c r="PI26" s="471"/>
      <c r="PJ26" s="471"/>
      <c r="PK26" s="471"/>
      <c r="PL26" s="471"/>
      <c r="PM26" s="471"/>
      <c r="PN26" s="471"/>
      <c r="PO26" s="471"/>
      <c r="PP26" s="471"/>
      <c r="PQ26" s="471"/>
      <c r="PR26" s="471"/>
      <c r="PS26" s="471"/>
      <c r="PT26" s="471"/>
      <c r="PU26" s="471"/>
      <c r="PV26" s="471"/>
      <c r="PW26" s="471"/>
      <c r="PX26" s="471"/>
      <c r="PY26" s="471"/>
      <c r="PZ26" s="471"/>
      <c r="QA26" s="471"/>
      <c r="QB26" s="471"/>
      <c r="QC26" s="471"/>
      <c r="QD26" s="471"/>
      <c r="QE26" s="471"/>
      <c r="QF26" s="471"/>
      <c r="QG26" s="471"/>
      <c r="QH26" s="471"/>
      <c r="QI26" s="471"/>
      <c r="QJ26" s="471"/>
      <c r="QK26" s="471"/>
      <c r="QL26" s="471"/>
      <c r="QM26" s="471"/>
      <c r="QN26" s="471"/>
      <c r="QO26" s="471"/>
      <c r="QP26" s="471"/>
      <c r="QQ26" s="471"/>
      <c r="QR26" s="471"/>
      <c r="QS26" s="471"/>
      <c r="QT26" s="471"/>
      <c r="QU26" s="471"/>
      <c r="QV26" s="471"/>
      <c r="QW26" s="471"/>
      <c r="QX26" s="471"/>
      <c r="QY26" s="471"/>
      <c r="QZ26" s="471"/>
      <c r="RA26" s="471"/>
      <c r="RB26" s="471"/>
      <c r="RC26" s="471"/>
      <c r="RD26" s="471"/>
      <c r="RE26" s="471"/>
      <c r="RF26" s="471"/>
      <c r="RG26" s="471"/>
      <c r="RH26" s="471"/>
      <c r="RI26" s="471"/>
      <c r="RJ26" s="471"/>
      <c r="RK26" s="471"/>
      <c r="RL26" s="471"/>
      <c r="RM26" s="471"/>
      <c r="RN26" s="471"/>
      <c r="RO26" s="471"/>
      <c r="RP26" s="471"/>
      <c r="RQ26" s="471"/>
      <c r="RR26" s="471"/>
      <c r="RS26" s="471"/>
      <c r="RT26" s="471"/>
      <c r="RU26" s="471"/>
      <c r="RV26" s="471"/>
      <c r="RW26" s="471"/>
      <c r="RX26" s="471"/>
      <c r="RY26" s="471"/>
      <c r="RZ26" s="471"/>
      <c r="SA26" s="471"/>
      <c r="SB26" s="471"/>
      <c r="SC26" s="471"/>
      <c r="SD26" s="471"/>
      <c r="SE26" s="471"/>
      <c r="SF26" s="471"/>
      <c r="SG26" s="471"/>
      <c r="SH26" s="471"/>
      <c r="SI26" s="471"/>
      <c r="SJ26" s="471"/>
      <c r="SK26" s="471"/>
      <c r="SL26" s="471"/>
      <c r="SM26" s="471"/>
      <c r="SN26" s="471"/>
      <c r="SO26" s="471"/>
      <c r="SP26" s="471"/>
      <c r="SQ26" s="471"/>
      <c r="SR26" s="471"/>
      <c r="SS26" s="471"/>
      <c r="ST26" s="471"/>
      <c r="SU26" s="471"/>
      <c r="SV26" s="471"/>
      <c r="SW26" s="471"/>
      <c r="SX26" s="471"/>
      <c r="SY26" s="471"/>
      <c r="SZ26" s="471"/>
      <c r="TA26" s="471"/>
      <c r="TB26" s="471"/>
      <c r="TC26" s="471"/>
      <c r="TD26" s="471"/>
      <c r="TE26" s="471"/>
      <c r="TF26" s="471"/>
      <c r="TG26" s="471"/>
      <c r="TH26" s="471"/>
      <c r="TI26" s="471"/>
      <c r="TJ26" s="471"/>
      <c r="TK26" s="471"/>
      <c r="TL26" s="471"/>
      <c r="TM26" s="471"/>
      <c r="TN26" s="471"/>
      <c r="TO26" s="471"/>
      <c r="TP26" s="471"/>
      <c r="TQ26" s="471"/>
      <c r="TR26" s="471"/>
      <c r="TS26" s="471"/>
      <c r="TT26" s="471"/>
      <c r="TU26" s="471"/>
      <c r="TV26" s="471"/>
      <c r="TW26" s="471"/>
      <c r="TX26" s="471"/>
      <c r="TY26" s="471"/>
      <c r="TZ26" s="471"/>
      <c r="UA26" s="471"/>
      <c r="UB26" s="471"/>
      <c r="UC26" s="471"/>
      <c r="UD26" s="471"/>
      <c r="UE26" s="471"/>
      <c r="UF26" s="471"/>
      <c r="UG26" s="471"/>
      <c r="UH26" s="471"/>
      <c r="UI26" s="471"/>
      <c r="UJ26" s="471"/>
      <c r="UK26" s="471"/>
      <c r="UL26" s="471"/>
      <c r="UM26" s="471"/>
      <c r="UN26" s="471"/>
      <c r="UO26" s="471"/>
      <c r="UP26" s="471"/>
      <c r="UQ26" s="471"/>
      <c r="UR26" s="471"/>
      <c r="US26" s="471"/>
      <c r="UT26" s="471"/>
      <c r="UU26" s="471"/>
      <c r="UV26" s="471"/>
      <c r="UW26" s="471"/>
      <c r="UX26" s="471"/>
      <c r="UY26" s="471"/>
      <c r="UZ26" s="471"/>
      <c r="VA26" s="471"/>
      <c r="VB26" s="471"/>
      <c r="VC26" s="471"/>
      <c r="VD26" s="471"/>
      <c r="VE26" s="471"/>
      <c r="VF26" s="471"/>
      <c r="VG26" s="471"/>
      <c r="VH26" s="471"/>
      <c r="VI26" s="471"/>
      <c r="VJ26" s="471"/>
      <c r="VK26" s="471"/>
      <c r="VL26" s="471"/>
      <c r="VM26" s="471"/>
      <c r="VN26" s="471"/>
      <c r="VO26" s="471"/>
      <c r="VP26" s="471"/>
      <c r="VQ26" s="471"/>
      <c r="VR26" s="471"/>
      <c r="VS26" s="471"/>
      <c r="VT26" s="471"/>
      <c r="VU26" s="471"/>
      <c r="VV26" s="471"/>
      <c r="VW26" s="471"/>
      <c r="VX26" s="471"/>
      <c r="VY26" s="471"/>
      <c r="VZ26" s="471"/>
      <c r="WA26" s="471"/>
      <c r="WB26" s="471"/>
      <c r="WC26" s="471"/>
      <c r="WD26" s="471"/>
      <c r="WE26" s="471"/>
      <c r="WF26" s="471"/>
      <c r="WG26" s="471"/>
      <c r="WH26" s="471"/>
      <c r="WI26" s="471"/>
      <c r="WJ26" s="471"/>
      <c r="WK26" s="471"/>
      <c r="WL26" s="471"/>
      <c r="WM26" s="471"/>
      <c r="WN26" s="471"/>
      <c r="WO26" s="471"/>
      <c r="WP26" s="471"/>
      <c r="WQ26" s="471"/>
      <c r="WR26" s="471"/>
      <c r="WS26" s="471"/>
      <c r="WT26" s="471"/>
      <c r="WU26" s="471"/>
      <c r="WV26" s="471"/>
      <c r="WW26" s="471"/>
      <c r="WX26" s="471"/>
      <c r="WY26" s="471"/>
      <c r="WZ26" s="471"/>
      <c r="XA26" s="471"/>
      <c r="XB26" s="471"/>
      <c r="XC26" s="471"/>
      <c r="XD26" s="471"/>
      <c r="XE26" s="471"/>
      <c r="XF26" s="471"/>
      <c r="XG26" s="471"/>
      <c r="XH26" s="471"/>
      <c r="XI26" s="471"/>
      <c r="XJ26" s="471"/>
      <c r="XK26" s="471"/>
      <c r="XL26" s="471"/>
      <c r="XM26" s="471"/>
      <c r="XN26" s="471"/>
      <c r="XO26" s="471"/>
      <c r="XP26" s="471"/>
      <c r="XQ26" s="471"/>
      <c r="XR26" s="471"/>
      <c r="XS26" s="471"/>
      <c r="XT26" s="471"/>
      <c r="XU26" s="471"/>
      <c r="XV26" s="471"/>
      <c r="XW26" s="471"/>
      <c r="XX26" s="471"/>
      <c r="XY26" s="471"/>
      <c r="XZ26" s="471"/>
      <c r="YA26" s="471"/>
      <c r="YB26" s="471"/>
      <c r="YC26" s="471"/>
      <c r="YD26" s="471"/>
      <c r="YE26" s="471"/>
      <c r="YF26" s="471"/>
      <c r="YG26" s="471"/>
      <c r="YH26" s="471"/>
      <c r="YI26" s="471"/>
      <c r="YJ26" s="471"/>
      <c r="YK26" s="471"/>
      <c r="YL26" s="471"/>
      <c r="YM26" s="471"/>
      <c r="YN26" s="471"/>
      <c r="YO26" s="471"/>
      <c r="YP26" s="471"/>
      <c r="YQ26" s="471"/>
      <c r="YR26" s="471"/>
      <c r="YS26" s="471"/>
      <c r="YT26" s="471"/>
      <c r="YU26" s="471"/>
      <c r="YV26" s="471"/>
      <c r="YW26" s="471"/>
      <c r="YX26" s="471"/>
      <c r="YY26" s="471"/>
      <c r="YZ26" s="471"/>
      <c r="ZA26" s="471"/>
      <c r="ZB26" s="471"/>
      <c r="ZC26" s="471"/>
      <c r="ZD26" s="471"/>
      <c r="ZE26" s="471"/>
      <c r="ZF26" s="471"/>
      <c r="ZG26" s="471"/>
      <c r="ZH26" s="471"/>
      <c r="ZI26" s="471"/>
      <c r="ZJ26" s="471"/>
      <c r="ZK26" s="471"/>
      <c r="ZL26" s="471"/>
      <c r="ZM26" s="471"/>
      <c r="ZN26" s="471"/>
      <c r="ZO26" s="471"/>
      <c r="ZP26" s="471"/>
      <c r="ZQ26" s="471"/>
      <c r="ZR26" s="471"/>
      <c r="ZS26" s="471"/>
      <c r="ZT26" s="471"/>
      <c r="ZU26" s="471"/>
      <c r="ZV26" s="471"/>
      <c r="ZW26" s="471"/>
      <c r="ZX26" s="471"/>
      <c r="ZY26" s="471"/>
      <c r="ZZ26" s="471"/>
      <c r="AAA26" s="471"/>
      <c r="AAB26" s="471"/>
      <c r="AAC26" s="471"/>
      <c r="AAD26" s="471"/>
      <c r="AAE26" s="471"/>
      <c r="AAF26" s="471"/>
      <c r="AAG26" s="471"/>
      <c r="AAH26" s="471"/>
      <c r="AAI26" s="471"/>
      <c r="AAJ26" s="471"/>
      <c r="AAK26" s="471"/>
      <c r="AAL26" s="471"/>
      <c r="AAM26" s="471"/>
      <c r="AAN26" s="471"/>
      <c r="AAO26" s="471"/>
      <c r="AAP26" s="471"/>
      <c r="AAQ26" s="471"/>
      <c r="AAR26" s="471"/>
      <c r="AAS26" s="471"/>
      <c r="AAT26" s="471"/>
      <c r="AAU26" s="471"/>
      <c r="AAV26" s="471"/>
      <c r="AAW26" s="471"/>
      <c r="AAX26" s="471"/>
      <c r="AAY26" s="471"/>
      <c r="AAZ26" s="471"/>
      <c r="ABA26" s="471"/>
      <c r="ABB26" s="471"/>
      <c r="ABC26" s="471"/>
      <c r="ABD26" s="471"/>
      <c r="ABE26" s="471"/>
      <c r="ABF26" s="471"/>
      <c r="ABG26" s="471"/>
      <c r="ABH26" s="471"/>
      <c r="ABI26" s="471"/>
      <c r="ABJ26" s="471"/>
      <c r="ABK26" s="471"/>
      <c r="ABL26" s="471"/>
      <c r="ABM26" s="471"/>
      <c r="ABN26" s="471"/>
      <c r="ABO26" s="471"/>
      <c r="ABP26" s="471"/>
      <c r="ABQ26" s="471"/>
      <c r="ABR26" s="471"/>
      <c r="ABS26" s="471"/>
      <c r="ABT26" s="471"/>
      <c r="ABU26" s="471"/>
      <c r="ABV26" s="471"/>
      <c r="ABW26" s="471"/>
      <c r="ABX26" s="471"/>
      <c r="ABY26" s="471"/>
      <c r="ABZ26" s="471"/>
      <c r="ACA26" s="471"/>
      <c r="ACB26" s="471"/>
      <c r="ACC26" s="471"/>
      <c r="ACD26" s="471"/>
      <c r="ACE26" s="471"/>
      <c r="ACF26" s="471"/>
      <c r="ACG26" s="471"/>
      <c r="ACH26" s="471"/>
      <c r="ACI26" s="471"/>
      <c r="ACJ26" s="471"/>
      <c r="ACK26" s="471"/>
      <c r="ACL26" s="471"/>
      <c r="ACM26" s="471"/>
      <c r="ACN26" s="471"/>
      <c r="ACO26" s="471"/>
      <c r="ACP26" s="471"/>
      <c r="ACQ26" s="471"/>
      <c r="ACR26" s="471"/>
      <c r="ACS26" s="471"/>
      <c r="ACT26" s="471"/>
      <c r="ACU26" s="471"/>
      <c r="ACV26" s="471"/>
      <c r="ACW26" s="471"/>
      <c r="ACX26" s="471"/>
      <c r="ACY26" s="471"/>
      <c r="ACZ26" s="471"/>
      <c r="ADA26" s="471"/>
      <c r="ADB26" s="471"/>
      <c r="ADC26" s="471"/>
      <c r="ADD26" s="471"/>
      <c r="ADE26" s="471"/>
      <c r="ADF26" s="471"/>
      <c r="ADG26" s="471"/>
      <c r="ADH26" s="471"/>
      <c r="ADI26" s="471"/>
      <c r="ADJ26" s="471"/>
      <c r="ADK26" s="471"/>
      <c r="ADL26" s="471"/>
      <c r="ADM26" s="471"/>
      <c r="ADN26" s="471"/>
      <c r="ADO26" s="471"/>
      <c r="ADP26" s="471"/>
      <c r="ADQ26" s="471"/>
      <c r="ADR26" s="471"/>
      <c r="ADS26" s="471"/>
      <c r="ADT26" s="471"/>
      <c r="ADU26" s="471"/>
      <c r="ADV26" s="471"/>
      <c r="ADW26" s="471"/>
      <c r="ADX26" s="471"/>
      <c r="ADY26" s="471"/>
      <c r="ADZ26" s="471"/>
      <c r="AEA26" s="471"/>
      <c r="AEB26" s="471"/>
      <c r="AEC26" s="471"/>
      <c r="AED26" s="471"/>
      <c r="AEE26" s="471"/>
      <c r="AEF26" s="471"/>
      <c r="AEG26" s="471"/>
      <c r="AEH26" s="471"/>
      <c r="AEI26" s="471"/>
      <c r="AEJ26" s="471"/>
      <c r="AEK26" s="471"/>
      <c r="AEL26" s="471"/>
      <c r="AEM26" s="471"/>
      <c r="AEN26" s="471"/>
      <c r="AEO26" s="471"/>
      <c r="AEP26" s="471"/>
      <c r="AEQ26" s="471"/>
      <c r="AER26" s="471"/>
      <c r="AES26" s="471"/>
      <c r="AET26" s="471"/>
      <c r="AEU26" s="471"/>
      <c r="AEV26" s="471"/>
      <c r="AEW26" s="471"/>
      <c r="AEX26" s="471"/>
      <c r="AEY26" s="471"/>
      <c r="AEZ26" s="471"/>
      <c r="AFA26" s="471"/>
      <c r="AFB26" s="471"/>
      <c r="AFC26" s="471"/>
      <c r="AFD26" s="471"/>
      <c r="AFE26" s="471"/>
      <c r="AFF26" s="471"/>
      <c r="AFG26" s="471"/>
      <c r="AFH26" s="471"/>
      <c r="AFI26" s="471"/>
      <c r="AFJ26" s="471"/>
      <c r="AFK26" s="471"/>
      <c r="AFL26" s="471"/>
      <c r="AFM26" s="471"/>
      <c r="AFN26" s="471"/>
      <c r="AFO26" s="471"/>
      <c r="AFP26" s="471"/>
      <c r="AFQ26" s="471"/>
      <c r="AFR26" s="471"/>
      <c r="AFS26" s="471"/>
      <c r="AFT26" s="471"/>
      <c r="AFU26" s="471"/>
      <c r="AFV26" s="471"/>
      <c r="AFW26" s="471"/>
      <c r="AFX26" s="471"/>
      <c r="AFY26" s="471"/>
      <c r="AFZ26" s="471"/>
      <c r="AGA26" s="471"/>
      <c r="AGB26" s="471"/>
      <c r="AGC26" s="471"/>
      <c r="AGD26" s="471"/>
      <c r="AGE26" s="471"/>
      <c r="AGF26" s="471"/>
      <c r="AGG26" s="471"/>
      <c r="AGH26" s="471"/>
      <c r="AGI26" s="471"/>
      <c r="AGJ26" s="471"/>
      <c r="AGK26" s="471"/>
      <c r="AGL26" s="471"/>
      <c r="AGM26" s="471"/>
      <c r="AGN26" s="471"/>
      <c r="AGO26" s="471"/>
      <c r="AGP26" s="471"/>
      <c r="AGQ26" s="471"/>
      <c r="AGR26" s="471"/>
      <c r="AGS26" s="471"/>
      <c r="AGT26" s="471"/>
      <c r="AGU26" s="471"/>
      <c r="AGV26" s="471"/>
      <c r="AGW26" s="471"/>
      <c r="AGX26" s="471"/>
      <c r="AGY26" s="471"/>
      <c r="AGZ26" s="471"/>
      <c r="AHA26" s="471"/>
      <c r="AHB26" s="471"/>
      <c r="AHC26" s="471"/>
      <c r="AHD26" s="471"/>
      <c r="AHE26" s="471"/>
      <c r="AHF26" s="471"/>
      <c r="AHG26" s="471"/>
      <c r="AHH26" s="471"/>
      <c r="AHI26" s="471"/>
      <c r="AHJ26" s="471"/>
      <c r="AHK26" s="471"/>
      <c r="AHL26" s="471"/>
      <c r="AHM26" s="471"/>
      <c r="AHN26" s="471"/>
      <c r="AHO26" s="471"/>
      <c r="AHP26" s="471"/>
      <c r="AHQ26" s="471"/>
      <c r="AHR26" s="471"/>
      <c r="AHS26" s="471"/>
      <c r="AHT26" s="471"/>
      <c r="AHU26" s="471"/>
      <c r="AHV26" s="471"/>
      <c r="AHW26" s="471"/>
      <c r="AHX26" s="471"/>
      <c r="AHY26" s="471"/>
      <c r="AHZ26" s="471"/>
      <c r="AIA26" s="471"/>
      <c r="AIB26" s="471"/>
      <c r="AIC26" s="471"/>
      <c r="AID26" s="471"/>
      <c r="AIE26" s="471"/>
      <c r="AIF26" s="471"/>
      <c r="AIG26" s="471"/>
      <c r="AIH26" s="471"/>
      <c r="AII26" s="471"/>
      <c r="AIJ26" s="471"/>
      <c r="AIK26" s="471"/>
      <c r="AIL26" s="471"/>
      <c r="AIM26" s="471"/>
      <c r="AIN26" s="471"/>
      <c r="AIO26" s="471"/>
      <c r="AIP26" s="471"/>
      <c r="AIQ26" s="471"/>
      <c r="AIR26" s="471"/>
      <c r="AIS26" s="471"/>
      <c r="AIT26" s="471"/>
      <c r="AIU26" s="471"/>
      <c r="AIV26" s="471"/>
      <c r="AIW26" s="471"/>
      <c r="AIX26" s="471"/>
      <c r="AIY26" s="471"/>
      <c r="AIZ26" s="471"/>
      <c r="AJA26" s="471"/>
      <c r="AJB26" s="471"/>
      <c r="AJC26" s="471"/>
      <c r="AJD26" s="471"/>
      <c r="AJE26" s="471"/>
      <c r="AJF26" s="471"/>
      <c r="AJG26" s="471"/>
      <c r="AJH26" s="471"/>
      <c r="AJI26" s="471"/>
      <c r="AJJ26" s="471"/>
      <c r="AJK26" s="471"/>
      <c r="AJL26" s="471"/>
      <c r="AJM26" s="471"/>
      <c r="AJN26" s="471"/>
      <c r="AJO26" s="471"/>
      <c r="AJP26" s="471"/>
      <c r="AJQ26" s="471"/>
      <c r="AJR26" s="471"/>
      <c r="AJS26" s="471"/>
      <c r="AJT26" s="471"/>
      <c r="AJU26" s="471"/>
      <c r="AJV26" s="471"/>
      <c r="AJW26" s="471"/>
      <c r="AJX26" s="471"/>
      <c r="AJY26" s="471"/>
      <c r="AJZ26" s="471"/>
      <c r="AKA26" s="471"/>
      <c r="AKB26" s="471"/>
      <c r="AKC26" s="471"/>
      <c r="AKD26" s="471"/>
      <c r="AKE26" s="471"/>
      <c r="AKF26" s="471"/>
      <c r="AKG26" s="471"/>
      <c r="AKH26" s="471"/>
      <c r="AKI26" s="471"/>
      <c r="AKJ26" s="471"/>
      <c r="AKK26" s="471"/>
      <c r="AKL26" s="471"/>
      <c r="AKM26" s="471"/>
      <c r="AKN26" s="471"/>
      <c r="AKO26" s="471"/>
      <c r="AKP26" s="471"/>
      <c r="AKQ26" s="471"/>
      <c r="AKR26" s="471"/>
      <c r="AKS26" s="471"/>
      <c r="AKT26" s="471"/>
      <c r="AKU26" s="471"/>
      <c r="AKV26" s="471"/>
      <c r="AKW26" s="471"/>
      <c r="AKX26" s="471"/>
      <c r="AKY26" s="471"/>
      <c r="AKZ26" s="471"/>
      <c r="ALA26" s="471"/>
      <c r="ALB26" s="471"/>
      <c r="ALC26" s="471"/>
      <c r="ALD26" s="471"/>
      <c r="ALE26" s="471"/>
      <c r="ALF26" s="471"/>
      <c r="ALG26" s="471"/>
      <c r="ALH26" s="471"/>
      <c r="ALI26" s="471"/>
      <c r="ALJ26" s="471"/>
      <c r="ALK26" s="471"/>
      <c r="ALL26" s="471"/>
      <c r="ALM26" s="471"/>
      <c r="ALN26" s="471"/>
      <c r="ALO26" s="471"/>
      <c r="ALP26" s="471"/>
      <c r="ALQ26" s="471"/>
      <c r="ALR26" s="471"/>
      <c r="ALS26" s="471"/>
      <c r="ALT26" s="471"/>
      <c r="ALU26" s="471"/>
      <c r="ALV26" s="471"/>
      <c r="ALW26" s="471"/>
      <c r="ALX26" s="471"/>
      <c r="ALY26" s="471"/>
      <c r="ALZ26" s="471"/>
      <c r="AMA26" s="471"/>
      <c r="AMB26" s="471"/>
      <c r="AMC26" s="471"/>
      <c r="AMD26" s="471"/>
      <c r="AME26" s="471"/>
      <c r="AMF26" s="471"/>
      <c r="AMG26" s="471"/>
      <c r="AMH26" s="471"/>
      <c r="AMI26" s="471"/>
      <c r="AMJ26" s="471"/>
      <c r="AMK26" s="471"/>
      <c r="AML26" s="471"/>
      <c r="AMM26" s="471"/>
      <c r="AMN26" s="471"/>
      <c r="AMO26" s="471"/>
      <c r="AMP26" s="471"/>
      <c r="AMQ26" s="471"/>
      <c r="AMR26" s="471"/>
      <c r="AMS26" s="471"/>
      <c r="AMT26" s="471"/>
      <c r="AMU26" s="471"/>
      <c r="AMV26" s="471"/>
      <c r="AMW26" s="471"/>
      <c r="AMX26" s="471"/>
      <c r="AMY26" s="471"/>
      <c r="AMZ26" s="471"/>
      <c r="ANA26" s="471"/>
      <c r="ANB26" s="471"/>
      <c r="ANC26" s="471"/>
      <c r="AND26" s="471"/>
      <c r="ANE26" s="471"/>
      <c r="ANF26" s="471"/>
      <c r="ANG26" s="471"/>
      <c r="ANH26" s="471"/>
      <c r="ANI26" s="471"/>
      <c r="ANJ26" s="471"/>
      <c r="ANK26" s="471"/>
      <c r="ANL26" s="471"/>
      <c r="ANM26" s="471"/>
      <c r="ANN26" s="471"/>
      <c r="ANO26" s="471"/>
      <c r="ANP26" s="471"/>
      <c r="ANQ26" s="471"/>
      <c r="ANR26" s="471"/>
      <c r="ANS26" s="471"/>
      <c r="ANT26" s="471"/>
      <c r="ANU26" s="471"/>
      <c r="ANV26" s="471"/>
      <c r="ANW26" s="471"/>
      <c r="ANX26" s="471"/>
      <c r="ANY26" s="471"/>
      <c r="ANZ26" s="471"/>
      <c r="AOA26" s="471"/>
      <c r="AOB26" s="471"/>
      <c r="AOC26" s="471"/>
      <c r="AOD26" s="471"/>
      <c r="AOE26" s="471"/>
      <c r="AOF26" s="471"/>
      <c r="AOG26" s="471"/>
      <c r="AOH26" s="471"/>
      <c r="AOI26" s="471"/>
      <c r="AOJ26" s="471"/>
      <c r="AOK26" s="471"/>
      <c r="AOL26" s="471"/>
      <c r="AOM26" s="471"/>
      <c r="AON26" s="471"/>
      <c r="AOO26" s="471"/>
      <c r="AOP26" s="471"/>
      <c r="AOQ26" s="471"/>
      <c r="AOR26" s="471"/>
      <c r="AOS26" s="471"/>
      <c r="AOT26" s="471"/>
      <c r="AOU26" s="471"/>
      <c r="AOV26" s="471"/>
      <c r="AOW26" s="471"/>
      <c r="AOX26" s="471"/>
      <c r="AOY26" s="471"/>
      <c r="AOZ26" s="471"/>
      <c r="APA26" s="471"/>
      <c r="APB26" s="471"/>
      <c r="APC26" s="471"/>
      <c r="APD26" s="471"/>
      <c r="APE26" s="471"/>
      <c r="APF26" s="471"/>
      <c r="APG26" s="471"/>
      <c r="APH26" s="471"/>
      <c r="API26" s="471"/>
      <c r="APJ26" s="471"/>
      <c r="APK26" s="471"/>
      <c r="APL26" s="471"/>
      <c r="APM26" s="471"/>
      <c r="APN26" s="471"/>
      <c r="APO26" s="471"/>
      <c r="APP26" s="471"/>
      <c r="APQ26" s="471"/>
      <c r="APR26" s="471"/>
      <c r="APS26" s="471"/>
      <c r="APT26" s="471"/>
      <c r="APU26" s="471"/>
      <c r="APV26" s="471"/>
      <c r="APW26" s="471"/>
      <c r="APX26" s="471"/>
      <c r="APY26" s="471"/>
      <c r="APZ26" s="471"/>
      <c r="AQA26" s="471"/>
      <c r="AQB26" s="471"/>
      <c r="AQC26" s="471"/>
      <c r="AQD26" s="471"/>
      <c r="AQE26" s="471"/>
      <c r="AQF26" s="471"/>
      <c r="AQG26" s="471"/>
      <c r="AQH26" s="471"/>
      <c r="AQI26" s="471"/>
      <c r="AQJ26" s="471"/>
      <c r="AQK26" s="471"/>
      <c r="AQL26" s="471"/>
      <c r="AQM26" s="471"/>
      <c r="AQN26" s="471"/>
      <c r="AQO26" s="471"/>
      <c r="AQP26" s="471"/>
      <c r="AQQ26" s="471"/>
      <c r="AQR26" s="471"/>
      <c r="AQS26" s="471"/>
      <c r="AQT26" s="471"/>
      <c r="AQU26" s="471"/>
      <c r="AQV26" s="471"/>
      <c r="AQW26" s="471"/>
      <c r="AQX26" s="471"/>
      <c r="AQY26" s="471"/>
      <c r="AQZ26" s="471"/>
      <c r="ARA26" s="471"/>
      <c r="ARB26" s="471"/>
      <c r="ARC26" s="471"/>
      <c r="ARD26" s="471"/>
      <c r="ARE26" s="471"/>
      <c r="ARF26" s="471"/>
      <c r="ARG26" s="471"/>
      <c r="ARH26" s="471"/>
      <c r="ARI26" s="471"/>
      <c r="ARJ26" s="471"/>
      <c r="ARK26" s="471"/>
      <c r="ARL26" s="471"/>
      <c r="ARM26" s="471"/>
      <c r="ARN26" s="471"/>
      <c r="ARO26" s="471"/>
      <c r="ARP26" s="471"/>
      <c r="ARQ26" s="471"/>
      <c r="ARR26" s="471"/>
      <c r="ARS26" s="471"/>
      <c r="ART26" s="471"/>
      <c r="ARU26" s="471"/>
      <c r="ARV26" s="471"/>
      <c r="ARW26" s="471"/>
      <c r="ARX26" s="471"/>
      <c r="ARY26" s="471"/>
      <c r="ARZ26" s="471"/>
      <c r="ASA26" s="471"/>
      <c r="ASB26" s="471"/>
      <c r="ASC26" s="471"/>
      <c r="ASD26" s="471"/>
      <c r="ASE26" s="471"/>
      <c r="ASF26" s="471"/>
      <c r="ASG26" s="471"/>
      <c r="ASH26" s="471"/>
      <c r="ASI26" s="471"/>
      <c r="ASJ26" s="471"/>
      <c r="ASK26" s="471"/>
      <c r="ASL26" s="471"/>
      <c r="ASM26" s="471"/>
      <c r="ASN26" s="471"/>
      <c r="ASO26" s="471"/>
      <c r="ASP26" s="471"/>
      <c r="ASQ26" s="471"/>
      <c r="ASR26" s="471"/>
      <c r="ASS26" s="471"/>
      <c r="AST26" s="471"/>
      <c r="ASU26" s="471"/>
      <c r="ASV26" s="471"/>
      <c r="ASW26" s="471"/>
      <c r="ASX26" s="471"/>
      <c r="ASY26" s="471"/>
      <c r="ASZ26" s="471"/>
      <c r="ATA26" s="471"/>
      <c r="ATB26" s="471"/>
      <c r="ATC26" s="471"/>
      <c r="ATD26" s="471"/>
      <c r="ATE26" s="471"/>
      <c r="ATF26" s="471"/>
      <c r="ATG26" s="471"/>
      <c r="ATH26" s="471"/>
      <c r="ATI26" s="471"/>
      <c r="ATJ26" s="471"/>
      <c r="ATK26" s="471"/>
      <c r="ATL26" s="471"/>
      <c r="ATM26" s="471"/>
      <c r="ATN26" s="471"/>
      <c r="ATO26" s="471"/>
      <c r="ATP26" s="471"/>
      <c r="ATQ26" s="471"/>
      <c r="ATR26" s="471"/>
      <c r="ATS26" s="471"/>
      <c r="ATT26" s="471"/>
      <c r="ATU26" s="471"/>
      <c r="ATV26" s="471"/>
      <c r="ATW26" s="471"/>
      <c r="ATX26" s="471"/>
      <c r="ATY26" s="471"/>
      <c r="ATZ26" s="471"/>
      <c r="AUA26" s="471"/>
      <c r="AUB26" s="471"/>
      <c r="AUC26" s="471"/>
      <c r="AUD26" s="471"/>
      <c r="AUE26" s="471"/>
      <c r="AUF26" s="471"/>
      <c r="AUG26" s="471"/>
      <c r="AUH26" s="471"/>
      <c r="AUI26" s="471"/>
      <c r="AUJ26" s="471"/>
      <c r="AUK26" s="471"/>
      <c r="AUL26" s="471"/>
      <c r="AUM26" s="471"/>
      <c r="AUN26" s="471"/>
      <c r="AUO26" s="471"/>
      <c r="AUP26" s="471"/>
      <c r="AUQ26" s="471"/>
      <c r="AUR26" s="471"/>
      <c r="AUS26" s="471"/>
      <c r="AUT26" s="471"/>
      <c r="AUU26" s="471"/>
      <c r="AUV26" s="471"/>
      <c r="AUW26" s="471"/>
      <c r="AUX26" s="471"/>
      <c r="AUY26" s="471"/>
      <c r="AUZ26" s="471"/>
      <c r="AVA26" s="471"/>
      <c r="AVB26" s="471"/>
      <c r="AVC26" s="471"/>
      <c r="AVD26" s="471"/>
      <c r="AVE26" s="471"/>
      <c r="AVF26" s="471"/>
      <c r="AVG26" s="471"/>
      <c r="AVH26" s="471"/>
      <c r="AVI26" s="471"/>
      <c r="AVJ26" s="471"/>
      <c r="AVK26" s="471"/>
      <c r="AVL26" s="471"/>
      <c r="AVM26" s="471"/>
      <c r="AVN26" s="471"/>
      <c r="AVO26" s="471"/>
      <c r="AVP26" s="471"/>
      <c r="AVQ26" s="471"/>
      <c r="AVR26" s="471"/>
      <c r="AVS26" s="471"/>
      <c r="AVT26" s="471"/>
      <c r="AVU26" s="471"/>
      <c r="AVV26" s="471"/>
      <c r="AVW26" s="471"/>
      <c r="AVX26" s="471"/>
      <c r="AVY26" s="471"/>
      <c r="AVZ26" s="471"/>
      <c r="AWA26" s="471"/>
      <c r="AWB26" s="471"/>
      <c r="AWC26" s="471"/>
      <c r="AWD26" s="471"/>
      <c r="AWE26" s="471"/>
      <c r="AWF26" s="471"/>
      <c r="AWG26" s="471"/>
      <c r="AWH26" s="471"/>
      <c r="AWI26" s="471"/>
      <c r="AWJ26" s="471"/>
      <c r="AWK26" s="471"/>
      <c r="AWL26" s="471"/>
      <c r="AWM26" s="471"/>
      <c r="AWN26" s="471"/>
      <c r="AWO26" s="471"/>
      <c r="AWP26" s="471"/>
      <c r="AWQ26" s="471"/>
      <c r="AWR26" s="471"/>
      <c r="AWS26" s="471"/>
      <c r="AWT26" s="471"/>
      <c r="AWU26" s="471"/>
      <c r="AWV26" s="471"/>
      <c r="AWW26" s="471"/>
      <c r="AWX26" s="471"/>
      <c r="AWY26" s="471"/>
      <c r="AWZ26" s="471"/>
      <c r="AXA26" s="471"/>
      <c r="AXB26" s="471"/>
      <c r="AXC26" s="471"/>
      <c r="AXD26" s="471"/>
      <c r="AXE26" s="471"/>
      <c r="AXF26" s="471"/>
      <c r="AXG26" s="471"/>
      <c r="AXH26" s="471"/>
      <c r="AXI26" s="471"/>
      <c r="AXJ26" s="471"/>
      <c r="AXK26" s="471"/>
      <c r="AXL26" s="471"/>
      <c r="AXM26" s="471"/>
      <c r="AXN26" s="471"/>
      <c r="AXO26" s="471"/>
      <c r="AXP26" s="471"/>
      <c r="AXQ26" s="471"/>
      <c r="AXR26" s="471"/>
      <c r="AXS26" s="471"/>
      <c r="AXT26" s="471"/>
      <c r="AXU26" s="471"/>
      <c r="AXV26" s="471"/>
      <c r="AXW26" s="471"/>
      <c r="AXX26" s="471"/>
      <c r="AXY26" s="471"/>
      <c r="AXZ26" s="471"/>
      <c r="AYA26" s="471"/>
      <c r="AYB26" s="471"/>
      <c r="AYC26" s="471"/>
      <c r="AYD26" s="471"/>
      <c r="AYE26" s="471"/>
      <c r="AYF26" s="471"/>
      <c r="AYG26" s="471"/>
      <c r="AYH26" s="471"/>
      <c r="AYI26" s="471"/>
      <c r="AYJ26" s="471"/>
      <c r="AYK26" s="471"/>
      <c r="AYL26" s="471"/>
      <c r="AYM26" s="471"/>
      <c r="AYN26" s="471"/>
      <c r="AYO26" s="471"/>
      <c r="AYP26" s="471"/>
      <c r="AYQ26" s="471"/>
      <c r="AYR26" s="471"/>
      <c r="AYS26" s="471"/>
      <c r="AYT26" s="471"/>
      <c r="AYU26" s="471"/>
      <c r="AYV26" s="471"/>
      <c r="AYW26" s="471"/>
      <c r="AYX26" s="471"/>
      <c r="AYY26" s="471"/>
      <c r="AYZ26" s="471"/>
      <c r="AZA26" s="471"/>
      <c r="AZB26" s="471"/>
      <c r="AZC26" s="471"/>
      <c r="AZD26" s="471"/>
      <c r="AZE26" s="471"/>
      <c r="AZF26" s="471"/>
      <c r="AZG26" s="471"/>
      <c r="AZH26" s="471"/>
      <c r="AZI26" s="471"/>
      <c r="AZJ26" s="471"/>
      <c r="AZK26" s="471"/>
      <c r="AZL26" s="471"/>
      <c r="AZM26" s="471"/>
      <c r="AZN26" s="471"/>
      <c r="AZO26" s="471"/>
      <c r="AZP26" s="471"/>
      <c r="AZQ26" s="471"/>
      <c r="AZR26" s="471"/>
      <c r="AZS26" s="471"/>
      <c r="AZT26" s="471"/>
      <c r="AZU26" s="471"/>
      <c r="AZV26" s="471"/>
      <c r="AZW26" s="471"/>
      <c r="AZX26" s="471"/>
      <c r="AZY26" s="471"/>
      <c r="AZZ26" s="471"/>
      <c r="BAA26" s="471"/>
      <c r="BAB26" s="471"/>
      <c r="BAC26" s="471"/>
      <c r="BAD26" s="471"/>
      <c r="BAE26" s="471"/>
      <c r="BAF26" s="471"/>
      <c r="BAG26" s="471"/>
      <c r="BAH26" s="471"/>
      <c r="BAI26" s="471"/>
      <c r="BAJ26" s="471"/>
      <c r="BAK26" s="471"/>
      <c r="BAL26" s="471"/>
      <c r="BAM26" s="471"/>
      <c r="BAN26" s="471"/>
      <c r="BAO26" s="471"/>
      <c r="BAP26" s="471"/>
      <c r="BAQ26" s="471"/>
      <c r="BAR26" s="471"/>
      <c r="BAS26" s="471"/>
      <c r="BAT26" s="471"/>
      <c r="BAU26" s="471"/>
      <c r="BAV26" s="471"/>
      <c r="BAW26" s="471"/>
      <c r="BAX26" s="471"/>
      <c r="BAY26" s="471"/>
      <c r="BAZ26" s="471"/>
      <c r="BBA26" s="471"/>
      <c r="BBB26" s="471"/>
      <c r="BBC26" s="471"/>
      <c r="BBD26" s="471"/>
      <c r="BBE26" s="471"/>
      <c r="BBF26" s="471"/>
      <c r="BBG26" s="471"/>
      <c r="BBH26" s="471"/>
      <c r="BBI26" s="471"/>
      <c r="BBJ26" s="471"/>
      <c r="BBK26" s="471"/>
      <c r="BBL26" s="471"/>
      <c r="BBM26" s="471"/>
      <c r="BBN26" s="471"/>
      <c r="BBO26" s="471"/>
      <c r="BBP26" s="471"/>
      <c r="BBQ26" s="471"/>
      <c r="BBR26" s="471"/>
      <c r="BBS26" s="471"/>
      <c r="BBT26" s="471"/>
      <c r="BBU26" s="471"/>
      <c r="BBV26" s="471"/>
      <c r="BBW26" s="471"/>
      <c r="BBX26" s="471"/>
      <c r="BBY26" s="471"/>
      <c r="BBZ26" s="471"/>
      <c r="BCA26" s="471"/>
      <c r="BCB26" s="471"/>
      <c r="BCC26" s="471"/>
      <c r="BCD26" s="471"/>
      <c r="BCE26" s="471"/>
      <c r="BCF26" s="471"/>
      <c r="BCG26" s="471"/>
      <c r="BCH26" s="471"/>
      <c r="BCI26" s="471"/>
      <c r="BCJ26" s="471"/>
      <c r="BCK26" s="471"/>
      <c r="BCL26" s="471"/>
      <c r="BCM26" s="471"/>
      <c r="BCN26" s="471"/>
      <c r="BCO26" s="471"/>
      <c r="BCP26" s="471"/>
      <c r="BCQ26" s="471"/>
      <c r="BCR26" s="471"/>
      <c r="BCS26" s="471"/>
      <c r="BCT26" s="471"/>
      <c r="BCU26" s="471"/>
      <c r="BCV26" s="471"/>
      <c r="BCW26" s="471"/>
      <c r="BCX26" s="471"/>
      <c r="BCY26" s="471"/>
      <c r="BCZ26" s="471"/>
      <c r="BDA26" s="471"/>
      <c r="BDB26" s="471"/>
      <c r="BDC26" s="471"/>
      <c r="BDD26" s="471"/>
      <c r="BDE26" s="471"/>
      <c r="BDF26" s="471"/>
      <c r="BDG26" s="471"/>
      <c r="BDH26" s="471"/>
      <c r="BDI26" s="471"/>
      <c r="BDJ26" s="471"/>
      <c r="BDK26" s="471"/>
      <c r="BDL26" s="471"/>
      <c r="BDM26" s="471"/>
      <c r="BDN26" s="471"/>
      <c r="BDO26" s="471"/>
      <c r="BDP26" s="471"/>
      <c r="BDQ26" s="471"/>
      <c r="BDR26" s="471"/>
      <c r="BDS26" s="471"/>
      <c r="BDT26" s="471"/>
      <c r="BDU26" s="471"/>
      <c r="BDV26" s="471"/>
      <c r="BDW26" s="471"/>
      <c r="BDX26" s="471"/>
      <c r="BDY26" s="471"/>
      <c r="BDZ26" s="471"/>
      <c r="BEA26" s="471"/>
      <c r="BEB26" s="471"/>
      <c r="BEC26" s="471"/>
      <c r="BED26" s="471"/>
    </row>
    <row r="27" spans="1:1486" s="445" customFormat="1" ht="20.100000000000001" customHeight="1" x14ac:dyDescent="0.2">
      <c r="A27" s="442" t="str">
        <f>'P6'!B4</f>
        <v>6. Mejora de la gestión integral y aprovechamiento de los recursos agua, suelo y flora, a lo largo de la cadena</v>
      </c>
      <c r="B27" s="443">
        <f>SUM(B28:B29)</f>
        <v>1293934443.3333335</v>
      </c>
      <c r="C27" s="443">
        <f t="shared" ref="C27:V27" si="6">SUM(C28:C29)</f>
        <v>10021463497.333332</v>
      </c>
      <c r="D27" s="443">
        <f t="shared" si="6"/>
        <v>9981463497.3333321</v>
      </c>
      <c r="E27" s="443">
        <f t="shared" si="6"/>
        <v>9981463497.3333321</v>
      </c>
      <c r="F27" s="443">
        <f t="shared" si="6"/>
        <v>9981463497.3333321</v>
      </c>
      <c r="G27" s="443">
        <f t="shared" si="6"/>
        <v>9861463497.3333321</v>
      </c>
      <c r="H27" s="443">
        <f t="shared" si="6"/>
        <v>9861463497.3333321</v>
      </c>
      <c r="I27" s="443">
        <f t="shared" si="6"/>
        <v>9861463497.3333321</v>
      </c>
      <c r="J27" s="443">
        <f t="shared" si="6"/>
        <v>7578644993.333333</v>
      </c>
      <c r="K27" s="443">
        <f t="shared" si="6"/>
        <v>7578644993.333333</v>
      </c>
      <c r="L27" s="443">
        <f t="shared" si="6"/>
        <v>9861463497.3333321</v>
      </c>
      <c r="M27" s="443">
        <f t="shared" si="6"/>
        <v>7578644993.333333</v>
      </c>
      <c r="N27" s="443">
        <f t="shared" si="6"/>
        <v>7578644993.333333</v>
      </c>
      <c r="O27" s="443">
        <f t="shared" si="6"/>
        <v>9861463497.3333321</v>
      </c>
      <c r="P27" s="443">
        <f t="shared" si="6"/>
        <v>7578644993.333333</v>
      </c>
      <c r="Q27" s="443">
        <f t="shared" si="6"/>
        <v>7196444993.333333</v>
      </c>
      <c r="R27" s="443">
        <f t="shared" si="6"/>
        <v>9671263497.3333321</v>
      </c>
      <c r="S27" s="443">
        <f t="shared" si="6"/>
        <v>7196444993.333333</v>
      </c>
      <c r="T27" s="443">
        <f t="shared" si="6"/>
        <v>7196444993.333333</v>
      </c>
      <c r="U27" s="443">
        <f t="shared" si="6"/>
        <v>9671263497.3333321</v>
      </c>
      <c r="V27" s="443">
        <f t="shared" si="6"/>
        <v>169392192860.66663</v>
      </c>
      <c r="W27" s="444">
        <f t="shared" si="1"/>
        <v>4.8368509734828112E-2</v>
      </c>
      <c r="X27" s="471"/>
      <c r="Y27" s="471"/>
      <c r="Z27" s="471"/>
      <c r="AA27" s="471"/>
      <c r="AB27" s="471"/>
      <c r="AC27" s="471"/>
      <c r="AD27" s="471"/>
      <c r="AE27" s="471"/>
      <c r="AF27" s="471"/>
      <c r="AG27" s="471"/>
      <c r="AH27" s="471"/>
      <c r="AI27" s="471"/>
      <c r="AJ27" s="471"/>
      <c r="AK27" s="471"/>
      <c r="AL27" s="471"/>
      <c r="AM27" s="471"/>
      <c r="AN27" s="471"/>
      <c r="AO27" s="471"/>
      <c r="AP27" s="471"/>
      <c r="AQ27" s="471"/>
      <c r="AR27" s="471"/>
      <c r="AS27" s="471"/>
      <c r="AT27" s="471"/>
      <c r="AU27" s="471"/>
      <c r="AV27" s="471"/>
      <c r="AW27" s="471"/>
      <c r="AX27" s="471"/>
      <c r="AY27" s="471"/>
      <c r="AZ27" s="471"/>
      <c r="BA27" s="471"/>
      <c r="BB27" s="471"/>
      <c r="BC27" s="471"/>
      <c r="BD27" s="471"/>
      <c r="BE27" s="471"/>
      <c r="BF27" s="471"/>
      <c r="BG27" s="471"/>
      <c r="BH27" s="471"/>
      <c r="BI27" s="471"/>
      <c r="BJ27" s="471"/>
      <c r="BK27" s="471"/>
      <c r="BL27" s="471"/>
      <c r="BM27" s="471"/>
      <c r="BN27" s="471"/>
      <c r="BO27" s="471"/>
      <c r="BP27" s="471"/>
      <c r="BQ27" s="471"/>
      <c r="BR27" s="471"/>
      <c r="BS27" s="471"/>
      <c r="BT27" s="471"/>
      <c r="BU27" s="471"/>
      <c r="BV27" s="471"/>
      <c r="BW27" s="471"/>
      <c r="BX27" s="471"/>
      <c r="BY27" s="471"/>
      <c r="BZ27" s="471"/>
      <c r="CA27" s="471"/>
      <c r="CB27" s="471"/>
      <c r="CC27" s="471"/>
      <c r="CD27" s="471"/>
      <c r="CE27" s="471"/>
      <c r="CF27" s="471"/>
      <c r="CG27" s="471"/>
      <c r="CH27" s="471"/>
      <c r="CI27" s="471"/>
      <c r="CJ27" s="471"/>
      <c r="CK27" s="471"/>
      <c r="CL27" s="471"/>
      <c r="CM27" s="471"/>
      <c r="CN27" s="471"/>
      <c r="CO27" s="471"/>
      <c r="CP27" s="471"/>
      <c r="CQ27" s="471"/>
      <c r="CR27" s="471"/>
      <c r="CS27" s="471"/>
      <c r="CT27" s="471"/>
      <c r="CU27" s="471"/>
      <c r="CV27" s="471"/>
      <c r="CW27" s="471"/>
      <c r="CX27" s="471"/>
      <c r="CY27" s="471"/>
      <c r="CZ27" s="471"/>
      <c r="DA27" s="471"/>
      <c r="DB27" s="471"/>
      <c r="DC27" s="471"/>
      <c r="DD27" s="471"/>
      <c r="DE27" s="471"/>
      <c r="DF27" s="471"/>
      <c r="DG27" s="471"/>
      <c r="DH27" s="471"/>
      <c r="DI27" s="471"/>
      <c r="DJ27" s="471"/>
      <c r="DK27" s="471"/>
      <c r="DL27" s="471"/>
      <c r="DM27" s="471"/>
      <c r="DN27" s="471"/>
      <c r="DO27" s="471"/>
      <c r="DP27" s="471"/>
      <c r="DQ27" s="471"/>
      <c r="DR27" s="471"/>
      <c r="DS27" s="471"/>
      <c r="DT27" s="471"/>
      <c r="DU27" s="471"/>
      <c r="DV27" s="471"/>
      <c r="DW27" s="471"/>
      <c r="DX27" s="471"/>
      <c r="DY27" s="471"/>
      <c r="DZ27" s="471"/>
      <c r="EA27" s="471"/>
      <c r="EB27" s="471"/>
      <c r="EC27" s="471"/>
      <c r="ED27" s="471"/>
      <c r="EE27" s="471"/>
      <c r="EF27" s="471"/>
      <c r="EG27" s="471"/>
      <c r="EH27" s="471"/>
      <c r="EI27" s="471"/>
      <c r="EJ27" s="471"/>
      <c r="EK27" s="471"/>
      <c r="EL27" s="471"/>
      <c r="EM27" s="471"/>
      <c r="EN27" s="471"/>
      <c r="EO27" s="471"/>
      <c r="EP27" s="471"/>
      <c r="EQ27" s="471"/>
      <c r="ER27" s="471"/>
      <c r="ES27" s="471"/>
      <c r="ET27" s="471"/>
      <c r="EU27" s="471"/>
      <c r="EV27" s="471"/>
      <c r="EW27" s="471"/>
      <c r="EX27" s="471"/>
      <c r="EY27" s="471"/>
      <c r="EZ27" s="471"/>
      <c r="FA27" s="471"/>
      <c r="FB27" s="471"/>
      <c r="FC27" s="471"/>
      <c r="FD27" s="471"/>
      <c r="FE27" s="471"/>
      <c r="FF27" s="471"/>
      <c r="FG27" s="471"/>
      <c r="FH27" s="471"/>
      <c r="FI27" s="471"/>
      <c r="FJ27" s="471"/>
      <c r="FK27" s="471"/>
      <c r="FL27" s="471"/>
      <c r="FM27" s="471"/>
      <c r="FN27" s="471"/>
      <c r="FO27" s="471"/>
      <c r="FP27" s="471"/>
      <c r="FQ27" s="471"/>
      <c r="FR27" s="471"/>
      <c r="FS27" s="471"/>
      <c r="FT27" s="471"/>
      <c r="FU27" s="471"/>
      <c r="FV27" s="471"/>
      <c r="FW27" s="471"/>
      <c r="FX27" s="471"/>
      <c r="FY27" s="471"/>
      <c r="FZ27" s="471"/>
      <c r="GA27" s="471"/>
      <c r="GB27" s="471"/>
      <c r="GC27" s="471"/>
      <c r="GD27" s="471"/>
      <c r="GE27" s="471"/>
      <c r="GF27" s="471"/>
      <c r="GG27" s="471"/>
      <c r="GH27" s="471"/>
      <c r="GI27" s="471"/>
      <c r="GJ27" s="471"/>
      <c r="GK27" s="471"/>
      <c r="GL27" s="471"/>
      <c r="GM27" s="471"/>
      <c r="GN27" s="471"/>
      <c r="GO27" s="471"/>
      <c r="GP27" s="471"/>
      <c r="GQ27" s="471"/>
      <c r="GR27" s="471"/>
      <c r="GS27" s="471"/>
      <c r="GT27" s="471"/>
      <c r="GU27" s="471"/>
      <c r="GV27" s="471"/>
      <c r="GW27" s="471"/>
      <c r="GX27" s="471"/>
      <c r="GY27" s="471"/>
      <c r="GZ27" s="471"/>
      <c r="HA27" s="471"/>
      <c r="HB27" s="471"/>
      <c r="HC27" s="471"/>
      <c r="HD27" s="471"/>
      <c r="HE27" s="471"/>
      <c r="HF27" s="471"/>
      <c r="HG27" s="471"/>
      <c r="HH27" s="471"/>
      <c r="HI27" s="471"/>
      <c r="HJ27" s="471"/>
      <c r="HK27" s="471"/>
      <c r="HL27" s="471"/>
      <c r="HM27" s="471"/>
      <c r="HN27" s="471"/>
      <c r="HO27" s="471"/>
      <c r="HP27" s="471"/>
      <c r="HQ27" s="471"/>
      <c r="HR27" s="471"/>
      <c r="HS27" s="471"/>
      <c r="HT27" s="471"/>
      <c r="HU27" s="471"/>
      <c r="HV27" s="471"/>
      <c r="HW27" s="471"/>
      <c r="HX27" s="471"/>
      <c r="HY27" s="471"/>
      <c r="HZ27" s="471"/>
      <c r="IA27" s="471"/>
      <c r="IB27" s="471"/>
      <c r="IC27" s="471"/>
      <c r="ID27" s="471"/>
      <c r="IE27" s="471"/>
      <c r="IF27" s="471"/>
      <c r="IG27" s="471"/>
      <c r="IH27" s="471"/>
      <c r="II27" s="471"/>
      <c r="IJ27" s="471"/>
      <c r="IK27" s="471"/>
      <c r="IL27" s="471"/>
      <c r="IM27" s="471"/>
      <c r="IN27" s="471"/>
      <c r="IO27" s="471"/>
      <c r="IP27" s="471"/>
      <c r="IQ27" s="471"/>
      <c r="IR27" s="471"/>
      <c r="IS27" s="471"/>
      <c r="IT27" s="471"/>
      <c r="IU27" s="471"/>
      <c r="IV27" s="471"/>
      <c r="IW27" s="471"/>
      <c r="IX27" s="471"/>
      <c r="IY27" s="471"/>
      <c r="IZ27" s="471"/>
      <c r="JA27" s="471"/>
      <c r="JB27" s="471"/>
      <c r="JC27" s="471"/>
      <c r="JD27" s="471"/>
      <c r="JE27" s="471"/>
      <c r="JF27" s="471"/>
      <c r="JG27" s="471"/>
      <c r="JH27" s="471"/>
      <c r="JI27" s="471"/>
      <c r="JJ27" s="471"/>
      <c r="JK27" s="471"/>
      <c r="JL27" s="471"/>
      <c r="JM27" s="471"/>
      <c r="JN27" s="471"/>
      <c r="JO27" s="471"/>
      <c r="JP27" s="471"/>
      <c r="JQ27" s="471"/>
      <c r="JR27" s="471"/>
      <c r="JS27" s="471"/>
      <c r="JT27" s="471"/>
      <c r="JU27" s="471"/>
      <c r="JV27" s="471"/>
      <c r="JW27" s="471"/>
      <c r="JX27" s="471"/>
      <c r="JY27" s="471"/>
      <c r="JZ27" s="471"/>
      <c r="KA27" s="471"/>
      <c r="KB27" s="471"/>
      <c r="KC27" s="471"/>
      <c r="KD27" s="471"/>
      <c r="KE27" s="471"/>
      <c r="KF27" s="471"/>
      <c r="KG27" s="471"/>
      <c r="KH27" s="471"/>
      <c r="KI27" s="471"/>
      <c r="KJ27" s="471"/>
      <c r="KK27" s="471"/>
      <c r="KL27" s="471"/>
      <c r="KM27" s="471"/>
      <c r="KN27" s="471"/>
      <c r="KO27" s="471"/>
      <c r="KP27" s="471"/>
      <c r="KQ27" s="471"/>
      <c r="KR27" s="471"/>
      <c r="KS27" s="471"/>
      <c r="KT27" s="471"/>
      <c r="KU27" s="471"/>
      <c r="KV27" s="471"/>
      <c r="KW27" s="471"/>
      <c r="KX27" s="471"/>
      <c r="KY27" s="471"/>
      <c r="KZ27" s="471"/>
      <c r="LA27" s="471"/>
      <c r="LB27" s="471"/>
      <c r="LC27" s="471"/>
      <c r="LD27" s="471"/>
      <c r="LE27" s="471"/>
      <c r="LF27" s="471"/>
      <c r="LG27" s="471"/>
      <c r="LH27" s="471"/>
      <c r="LI27" s="471"/>
      <c r="LJ27" s="471"/>
      <c r="LK27" s="471"/>
      <c r="LL27" s="471"/>
      <c r="LM27" s="471"/>
      <c r="LN27" s="471"/>
      <c r="LO27" s="471"/>
      <c r="LP27" s="471"/>
      <c r="LQ27" s="471"/>
      <c r="LR27" s="471"/>
      <c r="LS27" s="471"/>
      <c r="LT27" s="471"/>
      <c r="LU27" s="471"/>
      <c r="LV27" s="471"/>
      <c r="LW27" s="471"/>
      <c r="LX27" s="471"/>
      <c r="LY27" s="471"/>
      <c r="LZ27" s="471"/>
      <c r="MA27" s="471"/>
      <c r="MB27" s="471"/>
      <c r="MC27" s="471"/>
      <c r="MD27" s="471"/>
      <c r="ME27" s="471"/>
      <c r="MF27" s="471"/>
      <c r="MG27" s="471"/>
      <c r="MH27" s="471"/>
      <c r="MI27" s="471"/>
      <c r="MJ27" s="471"/>
      <c r="MK27" s="471"/>
      <c r="ML27" s="471"/>
      <c r="MM27" s="471"/>
      <c r="MN27" s="471"/>
      <c r="MO27" s="471"/>
      <c r="MP27" s="471"/>
      <c r="MQ27" s="471"/>
      <c r="MR27" s="471"/>
      <c r="MS27" s="471"/>
      <c r="MT27" s="471"/>
      <c r="MU27" s="471"/>
      <c r="MV27" s="471"/>
      <c r="MW27" s="471"/>
      <c r="MX27" s="471"/>
      <c r="MY27" s="471"/>
      <c r="MZ27" s="471"/>
      <c r="NA27" s="471"/>
      <c r="NB27" s="471"/>
      <c r="NC27" s="471"/>
      <c r="ND27" s="471"/>
      <c r="NE27" s="471"/>
      <c r="NF27" s="471"/>
      <c r="NG27" s="471"/>
      <c r="NH27" s="471"/>
      <c r="NI27" s="471"/>
      <c r="NJ27" s="471"/>
      <c r="NK27" s="471"/>
      <c r="NL27" s="471"/>
      <c r="NM27" s="471"/>
      <c r="NN27" s="471"/>
      <c r="NO27" s="471"/>
      <c r="NP27" s="471"/>
      <c r="NQ27" s="471"/>
      <c r="NR27" s="471"/>
      <c r="NS27" s="471"/>
      <c r="NT27" s="471"/>
      <c r="NU27" s="471"/>
      <c r="NV27" s="471"/>
      <c r="NW27" s="471"/>
      <c r="NX27" s="471"/>
      <c r="NY27" s="471"/>
      <c r="NZ27" s="471"/>
      <c r="OA27" s="471"/>
      <c r="OB27" s="471"/>
      <c r="OC27" s="471"/>
      <c r="OD27" s="471"/>
      <c r="OE27" s="471"/>
      <c r="OF27" s="471"/>
      <c r="OG27" s="471"/>
      <c r="OH27" s="471"/>
      <c r="OI27" s="471"/>
      <c r="OJ27" s="471"/>
      <c r="OK27" s="471"/>
      <c r="OL27" s="471"/>
      <c r="OM27" s="471"/>
      <c r="ON27" s="471"/>
      <c r="OO27" s="471"/>
      <c r="OP27" s="471"/>
      <c r="OQ27" s="471"/>
      <c r="OR27" s="471"/>
      <c r="OS27" s="471"/>
      <c r="OT27" s="471"/>
      <c r="OU27" s="471"/>
      <c r="OV27" s="471"/>
      <c r="OW27" s="471"/>
      <c r="OX27" s="471"/>
      <c r="OY27" s="471"/>
      <c r="OZ27" s="471"/>
      <c r="PA27" s="471"/>
      <c r="PB27" s="471"/>
      <c r="PC27" s="471"/>
      <c r="PD27" s="471"/>
      <c r="PE27" s="471"/>
      <c r="PF27" s="471"/>
      <c r="PG27" s="471"/>
      <c r="PH27" s="471"/>
      <c r="PI27" s="471"/>
      <c r="PJ27" s="471"/>
      <c r="PK27" s="471"/>
      <c r="PL27" s="471"/>
      <c r="PM27" s="471"/>
      <c r="PN27" s="471"/>
      <c r="PO27" s="471"/>
      <c r="PP27" s="471"/>
      <c r="PQ27" s="471"/>
      <c r="PR27" s="471"/>
      <c r="PS27" s="471"/>
      <c r="PT27" s="471"/>
      <c r="PU27" s="471"/>
      <c r="PV27" s="471"/>
      <c r="PW27" s="471"/>
      <c r="PX27" s="471"/>
      <c r="PY27" s="471"/>
      <c r="PZ27" s="471"/>
      <c r="QA27" s="471"/>
      <c r="QB27" s="471"/>
      <c r="QC27" s="471"/>
      <c r="QD27" s="471"/>
      <c r="QE27" s="471"/>
      <c r="QF27" s="471"/>
      <c r="QG27" s="471"/>
      <c r="QH27" s="471"/>
      <c r="QI27" s="471"/>
      <c r="QJ27" s="471"/>
      <c r="QK27" s="471"/>
      <c r="QL27" s="471"/>
      <c r="QM27" s="471"/>
      <c r="QN27" s="471"/>
      <c r="QO27" s="471"/>
      <c r="QP27" s="471"/>
      <c r="QQ27" s="471"/>
      <c r="QR27" s="471"/>
      <c r="QS27" s="471"/>
      <c r="QT27" s="471"/>
      <c r="QU27" s="471"/>
      <c r="QV27" s="471"/>
      <c r="QW27" s="471"/>
      <c r="QX27" s="471"/>
      <c r="QY27" s="471"/>
      <c r="QZ27" s="471"/>
      <c r="RA27" s="471"/>
      <c r="RB27" s="471"/>
      <c r="RC27" s="471"/>
      <c r="RD27" s="471"/>
      <c r="RE27" s="471"/>
      <c r="RF27" s="471"/>
      <c r="RG27" s="471"/>
      <c r="RH27" s="471"/>
      <c r="RI27" s="471"/>
      <c r="RJ27" s="471"/>
      <c r="RK27" s="471"/>
      <c r="RL27" s="471"/>
      <c r="RM27" s="471"/>
      <c r="RN27" s="471"/>
      <c r="RO27" s="471"/>
      <c r="RP27" s="471"/>
      <c r="RQ27" s="471"/>
      <c r="RR27" s="471"/>
      <c r="RS27" s="471"/>
      <c r="RT27" s="471"/>
      <c r="RU27" s="471"/>
      <c r="RV27" s="471"/>
      <c r="RW27" s="471"/>
      <c r="RX27" s="471"/>
      <c r="RY27" s="471"/>
      <c r="RZ27" s="471"/>
      <c r="SA27" s="471"/>
      <c r="SB27" s="471"/>
      <c r="SC27" s="471"/>
      <c r="SD27" s="471"/>
      <c r="SE27" s="471"/>
      <c r="SF27" s="471"/>
      <c r="SG27" s="471"/>
      <c r="SH27" s="471"/>
      <c r="SI27" s="471"/>
      <c r="SJ27" s="471"/>
      <c r="SK27" s="471"/>
      <c r="SL27" s="471"/>
      <c r="SM27" s="471"/>
      <c r="SN27" s="471"/>
      <c r="SO27" s="471"/>
      <c r="SP27" s="471"/>
      <c r="SQ27" s="471"/>
      <c r="SR27" s="471"/>
      <c r="SS27" s="471"/>
      <c r="ST27" s="471"/>
      <c r="SU27" s="471"/>
      <c r="SV27" s="471"/>
      <c r="SW27" s="471"/>
      <c r="SX27" s="471"/>
      <c r="SY27" s="471"/>
      <c r="SZ27" s="471"/>
      <c r="TA27" s="471"/>
      <c r="TB27" s="471"/>
      <c r="TC27" s="471"/>
      <c r="TD27" s="471"/>
      <c r="TE27" s="471"/>
      <c r="TF27" s="471"/>
      <c r="TG27" s="471"/>
      <c r="TH27" s="471"/>
      <c r="TI27" s="471"/>
      <c r="TJ27" s="471"/>
      <c r="TK27" s="471"/>
      <c r="TL27" s="471"/>
      <c r="TM27" s="471"/>
      <c r="TN27" s="471"/>
      <c r="TO27" s="471"/>
      <c r="TP27" s="471"/>
      <c r="TQ27" s="471"/>
      <c r="TR27" s="471"/>
      <c r="TS27" s="471"/>
      <c r="TT27" s="471"/>
      <c r="TU27" s="471"/>
      <c r="TV27" s="471"/>
      <c r="TW27" s="471"/>
      <c r="TX27" s="471"/>
      <c r="TY27" s="471"/>
      <c r="TZ27" s="471"/>
      <c r="UA27" s="471"/>
      <c r="UB27" s="471"/>
      <c r="UC27" s="471"/>
      <c r="UD27" s="471"/>
      <c r="UE27" s="471"/>
      <c r="UF27" s="471"/>
      <c r="UG27" s="471"/>
      <c r="UH27" s="471"/>
      <c r="UI27" s="471"/>
      <c r="UJ27" s="471"/>
      <c r="UK27" s="471"/>
      <c r="UL27" s="471"/>
      <c r="UM27" s="471"/>
      <c r="UN27" s="471"/>
      <c r="UO27" s="471"/>
      <c r="UP27" s="471"/>
      <c r="UQ27" s="471"/>
      <c r="UR27" s="471"/>
      <c r="US27" s="471"/>
      <c r="UT27" s="471"/>
      <c r="UU27" s="471"/>
      <c r="UV27" s="471"/>
      <c r="UW27" s="471"/>
      <c r="UX27" s="471"/>
      <c r="UY27" s="471"/>
      <c r="UZ27" s="471"/>
      <c r="VA27" s="471"/>
      <c r="VB27" s="471"/>
      <c r="VC27" s="471"/>
      <c r="VD27" s="471"/>
      <c r="VE27" s="471"/>
      <c r="VF27" s="471"/>
      <c r="VG27" s="471"/>
      <c r="VH27" s="471"/>
      <c r="VI27" s="471"/>
      <c r="VJ27" s="471"/>
      <c r="VK27" s="471"/>
      <c r="VL27" s="471"/>
      <c r="VM27" s="471"/>
      <c r="VN27" s="471"/>
      <c r="VO27" s="471"/>
      <c r="VP27" s="471"/>
      <c r="VQ27" s="471"/>
      <c r="VR27" s="471"/>
      <c r="VS27" s="471"/>
      <c r="VT27" s="471"/>
      <c r="VU27" s="471"/>
      <c r="VV27" s="471"/>
      <c r="VW27" s="471"/>
      <c r="VX27" s="471"/>
      <c r="VY27" s="471"/>
      <c r="VZ27" s="471"/>
      <c r="WA27" s="471"/>
      <c r="WB27" s="471"/>
      <c r="WC27" s="471"/>
      <c r="WD27" s="471"/>
      <c r="WE27" s="471"/>
      <c r="WF27" s="471"/>
      <c r="WG27" s="471"/>
      <c r="WH27" s="471"/>
      <c r="WI27" s="471"/>
      <c r="WJ27" s="471"/>
      <c r="WK27" s="471"/>
      <c r="WL27" s="471"/>
      <c r="WM27" s="471"/>
      <c r="WN27" s="471"/>
      <c r="WO27" s="471"/>
      <c r="WP27" s="471"/>
      <c r="WQ27" s="471"/>
      <c r="WR27" s="471"/>
      <c r="WS27" s="471"/>
      <c r="WT27" s="471"/>
      <c r="WU27" s="471"/>
      <c r="WV27" s="471"/>
      <c r="WW27" s="471"/>
      <c r="WX27" s="471"/>
      <c r="WY27" s="471"/>
      <c r="WZ27" s="471"/>
      <c r="XA27" s="471"/>
      <c r="XB27" s="471"/>
      <c r="XC27" s="471"/>
      <c r="XD27" s="471"/>
      <c r="XE27" s="471"/>
      <c r="XF27" s="471"/>
      <c r="XG27" s="471"/>
      <c r="XH27" s="471"/>
      <c r="XI27" s="471"/>
      <c r="XJ27" s="471"/>
      <c r="XK27" s="471"/>
      <c r="XL27" s="471"/>
      <c r="XM27" s="471"/>
      <c r="XN27" s="471"/>
      <c r="XO27" s="471"/>
      <c r="XP27" s="471"/>
      <c r="XQ27" s="471"/>
      <c r="XR27" s="471"/>
      <c r="XS27" s="471"/>
      <c r="XT27" s="471"/>
      <c r="XU27" s="471"/>
      <c r="XV27" s="471"/>
      <c r="XW27" s="471"/>
      <c r="XX27" s="471"/>
      <c r="XY27" s="471"/>
      <c r="XZ27" s="471"/>
      <c r="YA27" s="471"/>
      <c r="YB27" s="471"/>
      <c r="YC27" s="471"/>
      <c r="YD27" s="471"/>
      <c r="YE27" s="471"/>
      <c r="YF27" s="471"/>
      <c r="YG27" s="471"/>
      <c r="YH27" s="471"/>
      <c r="YI27" s="471"/>
      <c r="YJ27" s="471"/>
      <c r="YK27" s="471"/>
      <c r="YL27" s="471"/>
      <c r="YM27" s="471"/>
      <c r="YN27" s="471"/>
      <c r="YO27" s="471"/>
      <c r="YP27" s="471"/>
      <c r="YQ27" s="471"/>
      <c r="YR27" s="471"/>
      <c r="YS27" s="471"/>
      <c r="YT27" s="471"/>
      <c r="YU27" s="471"/>
      <c r="YV27" s="471"/>
      <c r="YW27" s="471"/>
      <c r="YX27" s="471"/>
      <c r="YY27" s="471"/>
      <c r="YZ27" s="471"/>
      <c r="ZA27" s="471"/>
      <c r="ZB27" s="471"/>
      <c r="ZC27" s="471"/>
      <c r="ZD27" s="471"/>
      <c r="ZE27" s="471"/>
      <c r="ZF27" s="471"/>
      <c r="ZG27" s="471"/>
      <c r="ZH27" s="471"/>
      <c r="ZI27" s="471"/>
      <c r="ZJ27" s="471"/>
      <c r="ZK27" s="471"/>
      <c r="ZL27" s="471"/>
      <c r="ZM27" s="471"/>
      <c r="ZN27" s="471"/>
      <c r="ZO27" s="471"/>
      <c r="ZP27" s="471"/>
      <c r="ZQ27" s="471"/>
      <c r="ZR27" s="471"/>
      <c r="ZS27" s="471"/>
      <c r="ZT27" s="471"/>
      <c r="ZU27" s="471"/>
      <c r="ZV27" s="471"/>
      <c r="ZW27" s="471"/>
      <c r="ZX27" s="471"/>
      <c r="ZY27" s="471"/>
      <c r="ZZ27" s="471"/>
      <c r="AAA27" s="471"/>
      <c r="AAB27" s="471"/>
      <c r="AAC27" s="471"/>
      <c r="AAD27" s="471"/>
      <c r="AAE27" s="471"/>
      <c r="AAF27" s="471"/>
      <c r="AAG27" s="471"/>
      <c r="AAH27" s="471"/>
      <c r="AAI27" s="471"/>
      <c r="AAJ27" s="471"/>
      <c r="AAK27" s="471"/>
      <c r="AAL27" s="471"/>
      <c r="AAM27" s="471"/>
      <c r="AAN27" s="471"/>
      <c r="AAO27" s="471"/>
      <c r="AAP27" s="471"/>
      <c r="AAQ27" s="471"/>
      <c r="AAR27" s="471"/>
      <c r="AAS27" s="471"/>
      <c r="AAT27" s="471"/>
      <c r="AAU27" s="471"/>
      <c r="AAV27" s="471"/>
      <c r="AAW27" s="471"/>
      <c r="AAX27" s="471"/>
      <c r="AAY27" s="471"/>
      <c r="AAZ27" s="471"/>
      <c r="ABA27" s="471"/>
      <c r="ABB27" s="471"/>
      <c r="ABC27" s="471"/>
      <c r="ABD27" s="471"/>
      <c r="ABE27" s="471"/>
      <c r="ABF27" s="471"/>
      <c r="ABG27" s="471"/>
      <c r="ABH27" s="471"/>
      <c r="ABI27" s="471"/>
      <c r="ABJ27" s="471"/>
      <c r="ABK27" s="471"/>
      <c r="ABL27" s="471"/>
      <c r="ABM27" s="471"/>
      <c r="ABN27" s="471"/>
      <c r="ABO27" s="471"/>
      <c r="ABP27" s="471"/>
      <c r="ABQ27" s="471"/>
      <c r="ABR27" s="471"/>
      <c r="ABS27" s="471"/>
      <c r="ABT27" s="471"/>
      <c r="ABU27" s="471"/>
      <c r="ABV27" s="471"/>
      <c r="ABW27" s="471"/>
      <c r="ABX27" s="471"/>
      <c r="ABY27" s="471"/>
      <c r="ABZ27" s="471"/>
      <c r="ACA27" s="471"/>
      <c r="ACB27" s="471"/>
      <c r="ACC27" s="471"/>
      <c r="ACD27" s="471"/>
      <c r="ACE27" s="471"/>
      <c r="ACF27" s="471"/>
      <c r="ACG27" s="471"/>
      <c r="ACH27" s="471"/>
      <c r="ACI27" s="471"/>
      <c r="ACJ27" s="471"/>
      <c r="ACK27" s="471"/>
      <c r="ACL27" s="471"/>
      <c r="ACM27" s="471"/>
      <c r="ACN27" s="471"/>
      <c r="ACO27" s="471"/>
      <c r="ACP27" s="471"/>
      <c r="ACQ27" s="471"/>
      <c r="ACR27" s="471"/>
      <c r="ACS27" s="471"/>
      <c r="ACT27" s="471"/>
      <c r="ACU27" s="471"/>
      <c r="ACV27" s="471"/>
      <c r="ACW27" s="471"/>
      <c r="ACX27" s="471"/>
      <c r="ACY27" s="471"/>
      <c r="ACZ27" s="471"/>
      <c r="ADA27" s="471"/>
      <c r="ADB27" s="471"/>
      <c r="ADC27" s="471"/>
      <c r="ADD27" s="471"/>
      <c r="ADE27" s="471"/>
      <c r="ADF27" s="471"/>
      <c r="ADG27" s="471"/>
      <c r="ADH27" s="471"/>
      <c r="ADI27" s="471"/>
      <c r="ADJ27" s="471"/>
      <c r="ADK27" s="471"/>
      <c r="ADL27" s="471"/>
      <c r="ADM27" s="471"/>
      <c r="ADN27" s="471"/>
      <c r="ADO27" s="471"/>
      <c r="ADP27" s="471"/>
      <c r="ADQ27" s="471"/>
      <c r="ADR27" s="471"/>
      <c r="ADS27" s="471"/>
      <c r="ADT27" s="471"/>
      <c r="ADU27" s="471"/>
      <c r="ADV27" s="471"/>
      <c r="ADW27" s="471"/>
      <c r="ADX27" s="471"/>
      <c r="ADY27" s="471"/>
      <c r="ADZ27" s="471"/>
      <c r="AEA27" s="471"/>
      <c r="AEB27" s="471"/>
      <c r="AEC27" s="471"/>
      <c r="AED27" s="471"/>
      <c r="AEE27" s="471"/>
      <c r="AEF27" s="471"/>
      <c r="AEG27" s="471"/>
      <c r="AEH27" s="471"/>
      <c r="AEI27" s="471"/>
      <c r="AEJ27" s="471"/>
      <c r="AEK27" s="471"/>
      <c r="AEL27" s="471"/>
      <c r="AEM27" s="471"/>
      <c r="AEN27" s="471"/>
      <c r="AEO27" s="471"/>
      <c r="AEP27" s="471"/>
      <c r="AEQ27" s="471"/>
      <c r="AER27" s="471"/>
      <c r="AES27" s="471"/>
      <c r="AET27" s="471"/>
      <c r="AEU27" s="471"/>
      <c r="AEV27" s="471"/>
      <c r="AEW27" s="471"/>
      <c r="AEX27" s="471"/>
      <c r="AEY27" s="471"/>
      <c r="AEZ27" s="471"/>
      <c r="AFA27" s="471"/>
      <c r="AFB27" s="471"/>
      <c r="AFC27" s="471"/>
      <c r="AFD27" s="471"/>
      <c r="AFE27" s="471"/>
      <c r="AFF27" s="471"/>
      <c r="AFG27" s="471"/>
      <c r="AFH27" s="471"/>
      <c r="AFI27" s="471"/>
      <c r="AFJ27" s="471"/>
      <c r="AFK27" s="471"/>
      <c r="AFL27" s="471"/>
      <c r="AFM27" s="471"/>
      <c r="AFN27" s="471"/>
      <c r="AFO27" s="471"/>
      <c r="AFP27" s="471"/>
      <c r="AFQ27" s="471"/>
      <c r="AFR27" s="471"/>
      <c r="AFS27" s="471"/>
      <c r="AFT27" s="471"/>
      <c r="AFU27" s="471"/>
      <c r="AFV27" s="471"/>
      <c r="AFW27" s="471"/>
      <c r="AFX27" s="471"/>
      <c r="AFY27" s="471"/>
      <c r="AFZ27" s="471"/>
      <c r="AGA27" s="471"/>
      <c r="AGB27" s="471"/>
      <c r="AGC27" s="471"/>
      <c r="AGD27" s="471"/>
      <c r="AGE27" s="471"/>
      <c r="AGF27" s="471"/>
      <c r="AGG27" s="471"/>
      <c r="AGH27" s="471"/>
      <c r="AGI27" s="471"/>
      <c r="AGJ27" s="471"/>
      <c r="AGK27" s="471"/>
      <c r="AGL27" s="471"/>
      <c r="AGM27" s="471"/>
      <c r="AGN27" s="471"/>
      <c r="AGO27" s="471"/>
      <c r="AGP27" s="471"/>
      <c r="AGQ27" s="471"/>
      <c r="AGR27" s="471"/>
      <c r="AGS27" s="471"/>
      <c r="AGT27" s="471"/>
      <c r="AGU27" s="471"/>
      <c r="AGV27" s="471"/>
      <c r="AGW27" s="471"/>
      <c r="AGX27" s="471"/>
      <c r="AGY27" s="471"/>
      <c r="AGZ27" s="471"/>
      <c r="AHA27" s="471"/>
      <c r="AHB27" s="471"/>
      <c r="AHC27" s="471"/>
      <c r="AHD27" s="471"/>
      <c r="AHE27" s="471"/>
      <c r="AHF27" s="471"/>
      <c r="AHG27" s="471"/>
      <c r="AHH27" s="471"/>
      <c r="AHI27" s="471"/>
      <c r="AHJ27" s="471"/>
      <c r="AHK27" s="471"/>
      <c r="AHL27" s="471"/>
      <c r="AHM27" s="471"/>
      <c r="AHN27" s="471"/>
      <c r="AHO27" s="471"/>
      <c r="AHP27" s="471"/>
      <c r="AHQ27" s="471"/>
      <c r="AHR27" s="471"/>
      <c r="AHS27" s="471"/>
      <c r="AHT27" s="471"/>
      <c r="AHU27" s="471"/>
      <c r="AHV27" s="471"/>
      <c r="AHW27" s="471"/>
      <c r="AHX27" s="471"/>
      <c r="AHY27" s="471"/>
      <c r="AHZ27" s="471"/>
      <c r="AIA27" s="471"/>
      <c r="AIB27" s="471"/>
      <c r="AIC27" s="471"/>
      <c r="AID27" s="471"/>
      <c r="AIE27" s="471"/>
      <c r="AIF27" s="471"/>
      <c r="AIG27" s="471"/>
      <c r="AIH27" s="471"/>
      <c r="AII27" s="471"/>
      <c r="AIJ27" s="471"/>
      <c r="AIK27" s="471"/>
      <c r="AIL27" s="471"/>
      <c r="AIM27" s="471"/>
      <c r="AIN27" s="471"/>
      <c r="AIO27" s="471"/>
      <c r="AIP27" s="471"/>
      <c r="AIQ27" s="471"/>
      <c r="AIR27" s="471"/>
      <c r="AIS27" s="471"/>
      <c r="AIT27" s="471"/>
      <c r="AIU27" s="471"/>
      <c r="AIV27" s="471"/>
      <c r="AIW27" s="471"/>
      <c r="AIX27" s="471"/>
      <c r="AIY27" s="471"/>
      <c r="AIZ27" s="471"/>
      <c r="AJA27" s="471"/>
      <c r="AJB27" s="471"/>
      <c r="AJC27" s="471"/>
      <c r="AJD27" s="471"/>
      <c r="AJE27" s="471"/>
      <c r="AJF27" s="471"/>
      <c r="AJG27" s="471"/>
      <c r="AJH27" s="471"/>
      <c r="AJI27" s="471"/>
      <c r="AJJ27" s="471"/>
      <c r="AJK27" s="471"/>
      <c r="AJL27" s="471"/>
      <c r="AJM27" s="471"/>
      <c r="AJN27" s="471"/>
      <c r="AJO27" s="471"/>
      <c r="AJP27" s="471"/>
      <c r="AJQ27" s="471"/>
      <c r="AJR27" s="471"/>
      <c r="AJS27" s="471"/>
      <c r="AJT27" s="471"/>
      <c r="AJU27" s="471"/>
      <c r="AJV27" s="471"/>
      <c r="AJW27" s="471"/>
      <c r="AJX27" s="471"/>
      <c r="AJY27" s="471"/>
      <c r="AJZ27" s="471"/>
      <c r="AKA27" s="471"/>
      <c r="AKB27" s="471"/>
      <c r="AKC27" s="471"/>
      <c r="AKD27" s="471"/>
      <c r="AKE27" s="471"/>
      <c r="AKF27" s="471"/>
      <c r="AKG27" s="471"/>
      <c r="AKH27" s="471"/>
      <c r="AKI27" s="471"/>
      <c r="AKJ27" s="471"/>
      <c r="AKK27" s="471"/>
      <c r="AKL27" s="471"/>
      <c r="AKM27" s="471"/>
      <c r="AKN27" s="471"/>
      <c r="AKO27" s="471"/>
      <c r="AKP27" s="471"/>
      <c r="AKQ27" s="471"/>
      <c r="AKR27" s="471"/>
      <c r="AKS27" s="471"/>
      <c r="AKT27" s="471"/>
      <c r="AKU27" s="471"/>
      <c r="AKV27" s="471"/>
      <c r="AKW27" s="471"/>
      <c r="AKX27" s="471"/>
      <c r="AKY27" s="471"/>
      <c r="AKZ27" s="471"/>
      <c r="ALA27" s="471"/>
      <c r="ALB27" s="471"/>
      <c r="ALC27" s="471"/>
      <c r="ALD27" s="471"/>
      <c r="ALE27" s="471"/>
      <c r="ALF27" s="471"/>
      <c r="ALG27" s="471"/>
      <c r="ALH27" s="471"/>
      <c r="ALI27" s="471"/>
      <c r="ALJ27" s="471"/>
      <c r="ALK27" s="471"/>
      <c r="ALL27" s="471"/>
      <c r="ALM27" s="471"/>
      <c r="ALN27" s="471"/>
      <c r="ALO27" s="471"/>
      <c r="ALP27" s="471"/>
      <c r="ALQ27" s="471"/>
      <c r="ALR27" s="471"/>
      <c r="ALS27" s="471"/>
      <c r="ALT27" s="471"/>
      <c r="ALU27" s="471"/>
      <c r="ALV27" s="471"/>
      <c r="ALW27" s="471"/>
      <c r="ALX27" s="471"/>
      <c r="ALY27" s="471"/>
      <c r="ALZ27" s="471"/>
      <c r="AMA27" s="471"/>
      <c r="AMB27" s="471"/>
      <c r="AMC27" s="471"/>
      <c r="AMD27" s="471"/>
      <c r="AME27" s="471"/>
      <c r="AMF27" s="471"/>
      <c r="AMG27" s="471"/>
      <c r="AMH27" s="471"/>
      <c r="AMI27" s="471"/>
      <c r="AMJ27" s="471"/>
      <c r="AMK27" s="471"/>
      <c r="AML27" s="471"/>
      <c r="AMM27" s="471"/>
      <c r="AMN27" s="471"/>
      <c r="AMO27" s="471"/>
      <c r="AMP27" s="471"/>
      <c r="AMQ27" s="471"/>
      <c r="AMR27" s="471"/>
      <c r="AMS27" s="471"/>
      <c r="AMT27" s="471"/>
      <c r="AMU27" s="471"/>
      <c r="AMV27" s="471"/>
      <c r="AMW27" s="471"/>
      <c r="AMX27" s="471"/>
      <c r="AMY27" s="471"/>
      <c r="AMZ27" s="471"/>
      <c r="ANA27" s="471"/>
      <c r="ANB27" s="471"/>
      <c r="ANC27" s="471"/>
      <c r="AND27" s="471"/>
      <c r="ANE27" s="471"/>
      <c r="ANF27" s="471"/>
      <c r="ANG27" s="471"/>
      <c r="ANH27" s="471"/>
      <c r="ANI27" s="471"/>
      <c r="ANJ27" s="471"/>
      <c r="ANK27" s="471"/>
      <c r="ANL27" s="471"/>
      <c r="ANM27" s="471"/>
      <c r="ANN27" s="471"/>
      <c r="ANO27" s="471"/>
      <c r="ANP27" s="471"/>
      <c r="ANQ27" s="471"/>
      <c r="ANR27" s="471"/>
      <c r="ANS27" s="471"/>
      <c r="ANT27" s="471"/>
      <c r="ANU27" s="471"/>
      <c r="ANV27" s="471"/>
      <c r="ANW27" s="471"/>
      <c r="ANX27" s="471"/>
      <c r="ANY27" s="471"/>
      <c r="ANZ27" s="471"/>
      <c r="AOA27" s="471"/>
      <c r="AOB27" s="471"/>
      <c r="AOC27" s="471"/>
      <c r="AOD27" s="471"/>
      <c r="AOE27" s="471"/>
      <c r="AOF27" s="471"/>
      <c r="AOG27" s="471"/>
      <c r="AOH27" s="471"/>
      <c r="AOI27" s="471"/>
      <c r="AOJ27" s="471"/>
      <c r="AOK27" s="471"/>
      <c r="AOL27" s="471"/>
      <c r="AOM27" s="471"/>
      <c r="AON27" s="471"/>
      <c r="AOO27" s="471"/>
      <c r="AOP27" s="471"/>
      <c r="AOQ27" s="471"/>
      <c r="AOR27" s="471"/>
      <c r="AOS27" s="471"/>
      <c r="AOT27" s="471"/>
      <c r="AOU27" s="471"/>
      <c r="AOV27" s="471"/>
      <c r="AOW27" s="471"/>
      <c r="AOX27" s="471"/>
      <c r="AOY27" s="471"/>
      <c r="AOZ27" s="471"/>
      <c r="APA27" s="471"/>
      <c r="APB27" s="471"/>
      <c r="APC27" s="471"/>
      <c r="APD27" s="471"/>
      <c r="APE27" s="471"/>
      <c r="APF27" s="471"/>
      <c r="APG27" s="471"/>
      <c r="APH27" s="471"/>
      <c r="API27" s="471"/>
      <c r="APJ27" s="471"/>
      <c r="APK27" s="471"/>
      <c r="APL27" s="471"/>
      <c r="APM27" s="471"/>
      <c r="APN27" s="471"/>
      <c r="APO27" s="471"/>
      <c r="APP27" s="471"/>
      <c r="APQ27" s="471"/>
      <c r="APR27" s="471"/>
      <c r="APS27" s="471"/>
      <c r="APT27" s="471"/>
      <c r="APU27" s="471"/>
      <c r="APV27" s="471"/>
      <c r="APW27" s="471"/>
      <c r="APX27" s="471"/>
      <c r="APY27" s="471"/>
      <c r="APZ27" s="471"/>
      <c r="AQA27" s="471"/>
      <c r="AQB27" s="471"/>
      <c r="AQC27" s="471"/>
      <c r="AQD27" s="471"/>
      <c r="AQE27" s="471"/>
      <c r="AQF27" s="471"/>
      <c r="AQG27" s="471"/>
      <c r="AQH27" s="471"/>
      <c r="AQI27" s="471"/>
      <c r="AQJ27" s="471"/>
      <c r="AQK27" s="471"/>
      <c r="AQL27" s="471"/>
      <c r="AQM27" s="471"/>
      <c r="AQN27" s="471"/>
      <c r="AQO27" s="471"/>
      <c r="AQP27" s="471"/>
      <c r="AQQ27" s="471"/>
      <c r="AQR27" s="471"/>
      <c r="AQS27" s="471"/>
      <c r="AQT27" s="471"/>
      <c r="AQU27" s="471"/>
      <c r="AQV27" s="471"/>
      <c r="AQW27" s="471"/>
      <c r="AQX27" s="471"/>
      <c r="AQY27" s="471"/>
      <c r="AQZ27" s="471"/>
      <c r="ARA27" s="471"/>
      <c r="ARB27" s="471"/>
      <c r="ARC27" s="471"/>
      <c r="ARD27" s="471"/>
      <c r="ARE27" s="471"/>
      <c r="ARF27" s="471"/>
      <c r="ARG27" s="471"/>
      <c r="ARH27" s="471"/>
      <c r="ARI27" s="471"/>
      <c r="ARJ27" s="471"/>
      <c r="ARK27" s="471"/>
      <c r="ARL27" s="471"/>
      <c r="ARM27" s="471"/>
      <c r="ARN27" s="471"/>
      <c r="ARO27" s="471"/>
      <c r="ARP27" s="471"/>
      <c r="ARQ27" s="471"/>
      <c r="ARR27" s="471"/>
      <c r="ARS27" s="471"/>
      <c r="ART27" s="471"/>
      <c r="ARU27" s="471"/>
      <c r="ARV27" s="471"/>
      <c r="ARW27" s="471"/>
      <c r="ARX27" s="471"/>
      <c r="ARY27" s="471"/>
      <c r="ARZ27" s="471"/>
      <c r="ASA27" s="471"/>
      <c r="ASB27" s="471"/>
      <c r="ASC27" s="471"/>
      <c r="ASD27" s="471"/>
      <c r="ASE27" s="471"/>
      <c r="ASF27" s="471"/>
      <c r="ASG27" s="471"/>
      <c r="ASH27" s="471"/>
      <c r="ASI27" s="471"/>
      <c r="ASJ27" s="471"/>
      <c r="ASK27" s="471"/>
      <c r="ASL27" s="471"/>
      <c r="ASM27" s="471"/>
      <c r="ASN27" s="471"/>
      <c r="ASO27" s="471"/>
      <c r="ASP27" s="471"/>
      <c r="ASQ27" s="471"/>
      <c r="ASR27" s="471"/>
      <c r="ASS27" s="471"/>
      <c r="AST27" s="471"/>
      <c r="ASU27" s="471"/>
      <c r="ASV27" s="471"/>
      <c r="ASW27" s="471"/>
      <c r="ASX27" s="471"/>
      <c r="ASY27" s="471"/>
      <c r="ASZ27" s="471"/>
      <c r="ATA27" s="471"/>
      <c r="ATB27" s="471"/>
      <c r="ATC27" s="471"/>
      <c r="ATD27" s="471"/>
      <c r="ATE27" s="471"/>
      <c r="ATF27" s="471"/>
      <c r="ATG27" s="471"/>
      <c r="ATH27" s="471"/>
      <c r="ATI27" s="471"/>
      <c r="ATJ27" s="471"/>
      <c r="ATK27" s="471"/>
      <c r="ATL27" s="471"/>
      <c r="ATM27" s="471"/>
      <c r="ATN27" s="471"/>
      <c r="ATO27" s="471"/>
      <c r="ATP27" s="471"/>
      <c r="ATQ27" s="471"/>
      <c r="ATR27" s="471"/>
      <c r="ATS27" s="471"/>
      <c r="ATT27" s="471"/>
      <c r="ATU27" s="471"/>
      <c r="ATV27" s="471"/>
      <c r="ATW27" s="471"/>
      <c r="ATX27" s="471"/>
      <c r="ATY27" s="471"/>
      <c r="ATZ27" s="471"/>
      <c r="AUA27" s="471"/>
      <c r="AUB27" s="471"/>
      <c r="AUC27" s="471"/>
      <c r="AUD27" s="471"/>
      <c r="AUE27" s="471"/>
      <c r="AUF27" s="471"/>
      <c r="AUG27" s="471"/>
      <c r="AUH27" s="471"/>
      <c r="AUI27" s="471"/>
      <c r="AUJ27" s="471"/>
      <c r="AUK27" s="471"/>
      <c r="AUL27" s="471"/>
      <c r="AUM27" s="471"/>
      <c r="AUN27" s="471"/>
      <c r="AUO27" s="471"/>
      <c r="AUP27" s="471"/>
      <c r="AUQ27" s="471"/>
      <c r="AUR27" s="471"/>
      <c r="AUS27" s="471"/>
      <c r="AUT27" s="471"/>
      <c r="AUU27" s="471"/>
      <c r="AUV27" s="471"/>
      <c r="AUW27" s="471"/>
      <c r="AUX27" s="471"/>
      <c r="AUY27" s="471"/>
      <c r="AUZ27" s="471"/>
      <c r="AVA27" s="471"/>
      <c r="AVB27" s="471"/>
      <c r="AVC27" s="471"/>
      <c r="AVD27" s="471"/>
      <c r="AVE27" s="471"/>
      <c r="AVF27" s="471"/>
      <c r="AVG27" s="471"/>
      <c r="AVH27" s="471"/>
      <c r="AVI27" s="471"/>
      <c r="AVJ27" s="471"/>
      <c r="AVK27" s="471"/>
      <c r="AVL27" s="471"/>
      <c r="AVM27" s="471"/>
      <c r="AVN27" s="471"/>
      <c r="AVO27" s="471"/>
      <c r="AVP27" s="471"/>
      <c r="AVQ27" s="471"/>
      <c r="AVR27" s="471"/>
      <c r="AVS27" s="471"/>
      <c r="AVT27" s="471"/>
      <c r="AVU27" s="471"/>
      <c r="AVV27" s="471"/>
      <c r="AVW27" s="471"/>
      <c r="AVX27" s="471"/>
      <c r="AVY27" s="471"/>
      <c r="AVZ27" s="471"/>
      <c r="AWA27" s="471"/>
      <c r="AWB27" s="471"/>
      <c r="AWC27" s="471"/>
      <c r="AWD27" s="471"/>
      <c r="AWE27" s="471"/>
      <c r="AWF27" s="471"/>
      <c r="AWG27" s="471"/>
      <c r="AWH27" s="471"/>
      <c r="AWI27" s="471"/>
      <c r="AWJ27" s="471"/>
      <c r="AWK27" s="471"/>
      <c r="AWL27" s="471"/>
      <c r="AWM27" s="471"/>
      <c r="AWN27" s="471"/>
      <c r="AWO27" s="471"/>
      <c r="AWP27" s="471"/>
      <c r="AWQ27" s="471"/>
      <c r="AWR27" s="471"/>
      <c r="AWS27" s="471"/>
      <c r="AWT27" s="471"/>
      <c r="AWU27" s="471"/>
      <c r="AWV27" s="471"/>
      <c r="AWW27" s="471"/>
      <c r="AWX27" s="471"/>
      <c r="AWY27" s="471"/>
      <c r="AWZ27" s="471"/>
      <c r="AXA27" s="471"/>
      <c r="AXB27" s="471"/>
      <c r="AXC27" s="471"/>
      <c r="AXD27" s="471"/>
      <c r="AXE27" s="471"/>
      <c r="AXF27" s="471"/>
      <c r="AXG27" s="471"/>
      <c r="AXH27" s="471"/>
      <c r="AXI27" s="471"/>
      <c r="AXJ27" s="471"/>
      <c r="AXK27" s="471"/>
      <c r="AXL27" s="471"/>
      <c r="AXM27" s="471"/>
      <c r="AXN27" s="471"/>
      <c r="AXO27" s="471"/>
      <c r="AXP27" s="471"/>
      <c r="AXQ27" s="471"/>
      <c r="AXR27" s="471"/>
      <c r="AXS27" s="471"/>
      <c r="AXT27" s="471"/>
      <c r="AXU27" s="471"/>
      <c r="AXV27" s="471"/>
      <c r="AXW27" s="471"/>
      <c r="AXX27" s="471"/>
      <c r="AXY27" s="471"/>
      <c r="AXZ27" s="471"/>
      <c r="AYA27" s="471"/>
      <c r="AYB27" s="471"/>
      <c r="AYC27" s="471"/>
      <c r="AYD27" s="471"/>
      <c r="AYE27" s="471"/>
      <c r="AYF27" s="471"/>
      <c r="AYG27" s="471"/>
      <c r="AYH27" s="471"/>
      <c r="AYI27" s="471"/>
      <c r="AYJ27" s="471"/>
      <c r="AYK27" s="471"/>
      <c r="AYL27" s="471"/>
      <c r="AYM27" s="471"/>
      <c r="AYN27" s="471"/>
      <c r="AYO27" s="471"/>
      <c r="AYP27" s="471"/>
      <c r="AYQ27" s="471"/>
      <c r="AYR27" s="471"/>
      <c r="AYS27" s="471"/>
      <c r="AYT27" s="471"/>
      <c r="AYU27" s="471"/>
      <c r="AYV27" s="471"/>
      <c r="AYW27" s="471"/>
      <c r="AYX27" s="471"/>
      <c r="AYY27" s="471"/>
      <c r="AYZ27" s="471"/>
      <c r="AZA27" s="471"/>
      <c r="AZB27" s="471"/>
      <c r="AZC27" s="471"/>
      <c r="AZD27" s="471"/>
      <c r="AZE27" s="471"/>
      <c r="AZF27" s="471"/>
      <c r="AZG27" s="471"/>
      <c r="AZH27" s="471"/>
      <c r="AZI27" s="471"/>
      <c r="AZJ27" s="471"/>
      <c r="AZK27" s="471"/>
      <c r="AZL27" s="471"/>
      <c r="AZM27" s="471"/>
      <c r="AZN27" s="471"/>
      <c r="AZO27" s="471"/>
      <c r="AZP27" s="471"/>
      <c r="AZQ27" s="471"/>
      <c r="AZR27" s="471"/>
      <c r="AZS27" s="471"/>
      <c r="AZT27" s="471"/>
      <c r="AZU27" s="471"/>
      <c r="AZV27" s="471"/>
      <c r="AZW27" s="471"/>
      <c r="AZX27" s="471"/>
      <c r="AZY27" s="471"/>
      <c r="AZZ27" s="471"/>
      <c r="BAA27" s="471"/>
      <c r="BAB27" s="471"/>
      <c r="BAC27" s="471"/>
      <c r="BAD27" s="471"/>
      <c r="BAE27" s="471"/>
      <c r="BAF27" s="471"/>
      <c r="BAG27" s="471"/>
      <c r="BAH27" s="471"/>
      <c r="BAI27" s="471"/>
      <c r="BAJ27" s="471"/>
      <c r="BAK27" s="471"/>
      <c r="BAL27" s="471"/>
      <c r="BAM27" s="471"/>
      <c r="BAN27" s="471"/>
      <c r="BAO27" s="471"/>
      <c r="BAP27" s="471"/>
      <c r="BAQ27" s="471"/>
      <c r="BAR27" s="471"/>
      <c r="BAS27" s="471"/>
      <c r="BAT27" s="471"/>
      <c r="BAU27" s="471"/>
      <c r="BAV27" s="471"/>
      <c r="BAW27" s="471"/>
      <c r="BAX27" s="471"/>
      <c r="BAY27" s="471"/>
      <c r="BAZ27" s="471"/>
      <c r="BBA27" s="471"/>
      <c r="BBB27" s="471"/>
      <c r="BBC27" s="471"/>
      <c r="BBD27" s="471"/>
      <c r="BBE27" s="471"/>
      <c r="BBF27" s="471"/>
      <c r="BBG27" s="471"/>
      <c r="BBH27" s="471"/>
      <c r="BBI27" s="471"/>
      <c r="BBJ27" s="471"/>
      <c r="BBK27" s="471"/>
      <c r="BBL27" s="471"/>
      <c r="BBM27" s="471"/>
      <c r="BBN27" s="471"/>
      <c r="BBO27" s="471"/>
      <c r="BBP27" s="471"/>
      <c r="BBQ27" s="471"/>
      <c r="BBR27" s="471"/>
      <c r="BBS27" s="471"/>
      <c r="BBT27" s="471"/>
      <c r="BBU27" s="471"/>
      <c r="BBV27" s="471"/>
      <c r="BBW27" s="471"/>
      <c r="BBX27" s="471"/>
      <c r="BBY27" s="471"/>
      <c r="BBZ27" s="471"/>
      <c r="BCA27" s="471"/>
      <c r="BCB27" s="471"/>
      <c r="BCC27" s="471"/>
      <c r="BCD27" s="471"/>
      <c r="BCE27" s="471"/>
      <c r="BCF27" s="471"/>
      <c r="BCG27" s="471"/>
      <c r="BCH27" s="471"/>
      <c r="BCI27" s="471"/>
      <c r="BCJ27" s="471"/>
      <c r="BCK27" s="471"/>
      <c r="BCL27" s="471"/>
      <c r="BCM27" s="471"/>
      <c r="BCN27" s="471"/>
      <c r="BCO27" s="471"/>
      <c r="BCP27" s="471"/>
      <c r="BCQ27" s="471"/>
      <c r="BCR27" s="471"/>
      <c r="BCS27" s="471"/>
      <c r="BCT27" s="471"/>
      <c r="BCU27" s="471"/>
      <c r="BCV27" s="471"/>
      <c r="BCW27" s="471"/>
      <c r="BCX27" s="471"/>
      <c r="BCY27" s="471"/>
      <c r="BCZ27" s="471"/>
      <c r="BDA27" s="471"/>
      <c r="BDB27" s="471"/>
      <c r="BDC27" s="471"/>
      <c r="BDD27" s="471"/>
      <c r="BDE27" s="471"/>
      <c r="BDF27" s="471"/>
      <c r="BDG27" s="471"/>
      <c r="BDH27" s="471"/>
      <c r="BDI27" s="471"/>
      <c r="BDJ27" s="471"/>
      <c r="BDK27" s="471"/>
      <c r="BDL27" s="471"/>
      <c r="BDM27" s="471"/>
      <c r="BDN27" s="471"/>
      <c r="BDO27" s="471"/>
      <c r="BDP27" s="471"/>
      <c r="BDQ27" s="471"/>
      <c r="BDR27" s="471"/>
      <c r="BDS27" s="471"/>
      <c r="BDT27" s="471"/>
      <c r="BDU27" s="471"/>
      <c r="BDV27" s="471"/>
      <c r="BDW27" s="471"/>
      <c r="BDX27" s="471"/>
      <c r="BDY27" s="471"/>
      <c r="BDZ27" s="471"/>
      <c r="BEA27" s="471"/>
      <c r="BEB27" s="471"/>
      <c r="BEC27" s="471"/>
      <c r="BED27" s="471"/>
    </row>
    <row r="28" spans="1:1486" s="421" customFormat="1" x14ac:dyDescent="0.2">
      <c r="A28" s="429" t="str">
        <f>'P6'!B8</f>
        <v xml:space="preserve">6.1. Optimización del uso del recurso hídrico a lo largo de la cadena agroindustrial de la panela </v>
      </c>
      <c r="B28" s="48">
        <f>'P6'!E8</f>
        <v>562660066.66666663</v>
      </c>
      <c r="C28" s="48">
        <f>'P6'!F8</f>
        <v>8106404993.333333</v>
      </c>
      <c r="D28" s="48">
        <f>'P6'!G8</f>
        <v>8106404993.333333</v>
      </c>
      <c r="E28" s="48">
        <f>'P6'!H8</f>
        <v>8106404993.333333</v>
      </c>
      <c r="F28" s="48">
        <f>'P6'!I8</f>
        <v>8106404993.333333</v>
      </c>
      <c r="G28" s="48">
        <f>'P6'!J8</f>
        <v>8106404993.333333</v>
      </c>
      <c r="H28" s="48">
        <f>'P6'!K8</f>
        <v>8106404993.333333</v>
      </c>
      <c r="I28" s="48">
        <f>'P6'!L8</f>
        <v>8106404993.333333</v>
      </c>
      <c r="J28" s="48">
        <f>'P6'!M8</f>
        <v>7578644993.333333</v>
      </c>
      <c r="K28" s="48">
        <f>'P6'!N8</f>
        <v>7578644993.333333</v>
      </c>
      <c r="L28" s="48">
        <f>'P6'!O8</f>
        <v>8106404993.333333</v>
      </c>
      <c r="M28" s="48">
        <f>'P6'!P8</f>
        <v>7578644993.333333</v>
      </c>
      <c r="N28" s="48">
        <f>'P6'!Q8</f>
        <v>7578644993.333333</v>
      </c>
      <c r="O28" s="48">
        <f>'P6'!R8</f>
        <v>8106404993.333333</v>
      </c>
      <c r="P28" s="48">
        <f>'P6'!S8</f>
        <v>7578644993.333333</v>
      </c>
      <c r="Q28" s="48">
        <f>'P6'!T8</f>
        <v>7196444993.333333</v>
      </c>
      <c r="R28" s="48">
        <f>'P6'!U8</f>
        <v>7916204993.333333</v>
      </c>
      <c r="S28" s="48">
        <f>'P6'!V8</f>
        <v>7196444993.333333</v>
      </c>
      <c r="T28" s="48">
        <f>'P6'!W8</f>
        <v>7196444993.333333</v>
      </c>
      <c r="U28" s="48">
        <f>'P6'!X8</f>
        <v>7916204993.333333</v>
      </c>
      <c r="V28" s="48">
        <f>'P6'!Y8</f>
        <v>148835274939.99997</v>
      </c>
      <c r="W28" s="281">
        <f t="shared" si="1"/>
        <v>4.2498655476658764E-2</v>
      </c>
      <c r="X28" s="471"/>
      <c r="Y28" s="471"/>
      <c r="Z28" s="471"/>
      <c r="AA28" s="471"/>
      <c r="AB28" s="471"/>
      <c r="AC28" s="471"/>
      <c r="AD28" s="471"/>
      <c r="AE28" s="471"/>
      <c r="AF28" s="471"/>
      <c r="AG28" s="471"/>
      <c r="AH28" s="471"/>
      <c r="AI28" s="471"/>
      <c r="AJ28" s="471"/>
      <c r="AK28" s="471"/>
      <c r="AL28" s="471"/>
      <c r="AM28" s="471"/>
      <c r="AN28" s="471"/>
      <c r="AO28" s="471"/>
      <c r="AP28" s="471"/>
      <c r="AQ28" s="471"/>
      <c r="AR28" s="471"/>
      <c r="AS28" s="471"/>
      <c r="AT28" s="471"/>
      <c r="AU28" s="471"/>
      <c r="AV28" s="471"/>
      <c r="AW28" s="471"/>
      <c r="AX28" s="471"/>
      <c r="AY28" s="471"/>
      <c r="AZ28" s="471"/>
      <c r="BA28" s="471"/>
      <c r="BB28" s="471"/>
      <c r="BC28" s="471"/>
      <c r="BD28" s="471"/>
      <c r="BE28" s="471"/>
      <c r="BF28" s="471"/>
      <c r="BG28" s="471"/>
      <c r="BH28" s="471"/>
      <c r="BI28" s="471"/>
      <c r="BJ28" s="471"/>
      <c r="BK28" s="471"/>
      <c r="BL28" s="471"/>
      <c r="BM28" s="471"/>
      <c r="BN28" s="471"/>
      <c r="BO28" s="471"/>
      <c r="BP28" s="471"/>
      <c r="BQ28" s="471"/>
      <c r="BR28" s="471"/>
      <c r="BS28" s="471"/>
      <c r="BT28" s="471"/>
      <c r="BU28" s="471"/>
      <c r="BV28" s="471"/>
      <c r="BW28" s="471"/>
      <c r="BX28" s="471"/>
      <c r="BY28" s="471"/>
      <c r="BZ28" s="471"/>
      <c r="CA28" s="471"/>
      <c r="CB28" s="471"/>
      <c r="CC28" s="471"/>
      <c r="CD28" s="471"/>
      <c r="CE28" s="471"/>
      <c r="CF28" s="471"/>
      <c r="CG28" s="471"/>
      <c r="CH28" s="471"/>
      <c r="CI28" s="471"/>
      <c r="CJ28" s="471"/>
      <c r="CK28" s="471"/>
      <c r="CL28" s="471"/>
      <c r="CM28" s="471"/>
      <c r="CN28" s="471"/>
      <c r="CO28" s="471"/>
      <c r="CP28" s="471"/>
      <c r="CQ28" s="471"/>
      <c r="CR28" s="471"/>
      <c r="CS28" s="471"/>
      <c r="CT28" s="471"/>
      <c r="CU28" s="471"/>
      <c r="CV28" s="471"/>
      <c r="CW28" s="471"/>
      <c r="CX28" s="471"/>
      <c r="CY28" s="471"/>
      <c r="CZ28" s="471"/>
      <c r="DA28" s="471"/>
      <c r="DB28" s="471"/>
      <c r="DC28" s="471"/>
      <c r="DD28" s="471"/>
      <c r="DE28" s="471"/>
      <c r="DF28" s="471"/>
      <c r="DG28" s="471"/>
      <c r="DH28" s="471"/>
      <c r="DI28" s="471"/>
      <c r="DJ28" s="471"/>
      <c r="DK28" s="471"/>
      <c r="DL28" s="471"/>
      <c r="DM28" s="471"/>
      <c r="DN28" s="471"/>
      <c r="DO28" s="471"/>
      <c r="DP28" s="471"/>
      <c r="DQ28" s="471"/>
      <c r="DR28" s="471"/>
      <c r="DS28" s="471"/>
      <c r="DT28" s="471"/>
      <c r="DU28" s="471"/>
      <c r="DV28" s="471"/>
      <c r="DW28" s="471"/>
      <c r="DX28" s="471"/>
      <c r="DY28" s="471"/>
      <c r="DZ28" s="471"/>
      <c r="EA28" s="471"/>
      <c r="EB28" s="471"/>
      <c r="EC28" s="471"/>
      <c r="ED28" s="471"/>
      <c r="EE28" s="471"/>
      <c r="EF28" s="471"/>
      <c r="EG28" s="471"/>
      <c r="EH28" s="471"/>
      <c r="EI28" s="471"/>
      <c r="EJ28" s="471"/>
      <c r="EK28" s="471"/>
      <c r="EL28" s="471"/>
      <c r="EM28" s="471"/>
      <c r="EN28" s="471"/>
      <c r="EO28" s="471"/>
      <c r="EP28" s="471"/>
      <c r="EQ28" s="471"/>
      <c r="ER28" s="471"/>
      <c r="ES28" s="471"/>
      <c r="ET28" s="471"/>
      <c r="EU28" s="471"/>
      <c r="EV28" s="471"/>
      <c r="EW28" s="471"/>
      <c r="EX28" s="471"/>
      <c r="EY28" s="471"/>
      <c r="EZ28" s="471"/>
      <c r="FA28" s="471"/>
      <c r="FB28" s="471"/>
      <c r="FC28" s="471"/>
      <c r="FD28" s="471"/>
      <c r="FE28" s="471"/>
      <c r="FF28" s="471"/>
      <c r="FG28" s="471"/>
      <c r="FH28" s="471"/>
      <c r="FI28" s="471"/>
      <c r="FJ28" s="471"/>
      <c r="FK28" s="471"/>
      <c r="FL28" s="471"/>
      <c r="FM28" s="471"/>
      <c r="FN28" s="471"/>
      <c r="FO28" s="471"/>
      <c r="FP28" s="471"/>
      <c r="FQ28" s="471"/>
      <c r="FR28" s="471"/>
      <c r="FS28" s="471"/>
      <c r="FT28" s="471"/>
      <c r="FU28" s="471"/>
      <c r="FV28" s="471"/>
      <c r="FW28" s="471"/>
      <c r="FX28" s="471"/>
      <c r="FY28" s="471"/>
      <c r="FZ28" s="471"/>
      <c r="GA28" s="471"/>
      <c r="GB28" s="471"/>
      <c r="GC28" s="471"/>
      <c r="GD28" s="471"/>
      <c r="GE28" s="471"/>
      <c r="GF28" s="471"/>
      <c r="GG28" s="471"/>
      <c r="GH28" s="471"/>
      <c r="GI28" s="471"/>
      <c r="GJ28" s="471"/>
      <c r="GK28" s="471"/>
      <c r="GL28" s="471"/>
      <c r="GM28" s="471"/>
      <c r="GN28" s="471"/>
      <c r="GO28" s="471"/>
      <c r="GP28" s="471"/>
      <c r="GQ28" s="471"/>
      <c r="GR28" s="471"/>
      <c r="GS28" s="471"/>
      <c r="GT28" s="471"/>
      <c r="GU28" s="471"/>
      <c r="GV28" s="471"/>
      <c r="GW28" s="471"/>
      <c r="GX28" s="471"/>
      <c r="GY28" s="471"/>
      <c r="GZ28" s="471"/>
      <c r="HA28" s="471"/>
      <c r="HB28" s="471"/>
      <c r="HC28" s="471"/>
      <c r="HD28" s="471"/>
      <c r="HE28" s="471"/>
      <c r="HF28" s="471"/>
      <c r="HG28" s="471"/>
      <c r="HH28" s="471"/>
      <c r="HI28" s="471"/>
      <c r="HJ28" s="471"/>
      <c r="HK28" s="471"/>
      <c r="HL28" s="471"/>
      <c r="HM28" s="471"/>
      <c r="HN28" s="471"/>
      <c r="HO28" s="471"/>
      <c r="HP28" s="471"/>
      <c r="HQ28" s="471"/>
      <c r="HR28" s="471"/>
      <c r="HS28" s="471"/>
      <c r="HT28" s="471"/>
      <c r="HU28" s="471"/>
      <c r="HV28" s="471"/>
      <c r="HW28" s="471"/>
      <c r="HX28" s="471"/>
      <c r="HY28" s="471"/>
      <c r="HZ28" s="471"/>
      <c r="IA28" s="471"/>
      <c r="IB28" s="471"/>
      <c r="IC28" s="471"/>
      <c r="ID28" s="471"/>
      <c r="IE28" s="471"/>
      <c r="IF28" s="471"/>
      <c r="IG28" s="471"/>
      <c r="IH28" s="471"/>
      <c r="II28" s="471"/>
      <c r="IJ28" s="471"/>
      <c r="IK28" s="471"/>
      <c r="IL28" s="471"/>
      <c r="IM28" s="471"/>
      <c r="IN28" s="471"/>
      <c r="IO28" s="471"/>
      <c r="IP28" s="471"/>
      <c r="IQ28" s="471"/>
      <c r="IR28" s="471"/>
      <c r="IS28" s="471"/>
      <c r="IT28" s="471"/>
      <c r="IU28" s="471"/>
      <c r="IV28" s="471"/>
      <c r="IW28" s="471"/>
      <c r="IX28" s="471"/>
      <c r="IY28" s="471"/>
      <c r="IZ28" s="471"/>
      <c r="JA28" s="471"/>
      <c r="JB28" s="471"/>
      <c r="JC28" s="471"/>
      <c r="JD28" s="471"/>
      <c r="JE28" s="471"/>
      <c r="JF28" s="471"/>
      <c r="JG28" s="471"/>
      <c r="JH28" s="471"/>
      <c r="JI28" s="471"/>
      <c r="JJ28" s="471"/>
      <c r="JK28" s="471"/>
      <c r="JL28" s="471"/>
      <c r="JM28" s="471"/>
      <c r="JN28" s="471"/>
      <c r="JO28" s="471"/>
      <c r="JP28" s="471"/>
      <c r="JQ28" s="471"/>
      <c r="JR28" s="471"/>
      <c r="JS28" s="471"/>
      <c r="JT28" s="471"/>
      <c r="JU28" s="471"/>
      <c r="JV28" s="471"/>
      <c r="JW28" s="471"/>
      <c r="JX28" s="471"/>
      <c r="JY28" s="471"/>
      <c r="JZ28" s="471"/>
      <c r="KA28" s="471"/>
      <c r="KB28" s="471"/>
      <c r="KC28" s="471"/>
      <c r="KD28" s="471"/>
      <c r="KE28" s="471"/>
      <c r="KF28" s="471"/>
      <c r="KG28" s="471"/>
      <c r="KH28" s="471"/>
      <c r="KI28" s="471"/>
      <c r="KJ28" s="471"/>
      <c r="KK28" s="471"/>
      <c r="KL28" s="471"/>
      <c r="KM28" s="471"/>
      <c r="KN28" s="471"/>
      <c r="KO28" s="471"/>
      <c r="KP28" s="471"/>
      <c r="KQ28" s="471"/>
      <c r="KR28" s="471"/>
      <c r="KS28" s="471"/>
      <c r="KT28" s="471"/>
      <c r="KU28" s="471"/>
      <c r="KV28" s="471"/>
      <c r="KW28" s="471"/>
      <c r="KX28" s="471"/>
      <c r="KY28" s="471"/>
      <c r="KZ28" s="471"/>
      <c r="LA28" s="471"/>
      <c r="LB28" s="471"/>
      <c r="LC28" s="471"/>
      <c r="LD28" s="471"/>
      <c r="LE28" s="471"/>
      <c r="LF28" s="471"/>
      <c r="LG28" s="471"/>
      <c r="LH28" s="471"/>
      <c r="LI28" s="471"/>
      <c r="LJ28" s="471"/>
      <c r="LK28" s="471"/>
      <c r="LL28" s="471"/>
      <c r="LM28" s="471"/>
      <c r="LN28" s="471"/>
      <c r="LO28" s="471"/>
      <c r="LP28" s="471"/>
      <c r="LQ28" s="471"/>
      <c r="LR28" s="471"/>
      <c r="LS28" s="471"/>
      <c r="LT28" s="471"/>
      <c r="LU28" s="471"/>
      <c r="LV28" s="471"/>
      <c r="LW28" s="471"/>
      <c r="LX28" s="471"/>
      <c r="LY28" s="471"/>
      <c r="LZ28" s="471"/>
      <c r="MA28" s="471"/>
      <c r="MB28" s="471"/>
      <c r="MC28" s="471"/>
      <c r="MD28" s="471"/>
      <c r="ME28" s="471"/>
      <c r="MF28" s="471"/>
      <c r="MG28" s="471"/>
      <c r="MH28" s="471"/>
      <c r="MI28" s="471"/>
      <c r="MJ28" s="471"/>
      <c r="MK28" s="471"/>
      <c r="ML28" s="471"/>
      <c r="MM28" s="471"/>
      <c r="MN28" s="471"/>
      <c r="MO28" s="471"/>
      <c r="MP28" s="471"/>
      <c r="MQ28" s="471"/>
      <c r="MR28" s="471"/>
      <c r="MS28" s="471"/>
      <c r="MT28" s="471"/>
      <c r="MU28" s="471"/>
      <c r="MV28" s="471"/>
      <c r="MW28" s="471"/>
      <c r="MX28" s="471"/>
      <c r="MY28" s="471"/>
      <c r="MZ28" s="471"/>
      <c r="NA28" s="471"/>
      <c r="NB28" s="471"/>
      <c r="NC28" s="471"/>
      <c r="ND28" s="471"/>
      <c r="NE28" s="471"/>
      <c r="NF28" s="471"/>
      <c r="NG28" s="471"/>
      <c r="NH28" s="471"/>
      <c r="NI28" s="471"/>
      <c r="NJ28" s="471"/>
      <c r="NK28" s="471"/>
      <c r="NL28" s="471"/>
      <c r="NM28" s="471"/>
      <c r="NN28" s="471"/>
      <c r="NO28" s="471"/>
      <c r="NP28" s="471"/>
      <c r="NQ28" s="471"/>
      <c r="NR28" s="471"/>
      <c r="NS28" s="471"/>
      <c r="NT28" s="471"/>
      <c r="NU28" s="471"/>
      <c r="NV28" s="471"/>
      <c r="NW28" s="471"/>
      <c r="NX28" s="471"/>
      <c r="NY28" s="471"/>
      <c r="NZ28" s="471"/>
      <c r="OA28" s="471"/>
      <c r="OB28" s="471"/>
      <c r="OC28" s="471"/>
      <c r="OD28" s="471"/>
      <c r="OE28" s="471"/>
      <c r="OF28" s="471"/>
      <c r="OG28" s="471"/>
      <c r="OH28" s="471"/>
      <c r="OI28" s="471"/>
      <c r="OJ28" s="471"/>
      <c r="OK28" s="471"/>
      <c r="OL28" s="471"/>
      <c r="OM28" s="471"/>
      <c r="ON28" s="471"/>
      <c r="OO28" s="471"/>
      <c r="OP28" s="471"/>
      <c r="OQ28" s="471"/>
      <c r="OR28" s="471"/>
      <c r="OS28" s="471"/>
      <c r="OT28" s="471"/>
      <c r="OU28" s="471"/>
      <c r="OV28" s="471"/>
      <c r="OW28" s="471"/>
      <c r="OX28" s="471"/>
      <c r="OY28" s="471"/>
      <c r="OZ28" s="471"/>
      <c r="PA28" s="471"/>
      <c r="PB28" s="471"/>
      <c r="PC28" s="471"/>
      <c r="PD28" s="471"/>
      <c r="PE28" s="471"/>
      <c r="PF28" s="471"/>
      <c r="PG28" s="471"/>
      <c r="PH28" s="471"/>
      <c r="PI28" s="471"/>
      <c r="PJ28" s="471"/>
      <c r="PK28" s="471"/>
      <c r="PL28" s="471"/>
      <c r="PM28" s="471"/>
      <c r="PN28" s="471"/>
      <c r="PO28" s="471"/>
      <c r="PP28" s="471"/>
      <c r="PQ28" s="471"/>
      <c r="PR28" s="471"/>
      <c r="PS28" s="471"/>
      <c r="PT28" s="471"/>
      <c r="PU28" s="471"/>
      <c r="PV28" s="471"/>
      <c r="PW28" s="471"/>
      <c r="PX28" s="471"/>
      <c r="PY28" s="471"/>
      <c r="PZ28" s="471"/>
      <c r="QA28" s="471"/>
      <c r="QB28" s="471"/>
      <c r="QC28" s="471"/>
      <c r="QD28" s="471"/>
      <c r="QE28" s="471"/>
      <c r="QF28" s="471"/>
      <c r="QG28" s="471"/>
      <c r="QH28" s="471"/>
      <c r="QI28" s="471"/>
      <c r="QJ28" s="471"/>
      <c r="QK28" s="471"/>
      <c r="QL28" s="471"/>
      <c r="QM28" s="471"/>
      <c r="QN28" s="471"/>
      <c r="QO28" s="471"/>
      <c r="QP28" s="471"/>
      <c r="QQ28" s="471"/>
      <c r="QR28" s="471"/>
      <c r="QS28" s="471"/>
      <c r="QT28" s="471"/>
      <c r="QU28" s="471"/>
      <c r="QV28" s="471"/>
      <c r="QW28" s="471"/>
      <c r="QX28" s="471"/>
      <c r="QY28" s="471"/>
      <c r="QZ28" s="471"/>
      <c r="RA28" s="471"/>
      <c r="RB28" s="471"/>
      <c r="RC28" s="471"/>
      <c r="RD28" s="471"/>
      <c r="RE28" s="471"/>
      <c r="RF28" s="471"/>
      <c r="RG28" s="471"/>
      <c r="RH28" s="471"/>
      <c r="RI28" s="471"/>
      <c r="RJ28" s="471"/>
      <c r="RK28" s="471"/>
      <c r="RL28" s="471"/>
      <c r="RM28" s="471"/>
      <c r="RN28" s="471"/>
      <c r="RO28" s="471"/>
      <c r="RP28" s="471"/>
      <c r="RQ28" s="471"/>
      <c r="RR28" s="471"/>
      <c r="RS28" s="471"/>
      <c r="RT28" s="471"/>
      <c r="RU28" s="471"/>
      <c r="RV28" s="471"/>
      <c r="RW28" s="471"/>
      <c r="RX28" s="471"/>
      <c r="RY28" s="471"/>
      <c r="RZ28" s="471"/>
      <c r="SA28" s="471"/>
      <c r="SB28" s="471"/>
      <c r="SC28" s="471"/>
      <c r="SD28" s="471"/>
      <c r="SE28" s="471"/>
      <c r="SF28" s="471"/>
      <c r="SG28" s="471"/>
      <c r="SH28" s="471"/>
      <c r="SI28" s="471"/>
      <c r="SJ28" s="471"/>
      <c r="SK28" s="471"/>
      <c r="SL28" s="471"/>
      <c r="SM28" s="471"/>
      <c r="SN28" s="471"/>
      <c r="SO28" s="471"/>
      <c r="SP28" s="471"/>
      <c r="SQ28" s="471"/>
      <c r="SR28" s="471"/>
      <c r="SS28" s="471"/>
      <c r="ST28" s="471"/>
      <c r="SU28" s="471"/>
      <c r="SV28" s="471"/>
      <c r="SW28" s="471"/>
      <c r="SX28" s="471"/>
      <c r="SY28" s="471"/>
      <c r="SZ28" s="471"/>
      <c r="TA28" s="471"/>
      <c r="TB28" s="471"/>
      <c r="TC28" s="471"/>
      <c r="TD28" s="471"/>
      <c r="TE28" s="471"/>
      <c r="TF28" s="471"/>
      <c r="TG28" s="471"/>
      <c r="TH28" s="471"/>
      <c r="TI28" s="471"/>
      <c r="TJ28" s="471"/>
      <c r="TK28" s="471"/>
      <c r="TL28" s="471"/>
      <c r="TM28" s="471"/>
      <c r="TN28" s="471"/>
      <c r="TO28" s="471"/>
      <c r="TP28" s="471"/>
      <c r="TQ28" s="471"/>
      <c r="TR28" s="471"/>
      <c r="TS28" s="471"/>
      <c r="TT28" s="471"/>
      <c r="TU28" s="471"/>
      <c r="TV28" s="471"/>
      <c r="TW28" s="471"/>
      <c r="TX28" s="471"/>
      <c r="TY28" s="471"/>
      <c r="TZ28" s="471"/>
      <c r="UA28" s="471"/>
      <c r="UB28" s="471"/>
      <c r="UC28" s="471"/>
      <c r="UD28" s="471"/>
      <c r="UE28" s="471"/>
      <c r="UF28" s="471"/>
      <c r="UG28" s="471"/>
      <c r="UH28" s="471"/>
      <c r="UI28" s="471"/>
      <c r="UJ28" s="471"/>
      <c r="UK28" s="471"/>
      <c r="UL28" s="471"/>
      <c r="UM28" s="471"/>
      <c r="UN28" s="471"/>
      <c r="UO28" s="471"/>
      <c r="UP28" s="471"/>
      <c r="UQ28" s="471"/>
      <c r="UR28" s="471"/>
      <c r="US28" s="471"/>
      <c r="UT28" s="471"/>
      <c r="UU28" s="471"/>
      <c r="UV28" s="471"/>
      <c r="UW28" s="471"/>
      <c r="UX28" s="471"/>
      <c r="UY28" s="471"/>
      <c r="UZ28" s="471"/>
      <c r="VA28" s="471"/>
      <c r="VB28" s="471"/>
      <c r="VC28" s="471"/>
      <c r="VD28" s="471"/>
      <c r="VE28" s="471"/>
      <c r="VF28" s="471"/>
      <c r="VG28" s="471"/>
      <c r="VH28" s="471"/>
      <c r="VI28" s="471"/>
      <c r="VJ28" s="471"/>
      <c r="VK28" s="471"/>
      <c r="VL28" s="471"/>
      <c r="VM28" s="471"/>
      <c r="VN28" s="471"/>
      <c r="VO28" s="471"/>
      <c r="VP28" s="471"/>
      <c r="VQ28" s="471"/>
      <c r="VR28" s="471"/>
      <c r="VS28" s="471"/>
      <c r="VT28" s="471"/>
      <c r="VU28" s="471"/>
      <c r="VV28" s="471"/>
      <c r="VW28" s="471"/>
      <c r="VX28" s="471"/>
      <c r="VY28" s="471"/>
      <c r="VZ28" s="471"/>
      <c r="WA28" s="471"/>
      <c r="WB28" s="471"/>
      <c r="WC28" s="471"/>
      <c r="WD28" s="471"/>
      <c r="WE28" s="471"/>
      <c r="WF28" s="471"/>
      <c r="WG28" s="471"/>
      <c r="WH28" s="471"/>
      <c r="WI28" s="471"/>
      <c r="WJ28" s="471"/>
      <c r="WK28" s="471"/>
      <c r="WL28" s="471"/>
      <c r="WM28" s="471"/>
      <c r="WN28" s="471"/>
      <c r="WO28" s="471"/>
      <c r="WP28" s="471"/>
      <c r="WQ28" s="471"/>
      <c r="WR28" s="471"/>
      <c r="WS28" s="471"/>
      <c r="WT28" s="471"/>
      <c r="WU28" s="471"/>
      <c r="WV28" s="471"/>
      <c r="WW28" s="471"/>
      <c r="WX28" s="471"/>
      <c r="WY28" s="471"/>
      <c r="WZ28" s="471"/>
      <c r="XA28" s="471"/>
      <c r="XB28" s="471"/>
      <c r="XC28" s="471"/>
      <c r="XD28" s="471"/>
      <c r="XE28" s="471"/>
      <c r="XF28" s="471"/>
      <c r="XG28" s="471"/>
      <c r="XH28" s="471"/>
      <c r="XI28" s="471"/>
      <c r="XJ28" s="471"/>
      <c r="XK28" s="471"/>
      <c r="XL28" s="471"/>
      <c r="XM28" s="471"/>
      <c r="XN28" s="471"/>
      <c r="XO28" s="471"/>
      <c r="XP28" s="471"/>
      <c r="XQ28" s="471"/>
      <c r="XR28" s="471"/>
      <c r="XS28" s="471"/>
      <c r="XT28" s="471"/>
      <c r="XU28" s="471"/>
      <c r="XV28" s="471"/>
      <c r="XW28" s="471"/>
      <c r="XX28" s="471"/>
      <c r="XY28" s="471"/>
      <c r="XZ28" s="471"/>
      <c r="YA28" s="471"/>
      <c r="YB28" s="471"/>
      <c r="YC28" s="471"/>
      <c r="YD28" s="471"/>
      <c r="YE28" s="471"/>
      <c r="YF28" s="471"/>
      <c r="YG28" s="471"/>
      <c r="YH28" s="471"/>
      <c r="YI28" s="471"/>
      <c r="YJ28" s="471"/>
      <c r="YK28" s="471"/>
      <c r="YL28" s="471"/>
      <c r="YM28" s="471"/>
      <c r="YN28" s="471"/>
      <c r="YO28" s="471"/>
      <c r="YP28" s="471"/>
      <c r="YQ28" s="471"/>
      <c r="YR28" s="471"/>
      <c r="YS28" s="471"/>
      <c r="YT28" s="471"/>
      <c r="YU28" s="471"/>
      <c r="YV28" s="471"/>
      <c r="YW28" s="471"/>
      <c r="YX28" s="471"/>
      <c r="YY28" s="471"/>
      <c r="YZ28" s="471"/>
      <c r="ZA28" s="471"/>
      <c r="ZB28" s="471"/>
      <c r="ZC28" s="471"/>
      <c r="ZD28" s="471"/>
      <c r="ZE28" s="471"/>
      <c r="ZF28" s="471"/>
      <c r="ZG28" s="471"/>
      <c r="ZH28" s="471"/>
      <c r="ZI28" s="471"/>
      <c r="ZJ28" s="471"/>
      <c r="ZK28" s="471"/>
      <c r="ZL28" s="471"/>
      <c r="ZM28" s="471"/>
      <c r="ZN28" s="471"/>
      <c r="ZO28" s="471"/>
      <c r="ZP28" s="471"/>
      <c r="ZQ28" s="471"/>
      <c r="ZR28" s="471"/>
      <c r="ZS28" s="471"/>
      <c r="ZT28" s="471"/>
      <c r="ZU28" s="471"/>
      <c r="ZV28" s="471"/>
      <c r="ZW28" s="471"/>
      <c r="ZX28" s="471"/>
      <c r="ZY28" s="471"/>
      <c r="ZZ28" s="471"/>
      <c r="AAA28" s="471"/>
      <c r="AAB28" s="471"/>
      <c r="AAC28" s="471"/>
      <c r="AAD28" s="471"/>
      <c r="AAE28" s="471"/>
      <c r="AAF28" s="471"/>
      <c r="AAG28" s="471"/>
      <c r="AAH28" s="471"/>
      <c r="AAI28" s="471"/>
      <c r="AAJ28" s="471"/>
      <c r="AAK28" s="471"/>
      <c r="AAL28" s="471"/>
      <c r="AAM28" s="471"/>
      <c r="AAN28" s="471"/>
      <c r="AAO28" s="471"/>
      <c r="AAP28" s="471"/>
      <c r="AAQ28" s="471"/>
      <c r="AAR28" s="471"/>
      <c r="AAS28" s="471"/>
      <c r="AAT28" s="471"/>
      <c r="AAU28" s="471"/>
      <c r="AAV28" s="471"/>
      <c r="AAW28" s="471"/>
      <c r="AAX28" s="471"/>
      <c r="AAY28" s="471"/>
      <c r="AAZ28" s="471"/>
      <c r="ABA28" s="471"/>
      <c r="ABB28" s="471"/>
      <c r="ABC28" s="471"/>
      <c r="ABD28" s="471"/>
      <c r="ABE28" s="471"/>
      <c r="ABF28" s="471"/>
      <c r="ABG28" s="471"/>
      <c r="ABH28" s="471"/>
      <c r="ABI28" s="471"/>
      <c r="ABJ28" s="471"/>
      <c r="ABK28" s="471"/>
      <c r="ABL28" s="471"/>
      <c r="ABM28" s="471"/>
      <c r="ABN28" s="471"/>
      <c r="ABO28" s="471"/>
      <c r="ABP28" s="471"/>
      <c r="ABQ28" s="471"/>
      <c r="ABR28" s="471"/>
      <c r="ABS28" s="471"/>
      <c r="ABT28" s="471"/>
      <c r="ABU28" s="471"/>
      <c r="ABV28" s="471"/>
      <c r="ABW28" s="471"/>
      <c r="ABX28" s="471"/>
      <c r="ABY28" s="471"/>
      <c r="ABZ28" s="471"/>
      <c r="ACA28" s="471"/>
      <c r="ACB28" s="471"/>
      <c r="ACC28" s="471"/>
      <c r="ACD28" s="471"/>
      <c r="ACE28" s="471"/>
      <c r="ACF28" s="471"/>
      <c r="ACG28" s="471"/>
      <c r="ACH28" s="471"/>
      <c r="ACI28" s="471"/>
      <c r="ACJ28" s="471"/>
      <c r="ACK28" s="471"/>
      <c r="ACL28" s="471"/>
      <c r="ACM28" s="471"/>
      <c r="ACN28" s="471"/>
      <c r="ACO28" s="471"/>
      <c r="ACP28" s="471"/>
      <c r="ACQ28" s="471"/>
      <c r="ACR28" s="471"/>
      <c r="ACS28" s="471"/>
      <c r="ACT28" s="471"/>
      <c r="ACU28" s="471"/>
      <c r="ACV28" s="471"/>
      <c r="ACW28" s="471"/>
      <c r="ACX28" s="471"/>
      <c r="ACY28" s="471"/>
      <c r="ACZ28" s="471"/>
      <c r="ADA28" s="471"/>
      <c r="ADB28" s="471"/>
      <c r="ADC28" s="471"/>
      <c r="ADD28" s="471"/>
      <c r="ADE28" s="471"/>
      <c r="ADF28" s="471"/>
      <c r="ADG28" s="471"/>
      <c r="ADH28" s="471"/>
      <c r="ADI28" s="471"/>
      <c r="ADJ28" s="471"/>
      <c r="ADK28" s="471"/>
      <c r="ADL28" s="471"/>
      <c r="ADM28" s="471"/>
      <c r="ADN28" s="471"/>
      <c r="ADO28" s="471"/>
      <c r="ADP28" s="471"/>
      <c r="ADQ28" s="471"/>
      <c r="ADR28" s="471"/>
      <c r="ADS28" s="471"/>
      <c r="ADT28" s="471"/>
      <c r="ADU28" s="471"/>
      <c r="ADV28" s="471"/>
      <c r="ADW28" s="471"/>
      <c r="ADX28" s="471"/>
      <c r="ADY28" s="471"/>
      <c r="ADZ28" s="471"/>
      <c r="AEA28" s="471"/>
      <c r="AEB28" s="471"/>
      <c r="AEC28" s="471"/>
      <c r="AED28" s="471"/>
      <c r="AEE28" s="471"/>
      <c r="AEF28" s="471"/>
      <c r="AEG28" s="471"/>
      <c r="AEH28" s="471"/>
      <c r="AEI28" s="471"/>
      <c r="AEJ28" s="471"/>
      <c r="AEK28" s="471"/>
      <c r="AEL28" s="471"/>
      <c r="AEM28" s="471"/>
      <c r="AEN28" s="471"/>
      <c r="AEO28" s="471"/>
      <c r="AEP28" s="471"/>
      <c r="AEQ28" s="471"/>
      <c r="AER28" s="471"/>
      <c r="AES28" s="471"/>
      <c r="AET28" s="471"/>
      <c r="AEU28" s="471"/>
      <c r="AEV28" s="471"/>
      <c r="AEW28" s="471"/>
      <c r="AEX28" s="471"/>
      <c r="AEY28" s="471"/>
      <c r="AEZ28" s="471"/>
      <c r="AFA28" s="471"/>
      <c r="AFB28" s="471"/>
      <c r="AFC28" s="471"/>
      <c r="AFD28" s="471"/>
      <c r="AFE28" s="471"/>
      <c r="AFF28" s="471"/>
      <c r="AFG28" s="471"/>
      <c r="AFH28" s="471"/>
      <c r="AFI28" s="471"/>
      <c r="AFJ28" s="471"/>
      <c r="AFK28" s="471"/>
      <c r="AFL28" s="471"/>
      <c r="AFM28" s="471"/>
      <c r="AFN28" s="471"/>
      <c r="AFO28" s="471"/>
      <c r="AFP28" s="471"/>
      <c r="AFQ28" s="471"/>
      <c r="AFR28" s="471"/>
      <c r="AFS28" s="471"/>
      <c r="AFT28" s="471"/>
      <c r="AFU28" s="471"/>
      <c r="AFV28" s="471"/>
      <c r="AFW28" s="471"/>
      <c r="AFX28" s="471"/>
      <c r="AFY28" s="471"/>
      <c r="AFZ28" s="471"/>
      <c r="AGA28" s="471"/>
      <c r="AGB28" s="471"/>
      <c r="AGC28" s="471"/>
      <c r="AGD28" s="471"/>
      <c r="AGE28" s="471"/>
      <c r="AGF28" s="471"/>
      <c r="AGG28" s="471"/>
      <c r="AGH28" s="471"/>
      <c r="AGI28" s="471"/>
      <c r="AGJ28" s="471"/>
      <c r="AGK28" s="471"/>
      <c r="AGL28" s="471"/>
      <c r="AGM28" s="471"/>
      <c r="AGN28" s="471"/>
      <c r="AGO28" s="471"/>
      <c r="AGP28" s="471"/>
      <c r="AGQ28" s="471"/>
      <c r="AGR28" s="471"/>
      <c r="AGS28" s="471"/>
      <c r="AGT28" s="471"/>
      <c r="AGU28" s="471"/>
      <c r="AGV28" s="471"/>
      <c r="AGW28" s="471"/>
      <c r="AGX28" s="471"/>
      <c r="AGY28" s="471"/>
      <c r="AGZ28" s="471"/>
      <c r="AHA28" s="471"/>
      <c r="AHB28" s="471"/>
      <c r="AHC28" s="471"/>
      <c r="AHD28" s="471"/>
      <c r="AHE28" s="471"/>
      <c r="AHF28" s="471"/>
      <c r="AHG28" s="471"/>
      <c r="AHH28" s="471"/>
      <c r="AHI28" s="471"/>
      <c r="AHJ28" s="471"/>
      <c r="AHK28" s="471"/>
      <c r="AHL28" s="471"/>
      <c r="AHM28" s="471"/>
      <c r="AHN28" s="471"/>
      <c r="AHO28" s="471"/>
      <c r="AHP28" s="471"/>
      <c r="AHQ28" s="471"/>
      <c r="AHR28" s="471"/>
      <c r="AHS28" s="471"/>
      <c r="AHT28" s="471"/>
      <c r="AHU28" s="471"/>
      <c r="AHV28" s="471"/>
      <c r="AHW28" s="471"/>
      <c r="AHX28" s="471"/>
      <c r="AHY28" s="471"/>
      <c r="AHZ28" s="471"/>
      <c r="AIA28" s="471"/>
      <c r="AIB28" s="471"/>
      <c r="AIC28" s="471"/>
      <c r="AID28" s="471"/>
      <c r="AIE28" s="471"/>
      <c r="AIF28" s="471"/>
      <c r="AIG28" s="471"/>
      <c r="AIH28" s="471"/>
      <c r="AII28" s="471"/>
      <c r="AIJ28" s="471"/>
      <c r="AIK28" s="471"/>
      <c r="AIL28" s="471"/>
      <c r="AIM28" s="471"/>
      <c r="AIN28" s="471"/>
      <c r="AIO28" s="471"/>
      <c r="AIP28" s="471"/>
      <c r="AIQ28" s="471"/>
      <c r="AIR28" s="471"/>
      <c r="AIS28" s="471"/>
      <c r="AIT28" s="471"/>
      <c r="AIU28" s="471"/>
      <c r="AIV28" s="471"/>
      <c r="AIW28" s="471"/>
      <c r="AIX28" s="471"/>
      <c r="AIY28" s="471"/>
      <c r="AIZ28" s="471"/>
      <c r="AJA28" s="471"/>
      <c r="AJB28" s="471"/>
      <c r="AJC28" s="471"/>
      <c r="AJD28" s="471"/>
      <c r="AJE28" s="471"/>
      <c r="AJF28" s="471"/>
      <c r="AJG28" s="471"/>
      <c r="AJH28" s="471"/>
      <c r="AJI28" s="471"/>
      <c r="AJJ28" s="471"/>
      <c r="AJK28" s="471"/>
      <c r="AJL28" s="471"/>
      <c r="AJM28" s="471"/>
      <c r="AJN28" s="471"/>
      <c r="AJO28" s="471"/>
      <c r="AJP28" s="471"/>
      <c r="AJQ28" s="471"/>
      <c r="AJR28" s="471"/>
      <c r="AJS28" s="471"/>
      <c r="AJT28" s="471"/>
      <c r="AJU28" s="471"/>
      <c r="AJV28" s="471"/>
      <c r="AJW28" s="471"/>
      <c r="AJX28" s="471"/>
      <c r="AJY28" s="471"/>
      <c r="AJZ28" s="471"/>
      <c r="AKA28" s="471"/>
      <c r="AKB28" s="471"/>
      <c r="AKC28" s="471"/>
      <c r="AKD28" s="471"/>
      <c r="AKE28" s="471"/>
      <c r="AKF28" s="471"/>
      <c r="AKG28" s="471"/>
      <c r="AKH28" s="471"/>
      <c r="AKI28" s="471"/>
      <c r="AKJ28" s="471"/>
      <c r="AKK28" s="471"/>
      <c r="AKL28" s="471"/>
      <c r="AKM28" s="471"/>
      <c r="AKN28" s="471"/>
      <c r="AKO28" s="471"/>
      <c r="AKP28" s="471"/>
      <c r="AKQ28" s="471"/>
      <c r="AKR28" s="471"/>
      <c r="AKS28" s="471"/>
      <c r="AKT28" s="471"/>
      <c r="AKU28" s="471"/>
      <c r="AKV28" s="471"/>
      <c r="AKW28" s="471"/>
      <c r="AKX28" s="471"/>
      <c r="AKY28" s="471"/>
      <c r="AKZ28" s="471"/>
      <c r="ALA28" s="471"/>
      <c r="ALB28" s="471"/>
      <c r="ALC28" s="471"/>
      <c r="ALD28" s="471"/>
      <c r="ALE28" s="471"/>
      <c r="ALF28" s="471"/>
      <c r="ALG28" s="471"/>
      <c r="ALH28" s="471"/>
      <c r="ALI28" s="471"/>
      <c r="ALJ28" s="471"/>
      <c r="ALK28" s="471"/>
      <c r="ALL28" s="471"/>
      <c r="ALM28" s="471"/>
      <c r="ALN28" s="471"/>
      <c r="ALO28" s="471"/>
      <c r="ALP28" s="471"/>
      <c r="ALQ28" s="471"/>
      <c r="ALR28" s="471"/>
      <c r="ALS28" s="471"/>
      <c r="ALT28" s="471"/>
      <c r="ALU28" s="471"/>
      <c r="ALV28" s="471"/>
      <c r="ALW28" s="471"/>
      <c r="ALX28" s="471"/>
      <c r="ALY28" s="471"/>
      <c r="ALZ28" s="471"/>
      <c r="AMA28" s="471"/>
      <c r="AMB28" s="471"/>
      <c r="AMC28" s="471"/>
      <c r="AMD28" s="471"/>
      <c r="AME28" s="471"/>
      <c r="AMF28" s="471"/>
      <c r="AMG28" s="471"/>
      <c r="AMH28" s="471"/>
      <c r="AMI28" s="471"/>
      <c r="AMJ28" s="471"/>
      <c r="AMK28" s="471"/>
      <c r="AML28" s="471"/>
      <c r="AMM28" s="471"/>
      <c r="AMN28" s="471"/>
      <c r="AMO28" s="471"/>
      <c r="AMP28" s="471"/>
      <c r="AMQ28" s="471"/>
      <c r="AMR28" s="471"/>
      <c r="AMS28" s="471"/>
      <c r="AMT28" s="471"/>
      <c r="AMU28" s="471"/>
      <c r="AMV28" s="471"/>
      <c r="AMW28" s="471"/>
      <c r="AMX28" s="471"/>
      <c r="AMY28" s="471"/>
      <c r="AMZ28" s="471"/>
      <c r="ANA28" s="471"/>
      <c r="ANB28" s="471"/>
      <c r="ANC28" s="471"/>
      <c r="AND28" s="471"/>
      <c r="ANE28" s="471"/>
      <c r="ANF28" s="471"/>
      <c r="ANG28" s="471"/>
      <c r="ANH28" s="471"/>
      <c r="ANI28" s="471"/>
      <c r="ANJ28" s="471"/>
      <c r="ANK28" s="471"/>
      <c r="ANL28" s="471"/>
      <c r="ANM28" s="471"/>
      <c r="ANN28" s="471"/>
      <c r="ANO28" s="471"/>
      <c r="ANP28" s="471"/>
      <c r="ANQ28" s="471"/>
      <c r="ANR28" s="471"/>
      <c r="ANS28" s="471"/>
      <c r="ANT28" s="471"/>
      <c r="ANU28" s="471"/>
      <c r="ANV28" s="471"/>
      <c r="ANW28" s="471"/>
      <c r="ANX28" s="471"/>
      <c r="ANY28" s="471"/>
      <c r="ANZ28" s="471"/>
      <c r="AOA28" s="471"/>
      <c r="AOB28" s="471"/>
      <c r="AOC28" s="471"/>
      <c r="AOD28" s="471"/>
      <c r="AOE28" s="471"/>
      <c r="AOF28" s="471"/>
      <c r="AOG28" s="471"/>
      <c r="AOH28" s="471"/>
      <c r="AOI28" s="471"/>
      <c r="AOJ28" s="471"/>
      <c r="AOK28" s="471"/>
      <c r="AOL28" s="471"/>
      <c r="AOM28" s="471"/>
      <c r="AON28" s="471"/>
      <c r="AOO28" s="471"/>
      <c r="AOP28" s="471"/>
      <c r="AOQ28" s="471"/>
      <c r="AOR28" s="471"/>
      <c r="AOS28" s="471"/>
      <c r="AOT28" s="471"/>
      <c r="AOU28" s="471"/>
      <c r="AOV28" s="471"/>
      <c r="AOW28" s="471"/>
      <c r="AOX28" s="471"/>
      <c r="AOY28" s="471"/>
      <c r="AOZ28" s="471"/>
      <c r="APA28" s="471"/>
      <c r="APB28" s="471"/>
      <c r="APC28" s="471"/>
      <c r="APD28" s="471"/>
      <c r="APE28" s="471"/>
      <c r="APF28" s="471"/>
      <c r="APG28" s="471"/>
      <c r="APH28" s="471"/>
      <c r="API28" s="471"/>
      <c r="APJ28" s="471"/>
      <c r="APK28" s="471"/>
      <c r="APL28" s="471"/>
      <c r="APM28" s="471"/>
      <c r="APN28" s="471"/>
      <c r="APO28" s="471"/>
      <c r="APP28" s="471"/>
      <c r="APQ28" s="471"/>
      <c r="APR28" s="471"/>
      <c r="APS28" s="471"/>
      <c r="APT28" s="471"/>
      <c r="APU28" s="471"/>
      <c r="APV28" s="471"/>
      <c r="APW28" s="471"/>
      <c r="APX28" s="471"/>
      <c r="APY28" s="471"/>
      <c r="APZ28" s="471"/>
      <c r="AQA28" s="471"/>
      <c r="AQB28" s="471"/>
      <c r="AQC28" s="471"/>
      <c r="AQD28" s="471"/>
      <c r="AQE28" s="471"/>
      <c r="AQF28" s="471"/>
      <c r="AQG28" s="471"/>
      <c r="AQH28" s="471"/>
      <c r="AQI28" s="471"/>
      <c r="AQJ28" s="471"/>
      <c r="AQK28" s="471"/>
      <c r="AQL28" s="471"/>
      <c r="AQM28" s="471"/>
      <c r="AQN28" s="471"/>
      <c r="AQO28" s="471"/>
      <c r="AQP28" s="471"/>
      <c r="AQQ28" s="471"/>
      <c r="AQR28" s="471"/>
      <c r="AQS28" s="471"/>
      <c r="AQT28" s="471"/>
      <c r="AQU28" s="471"/>
      <c r="AQV28" s="471"/>
      <c r="AQW28" s="471"/>
      <c r="AQX28" s="471"/>
      <c r="AQY28" s="471"/>
      <c r="AQZ28" s="471"/>
      <c r="ARA28" s="471"/>
      <c r="ARB28" s="471"/>
      <c r="ARC28" s="471"/>
      <c r="ARD28" s="471"/>
      <c r="ARE28" s="471"/>
      <c r="ARF28" s="471"/>
      <c r="ARG28" s="471"/>
      <c r="ARH28" s="471"/>
      <c r="ARI28" s="471"/>
      <c r="ARJ28" s="471"/>
      <c r="ARK28" s="471"/>
      <c r="ARL28" s="471"/>
      <c r="ARM28" s="471"/>
      <c r="ARN28" s="471"/>
      <c r="ARO28" s="471"/>
      <c r="ARP28" s="471"/>
      <c r="ARQ28" s="471"/>
      <c r="ARR28" s="471"/>
      <c r="ARS28" s="471"/>
      <c r="ART28" s="471"/>
      <c r="ARU28" s="471"/>
      <c r="ARV28" s="471"/>
      <c r="ARW28" s="471"/>
      <c r="ARX28" s="471"/>
      <c r="ARY28" s="471"/>
      <c r="ARZ28" s="471"/>
      <c r="ASA28" s="471"/>
      <c r="ASB28" s="471"/>
      <c r="ASC28" s="471"/>
      <c r="ASD28" s="471"/>
      <c r="ASE28" s="471"/>
      <c r="ASF28" s="471"/>
      <c r="ASG28" s="471"/>
      <c r="ASH28" s="471"/>
      <c r="ASI28" s="471"/>
      <c r="ASJ28" s="471"/>
      <c r="ASK28" s="471"/>
      <c r="ASL28" s="471"/>
      <c r="ASM28" s="471"/>
      <c r="ASN28" s="471"/>
      <c r="ASO28" s="471"/>
      <c r="ASP28" s="471"/>
      <c r="ASQ28" s="471"/>
      <c r="ASR28" s="471"/>
      <c r="ASS28" s="471"/>
      <c r="AST28" s="471"/>
      <c r="ASU28" s="471"/>
      <c r="ASV28" s="471"/>
      <c r="ASW28" s="471"/>
      <c r="ASX28" s="471"/>
      <c r="ASY28" s="471"/>
      <c r="ASZ28" s="471"/>
      <c r="ATA28" s="471"/>
      <c r="ATB28" s="471"/>
      <c r="ATC28" s="471"/>
      <c r="ATD28" s="471"/>
      <c r="ATE28" s="471"/>
      <c r="ATF28" s="471"/>
      <c r="ATG28" s="471"/>
      <c r="ATH28" s="471"/>
      <c r="ATI28" s="471"/>
      <c r="ATJ28" s="471"/>
      <c r="ATK28" s="471"/>
      <c r="ATL28" s="471"/>
      <c r="ATM28" s="471"/>
      <c r="ATN28" s="471"/>
      <c r="ATO28" s="471"/>
      <c r="ATP28" s="471"/>
      <c r="ATQ28" s="471"/>
      <c r="ATR28" s="471"/>
      <c r="ATS28" s="471"/>
      <c r="ATT28" s="471"/>
      <c r="ATU28" s="471"/>
      <c r="ATV28" s="471"/>
      <c r="ATW28" s="471"/>
      <c r="ATX28" s="471"/>
      <c r="ATY28" s="471"/>
      <c r="ATZ28" s="471"/>
      <c r="AUA28" s="471"/>
      <c r="AUB28" s="471"/>
      <c r="AUC28" s="471"/>
      <c r="AUD28" s="471"/>
      <c r="AUE28" s="471"/>
      <c r="AUF28" s="471"/>
      <c r="AUG28" s="471"/>
      <c r="AUH28" s="471"/>
      <c r="AUI28" s="471"/>
      <c r="AUJ28" s="471"/>
      <c r="AUK28" s="471"/>
      <c r="AUL28" s="471"/>
      <c r="AUM28" s="471"/>
      <c r="AUN28" s="471"/>
      <c r="AUO28" s="471"/>
      <c r="AUP28" s="471"/>
      <c r="AUQ28" s="471"/>
      <c r="AUR28" s="471"/>
      <c r="AUS28" s="471"/>
      <c r="AUT28" s="471"/>
      <c r="AUU28" s="471"/>
      <c r="AUV28" s="471"/>
      <c r="AUW28" s="471"/>
      <c r="AUX28" s="471"/>
      <c r="AUY28" s="471"/>
      <c r="AUZ28" s="471"/>
      <c r="AVA28" s="471"/>
      <c r="AVB28" s="471"/>
      <c r="AVC28" s="471"/>
      <c r="AVD28" s="471"/>
      <c r="AVE28" s="471"/>
      <c r="AVF28" s="471"/>
      <c r="AVG28" s="471"/>
      <c r="AVH28" s="471"/>
      <c r="AVI28" s="471"/>
      <c r="AVJ28" s="471"/>
      <c r="AVK28" s="471"/>
      <c r="AVL28" s="471"/>
      <c r="AVM28" s="471"/>
      <c r="AVN28" s="471"/>
      <c r="AVO28" s="471"/>
      <c r="AVP28" s="471"/>
      <c r="AVQ28" s="471"/>
      <c r="AVR28" s="471"/>
      <c r="AVS28" s="471"/>
      <c r="AVT28" s="471"/>
      <c r="AVU28" s="471"/>
      <c r="AVV28" s="471"/>
      <c r="AVW28" s="471"/>
      <c r="AVX28" s="471"/>
      <c r="AVY28" s="471"/>
      <c r="AVZ28" s="471"/>
      <c r="AWA28" s="471"/>
      <c r="AWB28" s="471"/>
      <c r="AWC28" s="471"/>
      <c r="AWD28" s="471"/>
      <c r="AWE28" s="471"/>
      <c r="AWF28" s="471"/>
      <c r="AWG28" s="471"/>
      <c r="AWH28" s="471"/>
      <c r="AWI28" s="471"/>
      <c r="AWJ28" s="471"/>
      <c r="AWK28" s="471"/>
      <c r="AWL28" s="471"/>
      <c r="AWM28" s="471"/>
      <c r="AWN28" s="471"/>
      <c r="AWO28" s="471"/>
      <c r="AWP28" s="471"/>
      <c r="AWQ28" s="471"/>
      <c r="AWR28" s="471"/>
      <c r="AWS28" s="471"/>
      <c r="AWT28" s="471"/>
      <c r="AWU28" s="471"/>
      <c r="AWV28" s="471"/>
      <c r="AWW28" s="471"/>
      <c r="AWX28" s="471"/>
      <c r="AWY28" s="471"/>
      <c r="AWZ28" s="471"/>
      <c r="AXA28" s="471"/>
      <c r="AXB28" s="471"/>
      <c r="AXC28" s="471"/>
      <c r="AXD28" s="471"/>
      <c r="AXE28" s="471"/>
      <c r="AXF28" s="471"/>
      <c r="AXG28" s="471"/>
      <c r="AXH28" s="471"/>
      <c r="AXI28" s="471"/>
      <c r="AXJ28" s="471"/>
      <c r="AXK28" s="471"/>
      <c r="AXL28" s="471"/>
      <c r="AXM28" s="471"/>
      <c r="AXN28" s="471"/>
      <c r="AXO28" s="471"/>
      <c r="AXP28" s="471"/>
      <c r="AXQ28" s="471"/>
      <c r="AXR28" s="471"/>
      <c r="AXS28" s="471"/>
      <c r="AXT28" s="471"/>
      <c r="AXU28" s="471"/>
      <c r="AXV28" s="471"/>
      <c r="AXW28" s="471"/>
      <c r="AXX28" s="471"/>
      <c r="AXY28" s="471"/>
      <c r="AXZ28" s="471"/>
      <c r="AYA28" s="471"/>
      <c r="AYB28" s="471"/>
      <c r="AYC28" s="471"/>
      <c r="AYD28" s="471"/>
      <c r="AYE28" s="471"/>
      <c r="AYF28" s="471"/>
      <c r="AYG28" s="471"/>
      <c r="AYH28" s="471"/>
      <c r="AYI28" s="471"/>
      <c r="AYJ28" s="471"/>
      <c r="AYK28" s="471"/>
      <c r="AYL28" s="471"/>
      <c r="AYM28" s="471"/>
      <c r="AYN28" s="471"/>
      <c r="AYO28" s="471"/>
      <c r="AYP28" s="471"/>
      <c r="AYQ28" s="471"/>
      <c r="AYR28" s="471"/>
      <c r="AYS28" s="471"/>
      <c r="AYT28" s="471"/>
      <c r="AYU28" s="471"/>
      <c r="AYV28" s="471"/>
      <c r="AYW28" s="471"/>
      <c r="AYX28" s="471"/>
      <c r="AYY28" s="471"/>
      <c r="AYZ28" s="471"/>
      <c r="AZA28" s="471"/>
      <c r="AZB28" s="471"/>
      <c r="AZC28" s="471"/>
      <c r="AZD28" s="471"/>
      <c r="AZE28" s="471"/>
      <c r="AZF28" s="471"/>
      <c r="AZG28" s="471"/>
      <c r="AZH28" s="471"/>
      <c r="AZI28" s="471"/>
      <c r="AZJ28" s="471"/>
      <c r="AZK28" s="471"/>
      <c r="AZL28" s="471"/>
      <c r="AZM28" s="471"/>
      <c r="AZN28" s="471"/>
      <c r="AZO28" s="471"/>
      <c r="AZP28" s="471"/>
      <c r="AZQ28" s="471"/>
      <c r="AZR28" s="471"/>
      <c r="AZS28" s="471"/>
      <c r="AZT28" s="471"/>
      <c r="AZU28" s="471"/>
      <c r="AZV28" s="471"/>
      <c r="AZW28" s="471"/>
      <c r="AZX28" s="471"/>
      <c r="AZY28" s="471"/>
      <c r="AZZ28" s="471"/>
      <c r="BAA28" s="471"/>
      <c r="BAB28" s="471"/>
      <c r="BAC28" s="471"/>
      <c r="BAD28" s="471"/>
      <c r="BAE28" s="471"/>
      <c r="BAF28" s="471"/>
      <c r="BAG28" s="471"/>
      <c r="BAH28" s="471"/>
      <c r="BAI28" s="471"/>
      <c r="BAJ28" s="471"/>
      <c r="BAK28" s="471"/>
      <c r="BAL28" s="471"/>
      <c r="BAM28" s="471"/>
      <c r="BAN28" s="471"/>
      <c r="BAO28" s="471"/>
      <c r="BAP28" s="471"/>
      <c r="BAQ28" s="471"/>
      <c r="BAR28" s="471"/>
      <c r="BAS28" s="471"/>
      <c r="BAT28" s="471"/>
      <c r="BAU28" s="471"/>
      <c r="BAV28" s="471"/>
      <c r="BAW28" s="471"/>
      <c r="BAX28" s="471"/>
      <c r="BAY28" s="471"/>
      <c r="BAZ28" s="471"/>
      <c r="BBA28" s="471"/>
      <c r="BBB28" s="471"/>
      <c r="BBC28" s="471"/>
      <c r="BBD28" s="471"/>
      <c r="BBE28" s="471"/>
      <c r="BBF28" s="471"/>
      <c r="BBG28" s="471"/>
      <c r="BBH28" s="471"/>
      <c r="BBI28" s="471"/>
      <c r="BBJ28" s="471"/>
      <c r="BBK28" s="471"/>
      <c r="BBL28" s="471"/>
      <c r="BBM28" s="471"/>
      <c r="BBN28" s="471"/>
      <c r="BBO28" s="471"/>
      <c r="BBP28" s="471"/>
      <c r="BBQ28" s="471"/>
      <c r="BBR28" s="471"/>
      <c r="BBS28" s="471"/>
      <c r="BBT28" s="471"/>
      <c r="BBU28" s="471"/>
      <c r="BBV28" s="471"/>
      <c r="BBW28" s="471"/>
      <c r="BBX28" s="471"/>
      <c r="BBY28" s="471"/>
      <c r="BBZ28" s="471"/>
      <c r="BCA28" s="471"/>
      <c r="BCB28" s="471"/>
      <c r="BCC28" s="471"/>
      <c r="BCD28" s="471"/>
      <c r="BCE28" s="471"/>
      <c r="BCF28" s="471"/>
      <c r="BCG28" s="471"/>
      <c r="BCH28" s="471"/>
      <c r="BCI28" s="471"/>
      <c r="BCJ28" s="471"/>
      <c r="BCK28" s="471"/>
      <c r="BCL28" s="471"/>
      <c r="BCM28" s="471"/>
      <c r="BCN28" s="471"/>
      <c r="BCO28" s="471"/>
      <c r="BCP28" s="471"/>
      <c r="BCQ28" s="471"/>
      <c r="BCR28" s="471"/>
      <c r="BCS28" s="471"/>
      <c r="BCT28" s="471"/>
      <c r="BCU28" s="471"/>
      <c r="BCV28" s="471"/>
      <c r="BCW28" s="471"/>
      <c r="BCX28" s="471"/>
      <c r="BCY28" s="471"/>
      <c r="BCZ28" s="471"/>
      <c r="BDA28" s="471"/>
      <c r="BDB28" s="471"/>
      <c r="BDC28" s="471"/>
      <c r="BDD28" s="471"/>
      <c r="BDE28" s="471"/>
      <c r="BDF28" s="471"/>
      <c r="BDG28" s="471"/>
      <c r="BDH28" s="471"/>
      <c r="BDI28" s="471"/>
      <c r="BDJ28" s="471"/>
      <c r="BDK28" s="471"/>
      <c r="BDL28" s="471"/>
      <c r="BDM28" s="471"/>
      <c r="BDN28" s="471"/>
      <c r="BDO28" s="471"/>
      <c r="BDP28" s="471"/>
      <c r="BDQ28" s="471"/>
      <c r="BDR28" s="471"/>
      <c r="BDS28" s="471"/>
      <c r="BDT28" s="471"/>
      <c r="BDU28" s="471"/>
      <c r="BDV28" s="471"/>
      <c r="BDW28" s="471"/>
      <c r="BDX28" s="471"/>
      <c r="BDY28" s="471"/>
      <c r="BDZ28" s="471"/>
      <c r="BEA28" s="471"/>
      <c r="BEB28" s="471"/>
      <c r="BEC28" s="471"/>
      <c r="BED28" s="471"/>
    </row>
    <row r="29" spans="1:1486" s="421" customFormat="1" ht="27.6" customHeight="1" x14ac:dyDescent="0.2">
      <c r="A29" s="429" t="str">
        <f>'P6'!B9</f>
        <v xml:space="preserve">6.2. Promoción e implementación de alternativas sostenibles para el manejo del suelo y de especies vegetales de importancia económica para la producción de panela </v>
      </c>
      <c r="B29" s="48">
        <f>'P6'!E9</f>
        <v>731274376.66666675</v>
      </c>
      <c r="C29" s="48">
        <f>'P6'!F9</f>
        <v>1915058504</v>
      </c>
      <c r="D29" s="48">
        <f>'P6'!G9</f>
        <v>1875058504</v>
      </c>
      <c r="E29" s="48">
        <f>'P6'!H9</f>
        <v>1875058504</v>
      </c>
      <c r="F29" s="48">
        <f>'P6'!I9</f>
        <v>1875058504</v>
      </c>
      <c r="G29" s="48">
        <f>'P6'!J9</f>
        <v>1755058504</v>
      </c>
      <c r="H29" s="48">
        <f>'P6'!K9</f>
        <v>1755058504</v>
      </c>
      <c r="I29" s="48">
        <f>'P6'!L9</f>
        <v>1755058504</v>
      </c>
      <c r="J29" s="48">
        <f>'P6'!M9</f>
        <v>0</v>
      </c>
      <c r="K29" s="48">
        <f>'P6'!N9</f>
        <v>0</v>
      </c>
      <c r="L29" s="48">
        <f>'P6'!O9</f>
        <v>1755058504</v>
      </c>
      <c r="M29" s="48">
        <f>'P6'!P9</f>
        <v>0</v>
      </c>
      <c r="N29" s="48">
        <f>'P6'!Q9</f>
        <v>0</v>
      </c>
      <c r="O29" s="48">
        <f>'P6'!R9</f>
        <v>1755058504</v>
      </c>
      <c r="P29" s="48">
        <f>'P6'!S9</f>
        <v>0</v>
      </c>
      <c r="Q29" s="48">
        <f>'P6'!T9</f>
        <v>0</v>
      </c>
      <c r="R29" s="48">
        <f>'P6'!U9</f>
        <v>1755058504</v>
      </c>
      <c r="S29" s="48">
        <f>'P6'!V9</f>
        <v>0</v>
      </c>
      <c r="T29" s="48">
        <f>'P6'!W9</f>
        <v>0</v>
      </c>
      <c r="U29" s="48">
        <f>'P6'!X9</f>
        <v>1755058504</v>
      </c>
      <c r="V29" s="48">
        <f>'P6'!Y9</f>
        <v>20556917920.666668</v>
      </c>
      <c r="W29" s="281">
        <f t="shared" si="1"/>
        <v>5.869854258169353E-3</v>
      </c>
      <c r="X29" s="471"/>
      <c r="Y29" s="471"/>
      <c r="Z29" s="471"/>
      <c r="AA29" s="471"/>
      <c r="AB29" s="471"/>
      <c r="AC29" s="471"/>
      <c r="AD29" s="471"/>
      <c r="AE29" s="471"/>
      <c r="AF29" s="471"/>
      <c r="AG29" s="471"/>
      <c r="AH29" s="471"/>
      <c r="AI29" s="471"/>
      <c r="AJ29" s="471"/>
      <c r="AK29" s="471"/>
      <c r="AL29" s="471"/>
      <c r="AM29" s="471"/>
      <c r="AN29" s="471"/>
      <c r="AO29" s="471"/>
      <c r="AP29" s="471"/>
      <c r="AQ29" s="471"/>
      <c r="AR29" s="471"/>
      <c r="AS29" s="471"/>
      <c r="AT29" s="471"/>
      <c r="AU29" s="471"/>
      <c r="AV29" s="471"/>
      <c r="AW29" s="471"/>
      <c r="AX29" s="471"/>
      <c r="AY29" s="471"/>
      <c r="AZ29" s="471"/>
      <c r="BA29" s="471"/>
      <c r="BB29" s="471"/>
      <c r="BC29" s="471"/>
      <c r="BD29" s="471"/>
      <c r="BE29" s="471"/>
      <c r="BF29" s="471"/>
      <c r="BG29" s="471"/>
      <c r="BH29" s="471"/>
      <c r="BI29" s="471"/>
      <c r="BJ29" s="471"/>
      <c r="BK29" s="471"/>
      <c r="BL29" s="471"/>
      <c r="BM29" s="471"/>
      <c r="BN29" s="471"/>
      <c r="BO29" s="471"/>
      <c r="BP29" s="471"/>
      <c r="BQ29" s="471"/>
      <c r="BR29" s="471"/>
      <c r="BS29" s="471"/>
      <c r="BT29" s="471"/>
      <c r="BU29" s="471"/>
      <c r="BV29" s="471"/>
      <c r="BW29" s="471"/>
      <c r="BX29" s="471"/>
      <c r="BY29" s="471"/>
      <c r="BZ29" s="471"/>
      <c r="CA29" s="471"/>
      <c r="CB29" s="471"/>
      <c r="CC29" s="471"/>
      <c r="CD29" s="471"/>
      <c r="CE29" s="471"/>
      <c r="CF29" s="471"/>
      <c r="CG29" s="471"/>
      <c r="CH29" s="471"/>
      <c r="CI29" s="471"/>
      <c r="CJ29" s="471"/>
      <c r="CK29" s="471"/>
      <c r="CL29" s="471"/>
      <c r="CM29" s="471"/>
      <c r="CN29" s="471"/>
      <c r="CO29" s="471"/>
      <c r="CP29" s="471"/>
      <c r="CQ29" s="471"/>
      <c r="CR29" s="471"/>
      <c r="CS29" s="471"/>
      <c r="CT29" s="471"/>
      <c r="CU29" s="471"/>
      <c r="CV29" s="471"/>
      <c r="CW29" s="471"/>
      <c r="CX29" s="471"/>
      <c r="CY29" s="471"/>
      <c r="CZ29" s="471"/>
      <c r="DA29" s="471"/>
      <c r="DB29" s="471"/>
      <c r="DC29" s="471"/>
      <c r="DD29" s="471"/>
      <c r="DE29" s="471"/>
      <c r="DF29" s="471"/>
      <c r="DG29" s="471"/>
      <c r="DH29" s="471"/>
      <c r="DI29" s="471"/>
      <c r="DJ29" s="471"/>
      <c r="DK29" s="471"/>
      <c r="DL29" s="471"/>
      <c r="DM29" s="471"/>
      <c r="DN29" s="471"/>
      <c r="DO29" s="471"/>
      <c r="DP29" s="471"/>
      <c r="DQ29" s="471"/>
      <c r="DR29" s="471"/>
      <c r="DS29" s="471"/>
      <c r="DT29" s="471"/>
      <c r="DU29" s="471"/>
      <c r="DV29" s="471"/>
      <c r="DW29" s="471"/>
      <c r="DX29" s="471"/>
      <c r="DY29" s="471"/>
      <c r="DZ29" s="471"/>
      <c r="EA29" s="471"/>
      <c r="EB29" s="471"/>
      <c r="EC29" s="471"/>
      <c r="ED29" s="471"/>
      <c r="EE29" s="471"/>
      <c r="EF29" s="471"/>
      <c r="EG29" s="471"/>
      <c r="EH29" s="471"/>
      <c r="EI29" s="471"/>
      <c r="EJ29" s="471"/>
      <c r="EK29" s="471"/>
      <c r="EL29" s="471"/>
      <c r="EM29" s="471"/>
      <c r="EN29" s="471"/>
      <c r="EO29" s="471"/>
      <c r="EP29" s="471"/>
      <c r="EQ29" s="471"/>
      <c r="ER29" s="471"/>
      <c r="ES29" s="471"/>
      <c r="ET29" s="471"/>
      <c r="EU29" s="471"/>
      <c r="EV29" s="471"/>
      <c r="EW29" s="471"/>
      <c r="EX29" s="471"/>
      <c r="EY29" s="471"/>
      <c r="EZ29" s="471"/>
      <c r="FA29" s="471"/>
      <c r="FB29" s="471"/>
      <c r="FC29" s="471"/>
      <c r="FD29" s="471"/>
      <c r="FE29" s="471"/>
      <c r="FF29" s="471"/>
      <c r="FG29" s="471"/>
      <c r="FH29" s="471"/>
      <c r="FI29" s="471"/>
      <c r="FJ29" s="471"/>
      <c r="FK29" s="471"/>
      <c r="FL29" s="471"/>
      <c r="FM29" s="471"/>
      <c r="FN29" s="471"/>
      <c r="FO29" s="471"/>
      <c r="FP29" s="471"/>
      <c r="FQ29" s="471"/>
      <c r="FR29" s="471"/>
      <c r="FS29" s="471"/>
      <c r="FT29" s="471"/>
      <c r="FU29" s="471"/>
      <c r="FV29" s="471"/>
      <c r="FW29" s="471"/>
      <c r="FX29" s="471"/>
      <c r="FY29" s="471"/>
      <c r="FZ29" s="471"/>
      <c r="GA29" s="471"/>
      <c r="GB29" s="471"/>
      <c r="GC29" s="471"/>
      <c r="GD29" s="471"/>
      <c r="GE29" s="471"/>
      <c r="GF29" s="471"/>
      <c r="GG29" s="471"/>
      <c r="GH29" s="471"/>
      <c r="GI29" s="471"/>
      <c r="GJ29" s="471"/>
      <c r="GK29" s="471"/>
      <c r="GL29" s="471"/>
      <c r="GM29" s="471"/>
      <c r="GN29" s="471"/>
      <c r="GO29" s="471"/>
      <c r="GP29" s="471"/>
      <c r="GQ29" s="471"/>
      <c r="GR29" s="471"/>
      <c r="GS29" s="471"/>
      <c r="GT29" s="471"/>
      <c r="GU29" s="471"/>
      <c r="GV29" s="471"/>
      <c r="GW29" s="471"/>
      <c r="GX29" s="471"/>
      <c r="GY29" s="471"/>
      <c r="GZ29" s="471"/>
      <c r="HA29" s="471"/>
      <c r="HB29" s="471"/>
      <c r="HC29" s="471"/>
      <c r="HD29" s="471"/>
      <c r="HE29" s="471"/>
      <c r="HF29" s="471"/>
      <c r="HG29" s="471"/>
      <c r="HH29" s="471"/>
      <c r="HI29" s="471"/>
      <c r="HJ29" s="471"/>
      <c r="HK29" s="471"/>
      <c r="HL29" s="471"/>
      <c r="HM29" s="471"/>
      <c r="HN29" s="471"/>
      <c r="HO29" s="471"/>
      <c r="HP29" s="471"/>
      <c r="HQ29" s="471"/>
      <c r="HR29" s="471"/>
      <c r="HS29" s="471"/>
      <c r="HT29" s="471"/>
      <c r="HU29" s="471"/>
      <c r="HV29" s="471"/>
      <c r="HW29" s="471"/>
      <c r="HX29" s="471"/>
      <c r="HY29" s="471"/>
      <c r="HZ29" s="471"/>
      <c r="IA29" s="471"/>
      <c r="IB29" s="471"/>
      <c r="IC29" s="471"/>
      <c r="ID29" s="471"/>
      <c r="IE29" s="471"/>
      <c r="IF29" s="471"/>
      <c r="IG29" s="471"/>
      <c r="IH29" s="471"/>
      <c r="II29" s="471"/>
      <c r="IJ29" s="471"/>
      <c r="IK29" s="471"/>
      <c r="IL29" s="471"/>
      <c r="IM29" s="471"/>
      <c r="IN29" s="471"/>
      <c r="IO29" s="471"/>
      <c r="IP29" s="471"/>
      <c r="IQ29" s="471"/>
      <c r="IR29" s="471"/>
      <c r="IS29" s="471"/>
      <c r="IT29" s="471"/>
      <c r="IU29" s="471"/>
      <c r="IV29" s="471"/>
      <c r="IW29" s="471"/>
      <c r="IX29" s="471"/>
      <c r="IY29" s="471"/>
      <c r="IZ29" s="471"/>
      <c r="JA29" s="471"/>
      <c r="JB29" s="471"/>
      <c r="JC29" s="471"/>
      <c r="JD29" s="471"/>
      <c r="JE29" s="471"/>
      <c r="JF29" s="471"/>
      <c r="JG29" s="471"/>
      <c r="JH29" s="471"/>
      <c r="JI29" s="471"/>
      <c r="JJ29" s="471"/>
      <c r="JK29" s="471"/>
      <c r="JL29" s="471"/>
      <c r="JM29" s="471"/>
      <c r="JN29" s="471"/>
      <c r="JO29" s="471"/>
      <c r="JP29" s="471"/>
      <c r="JQ29" s="471"/>
      <c r="JR29" s="471"/>
      <c r="JS29" s="471"/>
      <c r="JT29" s="471"/>
      <c r="JU29" s="471"/>
      <c r="JV29" s="471"/>
      <c r="JW29" s="471"/>
      <c r="JX29" s="471"/>
      <c r="JY29" s="471"/>
      <c r="JZ29" s="471"/>
      <c r="KA29" s="471"/>
      <c r="KB29" s="471"/>
      <c r="KC29" s="471"/>
      <c r="KD29" s="471"/>
      <c r="KE29" s="471"/>
      <c r="KF29" s="471"/>
      <c r="KG29" s="471"/>
      <c r="KH29" s="471"/>
      <c r="KI29" s="471"/>
      <c r="KJ29" s="471"/>
      <c r="KK29" s="471"/>
      <c r="KL29" s="471"/>
      <c r="KM29" s="471"/>
      <c r="KN29" s="471"/>
      <c r="KO29" s="471"/>
      <c r="KP29" s="471"/>
      <c r="KQ29" s="471"/>
      <c r="KR29" s="471"/>
      <c r="KS29" s="471"/>
      <c r="KT29" s="471"/>
      <c r="KU29" s="471"/>
      <c r="KV29" s="471"/>
      <c r="KW29" s="471"/>
      <c r="KX29" s="471"/>
      <c r="KY29" s="471"/>
      <c r="KZ29" s="471"/>
      <c r="LA29" s="471"/>
      <c r="LB29" s="471"/>
      <c r="LC29" s="471"/>
      <c r="LD29" s="471"/>
      <c r="LE29" s="471"/>
      <c r="LF29" s="471"/>
      <c r="LG29" s="471"/>
      <c r="LH29" s="471"/>
      <c r="LI29" s="471"/>
      <c r="LJ29" s="471"/>
      <c r="LK29" s="471"/>
      <c r="LL29" s="471"/>
      <c r="LM29" s="471"/>
      <c r="LN29" s="471"/>
      <c r="LO29" s="471"/>
      <c r="LP29" s="471"/>
      <c r="LQ29" s="471"/>
      <c r="LR29" s="471"/>
      <c r="LS29" s="471"/>
      <c r="LT29" s="471"/>
      <c r="LU29" s="471"/>
      <c r="LV29" s="471"/>
      <c r="LW29" s="471"/>
      <c r="LX29" s="471"/>
      <c r="LY29" s="471"/>
      <c r="LZ29" s="471"/>
      <c r="MA29" s="471"/>
      <c r="MB29" s="471"/>
      <c r="MC29" s="471"/>
      <c r="MD29" s="471"/>
      <c r="ME29" s="471"/>
      <c r="MF29" s="471"/>
      <c r="MG29" s="471"/>
      <c r="MH29" s="471"/>
      <c r="MI29" s="471"/>
      <c r="MJ29" s="471"/>
      <c r="MK29" s="471"/>
      <c r="ML29" s="471"/>
      <c r="MM29" s="471"/>
      <c r="MN29" s="471"/>
      <c r="MO29" s="471"/>
      <c r="MP29" s="471"/>
      <c r="MQ29" s="471"/>
      <c r="MR29" s="471"/>
      <c r="MS29" s="471"/>
      <c r="MT29" s="471"/>
      <c r="MU29" s="471"/>
      <c r="MV29" s="471"/>
      <c r="MW29" s="471"/>
      <c r="MX29" s="471"/>
      <c r="MY29" s="471"/>
      <c r="MZ29" s="471"/>
      <c r="NA29" s="471"/>
      <c r="NB29" s="471"/>
      <c r="NC29" s="471"/>
      <c r="ND29" s="471"/>
      <c r="NE29" s="471"/>
      <c r="NF29" s="471"/>
      <c r="NG29" s="471"/>
      <c r="NH29" s="471"/>
      <c r="NI29" s="471"/>
      <c r="NJ29" s="471"/>
      <c r="NK29" s="471"/>
      <c r="NL29" s="471"/>
      <c r="NM29" s="471"/>
      <c r="NN29" s="471"/>
      <c r="NO29" s="471"/>
      <c r="NP29" s="471"/>
      <c r="NQ29" s="471"/>
      <c r="NR29" s="471"/>
      <c r="NS29" s="471"/>
      <c r="NT29" s="471"/>
      <c r="NU29" s="471"/>
      <c r="NV29" s="471"/>
      <c r="NW29" s="471"/>
      <c r="NX29" s="471"/>
      <c r="NY29" s="471"/>
      <c r="NZ29" s="471"/>
      <c r="OA29" s="471"/>
      <c r="OB29" s="471"/>
      <c r="OC29" s="471"/>
      <c r="OD29" s="471"/>
      <c r="OE29" s="471"/>
      <c r="OF29" s="471"/>
      <c r="OG29" s="471"/>
      <c r="OH29" s="471"/>
      <c r="OI29" s="471"/>
      <c r="OJ29" s="471"/>
      <c r="OK29" s="471"/>
      <c r="OL29" s="471"/>
      <c r="OM29" s="471"/>
      <c r="ON29" s="471"/>
      <c r="OO29" s="471"/>
      <c r="OP29" s="471"/>
      <c r="OQ29" s="471"/>
      <c r="OR29" s="471"/>
      <c r="OS29" s="471"/>
      <c r="OT29" s="471"/>
      <c r="OU29" s="471"/>
      <c r="OV29" s="471"/>
      <c r="OW29" s="471"/>
      <c r="OX29" s="471"/>
      <c r="OY29" s="471"/>
      <c r="OZ29" s="471"/>
      <c r="PA29" s="471"/>
      <c r="PB29" s="471"/>
      <c r="PC29" s="471"/>
      <c r="PD29" s="471"/>
      <c r="PE29" s="471"/>
      <c r="PF29" s="471"/>
      <c r="PG29" s="471"/>
      <c r="PH29" s="471"/>
      <c r="PI29" s="471"/>
      <c r="PJ29" s="471"/>
      <c r="PK29" s="471"/>
      <c r="PL29" s="471"/>
      <c r="PM29" s="471"/>
      <c r="PN29" s="471"/>
      <c r="PO29" s="471"/>
      <c r="PP29" s="471"/>
      <c r="PQ29" s="471"/>
      <c r="PR29" s="471"/>
      <c r="PS29" s="471"/>
      <c r="PT29" s="471"/>
      <c r="PU29" s="471"/>
      <c r="PV29" s="471"/>
      <c r="PW29" s="471"/>
      <c r="PX29" s="471"/>
      <c r="PY29" s="471"/>
      <c r="PZ29" s="471"/>
      <c r="QA29" s="471"/>
      <c r="QB29" s="471"/>
      <c r="QC29" s="471"/>
      <c r="QD29" s="471"/>
      <c r="QE29" s="471"/>
      <c r="QF29" s="471"/>
      <c r="QG29" s="471"/>
      <c r="QH29" s="471"/>
      <c r="QI29" s="471"/>
      <c r="QJ29" s="471"/>
      <c r="QK29" s="471"/>
      <c r="QL29" s="471"/>
      <c r="QM29" s="471"/>
      <c r="QN29" s="471"/>
      <c r="QO29" s="471"/>
      <c r="QP29" s="471"/>
      <c r="QQ29" s="471"/>
      <c r="QR29" s="471"/>
      <c r="QS29" s="471"/>
      <c r="QT29" s="471"/>
      <c r="QU29" s="471"/>
      <c r="QV29" s="471"/>
      <c r="QW29" s="471"/>
      <c r="QX29" s="471"/>
      <c r="QY29" s="471"/>
      <c r="QZ29" s="471"/>
      <c r="RA29" s="471"/>
      <c r="RB29" s="471"/>
      <c r="RC29" s="471"/>
      <c r="RD29" s="471"/>
      <c r="RE29" s="471"/>
      <c r="RF29" s="471"/>
      <c r="RG29" s="471"/>
      <c r="RH29" s="471"/>
      <c r="RI29" s="471"/>
      <c r="RJ29" s="471"/>
      <c r="RK29" s="471"/>
      <c r="RL29" s="471"/>
      <c r="RM29" s="471"/>
      <c r="RN29" s="471"/>
      <c r="RO29" s="471"/>
      <c r="RP29" s="471"/>
      <c r="RQ29" s="471"/>
      <c r="RR29" s="471"/>
      <c r="RS29" s="471"/>
      <c r="RT29" s="471"/>
      <c r="RU29" s="471"/>
      <c r="RV29" s="471"/>
      <c r="RW29" s="471"/>
      <c r="RX29" s="471"/>
      <c r="RY29" s="471"/>
      <c r="RZ29" s="471"/>
      <c r="SA29" s="471"/>
      <c r="SB29" s="471"/>
      <c r="SC29" s="471"/>
      <c r="SD29" s="471"/>
      <c r="SE29" s="471"/>
      <c r="SF29" s="471"/>
      <c r="SG29" s="471"/>
      <c r="SH29" s="471"/>
      <c r="SI29" s="471"/>
      <c r="SJ29" s="471"/>
      <c r="SK29" s="471"/>
      <c r="SL29" s="471"/>
      <c r="SM29" s="471"/>
      <c r="SN29" s="471"/>
      <c r="SO29" s="471"/>
      <c r="SP29" s="471"/>
      <c r="SQ29" s="471"/>
      <c r="SR29" s="471"/>
      <c r="SS29" s="471"/>
      <c r="ST29" s="471"/>
      <c r="SU29" s="471"/>
      <c r="SV29" s="471"/>
      <c r="SW29" s="471"/>
      <c r="SX29" s="471"/>
      <c r="SY29" s="471"/>
      <c r="SZ29" s="471"/>
      <c r="TA29" s="471"/>
      <c r="TB29" s="471"/>
      <c r="TC29" s="471"/>
      <c r="TD29" s="471"/>
      <c r="TE29" s="471"/>
      <c r="TF29" s="471"/>
      <c r="TG29" s="471"/>
      <c r="TH29" s="471"/>
      <c r="TI29" s="471"/>
      <c r="TJ29" s="471"/>
      <c r="TK29" s="471"/>
      <c r="TL29" s="471"/>
      <c r="TM29" s="471"/>
      <c r="TN29" s="471"/>
      <c r="TO29" s="471"/>
      <c r="TP29" s="471"/>
      <c r="TQ29" s="471"/>
      <c r="TR29" s="471"/>
      <c r="TS29" s="471"/>
      <c r="TT29" s="471"/>
      <c r="TU29" s="471"/>
      <c r="TV29" s="471"/>
      <c r="TW29" s="471"/>
      <c r="TX29" s="471"/>
      <c r="TY29" s="471"/>
      <c r="TZ29" s="471"/>
      <c r="UA29" s="471"/>
      <c r="UB29" s="471"/>
      <c r="UC29" s="471"/>
      <c r="UD29" s="471"/>
      <c r="UE29" s="471"/>
      <c r="UF29" s="471"/>
      <c r="UG29" s="471"/>
      <c r="UH29" s="471"/>
      <c r="UI29" s="471"/>
      <c r="UJ29" s="471"/>
      <c r="UK29" s="471"/>
      <c r="UL29" s="471"/>
      <c r="UM29" s="471"/>
      <c r="UN29" s="471"/>
      <c r="UO29" s="471"/>
      <c r="UP29" s="471"/>
      <c r="UQ29" s="471"/>
      <c r="UR29" s="471"/>
      <c r="US29" s="471"/>
      <c r="UT29" s="471"/>
      <c r="UU29" s="471"/>
      <c r="UV29" s="471"/>
      <c r="UW29" s="471"/>
      <c r="UX29" s="471"/>
      <c r="UY29" s="471"/>
      <c r="UZ29" s="471"/>
      <c r="VA29" s="471"/>
      <c r="VB29" s="471"/>
      <c r="VC29" s="471"/>
      <c r="VD29" s="471"/>
      <c r="VE29" s="471"/>
      <c r="VF29" s="471"/>
      <c r="VG29" s="471"/>
      <c r="VH29" s="471"/>
      <c r="VI29" s="471"/>
      <c r="VJ29" s="471"/>
      <c r="VK29" s="471"/>
      <c r="VL29" s="471"/>
      <c r="VM29" s="471"/>
      <c r="VN29" s="471"/>
      <c r="VO29" s="471"/>
      <c r="VP29" s="471"/>
      <c r="VQ29" s="471"/>
      <c r="VR29" s="471"/>
      <c r="VS29" s="471"/>
      <c r="VT29" s="471"/>
      <c r="VU29" s="471"/>
      <c r="VV29" s="471"/>
      <c r="VW29" s="471"/>
      <c r="VX29" s="471"/>
      <c r="VY29" s="471"/>
      <c r="VZ29" s="471"/>
      <c r="WA29" s="471"/>
      <c r="WB29" s="471"/>
      <c r="WC29" s="471"/>
      <c r="WD29" s="471"/>
      <c r="WE29" s="471"/>
      <c r="WF29" s="471"/>
      <c r="WG29" s="471"/>
      <c r="WH29" s="471"/>
      <c r="WI29" s="471"/>
      <c r="WJ29" s="471"/>
      <c r="WK29" s="471"/>
      <c r="WL29" s="471"/>
      <c r="WM29" s="471"/>
      <c r="WN29" s="471"/>
      <c r="WO29" s="471"/>
      <c r="WP29" s="471"/>
      <c r="WQ29" s="471"/>
      <c r="WR29" s="471"/>
      <c r="WS29" s="471"/>
      <c r="WT29" s="471"/>
      <c r="WU29" s="471"/>
      <c r="WV29" s="471"/>
      <c r="WW29" s="471"/>
      <c r="WX29" s="471"/>
      <c r="WY29" s="471"/>
      <c r="WZ29" s="471"/>
      <c r="XA29" s="471"/>
      <c r="XB29" s="471"/>
      <c r="XC29" s="471"/>
      <c r="XD29" s="471"/>
      <c r="XE29" s="471"/>
      <c r="XF29" s="471"/>
      <c r="XG29" s="471"/>
      <c r="XH29" s="471"/>
      <c r="XI29" s="471"/>
      <c r="XJ29" s="471"/>
      <c r="XK29" s="471"/>
      <c r="XL29" s="471"/>
      <c r="XM29" s="471"/>
      <c r="XN29" s="471"/>
      <c r="XO29" s="471"/>
      <c r="XP29" s="471"/>
      <c r="XQ29" s="471"/>
      <c r="XR29" s="471"/>
      <c r="XS29" s="471"/>
      <c r="XT29" s="471"/>
      <c r="XU29" s="471"/>
      <c r="XV29" s="471"/>
      <c r="XW29" s="471"/>
      <c r="XX29" s="471"/>
      <c r="XY29" s="471"/>
      <c r="XZ29" s="471"/>
      <c r="YA29" s="471"/>
      <c r="YB29" s="471"/>
      <c r="YC29" s="471"/>
      <c r="YD29" s="471"/>
      <c r="YE29" s="471"/>
      <c r="YF29" s="471"/>
      <c r="YG29" s="471"/>
      <c r="YH29" s="471"/>
      <c r="YI29" s="471"/>
      <c r="YJ29" s="471"/>
      <c r="YK29" s="471"/>
      <c r="YL29" s="471"/>
      <c r="YM29" s="471"/>
      <c r="YN29" s="471"/>
      <c r="YO29" s="471"/>
      <c r="YP29" s="471"/>
      <c r="YQ29" s="471"/>
      <c r="YR29" s="471"/>
      <c r="YS29" s="471"/>
      <c r="YT29" s="471"/>
      <c r="YU29" s="471"/>
      <c r="YV29" s="471"/>
      <c r="YW29" s="471"/>
      <c r="YX29" s="471"/>
      <c r="YY29" s="471"/>
      <c r="YZ29" s="471"/>
      <c r="ZA29" s="471"/>
      <c r="ZB29" s="471"/>
      <c r="ZC29" s="471"/>
      <c r="ZD29" s="471"/>
      <c r="ZE29" s="471"/>
      <c r="ZF29" s="471"/>
      <c r="ZG29" s="471"/>
      <c r="ZH29" s="471"/>
      <c r="ZI29" s="471"/>
      <c r="ZJ29" s="471"/>
      <c r="ZK29" s="471"/>
      <c r="ZL29" s="471"/>
      <c r="ZM29" s="471"/>
      <c r="ZN29" s="471"/>
      <c r="ZO29" s="471"/>
      <c r="ZP29" s="471"/>
      <c r="ZQ29" s="471"/>
      <c r="ZR29" s="471"/>
      <c r="ZS29" s="471"/>
      <c r="ZT29" s="471"/>
      <c r="ZU29" s="471"/>
      <c r="ZV29" s="471"/>
      <c r="ZW29" s="471"/>
      <c r="ZX29" s="471"/>
      <c r="ZY29" s="471"/>
      <c r="ZZ29" s="471"/>
      <c r="AAA29" s="471"/>
      <c r="AAB29" s="471"/>
      <c r="AAC29" s="471"/>
      <c r="AAD29" s="471"/>
      <c r="AAE29" s="471"/>
      <c r="AAF29" s="471"/>
      <c r="AAG29" s="471"/>
      <c r="AAH29" s="471"/>
      <c r="AAI29" s="471"/>
      <c r="AAJ29" s="471"/>
      <c r="AAK29" s="471"/>
      <c r="AAL29" s="471"/>
      <c r="AAM29" s="471"/>
      <c r="AAN29" s="471"/>
      <c r="AAO29" s="471"/>
      <c r="AAP29" s="471"/>
      <c r="AAQ29" s="471"/>
      <c r="AAR29" s="471"/>
      <c r="AAS29" s="471"/>
      <c r="AAT29" s="471"/>
      <c r="AAU29" s="471"/>
      <c r="AAV29" s="471"/>
      <c r="AAW29" s="471"/>
      <c r="AAX29" s="471"/>
      <c r="AAY29" s="471"/>
      <c r="AAZ29" s="471"/>
      <c r="ABA29" s="471"/>
      <c r="ABB29" s="471"/>
      <c r="ABC29" s="471"/>
      <c r="ABD29" s="471"/>
      <c r="ABE29" s="471"/>
      <c r="ABF29" s="471"/>
      <c r="ABG29" s="471"/>
      <c r="ABH29" s="471"/>
      <c r="ABI29" s="471"/>
      <c r="ABJ29" s="471"/>
      <c r="ABK29" s="471"/>
      <c r="ABL29" s="471"/>
      <c r="ABM29" s="471"/>
      <c r="ABN29" s="471"/>
      <c r="ABO29" s="471"/>
      <c r="ABP29" s="471"/>
      <c r="ABQ29" s="471"/>
      <c r="ABR29" s="471"/>
      <c r="ABS29" s="471"/>
      <c r="ABT29" s="471"/>
      <c r="ABU29" s="471"/>
      <c r="ABV29" s="471"/>
      <c r="ABW29" s="471"/>
      <c r="ABX29" s="471"/>
      <c r="ABY29" s="471"/>
      <c r="ABZ29" s="471"/>
      <c r="ACA29" s="471"/>
      <c r="ACB29" s="471"/>
      <c r="ACC29" s="471"/>
      <c r="ACD29" s="471"/>
      <c r="ACE29" s="471"/>
      <c r="ACF29" s="471"/>
      <c r="ACG29" s="471"/>
      <c r="ACH29" s="471"/>
      <c r="ACI29" s="471"/>
      <c r="ACJ29" s="471"/>
      <c r="ACK29" s="471"/>
      <c r="ACL29" s="471"/>
      <c r="ACM29" s="471"/>
      <c r="ACN29" s="471"/>
      <c r="ACO29" s="471"/>
      <c r="ACP29" s="471"/>
      <c r="ACQ29" s="471"/>
      <c r="ACR29" s="471"/>
      <c r="ACS29" s="471"/>
      <c r="ACT29" s="471"/>
      <c r="ACU29" s="471"/>
      <c r="ACV29" s="471"/>
      <c r="ACW29" s="471"/>
      <c r="ACX29" s="471"/>
      <c r="ACY29" s="471"/>
      <c r="ACZ29" s="471"/>
      <c r="ADA29" s="471"/>
      <c r="ADB29" s="471"/>
      <c r="ADC29" s="471"/>
      <c r="ADD29" s="471"/>
      <c r="ADE29" s="471"/>
      <c r="ADF29" s="471"/>
      <c r="ADG29" s="471"/>
      <c r="ADH29" s="471"/>
      <c r="ADI29" s="471"/>
      <c r="ADJ29" s="471"/>
      <c r="ADK29" s="471"/>
      <c r="ADL29" s="471"/>
      <c r="ADM29" s="471"/>
      <c r="ADN29" s="471"/>
      <c r="ADO29" s="471"/>
      <c r="ADP29" s="471"/>
      <c r="ADQ29" s="471"/>
      <c r="ADR29" s="471"/>
      <c r="ADS29" s="471"/>
      <c r="ADT29" s="471"/>
      <c r="ADU29" s="471"/>
      <c r="ADV29" s="471"/>
      <c r="ADW29" s="471"/>
      <c r="ADX29" s="471"/>
      <c r="ADY29" s="471"/>
      <c r="ADZ29" s="471"/>
      <c r="AEA29" s="471"/>
      <c r="AEB29" s="471"/>
      <c r="AEC29" s="471"/>
      <c r="AED29" s="471"/>
      <c r="AEE29" s="471"/>
      <c r="AEF29" s="471"/>
      <c r="AEG29" s="471"/>
      <c r="AEH29" s="471"/>
      <c r="AEI29" s="471"/>
      <c r="AEJ29" s="471"/>
      <c r="AEK29" s="471"/>
      <c r="AEL29" s="471"/>
      <c r="AEM29" s="471"/>
      <c r="AEN29" s="471"/>
      <c r="AEO29" s="471"/>
      <c r="AEP29" s="471"/>
      <c r="AEQ29" s="471"/>
      <c r="AER29" s="471"/>
      <c r="AES29" s="471"/>
      <c r="AET29" s="471"/>
      <c r="AEU29" s="471"/>
      <c r="AEV29" s="471"/>
      <c r="AEW29" s="471"/>
      <c r="AEX29" s="471"/>
      <c r="AEY29" s="471"/>
      <c r="AEZ29" s="471"/>
      <c r="AFA29" s="471"/>
      <c r="AFB29" s="471"/>
      <c r="AFC29" s="471"/>
      <c r="AFD29" s="471"/>
      <c r="AFE29" s="471"/>
      <c r="AFF29" s="471"/>
      <c r="AFG29" s="471"/>
      <c r="AFH29" s="471"/>
      <c r="AFI29" s="471"/>
      <c r="AFJ29" s="471"/>
      <c r="AFK29" s="471"/>
      <c r="AFL29" s="471"/>
      <c r="AFM29" s="471"/>
      <c r="AFN29" s="471"/>
      <c r="AFO29" s="471"/>
      <c r="AFP29" s="471"/>
      <c r="AFQ29" s="471"/>
      <c r="AFR29" s="471"/>
      <c r="AFS29" s="471"/>
      <c r="AFT29" s="471"/>
      <c r="AFU29" s="471"/>
      <c r="AFV29" s="471"/>
      <c r="AFW29" s="471"/>
      <c r="AFX29" s="471"/>
      <c r="AFY29" s="471"/>
      <c r="AFZ29" s="471"/>
      <c r="AGA29" s="471"/>
      <c r="AGB29" s="471"/>
      <c r="AGC29" s="471"/>
      <c r="AGD29" s="471"/>
      <c r="AGE29" s="471"/>
      <c r="AGF29" s="471"/>
      <c r="AGG29" s="471"/>
      <c r="AGH29" s="471"/>
      <c r="AGI29" s="471"/>
      <c r="AGJ29" s="471"/>
      <c r="AGK29" s="471"/>
      <c r="AGL29" s="471"/>
      <c r="AGM29" s="471"/>
      <c r="AGN29" s="471"/>
      <c r="AGO29" s="471"/>
      <c r="AGP29" s="471"/>
      <c r="AGQ29" s="471"/>
      <c r="AGR29" s="471"/>
      <c r="AGS29" s="471"/>
      <c r="AGT29" s="471"/>
      <c r="AGU29" s="471"/>
      <c r="AGV29" s="471"/>
      <c r="AGW29" s="471"/>
      <c r="AGX29" s="471"/>
      <c r="AGY29" s="471"/>
      <c r="AGZ29" s="471"/>
      <c r="AHA29" s="471"/>
      <c r="AHB29" s="471"/>
      <c r="AHC29" s="471"/>
      <c r="AHD29" s="471"/>
      <c r="AHE29" s="471"/>
      <c r="AHF29" s="471"/>
      <c r="AHG29" s="471"/>
      <c r="AHH29" s="471"/>
      <c r="AHI29" s="471"/>
      <c r="AHJ29" s="471"/>
      <c r="AHK29" s="471"/>
      <c r="AHL29" s="471"/>
      <c r="AHM29" s="471"/>
      <c r="AHN29" s="471"/>
      <c r="AHO29" s="471"/>
      <c r="AHP29" s="471"/>
      <c r="AHQ29" s="471"/>
      <c r="AHR29" s="471"/>
      <c r="AHS29" s="471"/>
      <c r="AHT29" s="471"/>
      <c r="AHU29" s="471"/>
      <c r="AHV29" s="471"/>
      <c r="AHW29" s="471"/>
      <c r="AHX29" s="471"/>
      <c r="AHY29" s="471"/>
      <c r="AHZ29" s="471"/>
      <c r="AIA29" s="471"/>
      <c r="AIB29" s="471"/>
      <c r="AIC29" s="471"/>
      <c r="AID29" s="471"/>
      <c r="AIE29" s="471"/>
      <c r="AIF29" s="471"/>
      <c r="AIG29" s="471"/>
      <c r="AIH29" s="471"/>
      <c r="AII29" s="471"/>
      <c r="AIJ29" s="471"/>
      <c r="AIK29" s="471"/>
      <c r="AIL29" s="471"/>
      <c r="AIM29" s="471"/>
      <c r="AIN29" s="471"/>
      <c r="AIO29" s="471"/>
      <c r="AIP29" s="471"/>
      <c r="AIQ29" s="471"/>
      <c r="AIR29" s="471"/>
      <c r="AIS29" s="471"/>
      <c r="AIT29" s="471"/>
      <c r="AIU29" s="471"/>
      <c r="AIV29" s="471"/>
      <c r="AIW29" s="471"/>
      <c r="AIX29" s="471"/>
      <c r="AIY29" s="471"/>
      <c r="AIZ29" s="471"/>
      <c r="AJA29" s="471"/>
      <c r="AJB29" s="471"/>
      <c r="AJC29" s="471"/>
      <c r="AJD29" s="471"/>
      <c r="AJE29" s="471"/>
      <c r="AJF29" s="471"/>
      <c r="AJG29" s="471"/>
      <c r="AJH29" s="471"/>
      <c r="AJI29" s="471"/>
      <c r="AJJ29" s="471"/>
      <c r="AJK29" s="471"/>
      <c r="AJL29" s="471"/>
      <c r="AJM29" s="471"/>
      <c r="AJN29" s="471"/>
      <c r="AJO29" s="471"/>
      <c r="AJP29" s="471"/>
      <c r="AJQ29" s="471"/>
      <c r="AJR29" s="471"/>
      <c r="AJS29" s="471"/>
      <c r="AJT29" s="471"/>
      <c r="AJU29" s="471"/>
      <c r="AJV29" s="471"/>
      <c r="AJW29" s="471"/>
      <c r="AJX29" s="471"/>
      <c r="AJY29" s="471"/>
      <c r="AJZ29" s="471"/>
      <c r="AKA29" s="471"/>
      <c r="AKB29" s="471"/>
      <c r="AKC29" s="471"/>
      <c r="AKD29" s="471"/>
      <c r="AKE29" s="471"/>
      <c r="AKF29" s="471"/>
      <c r="AKG29" s="471"/>
      <c r="AKH29" s="471"/>
      <c r="AKI29" s="471"/>
      <c r="AKJ29" s="471"/>
      <c r="AKK29" s="471"/>
      <c r="AKL29" s="471"/>
      <c r="AKM29" s="471"/>
      <c r="AKN29" s="471"/>
      <c r="AKO29" s="471"/>
      <c r="AKP29" s="471"/>
      <c r="AKQ29" s="471"/>
      <c r="AKR29" s="471"/>
      <c r="AKS29" s="471"/>
      <c r="AKT29" s="471"/>
      <c r="AKU29" s="471"/>
      <c r="AKV29" s="471"/>
      <c r="AKW29" s="471"/>
      <c r="AKX29" s="471"/>
      <c r="AKY29" s="471"/>
      <c r="AKZ29" s="471"/>
      <c r="ALA29" s="471"/>
      <c r="ALB29" s="471"/>
      <c r="ALC29" s="471"/>
      <c r="ALD29" s="471"/>
      <c r="ALE29" s="471"/>
      <c r="ALF29" s="471"/>
      <c r="ALG29" s="471"/>
      <c r="ALH29" s="471"/>
      <c r="ALI29" s="471"/>
      <c r="ALJ29" s="471"/>
      <c r="ALK29" s="471"/>
      <c r="ALL29" s="471"/>
      <c r="ALM29" s="471"/>
      <c r="ALN29" s="471"/>
      <c r="ALO29" s="471"/>
      <c r="ALP29" s="471"/>
      <c r="ALQ29" s="471"/>
      <c r="ALR29" s="471"/>
      <c r="ALS29" s="471"/>
      <c r="ALT29" s="471"/>
      <c r="ALU29" s="471"/>
      <c r="ALV29" s="471"/>
      <c r="ALW29" s="471"/>
      <c r="ALX29" s="471"/>
      <c r="ALY29" s="471"/>
      <c r="ALZ29" s="471"/>
      <c r="AMA29" s="471"/>
      <c r="AMB29" s="471"/>
      <c r="AMC29" s="471"/>
      <c r="AMD29" s="471"/>
      <c r="AME29" s="471"/>
      <c r="AMF29" s="471"/>
      <c r="AMG29" s="471"/>
      <c r="AMH29" s="471"/>
      <c r="AMI29" s="471"/>
      <c r="AMJ29" s="471"/>
      <c r="AMK29" s="471"/>
      <c r="AML29" s="471"/>
      <c r="AMM29" s="471"/>
      <c r="AMN29" s="471"/>
      <c r="AMO29" s="471"/>
      <c r="AMP29" s="471"/>
      <c r="AMQ29" s="471"/>
      <c r="AMR29" s="471"/>
      <c r="AMS29" s="471"/>
      <c r="AMT29" s="471"/>
      <c r="AMU29" s="471"/>
      <c r="AMV29" s="471"/>
      <c r="AMW29" s="471"/>
      <c r="AMX29" s="471"/>
      <c r="AMY29" s="471"/>
      <c r="AMZ29" s="471"/>
      <c r="ANA29" s="471"/>
      <c r="ANB29" s="471"/>
      <c r="ANC29" s="471"/>
      <c r="AND29" s="471"/>
      <c r="ANE29" s="471"/>
      <c r="ANF29" s="471"/>
      <c r="ANG29" s="471"/>
      <c r="ANH29" s="471"/>
      <c r="ANI29" s="471"/>
      <c r="ANJ29" s="471"/>
      <c r="ANK29" s="471"/>
      <c r="ANL29" s="471"/>
      <c r="ANM29" s="471"/>
      <c r="ANN29" s="471"/>
      <c r="ANO29" s="471"/>
      <c r="ANP29" s="471"/>
      <c r="ANQ29" s="471"/>
      <c r="ANR29" s="471"/>
      <c r="ANS29" s="471"/>
      <c r="ANT29" s="471"/>
      <c r="ANU29" s="471"/>
      <c r="ANV29" s="471"/>
      <c r="ANW29" s="471"/>
      <c r="ANX29" s="471"/>
      <c r="ANY29" s="471"/>
      <c r="ANZ29" s="471"/>
      <c r="AOA29" s="471"/>
      <c r="AOB29" s="471"/>
      <c r="AOC29" s="471"/>
      <c r="AOD29" s="471"/>
      <c r="AOE29" s="471"/>
      <c r="AOF29" s="471"/>
      <c r="AOG29" s="471"/>
      <c r="AOH29" s="471"/>
      <c r="AOI29" s="471"/>
      <c r="AOJ29" s="471"/>
      <c r="AOK29" s="471"/>
      <c r="AOL29" s="471"/>
      <c r="AOM29" s="471"/>
      <c r="AON29" s="471"/>
      <c r="AOO29" s="471"/>
      <c r="AOP29" s="471"/>
      <c r="AOQ29" s="471"/>
      <c r="AOR29" s="471"/>
      <c r="AOS29" s="471"/>
      <c r="AOT29" s="471"/>
      <c r="AOU29" s="471"/>
      <c r="AOV29" s="471"/>
      <c r="AOW29" s="471"/>
      <c r="AOX29" s="471"/>
      <c r="AOY29" s="471"/>
      <c r="AOZ29" s="471"/>
      <c r="APA29" s="471"/>
      <c r="APB29" s="471"/>
      <c r="APC29" s="471"/>
      <c r="APD29" s="471"/>
      <c r="APE29" s="471"/>
      <c r="APF29" s="471"/>
      <c r="APG29" s="471"/>
      <c r="APH29" s="471"/>
      <c r="API29" s="471"/>
      <c r="APJ29" s="471"/>
      <c r="APK29" s="471"/>
      <c r="APL29" s="471"/>
      <c r="APM29" s="471"/>
      <c r="APN29" s="471"/>
      <c r="APO29" s="471"/>
      <c r="APP29" s="471"/>
      <c r="APQ29" s="471"/>
      <c r="APR29" s="471"/>
      <c r="APS29" s="471"/>
      <c r="APT29" s="471"/>
      <c r="APU29" s="471"/>
      <c r="APV29" s="471"/>
      <c r="APW29" s="471"/>
      <c r="APX29" s="471"/>
      <c r="APY29" s="471"/>
      <c r="APZ29" s="471"/>
      <c r="AQA29" s="471"/>
      <c r="AQB29" s="471"/>
      <c r="AQC29" s="471"/>
      <c r="AQD29" s="471"/>
      <c r="AQE29" s="471"/>
      <c r="AQF29" s="471"/>
      <c r="AQG29" s="471"/>
      <c r="AQH29" s="471"/>
      <c r="AQI29" s="471"/>
      <c r="AQJ29" s="471"/>
      <c r="AQK29" s="471"/>
      <c r="AQL29" s="471"/>
      <c r="AQM29" s="471"/>
      <c r="AQN29" s="471"/>
      <c r="AQO29" s="471"/>
      <c r="AQP29" s="471"/>
      <c r="AQQ29" s="471"/>
      <c r="AQR29" s="471"/>
      <c r="AQS29" s="471"/>
      <c r="AQT29" s="471"/>
      <c r="AQU29" s="471"/>
      <c r="AQV29" s="471"/>
      <c r="AQW29" s="471"/>
      <c r="AQX29" s="471"/>
      <c r="AQY29" s="471"/>
      <c r="AQZ29" s="471"/>
      <c r="ARA29" s="471"/>
      <c r="ARB29" s="471"/>
      <c r="ARC29" s="471"/>
      <c r="ARD29" s="471"/>
      <c r="ARE29" s="471"/>
      <c r="ARF29" s="471"/>
      <c r="ARG29" s="471"/>
      <c r="ARH29" s="471"/>
      <c r="ARI29" s="471"/>
      <c r="ARJ29" s="471"/>
      <c r="ARK29" s="471"/>
      <c r="ARL29" s="471"/>
      <c r="ARM29" s="471"/>
      <c r="ARN29" s="471"/>
      <c r="ARO29" s="471"/>
      <c r="ARP29" s="471"/>
      <c r="ARQ29" s="471"/>
      <c r="ARR29" s="471"/>
      <c r="ARS29" s="471"/>
      <c r="ART29" s="471"/>
      <c r="ARU29" s="471"/>
      <c r="ARV29" s="471"/>
      <c r="ARW29" s="471"/>
      <c r="ARX29" s="471"/>
      <c r="ARY29" s="471"/>
      <c r="ARZ29" s="471"/>
      <c r="ASA29" s="471"/>
      <c r="ASB29" s="471"/>
      <c r="ASC29" s="471"/>
      <c r="ASD29" s="471"/>
      <c r="ASE29" s="471"/>
      <c r="ASF29" s="471"/>
      <c r="ASG29" s="471"/>
      <c r="ASH29" s="471"/>
      <c r="ASI29" s="471"/>
      <c r="ASJ29" s="471"/>
      <c r="ASK29" s="471"/>
      <c r="ASL29" s="471"/>
      <c r="ASM29" s="471"/>
      <c r="ASN29" s="471"/>
      <c r="ASO29" s="471"/>
      <c r="ASP29" s="471"/>
      <c r="ASQ29" s="471"/>
      <c r="ASR29" s="471"/>
      <c r="ASS29" s="471"/>
      <c r="AST29" s="471"/>
      <c r="ASU29" s="471"/>
      <c r="ASV29" s="471"/>
      <c r="ASW29" s="471"/>
      <c r="ASX29" s="471"/>
      <c r="ASY29" s="471"/>
      <c r="ASZ29" s="471"/>
      <c r="ATA29" s="471"/>
      <c r="ATB29" s="471"/>
      <c r="ATC29" s="471"/>
      <c r="ATD29" s="471"/>
      <c r="ATE29" s="471"/>
      <c r="ATF29" s="471"/>
      <c r="ATG29" s="471"/>
      <c r="ATH29" s="471"/>
      <c r="ATI29" s="471"/>
      <c r="ATJ29" s="471"/>
      <c r="ATK29" s="471"/>
      <c r="ATL29" s="471"/>
      <c r="ATM29" s="471"/>
      <c r="ATN29" s="471"/>
      <c r="ATO29" s="471"/>
      <c r="ATP29" s="471"/>
      <c r="ATQ29" s="471"/>
      <c r="ATR29" s="471"/>
      <c r="ATS29" s="471"/>
      <c r="ATT29" s="471"/>
      <c r="ATU29" s="471"/>
      <c r="ATV29" s="471"/>
      <c r="ATW29" s="471"/>
      <c r="ATX29" s="471"/>
      <c r="ATY29" s="471"/>
      <c r="ATZ29" s="471"/>
      <c r="AUA29" s="471"/>
      <c r="AUB29" s="471"/>
      <c r="AUC29" s="471"/>
      <c r="AUD29" s="471"/>
      <c r="AUE29" s="471"/>
      <c r="AUF29" s="471"/>
      <c r="AUG29" s="471"/>
      <c r="AUH29" s="471"/>
      <c r="AUI29" s="471"/>
      <c r="AUJ29" s="471"/>
      <c r="AUK29" s="471"/>
      <c r="AUL29" s="471"/>
      <c r="AUM29" s="471"/>
      <c r="AUN29" s="471"/>
      <c r="AUO29" s="471"/>
      <c r="AUP29" s="471"/>
      <c r="AUQ29" s="471"/>
      <c r="AUR29" s="471"/>
      <c r="AUS29" s="471"/>
      <c r="AUT29" s="471"/>
      <c r="AUU29" s="471"/>
      <c r="AUV29" s="471"/>
      <c r="AUW29" s="471"/>
      <c r="AUX29" s="471"/>
      <c r="AUY29" s="471"/>
      <c r="AUZ29" s="471"/>
      <c r="AVA29" s="471"/>
      <c r="AVB29" s="471"/>
      <c r="AVC29" s="471"/>
      <c r="AVD29" s="471"/>
      <c r="AVE29" s="471"/>
      <c r="AVF29" s="471"/>
      <c r="AVG29" s="471"/>
      <c r="AVH29" s="471"/>
      <c r="AVI29" s="471"/>
      <c r="AVJ29" s="471"/>
      <c r="AVK29" s="471"/>
      <c r="AVL29" s="471"/>
      <c r="AVM29" s="471"/>
      <c r="AVN29" s="471"/>
      <c r="AVO29" s="471"/>
      <c r="AVP29" s="471"/>
      <c r="AVQ29" s="471"/>
      <c r="AVR29" s="471"/>
      <c r="AVS29" s="471"/>
      <c r="AVT29" s="471"/>
      <c r="AVU29" s="471"/>
      <c r="AVV29" s="471"/>
      <c r="AVW29" s="471"/>
      <c r="AVX29" s="471"/>
      <c r="AVY29" s="471"/>
      <c r="AVZ29" s="471"/>
      <c r="AWA29" s="471"/>
      <c r="AWB29" s="471"/>
      <c r="AWC29" s="471"/>
      <c r="AWD29" s="471"/>
      <c r="AWE29" s="471"/>
      <c r="AWF29" s="471"/>
      <c r="AWG29" s="471"/>
      <c r="AWH29" s="471"/>
      <c r="AWI29" s="471"/>
      <c r="AWJ29" s="471"/>
      <c r="AWK29" s="471"/>
      <c r="AWL29" s="471"/>
      <c r="AWM29" s="471"/>
      <c r="AWN29" s="471"/>
      <c r="AWO29" s="471"/>
      <c r="AWP29" s="471"/>
      <c r="AWQ29" s="471"/>
      <c r="AWR29" s="471"/>
      <c r="AWS29" s="471"/>
      <c r="AWT29" s="471"/>
      <c r="AWU29" s="471"/>
      <c r="AWV29" s="471"/>
      <c r="AWW29" s="471"/>
      <c r="AWX29" s="471"/>
      <c r="AWY29" s="471"/>
      <c r="AWZ29" s="471"/>
      <c r="AXA29" s="471"/>
      <c r="AXB29" s="471"/>
      <c r="AXC29" s="471"/>
      <c r="AXD29" s="471"/>
      <c r="AXE29" s="471"/>
      <c r="AXF29" s="471"/>
      <c r="AXG29" s="471"/>
      <c r="AXH29" s="471"/>
      <c r="AXI29" s="471"/>
      <c r="AXJ29" s="471"/>
      <c r="AXK29" s="471"/>
      <c r="AXL29" s="471"/>
      <c r="AXM29" s="471"/>
      <c r="AXN29" s="471"/>
      <c r="AXO29" s="471"/>
      <c r="AXP29" s="471"/>
      <c r="AXQ29" s="471"/>
      <c r="AXR29" s="471"/>
      <c r="AXS29" s="471"/>
      <c r="AXT29" s="471"/>
      <c r="AXU29" s="471"/>
      <c r="AXV29" s="471"/>
      <c r="AXW29" s="471"/>
      <c r="AXX29" s="471"/>
      <c r="AXY29" s="471"/>
      <c r="AXZ29" s="471"/>
      <c r="AYA29" s="471"/>
      <c r="AYB29" s="471"/>
      <c r="AYC29" s="471"/>
      <c r="AYD29" s="471"/>
      <c r="AYE29" s="471"/>
      <c r="AYF29" s="471"/>
      <c r="AYG29" s="471"/>
      <c r="AYH29" s="471"/>
      <c r="AYI29" s="471"/>
      <c r="AYJ29" s="471"/>
      <c r="AYK29" s="471"/>
      <c r="AYL29" s="471"/>
      <c r="AYM29" s="471"/>
      <c r="AYN29" s="471"/>
      <c r="AYO29" s="471"/>
      <c r="AYP29" s="471"/>
      <c r="AYQ29" s="471"/>
      <c r="AYR29" s="471"/>
      <c r="AYS29" s="471"/>
      <c r="AYT29" s="471"/>
      <c r="AYU29" s="471"/>
      <c r="AYV29" s="471"/>
      <c r="AYW29" s="471"/>
      <c r="AYX29" s="471"/>
      <c r="AYY29" s="471"/>
      <c r="AYZ29" s="471"/>
      <c r="AZA29" s="471"/>
      <c r="AZB29" s="471"/>
      <c r="AZC29" s="471"/>
      <c r="AZD29" s="471"/>
      <c r="AZE29" s="471"/>
      <c r="AZF29" s="471"/>
      <c r="AZG29" s="471"/>
      <c r="AZH29" s="471"/>
      <c r="AZI29" s="471"/>
      <c r="AZJ29" s="471"/>
      <c r="AZK29" s="471"/>
      <c r="AZL29" s="471"/>
      <c r="AZM29" s="471"/>
      <c r="AZN29" s="471"/>
      <c r="AZO29" s="471"/>
      <c r="AZP29" s="471"/>
      <c r="AZQ29" s="471"/>
      <c r="AZR29" s="471"/>
      <c r="AZS29" s="471"/>
      <c r="AZT29" s="471"/>
      <c r="AZU29" s="471"/>
      <c r="AZV29" s="471"/>
      <c r="AZW29" s="471"/>
      <c r="AZX29" s="471"/>
      <c r="AZY29" s="471"/>
      <c r="AZZ29" s="471"/>
      <c r="BAA29" s="471"/>
      <c r="BAB29" s="471"/>
      <c r="BAC29" s="471"/>
      <c r="BAD29" s="471"/>
      <c r="BAE29" s="471"/>
      <c r="BAF29" s="471"/>
      <c r="BAG29" s="471"/>
      <c r="BAH29" s="471"/>
      <c r="BAI29" s="471"/>
      <c r="BAJ29" s="471"/>
      <c r="BAK29" s="471"/>
      <c r="BAL29" s="471"/>
      <c r="BAM29" s="471"/>
      <c r="BAN29" s="471"/>
      <c r="BAO29" s="471"/>
      <c r="BAP29" s="471"/>
      <c r="BAQ29" s="471"/>
      <c r="BAR29" s="471"/>
      <c r="BAS29" s="471"/>
      <c r="BAT29" s="471"/>
      <c r="BAU29" s="471"/>
      <c r="BAV29" s="471"/>
      <c r="BAW29" s="471"/>
      <c r="BAX29" s="471"/>
      <c r="BAY29" s="471"/>
      <c r="BAZ29" s="471"/>
      <c r="BBA29" s="471"/>
      <c r="BBB29" s="471"/>
      <c r="BBC29" s="471"/>
      <c r="BBD29" s="471"/>
      <c r="BBE29" s="471"/>
      <c r="BBF29" s="471"/>
      <c r="BBG29" s="471"/>
      <c r="BBH29" s="471"/>
      <c r="BBI29" s="471"/>
      <c r="BBJ29" s="471"/>
      <c r="BBK29" s="471"/>
      <c r="BBL29" s="471"/>
      <c r="BBM29" s="471"/>
      <c r="BBN29" s="471"/>
      <c r="BBO29" s="471"/>
      <c r="BBP29" s="471"/>
      <c r="BBQ29" s="471"/>
      <c r="BBR29" s="471"/>
      <c r="BBS29" s="471"/>
      <c r="BBT29" s="471"/>
      <c r="BBU29" s="471"/>
      <c r="BBV29" s="471"/>
      <c r="BBW29" s="471"/>
      <c r="BBX29" s="471"/>
      <c r="BBY29" s="471"/>
      <c r="BBZ29" s="471"/>
      <c r="BCA29" s="471"/>
      <c r="BCB29" s="471"/>
      <c r="BCC29" s="471"/>
      <c r="BCD29" s="471"/>
      <c r="BCE29" s="471"/>
      <c r="BCF29" s="471"/>
      <c r="BCG29" s="471"/>
      <c r="BCH29" s="471"/>
      <c r="BCI29" s="471"/>
      <c r="BCJ29" s="471"/>
      <c r="BCK29" s="471"/>
      <c r="BCL29" s="471"/>
      <c r="BCM29" s="471"/>
      <c r="BCN29" s="471"/>
      <c r="BCO29" s="471"/>
      <c r="BCP29" s="471"/>
      <c r="BCQ29" s="471"/>
      <c r="BCR29" s="471"/>
      <c r="BCS29" s="471"/>
      <c r="BCT29" s="471"/>
      <c r="BCU29" s="471"/>
      <c r="BCV29" s="471"/>
      <c r="BCW29" s="471"/>
      <c r="BCX29" s="471"/>
      <c r="BCY29" s="471"/>
      <c r="BCZ29" s="471"/>
      <c r="BDA29" s="471"/>
      <c r="BDB29" s="471"/>
      <c r="BDC29" s="471"/>
      <c r="BDD29" s="471"/>
      <c r="BDE29" s="471"/>
      <c r="BDF29" s="471"/>
      <c r="BDG29" s="471"/>
      <c r="BDH29" s="471"/>
      <c r="BDI29" s="471"/>
      <c r="BDJ29" s="471"/>
      <c r="BDK29" s="471"/>
      <c r="BDL29" s="471"/>
      <c r="BDM29" s="471"/>
      <c r="BDN29" s="471"/>
      <c r="BDO29" s="471"/>
      <c r="BDP29" s="471"/>
      <c r="BDQ29" s="471"/>
      <c r="BDR29" s="471"/>
      <c r="BDS29" s="471"/>
      <c r="BDT29" s="471"/>
      <c r="BDU29" s="471"/>
      <c r="BDV29" s="471"/>
      <c r="BDW29" s="471"/>
      <c r="BDX29" s="471"/>
      <c r="BDY29" s="471"/>
      <c r="BDZ29" s="471"/>
      <c r="BEA29" s="471"/>
      <c r="BEB29" s="471"/>
      <c r="BEC29" s="471"/>
      <c r="BED29" s="471"/>
    </row>
    <row r="30" spans="1:1486" s="445" customFormat="1" ht="15" x14ac:dyDescent="0.2">
      <c r="A30" s="442" t="str">
        <f>'P7'!B4</f>
        <v>7. Fortalecimiento de la gestión climática a lo largo de la cadena agroindustrial de la panela</v>
      </c>
      <c r="B30" s="443">
        <f>SUM(B31)</f>
        <v>644963168</v>
      </c>
      <c r="C30" s="443">
        <f t="shared" ref="C30:V30" si="7">SUM(C31)</f>
        <v>1986512844.224</v>
      </c>
      <c r="D30" s="443">
        <f t="shared" si="7"/>
        <v>1996864844.224</v>
      </c>
      <c r="E30" s="443">
        <f t="shared" si="7"/>
        <v>1996864844.224</v>
      </c>
      <c r="F30" s="443">
        <f t="shared" si="7"/>
        <v>1996864844.224</v>
      </c>
      <c r="G30" s="443">
        <f t="shared" si="7"/>
        <v>1996864844.224</v>
      </c>
      <c r="H30" s="443">
        <f t="shared" si="7"/>
        <v>1996864844.224</v>
      </c>
      <c r="I30" s="443">
        <f t="shared" si="7"/>
        <v>1996864844.224</v>
      </c>
      <c r="J30" s="443">
        <f t="shared" si="7"/>
        <v>1996864844.224</v>
      </c>
      <c r="K30" s="443">
        <f t="shared" si="7"/>
        <v>1684864844.224</v>
      </c>
      <c r="L30" s="443">
        <f t="shared" si="7"/>
        <v>1684864844.224</v>
      </c>
      <c r="M30" s="443">
        <f t="shared" si="7"/>
        <v>1684864844.224</v>
      </c>
      <c r="N30" s="443">
        <f t="shared" si="7"/>
        <v>1684864844.224</v>
      </c>
      <c r="O30" s="443">
        <f t="shared" si="7"/>
        <v>1684864844.224</v>
      </c>
      <c r="P30" s="443">
        <f t="shared" si="7"/>
        <v>1684864844.224</v>
      </c>
      <c r="Q30" s="443">
        <f t="shared" si="7"/>
        <v>1684864844.224</v>
      </c>
      <c r="R30" s="443">
        <f t="shared" si="7"/>
        <v>1684864844.224</v>
      </c>
      <c r="S30" s="443">
        <f t="shared" si="7"/>
        <v>1684864844.224</v>
      </c>
      <c r="T30" s="443">
        <f t="shared" si="7"/>
        <v>1684864844.224</v>
      </c>
      <c r="U30" s="443">
        <f t="shared" si="7"/>
        <v>1684864844.224</v>
      </c>
      <c r="V30" s="443">
        <f t="shared" si="7"/>
        <v>35143043208.255989</v>
      </c>
      <c r="W30" s="444">
        <f t="shared" si="1"/>
        <v>1.0034799118092753E-2</v>
      </c>
      <c r="X30" s="471"/>
      <c r="Y30" s="471"/>
      <c r="Z30" s="471"/>
      <c r="AA30" s="471"/>
      <c r="AB30" s="471"/>
      <c r="AC30" s="471"/>
      <c r="AD30" s="471"/>
      <c r="AE30" s="471"/>
      <c r="AF30" s="471"/>
      <c r="AG30" s="471"/>
      <c r="AH30" s="471"/>
      <c r="AI30" s="471"/>
      <c r="AJ30" s="471"/>
      <c r="AK30" s="471"/>
      <c r="AL30" s="471"/>
      <c r="AM30" s="471"/>
      <c r="AN30" s="471"/>
      <c r="AO30" s="471"/>
      <c r="AP30" s="471"/>
      <c r="AQ30" s="471"/>
      <c r="AR30" s="471"/>
      <c r="AS30" s="471"/>
      <c r="AT30" s="471"/>
      <c r="AU30" s="471"/>
      <c r="AV30" s="471"/>
      <c r="AW30" s="471"/>
      <c r="AX30" s="471"/>
      <c r="AY30" s="471"/>
      <c r="AZ30" s="471"/>
      <c r="BA30" s="471"/>
      <c r="BB30" s="471"/>
      <c r="BC30" s="471"/>
      <c r="BD30" s="471"/>
      <c r="BE30" s="471"/>
      <c r="BF30" s="471"/>
      <c r="BG30" s="471"/>
      <c r="BH30" s="471"/>
      <c r="BI30" s="471"/>
      <c r="BJ30" s="471"/>
      <c r="BK30" s="471"/>
      <c r="BL30" s="471"/>
      <c r="BM30" s="471"/>
      <c r="BN30" s="471"/>
      <c r="BO30" s="471"/>
      <c r="BP30" s="471"/>
      <c r="BQ30" s="471"/>
      <c r="BR30" s="471"/>
      <c r="BS30" s="471"/>
      <c r="BT30" s="471"/>
      <c r="BU30" s="471"/>
      <c r="BV30" s="471"/>
      <c r="BW30" s="471"/>
      <c r="BX30" s="471"/>
      <c r="BY30" s="471"/>
      <c r="BZ30" s="471"/>
      <c r="CA30" s="471"/>
      <c r="CB30" s="471"/>
      <c r="CC30" s="471"/>
      <c r="CD30" s="471"/>
      <c r="CE30" s="471"/>
      <c r="CF30" s="471"/>
      <c r="CG30" s="471"/>
      <c r="CH30" s="471"/>
      <c r="CI30" s="471"/>
      <c r="CJ30" s="471"/>
      <c r="CK30" s="471"/>
      <c r="CL30" s="471"/>
      <c r="CM30" s="471"/>
      <c r="CN30" s="471"/>
      <c r="CO30" s="471"/>
      <c r="CP30" s="471"/>
      <c r="CQ30" s="471"/>
      <c r="CR30" s="471"/>
      <c r="CS30" s="471"/>
      <c r="CT30" s="471"/>
      <c r="CU30" s="471"/>
      <c r="CV30" s="471"/>
      <c r="CW30" s="471"/>
      <c r="CX30" s="471"/>
      <c r="CY30" s="471"/>
      <c r="CZ30" s="471"/>
      <c r="DA30" s="471"/>
      <c r="DB30" s="471"/>
      <c r="DC30" s="471"/>
      <c r="DD30" s="471"/>
      <c r="DE30" s="471"/>
      <c r="DF30" s="471"/>
      <c r="DG30" s="471"/>
      <c r="DH30" s="471"/>
      <c r="DI30" s="471"/>
      <c r="DJ30" s="471"/>
      <c r="DK30" s="471"/>
      <c r="DL30" s="471"/>
      <c r="DM30" s="471"/>
      <c r="DN30" s="471"/>
      <c r="DO30" s="471"/>
      <c r="DP30" s="471"/>
      <c r="DQ30" s="471"/>
      <c r="DR30" s="471"/>
      <c r="DS30" s="471"/>
      <c r="DT30" s="471"/>
      <c r="DU30" s="471"/>
      <c r="DV30" s="471"/>
      <c r="DW30" s="471"/>
      <c r="DX30" s="471"/>
      <c r="DY30" s="471"/>
      <c r="DZ30" s="471"/>
      <c r="EA30" s="471"/>
      <c r="EB30" s="471"/>
      <c r="EC30" s="471"/>
      <c r="ED30" s="471"/>
      <c r="EE30" s="471"/>
      <c r="EF30" s="471"/>
      <c r="EG30" s="471"/>
      <c r="EH30" s="471"/>
      <c r="EI30" s="471"/>
      <c r="EJ30" s="471"/>
      <c r="EK30" s="471"/>
      <c r="EL30" s="471"/>
      <c r="EM30" s="471"/>
      <c r="EN30" s="471"/>
      <c r="EO30" s="471"/>
      <c r="EP30" s="471"/>
      <c r="EQ30" s="471"/>
      <c r="ER30" s="471"/>
      <c r="ES30" s="471"/>
      <c r="ET30" s="471"/>
      <c r="EU30" s="471"/>
      <c r="EV30" s="471"/>
      <c r="EW30" s="471"/>
      <c r="EX30" s="471"/>
      <c r="EY30" s="471"/>
      <c r="EZ30" s="471"/>
      <c r="FA30" s="471"/>
      <c r="FB30" s="471"/>
      <c r="FC30" s="471"/>
      <c r="FD30" s="471"/>
      <c r="FE30" s="471"/>
      <c r="FF30" s="471"/>
      <c r="FG30" s="471"/>
      <c r="FH30" s="471"/>
      <c r="FI30" s="471"/>
      <c r="FJ30" s="471"/>
      <c r="FK30" s="471"/>
      <c r="FL30" s="471"/>
      <c r="FM30" s="471"/>
      <c r="FN30" s="471"/>
      <c r="FO30" s="471"/>
      <c r="FP30" s="471"/>
      <c r="FQ30" s="471"/>
      <c r="FR30" s="471"/>
      <c r="FS30" s="471"/>
      <c r="FT30" s="471"/>
      <c r="FU30" s="471"/>
      <c r="FV30" s="471"/>
      <c r="FW30" s="471"/>
      <c r="FX30" s="471"/>
      <c r="FY30" s="471"/>
      <c r="FZ30" s="471"/>
      <c r="GA30" s="471"/>
      <c r="GB30" s="471"/>
      <c r="GC30" s="471"/>
      <c r="GD30" s="471"/>
      <c r="GE30" s="471"/>
      <c r="GF30" s="471"/>
      <c r="GG30" s="471"/>
      <c r="GH30" s="471"/>
      <c r="GI30" s="471"/>
      <c r="GJ30" s="471"/>
      <c r="GK30" s="471"/>
      <c r="GL30" s="471"/>
      <c r="GM30" s="471"/>
      <c r="GN30" s="471"/>
      <c r="GO30" s="471"/>
      <c r="GP30" s="471"/>
      <c r="GQ30" s="471"/>
      <c r="GR30" s="471"/>
      <c r="GS30" s="471"/>
      <c r="GT30" s="471"/>
      <c r="GU30" s="471"/>
      <c r="GV30" s="471"/>
      <c r="GW30" s="471"/>
      <c r="GX30" s="471"/>
      <c r="GY30" s="471"/>
      <c r="GZ30" s="471"/>
      <c r="HA30" s="471"/>
      <c r="HB30" s="471"/>
      <c r="HC30" s="471"/>
      <c r="HD30" s="471"/>
      <c r="HE30" s="471"/>
      <c r="HF30" s="471"/>
      <c r="HG30" s="471"/>
      <c r="HH30" s="471"/>
      <c r="HI30" s="471"/>
      <c r="HJ30" s="471"/>
      <c r="HK30" s="471"/>
      <c r="HL30" s="471"/>
      <c r="HM30" s="471"/>
      <c r="HN30" s="471"/>
      <c r="HO30" s="471"/>
      <c r="HP30" s="471"/>
      <c r="HQ30" s="471"/>
      <c r="HR30" s="471"/>
      <c r="HS30" s="471"/>
      <c r="HT30" s="471"/>
      <c r="HU30" s="471"/>
      <c r="HV30" s="471"/>
      <c r="HW30" s="471"/>
      <c r="HX30" s="471"/>
      <c r="HY30" s="471"/>
      <c r="HZ30" s="471"/>
      <c r="IA30" s="471"/>
      <c r="IB30" s="471"/>
      <c r="IC30" s="471"/>
      <c r="ID30" s="471"/>
      <c r="IE30" s="471"/>
      <c r="IF30" s="471"/>
      <c r="IG30" s="471"/>
      <c r="IH30" s="471"/>
      <c r="II30" s="471"/>
      <c r="IJ30" s="471"/>
      <c r="IK30" s="471"/>
      <c r="IL30" s="471"/>
      <c r="IM30" s="471"/>
      <c r="IN30" s="471"/>
      <c r="IO30" s="471"/>
      <c r="IP30" s="471"/>
      <c r="IQ30" s="471"/>
      <c r="IR30" s="471"/>
      <c r="IS30" s="471"/>
      <c r="IT30" s="471"/>
      <c r="IU30" s="471"/>
      <c r="IV30" s="471"/>
      <c r="IW30" s="471"/>
      <c r="IX30" s="471"/>
      <c r="IY30" s="471"/>
      <c r="IZ30" s="471"/>
      <c r="JA30" s="471"/>
      <c r="JB30" s="471"/>
      <c r="JC30" s="471"/>
      <c r="JD30" s="471"/>
      <c r="JE30" s="471"/>
      <c r="JF30" s="471"/>
      <c r="JG30" s="471"/>
      <c r="JH30" s="471"/>
      <c r="JI30" s="471"/>
      <c r="JJ30" s="471"/>
      <c r="JK30" s="471"/>
      <c r="JL30" s="471"/>
      <c r="JM30" s="471"/>
      <c r="JN30" s="471"/>
      <c r="JO30" s="471"/>
      <c r="JP30" s="471"/>
      <c r="JQ30" s="471"/>
      <c r="JR30" s="471"/>
      <c r="JS30" s="471"/>
      <c r="JT30" s="471"/>
      <c r="JU30" s="471"/>
      <c r="JV30" s="471"/>
      <c r="JW30" s="471"/>
      <c r="JX30" s="471"/>
      <c r="JY30" s="471"/>
      <c r="JZ30" s="471"/>
      <c r="KA30" s="471"/>
      <c r="KB30" s="471"/>
      <c r="KC30" s="471"/>
      <c r="KD30" s="471"/>
      <c r="KE30" s="471"/>
      <c r="KF30" s="471"/>
      <c r="KG30" s="471"/>
      <c r="KH30" s="471"/>
      <c r="KI30" s="471"/>
      <c r="KJ30" s="471"/>
      <c r="KK30" s="471"/>
      <c r="KL30" s="471"/>
      <c r="KM30" s="471"/>
      <c r="KN30" s="471"/>
      <c r="KO30" s="471"/>
      <c r="KP30" s="471"/>
      <c r="KQ30" s="471"/>
      <c r="KR30" s="471"/>
      <c r="KS30" s="471"/>
      <c r="KT30" s="471"/>
      <c r="KU30" s="471"/>
      <c r="KV30" s="471"/>
      <c r="KW30" s="471"/>
      <c r="KX30" s="471"/>
      <c r="KY30" s="471"/>
      <c r="KZ30" s="471"/>
      <c r="LA30" s="471"/>
      <c r="LB30" s="471"/>
      <c r="LC30" s="471"/>
      <c r="LD30" s="471"/>
      <c r="LE30" s="471"/>
      <c r="LF30" s="471"/>
      <c r="LG30" s="471"/>
      <c r="LH30" s="471"/>
      <c r="LI30" s="471"/>
      <c r="LJ30" s="471"/>
      <c r="LK30" s="471"/>
      <c r="LL30" s="471"/>
      <c r="LM30" s="471"/>
      <c r="LN30" s="471"/>
      <c r="LO30" s="471"/>
      <c r="LP30" s="471"/>
      <c r="LQ30" s="471"/>
      <c r="LR30" s="471"/>
      <c r="LS30" s="471"/>
      <c r="LT30" s="471"/>
      <c r="LU30" s="471"/>
      <c r="LV30" s="471"/>
      <c r="LW30" s="471"/>
      <c r="LX30" s="471"/>
      <c r="LY30" s="471"/>
      <c r="LZ30" s="471"/>
      <c r="MA30" s="471"/>
      <c r="MB30" s="471"/>
      <c r="MC30" s="471"/>
      <c r="MD30" s="471"/>
      <c r="ME30" s="471"/>
      <c r="MF30" s="471"/>
      <c r="MG30" s="471"/>
      <c r="MH30" s="471"/>
      <c r="MI30" s="471"/>
      <c r="MJ30" s="471"/>
      <c r="MK30" s="471"/>
      <c r="ML30" s="471"/>
      <c r="MM30" s="471"/>
      <c r="MN30" s="471"/>
      <c r="MO30" s="471"/>
      <c r="MP30" s="471"/>
      <c r="MQ30" s="471"/>
      <c r="MR30" s="471"/>
      <c r="MS30" s="471"/>
      <c r="MT30" s="471"/>
      <c r="MU30" s="471"/>
      <c r="MV30" s="471"/>
      <c r="MW30" s="471"/>
      <c r="MX30" s="471"/>
      <c r="MY30" s="471"/>
      <c r="MZ30" s="471"/>
      <c r="NA30" s="471"/>
      <c r="NB30" s="471"/>
      <c r="NC30" s="471"/>
      <c r="ND30" s="471"/>
      <c r="NE30" s="471"/>
      <c r="NF30" s="471"/>
      <c r="NG30" s="471"/>
      <c r="NH30" s="471"/>
      <c r="NI30" s="471"/>
      <c r="NJ30" s="471"/>
      <c r="NK30" s="471"/>
      <c r="NL30" s="471"/>
      <c r="NM30" s="471"/>
      <c r="NN30" s="471"/>
      <c r="NO30" s="471"/>
      <c r="NP30" s="471"/>
      <c r="NQ30" s="471"/>
      <c r="NR30" s="471"/>
      <c r="NS30" s="471"/>
      <c r="NT30" s="471"/>
      <c r="NU30" s="471"/>
      <c r="NV30" s="471"/>
      <c r="NW30" s="471"/>
      <c r="NX30" s="471"/>
      <c r="NY30" s="471"/>
      <c r="NZ30" s="471"/>
      <c r="OA30" s="471"/>
      <c r="OB30" s="471"/>
      <c r="OC30" s="471"/>
      <c r="OD30" s="471"/>
      <c r="OE30" s="471"/>
      <c r="OF30" s="471"/>
      <c r="OG30" s="471"/>
      <c r="OH30" s="471"/>
      <c r="OI30" s="471"/>
      <c r="OJ30" s="471"/>
      <c r="OK30" s="471"/>
      <c r="OL30" s="471"/>
      <c r="OM30" s="471"/>
      <c r="ON30" s="471"/>
      <c r="OO30" s="471"/>
      <c r="OP30" s="471"/>
      <c r="OQ30" s="471"/>
      <c r="OR30" s="471"/>
      <c r="OS30" s="471"/>
      <c r="OT30" s="471"/>
      <c r="OU30" s="471"/>
      <c r="OV30" s="471"/>
      <c r="OW30" s="471"/>
      <c r="OX30" s="471"/>
      <c r="OY30" s="471"/>
      <c r="OZ30" s="471"/>
      <c r="PA30" s="471"/>
      <c r="PB30" s="471"/>
      <c r="PC30" s="471"/>
      <c r="PD30" s="471"/>
      <c r="PE30" s="471"/>
      <c r="PF30" s="471"/>
      <c r="PG30" s="471"/>
      <c r="PH30" s="471"/>
      <c r="PI30" s="471"/>
      <c r="PJ30" s="471"/>
      <c r="PK30" s="471"/>
      <c r="PL30" s="471"/>
      <c r="PM30" s="471"/>
      <c r="PN30" s="471"/>
      <c r="PO30" s="471"/>
      <c r="PP30" s="471"/>
      <c r="PQ30" s="471"/>
      <c r="PR30" s="471"/>
      <c r="PS30" s="471"/>
      <c r="PT30" s="471"/>
      <c r="PU30" s="471"/>
      <c r="PV30" s="471"/>
      <c r="PW30" s="471"/>
      <c r="PX30" s="471"/>
      <c r="PY30" s="471"/>
      <c r="PZ30" s="471"/>
      <c r="QA30" s="471"/>
      <c r="QB30" s="471"/>
      <c r="QC30" s="471"/>
      <c r="QD30" s="471"/>
      <c r="QE30" s="471"/>
      <c r="QF30" s="471"/>
      <c r="QG30" s="471"/>
      <c r="QH30" s="471"/>
      <c r="QI30" s="471"/>
      <c r="QJ30" s="471"/>
      <c r="QK30" s="471"/>
      <c r="QL30" s="471"/>
      <c r="QM30" s="471"/>
      <c r="QN30" s="471"/>
      <c r="QO30" s="471"/>
      <c r="QP30" s="471"/>
      <c r="QQ30" s="471"/>
      <c r="QR30" s="471"/>
      <c r="QS30" s="471"/>
      <c r="QT30" s="471"/>
      <c r="QU30" s="471"/>
      <c r="QV30" s="471"/>
      <c r="QW30" s="471"/>
      <c r="QX30" s="471"/>
      <c r="QY30" s="471"/>
      <c r="QZ30" s="471"/>
      <c r="RA30" s="471"/>
      <c r="RB30" s="471"/>
      <c r="RC30" s="471"/>
      <c r="RD30" s="471"/>
      <c r="RE30" s="471"/>
      <c r="RF30" s="471"/>
      <c r="RG30" s="471"/>
      <c r="RH30" s="471"/>
      <c r="RI30" s="471"/>
      <c r="RJ30" s="471"/>
      <c r="RK30" s="471"/>
      <c r="RL30" s="471"/>
      <c r="RM30" s="471"/>
      <c r="RN30" s="471"/>
      <c r="RO30" s="471"/>
      <c r="RP30" s="471"/>
      <c r="RQ30" s="471"/>
      <c r="RR30" s="471"/>
      <c r="RS30" s="471"/>
      <c r="RT30" s="471"/>
      <c r="RU30" s="471"/>
      <c r="RV30" s="471"/>
      <c r="RW30" s="471"/>
      <c r="RX30" s="471"/>
      <c r="RY30" s="471"/>
      <c r="RZ30" s="471"/>
      <c r="SA30" s="471"/>
      <c r="SB30" s="471"/>
      <c r="SC30" s="471"/>
      <c r="SD30" s="471"/>
      <c r="SE30" s="471"/>
      <c r="SF30" s="471"/>
      <c r="SG30" s="471"/>
      <c r="SH30" s="471"/>
      <c r="SI30" s="471"/>
      <c r="SJ30" s="471"/>
      <c r="SK30" s="471"/>
      <c r="SL30" s="471"/>
      <c r="SM30" s="471"/>
      <c r="SN30" s="471"/>
      <c r="SO30" s="471"/>
      <c r="SP30" s="471"/>
      <c r="SQ30" s="471"/>
      <c r="SR30" s="471"/>
      <c r="SS30" s="471"/>
      <c r="ST30" s="471"/>
      <c r="SU30" s="471"/>
      <c r="SV30" s="471"/>
      <c r="SW30" s="471"/>
      <c r="SX30" s="471"/>
      <c r="SY30" s="471"/>
      <c r="SZ30" s="471"/>
      <c r="TA30" s="471"/>
      <c r="TB30" s="471"/>
      <c r="TC30" s="471"/>
      <c r="TD30" s="471"/>
      <c r="TE30" s="471"/>
      <c r="TF30" s="471"/>
      <c r="TG30" s="471"/>
      <c r="TH30" s="471"/>
      <c r="TI30" s="471"/>
      <c r="TJ30" s="471"/>
      <c r="TK30" s="471"/>
      <c r="TL30" s="471"/>
      <c r="TM30" s="471"/>
      <c r="TN30" s="471"/>
      <c r="TO30" s="471"/>
      <c r="TP30" s="471"/>
      <c r="TQ30" s="471"/>
      <c r="TR30" s="471"/>
      <c r="TS30" s="471"/>
      <c r="TT30" s="471"/>
      <c r="TU30" s="471"/>
      <c r="TV30" s="471"/>
      <c r="TW30" s="471"/>
      <c r="TX30" s="471"/>
      <c r="TY30" s="471"/>
      <c r="TZ30" s="471"/>
      <c r="UA30" s="471"/>
      <c r="UB30" s="471"/>
      <c r="UC30" s="471"/>
      <c r="UD30" s="471"/>
      <c r="UE30" s="471"/>
      <c r="UF30" s="471"/>
      <c r="UG30" s="471"/>
      <c r="UH30" s="471"/>
      <c r="UI30" s="471"/>
      <c r="UJ30" s="471"/>
      <c r="UK30" s="471"/>
      <c r="UL30" s="471"/>
      <c r="UM30" s="471"/>
      <c r="UN30" s="471"/>
      <c r="UO30" s="471"/>
      <c r="UP30" s="471"/>
      <c r="UQ30" s="471"/>
      <c r="UR30" s="471"/>
      <c r="US30" s="471"/>
      <c r="UT30" s="471"/>
      <c r="UU30" s="471"/>
      <c r="UV30" s="471"/>
      <c r="UW30" s="471"/>
      <c r="UX30" s="471"/>
      <c r="UY30" s="471"/>
      <c r="UZ30" s="471"/>
      <c r="VA30" s="471"/>
      <c r="VB30" s="471"/>
      <c r="VC30" s="471"/>
      <c r="VD30" s="471"/>
      <c r="VE30" s="471"/>
      <c r="VF30" s="471"/>
      <c r="VG30" s="471"/>
      <c r="VH30" s="471"/>
      <c r="VI30" s="471"/>
      <c r="VJ30" s="471"/>
      <c r="VK30" s="471"/>
      <c r="VL30" s="471"/>
      <c r="VM30" s="471"/>
      <c r="VN30" s="471"/>
      <c r="VO30" s="471"/>
      <c r="VP30" s="471"/>
      <c r="VQ30" s="471"/>
      <c r="VR30" s="471"/>
      <c r="VS30" s="471"/>
      <c r="VT30" s="471"/>
      <c r="VU30" s="471"/>
      <c r="VV30" s="471"/>
      <c r="VW30" s="471"/>
      <c r="VX30" s="471"/>
      <c r="VY30" s="471"/>
      <c r="VZ30" s="471"/>
      <c r="WA30" s="471"/>
      <c r="WB30" s="471"/>
      <c r="WC30" s="471"/>
      <c r="WD30" s="471"/>
      <c r="WE30" s="471"/>
      <c r="WF30" s="471"/>
      <c r="WG30" s="471"/>
      <c r="WH30" s="471"/>
      <c r="WI30" s="471"/>
      <c r="WJ30" s="471"/>
      <c r="WK30" s="471"/>
      <c r="WL30" s="471"/>
      <c r="WM30" s="471"/>
      <c r="WN30" s="471"/>
      <c r="WO30" s="471"/>
      <c r="WP30" s="471"/>
      <c r="WQ30" s="471"/>
      <c r="WR30" s="471"/>
      <c r="WS30" s="471"/>
      <c r="WT30" s="471"/>
      <c r="WU30" s="471"/>
      <c r="WV30" s="471"/>
      <c r="WW30" s="471"/>
      <c r="WX30" s="471"/>
      <c r="WY30" s="471"/>
      <c r="WZ30" s="471"/>
      <c r="XA30" s="471"/>
      <c r="XB30" s="471"/>
      <c r="XC30" s="471"/>
      <c r="XD30" s="471"/>
      <c r="XE30" s="471"/>
      <c r="XF30" s="471"/>
      <c r="XG30" s="471"/>
      <c r="XH30" s="471"/>
      <c r="XI30" s="471"/>
      <c r="XJ30" s="471"/>
      <c r="XK30" s="471"/>
      <c r="XL30" s="471"/>
      <c r="XM30" s="471"/>
      <c r="XN30" s="471"/>
      <c r="XO30" s="471"/>
      <c r="XP30" s="471"/>
      <c r="XQ30" s="471"/>
      <c r="XR30" s="471"/>
      <c r="XS30" s="471"/>
      <c r="XT30" s="471"/>
      <c r="XU30" s="471"/>
      <c r="XV30" s="471"/>
      <c r="XW30" s="471"/>
      <c r="XX30" s="471"/>
      <c r="XY30" s="471"/>
      <c r="XZ30" s="471"/>
      <c r="YA30" s="471"/>
      <c r="YB30" s="471"/>
      <c r="YC30" s="471"/>
      <c r="YD30" s="471"/>
      <c r="YE30" s="471"/>
      <c r="YF30" s="471"/>
      <c r="YG30" s="471"/>
      <c r="YH30" s="471"/>
      <c r="YI30" s="471"/>
      <c r="YJ30" s="471"/>
      <c r="YK30" s="471"/>
      <c r="YL30" s="471"/>
      <c r="YM30" s="471"/>
      <c r="YN30" s="471"/>
      <c r="YO30" s="471"/>
      <c r="YP30" s="471"/>
      <c r="YQ30" s="471"/>
      <c r="YR30" s="471"/>
      <c r="YS30" s="471"/>
      <c r="YT30" s="471"/>
      <c r="YU30" s="471"/>
      <c r="YV30" s="471"/>
      <c r="YW30" s="471"/>
      <c r="YX30" s="471"/>
      <c r="YY30" s="471"/>
      <c r="YZ30" s="471"/>
      <c r="ZA30" s="471"/>
      <c r="ZB30" s="471"/>
      <c r="ZC30" s="471"/>
      <c r="ZD30" s="471"/>
      <c r="ZE30" s="471"/>
      <c r="ZF30" s="471"/>
      <c r="ZG30" s="471"/>
      <c r="ZH30" s="471"/>
      <c r="ZI30" s="471"/>
      <c r="ZJ30" s="471"/>
      <c r="ZK30" s="471"/>
      <c r="ZL30" s="471"/>
      <c r="ZM30" s="471"/>
      <c r="ZN30" s="471"/>
      <c r="ZO30" s="471"/>
      <c r="ZP30" s="471"/>
      <c r="ZQ30" s="471"/>
      <c r="ZR30" s="471"/>
      <c r="ZS30" s="471"/>
      <c r="ZT30" s="471"/>
      <c r="ZU30" s="471"/>
      <c r="ZV30" s="471"/>
      <c r="ZW30" s="471"/>
      <c r="ZX30" s="471"/>
      <c r="ZY30" s="471"/>
      <c r="ZZ30" s="471"/>
      <c r="AAA30" s="471"/>
      <c r="AAB30" s="471"/>
      <c r="AAC30" s="471"/>
      <c r="AAD30" s="471"/>
      <c r="AAE30" s="471"/>
      <c r="AAF30" s="471"/>
      <c r="AAG30" s="471"/>
      <c r="AAH30" s="471"/>
      <c r="AAI30" s="471"/>
      <c r="AAJ30" s="471"/>
      <c r="AAK30" s="471"/>
      <c r="AAL30" s="471"/>
      <c r="AAM30" s="471"/>
      <c r="AAN30" s="471"/>
      <c r="AAO30" s="471"/>
      <c r="AAP30" s="471"/>
      <c r="AAQ30" s="471"/>
      <c r="AAR30" s="471"/>
      <c r="AAS30" s="471"/>
      <c r="AAT30" s="471"/>
      <c r="AAU30" s="471"/>
      <c r="AAV30" s="471"/>
      <c r="AAW30" s="471"/>
      <c r="AAX30" s="471"/>
      <c r="AAY30" s="471"/>
      <c r="AAZ30" s="471"/>
      <c r="ABA30" s="471"/>
      <c r="ABB30" s="471"/>
      <c r="ABC30" s="471"/>
      <c r="ABD30" s="471"/>
      <c r="ABE30" s="471"/>
      <c r="ABF30" s="471"/>
      <c r="ABG30" s="471"/>
      <c r="ABH30" s="471"/>
      <c r="ABI30" s="471"/>
      <c r="ABJ30" s="471"/>
      <c r="ABK30" s="471"/>
      <c r="ABL30" s="471"/>
      <c r="ABM30" s="471"/>
      <c r="ABN30" s="471"/>
      <c r="ABO30" s="471"/>
      <c r="ABP30" s="471"/>
      <c r="ABQ30" s="471"/>
      <c r="ABR30" s="471"/>
      <c r="ABS30" s="471"/>
      <c r="ABT30" s="471"/>
      <c r="ABU30" s="471"/>
      <c r="ABV30" s="471"/>
      <c r="ABW30" s="471"/>
      <c r="ABX30" s="471"/>
      <c r="ABY30" s="471"/>
      <c r="ABZ30" s="471"/>
      <c r="ACA30" s="471"/>
      <c r="ACB30" s="471"/>
      <c r="ACC30" s="471"/>
      <c r="ACD30" s="471"/>
      <c r="ACE30" s="471"/>
      <c r="ACF30" s="471"/>
      <c r="ACG30" s="471"/>
      <c r="ACH30" s="471"/>
      <c r="ACI30" s="471"/>
      <c r="ACJ30" s="471"/>
      <c r="ACK30" s="471"/>
      <c r="ACL30" s="471"/>
      <c r="ACM30" s="471"/>
      <c r="ACN30" s="471"/>
      <c r="ACO30" s="471"/>
      <c r="ACP30" s="471"/>
      <c r="ACQ30" s="471"/>
      <c r="ACR30" s="471"/>
      <c r="ACS30" s="471"/>
      <c r="ACT30" s="471"/>
      <c r="ACU30" s="471"/>
      <c r="ACV30" s="471"/>
      <c r="ACW30" s="471"/>
      <c r="ACX30" s="471"/>
      <c r="ACY30" s="471"/>
      <c r="ACZ30" s="471"/>
      <c r="ADA30" s="471"/>
      <c r="ADB30" s="471"/>
      <c r="ADC30" s="471"/>
      <c r="ADD30" s="471"/>
      <c r="ADE30" s="471"/>
      <c r="ADF30" s="471"/>
      <c r="ADG30" s="471"/>
      <c r="ADH30" s="471"/>
      <c r="ADI30" s="471"/>
      <c r="ADJ30" s="471"/>
      <c r="ADK30" s="471"/>
      <c r="ADL30" s="471"/>
      <c r="ADM30" s="471"/>
      <c r="ADN30" s="471"/>
      <c r="ADO30" s="471"/>
      <c r="ADP30" s="471"/>
      <c r="ADQ30" s="471"/>
      <c r="ADR30" s="471"/>
      <c r="ADS30" s="471"/>
      <c r="ADT30" s="471"/>
      <c r="ADU30" s="471"/>
      <c r="ADV30" s="471"/>
      <c r="ADW30" s="471"/>
      <c r="ADX30" s="471"/>
      <c r="ADY30" s="471"/>
      <c r="ADZ30" s="471"/>
      <c r="AEA30" s="471"/>
      <c r="AEB30" s="471"/>
      <c r="AEC30" s="471"/>
      <c r="AED30" s="471"/>
      <c r="AEE30" s="471"/>
      <c r="AEF30" s="471"/>
      <c r="AEG30" s="471"/>
      <c r="AEH30" s="471"/>
      <c r="AEI30" s="471"/>
      <c r="AEJ30" s="471"/>
      <c r="AEK30" s="471"/>
      <c r="AEL30" s="471"/>
      <c r="AEM30" s="471"/>
      <c r="AEN30" s="471"/>
      <c r="AEO30" s="471"/>
      <c r="AEP30" s="471"/>
      <c r="AEQ30" s="471"/>
      <c r="AER30" s="471"/>
      <c r="AES30" s="471"/>
      <c r="AET30" s="471"/>
      <c r="AEU30" s="471"/>
      <c r="AEV30" s="471"/>
      <c r="AEW30" s="471"/>
      <c r="AEX30" s="471"/>
      <c r="AEY30" s="471"/>
      <c r="AEZ30" s="471"/>
      <c r="AFA30" s="471"/>
      <c r="AFB30" s="471"/>
      <c r="AFC30" s="471"/>
      <c r="AFD30" s="471"/>
      <c r="AFE30" s="471"/>
      <c r="AFF30" s="471"/>
      <c r="AFG30" s="471"/>
      <c r="AFH30" s="471"/>
      <c r="AFI30" s="471"/>
      <c r="AFJ30" s="471"/>
      <c r="AFK30" s="471"/>
      <c r="AFL30" s="471"/>
      <c r="AFM30" s="471"/>
      <c r="AFN30" s="471"/>
      <c r="AFO30" s="471"/>
      <c r="AFP30" s="471"/>
      <c r="AFQ30" s="471"/>
      <c r="AFR30" s="471"/>
      <c r="AFS30" s="471"/>
      <c r="AFT30" s="471"/>
      <c r="AFU30" s="471"/>
      <c r="AFV30" s="471"/>
      <c r="AFW30" s="471"/>
      <c r="AFX30" s="471"/>
      <c r="AFY30" s="471"/>
      <c r="AFZ30" s="471"/>
      <c r="AGA30" s="471"/>
      <c r="AGB30" s="471"/>
      <c r="AGC30" s="471"/>
      <c r="AGD30" s="471"/>
      <c r="AGE30" s="471"/>
      <c r="AGF30" s="471"/>
      <c r="AGG30" s="471"/>
      <c r="AGH30" s="471"/>
      <c r="AGI30" s="471"/>
      <c r="AGJ30" s="471"/>
      <c r="AGK30" s="471"/>
      <c r="AGL30" s="471"/>
      <c r="AGM30" s="471"/>
      <c r="AGN30" s="471"/>
      <c r="AGO30" s="471"/>
      <c r="AGP30" s="471"/>
      <c r="AGQ30" s="471"/>
      <c r="AGR30" s="471"/>
      <c r="AGS30" s="471"/>
      <c r="AGT30" s="471"/>
      <c r="AGU30" s="471"/>
      <c r="AGV30" s="471"/>
      <c r="AGW30" s="471"/>
      <c r="AGX30" s="471"/>
      <c r="AGY30" s="471"/>
      <c r="AGZ30" s="471"/>
      <c r="AHA30" s="471"/>
      <c r="AHB30" s="471"/>
      <c r="AHC30" s="471"/>
      <c r="AHD30" s="471"/>
      <c r="AHE30" s="471"/>
      <c r="AHF30" s="471"/>
      <c r="AHG30" s="471"/>
      <c r="AHH30" s="471"/>
      <c r="AHI30" s="471"/>
      <c r="AHJ30" s="471"/>
      <c r="AHK30" s="471"/>
      <c r="AHL30" s="471"/>
      <c r="AHM30" s="471"/>
      <c r="AHN30" s="471"/>
      <c r="AHO30" s="471"/>
      <c r="AHP30" s="471"/>
      <c r="AHQ30" s="471"/>
      <c r="AHR30" s="471"/>
      <c r="AHS30" s="471"/>
      <c r="AHT30" s="471"/>
      <c r="AHU30" s="471"/>
      <c r="AHV30" s="471"/>
      <c r="AHW30" s="471"/>
      <c r="AHX30" s="471"/>
      <c r="AHY30" s="471"/>
      <c r="AHZ30" s="471"/>
      <c r="AIA30" s="471"/>
      <c r="AIB30" s="471"/>
      <c r="AIC30" s="471"/>
      <c r="AID30" s="471"/>
      <c r="AIE30" s="471"/>
      <c r="AIF30" s="471"/>
      <c r="AIG30" s="471"/>
      <c r="AIH30" s="471"/>
      <c r="AII30" s="471"/>
      <c r="AIJ30" s="471"/>
      <c r="AIK30" s="471"/>
      <c r="AIL30" s="471"/>
      <c r="AIM30" s="471"/>
      <c r="AIN30" s="471"/>
      <c r="AIO30" s="471"/>
      <c r="AIP30" s="471"/>
      <c r="AIQ30" s="471"/>
      <c r="AIR30" s="471"/>
      <c r="AIS30" s="471"/>
      <c r="AIT30" s="471"/>
      <c r="AIU30" s="471"/>
      <c r="AIV30" s="471"/>
      <c r="AIW30" s="471"/>
      <c r="AIX30" s="471"/>
      <c r="AIY30" s="471"/>
      <c r="AIZ30" s="471"/>
      <c r="AJA30" s="471"/>
      <c r="AJB30" s="471"/>
      <c r="AJC30" s="471"/>
      <c r="AJD30" s="471"/>
      <c r="AJE30" s="471"/>
      <c r="AJF30" s="471"/>
      <c r="AJG30" s="471"/>
      <c r="AJH30" s="471"/>
      <c r="AJI30" s="471"/>
      <c r="AJJ30" s="471"/>
      <c r="AJK30" s="471"/>
      <c r="AJL30" s="471"/>
      <c r="AJM30" s="471"/>
      <c r="AJN30" s="471"/>
      <c r="AJO30" s="471"/>
      <c r="AJP30" s="471"/>
      <c r="AJQ30" s="471"/>
      <c r="AJR30" s="471"/>
      <c r="AJS30" s="471"/>
      <c r="AJT30" s="471"/>
      <c r="AJU30" s="471"/>
      <c r="AJV30" s="471"/>
      <c r="AJW30" s="471"/>
      <c r="AJX30" s="471"/>
      <c r="AJY30" s="471"/>
      <c r="AJZ30" s="471"/>
      <c r="AKA30" s="471"/>
      <c r="AKB30" s="471"/>
      <c r="AKC30" s="471"/>
      <c r="AKD30" s="471"/>
      <c r="AKE30" s="471"/>
      <c r="AKF30" s="471"/>
      <c r="AKG30" s="471"/>
      <c r="AKH30" s="471"/>
      <c r="AKI30" s="471"/>
      <c r="AKJ30" s="471"/>
      <c r="AKK30" s="471"/>
      <c r="AKL30" s="471"/>
      <c r="AKM30" s="471"/>
      <c r="AKN30" s="471"/>
      <c r="AKO30" s="471"/>
      <c r="AKP30" s="471"/>
      <c r="AKQ30" s="471"/>
      <c r="AKR30" s="471"/>
      <c r="AKS30" s="471"/>
      <c r="AKT30" s="471"/>
      <c r="AKU30" s="471"/>
      <c r="AKV30" s="471"/>
      <c r="AKW30" s="471"/>
      <c r="AKX30" s="471"/>
      <c r="AKY30" s="471"/>
      <c r="AKZ30" s="471"/>
      <c r="ALA30" s="471"/>
      <c r="ALB30" s="471"/>
      <c r="ALC30" s="471"/>
      <c r="ALD30" s="471"/>
      <c r="ALE30" s="471"/>
      <c r="ALF30" s="471"/>
      <c r="ALG30" s="471"/>
      <c r="ALH30" s="471"/>
      <c r="ALI30" s="471"/>
      <c r="ALJ30" s="471"/>
      <c r="ALK30" s="471"/>
      <c r="ALL30" s="471"/>
      <c r="ALM30" s="471"/>
      <c r="ALN30" s="471"/>
      <c r="ALO30" s="471"/>
      <c r="ALP30" s="471"/>
      <c r="ALQ30" s="471"/>
      <c r="ALR30" s="471"/>
      <c r="ALS30" s="471"/>
      <c r="ALT30" s="471"/>
      <c r="ALU30" s="471"/>
      <c r="ALV30" s="471"/>
      <c r="ALW30" s="471"/>
      <c r="ALX30" s="471"/>
      <c r="ALY30" s="471"/>
      <c r="ALZ30" s="471"/>
      <c r="AMA30" s="471"/>
      <c r="AMB30" s="471"/>
      <c r="AMC30" s="471"/>
      <c r="AMD30" s="471"/>
      <c r="AME30" s="471"/>
      <c r="AMF30" s="471"/>
      <c r="AMG30" s="471"/>
      <c r="AMH30" s="471"/>
      <c r="AMI30" s="471"/>
      <c r="AMJ30" s="471"/>
      <c r="AMK30" s="471"/>
      <c r="AML30" s="471"/>
      <c r="AMM30" s="471"/>
      <c r="AMN30" s="471"/>
      <c r="AMO30" s="471"/>
      <c r="AMP30" s="471"/>
      <c r="AMQ30" s="471"/>
      <c r="AMR30" s="471"/>
      <c r="AMS30" s="471"/>
      <c r="AMT30" s="471"/>
      <c r="AMU30" s="471"/>
      <c r="AMV30" s="471"/>
      <c r="AMW30" s="471"/>
      <c r="AMX30" s="471"/>
      <c r="AMY30" s="471"/>
      <c r="AMZ30" s="471"/>
      <c r="ANA30" s="471"/>
      <c r="ANB30" s="471"/>
      <c r="ANC30" s="471"/>
      <c r="AND30" s="471"/>
      <c r="ANE30" s="471"/>
      <c r="ANF30" s="471"/>
      <c r="ANG30" s="471"/>
      <c r="ANH30" s="471"/>
      <c r="ANI30" s="471"/>
      <c r="ANJ30" s="471"/>
      <c r="ANK30" s="471"/>
      <c r="ANL30" s="471"/>
      <c r="ANM30" s="471"/>
      <c r="ANN30" s="471"/>
      <c r="ANO30" s="471"/>
      <c r="ANP30" s="471"/>
      <c r="ANQ30" s="471"/>
      <c r="ANR30" s="471"/>
      <c r="ANS30" s="471"/>
      <c r="ANT30" s="471"/>
      <c r="ANU30" s="471"/>
      <c r="ANV30" s="471"/>
      <c r="ANW30" s="471"/>
      <c r="ANX30" s="471"/>
      <c r="ANY30" s="471"/>
      <c r="ANZ30" s="471"/>
      <c r="AOA30" s="471"/>
      <c r="AOB30" s="471"/>
      <c r="AOC30" s="471"/>
      <c r="AOD30" s="471"/>
      <c r="AOE30" s="471"/>
      <c r="AOF30" s="471"/>
      <c r="AOG30" s="471"/>
      <c r="AOH30" s="471"/>
      <c r="AOI30" s="471"/>
      <c r="AOJ30" s="471"/>
      <c r="AOK30" s="471"/>
      <c r="AOL30" s="471"/>
      <c r="AOM30" s="471"/>
      <c r="AON30" s="471"/>
      <c r="AOO30" s="471"/>
      <c r="AOP30" s="471"/>
      <c r="AOQ30" s="471"/>
      <c r="AOR30" s="471"/>
      <c r="AOS30" s="471"/>
      <c r="AOT30" s="471"/>
      <c r="AOU30" s="471"/>
      <c r="AOV30" s="471"/>
      <c r="AOW30" s="471"/>
      <c r="AOX30" s="471"/>
      <c r="AOY30" s="471"/>
      <c r="AOZ30" s="471"/>
      <c r="APA30" s="471"/>
      <c r="APB30" s="471"/>
      <c r="APC30" s="471"/>
      <c r="APD30" s="471"/>
      <c r="APE30" s="471"/>
      <c r="APF30" s="471"/>
      <c r="APG30" s="471"/>
      <c r="APH30" s="471"/>
      <c r="API30" s="471"/>
      <c r="APJ30" s="471"/>
      <c r="APK30" s="471"/>
      <c r="APL30" s="471"/>
      <c r="APM30" s="471"/>
      <c r="APN30" s="471"/>
      <c r="APO30" s="471"/>
      <c r="APP30" s="471"/>
      <c r="APQ30" s="471"/>
      <c r="APR30" s="471"/>
      <c r="APS30" s="471"/>
      <c r="APT30" s="471"/>
      <c r="APU30" s="471"/>
      <c r="APV30" s="471"/>
      <c r="APW30" s="471"/>
      <c r="APX30" s="471"/>
      <c r="APY30" s="471"/>
      <c r="APZ30" s="471"/>
      <c r="AQA30" s="471"/>
      <c r="AQB30" s="471"/>
      <c r="AQC30" s="471"/>
      <c r="AQD30" s="471"/>
      <c r="AQE30" s="471"/>
      <c r="AQF30" s="471"/>
      <c r="AQG30" s="471"/>
      <c r="AQH30" s="471"/>
      <c r="AQI30" s="471"/>
      <c r="AQJ30" s="471"/>
      <c r="AQK30" s="471"/>
      <c r="AQL30" s="471"/>
      <c r="AQM30" s="471"/>
      <c r="AQN30" s="471"/>
      <c r="AQO30" s="471"/>
      <c r="AQP30" s="471"/>
      <c r="AQQ30" s="471"/>
      <c r="AQR30" s="471"/>
      <c r="AQS30" s="471"/>
      <c r="AQT30" s="471"/>
      <c r="AQU30" s="471"/>
      <c r="AQV30" s="471"/>
      <c r="AQW30" s="471"/>
      <c r="AQX30" s="471"/>
      <c r="AQY30" s="471"/>
      <c r="AQZ30" s="471"/>
      <c r="ARA30" s="471"/>
      <c r="ARB30" s="471"/>
      <c r="ARC30" s="471"/>
      <c r="ARD30" s="471"/>
      <c r="ARE30" s="471"/>
      <c r="ARF30" s="471"/>
      <c r="ARG30" s="471"/>
      <c r="ARH30" s="471"/>
      <c r="ARI30" s="471"/>
      <c r="ARJ30" s="471"/>
      <c r="ARK30" s="471"/>
      <c r="ARL30" s="471"/>
      <c r="ARM30" s="471"/>
      <c r="ARN30" s="471"/>
      <c r="ARO30" s="471"/>
      <c r="ARP30" s="471"/>
      <c r="ARQ30" s="471"/>
      <c r="ARR30" s="471"/>
      <c r="ARS30" s="471"/>
      <c r="ART30" s="471"/>
      <c r="ARU30" s="471"/>
      <c r="ARV30" s="471"/>
      <c r="ARW30" s="471"/>
      <c r="ARX30" s="471"/>
      <c r="ARY30" s="471"/>
      <c r="ARZ30" s="471"/>
      <c r="ASA30" s="471"/>
      <c r="ASB30" s="471"/>
      <c r="ASC30" s="471"/>
      <c r="ASD30" s="471"/>
      <c r="ASE30" s="471"/>
      <c r="ASF30" s="471"/>
      <c r="ASG30" s="471"/>
      <c r="ASH30" s="471"/>
      <c r="ASI30" s="471"/>
      <c r="ASJ30" s="471"/>
      <c r="ASK30" s="471"/>
      <c r="ASL30" s="471"/>
      <c r="ASM30" s="471"/>
      <c r="ASN30" s="471"/>
      <c r="ASO30" s="471"/>
      <c r="ASP30" s="471"/>
      <c r="ASQ30" s="471"/>
      <c r="ASR30" s="471"/>
      <c r="ASS30" s="471"/>
      <c r="AST30" s="471"/>
      <c r="ASU30" s="471"/>
      <c r="ASV30" s="471"/>
      <c r="ASW30" s="471"/>
      <c r="ASX30" s="471"/>
      <c r="ASY30" s="471"/>
      <c r="ASZ30" s="471"/>
      <c r="ATA30" s="471"/>
      <c r="ATB30" s="471"/>
      <c r="ATC30" s="471"/>
      <c r="ATD30" s="471"/>
      <c r="ATE30" s="471"/>
      <c r="ATF30" s="471"/>
      <c r="ATG30" s="471"/>
      <c r="ATH30" s="471"/>
      <c r="ATI30" s="471"/>
      <c r="ATJ30" s="471"/>
      <c r="ATK30" s="471"/>
      <c r="ATL30" s="471"/>
      <c r="ATM30" s="471"/>
      <c r="ATN30" s="471"/>
      <c r="ATO30" s="471"/>
      <c r="ATP30" s="471"/>
      <c r="ATQ30" s="471"/>
      <c r="ATR30" s="471"/>
      <c r="ATS30" s="471"/>
      <c r="ATT30" s="471"/>
      <c r="ATU30" s="471"/>
      <c r="ATV30" s="471"/>
      <c r="ATW30" s="471"/>
      <c r="ATX30" s="471"/>
      <c r="ATY30" s="471"/>
      <c r="ATZ30" s="471"/>
      <c r="AUA30" s="471"/>
      <c r="AUB30" s="471"/>
      <c r="AUC30" s="471"/>
      <c r="AUD30" s="471"/>
      <c r="AUE30" s="471"/>
      <c r="AUF30" s="471"/>
      <c r="AUG30" s="471"/>
      <c r="AUH30" s="471"/>
      <c r="AUI30" s="471"/>
      <c r="AUJ30" s="471"/>
      <c r="AUK30" s="471"/>
      <c r="AUL30" s="471"/>
      <c r="AUM30" s="471"/>
      <c r="AUN30" s="471"/>
      <c r="AUO30" s="471"/>
      <c r="AUP30" s="471"/>
      <c r="AUQ30" s="471"/>
      <c r="AUR30" s="471"/>
      <c r="AUS30" s="471"/>
      <c r="AUT30" s="471"/>
      <c r="AUU30" s="471"/>
      <c r="AUV30" s="471"/>
      <c r="AUW30" s="471"/>
      <c r="AUX30" s="471"/>
      <c r="AUY30" s="471"/>
      <c r="AUZ30" s="471"/>
      <c r="AVA30" s="471"/>
      <c r="AVB30" s="471"/>
      <c r="AVC30" s="471"/>
      <c r="AVD30" s="471"/>
      <c r="AVE30" s="471"/>
      <c r="AVF30" s="471"/>
      <c r="AVG30" s="471"/>
      <c r="AVH30" s="471"/>
      <c r="AVI30" s="471"/>
      <c r="AVJ30" s="471"/>
      <c r="AVK30" s="471"/>
      <c r="AVL30" s="471"/>
      <c r="AVM30" s="471"/>
      <c r="AVN30" s="471"/>
      <c r="AVO30" s="471"/>
      <c r="AVP30" s="471"/>
      <c r="AVQ30" s="471"/>
      <c r="AVR30" s="471"/>
      <c r="AVS30" s="471"/>
      <c r="AVT30" s="471"/>
      <c r="AVU30" s="471"/>
      <c r="AVV30" s="471"/>
      <c r="AVW30" s="471"/>
      <c r="AVX30" s="471"/>
      <c r="AVY30" s="471"/>
      <c r="AVZ30" s="471"/>
      <c r="AWA30" s="471"/>
      <c r="AWB30" s="471"/>
      <c r="AWC30" s="471"/>
      <c r="AWD30" s="471"/>
      <c r="AWE30" s="471"/>
      <c r="AWF30" s="471"/>
      <c r="AWG30" s="471"/>
      <c r="AWH30" s="471"/>
      <c r="AWI30" s="471"/>
      <c r="AWJ30" s="471"/>
      <c r="AWK30" s="471"/>
      <c r="AWL30" s="471"/>
      <c r="AWM30" s="471"/>
      <c r="AWN30" s="471"/>
      <c r="AWO30" s="471"/>
      <c r="AWP30" s="471"/>
      <c r="AWQ30" s="471"/>
      <c r="AWR30" s="471"/>
      <c r="AWS30" s="471"/>
      <c r="AWT30" s="471"/>
      <c r="AWU30" s="471"/>
      <c r="AWV30" s="471"/>
      <c r="AWW30" s="471"/>
      <c r="AWX30" s="471"/>
      <c r="AWY30" s="471"/>
      <c r="AWZ30" s="471"/>
      <c r="AXA30" s="471"/>
      <c r="AXB30" s="471"/>
      <c r="AXC30" s="471"/>
      <c r="AXD30" s="471"/>
      <c r="AXE30" s="471"/>
      <c r="AXF30" s="471"/>
      <c r="AXG30" s="471"/>
      <c r="AXH30" s="471"/>
      <c r="AXI30" s="471"/>
      <c r="AXJ30" s="471"/>
      <c r="AXK30" s="471"/>
      <c r="AXL30" s="471"/>
      <c r="AXM30" s="471"/>
      <c r="AXN30" s="471"/>
      <c r="AXO30" s="471"/>
      <c r="AXP30" s="471"/>
      <c r="AXQ30" s="471"/>
      <c r="AXR30" s="471"/>
      <c r="AXS30" s="471"/>
      <c r="AXT30" s="471"/>
      <c r="AXU30" s="471"/>
      <c r="AXV30" s="471"/>
      <c r="AXW30" s="471"/>
      <c r="AXX30" s="471"/>
      <c r="AXY30" s="471"/>
      <c r="AXZ30" s="471"/>
      <c r="AYA30" s="471"/>
      <c r="AYB30" s="471"/>
      <c r="AYC30" s="471"/>
      <c r="AYD30" s="471"/>
      <c r="AYE30" s="471"/>
      <c r="AYF30" s="471"/>
      <c r="AYG30" s="471"/>
      <c r="AYH30" s="471"/>
      <c r="AYI30" s="471"/>
      <c r="AYJ30" s="471"/>
      <c r="AYK30" s="471"/>
      <c r="AYL30" s="471"/>
      <c r="AYM30" s="471"/>
      <c r="AYN30" s="471"/>
      <c r="AYO30" s="471"/>
      <c r="AYP30" s="471"/>
      <c r="AYQ30" s="471"/>
      <c r="AYR30" s="471"/>
      <c r="AYS30" s="471"/>
      <c r="AYT30" s="471"/>
      <c r="AYU30" s="471"/>
      <c r="AYV30" s="471"/>
      <c r="AYW30" s="471"/>
      <c r="AYX30" s="471"/>
      <c r="AYY30" s="471"/>
      <c r="AYZ30" s="471"/>
      <c r="AZA30" s="471"/>
      <c r="AZB30" s="471"/>
      <c r="AZC30" s="471"/>
      <c r="AZD30" s="471"/>
      <c r="AZE30" s="471"/>
      <c r="AZF30" s="471"/>
      <c r="AZG30" s="471"/>
      <c r="AZH30" s="471"/>
      <c r="AZI30" s="471"/>
      <c r="AZJ30" s="471"/>
      <c r="AZK30" s="471"/>
      <c r="AZL30" s="471"/>
      <c r="AZM30" s="471"/>
      <c r="AZN30" s="471"/>
      <c r="AZO30" s="471"/>
      <c r="AZP30" s="471"/>
      <c r="AZQ30" s="471"/>
      <c r="AZR30" s="471"/>
      <c r="AZS30" s="471"/>
      <c r="AZT30" s="471"/>
      <c r="AZU30" s="471"/>
      <c r="AZV30" s="471"/>
      <c r="AZW30" s="471"/>
      <c r="AZX30" s="471"/>
      <c r="AZY30" s="471"/>
      <c r="AZZ30" s="471"/>
      <c r="BAA30" s="471"/>
      <c r="BAB30" s="471"/>
      <c r="BAC30" s="471"/>
      <c r="BAD30" s="471"/>
      <c r="BAE30" s="471"/>
      <c r="BAF30" s="471"/>
      <c r="BAG30" s="471"/>
      <c r="BAH30" s="471"/>
      <c r="BAI30" s="471"/>
      <c r="BAJ30" s="471"/>
      <c r="BAK30" s="471"/>
      <c r="BAL30" s="471"/>
      <c r="BAM30" s="471"/>
      <c r="BAN30" s="471"/>
      <c r="BAO30" s="471"/>
      <c r="BAP30" s="471"/>
      <c r="BAQ30" s="471"/>
      <c r="BAR30" s="471"/>
      <c r="BAS30" s="471"/>
      <c r="BAT30" s="471"/>
      <c r="BAU30" s="471"/>
      <c r="BAV30" s="471"/>
      <c r="BAW30" s="471"/>
      <c r="BAX30" s="471"/>
      <c r="BAY30" s="471"/>
      <c r="BAZ30" s="471"/>
      <c r="BBA30" s="471"/>
      <c r="BBB30" s="471"/>
      <c r="BBC30" s="471"/>
      <c r="BBD30" s="471"/>
      <c r="BBE30" s="471"/>
      <c r="BBF30" s="471"/>
      <c r="BBG30" s="471"/>
      <c r="BBH30" s="471"/>
      <c r="BBI30" s="471"/>
      <c r="BBJ30" s="471"/>
      <c r="BBK30" s="471"/>
      <c r="BBL30" s="471"/>
      <c r="BBM30" s="471"/>
      <c r="BBN30" s="471"/>
      <c r="BBO30" s="471"/>
      <c r="BBP30" s="471"/>
      <c r="BBQ30" s="471"/>
      <c r="BBR30" s="471"/>
      <c r="BBS30" s="471"/>
      <c r="BBT30" s="471"/>
      <c r="BBU30" s="471"/>
      <c r="BBV30" s="471"/>
      <c r="BBW30" s="471"/>
      <c r="BBX30" s="471"/>
      <c r="BBY30" s="471"/>
      <c r="BBZ30" s="471"/>
      <c r="BCA30" s="471"/>
      <c r="BCB30" s="471"/>
      <c r="BCC30" s="471"/>
      <c r="BCD30" s="471"/>
      <c r="BCE30" s="471"/>
      <c r="BCF30" s="471"/>
      <c r="BCG30" s="471"/>
      <c r="BCH30" s="471"/>
      <c r="BCI30" s="471"/>
      <c r="BCJ30" s="471"/>
      <c r="BCK30" s="471"/>
      <c r="BCL30" s="471"/>
      <c r="BCM30" s="471"/>
      <c r="BCN30" s="471"/>
      <c r="BCO30" s="471"/>
      <c r="BCP30" s="471"/>
      <c r="BCQ30" s="471"/>
      <c r="BCR30" s="471"/>
      <c r="BCS30" s="471"/>
      <c r="BCT30" s="471"/>
      <c r="BCU30" s="471"/>
      <c r="BCV30" s="471"/>
      <c r="BCW30" s="471"/>
      <c r="BCX30" s="471"/>
      <c r="BCY30" s="471"/>
      <c r="BCZ30" s="471"/>
      <c r="BDA30" s="471"/>
      <c r="BDB30" s="471"/>
      <c r="BDC30" s="471"/>
      <c r="BDD30" s="471"/>
      <c r="BDE30" s="471"/>
      <c r="BDF30" s="471"/>
      <c r="BDG30" s="471"/>
      <c r="BDH30" s="471"/>
      <c r="BDI30" s="471"/>
      <c r="BDJ30" s="471"/>
      <c r="BDK30" s="471"/>
      <c r="BDL30" s="471"/>
      <c r="BDM30" s="471"/>
      <c r="BDN30" s="471"/>
      <c r="BDO30" s="471"/>
      <c r="BDP30" s="471"/>
      <c r="BDQ30" s="471"/>
      <c r="BDR30" s="471"/>
      <c r="BDS30" s="471"/>
      <c r="BDT30" s="471"/>
      <c r="BDU30" s="471"/>
      <c r="BDV30" s="471"/>
      <c r="BDW30" s="471"/>
      <c r="BDX30" s="471"/>
      <c r="BDY30" s="471"/>
      <c r="BDZ30" s="471"/>
      <c r="BEA30" s="471"/>
      <c r="BEB30" s="471"/>
      <c r="BEC30" s="471"/>
      <c r="BED30" s="471"/>
    </row>
    <row r="31" spans="1:1486" s="421" customFormat="1" ht="39" customHeight="1" x14ac:dyDescent="0.2">
      <c r="A31" s="429" t="str">
        <f>'P7'!B8</f>
        <v>7.1. Desarrollo y escalamiento de modelos de producción panelera que incluyan elementos de variabilidad y cambio climático, eficiencia energética y estrategias de economía circular, para la transición hacia la producción carbono neutral</v>
      </c>
      <c r="B31" s="48">
        <f>'P7'!E8</f>
        <v>644963168</v>
      </c>
      <c r="C31" s="48">
        <f>'P7'!F8</f>
        <v>1986512844.224</v>
      </c>
      <c r="D31" s="48">
        <f>'P7'!G8</f>
        <v>1996864844.224</v>
      </c>
      <c r="E31" s="48">
        <f>'P7'!H8</f>
        <v>1996864844.224</v>
      </c>
      <c r="F31" s="48">
        <f>'P7'!I8</f>
        <v>1996864844.224</v>
      </c>
      <c r="G31" s="48">
        <f>'P7'!J8</f>
        <v>1996864844.224</v>
      </c>
      <c r="H31" s="48">
        <f>'P7'!K8</f>
        <v>1996864844.224</v>
      </c>
      <c r="I31" s="48">
        <f>'P7'!L8</f>
        <v>1996864844.224</v>
      </c>
      <c r="J31" s="48">
        <f>'P7'!M8</f>
        <v>1996864844.224</v>
      </c>
      <c r="K31" s="48">
        <f>'P7'!N8</f>
        <v>1684864844.224</v>
      </c>
      <c r="L31" s="48">
        <f>'P7'!O8</f>
        <v>1684864844.224</v>
      </c>
      <c r="M31" s="48">
        <f>'P7'!P8</f>
        <v>1684864844.224</v>
      </c>
      <c r="N31" s="48">
        <f>'P7'!Q8</f>
        <v>1684864844.224</v>
      </c>
      <c r="O31" s="48">
        <f>'P7'!R8</f>
        <v>1684864844.224</v>
      </c>
      <c r="P31" s="48">
        <f>'P7'!S8</f>
        <v>1684864844.224</v>
      </c>
      <c r="Q31" s="48">
        <f>'P7'!T8</f>
        <v>1684864844.224</v>
      </c>
      <c r="R31" s="48">
        <f>'P7'!U8</f>
        <v>1684864844.224</v>
      </c>
      <c r="S31" s="48">
        <f>'P7'!V8</f>
        <v>1684864844.224</v>
      </c>
      <c r="T31" s="48">
        <f>'P7'!W8</f>
        <v>1684864844.224</v>
      </c>
      <c r="U31" s="48">
        <f>'P7'!X8</f>
        <v>1684864844.224</v>
      </c>
      <c r="V31" s="48">
        <f>'P7'!Y8</f>
        <v>35143043208.255989</v>
      </c>
      <c r="W31" s="281">
        <f t="shared" si="1"/>
        <v>1.0034799118092753E-2</v>
      </c>
      <c r="X31" s="471"/>
      <c r="Y31" s="471"/>
      <c r="Z31" s="471"/>
      <c r="AA31" s="471"/>
      <c r="AB31" s="471"/>
      <c r="AC31" s="471"/>
      <c r="AD31" s="471"/>
      <c r="AE31" s="471"/>
      <c r="AF31" s="471"/>
      <c r="AG31" s="471"/>
      <c r="AH31" s="471"/>
      <c r="AI31" s="471"/>
      <c r="AJ31" s="471"/>
      <c r="AK31" s="471"/>
      <c r="AL31" s="471"/>
      <c r="AM31" s="471"/>
      <c r="AN31" s="471"/>
      <c r="AO31" s="471"/>
      <c r="AP31" s="471"/>
      <c r="AQ31" s="471"/>
      <c r="AR31" s="471"/>
      <c r="AS31" s="471"/>
      <c r="AT31" s="471"/>
      <c r="AU31" s="471"/>
      <c r="AV31" s="471"/>
      <c r="AW31" s="471"/>
      <c r="AX31" s="471"/>
      <c r="AY31" s="471"/>
      <c r="AZ31" s="471"/>
      <c r="BA31" s="471"/>
      <c r="BB31" s="471"/>
      <c r="BC31" s="471"/>
      <c r="BD31" s="471"/>
      <c r="BE31" s="471"/>
      <c r="BF31" s="471"/>
      <c r="BG31" s="471"/>
      <c r="BH31" s="471"/>
      <c r="BI31" s="471"/>
      <c r="BJ31" s="471"/>
      <c r="BK31" s="471"/>
      <c r="BL31" s="471"/>
      <c r="BM31" s="471"/>
      <c r="BN31" s="471"/>
      <c r="BO31" s="471"/>
      <c r="BP31" s="471"/>
      <c r="BQ31" s="471"/>
      <c r="BR31" s="471"/>
      <c r="BS31" s="471"/>
      <c r="BT31" s="471"/>
      <c r="BU31" s="471"/>
      <c r="BV31" s="471"/>
      <c r="BW31" s="471"/>
      <c r="BX31" s="471"/>
      <c r="BY31" s="471"/>
      <c r="BZ31" s="471"/>
      <c r="CA31" s="471"/>
      <c r="CB31" s="471"/>
      <c r="CC31" s="471"/>
      <c r="CD31" s="471"/>
      <c r="CE31" s="471"/>
      <c r="CF31" s="471"/>
      <c r="CG31" s="471"/>
      <c r="CH31" s="471"/>
      <c r="CI31" s="471"/>
      <c r="CJ31" s="471"/>
      <c r="CK31" s="471"/>
      <c r="CL31" s="471"/>
      <c r="CM31" s="471"/>
      <c r="CN31" s="471"/>
      <c r="CO31" s="471"/>
      <c r="CP31" s="471"/>
      <c r="CQ31" s="471"/>
      <c r="CR31" s="471"/>
      <c r="CS31" s="471"/>
      <c r="CT31" s="471"/>
      <c r="CU31" s="471"/>
      <c r="CV31" s="471"/>
      <c r="CW31" s="471"/>
      <c r="CX31" s="471"/>
      <c r="CY31" s="471"/>
      <c r="CZ31" s="471"/>
      <c r="DA31" s="471"/>
      <c r="DB31" s="471"/>
      <c r="DC31" s="471"/>
      <c r="DD31" s="471"/>
      <c r="DE31" s="471"/>
      <c r="DF31" s="471"/>
      <c r="DG31" s="471"/>
      <c r="DH31" s="471"/>
      <c r="DI31" s="471"/>
      <c r="DJ31" s="471"/>
      <c r="DK31" s="471"/>
      <c r="DL31" s="471"/>
      <c r="DM31" s="471"/>
      <c r="DN31" s="471"/>
      <c r="DO31" s="471"/>
      <c r="DP31" s="471"/>
      <c r="DQ31" s="471"/>
      <c r="DR31" s="471"/>
      <c r="DS31" s="471"/>
      <c r="DT31" s="471"/>
      <c r="DU31" s="471"/>
      <c r="DV31" s="471"/>
      <c r="DW31" s="471"/>
      <c r="DX31" s="471"/>
      <c r="DY31" s="471"/>
      <c r="DZ31" s="471"/>
      <c r="EA31" s="471"/>
      <c r="EB31" s="471"/>
      <c r="EC31" s="471"/>
      <c r="ED31" s="471"/>
      <c r="EE31" s="471"/>
      <c r="EF31" s="471"/>
      <c r="EG31" s="471"/>
      <c r="EH31" s="471"/>
      <c r="EI31" s="471"/>
      <c r="EJ31" s="471"/>
      <c r="EK31" s="471"/>
      <c r="EL31" s="471"/>
      <c r="EM31" s="471"/>
      <c r="EN31" s="471"/>
      <c r="EO31" s="471"/>
      <c r="EP31" s="471"/>
      <c r="EQ31" s="471"/>
      <c r="ER31" s="471"/>
      <c r="ES31" s="471"/>
      <c r="ET31" s="471"/>
      <c r="EU31" s="471"/>
      <c r="EV31" s="471"/>
      <c r="EW31" s="471"/>
      <c r="EX31" s="471"/>
      <c r="EY31" s="471"/>
      <c r="EZ31" s="471"/>
      <c r="FA31" s="471"/>
      <c r="FB31" s="471"/>
      <c r="FC31" s="471"/>
      <c r="FD31" s="471"/>
      <c r="FE31" s="471"/>
      <c r="FF31" s="471"/>
      <c r="FG31" s="471"/>
      <c r="FH31" s="471"/>
      <c r="FI31" s="471"/>
      <c r="FJ31" s="471"/>
      <c r="FK31" s="471"/>
      <c r="FL31" s="471"/>
      <c r="FM31" s="471"/>
      <c r="FN31" s="471"/>
      <c r="FO31" s="471"/>
      <c r="FP31" s="471"/>
      <c r="FQ31" s="471"/>
      <c r="FR31" s="471"/>
      <c r="FS31" s="471"/>
      <c r="FT31" s="471"/>
      <c r="FU31" s="471"/>
      <c r="FV31" s="471"/>
      <c r="FW31" s="471"/>
      <c r="FX31" s="471"/>
      <c r="FY31" s="471"/>
      <c r="FZ31" s="471"/>
      <c r="GA31" s="471"/>
      <c r="GB31" s="471"/>
      <c r="GC31" s="471"/>
      <c r="GD31" s="471"/>
      <c r="GE31" s="471"/>
      <c r="GF31" s="471"/>
      <c r="GG31" s="471"/>
      <c r="GH31" s="471"/>
      <c r="GI31" s="471"/>
      <c r="GJ31" s="471"/>
      <c r="GK31" s="471"/>
      <c r="GL31" s="471"/>
      <c r="GM31" s="471"/>
      <c r="GN31" s="471"/>
      <c r="GO31" s="471"/>
      <c r="GP31" s="471"/>
      <c r="GQ31" s="471"/>
      <c r="GR31" s="471"/>
      <c r="GS31" s="471"/>
      <c r="GT31" s="471"/>
      <c r="GU31" s="471"/>
      <c r="GV31" s="471"/>
      <c r="GW31" s="471"/>
      <c r="GX31" s="471"/>
      <c r="GY31" s="471"/>
      <c r="GZ31" s="471"/>
      <c r="HA31" s="471"/>
      <c r="HB31" s="471"/>
      <c r="HC31" s="471"/>
      <c r="HD31" s="471"/>
      <c r="HE31" s="471"/>
      <c r="HF31" s="471"/>
      <c r="HG31" s="471"/>
      <c r="HH31" s="471"/>
      <c r="HI31" s="471"/>
      <c r="HJ31" s="471"/>
      <c r="HK31" s="471"/>
      <c r="HL31" s="471"/>
      <c r="HM31" s="471"/>
      <c r="HN31" s="471"/>
      <c r="HO31" s="471"/>
      <c r="HP31" s="471"/>
      <c r="HQ31" s="471"/>
      <c r="HR31" s="471"/>
      <c r="HS31" s="471"/>
      <c r="HT31" s="471"/>
      <c r="HU31" s="471"/>
      <c r="HV31" s="471"/>
      <c r="HW31" s="471"/>
      <c r="HX31" s="471"/>
      <c r="HY31" s="471"/>
      <c r="HZ31" s="471"/>
      <c r="IA31" s="471"/>
      <c r="IB31" s="471"/>
      <c r="IC31" s="471"/>
      <c r="ID31" s="471"/>
      <c r="IE31" s="471"/>
      <c r="IF31" s="471"/>
      <c r="IG31" s="471"/>
      <c r="IH31" s="471"/>
      <c r="II31" s="471"/>
      <c r="IJ31" s="471"/>
      <c r="IK31" s="471"/>
      <c r="IL31" s="471"/>
      <c r="IM31" s="471"/>
      <c r="IN31" s="471"/>
      <c r="IO31" s="471"/>
      <c r="IP31" s="471"/>
      <c r="IQ31" s="471"/>
      <c r="IR31" s="471"/>
      <c r="IS31" s="471"/>
      <c r="IT31" s="471"/>
      <c r="IU31" s="471"/>
      <c r="IV31" s="471"/>
      <c r="IW31" s="471"/>
      <c r="IX31" s="471"/>
      <c r="IY31" s="471"/>
      <c r="IZ31" s="471"/>
      <c r="JA31" s="471"/>
      <c r="JB31" s="471"/>
      <c r="JC31" s="471"/>
      <c r="JD31" s="471"/>
      <c r="JE31" s="471"/>
      <c r="JF31" s="471"/>
      <c r="JG31" s="471"/>
      <c r="JH31" s="471"/>
      <c r="JI31" s="471"/>
      <c r="JJ31" s="471"/>
      <c r="JK31" s="471"/>
      <c r="JL31" s="471"/>
      <c r="JM31" s="471"/>
      <c r="JN31" s="471"/>
      <c r="JO31" s="471"/>
      <c r="JP31" s="471"/>
      <c r="JQ31" s="471"/>
      <c r="JR31" s="471"/>
      <c r="JS31" s="471"/>
      <c r="JT31" s="471"/>
      <c r="JU31" s="471"/>
      <c r="JV31" s="471"/>
      <c r="JW31" s="471"/>
      <c r="JX31" s="471"/>
      <c r="JY31" s="471"/>
      <c r="JZ31" s="471"/>
      <c r="KA31" s="471"/>
      <c r="KB31" s="471"/>
      <c r="KC31" s="471"/>
      <c r="KD31" s="471"/>
      <c r="KE31" s="471"/>
      <c r="KF31" s="471"/>
      <c r="KG31" s="471"/>
      <c r="KH31" s="471"/>
      <c r="KI31" s="471"/>
      <c r="KJ31" s="471"/>
      <c r="KK31" s="471"/>
      <c r="KL31" s="471"/>
      <c r="KM31" s="471"/>
      <c r="KN31" s="471"/>
      <c r="KO31" s="471"/>
      <c r="KP31" s="471"/>
      <c r="KQ31" s="471"/>
      <c r="KR31" s="471"/>
      <c r="KS31" s="471"/>
      <c r="KT31" s="471"/>
      <c r="KU31" s="471"/>
      <c r="KV31" s="471"/>
      <c r="KW31" s="471"/>
      <c r="KX31" s="471"/>
      <c r="KY31" s="471"/>
      <c r="KZ31" s="471"/>
      <c r="LA31" s="471"/>
      <c r="LB31" s="471"/>
      <c r="LC31" s="471"/>
      <c r="LD31" s="471"/>
      <c r="LE31" s="471"/>
      <c r="LF31" s="471"/>
      <c r="LG31" s="471"/>
      <c r="LH31" s="471"/>
      <c r="LI31" s="471"/>
      <c r="LJ31" s="471"/>
      <c r="LK31" s="471"/>
      <c r="LL31" s="471"/>
      <c r="LM31" s="471"/>
      <c r="LN31" s="471"/>
      <c r="LO31" s="471"/>
      <c r="LP31" s="471"/>
      <c r="LQ31" s="471"/>
      <c r="LR31" s="471"/>
      <c r="LS31" s="471"/>
      <c r="LT31" s="471"/>
      <c r="LU31" s="471"/>
      <c r="LV31" s="471"/>
      <c r="LW31" s="471"/>
      <c r="LX31" s="471"/>
      <c r="LY31" s="471"/>
      <c r="LZ31" s="471"/>
      <c r="MA31" s="471"/>
      <c r="MB31" s="471"/>
      <c r="MC31" s="471"/>
      <c r="MD31" s="471"/>
      <c r="ME31" s="471"/>
      <c r="MF31" s="471"/>
      <c r="MG31" s="471"/>
      <c r="MH31" s="471"/>
      <c r="MI31" s="471"/>
      <c r="MJ31" s="471"/>
      <c r="MK31" s="471"/>
      <c r="ML31" s="471"/>
      <c r="MM31" s="471"/>
      <c r="MN31" s="471"/>
      <c r="MO31" s="471"/>
      <c r="MP31" s="471"/>
      <c r="MQ31" s="471"/>
      <c r="MR31" s="471"/>
      <c r="MS31" s="471"/>
      <c r="MT31" s="471"/>
      <c r="MU31" s="471"/>
      <c r="MV31" s="471"/>
      <c r="MW31" s="471"/>
      <c r="MX31" s="471"/>
      <c r="MY31" s="471"/>
      <c r="MZ31" s="471"/>
      <c r="NA31" s="471"/>
      <c r="NB31" s="471"/>
      <c r="NC31" s="471"/>
      <c r="ND31" s="471"/>
      <c r="NE31" s="471"/>
      <c r="NF31" s="471"/>
      <c r="NG31" s="471"/>
      <c r="NH31" s="471"/>
      <c r="NI31" s="471"/>
      <c r="NJ31" s="471"/>
      <c r="NK31" s="471"/>
      <c r="NL31" s="471"/>
      <c r="NM31" s="471"/>
      <c r="NN31" s="471"/>
      <c r="NO31" s="471"/>
      <c r="NP31" s="471"/>
      <c r="NQ31" s="471"/>
      <c r="NR31" s="471"/>
      <c r="NS31" s="471"/>
      <c r="NT31" s="471"/>
      <c r="NU31" s="471"/>
      <c r="NV31" s="471"/>
      <c r="NW31" s="471"/>
      <c r="NX31" s="471"/>
      <c r="NY31" s="471"/>
      <c r="NZ31" s="471"/>
      <c r="OA31" s="471"/>
      <c r="OB31" s="471"/>
      <c r="OC31" s="471"/>
      <c r="OD31" s="471"/>
      <c r="OE31" s="471"/>
      <c r="OF31" s="471"/>
      <c r="OG31" s="471"/>
      <c r="OH31" s="471"/>
      <c r="OI31" s="471"/>
      <c r="OJ31" s="471"/>
      <c r="OK31" s="471"/>
      <c r="OL31" s="471"/>
      <c r="OM31" s="471"/>
      <c r="ON31" s="471"/>
      <c r="OO31" s="471"/>
      <c r="OP31" s="471"/>
      <c r="OQ31" s="471"/>
      <c r="OR31" s="471"/>
      <c r="OS31" s="471"/>
      <c r="OT31" s="471"/>
      <c r="OU31" s="471"/>
      <c r="OV31" s="471"/>
      <c r="OW31" s="471"/>
      <c r="OX31" s="471"/>
      <c r="OY31" s="471"/>
      <c r="OZ31" s="471"/>
      <c r="PA31" s="471"/>
      <c r="PB31" s="471"/>
      <c r="PC31" s="471"/>
      <c r="PD31" s="471"/>
      <c r="PE31" s="471"/>
      <c r="PF31" s="471"/>
      <c r="PG31" s="471"/>
      <c r="PH31" s="471"/>
      <c r="PI31" s="471"/>
      <c r="PJ31" s="471"/>
      <c r="PK31" s="471"/>
      <c r="PL31" s="471"/>
      <c r="PM31" s="471"/>
      <c r="PN31" s="471"/>
      <c r="PO31" s="471"/>
      <c r="PP31" s="471"/>
      <c r="PQ31" s="471"/>
      <c r="PR31" s="471"/>
      <c r="PS31" s="471"/>
      <c r="PT31" s="471"/>
      <c r="PU31" s="471"/>
      <c r="PV31" s="471"/>
      <c r="PW31" s="471"/>
      <c r="PX31" s="471"/>
      <c r="PY31" s="471"/>
      <c r="PZ31" s="471"/>
      <c r="QA31" s="471"/>
      <c r="QB31" s="471"/>
      <c r="QC31" s="471"/>
      <c r="QD31" s="471"/>
      <c r="QE31" s="471"/>
      <c r="QF31" s="471"/>
      <c r="QG31" s="471"/>
      <c r="QH31" s="471"/>
      <c r="QI31" s="471"/>
      <c r="QJ31" s="471"/>
      <c r="QK31" s="471"/>
      <c r="QL31" s="471"/>
      <c r="QM31" s="471"/>
      <c r="QN31" s="471"/>
      <c r="QO31" s="471"/>
      <c r="QP31" s="471"/>
      <c r="QQ31" s="471"/>
      <c r="QR31" s="471"/>
      <c r="QS31" s="471"/>
      <c r="QT31" s="471"/>
      <c r="QU31" s="471"/>
      <c r="QV31" s="471"/>
      <c r="QW31" s="471"/>
      <c r="QX31" s="471"/>
      <c r="QY31" s="471"/>
      <c r="QZ31" s="471"/>
      <c r="RA31" s="471"/>
      <c r="RB31" s="471"/>
      <c r="RC31" s="471"/>
      <c r="RD31" s="471"/>
      <c r="RE31" s="471"/>
      <c r="RF31" s="471"/>
      <c r="RG31" s="471"/>
      <c r="RH31" s="471"/>
      <c r="RI31" s="471"/>
      <c r="RJ31" s="471"/>
      <c r="RK31" s="471"/>
      <c r="RL31" s="471"/>
      <c r="RM31" s="471"/>
      <c r="RN31" s="471"/>
      <c r="RO31" s="471"/>
      <c r="RP31" s="471"/>
      <c r="RQ31" s="471"/>
      <c r="RR31" s="471"/>
      <c r="RS31" s="471"/>
      <c r="RT31" s="471"/>
      <c r="RU31" s="471"/>
      <c r="RV31" s="471"/>
      <c r="RW31" s="471"/>
      <c r="RX31" s="471"/>
      <c r="RY31" s="471"/>
      <c r="RZ31" s="471"/>
      <c r="SA31" s="471"/>
      <c r="SB31" s="471"/>
      <c r="SC31" s="471"/>
      <c r="SD31" s="471"/>
      <c r="SE31" s="471"/>
      <c r="SF31" s="471"/>
      <c r="SG31" s="471"/>
      <c r="SH31" s="471"/>
      <c r="SI31" s="471"/>
      <c r="SJ31" s="471"/>
      <c r="SK31" s="471"/>
      <c r="SL31" s="471"/>
      <c r="SM31" s="471"/>
      <c r="SN31" s="471"/>
      <c r="SO31" s="471"/>
      <c r="SP31" s="471"/>
      <c r="SQ31" s="471"/>
      <c r="SR31" s="471"/>
      <c r="SS31" s="471"/>
      <c r="ST31" s="471"/>
      <c r="SU31" s="471"/>
      <c r="SV31" s="471"/>
      <c r="SW31" s="471"/>
      <c r="SX31" s="471"/>
      <c r="SY31" s="471"/>
      <c r="SZ31" s="471"/>
      <c r="TA31" s="471"/>
      <c r="TB31" s="471"/>
      <c r="TC31" s="471"/>
      <c r="TD31" s="471"/>
      <c r="TE31" s="471"/>
      <c r="TF31" s="471"/>
      <c r="TG31" s="471"/>
      <c r="TH31" s="471"/>
      <c r="TI31" s="471"/>
      <c r="TJ31" s="471"/>
      <c r="TK31" s="471"/>
      <c r="TL31" s="471"/>
      <c r="TM31" s="471"/>
      <c r="TN31" s="471"/>
      <c r="TO31" s="471"/>
      <c r="TP31" s="471"/>
      <c r="TQ31" s="471"/>
      <c r="TR31" s="471"/>
      <c r="TS31" s="471"/>
      <c r="TT31" s="471"/>
      <c r="TU31" s="471"/>
      <c r="TV31" s="471"/>
      <c r="TW31" s="471"/>
      <c r="TX31" s="471"/>
      <c r="TY31" s="471"/>
      <c r="TZ31" s="471"/>
      <c r="UA31" s="471"/>
      <c r="UB31" s="471"/>
      <c r="UC31" s="471"/>
      <c r="UD31" s="471"/>
      <c r="UE31" s="471"/>
      <c r="UF31" s="471"/>
      <c r="UG31" s="471"/>
      <c r="UH31" s="471"/>
      <c r="UI31" s="471"/>
      <c r="UJ31" s="471"/>
      <c r="UK31" s="471"/>
      <c r="UL31" s="471"/>
      <c r="UM31" s="471"/>
      <c r="UN31" s="471"/>
      <c r="UO31" s="471"/>
      <c r="UP31" s="471"/>
      <c r="UQ31" s="471"/>
      <c r="UR31" s="471"/>
      <c r="US31" s="471"/>
      <c r="UT31" s="471"/>
      <c r="UU31" s="471"/>
      <c r="UV31" s="471"/>
      <c r="UW31" s="471"/>
      <c r="UX31" s="471"/>
      <c r="UY31" s="471"/>
      <c r="UZ31" s="471"/>
      <c r="VA31" s="471"/>
      <c r="VB31" s="471"/>
      <c r="VC31" s="471"/>
      <c r="VD31" s="471"/>
      <c r="VE31" s="471"/>
      <c r="VF31" s="471"/>
      <c r="VG31" s="471"/>
      <c r="VH31" s="471"/>
      <c r="VI31" s="471"/>
      <c r="VJ31" s="471"/>
      <c r="VK31" s="471"/>
      <c r="VL31" s="471"/>
      <c r="VM31" s="471"/>
      <c r="VN31" s="471"/>
      <c r="VO31" s="471"/>
      <c r="VP31" s="471"/>
      <c r="VQ31" s="471"/>
      <c r="VR31" s="471"/>
      <c r="VS31" s="471"/>
      <c r="VT31" s="471"/>
      <c r="VU31" s="471"/>
      <c r="VV31" s="471"/>
      <c r="VW31" s="471"/>
      <c r="VX31" s="471"/>
      <c r="VY31" s="471"/>
      <c r="VZ31" s="471"/>
      <c r="WA31" s="471"/>
      <c r="WB31" s="471"/>
      <c r="WC31" s="471"/>
      <c r="WD31" s="471"/>
      <c r="WE31" s="471"/>
      <c r="WF31" s="471"/>
      <c r="WG31" s="471"/>
      <c r="WH31" s="471"/>
      <c r="WI31" s="471"/>
      <c r="WJ31" s="471"/>
      <c r="WK31" s="471"/>
      <c r="WL31" s="471"/>
      <c r="WM31" s="471"/>
      <c r="WN31" s="471"/>
      <c r="WO31" s="471"/>
      <c r="WP31" s="471"/>
      <c r="WQ31" s="471"/>
      <c r="WR31" s="471"/>
      <c r="WS31" s="471"/>
      <c r="WT31" s="471"/>
      <c r="WU31" s="471"/>
      <c r="WV31" s="471"/>
      <c r="WW31" s="471"/>
      <c r="WX31" s="471"/>
      <c r="WY31" s="471"/>
      <c r="WZ31" s="471"/>
      <c r="XA31" s="471"/>
      <c r="XB31" s="471"/>
      <c r="XC31" s="471"/>
      <c r="XD31" s="471"/>
      <c r="XE31" s="471"/>
      <c r="XF31" s="471"/>
      <c r="XG31" s="471"/>
      <c r="XH31" s="471"/>
      <c r="XI31" s="471"/>
      <c r="XJ31" s="471"/>
      <c r="XK31" s="471"/>
      <c r="XL31" s="471"/>
      <c r="XM31" s="471"/>
      <c r="XN31" s="471"/>
      <c r="XO31" s="471"/>
      <c r="XP31" s="471"/>
      <c r="XQ31" s="471"/>
      <c r="XR31" s="471"/>
      <c r="XS31" s="471"/>
      <c r="XT31" s="471"/>
      <c r="XU31" s="471"/>
      <c r="XV31" s="471"/>
      <c r="XW31" s="471"/>
      <c r="XX31" s="471"/>
      <c r="XY31" s="471"/>
      <c r="XZ31" s="471"/>
      <c r="YA31" s="471"/>
      <c r="YB31" s="471"/>
      <c r="YC31" s="471"/>
      <c r="YD31" s="471"/>
      <c r="YE31" s="471"/>
      <c r="YF31" s="471"/>
      <c r="YG31" s="471"/>
      <c r="YH31" s="471"/>
      <c r="YI31" s="471"/>
      <c r="YJ31" s="471"/>
      <c r="YK31" s="471"/>
      <c r="YL31" s="471"/>
      <c r="YM31" s="471"/>
      <c r="YN31" s="471"/>
      <c r="YO31" s="471"/>
      <c r="YP31" s="471"/>
      <c r="YQ31" s="471"/>
      <c r="YR31" s="471"/>
      <c r="YS31" s="471"/>
      <c r="YT31" s="471"/>
      <c r="YU31" s="471"/>
      <c r="YV31" s="471"/>
      <c r="YW31" s="471"/>
      <c r="YX31" s="471"/>
      <c r="YY31" s="471"/>
      <c r="YZ31" s="471"/>
      <c r="ZA31" s="471"/>
      <c r="ZB31" s="471"/>
      <c r="ZC31" s="471"/>
      <c r="ZD31" s="471"/>
      <c r="ZE31" s="471"/>
      <c r="ZF31" s="471"/>
      <c r="ZG31" s="471"/>
      <c r="ZH31" s="471"/>
      <c r="ZI31" s="471"/>
      <c r="ZJ31" s="471"/>
      <c r="ZK31" s="471"/>
      <c r="ZL31" s="471"/>
      <c r="ZM31" s="471"/>
      <c r="ZN31" s="471"/>
      <c r="ZO31" s="471"/>
      <c r="ZP31" s="471"/>
      <c r="ZQ31" s="471"/>
      <c r="ZR31" s="471"/>
      <c r="ZS31" s="471"/>
      <c r="ZT31" s="471"/>
      <c r="ZU31" s="471"/>
      <c r="ZV31" s="471"/>
      <c r="ZW31" s="471"/>
      <c r="ZX31" s="471"/>
      <c r="ZY31" s="471"/>
      <c r="ZZ31" s="471"/>
      <c r="AAA31" s="471"/>
      <c r="AAB31" s="471"/>
      <c r="AAC31" s="471"/>
      <c r="AAD31" s="471"/>
      <c r="AAE31" s="471"/>
      <c r="AAF31" s="471"/>
      <c r="AAG31" s="471"/>
      <c r="AAH31" s="471"/>
      <c r="AAI31" s="471"/>
      <c r="AAJ31" s="471"/>
      <c r="AAK31" s="471"/>
      <c r="AAL31" s="471"/>
      <c r="AAM31" s="471"/>
      <c r="AAN31" s="471"/>
      <c r="AAO31" s="471"/>
      <c r="AAP31" s="471"/>
      <c r="AAQ31" s="471"/>
      <c r="AAR31" s="471"/>
      <c r="AAS31" s="471"/>
      <c r="AAT31" s="471"/>
      <c r="AAU31" s="471"/>
      <c r="AAV31" s="471"/>
      <c r="AAW31" s="471"/>
      <c r="AAX31" s="471"/>
      <c r="AAY31" s="471"/>
      <c r="AAZ31" s="471"/>
      <c r="ABA31" s="471"/>
      <c r="ABB31" s="471"/>
      <c r="ABC31" s="471"/>
      <c r="ABD31" s="471"/>
      <c r="ABE31" s="471"/>
      <c r="ABF31" s="471"/>
      <c r="ABG31" s="471"/>
      <c r="ABH31" s="471"/>
      <c r="ABI31" s="471"/>
      <c r="ABJ31" s="471"/>
      <c r="ABK31" s="471"/>
      <c r="ABL31" s="471"/>
      <c r="ABM31" s="471"/>
      <c r="ABN31" s="471"/>
      <c r="ABO31" s="471"/>
      <c r="ABP31" s="471"/>
      <c r="ABQ31" s="471"/>
      <c r="ABR31" s="471"/>
      <c r="ABS31" s="471"/>
      <c r="ABT31" s="471"/>
      <c r="ABU31" s="471"/>
      <c r="ABV31" s="471"/>
      <c r="ABW31" s="471"/>
      <c r="ABX31" s="471"/>
      <c r="ABY31" s="471"/>
      <c r="ABZ31" s="471"/>
      <c r="ACA31" s="471"/>
      <c r="ACB31" s="471"/>
      <c r="ACC31" s="471"/>
      <c r="ACD31" s="471"/>
      <c r="ACE31" s="471"/>
      <c r="ACF31" s="471"/>
      <c r="ACG31" s="471"/>
      <c r="ACH31" s="471"/>
      <c r="ACI31" s="471"/>
      <c r="ACJ31" s="471"/>
      <c r="ACK31" s="471"/>
      <c r="ACL31" s="471"/>
      <c r="ACM31" s="471"/>
      <c r="ACN31" s="471"/>
      <c r="ACO31" s="471"/>
      <c r="ACP31" s="471"/>
      <c r="ACQ31" s="471"/>
      <c r="ACR31" s="471"/>
      <c r="ACS31" s="471"/>
      <c r="ACT31" s="471"/>
      <c r="ACU31" s="471"/>
      <c r="ACV31" s="471"/>
      <c r="ACW31" s="471"/>
      <c r="ACX31" s="471"/>
      <c r="ACY31" s="471"/>
      <c r="ACZ31" s="471"/>
      <c r="ADA31" s="471"/>
      <c r="ADB31" s="471"/>
      <c r="ADC31" s="471"/>
      <c r="ADD31" s="471"/>
      <c r="ADE31" s="471"/>
      <c r="ADF31" s="471"/>
      <c r="ADG31" s="471"/>
      <c r="ADH31" s="471"/>
      <c r="ADI31" s="471"/>
      <c r="ADJ31" s="471"/>
      <c r="ADK31" s="471"/>
      <c r="ADL31" s="471"/>
      <c r="ADM31" s="471"/>
      <c r="ADN31" s="471"/>
      <c r="ADO31" s="471"/>
      <c r="ADP31" s="471"/>
      <c r="ADQ31" s="471"/>
      <c r="ADR31" s="471"/>
      <c r="ADS31" s="471"/>
      <c r="ADT31" s="471"/>
      <c r="ADU31" s="471"/>
      <c r="ADV31" s="471"/>
      <c r="ADW31" s="471"/>
      <c r="ADX31" s="471"/>
      <c r="ADY31" s="471"/>
      <c r="ADZ31" s="471"/>
      <c r="AEA31" s="471"/>
      <c r="AEB31" s="471"/>
      <c r="AEC31" s="471"/>
      <c r="AED31" s="471"/>
      <c r="AEE31" s="471"/>
      <c r="AEF31" s="471"/>
      <c r="AEG31" s="471"/>
      <c r="AEH31" s="471"/>
      <c r="AEI31" s="471"/>
      <c r="AEJ31" s="471"/>
      <c r="AEK31" s="471"/>
      <c r="AEL31" s="471"/>
      <c r="AEM31" s="471"/>
      <c r="AEN31" s="471"/>
      <c r="AEO31" s="471"/>
      <c r="AEP31" s="471"/>
      <c r="AEQ31" s="471"/>
      <c r="AER31" s="471"/>
      <c r="AES31" s="471"/>
      <c r="AET31" s="471"/>
      <c r="AEU31" s="471"/>
      <c r="AEV31" s="471"/>
      <c r="AEW31" s="471"/>
      <c r="AEX31" s="471"/>
      <c r="AEY31" s="471"/>
      <c r="AEZ31" s="471"/>
      <c r="AFA31" s="471"/>
      <c r="AFB31" s="471"/>
      <c r="AFC31" s="471"/>
      <c r="AFD31" s="471"/>
      <c r="AFE31" s="471"/>
      <c r="AFF31" s="471"/>
      <c r="AFG31" s="471"/>
      <c r="AFH31" s="471"/>
      <c r="AFI31" s="471"/>
      <c r="AFJ31" s="471"/>
      <c r="AFK31" s="471"/>
      <c r="AFL31" s="471"/>
      <c r="AFM31" s="471"/>
      <c r="AFN31" s="471"/>
      <c r="AFO31" s="471"/>
      <c r="AFP31" s="471"/>
      <c r="AFQ31" s="471"/>
      <c r="AFR31" s="471"/>
      <c r="AFS31" s="471"/>
      <c r="AFT31" s="471"/>
      <c r="AFU31" s="471"/>
      <c r="AFV31" s="471"/>
      <c r="AFW31" s="471"/>
      <c r="AFX31" s="471"/>
      <c r="AFY31" s="471"/>
      <c r="AFZ31" s="471"/>
      <c r="AGA31" s="471"/>
      <c r="AGB31" s="471"/>
      <c r="AGC31" s="471"/>
      <c r="AGD31" s="471"/>
      <c r="AGE31" s="471"/>
      <c r="AGF31" s="471"/>
      <c r="AGG31" s="471"/>
      <c r="AGH31" s="471"/>
      <c r="AGI31" s="471"/>
      <c r="AGJ31" s="471"/>
      <c r="AGK31" s="471"/>
      <c r="AGL31" s="471"/>
      <c r="AGM31" s="471"/>
      <c r="AGN31" s="471"/>
      <c r="AGO31" s="471"/>
      <c r="AGP31" s="471"/>
      <c r="AGQ31" s="471"/>
      <c r="AGR31" s="471"/>
      <c r="AGS31" s="471"/>
      <c r="AGT31" s="471"/>
      <c r="AGU31" s="471"/>
      <c r="AGV31" s="471"/>
      <c r="AGW31" s="471"/>
      <c r="AGX31" s="471"/>
      <c r="AGY31" s="471"/>
      <c r="AGZ31" s="471"/>
      <c r="AHA31" s="471"/>
      <c r="AHB31" s="471"/>
      <c r="AHC31" s="471"/>
      <c r="AHD31" s="471"/>
      <c r="AHE31" s="471"/>
      <c r="AHF31" s="471"/>
      <c r="AHG31" s="471"/>
      <c r="AHH31" s="471"/>
      <c r="AHI31" s="471"/>
      <c r="AHJ31" s="471"/>
      <c r="AHK31" s="471"/>
      <c r="AHL31" s="471"/>
      <c r="AHM31" s="471"/>
      <c r="AHN31" s="471"/>
      <c r="AHO31" s="471"/>
      <c r="AHP31" s="471"/>
      <c r="AHQ31" s="471"/>
      <c r="AHR31" s="471"/>
      <c r="AHS31" s="471"/>
      <c r="AHT31" s="471"/>
      <c r="AHU31" s="471"/>
      <c r="AHV31" s="471"/>
      <c r="AHW31" s="471"/>
      <c r="AHX31" s="471"/>
      <c r="AHY31" s="471"/>
      <c r="AHZ31" s="471"/>
      <c r="AIA31" s="471"/>
      <c r="AIB31" s="471"/>
      <c r="AIC31" s="471"/>
      <c r="AID31" s="471"/>
      <c r="AIE31" s="471"/>
      <c r="AIF31" s="471"/>
      <c r="AIG31" s="471"/>
      <c r="AIH31" s="471"/>
      <c r="AII31" s="471"/>
      <c r="AIJ31" s="471"/>
      <c r="AIK31" s="471"/>
      <c r="AIL31" s="471"/>
      <c r="AIM31" s="471"/>
      <c r="AIN31" s="471"/>
      <c r="AIO31" s="471"/>
      <c r="AIP31" s="471"/>
      <c r="AIQ31" s="471"/>
      <c r="AIR31" s="471"/>
      <c r="AIS31" s="471"/>
      <c r="AIT31" s="471"/>
      <c r="AIU31" s="471"/>
      <c r="AIV31" s="471"/>
      <c r="AIW31" s="471"/>
      <c r="AIX31" s="471"/>
      <c r="AIY31" s="471"/>
      <c r="AIZ31" s="471"/>
      <c r="AJA31" s="471"/>
      <c r="AJB31" s="471"/>
      <c r="AJC31" s="471"/>
      <c r="AJD31" s="471"/>
      <c r="AJE31" s="471"/>
      <c r="AJF31" s="471"/>
      <c r="AJG31" s="471"/>
      <c r="AJH31" s="471"/>
      <c r="AJI31" s="471"/>
      <c r="AJJ31" s="471"/>
      <c r="AJK31" s="471"/>
      <c r="AJL31" s="471"/>
      <c r="AJM31" s="471"/>
      <c r="AJN31" s="471"/>
      <c r="AJO31" s="471"/>
      <c r="AJP31" s="471"/>
      <c r="AJQ31" s="471"/>
      <c r="AJR31" s="471"/>
      <c r="AJS31" s="471"/>
      <c r="AJT31" s="471"/>
      <c r="AJU31" s="471"/>
      <c r="AJV31" s="471"/>
      <c r="AJW31" s="471"/>
      <c r="AJX31" s="471"/>
      <c r="AJY31" s="471"/>
      <c r="AJZ31" s="471"/>
      <c r="AKA31" s="471"/>
      <c r="AKB31" s="471"/>
      <c r="AKC31" s="471"/>
      <c r="AKD31" s="471"/>
      <c r="AKE31" s="471"/>
      <c r="AKF31" s="471"/>
      <c r="AKG31" s="471"/>
      <c r="AKH31" s="471"/>
      <c r="AKI31" s="471"/>
      <c r="AKJ31" s="471"/>
      <c r="AKK31" s="471"/>
      <c r="AKL31" s="471"/>
      <c r="AKM31" s="471"/>
      <c r="AKN31" s="471"/>
      <c r="AKO31" s="471"/>
      <c r="AKP31" s="471"/>
      <c r="AKQ31" s="471"/>
      <c r="AKR31" s="471"/>
      <c r="AKS31" s="471"/>
      <c r="AKT31" s="471"/>
      <c r="AKU31" s="471"/>
      <c r="AKV31" s="471"/>
      <c r="AKW31" s="471"/>
      <c r="AKX31" s="471"/>
      <c r="AKY31" s="471"/>
      <c r="AKZ31" s="471"/>
      <c r="ALA31" s="471"/>
      <c r="ALB31" s="471"/>
      <c r="ALC31" s="471"/>
      <c r="ALD31" s="471"/>
      <c r="ALE31" s="471"/>
      <c r="ALF31" s="471"/>
      <c r="ALG31" s="471"/>
      <c r="ALH31" s="471"/>
      <c r="ALI31" s="471"/>
      <c r="ALJ31" s="471"/>
      <c r="ALK31" s="471"/>
      <c r="ALL31" s="471"/>
      <c r="ALM31" s="471"/>
      <c r="ALN31" s="471"/>
      <c r="ALO31" s="471"/>
      <c r="ALP31" s="471"/>
      <c r="ALQ31" s="471"/>
      <c r="ALR31" s="471"/>
      <c r="ALS31" s="471"/>
      <c r="ALT31" s="471"/>
      <c r="ALU31" s="471"/>
      <c r="ALV31" s="471"/>
      <c r="ALW31" s="471"/>
      <c r="ALX31" s="471"/>
      <c r="ALY31" s="471"/>
      <c r="ALZ31" s="471"/>
      <c r="AMA31" s="471"/>
      <c r="AMB31" s="471"/>
      <c r="AMC31" s="471"/>
      <c r="AMD31" s="471"/>
      <c r="AME31" s="471"/>
      <c r="AMF31" s="471"/>
      <c r="AMG31" s="471"/>
      <c r="AMH31" s="471"/>
      <c r="AMI31" s="471"/>
      <c r="AMJ31" s="471"/>
      <c r="AMK31" s="471"/>
      <c r="AML31" s="471"/>
      <c r="AMM31" s="471"/>
      <c r="AMN31" s="471"/>
      <c r="AMO31" s="471"/>
      <c r="AMP31" s="471"/>
      <c r="AMQ31" s="471"/>
      <c r="AMR31" s="471"/>
      <c r="AMS31" s="471"/>
      <c r="AMT31" s="471"/>
      <c r="AMU31" s="471"/>
      <c r="AMV31" s="471"/>
      <c r="AMW31" s="471"/>
      <c r="AMX31" s="471"/>
      <c r="AMY31" s="471"/>
      <c r="AMZ31" s="471"/>
      <c r="ANA31" s="471"/>
      <c r="ANB31" s="471"/>
      <c r="ANC31" s="471"/>
      <c r="AND31" s="471"/>
      <c r="ANE31" s="471"/>
      <c r="ANF31" s="471"/>
      <c r="ANG31" s="471"/>
      <c r="ANH31" s="471"/>
      <c r="ANI31" s="471"/>
      <c r="ANJ31" s="471"/>
      <c r="ANK31" s="471"/>
      <c r="ANL31" s="471"/>
      <c r="ANM31" s="471"/>
      <c r="ANN31" s="471"/>
      <c r="ANO31" s="471"/>
      <c r="ANP31" s="471"/>
      <c r="ANQ31" s="471"/>
      <c r="ANR31" s="471"/>
      <c r="ANS31" s="471"/>
      <c r="ANT31" s="471"/>
      <c r="ANU31" s="471"/>
      <c r="ANV31" s="471"/>
      <c r="ANW31" s="471"/>
      <c r="ANX31" s="471"/>
      <c r="ANY31" s="471"/>
      <c r="ANZ31" s="471"/>
      <c r="AOA31" s="471"/>
      <c r="AOB31" s="471"/>
      <c r="AOC31" s="471"/>
      <c r="AOD31" s="471"/>
      <c r="AOE31" s="471"/>
      <c r="AOF31" s="471"/>
      <c r="AOG31" s="471"/>
      <c r="AOH31" s="471"/>
      <c r="AOI31" s="471"/>
      <c r="AOJ31" s="471"/>
      <c r="AOK31" s="471"/>
      <c r="AOL31" s="471"/>
      <c r="AOM31" s="471"/>
      <c r="AON31" s="471"/>
      <c r="AOO31" s="471"/>
      <c r="AOP31" s="471"/>
      <c r="AOQ31" s="471"/>
      <c r="AOR31" s="471"/>
      <c r="AOS31" s="471"/>
      <c r="AOT31" s="471"/>
      <c r="AOU31" s="471"/>
      <c r="AOV31" s="471"/>
      <c r="AOW31" s="471"/>
      <c r="AOX31" s="471"/>
      <c r="AOY31" s="471"/>
      <c r="AOZ31" s="471"/>
      <c r="APA31" s="471"/>
      <c r="APB31" s="471"/>
      <c r="APC31" s="471"/>
      <c r="APD31" s="471"/>
      <c r="APE31" s="471"/>
      <c r="APF31" s="471"/>
      <c r="APG31" s="471"/>
      <c r="APH31" s="471"/>
      <c r="API31" s="471"/>
      <c r="APJ31" s="471"/>
      <c r="APK31" s="471"/>
      <c r="APL31" s="471"/>
      <c r="APM31" s="471"/>
      <c r="APN31" s="471"/>
      <c r="APO31" s="471"/>
      <c r="APP31" s="471"/>
      <c r="APQ31" s="471"/>
      <c r="APR31" s="471"/>
      <c r="APS31" s="471"/>
      <c r="APT31" s="471"/>
      <c r="APU31" s="471"/>
      <c r="APV31" s="471"/>
      <c r="APW31" s="471"/>
      <c r="APX31" s="471"/>
      <c r="APY31" s="471"/>
      <c r="APZ31" s="471"/>
      <c r="AQA31" s="471"/>
      <c r="AQB31" s="471"/>
      <c r="AQC31" s="471"/>
      <c r="AQD31" s="471"/>
      <c r="AQE31" s="471"/>
      <c r="AQF31" s="471"/>
      <c r="AQG31" s="471"/>
      <c r="AQH31" s="471"/>
      <c r="AQI31" s="471"/>
      <c r="AQJ31" s="471"/>
      <c r="AQK31" s="471"/>
      <c r="AQL31" s="471"/>
      <c r="AQM31" s="471"/>
      <c r="AQN31" s="471"/>
      <c r="AQO31" s="471"/>
      <c r="AQP31" s="471"/>
      <c r="AQQ31" s="471"/>
      <c r="AQR31" s="471"/>
      <c r="AQS31" s="471"/>
      <c r="AQT31" s="471"/>
      <c r="AQU31" s="471"/>
      <c r="AQV31" s="471"/>
      <c r="AQW31" s="471"/>
      <c r="AQX31" s="471"/>
      <c r="AQY31" s="471"/>
      <c r="AQZ31" s="471"/>
      <c r="ARA31" s="471"/>
      <c r="ARB31" s="471"/>
      <c r="ARC31" s="471"/>
      <c r="ARD31" s="471"/>
      <c r="ARE31" s="471"/>
      <c r="ARF31" s="471"/>
      <c r="ARG31" s="471"/>
      <c r="ARH31" s="471"/>
      <c r="ARI31" s="471"/>
      <c r="ARJ31" s="471"/>
      <c r="ARK31" s="471"/>
      <c r="ARL31" s="471"/>
      <c r="ARM31" s="471"/>
      <c r="ARN31" s="471"/>
      <c r="ARO31" s="471"/>
      <c r="ARP31" s="471"/>
      <c r="ARQ31" s="471"/>
      <c r="ARR31" s="471"/>
      <c r="ARS31" s="471"/>
      <c r="ART31" s="471"/>
      <c r="ARU31" s="471"/>
      <c r="ARV31" s="471"/>
      <c r="ARW31" s="471"/>
      <c r="ARX31" s="471"/>
      <c r="ARY31" s="471"/>
      <c r="ARZ31" s="471"/>
      <c r="ASA31" s="471"/>
      <c r="ASB31" s="471"/>
      <c r="ASC31" s="471"/>
      <c r="ASD31" s="471"/>
      <c r="ASE31" s="471"/>
      <c r="ASF31" s="471"/>
      <c r="ASG31" s="471"/>
      <c r="ASH31" s="471"/>
      <c r="ASI31" s="471"/>
      <c r="ASJ31" s="471"/>
      <c r="ASK31" s="471"/>
      <c r="ASL31" s="471"/>
      <c r="ASM31" s="471"/>
      <c r="ASN31" s="471"/>
      <c r="ASO31" s="471"/>
      <c r="ASP31" s="471"/>
      <c r="ASQ31" s="471"/>
      <c r="ASR31" s="471"/>
      <c r="ASS31" s="471"/>
      <c r="AST31" s="471"/>
      <c r="ASU31" s="471"/>
      <c r="ASV31" s="471"/>
      <c r="ASW31" s="471"/>
      <c r="ASX31" s="471"/>
      <c r="ASY31" s="471"/>
      <c r="ASZ31" s="471"/>
      <c r="ATA31" s="471"/>
      <c r="ATB31" s="471"/>
      <c r="ATC31" s="471"/>
      <c r="ATD31" s="471"/>
      <c r="ATE31" s="471"/>
      <c r="ATF31" s="471"/>
      <c r="ATG31" s="471"/>
      <c r="ATH31" s="471"/>
      <c r="ATI31" s="471"/>
      <c r="ATJ31" s="471"/>
      <c r="ATK31" s="471"/>
      <c r="ATL31" s="471"/>
      <c r="ATM31" s="471"/>
      <c r="ATN31" s="471"/>
      <c r="ATO31" s="471"/>
      <c r="ATP31" s="471"/>
      <c r="ATQ31" s="471"/>
      <c r="ATR31" s="471"/>
      <c r="ATS31" s="471"/>
      <c r="ATT31" s="471"/>
      <c r="ATU31" s="471"/>
      <c r="ATV31" s="471"/>
      <c r="ATW31" s="471"/>
      <c r="ATX31" s="471"/>
      <c r="ATY31" s="471"/>
      <c r="ATZ31" s="471"/>
      <c r="AUA31" s="471"/>
      <c r="AUB31" s="471"/>
      <c r="AUC31" s="471"/>
      <c r="AUD31" s="471"/>
      <c r="AUE31" s="471"/>
      <c r="AUF31" s="471"/>
      <c r="AUG31" s="471"/>
      <c r="AUH31" s="471"/>
      <c r="AUI31" s="471"/>
      <c r="AUJ31" s="471"/>
      <c r="AUK31" s="471"/>
      <c r="AUL31" s="471"/>
      <c r="AUM31" s="471"/>
      <c r="AUN31" s="471"/>
      <c r="AUO31" s="471"/>
      <c r="AUP31" s="471"/>
      <c r="AUQ31" s="471"/>
      <c r="AUR31" s="471"/>
      <c r="AUS31" s="471"/>
      <c r="AUT31" s="471"/>
      <c r="AUU31" s="471"/>
      <c r="AUV31" s="471"/>
      <c r="AUW31" s="471"/>
      <c r="AUX31" s="471"/>
      <c r="AUY31" s="471"/>
      <c r="AUZ31" s="471"/>
      <c r="AVA31" s="471"/>
      <c r="AVB31" s="471"/>
      <c r="AVC31" s="471"/>
      <c r="AVD31" s="471"/>
      <c r="AVE31" s="471"/>
      <c r="AVF31" s="471"/>
      <c r="AVG31" s="471"/>
      <c r="AVH31" s="471"/>
      <c r="AVI31" s="471"/>
      <c r="AVJ31" s="471"/>
      <c r="AVK31" s="471"/>
      <c r="AVL31" s="471"/>
      <c r="AVM31" s="471"/>
      <c r="AVN31" s="471"/>
      <c r="AVO31" s="471"/>
      <c r="AVP31" s="471"/>
      <c r="AVQ31" s="471"/>
      <c r="AVR31" s="471"/>
      <c r="AVS31" s="471"/>
      <c r="AVT31" s="471"/>
      <c r="AVU31" s="471"/>
      <c r="AVV31" s="471"/>
      <c r="AVW31" s="471"/>
      <c r="AVX31" s="471"/>
      <c r="AVY31" s="471"/>
      <c r="AVZ31" s="471"/>
      <c r="AWA31" s="471"/>
      <c r="AWB31" s="471"/>
      <c r="AWC31" s="471"/>
      <c r="AWD31" s="471"/>
      <c r="AWE31" s="471"/>
      <c r="AWF31" s="471"/>
      <c r="AWG31" s="471"/>
      <c r="AWH31" s="471"/>
      <c r="AWI31" s="471"/>
      <c r="AWJ31" s="471"/>
      <c r="AWK31" s="471"/>
      <c r="AWL31" s="471"/>
      <c r="AWM31" s="471"/>
      <c r="AWN31" s="471"/>
      <c r="AWO31" s="471"/>
      <c r="AWP31" s="471"/>
      <c r="AWQ31" s="471"/>
      <c r="AWR31" s="471"/>
      <c r="AWS31" s="471"/>
      <c r="AWT31" s="471"/>
      <c r="AWU31" s="471"/>
      <c r="AWV31" s="471"/>
      <c r="AWW31" s="471"/>
      <c r="AWX31" s="471"/>
      <c r="AWY31" s="471"/>
      <c r="AWZ31" s="471"/>
      <c r="AXA31" s="471"/>
      <c r="AXB31" s="471"/>
      <c r="AXC31" s="471"/>
      <c r="AXD31" s="471"/>
      <c r="AXE31" s="471"/>
      <c r="AXF31" s="471"/>
      <c r="AXG31" s="471"/>
      <c r="AXH31" s="471"/>
      <c r="AXI31" s="471"/>
      <c r="AXJ31" s="471"/>
      <c r="AXK31" s="471"/>
      <c r="AXL31" s="471"/>
      <c r="AXM31" s="471"/>
      <c r="AXN31" s="471"/>
      <c r="AXO31" s="471"/>
      <c r="AXP31" s="471"/>
      <c r="AXQ31" s="471"/>
      <c r="AXR31" s="471"/>
      <c r="AXS31" s="471"/>
      <c r="AXT31" s="471"/>
      <c r="AXU31" s="471"/>
      <c r="AXV31" s="471"/>
      <c r="AXW31" s="471"/>
      <c r="AXX31" s="471"/>
      <c r="AXY31" s="471"/>
      <c r="AXZ31" s="471"/>
      <c r="AYA31" s="471"/>
      <c r="AYB31" s="471"/>
      <c r="AYC31" s="471"/>
      <c r="AYD31" s="471"/>
      <c r="AYE31" s="471"/>
      <c r="AYF31" s="471"/>
      <c r="AYG31" s="471"/>
      <c r="AYH31" s="471"/>
      <c r="AYI31" s="471"/>
      <c r="AYJ31" s="471"/>
      <c r="AYK31" s="471"/>
      <c r="AYL31" s="471"/>
      <c r="AYM31" s="471"/>
      <c r="AYN31" s="471"/>
      <c r="AYO31" s="471"/>
      <c r="AYP31" s="471"/>
      <c r="AYQ31" s="471"/>
      <c r="AYR31" s="471"/>
      <c r="AYS31" s="471"/>
      <c r="AYT31" s="471"/>
      <c r="AYU31" s="471"/>
      <c r="AYV31" s="471"/>
      <c r="AYW31" s="471"/>
      <c r="AYX31" s="471"/>
      <c r="AYY31" s="471"/>
      <c r="AYZ31" s="471"/>
      <c r="AZA31" s="471"/>
      <c r="AZB31" s="471"/>
      <c r="AZC31" s="471"/>
      <c r="AZD31" s="471"/>
      <c r="AZE31" s="471"/>
      <c r="AZF31" s="471"/>
      <c r="AZG31" s="471"/>
      <c r="AZH31" s="471"/>
      <c r="AZI31" s="471"/>
      <c r="AZJ31" s="471"/>
      <c r="AZK31" s="471"/>
      <c r="AZL31" s="471"/>
      <c r="AZM31" s="471"/>
      <c r="AZN31" s="471"/>
      <c r="AZO31" s="471"/>
      <c r="AZP31" s="471"/>
      <c r="AZQ31" s="471"/>
      <c r="AZR31" s="471"/>
      <c r="AZS31" s="471"/>
      <c r="AZT31" s="471"/>
      <c r="AZU31" s="471"/>
      <c r="AZV31" s="471"/>
      <c r="AZW31" s="471"/>
      <c r="AZX31" s="471"/>
      <c r="AZY31" s="471"/>
      <c r="AZZ31" s="471"/>
      <c r="BAA31" s="471"/>
      <c r="BAB31" s="471"/>
      <c r="BAC31" s="471"/>
      <c r="BAD31" s="471"/>
      <c r="BAE31" s="471"/>
      <c r="BAF31" s="471"/>
      <c r="BAG31" s="471"/>
      <c r="BAH31" s="471"/>
      <c r="BAI31" s="471"/>
      <c r="BAJ31" s="471"/>
      <c r="BAK31" s="471"/>
      <c r="BAL31" s="471"/>
      <c r="BAM31" s="471"/>
      <c r="BAN31" s="471"/>
      <c r="BAO31" s="471"/>
      <c r="BAP31" s="471"/>
      <c r="BAQ31" s="471"/>
      <c r="BAR31" s="471"/>
      <c r="BAS31" s="471"/>
      <c r="BAT31" s="471"/>
      <c r="BAU31" s="471"/>
      <c r="BAV31" s="471"/>
      <c r="BAW31" s="471"/>
      <c r="BAX31" s="471"/>
      <c r="BAY31" s="471"/>
      <c r="BAZ31" s="471"/>
      <c r="BBA31" s="471"/>
      <c r="BBB31" s="471"/>
      <c r="BBC31" s="471"/>
      <c r="BBD31" s="471"/>
      <c r="BBE31" s="471"/>
      <c r="BBF31" s="471"/>
      <c r="BBG31" s="471"/>
      <c r="BBH31" s="471"/>
      <c r="BBI31" s="471"/>
      <c r="BBJ31" s="471"/>
      <c r="BBK31" s="471"/>
      <c r="BBL31" s="471"/>
      <c r="BBM31" s="471"/>
      <c r="BBN31" s="471"/>
      <c r="BBO31" s="471"/>
      <c r="BBP31" s="471"/>
      <c r="BBQ31" s="471"/>
      <c r="BBR31" s="471"/>
      <c r="BBS31" s="471"/>
      <c r="BBT31" s="471"/>
      <c r="BBU31" s="471"/>
      <c r="BBV31" s="471"/>
      <c r="BBW31" s="471"/>
      <c r="BBX31" s="471"/>
      <c r="BBY31" s="471"/>
      <c r="BBZ31" s="471"/>
      <c r="BCA31" s="471"/>
      <c r="BCB31" s="471"/>
      <c r="BCC31" s="471"/>
      <c r="BCD31" s="471"/>
      <c r="BCE31" s="471"/>
      <c r="BCF31" s="471"/>
      <c r="BCG31" s="471"/>
      <c r="BCH31" s="471"/>
      <c r="BCI31" s="471"/>
      <c r="BCJ31" s="471"/>
      <c r="BCK31" s="471"/>
      <c r="BCL31" s="471"/>
      <c r="BCM31" s="471"/>
      <c r="BCN31" s="471"/>
      <c r="BCO31" s="471"/>
      <c r="BCP31" s="471"/>
      <c r="BCQ31" s="471"/>
      <c r="BCR31" s="471"/>
      <c r="BCS31" s="471"/>
      <c r="BCT31" s="471"/>
      <c r="BCU31" s="471"/>
      <c r="BCV31" s="471"/>
      <c r="BCW31" s="471"/>
      <c r="BCX31" s="471"/>
      <c r="BCY31" s="471"/>
      <c r="BCZ31" s="471"/>
      <c r="BDA31" s="471"/>
      <c r="BDB31" s="471"/>
      <c r="BDC31" s="471"/>
      <c r="BDD31" s="471"/>
      <c r="BDE31" s="471"/>
      <c r="BDF31" s="471"/>
      <c r="BDG31" s="471"/>
      <c r="BDH31" s="471"/>
      <c r="BDI31" s="471"/>
      <c r="BDJ31" s="471"/>
      <c r="BDK31" s="471"/>
      <c r="BDL31" s="471"/>
      <c r="BDM31" s="471"/>
      <c r="BDN31" s="471"/>
      <c r="BDO31" s="471"/>
      <c r="BDP31" s="471"/>
      <c r="BDQ31" s="471"/>
      <c r="BDR31" s="471"/>
      <c r="BDS31" s="471"/>
      <c r="BDT31" s="471"/>
      <c r="BDU31" s="471"/>
      <c r="BDV31" s="471"/>
      <c r="BDW31" s="471"/>
      <c r="BDX31" s="471"/>
      <c r="BDY31" s="471"/>
      <c r="BDZ31" s="471"/>
      <c r="BEA31" s="471"/>
      <c r="BEB31" s="471"/>
      <c r="BEC31" s="471"/>
      <c r="BED31" s="471"/>
    </row>
    <row r="32" spans="1:1486" s="445" customFormat="1" ht="30" x14ac:dyDescent="0.2">
      <c r="A32" s="442" t="str">
        <f>'P8'!B4</f>
        <v xml:space="preserve">8. Fortalecimiento de la gestión y articulación en Investigación, Desarrollo e Innovación en la cadena </v>
      </c>
      <c r="B32" s="443">
        <f>SUM(B33:B36)</f>
        <v>2816957066.5</v>
      </c>
      <c r="C32" s="443">
        <f t="shared" ref="C32:V32" si="8">SUM(C33:C36)</f>
        <v>11266012479.806932</v>
      </c>
      <c r="D32" s="443">
        <f t="shared" si="8"/>
        <v>11446005852.7216</v>
      </c>
      <c r="E32" s="443">
        <f t="shared" si="8"/>
        <v>11446005852.7216</v>
      </c>
      <c r="F32" s="443">
        <f t="shared" si="8"/>
        <v>11446005852.7216</v>
      </c>
      <c r="G32" s="443">
        <f t="shared" si="8"/>
        <v>11446005852.7216</v>
      </c>
      <c r="H32" s="443">
        <f t="shared" si="8"/>
        <v>11446005852.7216</v>
      </c>
      <c r="I32" s="443">
        <f t="shared" si="8"/>
        <v>11328363277.473598</v>
      </c>
      <c r="J32" s="443">
        <f t="shared" si="8"/>
        <v>6732986019</v>
      </c>
      <c r="K32" s="443">
        <f t="shared" si="8"/>
        <v>6732986019</v>
      </c>
      <c r="L32" s="443">
        <f t="shared" si="8"/>
        <v>6732986019</v>
      </c>
      <c r="M32" s="443">
        <f t="shared" si="8"/>
        <v>6732986019</v>
      </c>
      <c r="N32" s="443">
        <f t="shared" si="8"/>
        <v>6732986019</v>
      </c>
      <c r="O32" s="443">
        <f t="shared" si="8"/>
        <v>6732986019</v>
      </c>
      <c r="P32" s="443">
        <f t="shared" si="8"/>
        <v>6732986019</v>
      </c>
      <c r="Q32" s="443">
        <f t="shared" si="8"/>
        <v>6732986019</v>
      </c>
      <c r="R32" s="443">
        <f t="shared" si="8"/>
        <v>6732986019</v>
      </c>
      <c r="S32" s="443">
        <f t="shared" si="8"/>
        <v>6732986019</v>
      </c>
      <c r="T32" s="443">
        <f t="shared" si="8"/>
        <v>6732986019</v>
      </c>
      <c r="U32" s="443">
        <f t="shared" si="8"/>
        <v>6732986019</v>
      </c>
      <c r="V32" s="443">
        <f t="shared" si="8"/>
        <v>163437194315.38855</v>
      </c>
      <c r="W32" s="444">
        <f t="shared" si="1"/>
        <v>4.6668110204933062E-2</v>
      </c>
      <c r="X32" s="471"/>
      <c r="Y32" s="471"/>
      <c r="Z32" s="471"/>
      <c r="AA32" s="471"/>
      <c r="AB32" s="471"/>
      <c r="AC32" s="471"/>
      <c r="AD32" s="471"/>
      <c r="AE32" s="471"/>
      <c r="AF32" s="471"/>
      <c r="AG32" s="471"/>
      <c r="AH32" s="471"/>
      <c r="AI32" s="471"/>
      <c r="AJ32" s="471"/>
      <c r="AK32" s="471"/>
      <c r="AL32" s="471"/>
      <c r="AM32" s="471"/>
      <c r="AN32" s="471"/>
      <c r="AO32" s="471"/>
      <c r="AP32" s="471"/>
      <c r="AQ32" s="471"/>
      <c r="AR32" s="471"/>
      <c r="AS32" s="471"/>
      <c r="AT32" s="471"/>
      <c r="AU32" s="471"/>
      <c r="AV32" s="471"/>
      <c r="AW32" s="471"/>
      <c r="AX32" s="471"/>
      <c r="AY32" s="471"/>
      <c r="AZ32" s="471"/>
      <c r="BA32" s="471"/>
      <c r="BB32" s="471"/>
      <c r="BC32" s="471"/>
      <c r="BD32" s="471"/>
      <c r="BE32" s="471"/>
      <c r="BF32" s="471"/>
      <c r="BG32" s="471"/>
      <c r="BH32" s="471"/>
      <c r="BI32" s="471"/>
      <c r="BJ32" s="471"/>
      <c r="BK32" s="471"/>
      <c r="BL32" s="471"/>
      <c r="BM32" s="471"/>
      <c r="BN32" s="471"/>
      <c r="BO32" s="471"/>
      <c r="BP32" s="471"/>
      <c r="BQ32" s="471"/>
      <c r="BR32" s="471"/>
      <c r="BS32" s="471"/>
      <c r="BT32" s="471"/>
      <c r="BU32" s="471"/>
      <c r="BV32" s="471"/>
      <c r="BW32" s="471"/>
      <c r="BX32" s="471"/>
      <c r="BY32" s="471"/>
      <c r="BZ32" s="471"/>
      <c r="CA32" s="471"/>
      <c r="CB32" s="471"/>
      <c r="CC32" s="471"/>
      <c r="CD32" s="471"/>
      <c r="CE32" s="471"/>
      <c r="CF32" s="471"/>
      <c r="CG32" s="471"/>
      <c r="CH32" s="471"/>
      <c r="CI32" s="471"/>
      <c r="CJ32" s="471"/>
      <c r="CK32" s="471"/>
      <c r="CL32" s="471"/>
      <c r="CM32" s="471"/>
      <c r="CN32" s="471"/>
      <c r="CO32" s="471"/>
      <c r="CP32" s="471"/>
      <c r="CQ32" s="471"/>
      <c r="CR32" s="471"/>
      <c r="CS32" s="471"/>
      <c r="CT32" s="471"/>
      <c r="CU32" s="471"/>
      <c r="CV32" s="471"/>
      <c r="CW32" s="471"/>
      <c r="CX32" s="471"/>
      <c r="CY32" s="471"/>
      <c r="CZ32" s="471"/>
      <c r="DA32" s="471"/>
      <c r="DB32" s="471"/>
      <c r="DC32" s="471"/>
      <c r="DD32" s="471"/>
      <c r="DE32" s="471"/>
      <c r="DF32" s="471"/>
      <c r="DG32" s="471"/>
      <c r="DH32" s="471"/>
      <c r="DI32" s="471"/>
      <c r="DJ32" s="471"/>
      <c r="DK32" s="471"/>
      <c r="DL32" s="471"/>
      <c r="DM32" s="471"/>
      <c r="DN32" s="471"/>
      <c r="DO32" s="471"/>
      <c r="DP32" s="471"/>
      <c r="DQ32" s="471"/>
      <c r="DR32" s="471"/>
      <c r="DS32" s="471"/>
      <c r="DT32" s="471"/>
      <c r="DU32" s="471"/>
      <c r="DV32" s="471"/>
      <c r="DW32" s="471"/>
      <c r="DX32" s="471"/>
      <c r="DY32" s="471"/>
      <c r="DZ32" s="471"/>
      <c r="EA32" s="471"/>
      <c r="EB32" s="471"/>
      <c r="EC32" s="471"/>
      <c r="ED32" s="471"/>
      <c r="EE32" s="471"/>
      <c r="EF32" s="471"/>
      <c r="EG32" s="471"/>
      <c r="EH32" s="471"/>
      <c r="EI32" s="471"/>
      <c r="EJ32" s="471"/>
      <c r="EK32" s="471"/>
      <c r="EL32" s="471"/>
      <c r="EM32" s="471"/>
      <c r="EN32" s="471"/>
      <c r="EO32" s="471"/>
      <c r="EP32" s="471"/>
      <c r="EQ32" s="471"/>
      <c r="ER32" s="471"/>
      <c r="ES32" s="471"/>
      <c r="ET32" s="471"/>
      <c r="EU32" s="471"/>
      <c r="EV32" s="471"/>
      <c r="EW32" s="471"/>
      <c r="EX32" s="471"/>
      <c r="EY32" s="471"/>
      <c r="EZ32" s="471"/>
      <c r="FA32" s="471"/>
      <c r="FB32" s="471"/>
      <c r="FC32" s="471"/>
      <c r="FD32" s="471"/>
      <c r="FE32" s="471"/>
      <c r="FF32" s="471"/>
      <c r="FG32" s="471"/>
      <c r="FH32" s="471"/>
      <c r="FI32" s="471"/>
      <c r="FJ32" s="471"/>
      <c r="FK32" s="471"/>
      <c r="FL32" s="471"/>
      <c r="FM32" s="471"/>
      <c r="FN32" s="471"/>
      <c r="FO32" s="471"/>
      <c r="FP32" s="471"/>
      <c r="FQ32" s="471"/>
      <c r="FR32" s="471"/>
      <c r="FS32" s="471"/>
      <c r="FT32" s="471"/>
      <c r="FU32" s="471"/>
      <c r="FV32" s="471"/>
      <c r="FW32" s="471"/>
      <c r="FX32" s="471"/>
      <c r="FY32" s="471"/>
      <c r="FZ32" s="471"/>
      <c r="GA32" s="471"/>
      <c r="GB32" s="471"/>
      <c r="GC32" s="471"/>
      <c r="GD32" s="471"/>
      <c r="GE32" s="471"/>
      <c r="GF32" s="471"/>
      <c r="GG32" s="471"/>
      <c r="GH32" s="471"/>
      <c r="GI32" s="471"/>
      <c r="GJ32" s="471"/>
      <c r="GK32" s="471"/>
      <c r="GL32" s="471"/>
      <c r="GM32" s="471"/>
      <c r="GN32" s="471"/>
      <c r="GO32" s="471"/>
      <c r="GP32" s="471"/>
      <c r="GQ32" s="471"/>
      <c r="GR32" s="471"/>
      <c r="GS32" s="471"/>
      <c r="GT32" s="471"/>
      <c r="GU32" s="471"/>
      <c r="GV32" s="471"/>
      <c r="GW32" s="471"/>
      <c r="GX32" s="471"/>
      <c r="GY32" s="471"/>
      <c r="GZ32" s="471"/>
      <c r="HA32" s="471"/>
      <c r="HB32" s="471"/>
      <c r="HC32" s="471"/>
      <c r="HD32" s="471"/>
      <c r="HE32" s="471"/>
      <c r="HF32" s="471"/>
      <c r="HG32" s="471"/>
      <c r="HH32" s="471"/>
      <c r="HI32" s="471"/>
      <c r="HJ32" s="471"/>
      <c r="HK32" s="471"/>
      <c r="HL32" s="471"/>
      <c r="HM32" s="471"/>
      <c r="HN32" s="471"/>
      <c r="HO32" s="471"/>
      <c r="HP32" s="471"/>
      <c r="HQ32" s="471"/>
      <c r="HR32" s="471"/>
      <c r="HS32" s="471"/>
      <c r="HT32" s="471"/>
      <c r="HU32" s="471"/>
      <c r="HV32" s="471"/>
      <c r="HW32" s="471"/>
      <c r="HX32" s="471"/>
      <c r="HY32" s="471"/>
      <c r="HZ32" s="471"/>
      <c r="IA32" s="471"/>
      <c r="IB32" s="471"/>
      <c r="IC32" s="471"/>
      <c r="ID32" s="471"/>
      <c r="IE32" s="471"/>
      <c r="IF32" s="471"/>
      <c r="IG32" s="471"/>
      <c r="IH32" s="471"/>
      <c r="II32" s="471"/>
      <c r="IJ32" s="471"/>
      <c r="IK32" s="471"/>
      <c r="IL32" s="471"/>
      <c r="IM32" s="471"/>
      <c r="IN32" s="471"/>
      <c r="IO32" s="471"/>
      <c r="IP32" s="471"/>
      <c r="IQ32" s="471"/>
      <c r="IR32" s="471"/>
      <c r="IS32" s="471"/>
      <c r="IT32" s="471"/>
      <c r="IU32" s="471"/>
      <c r="IV32" s="471"/>
      <c r="IW32" s="471"/>
      <c r="IX32" s="471"/>
      <c r="IY32" s="471"/>
      <c r="IZ32" s="471"/>
      <c r="JA32" s="471"/>
      <c r="JB32" s="471"/>
      <c r="JC32" s="471"/>
      <c r="JD32" s="471"/>
      <c r="JE32" s="471"/>
      <c r="JF32" s="471"/>
      <c r="JG32" s="471"/>
      <c r="JH32" s="471"/>
      <c r="JI32" s="471"/>
      <c r="JJ32" s="471"/>
      <c r="JK32" s="471"/>
      <c r="JL32" s="471"/>
      <c r="JM32" s="471"/>
      <c r="JN32" s="471"/>
      <c r="JO32" s="471"/>
      <c r="JP32" s="471"/>
      <c r="JQ32" s="471"/>
      <c r="JR32" s="471"/>
      <c r="JS32" s="471"/>
      <c r="JT32" s="471"/>
      <c r="JU32" s="471"/>
      <c r="JV32" s="471"/>
      <c r="JW32" s="471"/>
      <c r="JX32" s="471"/>
      <c r="JY32" s="471"/>
      <c r="JZ32" s="471"/>
      <c r="KA32" s="471"/>
      <c r="KB32" s="471"/>
      <c r="KC32" s="471"/>
      <c r="KD32" s="471"/>
      <c r="KE32" s="471"/>
      <c r="KF32" s="471"/>
      <c r="KG32" s="471"/>
      <c r="KH32" s="471"/>
      <c r="KI32" s="471"/>
      <c r="KJ32" s="471"/>
      <c r="KK32" s="471"/>
      <c r="KL32" s="471"/>
      <c r="KM32" s="471"/>
      <c r="KN32" s="471"/>
      <c r="KO32" s="471"/>
      <c r="KP32" s="471"/>
      <c r="KQ32" s="471"/>
      <c r="KR32" s="471"/>
      <c r="KS32" s="471"/>
      <c r="KT32" s="471"/>
      <c r="KU32" s="471"/>
      <c r="KV32" s="471"/>
      <c r="KW32" s="471"/>
      <c r="KX32" s="471"/>
      <c r="KY32" s="471"/>
      <c r="KZ32" s="471"/>
      <c r="LA32" s="471"/>
      <c r="LB32" s="471"/>
      <c r="LC32" s="471"/>
      <c r="LD32" s="471"/>
      <c r="LE32" s="471"/>
      <c r="LF32" s="471"/>
      <c r="LG32" s="471"/>
      <c r="LH32" s="471"/>
      <c r="LI32" s="471"/>
      <c r="LJ32" s="471"/>
      <c r="LK32" s="471"/>
      <c r="LL32" s="471"/>
      <c r="LM32" s="471"/>
      <c r="LN32" s="471"/>
      <c r="LO32" s="471"/>
      <c r="LP32" s="471"/>
      <c r="LQ32" s="471"/>
      <c r="LR32" s="471"/>
      <c r="LS32" s="471"/>
      <c r="LT32" s="471"/>
      <c r="LU32" s="471"/>
      <c r="LV32" s="471"/>
      <c r="LW32" s="471"/>
      <c r="LX32" s="471"/>
      <c r="LY32" s="471"/>
      <c r="LZ32" s="471"/>
      <c r="MA32" s="471"/>
      <c r="MB32" s="471"/>
      <c r="MC32" s="471"/>
      <c r="MD32" s="471"/>
      <c r="ME32" s="471"/>
      <c r="MF32" s="471"/>
      <c r="MG32" s="471"/>
      <c r="MH32" s="471"/>
      <c r="MI32" s="471"/>
      <c r="MJ32" s="471"/>
      <c r="MK32" s="471"/>
      <c r="ML32" s="471"/>
      <c r="MM32" s="471"/>
      <c r="MN32" s="471"/>
      <c r="MO32" s="471"/>
      <c r="MP32" s="471"/>
      <c r="MQ32" s="471"/>
      <c r="MR32" s="471"/>
      <c r="MS32" s="471"/>
      <c r="MT32" s="471"/>
      <c r="MU32" s="471"/>
      <c r="MV32" s="471"/>
      <c r="MW32" s="471"/>
      <c r="MX32" s="471"/>
      <c r="MY32" s="471"/>
      <c r="MZ32" s="471"/>
      <c r="NA32" s="471"/>
      <c r="NB32" s="471"/>
      <c r="NC32" s="471"/>
      <c r="ND32" s="471"/>
      <c r="NE32" s="471"/>
      <c r="NF32" s="471"/>
      <c r="NG32" s="471"/>
      <c r="NH32" s="471"/>
      <c r="NI32" s="471"/>
      <c r="NJ32" s="471"/>
      <c r="NK32" s="471"/>
      <c r="NL32" s="471"/>
      <c r="NM32" s="471"/>
      <c r="NN32" s="471"/>
      <c r="NO32" s="471"/>
      <c r="NP32" s="471"/>
      <c r="NQ32" s="471"/>
      <c r="NR32" s="471"/>
      <c r="NS32" s="471"/>
      <c r="NT32" s="471"/>
      <c r="NU32" s="471"/>
      <c r="NV32" s="471"/>
      <c r="NW32" s="471"/>
      <c r="NX32" s="471"/>
      <c r="NY32" s="471"/>
      <c r="NZ32" s="471"/>
      <c r="OA32" s="471"/>
      <c r="OB32" s="471"/>
      <c r="OC32" s="471"/>
      <c r="OD32" s="471"/>
      <c r="OE32" s="471"/>
      <c r="OF32" s="471"/>
      <c r="OG32" s="471"/>
      <c r="OH32" s="471"/>
      <c r="OI32" s="471"/>
      <c r="OJ32" s="471"/>
      <c r="OK32" s="471"/>
      <c r="OL32" s="471"/>
      <c r="OM32" s="471"/>
      <c r="ON32" s="471"/>
      <c r="OO32" s="471"/>
      <c r="OP32" s="471"/>
      <c r="OQ32" s="471"/>
      <c r="OR32" s="471"/>
      <c r="OS32" s="471"/>
      <c r="OT32" s="471"/>
      <c r="OU32" s="471"/>
      <c r="OV32" s="471"/>
      <c r="OW32" s="471"/>
      <c r="OX32" s="471"/>
      <c r="OY32" s="471"/>
      <c r="OZ32" s="471"/>
      <c r="PA32" s="471"/>
      <c r="PB32" s="471"/>
      <c r="PC32" s="471"/>
      <c r="PD32" s="471"/>
      <c r="PE32" s="471"/>
      <c r="PF32" s="471"/>
      <c r="PG32" s="471"/>
      <c r="PH32" s="471"/>
      <c r="PI32" s="471"/>
      <c r="PJ32" s="471"/>
      <c r="PK32" s="471"/>
      <c r="PL32" s="471"/>
      <c r="PM32" s="471"/>
      <c r="PN32" s="471"/>
      <c r="PO32" s="471"/>
      <c r="PP32" s="471"/>
      <c r="PQ32" s="471"/>
      <c r="PR32" s="471"/>
      <c r="PS32" s="471"/>
      <c r="PT32" s="471"/>
      <c r="PU32" s="471"/>
      <c r="PV32" s="471"/>
      <c r="PW32" s="471"/>
      <c r="PX32" s="471"/>
      <c r="PY32" s="471"/>
      <c r="PZ32" s="471"/>
      <c r="QA32" s="471"/>
      <c r="QB32" s="471"/>
      <c r="QC32" s="471"/>
      <c r="QD32" s="471"/>
      <c r="QE32" s="471"/>
      <c r="QF32" s="471"/>
      <c r="QG32" s="471"/>
      <c r="QH32" s="471"/>
      <c r="QI32" s="471"/>
      <c r="QJ32" s="471"/>
      <c r="QK32" s="471"/>
      <c r="QL32" s="471"/>
      <c r="QM32" s="471"/>
      <c r="QN32" s="471"/>
      <c r="QO32" s="471"/>
      <c r="QP32" s="471"/>
      <c r="QQ32" s="471"/>
      <c r="QR32" s="471"/>
      <c r="QS32" s="471"/>
      <c r="QT32" s="471"/>
      <c r="QU32" s="471"/>
      <c r="QV32" s="471"/>
      <c r="QW32" s="471"/>
      <c r="QX32" s="471"/>
      <c r="QY32" s="471"/>
      <c r="QZ32" s="471"/>
      <c r="RA32" s="471"/>
      <c r="RB32" s="471"/>
      <c r="RC32" s="471"/>
      <c r="RD32" s="471"/>
      <c r="RE32" s="471"/>
      <c r="RF32" s="471"/>
      <c r="RG32" s="471"/>
      <c r="RH32" s="471"/>
      <c r="RI32" s="471"/>
      <c r="RJ32" s="471"/>
      <c r="RK32" s="471"/>
      <c r="RL32" s="471"/>
      <c r="RM32" s="471"/>
      <c r="RN32" s="471"/>
      <c r="RO32" s="471"/>
      <c r="RP32" s="471"/>
      <c r="RQ32" s="471"/>
      <c r="RR32" s="471"/>
      <c r="RS32" s="471"/>
      <c r="RT32" s="471"/>
      <c r="RU32" s="471"/>
      <c r="RV32" s="471"/>
      <c r="RW32" s="471"/>
      <c r="RX32" s="471"/>
      <c r="RY32" s="471"/>
      <c r="RZ32" s="471"/>
      <c r="SA32" s="471"/>
      <c r="SB32" s="471"/>
      <c r="SC32" s="471"/>
      <c r="SD32" s="471"/>
      <c r="SE32" s="471"/>
      <c r="SF32" s="471"/>
      <c r="SG32" s="471"/>
      <c r="SH32" s="471"/>
      <c r="SI32" s="471"/>
      <c r="SJ32" s="471"/>
      <c r="SK32" s="471"/>
      <c r="SL32" s="471"/>
      <c r="SM32" s="471"/>
      <c r="SN32" s="471"/>
      <c r="SO32" s="471"/>
      <c r="SP32" s="471"/>
      <c r="SQ32" s="471"/>
      <c r="SR32" s="471"/>
      <c r="SS32" s="471"/>
      <c r="ST32" s="471"/>
      <c r="SU32" s="471"/>
      <c r="SV32" s="471"/>
      <c r="SW32" s="471"/>
      <c r="SX32" s="471"/>
      <c r="SY32" s="471"/>
      <c r="SZ32" s="471"/>
      <c r="TA32" s="471"/>
      <c r="TB32" s="471"/>
      <c r="TC32" s="471"/>
      <c r="TD32" s="471"/>
      <c r="TE32" s="471"/>
      <c r="TF32" s="471"/>
      <c r="TG32" s="471"/>
      <c r="TH32" s="471"/>
      <c r="TI32" s="471"/>
      <c r="TJ32" s="471"/>
      <c r="TK32" s="471"/>
      <c r="TL32" s="471"/>
      <c r="TM32" s="471"/>
      <c r="TN32" s="471"/>
      <c r="TO32" s="471"/>
      <c r="TP32" s="471"/>
      <c r="TQ32" s="471"/>
      <c r="TR32" s="471"/>
      <c r="TS32" s="471"/>
      <c r="TT32" s="471"/>
      <c r="TU32" s="471"/>
      <c r="TV32" s="471"/>
      <c r="TW32" s="471"/>
      <c r="TX32" s="471"/>
      <c r="TY32" s="471"/>
      <c r="TZ32" s="471"/>
      <c r="UA32" s="471"/>
      <c r="UB32" s="471"/>
      <c r="UC32" s="471"/>
      <c r="UD32" s="471"/>
      <c r="UE32" s="471"/>
      <c r="UF32" s="471"/>
      <c r="UG32" s="471"/>
      <c r="UH32" s="471"/>
      <c r="UI32" s="471"/>
      <c r="UJ32" s="471"/>
      <c r="UK32" s="471"/>
      <c r="UL32" s="471"/>
      <c r="UM32" s="471"/>
      <c r="UN32" s="471"/>
      <c r="UO32" s="471"/>
      <c r="UP32" s="471"/>
      <c r="UQ32" s="471"/>
      <c r="UR32" s="471"/>
      <c r="US32" s="471"/>
      <c r="UT32" s="471"/>
      <c r="UU32" s="471"/>
      <c r="UV32" s="471"/>
      <c r="UW32" s="471"/>
      <c r="UX32" s="471"/>
      <c r="UY32" s="471"/>
      <c r="UZ32" s="471"/>
      <c r="VA32" s="471"/>
      <c r="VB32" s="471"/>
      <c r="VC32" s="471"/>
      <c r="VD32" s="471"/>
      <c r="VE32" s="471"/>
      <c r="VF32" s="471"/>
      <c r="VG32" s="471"/>
      <c r="VH32" s="471"/>
      <c r="VI32" s="471"/>
      <c r="VJ32" s="471"/>
      <c r="VK32" s="471"/>
      <c r="VL32" s="471"/>
      <c r="VM32" s="471"/>
      <c r="VN32" s="471"/>
      <c r="VO32" s="471"/>
      <c r="VP32" s="471"/>
      <c r="VQ32" s="471"/>
      <c r="VR32" s="471"/>
      <c r="VS32" s="471"/>
      <c r="VT32" s="471"/>
      <c r="VU32" s="471"/>
      <c r="VV32" s="471"/>
      <c r="VW32" s="471"/>
      <c r="VX32" s="471"/>
      <c r="VY32" s="471"/>
      <c r="VZ32" s="471"/>
      <c r="WA32" s="471"/>
      <c r="WB32" s="471"/>
      <c r="WC32" s="471"/>
      <c r="WD32" s="471"/>
      <c r="WE32" s="471"/>
      <c r="WF32" s="471"/>
      <c r="WG32" s="471"/>
      <c r="WH32" s="471"/>
      <c r="WI32" s="471"/>
      <c r="WJ32" s="471"/>
      <c r="WK32" s="471"/>
      <c r="WL32" s="471"/>
      <c r="WM32" s="471"/>
      <c r="WN32" s="471"/>
      <c r="WO32" s="471"/>
      <c r="WP32" s="471"/>
      <c r="WQ32" s="471"/>
      <c r="WR32" s="471"/>
      <c r="WS32" s="471"/>
      <c r="WT32" s="471"/>
      <c r="WU32" s="471"/>
      <c r="WV32" s="471"/>
      <c r="WW32" s="471"/>
      <c r="WX32" s="471"/>
      <c r="WY32" s="471"/>
      <c r="WZ32" s="471"/>
      <c r="XA32" s="471"/>
      <c r="XB32" s="471"/>
      <c r="XC32" s="471"/>
      <c r="XD32" s="471"/>
      <c r="XE32" s="471"/>
      <c r="XF32" s="471"/>
      <c r="XG32" s="471"/>
      <c r="XH32" s="471"/>
      <c r="XI32" s="471"/>
      <c r="XJ32" s="471"/>
      <c r="XK32" s="471"/>
      <c r="XL32" s="471"/>
      <c r="XM32" s="471"/>
      <c r="XN32" s="471"/>
      <c r="XO32" s="471"/>
      <c r="XP32" s="471"/>
      <c r="XQ32" s="471"/>
      <c r="XR32" s="471"/>
      <c r="XS32" s="471"/>
      <c r="XT32" s="471"/>
      <c r="XU32" s="471"/>
      <c r="XV32" s="471"/>
      <c r="XW32" s="471"/>
      <c r="XX32" s="471"/>
      <c r="XY32" s="471"/>
      <c r="XZ32" s="471"/>
      <c r="YA32" s="471"/>
      <c r="YB32" s="471"/>
      <c r="YC32" s="471"/>
      <c r="YD32" s="471"/>
      <c r="YE32" s="471"/>
      <c r="YF32" s="471"/>
      <c r="YG32" s="471"/>
      <c r="YH32" s="471"/>
      <c r="YI32" s="471"/>
      <c r="YJ32" s="471"/>
      <c r="YK32" s="471"/>
      <c r="YL32" s="471"/>
      <c r="YM32" s="471"/>
      <c r="YN32" s="471"/>
      <c r="YO32" s="471"/>
      <c r="YP32" s="471"/>
      <c r="YQ32" s="471"/>
      <c r="YR32" s="471"/>
      <c r="YS32" s="471"/>
      <c r="YT32" s="471"/>
      <c r="YU32" s="471"/>
      <c r="YV32" s="471"/>
      <c r="YW32" s="471"/>
      <c r="YX32" s="471"/>
      <c r="YY32" s="471"/>
      <c r="YZ32" s="471"/>
      <c r="ZA32" s="471"/>
      <c r="ZB32" s="471"/>
      <c r="ZC32" s="471"/>
      <c r="ZD32" s="471"/>
      <c r="ZE32" s="471"/>
      <c r="ZF32" s="471"/>
      <c r="ZG32" s="471"/>
      <c r="ZH32" s="471"/>
      <c r="ZI32" s="471"/>
      <c r="ZJ32" s="471"/>
      <c r="ZK32" s="471"/>
      <c r="ZL32" s="471"/>
      <c r="ZM32" s="471"/>
      <c r="ZN32" s="471"/>
      <c r="ZO32" s="471"/>
      <c r="ZP32" s="471"/>
      <c r="ZQ32" s="471"/>
      <c r="ZR32" s="471"/>
      <c r="ZS32" s="471"/>
      <c r="ZT32" s="471"/>
      <c r="ZU32" s="471"/>
      <c r="ZV32" s="471"/>
      <c r="ZW32" s="471"/>
      <c r="ZX32" s="471"/>
      <c r="ZY32" s="471"/>
      <c r="ZZ32" s="471"/>
      <c r="AAA32" s="471"/>
      <c r="AAB32" s="471"/>
      <c r="AAC32" s="471"/>
      <c r="AAD32" s="471"/>
      <c r="AAE32" s="471"/>
      <c r="AAF32" s="471"/>
      <c r="AAG32" s="471"/>
      <c r="AAH32" s="471"/>
      <c r="AAI32" s="471"/>
      <c r="AAJ32" s="471"/>
      <c r="AAK32" s="471"/>
      <c r="AAL32" s="471"/>
      <c r="AAM32" s="471"/>
      <c r="AAN32" s="471"/>
      <c r="AAO32" s="471"/>
      <c r="AAP32" s="471"/>
      <c r="AAQ32" s="471"/>
      <c r="AAR32" s="471"/>
      <c r="AAS32" s="471"/>
      <c r="AAT32" s="471"/>
      <c r="AAU32" s="471"/>
      <c r="AAV32" s="471"/>
      <c r="AAW32" s="471"/>
      <c r="AAX32" s="471"/>
      <c r="AAY32" s="471"/>
      <c r="AAZ32" s="471"/>
      <c r="ABA32" s="471"/>
      <c r="ABB32" s="471"/>
      <c r="ABC32" s="471"/>
      <c r="ABD32" s="471"/>
      <c r="ABE32" s="471"/>
      <c r="ABF32" s="471"/>
      <c r="ABG32" s="471"/>
      <c r="ABH32" s="471"/>
      <c r="ABI32" s="471"/>
      <c r="ABJ32" s="471"/>
      <c r="ABK32" s="471"/>
      <c r="ABL32" s="471"/>
      <c r="ABM32" s="471"/>
      <c r="ABN32" s="471"/>
      <c r="ABO32" s="471"/>
      <c r="ABP32" s="471"/>
      <c r="ABQ32" s="471"/>
      <c r="ABR32" s="471"/>
      <c r="ABS32" s="471"/>
      <c r="ABT32" s="471"/>
      <c r="ABU32" s="471"/>
      <c r="ABV32" s="471"/>
      <c r="ABW32" s="471"/>
      <c r="ABX32" s="471"/>
      <c r="ABY32" s="471"/>
      <c r="ABZ32" s="471"/>
      <c r="ACA32" s="471"/>
      <c r="ACB32" s="471"/>
      <c r="ACC32" s="471"/>
      <c r="ACD32" s="471"/>
      <c r="ACE32" s="471"/>
      <c r="ACF32" s="471"/>
      <c r="ACG32" s="471"/>
      <c r="ACH32" s="471"/>
      <c r="ACI32" s="471"/>
      <c r="ACJ32" s="471"/>
      <c r="ACK32" s="471"/>
      <c r="ACL32" s="471"/>
      <c r="ACM32" s="471"/>
      <c r="ACN32" s="471"/>
      <c r="ACO32" s="471"/>
      <c r="ACP32" s="471"/>
      <c r="ACQ32" s="471"/>
      <c r="ACR32" s="471"/>
      <c r="ACS32" s="471"/>
      <c r="ACT32" s="471"/>
      <c r="ACU32" s="471"/>
      <c r="ACV32" s="471"/>
      <c r="ACW32" s="471"/>
      <c r="ACX32" s="471"/>
      <c r="ACY32" s="471"/>
      <c r="ACZ32" s="471"/>
      <c r="ADA32" s="471"/>
      <c r="ADB32" s="471"/>
      <c r="ADC32" s="471"/>
      <c r="ADD32" s="471"/>
      <c r="ADE32" s="471"/>
      <c r="ADF32" s="471"/>
      <c r="ADG32" s="471"/>
      <c r="ADH32" s="471"/>
      <c r="ADI32" s="471"/>
      <c r="ADJ32" s="471"/>
      <c r="ADK32" s="471"/>
      <c r="ADL32" s="471"/>
      <c r="ADM32" s="471"/>
      <c r="ADN32" s="471"/>
      <c r="ADO32" s="471"/>
      <c r="ADP32" s="471"/>
      <c r="ADQ32" s="471"/>
      <c r="ADR32" s="471"/>
      <c r="ADS32" s="471"/>
      <c r="ADT32" s="471"/>
      <c r="ADU32" s="471"/>
      <c r="ADV32" s="471"/>
      <c r="ADW32" s="471"/>
      <c r="ADX32" s="471"/>
      <c r="ADY32" s="471"/>
      <c r="ADZ32" s="471"/>
      <c r="AEA32" s="471"/>
      <c r="AEB32" s="471"/>
      <c r="AEC32" s="471"/>
      <c r="AED32" s="471"/>
      <c r="AEE32" s="471"/>
      <c r="AEF32" s="471"/>
      <c r="AEG32" s="471"/>
      <c r="AEH32" s="471"/>
      <c r="AEI32" s="471"/>
      <c r="AEJ32" s="471"/>
      <c r="AEK32" s="471"/>
      <c r="AEL32" s="471"/>
      <c r="AEM32" s="471"/>
      <c r="AEN32" s="471"/>
      <c r="AEO32" s="471"/>
      <c r="AEP32" s="471"/>
      <c r="AEQ32" s="471"/>
      <c r="AER32" s="471"/>
      <c r="AES32" s="471"/>
      <c r="AET32" s="471"/>
      <c r="AEU32" s="471"/>
      <c r="AEV32" s="471"/>
      <c r="AEW32" s="471"/>
      <c r="AEX32" s="471"/>
      <c r="AEY32" s="471"/>
      <c r="AEZ32" s="471"/>
      <c r="AFA32" s="471"/>
      <c r="AFB32" s="471"/>
      <c r="AFC32" s="471"/>
      <c r="AFD32" s="471"/>
      <c r="AFE32" s="471"/>
      <c r="AFF32" s="471"/>
      <c r="AFG32" s="471"/>
      <c r="AFH32" s="471"/>
      <c r="AFI32" s="471"/>
      <c r="AFJ32" s="471"/>
      <c r="AFK32" s="471"/>
      <c r="AFL32" s="471"/>
      <c r="AFM32" s="471"/>
      <c r="AFN32" s="471"/>
      <c r="AFO32" s="471"/>
      <c r="AFP32" s="471"/>
      <c r="AFQ32" s="471"/>
      <c r="AFR32" s="471"/>
      <c r="AFS32" s="471"/>
      <c r="AFT32" s="471"/>
      <c r="AFU32" s="471"/>
      <c r="AFV32" s="471"/>
      <c r="AFW32" s="471"/>
      <c r="AFX32" s="471"/>
      <c r="AFY32" s="471"/>
      <c r="AFZ32" s="471"/>
      <c r="AGA32" s="471"/>
      <c r="AGB32" s="471"/>
      <c r="AGC32" s="471"/>
      <c r="AGD32" s="471"/>
      <c r="AGE32" s="471"/>
      <c r="AGF32" s="471"/>
      <c r="AGG32" s="471"/>
      <c r="AGH32" s="471"/>
      <c r="AGI32" s="471"/>
      <c r="AGJ32" s="471"/>
      <c r="AGK32" s="471"/>
      <c r="AGL32" s="471"/>
      <c r="AGM32" s="471"/>
      <c r="AGN32" s="471"/>
      <c r="AGO32" s="471"/>
      <c r="AGP32" s="471"/>
      <c r="AGQ32" s="471"/>
      <c r="AGR32" s="471"/>
      <c r="AGS32" s="471"/>
      <c r="AGT32" s="471"/>
      <c r="AGU32" s="471"/>
      <c r="AGV32" s="471"/>
      <c r="AGW32" s="471"/>
      <c r="AGX32" s="471"/>
      <c r="AGY32" s="471"/>
      <c r="AGZ32" s="471"/>
      <c r="AHA32" s="471"/>
      <c r="AHB32" s="471"/>
      <c r="AHC32" s="471"/>
      <c r="AHD32" s="471"/>
      <c r="AHE32" s="471"/>
      <c r="AHF32" s="471"/>
      <c r="AHG32" s="471"/>
      <c r="AHH32" s="471"/>
      <c r="AHI32" s="471"/>
      <c r="AHJ32" s="471"/>
      <c r="AHK32" s="471"/>
      <c r="AHL32" s="471"/>
      <c r="AHM32" s="471"/>
      <c r="AHN32" s="471"/>
      <c r="AHO32" s="471"/>
      <c r="AHP32" s="471"/>
      <c r="AHQ32" s="471"/>
      <c r="AHR32" s="471"/>
      <c r="AHS32" s="471"/>
      <c r="AHT32" s="471"/>
      <c r="AHU32" s="471"/>
      <c r="AHV32" s="471"/>
      <c r="AHW32" s="471"/>
      <c r="AHX32" s="471"/>
      <c r="AHY32" s="471"/>
      <c r="AHZ32" s="471"/>
      <c r="AIA32" s="471"/>
      <c r="AIB32" s="471"/>
      <c r="AIC32" s="471"/>
      <c r="AID32" s="471"/>
      <c r="AIE32" s="471"/>
      <c r="AIF32" s="471"/>
      <c r="AIG32" s="471"/>
      <c r="AIH32" s="471"/>
      <c r="AII32" s="471"/>
      <c r="AIJ32" s="471"/>
      <c r="AIK32" s="471"/>
      <c r="AIL32" s="471"/>
      <c r="AIM32" s="471"/>
      <c r="AIN32" s="471"/>
      <c r="AIO32" s="471"/>
      <c r="AIP32" s="471"/>
      <c r="AIQ32" s="471"/>
      <c r="AIR32" s="471"/>
      <c r="AIS32" s="471"/>
      <c r="AIT32" s="471"/>
      <c r="AIU32" s="471"/>
      <c r="AIV32" s="471"/>
      <c r="AIW32" s="471"/>
      <c r="AIX32" s="471"/>
      <c r="AIY32" s="471"/>
      <c r="AIZ32" s="471"/>
      <c r="AJA32" s="471"/>
      <c r="AJB32" s="471"/>
      <c r="AJC32" s="471"/>
      <c r="AJD32" s="471"/>
      <c r="AJE32" s="471"/>
      <c r="AJF32" s="471"/>
      <c r="AJG32" s="471"/>
      <c r="AJH32" s="471"/>
      <c r="AJI32" s="471"/>
      <c r="AJJ32" s="471"/>
      <c r="AJK32" s="471"/>
      <c r="AJL32" s="471"/>
      <c r="AJM32" s="471"/>
      <c r="AJN32" s="471"/>
      <c r="AJO32" s="471"/>
      <c r="AJP32" s="471"/>
      <c r="AJQ32" s="471"/>
      <c r="AJR32" s="471"/>
      <c r="AJS32" s="471"/>
      <c r="AJT32" s="471"/>
      <c r="AJU32" s="471"/>
      <c r="AJV32" s="471"/>
      <c r="AJW32" s="471"/>
      <c r="AJX32" s="471"/>
      <c r="AJY32" s="471"/>
      <c r="AJZ32" s="471"/>
      <c r="AKA32" s="471"/>
      <c r="AKB32" s="471"/>
      <c r="AKC32" s="471"/>
      <c r="AKD32" s="471"/>
      <c r="AKE32" s="471"/>
      <c r="AKF32" s="471"/>
      <c r="AKG32" s="471"/>
      <c r="AKH32" s="471"/>
      <c r="AKI32" s="471"/>
      <c r="AKJ32" s="471"/>
      <c r="AKK32" s="471"/>
      <c r="AKL32" s="471"/>
      <c r="AKM32" s="471"/>
      <c r="AKN32" s="471"/>
      <c r="AKO32" s="471"/>
      <c r="AKP32" s="471"/>
      <c r="AKQ32" s="471"/>
      <c r="AKR32" s="471"/>
      <c r="AKS32" s="471"/>
      <c r="AKT32" s="471"/>
      <c r="AKU32" s="471"/>
      <c r="AKV32" s="471"/>
      <c r="AKW32" s="471"/>
      <c r="AKX32" s="471"/>
      <c r="AKY32" s="471"/>
      <c r="AKZ32" s="471"/>
      <c r="ALA32" s="471"/>
      <c r="ALB32" s="471"/>
      <c r="ALC32" s="471"/>
      <c r="ALD32" s="471"/>
      <c r="ALE32" s="471"/>
      <c r="ALF32" s="471"/>
      <c r="ALG32" s="471"/>
      <c r="ALH32" s="471"/>
      <c r="ALI32" s="471"/>
      <c r="ALJ32" s="471"/>
      <c r="ALK32" s="471"/>
      <c r="ALL32" s="471"/>
      <c r="ALM32" s="471"/>
      <c r="ALN32" s="471"/>
      <c r="ALO32" s="471"/>
      <c r="ALP32" s="471"/>
      <c r="ALQ32" s="471"/>
      <c r="ALR32" s="471"/>
      <c r="ALS32" s="471"/>
      <c r="ALT32" s="471"/>
      <c r="ALU32" s="471"/>
      <c r="ALV32" s="471"/>
      <c r="ALW32" s="471"/>
      <c r="ALX32" s="471"/>
      <c r="ALY32" s="471"/>
      <c r="ALZ32" s="471"/>
      <c r="AMA32" s="471"/>
      <c r="AMB32" s="471"/>
      <c r="AMC32" s="471"/>
      <c r="AMD32" s="471"/>
      <c r="AME32" s="471"/>
      <c r="AMF32" s="471"/>
      <c r="AMG32" s="471"/>
      <c r="AMH32" s="471"/>
      <c r="AMI32" s="471"/>
      <c r="AMJ32" s="471"/>
      <c r="AMK32" s="471"/>
      <c r="AML32" s="471"/>
      <c r="AMM32" s="471"/>
      <c r="AMN32" s="471"/>
      <c r="AMO32" s="471"/>
      <c r="AMP32" s="471"/>
      <c r="AMQ32" s="471"/>
      <c r="AMR32" s="471"/>
      <c r="AMS32" s="471"/>
      <c r="AMT32" s="471"/>
      <c r="AMU32" s="471"/>
      <c r="AMV32" s="471"/>
      <c r="AMW32" s="471"/>
      <c r="AMX32" s="471"/>
      <c r="AMY32" s="471"/>
      <c r="AMZ32" s="471"/>
      <c r="ANA32" s="471"/>
      <c r="ANB32" s="471"/>
      <c r="ANC32" s="471"/>
      <c r="AND32" s="471"/>
      <c r="ANE32" s="471"/>
      <c r="ANF32" s="471"/>
      <c r="ANG32" s="471"/>
      <c r="ANH32" s="471"/>
      <c r="ANI32" s="471"/>
      <c r="ANJ32" s="471"/>
      <c r="ANK32" s="471"/>
      <c r="ANL32" s="471"/>
      <c r="ANM32" s="471"/>
      <c r="ANN32" s="471"/>
      <c r="ANO32" s="471"/>
      <c r="ANP32" s="471"/>
      <c r="ANQ32" s="471"/>
      <c r="ANR32" s="471"/>
      <c r="ANS32" s="471"/>
      <c r="ANT32" s="471"/>
      <c r="ANU32" s="471"/>
      <c r="ANV32" s="471"/>
      <c r="ANW32" s="471"/>
      <c r="ANX32" s="471"/>
      <c r="ANY32" s="471"/>
      <c r="ANZ32" s="471"/>
      <c r="AOA32" s="471"/>
      <c r="AOB32" s="471"/>
      <c r="AOC32" s="471"/>
      <c r="AOD32" s="471"/>
      <c r="AOE32" s="471"/>
      <c r="AOF32" s="471"/>
      <c r="AOG32" s="471"/>
      <c r="AOH32" s="471"/>
      <c r="AOI32" s="471"/>
      <c r="AOJ32" s="471"/>
      <c r="AOK32" s="471"/>
      <c r="AOL32" s="471"/>
      <c r="AOM32" s="471"/>
      <c r="AON32" s="471"/>
      <c r="AOO32" s="471"/>
      <c r="AOP32" s="471"/>
      <c r="AOQ32" s="471"/>
      <c r="AOR32" s="471"/>
      <c r="AOS32" s="471"/>
      <c r="AOT32" s="471"/>
      <c r="AOU32" s="471"/>
      <c r="AOV32" s="471"/>
      <c r="AOW32" s="471"/>
      <c r="AOX32" s="471"/>
      <c r="AOY32" s="471"/>
      <c r="AOZ32" s="471"/>
      <c r="APA32" s="471"/>
      <c r="APB32" s="471"/>
      <c r="APC32" s="471"/>
      <c r="APD32" s="471"/>
      <c r="APE32" s="471"/>
      <c r="APF32" s="471"/>
      <c r="APG32" s="471"/>
      <c r="APH32" s="471"/>
      <c r="API32" s="471"/>
      <c r="APJ32" s="471"/>
      <c r="APK32" s="471"/>
      <c r="APL32" s="471"/>
      <c r="APM32" s="471"/>
      <c r="APN32" s="471"/>
      <c r="APO32" s="471"/>
      <c r="APP32" s="471"/>
      <c r="APQ32" s="471"/>
      <c r="APR32" s="471"/>
      <c r="APS32" s="471"/>
      <c r="APT32" s="471"/>
      <c r="APU32" s="471"/>
      <c r="APV32" s="471"/>
      <c r="APW32" s="471"/>
      <c r="APX32" s="471"/>
      <c r="APY32" s="471"/>
      <c r="APZ32" s="471"/>
      <c r="AQA32" s="471"/>
      <c r="AQB32" s="471"/>
      <c r="AQC32" s="471"/>
      <c r="AQD32" s="471"/>
      <c r="AQE32" s="471"/>
      <c r="AQF32" s="471"/>
      <c r="AQG32" s="471"/>
      <c r="AQH32" s="471"/>
      <c r="AQI32" s="471"/>
      <c r="AQJ32" s="471"/>
      <c r="AQK32" s="471"/>
      <c r="AQL32" s="471"/>
      <c r="AQM32" s="471"/>
      <c r="AQN32" s="471"/>
      <c r="AQO32" s="471"/>
      <c r="AQP32" s="471"/>
      <c r="AQQ32" s="471"/>
      <c r="AQR32" s="471"/>
      <c r="AQS32" s="471"/>
      <c r="AQT32" s="471"/>
      <c r="AQU32" s="471"/>
      <c r="AQV32" s="471"/>
      <c r="AQW32" s="471"/>
      <c r="AQX32" s="471"/>
      <c r="AQY32" s="471"/>
      <c r="AQZ32" s="471"/>
      <c r="ARA32" s="471"/>
      <c r="ARB32" s="471"/>
      <c r="ARC32" s="471"/>
      <c r="ARD32" s="471"/>
      <c r="ARE32" s="471"/>
      <c r="ARF32" s="471"/>
      <c r="ARG32" s="471"/>
      <c r="ARH32" s="471"/>
      <c r="ARI32" s="471"/>
      <c r="ARJ32" s="471"/>
      <c r="ARK32" s="471"/>
      <c r="ARL32" s="471"/>
      <c r="ARM32" s="471"/>
      <c r="ARN32" s="471"/>
      <c r="ARO32" s="471"/>
      <c r="ARP32" s="471"/>
      <c r="ARQ32" s="471"/>
      <c r="ARR32" s="471"/>
      <c r="ARS32" s="471"/>
      <c r="ART32" s="471"/>
      <c r="ARU32" s="471"/>
      <c r="ARV32" s="471"/>
      <c r="ARW32" s="471"/>
      <c r="ARX32" s="471"/>
      <c r="ARY32" s="471"/>
      <c r="ARZ32" s="471"/>
      <c r="ASA32" s="471"/>
      <c r="ASB32" s="471"/>
      <c r="ASC32" s="471"/>
      <c r="ASD32" s="471"/>
      <c r="ASE32" s="471"/>
      <c r="ASF32" s="471"/>
      <c r="ASG32" s="471"/>
      <c r="ASH32" s="471"/>
      <c r="ASI32" s="471"/>
      <c r="ASJ32" s="471"/>
      <c r="ASK32" s="471"/>
      <c r="ASL32" s="471"/>
      <c r="ASM32" s="471"/>
      <c r="ASN32" s="471"/>
      <c r="ASO32" s="471"/>
      <c r="ASP32" s="471"/>
      <c r="ASQ32" s="471"/>
      <c r="ASR32" s="471"/>
      <c r="ASS32" s="471"/>
      <c r="AST32" s="471"/>
      <c r="ASU32" s="471"/>
      <c r="ASV32" s="471"/>
      <c r="ASW32" s="471"/>
      <c r="ASX32" s="471"/>
      <c r="ASY32" s="471"/>
      <c r="ASZ32" s="471"/>
      <c r="ATA32" s="471"/>
      <c r="ATB32" s="471"/>
      <c r="ATC32" s="471"/>
      <c r="ATD32" s="471"/>
      <c r="ATE32" s="471"/>
      <c r="ATF32" s="471"/>
      <c r="ATG32" s="471"/>
      <c r="ATH32" s="471"/>
      <c r="ATI32" s="471"/>
      <c r="ATJ32" s="471"/>
      <c r="ATK32" s="471"/>
      <c r="ATL32" s="471"/>
      <c r="ATM32" s="471"/>
      <c r="ATN32" s="471"/>
      <c r="ATO32" s="471"/>
      <c r="ATP32" s="471"/>
      <c r="ATQ32" s="471"/>
      <c r="ATR32" s="471"/>
      <c r="ATS32" s="471"/>
      <c r="ATT32" s="471"/>
      <c r="ATU32" s="471"/>
      <c r="ATV32" s="471"/>
      <c r="ATW32" s="471"/>
      <c r="ATX32" s="471"/>
      <c r="ATY32" s="471"/>
      <c r="ATZ32" s="471"/>
      <c r="AUA32" s="471"/>
      <c r="AUB32" s="471"/>
      <c r="AUC32" s="471"/>
      <c r="AUD32" s="471"/>
      <c r="AUE32" s="471"/>
      <c r="AUF32" s="471"/>
      <c r="AUG32" s="471"/>
      <c r="AUH32" s="471"/>
      <c r="AUI32" s="471"/>
      <c r="AUJ32" s="471"/>
      <c r="AUK32" s="471"/>
      <c r="AUL32" s="471"/>
      <c r="AUM32" s="471"/>
      <c r="AUN32" s="471"/>
      <c r="AUO32" s="471"/>
      <c r="AUP32" s="471"/>
      <c r="AUQ32" s="471"/>
      <c r="AUR32" s="471"/>
      <c r="AUS32" s="471"/>
      <c r="AUT32" s="471"/>
      <c r="AUU32" s="471"/>
      <c r="AUV32" s="471"/>
      <c r="AUW32" s="471"/>
      <c r="AUX32" s="471"/>
      <c r="AUY32" s="471"/>
      <c r="AUZ32" s="471"/>
      <c r="AVA32" s="471"/>
      <c r="AVB32" s="471"/>
      <c r="AVC32" s="471"/>
      <c r="AVD32" s="471"/>
      <c r="AVE32" s="471"/>
      <c r="AVF32" s="471"/>
      <c r="AVG32" s="471"/>
      <c r="AVH32" s="471"/>
      <c r="AVI32" s="471"/>
      <c r="AVJ32" s="471"/>
      <c r="AVK32" s="471"/>
      <c r="AVL32" s="471"/>
      <c r="AVM32" s="471"/>
      <c r="AVN32" s="471"/>
      <c r="AVO32" s="471"/>
      <c r="AVP32" s="471"/>
      <c r="AVQ32" s="471"/>
      <c r="AVR32" s="471"/>
      <c r="AVS32" s="471"/>
      <c r="AVT32" s="471"/>
      <c r="AVU32" s="471"/>
      <c r="AVV32" s="471"/>
      <c r="AVW32" s="471"/>
      <c r="AVX32" s="471"/>
      <c r="AVY32" s="471"/>
      <c r="AVZ32" s="471"/>
      <c r="AWA32" s="471"/>
      <c r="AWB32" s="471"/>
      <c r="AWC32" s="471"/>
      <c r="AWD32" s="471"/>
      <c r="AWE32" s="471"/>
      <c r="AWF32" s="471"/>
      <c r="AWG32" s="471"/>
      <c r="AWH32" s="471"/>
      <c r="AWI32" s="471"/>
      <c r="AWJ32" s="471"/>
      <c r="AWK32" s="471"/>
      <c r="AWL32" s="471"/>
      <c r="AWM32" s="471"/>
      <c r="AWN32" s="471"/>
      <c r="AWO32" s="471"/>
      <c r="AWP32" s="471"/>
      <c r="AWQ32" s="471"/>
      <c r="AWR32" s="471"/>
      <c r="AWS32" s="471"/>
      <c r="AWT32" s="471"/>
      <c r="AWU32" s="471"/>
      <c r="AWV32" s="471"/>
      <c r="AWW32" s="471"/>
      <c r="AWX32" s="471"/>
      <c r="AWY32" s="471"/>
      <c r="AWZ32" s="471"/>
      <c r="AXA32" s="471"/>
      <c r="AXB32" s="471"/>
      <c r="AXC32" s="471"/>
      <c r="AXD32" s="471"/>
      <c r="AXE32" s="471"/>
      <c r="AXF32" s="471"/>
      <c r="AXG32" s="471"/>
      <c r="AXH32" s="471"/>
      <c r="AXI32" s="471"/>
      <c r="AXJ32" s="471"/>
      <c r="AXK32" s="471"/>
      <c r="AXL32" s="471"/>
      <c r="AXM32" s="471"/>
      <c r="AXN32" s="471"/>
      <c r="AXO32" s="471"/>
      <c r="AXP32" s="471"/>
      <c r="AXQ32" s="471"/>
      <c r="AXR32" s="471"/>
      <c r="AXS32" s="471"/>
      <c r="AXT32" s="471"/>
      <c r="AXU32" s="471"/>
      <c r="AXV32" s="471"/>
      <c r="AXW32" s="471"/>
      <c r="AXX32" s="471"/>
      <c r="AXY32" s="471"/>
      <c r="AXZ32" s="471"/>
      <c r="AYA32" s="471"/>
      <c r="AYB32" s="471"/>
      <c r="AYC32" s="471"/>
      <c r="AYD32" s="471"/>
      <c r="AYE32" s="471"/>
      <c r="AYF32" s="471"/>
      <c r="AYG32" s="471"/>
      <c r="AYH32" s="471"/>
      <c r="AYI32" s="471"/>
      <c r="AYJ32" s="471"/>
      <c r="AYK32" s="471"/>
      <c r="AYL32" s="471"/>
      <c r="AYM32" s="471"/>
      <c r="AYN32" s="471"/>
      <c r="AYO32" s="471"/>
      <c r="AYP32" s="471"/>
      <c r="AYQ32" s="471"/>
      <c r="AYR32" s="471"/>
      <c r="AYS32" s="471"/>
      <c r="AYT32" s="471"/>
      <c r="AYU32" s="471"/>
      <c r="AYV32" s="471"/>
      <c r="AYW32" s="471"/>
      <c r="AYX32" s="471"/>
      <c r="AYY32" s="471"/>
      <c r="AYZ32" s="471"/>
      <c r="AZA32" s="471"/>
      <c r="AZB32" s="471"/>
      <c r="AZC32" s="471"/>
      <c r="AZD32" s="471"/>
      <c r="AZE32" s="471"/>
      <c r="AZF32" s="471"/>
      <c r="AZG32" s="471"/>
      <c r="AZH32" s="471"/>
      <c r="AZI32" s="471"/>
      <c r="AZJ32" s="471"/>
      <c r="AZK32" s="471"/>
      <c r="AZL32" s="471"/>
      <c r="AZM32" s="471"/>
      <c r="AZN32" s="471"/>
      <c r="AZO32" s="471"/>
      <c r="AZP32" s="471"/>
      <c r="AZQ32" s="471"/>
      <c r="AZR32" s="471"/>
      <c r="AZS32" s="471"/>
      <c r="AZT32" s="471"/>
      <c r="AZU32" s="471"/>
      <c r="AZV32" s="471"/>
      <c r="AZW32" s="471"/>
      <c r="AZX32" s="471"/>
      <c r="AZY32" s="471"/>
      <c r="AZZ32" s="471"/>
      <c r="BAA32" s="471"/>
      <c r="BAB32" s="471"/>
      <c r="BAC32" s="471"/>
      <c r="BAD32" s="471"/>
      <c r="BAE32" s="471"/>
      <c r="BAF32" s="471"/>
      <c r="BAG32" s="471"/>
      <c r="BAH32" s="471"/>
      <c r="BAI32" s="471"/>
      <c r="BAJ32" s="471"/>
      <c r="BAK32" s="471"/>
      <c r="BAL32" s="471"/>
      <c r="BAM32" s="471"/>
      <c r="BAN32" s="471"/>
      <c r="BAO32" s="471"/>
      <c r="BAP32" s="471"/>
      <c r="BAQ32" s="471"/>
      <c r="BAR32" s="471"/>
      <c r="BAS32" s="471"/>
      <c r="BAT32" s="471"/>
      <c r="BAU32" s="471"/>
      <c r="BAV32" s="471"/>
      <c r="BAW32" s="471"/>
      <c r="BAX32" s="471"/>
      <c r="BAY32" s="471"/>
      <c r="BAZ32" s="471"/>
      <c r="BBA32" s="471"/>
      <c r="BBB32" s="471"/>
      <c r="BBC32" s="471"/>
      <c r="BBD32" s="471"/>
      <c r="BBE32" s="471"/>
      <c r="BBF32" s="471"/>
      <c r="BBG32" s="471"/>
      <c r="BBH32" s="471"/>
      <c r="BBI32" s="471"/>
      <c r="BBJ32" s="471"/>
      <c r="BBK32" s="471"/>
      <c r="BBL32" s="471"/>
      <c r="BBM32" s="471"/>
      <c r="BBN32" s="471"/>
      <c r="BBO32" s="471"/>
      <c r="BBP32" s="471"/>
      <c r="BBQ32" s="471"/>
      <c r="BBR32" s="471"/>
      <c r="BBS32" s="471"/>
      <c r="BBT32" s="471"/>
      <c r="BBU32" s="471"/>
      <c r="BBV32" s="471"/>
      <c r="BBW32" s="471"/>
      <c r="BBX32" s="471"/>
      <c r="BBY32" s="471"/>
      <c r="BBZ32" s="471"/>
      <c r="BCA32" s="471"/>
      <c r="BCB32" s="471"/>
      <c r="BCC32" s="471"/>
      <c r="BCD32" s="471"/>
      <c r="BCE32" s="471"/>
      <c r="BCF32" s="471"/>
      <c r="BCG32" s="471"/>
      <c r="BCH32" s="471"/>
      <c r="BCI32" s="471"/>
      <c r="BCJ32" s="471"/>
      <c r="BCK32" s="471"/>
      <c r="BCL32" s="471"/>
      <c r="BCM32" s="471"/>
      <c r="BCN32" s="471"/>
      <c r="BCO32" s="471"/>
      <c r="BCP32" s="471"/>
      <c r="BCQ32" s="471"/>
      <c r="BCR32" s="471"/>
      <c r="BCS32" s="471"/>
      <c r="BCT32" s="471"/>
      <c r="BCU32" s="471"/>
      <c r="BCV32" s="471"/>
      <c r="BCW32" s="471"/>
      <c r="BCX32" s="471"/>
      <c r="BCY32" s="471"/>
      <c r="BCZ32" s="471"/>
      <c r="BDA32" s="471"/>
      <c r="BDB32" s="471"/>
      <c r="BDC32" s="471"/>
      <c r="BDD32" s="471"/>
      <c r="BDE32" s="471"/>
      <c r="BDF32" s="471"/>
      <c r="BDG32" s="471"/>
      <c r="BDH32" s="471"/>
      <c r="BDI32" s="471"/>
      <c r="BDJ32" s="471"/>
      <c r="BDK32" s="471"/>
      <c r="BDL32" s="471"/>
      <c r="BDM32" s="471"/>
      <c r="BDN32" s="471"/>
      <c r="BDO32" s="471"/>
      <c r="BDP32" s="471"/>
      <c r="BDQ32" s="471"/>
      <c r="BDR32" s="471"/>
      <c r="BDS32" s="471"/>
      <c r="BDT32" s="471"/>
      <c r="BDU32" s="471"/>
      <c r="BDV32" s="471"/>
      <c r="BDW32" s="471"/>
      <c r="BDX32" s="471"/>
      <c r="BDY32" s="471"/>
      <c r="BDZ32" s="471"/>
      <c r="BEA32" s="471"/>
      <c r="BEB32" s="471"/>
      <c r="BEC32" s="471"/>
      <c r="BED32" s="471"/>
    </row>
    <row r="33" spans="1:1486" s="421" customFormat="1" ht="28.5" x14ac:dyDescent="0.2">
      <c r="A33" s="429" t="str">
        <f>'P8'!B8</f>
        <v>8.1. Diseño y ejecución de un modelo de gestión de I+D+i, extensión y asistencia técnica agroindustrial, específico para la cadena</v>
      </c>
      <c r="B33" s="48">
        <f>'P8'!E8</f>
        <v>645734393</v>
      </c>
      <c r="C33" s="48">
        <f>'P8'!F8</f>
        <v>1206568336</v>
      </c>
      <c r="D33" s="48">
        <f>'P8'!G8</f>
        <v>1088776336</v>
      </c>
      <c r="E33" s="48">
        <f>'P8'!H8</f>
        <v>1088776336</v>
      </c>
      <c r="F33" s="48">
        <f>'P8'!I8</f>
        <v>1088776336</v>
      </c>
      <c r="G33" s="48">
        <f>'P8'!J8</f>
        <v>1088776336</v>
      </c>
      <c r="H33" s="48">
        <f>'P8'!K8</f>
        <v>1088776336</v>
      </c>
      <c r="I33" s="48">
        <f>'P8'!L8</f>
        <v>1088776336</v>
      </c>
      <c r="J33" s="48">
        <f>'P8'!M8</f>
        <v>1088776336</v>
      </c>
      <c r="K33" s="48">
        <f>'P8'!N8</f>
        <v>1088776336</v>
      </c>
      <c r="L33" s="48">
        <f>'P8'!O8</f>
        <v>1088776336</v>
      </c>
      <c r="M33" s="48">
        <f>'P8'!P8</f>
        <v>1088776336</v>
      </c>
      <c r="N33" s="48">
        <f>'P8'!Q8</f>
        <v>1088776336</v>
      </c>
      <c r="O33" s="48">
        <f>'P8'!R8</f>
        <v>1088776336</v>
      </c>
      <c r="P33" s="48">
        <f>'P8'!S8</f>
        <v>1088776336</v>
      </c>
      <c r="Q33" s="48">
        <f>'P8'!T8</f>
        <v>1088776336</v>
      </c>
      <c r="R33" s="48">
        <f>'P8'!U8</f>
        <v>1088776336</v>
      </c>
      <c r="S33" s="48">
        <f>'P8'!V8</f>
        <v>1088776336</v>
      </c>
      <c r="T33" s="48">
        <f>'P8'!W8</f>
        <v>1088776336</v>
      </c>
      <c r="U33" s="48">
        <f>'P8'!X8</f>
        <v>1088776336</v>
      </c>
      <c r="V33" s="48">
        <f>'P8'!Y8</f>
        <v>21450276777</v>
      </c>
      <c r="W33" s="281">
        <f t="shared" si="1"/>
        <v>6.1249453329675664E-3</v>
      </c>
      <c r="X33" s="471"/>
      <c r="Y33" s="471"/>
      <c r="Z33" s="471"/>
      <c r="AA33" s="471"/>
      <c r="AB33" s="471"/>
      <c r="AC33" s="471"/>
      <c r="AD33" s="471"/>
      <c r="AE33" s="471"/>
      <c r="AF33" s="471"/>
      <c r="AG33" s="471"/>
      <c r="AH33" s="471"/>
      <c r="AI33" s="471"/>
      <c r="AJ33" s="471"/>
      <c r="AK33" s="471"/>
      <c r="AL33" s="471"/>
      <c r="AM33" s="471"/>
      <c r="AN33" s="471"/>
      <c r="AO33" s="471"/>
      <c r="AP33" s="471"/>
      <c r="AQ33" s="471"/>
      <c r="AR33" s="471"/>
      <c r="AS33" s="471"/>
      <c r="AT33" s="471"/>
      <c r="AU33" s="471"/>
      <c r="AV33" s="471"/>
      <c r="AW33" s="471"/>
      <c r="AX33" s="471"/>
      <c r="AY33" s="471"/>
      <c r="AZ33" s="471"/>
      <c r="BA33" s="471"/>
      <c r="BB33" s="471"/>
      <c r="BC33" s="471"/>
      <c r="BD33" s="471"/>
      <c r="BE33" s="471"/>
      <c r="BF33" s="471"/>
      <c r="BG33" s="471"/>
      <c r="BH33" s="471"/>
      <c r="BI33" s="471"/>
      <c r="BJ33" s="471"/>
      <c r="BK33" s="471"/>
      <c r="BL33" s="471"/>
      <c r="BM33" s="471"/>
      <c r="BN33" s="471"/>
      <c r="BO33" s="471"/>
      <c r="BP33" s="471"/>
      <c r="BQ33" s="471"/>
      <c r="BR33" s="471"/>
      <c r="BS33" s="471"/>
      <c r="BT33" s="471"/>
      <c r="BU33" s="471"/>
      <c r="BV33" s="471"/>
      <c r="BW33" s="471"/>
      <c r="BX33" s="471"/>
      <c r="BY33" s="471"/>
      <c r="BZ33" s="471"/>
      <c r="CA33" s="471"/>
      <c r="CB33" s="471"/>
      <c r="CC33" s="471"/>
      <c r="CD33" s="471"/>
      <c r="CE33" s="471"/>
      <c r="CF33" s="471"/>
      <c r="CG33" s="471"/>
      <c r="CH33" s="471"/>
      <c r="CI33" s="471"/>
      <c r="CJ33" s="471"/>
      <c r="CK33" s="471"/>
      <c r="CL33" s="471"/>
      <c r="CM33" s="471"/>
      <c r="CN33" s="471"/>
      <c r="CO33" s="471"/>
      <c r="CP33" s="471"/>
      <c r="CQ33" s="471"/>
      <c r="CR33" s="471"/>
      <c r="CS33" s="471"/>
      <c r="CT33" s="471"/>
      <c r="CU33" s="471"/>
      <c r="CV33" s="471"/>
      <c r="CW33" s="471"/>
      <c r="CX33" s="471"/>
      <c r="CY33" s="471"/>
      <c r="CZ33" s="471"/>
      <c r="DA33" s="471"/>
      <c r="DB33" s="471"/>
      <c r="DC33" s="471"/>
      <c r="DD33" s="471"/>
      <c r="DE33" s="471"/>
      <c r="DF33" s="471"/>
      <c r="DG33" s="471"/>
      <c r="DH33" s="471"/>
      <c r="DI33" s="471"/>
      <c r="DJ33" s="471"/>
      <c r="DK33" s="471"/>
      <c r="DL33" s="471"/>
      <c r="DM33" s="471"/>
      <c r="DN33" s="471"/>
      <c r="DO33" s="471"/>
      <c r="DP33" s="471"/>
      <c r="DQ33" s="471"/>
      <c r="DR33" s="471"/>
      <c r="DS33" s="471"/>
      <c r="DT33" s="471"/>
      <c r="DU33" s="471"/>
      <c r="DV33" s="471"/>
      <c r="DW33" s="471"/>
      <c r="DX33" s="471"/>
      <c r="DY33" s="471"/>
      <c r="DZ33" s="471"/>
      <c r="EA33" s="471"/>
      <c r="EB33" s="471"/>
      <c r="EC33" s="471"/>
      <c r="ED33" s="471"/>
      <c r="EE33" s="471"/>
      <c r="EF33" s="471"/>
      <c r="EG33" s="471"/>
      <c r="EH33" s="471"/>
      <c r="EI33" s="471"/>
      <c r="EJ33" s="471"/>
      <c r="EK33" s="471"/>
      <c r="EL33" s="471"/>
      <c r="EM33" s="471"/>
      <c r="EN33" s="471"/>
      <c r="EO33" s="471"/>
      <c r="EP33" s="471"/>
      <c r="EQ33" s="471"/>
      <c r="ER33" s="471"/>
      <c r="ES33" s="471"/>
      <c r="ET33" s="471"/>
      <c r="EU33" s="471"/>
      <c r="EV33" s="471"/>
      <c r="EW33" s="471"/>
      <c r="EX33" s="471"/>
      <c r="EY33" s="471"/>
      <c r="EZ33" s="471"/>
      <c r="FA33" s="471"/>
      <c r="FB33" s="471"/>
      <c r="FC33" s="471"/>
      <c r="FD33" s="471"/>
      <c r="FE33" s="471"/>
      <c r="FF33" s="471"/>
      <c r="FG33" s="471"/>
      <c r="FH33" s="471"/>
      <c r="FI33" s="471"/>
      <c r="FJ33" s="471"/>
      <c r="FK33" s="471"/>
      <c r="FL33" s="471"/>
      <c r="FM33" s="471"/>
      <c r="FN33" s="471"/>
      <c r="FO33" s="471"/>
      <c r="FP33" s="471"/>
      <c r="FQ33" s="471"/>
      <c r="FR33" s="471"/>
      <c r="FS33" s="471"/>
      <c r="FT33" s="471"/>
      <c r="FU33" s="471"/>
      <c r="FV33" s="471"/>
      <c r="FW33" s="471"/>
      <c r="FX33" s="471"/>
      <c r="FY33" s="471"/>
      <c r="FZ33" s="471"/>
      <c r="GA33" s="471"/>
      <c r="GB33" s="471"/>
      <c r="GC33" s="471"/>
      <c r="GD33" s="471"/>
      <c r="GE33" s="471"/>
      <c r="GF33" s="471"/>
      <c r="GG33" s="471"/>
      <c r="GH33" s="471"/>
      <c r="GI33" s="471"/>
      <c r="GJ33" s="471"/>
      <c r="GK33" s="471"/>
      <c r="GL33" s="471"/>
      <c r="GM33" s="471"/>
      <c r="GN33" s="471"/>
      <c r="GO33" s="471"/>
      <c r="GP33" s="471"/>
      <c r="GQ33" s="471"/>
      <c r="GR33" s="471"/>
      <c r="GS33" s="471"/>
      <c r="GT33" s="471"/>
      <c r="GU33" s="471"/>
      <c r="GV33" s="471"/>
      <c r="GW33" s="471"/>
      <c r="GX33" s="471"/>
      <c r="GY33" s="471"/>
      <c r="GZ33" s="471"/>
      <c r="HA33" s="471"/>
      <c r="HB33" s="471"/>
      <c r="HC33" s="471"/>
      <c r="HD33" s="471"/>
      <c r="HE33" s="471"/>
      <c r="HF33" s="471"/>
      <c r="HG33" s="471"/>
      <c r="HH33" s="471"/>
      <c r="HI33" s="471"/>
      <c r="HJ33" s="471"/>
      <c r="HK33" s="471"/>
      <c r="HL33" s="471"/>
      <c r="HM33" s="471"/>
      <c r="HN33" s="471"/>
      <c r="HO33" s="471"/>
      <c r="HP33" s="471"/>
      <c r="HQ33" s="471"/>
      <c r="HR33" s="471"/>
      <c r="HS33" s="471"/>
      <c r="HT33" s="471"/>
      <c r="HU33" s="471"/>
      <c r="HV33" s="471"/>
      <c r="HW33" s="471"/>
      <c r="HX33" s="471"/>
      <c r="HY33" s="471"/>
      <c r="HZ33" s="471"/>
      <c r="IA33" s="471"/>
      <c r="IB33" s="471"/>
      <c r="IC33" s="471"/>
      <c r="ID33" s="471"/>
      <c r="IE33" s="471"/>
      <c r="IF33" s="471"/>
      <c r="IG33" s="471"/>
      <c r="IH33" s="471"/>
      <c r="II33" s="471"/>
      <c r="IJ33" s="471"/>
      <c r="IK33" s="471"/>
      <c r="IL33" s="471"/>
      <c r="IM33" s="471"/>
      <c r="IN33" s="471"/>
      <c r="IO33" s="471"/>
      <c r="IP33" s="471"/>
      <c r="IQ33" s="471"/>
      <c r="IR33" s="471"/>
      <c r="IS33" s="471"/>
      <c r="IT33" s="471"/>
      <c r="IU33" s="471"/>
      <c r="IV33" s="471"/>
      <c r="IW33" s="471"/>
      <c r="IX33" s="471"/>
      <c r="IY33" s="471"/>
      <c r="IZ33" s="471"/>
      <c r="JA33" s="471"/>
      <c r="JB33" s="471"/>
      <c r="JC33" s="471"/>
      <c r="JD33" s="471"/>
      <c r="JE33" s="471"/>
      <c r="JF33" s="471"/>
      <c r="JG33" s="471"/>
      <c r="JH33" s="471"/>
      <c r="JI33" s="471"/>
      <c r="JJ33" s="471"/>
      <c r="JK33" s="471"/>
      <c r="JL33" s="471"/>
      <c r="JM33" s="471"/>
      <c r="JN33" s="471"/>
      <c r="JO33" s="471"/>
      <c r="JP33" s="471"/>
      <c r="JQ33" s="471"/>
      <c r="JR33" s="471"/>
      <c r="JS33" s="471"/>
      <c r="JT33" s="471"/>
      <c r="JU33" s="471"/>
      <c r="JV33" s="471"/>
      <c r="JW33" s="471"/>
      <c r="JX33" s="471"/>
      <c r="JY33" s="471"/>
      <c r="JZ33" s="471"/>
      <c r="KA33" s="471"/>
      <c r="KB33" s="471"/>
      <c r="KC33" s="471"/>
      <c r="KD33" s="471"/>
      <c r="KE33" s="471"/>
      <c r="KF33" s="471"/>
      <c r="KG33" s="471"/>
      <c r="KH33" s="471"/>
      <c r="KI33" s="471"/>
      <c r="KJ33" s="471"/>
      <c r="KK33" s="471"/>
      <c r="KL33" s="471"/>
      <c r="KM33" s="471"/>
      <c r="KN33" s="471"/>
      <c r="KO33" s="471"/>
      <c r="KP33" s="471"/>
      <c r="KQ33" s="471"/>
      <c r="KR33" s="471"/>
      <c r="KS33" s="471"/>
      <c r="KT33" s="471"/>
      <c r="KU33" s="471"/>
      <c r="KV33" s="471"/>
      <c r="KW33" s="471"/>
      <c r="KX33" s="471"/>
      <c r="KY33" s="471"/>
      <c r="KZ33" s="471"/>
      <c r="LA33" s="471"/>
      <c r="LB33" s="471"/>
      <c r="LC33" s="471"/>
      <c r="LD33" s="471"/>
      <c r="LE33" s="471"/>
      <c r="LF33" s="471"/>
      <c r="LG33" s="471"/>
      <c r="LH33" s="471"/>
      <c r="LI33" s="471"/>
      <c r="LJ33" s="471"/>
      <c r="LK33" s="471"/>
      <c r="LL33" s="471"/>
      <c r="LM33" s="471"/>
      <c r="LN33" s="471"/>
      <c r="LO33" s="471"/>
      <c r="LP33" s="471"/>
      <c r="LQ33" s="471"/>
      <c r="LR33" s="471"/>
      <c r="LS33" s="471"/>
      <c r="LT33" s="471"/>
      <c r="LU33" s="471"/>
      <c r="LV33" s="471"/>
      <c r="LW33" s="471"/>
      <c r="LX33" s="471"/>
      <c r="LY33" s="471"/>
      <c r="LZ33" s="471"/>
      <c r="MA33" s="471"/>
      <c r="MB33" s="471"/>
      <c r="MC33" s="471"/>
      <c r="MD33" s="471"/>
      <c r="ME33" s="471"/>
      <c r="MF33" s="471"/>
      <c r="MG33" s="471"/>
      <c r="MH33" s="471"/>
      <c r="MI33" s="471"/>
      <c r="MJ33" s="471"/>
      <c r="MK33" s="471"/>
      <c r="ML33" s="471"/>
      <c r="MM33" s="471"/>
      <c r="MN33" s="471"/>
      <c r="MO33" s="471"/>
      <c r="MP33" s="471"/>
      <c r="MQ33" s="471"/>
      <c r="MR33" s="471"/>
      <c r="MS33" s="471"/>
      <c r="MT33" s="471"/>
      <c r="MU33" s="471"/>
      <c r="MV33" s="471"/>
      <c r="MW33" s="471"/>
      <c r="MX33" s="471"/>
      <c r="MY33" s="471"/>
      <c r="MZ33" s="471"/>
      <c r="NA33" s="471"/>
      <c r="NB33" s="471"/>
      <c r="NC33" s="471"/>
      <c r="ND33" s="471"/>
      <c r="NE33" s="471"/>
      <c r="NF33" s="471"/>
      <c r="NG33" s="471"/>
      <c r="NH33" s="471"/>
      <c r="NI33" s="471"/>
      <c r="NJ33" s="471"/>
      <c r="NK33" s="471"/>
      <c r="NL33" s="471"/>
      <c r="NM33" s="471"/>
      <c r="NN33" s="471"/>
      <c r="NO33" s="471"/>
      <c r="NP33" s="471"/>
      <c r="NQ33" s="471"/>
      <c r="NR33" s="471"/>
      <c r="NS33" s="471"/>
      <c r="NT33" s="471"/>
      <c r="NU33" s="471"/>
      <c r="NV33" s="471"/>
      <c r="NW33" s="471"/>
      <c r="NX33" s="471"/>
      <c r="NY33" s="471"/>
      <c r="NZ33" s="471"/>
      <c r="OA33" s="471"/>
      <c r="OB33" s="471"/>
      <c r="OC33" s="471"/>
      <c r="OD33" s="471"/>
      <c r="OE33" s="471"/>
      <c r="OF33" s="471"/>
      <c r="OG33" s="471"/>
      <c r="OH33" s="471"/>
      <c r="OI33" s="471"/>
      <c r="OJ33" s="471"/>
      <c r="OK33" s="471"/>
      <c r="OL33" s="471"/>
      <c r="OM33" s="471"/>
      <c r="ON33" s="471"/>
      <c r="OO33" s="471"/>
      <c r="OP33" s="471"/>
      <c r="OQ33" s="471"/>
      <c r="OR33" s="471"/>
      <c r="OS33" s="471"/>
      <c r="OT33" s="471"/>
      <c r="OU33" s="471"/>
      <c r="OV33" s="471"/>
      <c r="OW33" s="471"/>
      <c r="OX33" s="471"/>
      <c r="OY33" s="471"/>
      <c r="OZ33" s="471"/>
      <c r="PA33" s="471"/>
      <c r="PB33" s="471"/>
      <c r="PC33" s="471"/>
      <c r="PD33" s="471"/>
      <c r="PE33" s="471"/>
      <c r="PF33" s="471"/>
      <c r="PG33" s="471"/>
      <c r="PH33" s="471"/>
      <c r="PI33" s="471"/>
      <c r="PJ33" s="471"/>
      <c r="PK33" s="471"/>
      <c r="PL33" s="471"/>
      <c r="PM33" s="471"/>
      <c r="PN33" s="471"/>
      <c r="PO33" s="471"/>
      <c r="PP33" s="471"/>
      <c r="PQ33" s="471"/>
      <c r="PR33" s="471"/>
      <c r="PS33" s="471"/>
      <c r="PT33" s="471"/>
      <c r="PU33" s="471"/>
      <c r="PV33" s="471"/>
      <c r="PW33" s="471"/>
      <c r="PX33" s="471"/>
      <c r="PY33" s="471"/>
      <c r="PZ33" s="471"/>
      <c r="QA33" s="471"/>
      <c r="QB33" s="471"/>
      <c r="QC33" s="471"/>
      <c r="QD33" s="471"/>
      <c r="QE33" s="471"/>
      <c r="QF33" s="471"/>
      <c r="QG33" s="471"/>
      <c r="QH33" s="471"/>
      <c r="QI33" s="471"/>
      <c r="QJ33" s="471"/>
      <c r="QK33" s="471"/>
      <c r="QL33" s="471"/>
      <c r="QM33" s="471"/>
      <c r="QN33" s="471"/>
      <c r="QO33" s="471"/>
      <c r="QP33" s="471"/>
      <c r="QQ33" s="471"/>
      <c r="QR33" s="471"/>
      <c r="QS33" s="471"/>
      <c r="QT33" s="471"/>
      <c r="QU33" s="471"/>
      <c r="QV33" s="471"/>
      <c r="QW33" s="471"/>
      <c r="QX33" s="471"/>
      <c r="QY33" s="471"/>
      <c r="QZ33" s="471"/>
      <c r="RA33" s="471"/>
      <c r="RB33" s="471"/>
      <c r="RC33" s="471"/>
      <c r="RD33" s="471"/>
      <c r="RE33" s="471"/>
      <c r="RF33" s="471"/>
      <c r="RG33" s="471"/>
      <c r="RH33" s="471"/>
      <c r="RI33" s="471"/>
      <c r="RJ33" s="471"/>
      <c r="RK33" s="471"/>
      <c r="RL33" s="471"/>
      <c r="RM33" s="471"/>
      <c r="RN33" s="471"/>
      <c r="RO33" s="471"/>
      <c r="RP33" s="471"/>
      <c r="RQ33" s="471"/>
      <c r="RR33" s="471"/>
      <c r="RS33" s="471"/>
      <c r="RT33" s="471"/>
      <c r="RU33" s="471"/>
      <c r="RV33" s="471"/>
      <c r="RW33" s="471"/>
      <c r="RX33" s="471"/>
      <c r="RY33" s="471"/>
      <c r="RZ33" s="471"/>
      <c r="SA33" s="471"/>
      <c r="SB33" s="471"/>
      <c r="SC33" s="471"/>
      <c r="SD33" s="471"/>
      <c r="SE33" s="471"/>
      <c r="SF33" s="471"/>
      <c r="SG33" s="471"/>
      <c r="SH33" s="471"/>
      <c r="SI33" s="471"/>
      <c r="SJ33" s="471"/>
      <c r="SK33" s="471"/>
      <c r="SL33" s="471"/>
      <c r="SM33" s="471"/>
      <c r="SN33" s="471"/>
      <c r="SO33" s="471"/>
      <c r="SP33" s="471"/>
      <c r="SQ33" s="471"/>
      <c r="SR33" s="471"/>
      <c r="SS33" s="471"/>
      <c r="ST33" s="471"/>
      <c r="SU33" s="471"/>
      <c r="SV33" s="471"/>
      <c r="SW33" s="471"/>
      <c r="SX33" s="471"/>
      <c r="SY33" s="471"/>
      <c r="SZ33" s="471"/>
      <c r="TA33" s="471"/>
      <c r="TB33" s="471"/>
      <c r="TC33" s="471"/>
      <c r="TD33" s="471"/>
      <c r="TE33" s="471"/>
      <c r="TF33" s="471"/>
      <c r="TG33" s="471"/>
      <c r="TH33" s="471"/>
      <c r="TI33" s="471"/>
      <c r="TJ33" s="471"/>
      <c r="TK33" s="471"/>
      <c r="TL33" s="471"/>
      <c r="TM33" s="471"/>
      <c r="TN33" s="471"/>
      <c r="TO33" s="471"/>
      <c r="TP33" s="471"/>
      <c r="TQ33" s="471"/>
      <c r="TR33" s="471"/>
      <c r="TS33" s="471"/>
      <c r="TT33" s="471"/>
      <c r="TU33" s="471"/>
      <c r="TV33" s="471"/>
      <c r="TW33" s="471"/>
      <c r="TX33" s="471"/>
      <c r="TY33" s="471"/>
      <c r="TZ33" s="471"/>
      <c r="UA33" s="471"/>
      <c r="UB33" s="471"/>
      <c r="UC33" s="471"/>
      <c r="UD33" s="471"/>
      <c r="UE33" s="471"/>
      <c r="UF33" s="471"/>
      <c r="UG33" s="471"/>
      <c r="UH33" s="471"/>
      <c r="UI33" s="471"/>
      <c r="UJ33" s="471"/>
      <c r="UK33" s="471"/>
      <c r="UL33" s="471"/>
      <c r="UM33" s="471"/>
      <c r="UN33" s="471"/>
      <c r="UO33" s="471"/>
      <c r="UP33" s="471"/>
      <c r="UQ33" s="471"/>
      <c r="UR33" s="471"/>
      <c r="US33" s="471"/>
      <c r="UT33" s="471"/>
      <c r="UU33" s="471"/>
      <c r="UV33" s="471"/>
      <c r="UW33" s="471"/>
      <c r="UX33" s="471"/>
      <c r="UY33" s="471"/>
      <c r="UZ33" s="471"/>
      <c r="VA33" s="471"/>
      <c r="VB33" s="471"/>
      <c r="VC33" s="471"/>
      <c r="VD33" s="471"/>
      <c r="VE33" s="471"/>
      <c r="VF33" s="471"/>
      <c r="VG33" s="471"/>
      <c r="VH33" s="471"/>
      <c r="VI33" s="471"/>
      <c r="VJ33" s="471"/>
      <c r="VK33" s="471"/>
      <c r="VL33" s="471"/>
      <c r="VM33" s="471"/>
      <c r="VN33" s="471"/>
      <c r="VO33" s="471"/>
      <c r="VP33" s="471"/>
      <c r="VQ33" s="471"/>
      <c r="VR33" s="471"/>
      <c r="VS33" s="471"/>
      <c r="VT33" s="471"/>
      <c r="VU33" s="471"/>
      <c r="VV33" s="471"/>
      <c r="VW33" s="471"/>
      <c r="VX33" s="471"/>
      <c r="VY33" s="471"/>
      <c r="VZ33" s="471"/>
      <c r="WA33" s="471"/>
      <c r="WB33" s="471"/>
      <c r="WC33" s="471"/>
      <c r="WD33" s="471"/>
      <c r="WE33" s="471"/>
      <c r="WF33" s="471"/>
      <c r="WG33" s="471"/>
      <c r="WH33" s="471"/>
      <c r="WI33" s="471"/>
      <c r="WJ33" s="471"/>
      <c r="WK33" s="471"/>
      <c r="WL33" s="471"/>
      <c r="WM33" s="471"/>
      <c r="WN33" s="471"/>
      <c r="WO33" s="471"/>
      <c r="WP33" s="471"/>
      <c r="WQ33" s="471"/>
      <c r="WR33" s="471"/>
      <c r="WS33" s="471"/>
      <c r="WT33" s="471"/>
      <c r="WU33" s="471"/>
      <c r="WV33" s="471"/>
      <c r="WW33" s="471"/>
      <c r="WX33" s="471"/>
      <c r="WY33" s="471"/>
      <c r="WZ33" s="471"/>
      <c r="XA33" s="471"/>
      <c r="XB33" s="471"/>
      <c r="XC33" s="471"/>
      <c r="XD33" s="471"/>
      <c r="XE33" s="471"/>
      <c r="XF33" s="471"/>
      <c r="XG33" s="471"/>
      <c r="XH33" s="471"/>
      <c r="XI33" s="471"/>
      <c r="XJ33" s="471"/>
      <c r="XK33" s="471"/>
      <c r="XL33" s="471"/>
      <c r="XM33" s="471"/>
      <c r="XN33" s="471"/>
      <c r="XO33" s="471"/>
      <c r="XP33" s="471"/>
      <c r="XQ33" s="471"/>
      <c r="XR33" s="471"/>
      <c r="XS33" s="471"/>
      <c r="XT33" s="471"/>
      <c r="XU33" s="471"/>
      <c r="XV33" s="471"/>
      <c r="XW33" s="471"/>
      <c r="XX33" s="471"/>
      <c r="XY33" s="471"/>
      <c r="XZ33" s="471"/>
      <c r="YA33" s="471"/>
      <c r="YB33" s="471"/>
      <c r="YC33" s="471"/>
      <c r="YD33" s="471"/>
      <c r="YE33" s="471"/>
      <c r="YF33" s="471"/>
      <c r="YG33" s="471"/>
      <c r="YH33" s="471"/>
      <c r="YI33" s="471"/>
      <c r="YJ33" s="471"/>
      <c r="YK33" s="471"/>
      <c r="YL33" s="471"/>
      <c r="YM33" s="471"/>
      <c r="YN33" s="471"/>
      <c r="YO33" s="471"/>
      <c r="YP33" s="471"/>
      <c r="YQ33" s="471"/>
      <c r="YR33" s="471"/>
      <c r="YS33" s="471"/>
      <c r="YT33" s="471"/>
      <c r="YU33" s="471"/>
      <c r="YV33" s="471"/>
      <c r="YW33" s="471"/>
      <c r="YX33" s="471"/>
      <c r="YY33" s="471"/>
      <c r="YZ33" s="471"/>
      <c r="ZA33" s="471"/>
      <c r="ZB33" s="471"/>
      <c r="ZC33" s="471"/>
      <c r="ZD33" s="471"/>
      <c r="ZE33" s="471"/>
      <c r="ZF33" s="471"/>
      <c r="ZG33" s="471"/>
      <c r="ZH33" s="471"/>
      <c r="ZI33" s="471"/>
      <c r="ZJ33" s="471"/>
      <c r="ZK33" s="471"/>
      <c r="ZL33" s="471"/>
      <c r="ZM33" s="471"/>
      <c r="ZN33" s="471"/>
      <c r="ZO33" s="471"/>
      <c r="ZP33" s="471"/>
      <c r="ZQ33" s="471"/>
      <c r="ZR33" s="471"/>
      <c r="ZS33" s="471"/>
      <c r="ZT33" s="471"/>
      <c r="ZU33" s="471"/>
      <c r="ZV33" s="471"/>
      <c r="ZW33" s="471"/>
      <c r="ZX33" s="471"/>
      <c r="ZY33" s="471"/>
      <c r="ZZ33" s="471"/>
      <c r="AAA33" s="471"/>
      <c r="AAB33" s="471"/>
      <c r="AAC33" s="471"/>
      <c r="AAD33" s="471"/>
      <c r="AAE33" s="471"/>
      <c r="AAF33" s="471"/>
      <c r="AAG33" s="471"/>
      <c r="AAH33" s="471"/>
      <c r="AAI33" s="471"/>
      <c r="AAJ33" s="471"/>
      <c r="AAK33" s="471"/>
      <c r="AAL33" s="471"/>
      <c r="AAM33" s="471"/>
      <c r="AAN33" s="471"/>
      <c r="AAO33" s="471"/>
      <c r="AAP33" s="471"/>
      <c r="AAQ33" s="471"/>
      <c r="AAR33" s="471"/>
      <c r="AAS33" s="471"/>
      <c r="AAT33" s="471"/>
      <c r="AAU33" s="471"/>
      <c r="AAV33" s="471"/>
      <c r="AAW33" s="471"/>
      <c r="AAX33" s="471"/>
      <c r="AAY33" s="471"/>
      <c r="AAZ33" s="471"/>
      <c r="ABA33" s="471"/>
      <c r="ABB33" s="471"/>
      <c r="ABC33" s="471"/>
      <c r="ABD33" s="471"/>
      <c r="ABE33" s="471"/>
      <c r="ABF33" s="471"/>
      <c r="ABG33" s="471"/>
      <c r="ABH33" s="471"/>
      <c r="ABI33" s="471"/>
      <c r="ABJ33" s="471"/>
      <c r="ABK33" s="471"/>
      <c r="ABL33" s="471"/>
      <c r="ABM33" s="471"/>
      <c r="ABN33" s="471"/>
      <c r="ABO33" s="471"/>
      <c r="ABP33" s="471"/>
      <c r="ABQ33" s="471"/>
      <c r="ABR33" s="471"/>
      <c r="ABS33" s="471"/>
      <c r="ABT33" s="471"/>
      <c r="ABU33" s="471"/>
      <c r="ABV33" s="471"/>
      <c r="ABW33" s="471"/>
      <c r="ABX33" s="471"/>
      <c r="ABY33" s="471"/>
      <c r="ABZ33" s="471"/>
      <c r="ACA33" s="471"/>
      <c r="ACB33" s="471"/>
      <c r="ACC33" s="471"/>
      <c r="ACD33" s="471"/>
      <c r="ACE33" s="471"/>
      <c r="ACF33" s="471"/>
      <c r="ACG33" s="471"/>
      <c r="ACH33" s="471"/>
      <c r="ACI33" s="471"/>
      <c r="ACJ33" s="471"/>
      <c r="ACK33" s="471"/>
      <c r="ACL33" s="471"/>
      <c r="ACM33" s="471"/>
      <c r="ACN33" s="471"/>
      <c r="ACO33" s="471"/>
      <c r="ACP33" s="471"/>
      <c r="ACQ33" s="471"/>
      <c r="ACR33" s="471"/>
      <c r="ACS33" s="471"/>
      <c r="ACT33" s="471"/>
      <c r="ACU33" s="471"/>
      <c r="ACV33" s="471"/>
      <c r="ACW33" s="471"/>
      <c r="ACX33" s="471"/>
      <c r="ACY33" s="471"/>
      <c r="ACZ33" s="471"/>
      <c r="ADA33" s="471"/>
      <c r="ADB33" s="471"/>
      <c r="ADC33" s="471"/>
      <c r="ADD33" s="471"/>
      <c r="ADE33" s="471"/>
      <c r="ADF33" s="471"/>
      <c r="ADG33" s="471"/>
      <c r="ADH33" s="471"/>
      <c r="ADI33" s="471"/>
      <c r="ADJ33" s="471"/>
      <c r="ADK33" s="471"/>
      <c r="ADL33" s="471"/>
      <c r="ADM33" s="471"/>
      <c r="ADN33" s="471"/>
      <c r="ADO33" s="471"/>
      <c r="ADP33" s="471"/>
      <c r="ADQ33" s="471"/>
      <c r="ADR33" s="471"/>
      <c r="ADS33" s="471"/>
      <c r="ADT33" s="471"/>
      <c r="ADU33" s="471"/>
      <c r="ADV33" s="471"/>
      <c r="ADW33" s="471"/>
      <c r="ADX33" s="471"/>
      <c r="ADY33" s="471"/>
      <c r="ADZ33" s="471"/>
      <c r="AEA33" s="471"/>
      <c r="AEB33" s="471"/>
      <c r="AEC33" s="471"/>
      <c r="AED33" s="471"/>
      <c r="AEE33" s="471"/>
      <c r="AEF33" s="471"/>
      <c r="AEG33" s="471"/>
      <c r="AEH33" s="471"/>
      <c r="AEI33" s="471"/>
      <c r="AEJ33" s="471"/>
      <c r="AEK33" s="471"/>
      <c r="AEL33" s="471"/>
      <c r="AEM33" s="471"/>
      <c r="AEN33" s="471"/>
      <c r="AEO33" s="471"/>
      <c r="AEP33" s="471"/>
      <c r="AEQ33" s="471"/>
      <c r="AER33" s="471"/>
      <c r="AES33" s="471"/>
      <c r="AET33" s="471"/>
      <c r="AEU33" s="471"/>
      <c r="AEV33" s="471"/>
      <c r="AEW33" s="471"/>
      <c r="AEX33" s="471"/>
      <c r="AEY33" s="471"/>
      <c r="AEZ33" s="471"/>
      <c r="AFA33" s="471"/>
      <c r="AFB33" s="471"/>
      <c r="AFC33" s="471"/>
      <c r="AFD33" s="471"/>
      <c r="AFE33" s="471"/>
      <c r="AFF33" s="471"/>
      <c r="AFG33" s="471"/>
      <c r="AFH33" s="471"/>
      <c r="AFI33" s="471"/>
      <c r="AFJ33" s="471"/>
      <c r="AFK33" s="471"/>
      <c r="AFL33" s="471"/>
      <c r="AFM33" s="471"/>
      <c r="AFN33" s="471"/>
      <c r="AFO33" s="471"/>
      <c r="AFP33" s="471"/>
      <c r="AFQ33" s="471"/>
      <c r="AFR33" s="471"/>
      <c r="AFS33" s="471"/>
      <c r="AFT33" s="471"/>
      <c r="AFU33" s="471"/>
      <c r="AFV33" s="471"/>
      <c r="AFW33" s="471"/>
      <c r="AFX33" s="471"/>
      <c r="AFY33" s="471"/>
      <c r="AFZ33" s="471"/>
      <c r="AGA33" s="471"/>
      <c r="AGB33" s="471"/>
      <c r="AGC33" s="471"/>
      <c r="AGD33" s="471"/>
      <c r="AGE33" s="471"/>
      <c r="AGF33" s="471"/>
      <c r="AGG33" s="471"/>
      <c r="AGH33" s="471"/>
      <c r="AGI33" s="471"/>
      <c r="AGJ33" s="471"/>
      <c r="AGK33" s="471"/>
      <c r="AGL33" s="471"/>
      <c r="AGM33" s="471"/>
      <c r="AGN33" s="471"/>
      <c r="AGO33" s="471"/>
      <c r="AGP33" s="471"/>
      <c r="AGQ33" s="471"/>
      <c r="AGR33" s="471"/>
      <c r="AGS33" s="471"/>
      <c r="AGT33" s="471"/>
      <c r="AGU33" s="471"/>
      <c r="AGV33" s="471"/>
      <c r="AGW33" s="471"/>
      <c r="AGX33" s="471"/>
      <c r="AGY33" s="471"/>
      <c r="AGZ33" s="471"/>
      <c r="AHA33" s="471"/>
      <c r="AHB33" s="471"/>
      <c r="AHC33" s="471"/>
      <c r="AHD33" s="471"/>
      <c r="AHE33" s="471"/>
      <c r="AHF33" s="471"/>
      <c r="AHG33" s="471"/>
      <c r="AHH33" s="471"/>
      <c r="AHI33" s="471"/>
      <c r="AHJ33" s="471"/>
      <c r="AHK33" s="471"/>
      <c r="AHL33" s="471"/>
      <c r="AHM33" s="471"/>
      <c r="AHN33" s="471"/>
      <c r="AHO33" s="471"/>
      <c r="AHP33" s="471"/>
      <c r="AHQ33" s="471"/>
      <c r="AHR33" s="471"/>
      <c r="AHS33" s="471"/>
      <c r="AHT33" s="471"/>
      <c r="AHU33" s="471"/>
      <c r="AHV33" s="471"/>
      <c r="AHW33" s="471"/>
      <c r="AHX33" s="471"/>
      <c r="AHY33" s="471"/>
      <c r="AHZ33" s="471"/>
      <c r="AIA33" s="471"/>
      <c r="AIB33" s="471"/>
      <c r="AIC33" s="471"/>
      <c r="AID33" s="471"/>
      <c r="AIE33" s="471"/>
      <c r="AIF33" s="471"/>
      <c r="AIG33" s="471"/>
      <c r="AIH33" s="471"/>
      <c r="AII33" s="471"/>
      <c r="AIJ33" s="471"/>
      <c r="AIK33" s="471"/>
      <c r="AIL33" s="471"/>
      <c r="AIM33" s="471"/>
      <c r="AIN33" s="471"/>
      <c r="AIO33" s="471"/>
      <c r="AIP33" s="471"/>
      <c r="AIQ33" s="471"/>
      <c r="AIR33" s="471"/>
      <c r="AIS33" s="471"/>
      <c r="AIT33" s="471"/>
      <c r="AIU33" s="471"/>
      <c r="AIV33" s="471"/>
      <c r="AIW33" s="471"/>
      <c r="AIX33" s="471"/>
      <c r="AIY33" s="471"/>
      <c r="AIZ33" s="471"/>
      <c r="AJA33" s="471"/>
      <c r="AJB33" s="471"/>
      <c r="AJC33" s="471"/>
      <c r="AJD33" s="471"/>
      <c r="AJE33" s="471"/>
      <c r="AJF33" s="471"/>
      <c r="AJG33" s="471"/>
      <c r="AJH33" s="471"/>
      <c r="AJI33" s="471"/>
      <c r="AJJ33" s="471"/>
      <c r="AJK33" s="471"/>
      <c r="AJL33" s="471"/>
      <c r="AJM33" s="471"/>
      <c r="AJN33" s="471"/>
      <c r="AJO33" s="471"/>
      <c r="AJP33" s="471"/>
      <c r="AJQ33" s="471"/>
      <c r="AJR33" s="471"/>
      <c r="AJS33" s="471"/>
      <c r="AJT33" s="471"/>
      <c r="AJU33" s="471"/>
      <c r="AJV33" s="471"/>
      <c r="AJW33" s="471"/>
      <c r="AJX33" s="471"/>
      <c r="AJY33" s="471"/>
      <c r="AJZ33" s="471"/>
      <c r="AKA33" s="471"/>
      <c r="AKB33" s="471"/>
      <c r="AKC33" s="471"/>
      <c r="AKD33" s="471"/>
      <c r="AKE33" s="471"/>
      <c r="AKF33" s="471"/>
      <c r="AKG33" s="471"/>
      <c r="AKH33" s="471"/>
      <c r="AKI33" s="471"/>
      <c r="AKJ33" s="471"/>
      <c r="AKK33" s="471"/>
      <c r="AKL33" s="471"/>
      <c r="AKM33" s="471"/>
      <c r="AKN33" s="471"/>
      <c r="AKO33" s="471"/>
      <c r="AKP33" s="471"/>
      <c r="AKQ33" s="471"/>
      <c r="AKR33" s="471"/>
      <c r="AKS33" s="471"/>
      <c r="AKT33" s="471"/>
      <c r="AKU33" s="471"/>
      <c r="AKV33" s="471"/>
      <c r="AKW33" s="471"/>
      <c r="AKX33" s="471"/>
      <c r="AKY33" s="471"/>
      <c r="AKZ33" s="471"/>
      <c r="ALA33" s="471"/>
      <c r="ALB33" s="471"/>
      <c r="ALC33" s="471"/>
      <c r="ALD33" s="471"/>
      <c r="ALE33" s="471"/>
      <c r="ALF33" s="471"/>
      <c r="ALG33" s="471"/>
      <c r="ALH33" s="471"/>
      <c r="ALI33" s="471"/>
      <c r="ALJ33" s="471"/>
      <c r="ALK33" s="471"/>
      <c r="ALL33" s="471"/>
      <c r="ALM33" s="471"/>
      <c r="ALN33" s="471"/>
      <c r="ALO33" s="471"/>
      <c r="ALP33" s="471"/>
      <c r="ALQ33" s="471"/>
      <c r="ALR33" s="471"/>
      <c r="ALS33" s="471"/>
      <c r="ALT33" s="471"/>
      <c r="ALU33" s="471"/>
      <c r="ALV33" s="471"/>
      <c r="ALW33" s="471"/>
      <c r="ALX33" s="471"/>
      <c r="ALY33" s="471"/>
      <c r="ALZ33" s="471"/>
      <c r="AMA33" s="471"/>
      <c r="AMB33" s="471"/>
      <c r="AMC33" s="471"/>
      <c r="AMD33" s="471"/>
      <c r="AME33" s="471"/>
      <c r="AMF33" s="471"/>
      <c r="AMG33" s="471"/>
      <c r="AMH33" s="471"/>
      <c r="AMI33" s="471"/>
      <c r="AMJ33" s="471"/>
      <c r="AMK33" s="471"/>
      <c r="AML33" s="471"/>
      <c r="AMM33" s="471"/>
      <c r="AMN33" s="471"/>
      <c r="AMO33" s="471"/>
      <c r="AMP33" s="471"/>
      <c r="AMQ33" s="471"/>
      <c r="AMR33" s="471"/>
      <c r="AMS33" s="471"/>
      <c r="AMT33" s="471"/>
      <c r="AMU33" s="471"/>
      <c r="AMV33" s="471"/>
      <c r="AMW33" s="471"/>
      <c r="AMX33" s="471"/>
      <c r="AMY33" s="471"/>
      <c r="AMZ33" s="471"/>
      <c r="ANA33" s="471"/>
      <c r="ANB33" s="471"/>
      <c r="ANC33" s="471"/>
      <c r="AND33" s="471"/>
      <c r="ANE33" s="471"/>
      <c r="ANF33" s="471"/>
      <c r="ANG33" s="471"/>
      <c r="ANH33" s="471"/>
      <c r="ANI33" s="471"/>
      <c r="ANJ33" s="471"/>
      <c r="ANK33" s="471"/>
      <c r="ANL33" s="471"/>
      <c r="ANM33" s="471"/>
      <c r="ANN33" s="471"/>
      <c r="ANO33" s="471"/>
      <c r="ANP33" s="471"/>
      <c r="ANQ33" s="471"/>
      <c r="ANR33" s="471"/>
      <c r="ANS33" s="471"/>
      <c r="ANT33" s="471"/>
      <c r="ANU33" s="471"/>
      <c r="ANV33" s="471"/>
      <c r="ANW33" s="471"/>
      <c r="ANX33" s="471"/>
      <c r="ANY33" s="471"/>
      <c r="ANZ33" s="471"/>
      <c r="AOA33" s="471"/>
      <c r="AOB33" s="471"/>
      <c r="AOC33" s="471"/>
      <c r="AOD33" s="471"/>
      <c r="AOE33" s="471"/>
      <c r="AOF33" s="471"/>
      <c r="AOG33" s="471"/>
      <c r="AOH33" s="471"/>
      <c r="AOI33" s="471"/>
      <c r="AOJ33" s="471"/>
      <c r="AOK33" s="471"/>
      <c r="AOL33" s="471"/>
      <c r="AOM33" s="471"/>
      <c r="AON33" s="471"/>
      <c r="AOO33" s="471"/>
      <c r="AOP33" s="471"/>
      <c r="AOQ33" s="471"/>
      <c r="AOR33" s="471"/>
      <c r="AOS33" s="471"/>
      <c r="AOT33" s="471"/>
      <c r="AOU33" s="471"/>
      <c r="AOV33" s="471"/>
      <c r="AOW33" s="471"/>
      <c r="AOX33" s="471"/>
      <c r="AOY33" s="471"/>
      <c r="AOZ33" s="471"/>
      <c r="APA33" s="471"/>
      <c r="APB33" s="471"/>
      <c r="APC33" s="471"/>
      <c r="APD33" s="471"/>
      <c r="APE33" s="471"/>
      <c r="APF33" s="471"/>
      <c r="APG33" s="471"/>
      <c r="APH33" s="471"/>
      <c r="API33" s="471"/>
      <c r="APJ33" s="471"/>
      <c r="APK33" s="471"/>
      <c r="APL33" s="471"/>
      <c r="APM33" s="471"/>
      <c r="APN33" s="471"/>
      <c r="APO33" s="471"/>
      <c r="APP33" s="471"/>
      <c r="APQ33" s="471"/>
      <c r="APR33" s="471"/>
      <c r="APS33" s="471"/>
      <c r="APT33" s="471"/>
      <c r="APU33" s="471"/>
      <c r="APV33" s="471"/>
      <c r="APW33" s="471"/>
      <c r="APX33" s="471"/>
      <c r="APY33" s="471"/>
      <c r="APZ33" s="471"/>
      <c r="AQA33" s="471"/>
      <c r="AQB33" s="471"/>
      <c r="AQC33" s="471"/>
      <c r="AQD33" s="471"/>
      <c r="AQE33" s="471"/>
      <c r="AQF33" s="471"/>
      <c r="AQG33" s="471"/>
      <c r="AQH33" s="471"/>
      <c r="AQI33" s="471"/>
      <c r="AQJ33" s="471"/>
      <c r="AQK33" s="471"/>
      <c r="AQL33" s="471"/>
      <c r="AQM33" s="471"/>
      <c r="AQN33" s="471"/>
      <c r="AQO33" s="471"/>
      <c r="AQP33" s="471"/>
      <c r="AQQ33" s="471"/>
      <c r="AQR33" s="471"/>
      <c r="AQS33" s="471"/>
      <c r="AQT33" s="471"/>
      <c r="AQU33" s="471"/>
      <c r="AQV33" s="471"/>
      <c r="AQW33" s="471"/>
      <c r="AQX33" s="471"/>
      <c r="AQY33" s="471"/>
      <c r="AQZ33" s="471"/>
      <c r="ARA33" s="471"/>
      <c r="ARB33" s="471"/>
      <c r="ARC33" s="471"/>
      <c r="ARD33" s="471"/>
      <c r="ARE33" s="471"/>
      <c r="ARF33" s="471"/>
      <c r="ARG33" s="471"/>
      <c r="ARH33" s="471"/>
      <c r="ARI33" s="471"/>
      <c r="ARJ33" s="471"/>
      <c r="ARK33" s="471"/>
      <c r="ARL33" s="471"/>
      <c r="ARM33" s="471"/>
      <c r="ARN33" s="471"/>
      <c r="ARO33" s="471"/>
      <c r="ARP33" s="471"/>
      <c r="ARQ33" s="471"/>
      <c r="ARR33" s="471"/>
      <c r="ARS33" s="471"/>
      <c r="ART33" s="471"/>
      <c r="ARU33" s="471"/>
      <c r="ARV33" s="471"/>
      <c r="ARW33" s="471"/>
      <c r="ARX33" s="471"/>
      <c r="ARY33" s="471"/>
      <c r="ARZ33" s="471"/>
      <c r="ASA33" s="471"/>
      <c r="ASB33" s="471"/>
      <c r="ASC33" s="471"/>
      <c r="ASD33" s="471"/>
      <c r="ASE33" s="471"/>
      <c r="ASF33" s="471"/>
      <c r="ASG33" s="471"/>
      <c r="ASH33" s="471"/>
      <c r="ASI33" s="471"/>
      <c r="ASJ33" s="471"/>
      <c r="ASK33" s="471"/>
      <c r="ASL33" s="471"/>
      <c r="ASM33" s="471"/>
      <c r="ASN33" s="471"/>
      <c r="ASO33" s="471"/>
      <c r="ASP33" s="471"/>
      <c r="ASQ33" s="471"/>
      <c r="ASR33" s="471"/>
      <c r="ASS33" s="471"/>
      <c r="AST33" s="471"/>
      <c r="ASU33" s="471"/>
      <c r="ASV33" s="471"/>
      <c r="ASW33" s="471"/>
      <c r="ASX33" s="471"/>
      <c r="ASY33" s="471"/>
      <c r="ASZ33" s="471"/>
      <c r="ATA33" s="471"/>
      <c r="ATB33" s="471"/>
      <c r="ATC33" s="471"/>
      <c r="ATD33" s="471"/>
      <c r="ATE33" s="471"/>
      <c r="ATF33" s="471"/>
      <c r="ATG33" s="471"/>
      <c r="ATH33" s="471"/>
      <c r="ATI33" s="471"/>
      <c r="ATJ33" s="471"/>
      <c r="ATK33" s="471"/>
      <c r="ATL33" s="471"/>
      <c r="ATM33" s="471"/>
      <c r="ATN33" s="471"/>
      <c r="ATO33" s="471"/>
      <c r="ATP33" s="471"/>
      <c r="ATQ33" s="471"/>
      <c r="ATR33" s="471"/>
      <c r="ATS33" s="471"/>
      <c r="ATT33" s="471"/>
      <c r="ATU33" s="471"/>
      <c r="ATV33" s="471"/>
      <c r="ATW33" s="471"/>
      <c r="ATX33" s="471"/>
      <c r="ATY33" s="471"/>
      <c r="ATZ33" s="471"/>
      <c r="AUA33" s="471"/>
      <c r="AUB33" s="471"/>
      <c r="AUC33" s="471"/>
      <c r="AUD33" s="471"/>
      <c r="AUE33" s="471"/>
      <c r="AUF33" s="471"/>
      <c r="AUG33" s="471"/>
      <c r="AUH33" s="471"/>
      <c r="AUI33" s="471"/>
      <c r="AUJ33" s="471"/>
      <c r="AUK33" s="471"/>
      <c r="AUL33" s="471"/>
      <c r="AUM33" s="471"/>
      <c r="AUN33" s="471"/>
      <c r="AUO33" s="471"/>
      <c r="AUP33" s="471"/>
      <c r="AUQ33" s="471"/>
      <c r="AUR33" s="471"/>
      <c r="AUS33" s="471"/>
      <c r="AUT33" s="471"/>
      <c r="AUU33" s="471"/>
      <c r="AUV33" s="471"/>
      <c r="AUW33" s="471"/>
      <c r="AUX33" s="471"/>
      <c r="AUY33" s="471"/>
      <c r="AUZ33" s="471"/>
      <c r="AVA33" s="471"/>
      <c r="AVB33" s="471"/>
      <c r="AVC33" s="471"/>
      <c r="AVD33" s="471"/>
      <c r="AVE33" s="471"/>
      <c r="AVF33" s="471"/>
      <c r="AVG33" s="471"/>
      <c r="AVH33" s="471"/>
      <c r="AVI33" s="471"/>
      <c r="AVJ33" s="471"/>
      <c r="AVK33" s="471"/>
      <c r="AVL33" s="471"/>
      <c r="AVM33" s="471"/>
      <c r="AVN33" s="471"/>
      <c r="AVO33" s="471"/>
      <c r="AVP33" s="471"/>
      <c r="AVQ33" s="471"/>
      <c r="AVR33" s="471"/>
      <c r="AVS33" s="471"/>
      <c r="AVT33" s="471"/>
      <c r="AVU33" s="471"/>
      <c r="AVV33" s="471"/>
      <c r="AVW33" s="471"/>
      <c r="AVX33" s="471"/>
      <c r="AVY33" s="471"/>
      <c r="AVZ33" s="471"/>
      <c r="AWA33" s="471"/>
      <c r="AWB33" s="471"/>
      <c r="AWC33" s="471"/>
      <c r="AWD33" s="471"/>
      <c r="AWE33" s="471"/>
      <c r="AWF33" s="471"/>
      <c r="AWG33" s="471"/>
      <c r="AWH33" s="471"/>
      <c r="AWI33" s="471"/>
      <c r="AWJ33" s="471"/>
      <c r="AWK33" s="471"/>
      <c r="AWL33" s="471"/>
      <c r="AWM33" s="471"/>
      <c r="AWN33" s="471"/>
      <c r="AWO33" s="471"/>
      <c r="AWP33" s="471"/>
      <c r="AWQ33" s="471"/>
      <c r="AWR33" s="471"/>
      <c r="AWS33" s="471"/>
      <c r="AWT33" s="471"/>
      <c r="AWU33" s="471"/>
      <c r="AWV33" s="471"/>
      <c r="AWW33" s="471"/>
      <c r="AWX33" s="471"/>
      <c r="AWY33" s="471"/>
      <c r="AWZ33" s="471"/>
      <c r="AXA33" s="471"/>
      <c r="AXB33" s="471"/>
      <c r="AXC33" s="471"/>
      <c r="AXD33" s="471"/>
      <c r="AXE33" s="471"/>
      <c r="AXF33" s="471"/>
      <c r="AXG33" s="471"/>
      <c r="AXH33" s="471"/>
      <c r="AXI33" s="471"/>
      <c r="AXJ33" s="471"/>
      <c r="AXK33" s="471"/>
      <c r="AXL33" s="471"/>
      <c r="AXM33" s="471"/>
      <c r="AXN33" s="471"/>
      <c r="AXO33" s="471"/>
      <c r="AXP33" s="471"/>
      <c r="AXQ33" s="471"/>
      <c r="AXR33" s="471"/>
      <c r="AXS33" s="471"/>
      <c r="AXT33" s="471"/>
      <c r="AXU33" s="471"/>
      <c r="AXV33" s="471"/>
      <c r="AXW33" s="471"/>
      <c r="AXX33" s="471"/>
      <c r="AXY33" s="471"/>
      <c r="AXZ33" s="471"/>
      <c r="AYA33" s="471"/>
      <c r="AYB33" s="471"/>
      <c r="AYC33" s="471"/>
      <c r="AYD33" s="471"/>
      <c r="AYE33" s="471"/>
      <c r="AYF33" s="471"/>
      <c r="AYG33" s="471"/>
      <c r="AYH33" s="471"/>
      <c r="AYI33" s="471"/>
      <c r="AYJ33" s="471"/>
      <c r="AYK33" s="471"/>
      <c r="AYL33" s="471"/>
      <c r="AYM33" s="471"/>
      <c r="AYN33" s="471"/>
      <c r="AYO33" s="471"/>
      <c r="AYP33" s="471"/>
      <c r="AYQ33" s="471"/>
      <c r="AYR33" s="471"/>
      <c r="AYS33" s="471"/>
      <c r="AYT33" s="471"/>
      <c r="AYU33" s="471"/>
      <c r="AYV33" s="471"/>
      <c r="AYW33" s="471"/>
      <c r="AYX33" s="471"/>
      <c r="AYY33" s="471"/>
      <c r="AYZ33" s="471"/>
      <c r="AZA33" s="471"/>
      <c r="AZB33" s="471"/>
      <c r="AZC33" s="471"/>
      <c r="AZD33" s="471"/>
      <c r="AZE33" s="471"/>
      <c r="AZF33" s="471"/>
      <c r="AZG33" s="471"/>
      <c r="AZH33" s="471"/>
      <c r="AZI33" s="471"/>
      <c r="AZJ33" s="471"/>
      <c r="AZK33" s="471"/>
      <c r="AZL33" s="471"/>
      <c r="AZM33" s="471"/>
      <c r="AZN33" s="471"/>
      <c r="AZO33" s="471"/>
      <c r="AZP33" s="471"/>
      <c r="AZQ33" s="471"/>
      <c r="AZR33" s="471"/>
      <c r="AZS33" s="471"/>
      <c r="AZT33" s="471"/>
      <c r="AZU33" s="471"/>
      <c r="AZV33" s="471"/>
      <c r="AZW33" s="471"/>
      <c r="AZX33" s="471"/>
      <c r="AZY33" s="471"/>
      <c r="AZZ33" s="471"/>
      <c r="BAA33" s="471"/>
      <c r="BAB33" s="471"/>
      <c r="BAC33" s="471"/>
      <c r="BAD33" s="471"/>
      <c r="BAE33" s="471"/>
      <c r="BAF33" s="471"/>
      <c r="BAG33" s="471"/>
      <c r="BAH33" s="471"/>
      <c r="BAI33" s="471"/>
      <c r="BAJ33" s="471"/>
      <c r="BAK33" s="471"/>
      <c r="BAL33" s="471"/>
      <c r="BAM33" s="471"/>
      <c r="BAN33" s="471"/>
      <c r="BAO33" s="471"/>
      <c r="BAP33" s="471"/>
      <c r="BAQ33" s="471"/>
      <c r="BAR33" s="471"/>
      <c r="BAS33" s="471"/>
      <c r="BAT33" s="471"/>
      <c r="BAU33" s="471"/>
      <c r="BAV33" s="471"/>
      <c r="BAW33" s="471"/>
      <c r="BAX33" s="471"/>
      <c r="BAY33" s="471"/>
      <c r="BAZ33" s="471"/>
      <c r="BBA33" s="471"/>
      <c r="BBB33" s="471"/>
      <c r="BBC33" s="471"/>
      <c r="BBD33" s="471"/>
      <c r="BBE33" s="471"/>
      <c r="BBF33" s="471"/>
      <c r="BBG33" s="471"/>
      <c r="BBH33" s="471"/>
      <c r="BBI33" s="471"/>
      <c r="BBJ33" s="471"/>
      <c r="BBK33" s="471"/>
      <c r="BBL33" s="471"/>
      <c r="BBM33" s="471"/>
      <c r="BBN33" s="471"/>
      <c r="BBO33" s="471"/>
      <c r="BBP33" s="471"/>
      <c r="BBQ33" s="471"/>
      <c r="BBR33" s="471"/>
      <c r="BBS33" s="471"/>
      <c r="BBT33" s="471"/>
      <c r="BBU33" s="471"/>
      <c r="BBV33" s="471"/>
      <c r="BBW33" s="471"/>
      <c r="BBX33" s="471"/>
      <c r="BBY33" s="471"/>
      <c r="BBZ33" s="471"/>
      <c r="BCA33" s="471"/>
      <c r="BCB33" s="471"/>
      <c r="BCC33" s="471"/>
      <c r="BCD33" s="471"/>
      <c r="BCE33" s="471"/>
      <c r="BCF33" s="471"/>
      <c r="BCG33" s="471"/>
      <c r="BCH33" s="471"/>
      <c r="BCI33" s="471"/>
      <c r="BCJ33" s="471"/>
      <c r="BCK33" s="471"/>
      <c r="BCL33" s="471"/>
      <c r="BCM33" s="471"/>
      <c r="BCN33" s="471"/>
      <c r="BCO33" s="471"/>
      <c r="BCP33" s="471"/>
      <c r="BCQ33" s="471"/>
      <c r="BCR33" s="471"/>
      <c r="BCS33" s="471"/>
      <c r="BCT33" s="471"/>
      <c r="BCU33" s="471"/>
      <c r="BCV33" s="471"/>
      <c r="BCW33" s="471"/>
      <c r="BCX33" s="471"/>
      <c r="BCY33" s="471"/>
      <c r="BCZ33" s="471"/>
      <c r="BDA33" s="471"/>
      <c r="BDB33" s="471"/>
      <c r="BDC33" s="471"/>
      <c r="BDD33" s="471"/>
      <c r="BDE33" s="471"/>
      <c r="BDF33" s="471"/>
      <c r="BDG33" s="471"/>
      <c r="BDH33" s="471"/>
      <c r="BDI33" s="471"/>
      <c r="BDJ33" s="471"/>
      <c r="BDK33" s="471"/>
      <c r="BDL33" s="471"/>
      <c r="BDM33" s="471"/>
      <c r="BDN33" s="471"/>
      <c r="BDO33" s="471"/>
      <c r="BDP33" s="471"/>
      <c r="BDQ33" s="471"/>
      <c r="BDR33" s="471"/>
      <c r="BDS33" s="471"/>
      <c r="BDT33" s="471"/>
      <c r="BDU33" s="471"/>
      <c r="BDV33" s="471"/>
      <c r="BDW33" s="471"/>
      <c r="BDX33" s="471"/>
      <c r="BDY33" s="471"/>
      <c r="BDZ33" s="471"/>
      <c r="BEA33" s="471"/>
      <c r="BEB33" s="471"/>
      <c r="BEC33" s="471"/>
      <c r="BED33" s="471"/>
    </row>
    <row r="34" spans="1:1486" s="421" customFormat="1" x14ac:dyDescent="0.2">
      <c r="A34" s="429" t="str">
        <f>'P8'!B9</f>
        <v>8.2. Fortalecimiento de la ciencia, tecnología e innovación para la cadena</v>
      </c>
      <c r="B34" s="48">
        <f>'P8'!E9</f>
        <v>613884393</v>
      </c>
      <c r="C34" s="48">
        <f>'P8'!F9</f>
        <v>5950453594.4735994</v>
      </c>
      <c r="D34" s="48">
        <f>'P8'!G9</f>
        <v>5950453594.4735994</v>
      </c>
      <c r="E34" s="48">
        <f>'P8'!H9</f>
        <v>5950453594.4735994</v>
      </c>
      <c r="F34" s="48">
        <f>'P8'!I9</f>
        <v>5950453594.4735994</v>
      </c>
      <c r="G34" s="48">
        <f>'P8'!J9</f>
        <v>5950453594.4735994</v>
      </c>
      <c r="H34" s="48">
        <f>'P8'!K9</f>
        <v>5950453594.4735994</v>
      </c>
      <c r="I34" s="48">
        <f>'P8'!L9</f>
        <v>5950453594.4735994</v>
      </c>
      <c r="J34" s="48">
        <f>'P8'!M9</f>
        <v>1355076336</v>
      </c>
      <c r="K34" s="48">
        <f>'P8'!N9</f>
        <v>1355076336</v>
      </c>
      <c r="L34" s="48">
        <f>'P8'!O9</f>
        <v>1355076336</v>
      </c>
      <c r="M34" s="48">
        <f>'P8'!P9</f>
        <v>1355076336</v>
      </c>
      <c r="N34" s="48">
        <f>'P8'!Q9</f>
        <v>1355076336</v>
      </c>
      <c r="O34" s="48">
        <f>'P8'!R9</f>
        <v>1355076336</v>
      </c>
      <c r="P34" s="48">
        <f>'P8'!S9</f>
        <v>1355076336</v>
      </c>
      <c r="Q34" s="48">
        <f>'P8'!T9</f>
        <v>1355076336</v>
      </c>
      <c r="R34" s="48">
        <f>'P8'!U9</f>
        <v>1355076336</v>
      </c>
      <c r="S34" s="48">
        <f>'P8'!V9</f>
        <v>1355076336</v>
      </c>
      <c r="T34" s="48">
        <f>'P8'!W9</f>
        <v>1355076336</v>
      </c>
      <c r="U34" s="48">
        <f>'P8'!X9</f>
        <v>1355076336</v>
      </c>
      <c r="V34" s="48">
        <f>'P8'!Y9</f>
        <v>58527975586.315201</v>
      </c>
      <c r="W34" s="281">
        <f t="shared" si="1"/>
        <v>1.6712169014985432E-2</v>
      </c>
      <c r="X34" s="471"/>
      <c r="Y34" s="471"/>
      <c r="Z34" s="471"/>
      <c r="AA34" s="471"/>
      <c r="AB34" s="471"/>
      <c r="AC34" s="471"/>
      <c r="AD34" s="471"/>
      <c r="AE34" s="471"/>
      <c r="AF34" s="471"/>
      <c r="AG34" s="471"/>
      <c r="AH34" s="471"/>
      <c r="AI34" s="471"/>
      <c r="AJ34" s="471"/>
      <c r="AK34" s="471"/>
      <c r="AL34" s="471"/>
      <c r="AM34" s="471"/>
      <c r="AN34" s="471"/>
      <c r="AO34" s="471"/>
      <c r="AP34" s="471"/>
      <c r="AQ34" s="471"/>
      <c r="AR34" s="471"/>
      <c r="AS34" s="471"/>
      <c r="AT34" s="471"/>
      <c r="AU34" s="471"/>
      <c r="AV34" s="471"/>
      <c r="AW34" s="471"/>
      <c r="AX34" s="471"/>
      <c r="AY34" s="471"/>
      <c r="AZ34" s="471"/>
      <c r="BA34" s="471"/>
      <c r="BB34" s="471"/>
      <c r="BC34" s="471"/>
      <c r="BD34" s="471"/>
      <c r="BE34" s="471"/>
      <c r="BF34" s="471"/>
      <c r="BG34" s="471"/>
      <c r="BH34" s="471"/>
      <c r="BI34" s="471"/>
      <c r="BJ34" s="471"/>
      <c r="BK34" s="471"/>
      <c r="BL34" s="471"/>
      <c r="BM34" s="471"/>
      <c r="BN34" s="471"/>
      <c r="BO34" s="471"/>
      <c r="BP34" s="471"/>
      <c r="BQ34" s="471"/>
      <c r="BR34" s="471"/>
      <c r="BS34" s="471"/>
      <c r="BT34" s="471"/>
      <c r="BU34" s="471"/>
      <c r="BV34" s="471"/>
      <c r="BW34" s="471"/>
      <c r="BX34" s="471"/>
      <c r="BY34" s="471"/>
      <c r="BZ34" s="471"/>
      <c r="CA34" s="471"/>
      <c r="CB34" s="471"/>
      <c r="CC34" s="471"/>
      <c r="CD34" s="471"/>
      <c r="CE34" s="471"/>
      <c r="CF34" s="471"/>
      <c r="CG34" s="471"/>
      <c r="CH34" s="471"/>
      <c r="CI34" s="471"/>
      <c r="CJ34" s="471"/>
      <c r="CK34" s="471"/>
      <c r="CL34" s="471"/>
      <c r="CM34" s="471"/>
      <c r="CN34" s="471"/>
      <c r="CO34" s="471"/>
      <c r="CP34" s="471"/>
      <c r="CQ34" s="471"/>
      <c r="CR34" s="471"/>
      <c r="CS34" s="471"/>
      <c r="CT34" s="471"/>
      <c r="CU34" s="471"/>
      <c r="CV34" s="471"/>
      <c r="CW34" s="471"/>
      <c r="CX34" s="471"/>
      <c r="CY34" s="471"/>
      <c r="CZ34" s="471"/>
      <c r="DA34" s="471"/>
      <c r="DB34" s="471"/>
      <c r="DC34" s="471"/>
      <c r="DD34" s="471"/>
      <c r="DE34" s="471"/>
      <c r="DF34" s="471"/>
      <c r="DG34" s="471"/>
      <c r="DH34" s="471"/>
      <c r="DI34" s="471"/>
      <c r="DJ34" s="471"/>
      <c r="DK34" s="471"/>
      <c r="DL34" s="471"/>
      <c r="DM34" s="471"/>
      <c r="DN34" s="471"/>
      <c r="DO34" s="471"/>
      <c r="DP34" s="471"/>
      <c r="DQ34" s="471"/>
      <c r="DR34" s="471"/>
      <c r="DS34" s="471"/>
      <c r="DT34" s="471"/>
      <c r="DU34" s="471"/>
      <c r="DV34" s="471"/>
      <c r="DW34" s="471"/>
      <c r="DX34" s="471"/>
      <c r="DY34" s="471"/>
      <c r="DZ34" s="471"/>
      <c r="EA34" s="471"/>
      <c r="EB34" s="471"/>
      <c r="EC34" s="471"/>
      <c r="ED34" s="471"/>
      <c r="EE34" s="471"/>
      <c r="EF34" s="471"/>
      <c r="EG34" s="471"/>
      <c r="EH34" s="471"/>
      <c r="EI34" s="471"/>
      <c r="EJ34" s="471"/>
      <c r="EK34" s="471"/>
      <c r="EL34" s="471"/>
      <c r="EM34" s="471"/>
      <c r="EN34" s="471"/>
      <c r="EO34" s="471"/>
      <c r="EP34" s="471"/>
      <c r="EQ34" s="471"/>
      <c r="ER34" s="471"/>
      <c r="ES34" s="471"/>
      <c r="ET34" s="471"/>
      <c r="EU34" s="471"/>
      <c r="EV34" s="471"/>
      <c r="EW34" s="471"/>
      <c r="EX34" s="471"/>
      <c r="EY34" s="471"/>
      <c r="EZ34" s="471"/>
      <c r="FA34" s="471"/>
      <c r="FB34" s="471"/>
      <c r="FC34" s="471"/>
      <c r="FD34" s="471"/>
      <c r="FE34" s="471"/>
      <c r="FF34" s="471"/>
      <c r="FG34" s="471"/>
      <c r="FH34" s="471"/>
      <c r="FI34" s="471"/>
      <c r="FJ34" s="471"/>
      <c r="FK34" s="471"/>
      <c r="FL34" s="471"/>
      <c r="FM34" s="471"/>
      <c r="FN34" s="471"/>
      <c r="FO34" s="471"/>
      <c r="FP34" s="471"/>
      <c r="FQ34" s="471"/>
      <c r="FR34" s="471"/>
      <c r="FS34" s="471"/>
      <c r="FT34" s="471"/>
      <c r="FU34" s="471"/>
      <c r="FV34" s="471"/>
      <c r="FW34" s="471"/>
      <c r="FX34" s="471"/>
      <c r="FY34" s="471"/>
      <c r="FZ34" s="471"/>
      <c r="GA34" s="471"/>
      <c r="GB34" s="471"/>
      <c r="GC34" s="471"/>
      <c r="GD34" s="471"/>
      <c r="GE34" s="471"/>
      <c r="GF34" s="471"/>
      <c r="GG34" s="471"/>
      <c r="GH34" s="471"/>
      <c r="GI34" s="471"/>
      <c r="GJ34" s="471"/>
      <c r="GK34" s="471"/>
      <c r="GL34" s="471"/>
      <c r="GM34" s="471"/>
      <c r="GN34" s="471"/>
      <c r="GO34" s="471"/>
      <c r="GP34" s="471"/>
      <c r="GQ34" s="471"/>
      <c r="GR34" s="471"/>
      <c r="GS34" s="471"/>
      <c r="GT34" s="471"/>
      <c r="GU34" s="471"/>
      <c r="GV34" s="471"/>
      <c r="GW34" s="471"/>
      <c r="GX34" s="471"/>
      <c r="GY34" s="471"/>
      <c r="GZ34" s="471"/>
      <c r="HA34" s="471"/>
      <c r="HB34" s="471"/>
      <c r="HC34" s="471"/>
      <c r="HD34" s="471"/>
      <c r="HE34" s="471"/>
      <c r="HF34" s="471"/>
      <c r="HG34" s="471"/>
      <c r="HH34" s="471"/>
      <c r="HI34" s="471"/>
      <c r="HJ34" s="471"/>
      <c r="HK34" s="471"/>
      <c r="HL34" s="471"/>
      <c r="HM34" s="471"/>
      <c r="HN34" s="471"/>
      <c r="HO34" s="471"/>
      <c r="HP34" s="471"/>
      <c r="HQ34" s="471"/>
      <c r="HR34" s="471"/>
      <c r="HS34" s="471"/>
      <c r="HT34" s="471"/>
      <c r="HU34" s="471"/>
      <c r="HV34" s="471"/>
      <c r="HW34" s="471"/>
      <c r="HX34" s="471"/>
      <c r="HY34" s="471"/>
      <c r="HZ34" s="471"/>
      <c r="IA34" s="471"/>
      <c r="IB34" s="471"/>
      <c r="IC34" s="471"/>
      <c r="ID34" s="471"/>
      <c r="IE34" s="471"/>
      <c r="IF34" s="471"/>
      <c r="IG34" s="471"/>
      <c r="IH34" s="471"/>
      <c r="II34" s="471"/>
      <c r="IJ34" s="471"/>
      <c r="IK34" s="471"/>
      <c r="IL34" s="471"/>
      <c r="IM34" s="471"/>
      <c r="IN34" s="471"/>
      <c r="IO34" s="471"/>
      <c r="IP34" s="471"/>
      <c r="IQ34" s="471"/>
      <c r="IR34" s="471"/>
      <c r="IS34" s="471"/>
      <c r="IT34" s="471"/>
      <c r="IU34" s="471"/>
      <c r="IV34" s="471"/>
      <c r="IW34" s="471"/>
      <c r="IX34" s="471"/>
      <c r="IY34" s="471"/>
      <c r="IZ34" s="471"/>
      <c r="JA34" s="471"/>
      <c r="JB34" s="471"/>
      <c r="JC34" s="471"/>
      <c r="JD34" s="471"/>
      <c r="JE34" s="471"/>
      <c r="JF34" s="471"/>
      <c r="JG34" s="471"/>
      <c r="JH34" s="471"/>
      <c r="JI34" s="471"/>
      <c r="JJ34" s="471"/>
      <c r="JK34" s="471"/>
      <c r="JL34" s="471"/>
      <c r="JM34" s="471"/>
      <c r="JN34" s="471"/>
      <c r="JO34" s="471"/>
      <c r="JP34" s="471"/>
      <c r="JQ34" s="471"/>
      <c r="JR34" s="471"/>
      <c r="JS34" s="471"/>
      <c r="JT34" s="471"/>
      <c r="JU34" s="471"/>
      <c r="JV34" s="471"/>
      <c r="JW34" s="471"/>
      <c r="JX34" s="471"/>
      <c r="JY34" s="471"/>
      <c r="JZ34" s="471"/>
      <c r="KA34" s="471"/>
      <c r="KB34" s="471"/>
      <c r="KC34" s="471"/>
      <c r="KD34" s="471"/>
      <c r="KE34" s="471"/>
      <c r="KF34" s="471"/>
      <c r="KG34" s="471"/>
      <c r="KH34" s="471"/>
      <c r="KI34" s="471"/>
      <c r="KJ34" s="471"/>
      <c r="KK34" s="471"/>
      <c r="KL34" s="471"/>
      <c r="KM34" s="471"/>
      <c r="KN34" s="471"/>
      <c r="KO34" s="471"/>
      <c r="KP34" s="471"/>
      <c r="KQ34" s="471"/>
      <c r="KR34" s="471"/>
      <c r="KS34" s="471"/>
      <c r="KT34" s="471"/>
      <c r="KU34" s="471"/>
      <c r="KV34" s="471"/>
      <c r="KW34" s="471"/>
      <c r="KX34" s="471"/>
      <c r="KY34" s="471"/>
      <c r="KZ34" s="471"/>
      <c r="LA34" s="471"/>
      <c r="LB34" s="471"/>
      <c r="LC34" s="471"/>
      <c r="LD34" s="471"/>
      <c r="LE34" s="471"/>
      <c r="LF34" s="471"/>
      <c r="LG34" s="471"/>
      <c r="LH34" s="471"/>
      <c r="LI34" s="471"/>
      <c r="LJ34" s="471"/>
      <c r="LK34" s="471"/>
      <c r="LL34" s="471"/>
      <c r="LM34" s="471"/>
      <c r="LN34" s="471"/>
      <c r="LO34" s="471"/>
      <c r="LP34" s="471"/>
      <c r="LQ34" s="471"/>
      <c r="LR34" s="471"/>
      <c r="LS34" s="471"/>
      <c r="LT34" s="471"/>
      <c r="LU34" s="471"/>
      <c r="LV34" s="471"/>
      <c r="LW34" s="471"/>
      <c r="LX34" s="471"/>
      <c r="LY34" s="471"/>
      <c r="LZ34" s="471"/>
      <c r="MA34" s="471"/>
      <c r="MB34" s="471"/>
      <c r="MC34" s="471"/>
      <c r="MD34" s="471"/>
      <c r="ME34" s="471"/>
      <c r="MF34" s="471"/>
      <c r="MG34" s="471"/>
      <c r="MH34" s="471"/>
      <c r="MI34" s="471"/>
      <c r="MJ34" s="471"/>
      <c r="MK34" s="471"/>
      <c r="ML34" s="471"/>
      <c r="MM34" s="471"/>
      <c r="MN34" s="471"/>
      <c r="MO34" s="471"/>
      <c r="MP34" s="471"/>
      <c r="MQ34" s="471"/>
      <c r="MR34" s="471"/>
      <c r="MS34" s="471"/>
      <c r="MT34" s="471"/>
      <c r="MU34" s="471"/>
      <c r="MV34" s="471"/>
      <c r="MW34" s="471"/>
      <c r="MX34" s="471"/>
      <c r="MY34" s="471"/>
      <c r="MZ34" s="471"/>
      <c r="NA34" s="471"/>
      <c r="NB34" s="471"/>
      <c r="NC34" s="471"/>
      <c r="ND34" s="471"/>
      <c r="NE34" s="471"/>
      <c r="NF34" s="471"/>
      <c r="NG34" s="471"/>
      <c r="NH34" s="471"/>
      <c r="NI34" s="471"/>
      <c r="NJ34" s="471"/>
      <c r="NK34" s="471"/>
      <c r="NL34" s="471"/>
      <c r="NM34" s="471"/>
      <c r="NN34" s="471"/>
      <c r="NO34" s="471"/>
      <c r="NP34" s="471"/>
      <c r="NQ34" s="471"/>
      <c r="NR34" s="471"/>
      <c r="NS34" s="471"/>
      <c r="NT34" s="471"/>
      <c r="NU34" s="471"/>
      <c r="NV34" s="471"/>
      <c r="NW34" s="471"/>
      <c r="NX34" s="471"/>
      <c r="NY34" s="471"/>
      <c r="NZ34" s="471"/>
      <c r="OA34" s="471"/>
      <c r="OB34" s="471"/>
      <c r="OC34" s="471"/>
      <c r="OD34" s="471"/>
      <c r="OE34" s="471"/>
      <c r="OF34" s="471"/>
      <c r="OG34" s="471"/>
      <c r="OH34" s="471"/>
      <c r="OI34" s="471"/>
      <c r="OJ34" s="471"/>
      <c r="OK34" s="471"/>
      <c r="OL34" s="471"/>
      <c r="OM34" s="471"/>
      <c r="ON34" s="471"/>
      <c r="OO34" s="471"/>
      <c r="OP34" s="471"/>
      <c r="OQ34" s="471"/>
      <c r="OR34" s="471"/>
      <c r="OS34" s="471"/>
      <c r="OT34" s="471"/>
      <c r="OU34" s="471"/>
      <c r="OV34" s="471"/>
      <c r="OW34" s="471"/>
      <c r="OX34" s="471"/>
      <c r="OY34" s="471"/>
      <c r="OZ34" s="471"/>
      <c r="PA34" s="471"/>
      <c r="PB34" s="471"/>
      <c r="PC34" s="471"/>
      <c r="PD34" s="471"/>
      <c r="PE34" s="471"/>
      <c r="PF34" s="471"/>
      <c r="PG34" s="471"/>
      <c r="PH34" s="471"/>
      <c r="PI34" s="471"/>
      <c r="PJ34" s="471"/>
      <c r="PK34" s="471"/>
      <c r="PL34" s="471"/>
      <c r="PM34" s="471"/>
      <c r="PN34" s="471"/>
      <c r="PO34" s="471"/>
      <c r="PP34" s="471"/>
      <c r="PQ34" s="471"/>
      <c r="PR34" s="471"/>
      <c r="PS34" s="471"/>
      <c r="PT34" s="471"/>
      <c r="PU34" s="471"/>
      <c r="PV34" s="471"/>
      <c r="PW34" s="471"/>
      <c r="PX34" s="471"/>
      <c r="PY34" s="471"/>
      <c r="PZ34" s="471"/>
      <c r="QA34" s="471"/>
      <c r="QB34" s="471"/>
      <c r="QC34" s="471"/>
      <c r="QD34" s="471"/>
      <c r="QE34" s="471"/>
      <c r="QF34" s="471"/>
      <c r="QG34" s="471"/>
      <c r="QH34" s="471"/>
      <c r="QI34" s="471"/>
      <c r="QJ34" s="471"/>
      <c r="QK34" s="471"/>
      <c r="QL34" s="471"/>
      <c r="QM34" s="471"/>
      <c r="QN34" s="471"/>
      <c r="QO34" s="471"/>
      <c r="QP34" s="471"/>
      <c r="QQ34" s="471"/>
      <c r="QR34" s="471"/>
      <c r="QS34" s="471"/>
      <c r="QT34" s="471"/>
      <c r="QU34" s="471"/>
      <c r="QV34" s="471"/>
      <c r="QW34" s="471"/>
      <c r="QX34" s="471"/>
      <c r="QY34" s="471"/>
      <c r="QZ34" s="471"/>
      <c r="RA34" s="471"/>
      <c r="RB34" s="471"/>
      <c r="RC34" s="471"/>
      <c r="RD34" s="471"/>
      <c r="RE34" s="471"/>
      <c r="RF34" s="471"/>
      <c r="RG34" s="471"/>
      <c r="RH34" s="471"/>
      <c r="RI34" s="471"/>
      <c r="RJ34" s="471"/>
      <c r="RK34" s="471"/>
      <c r="RL34" s="471"/>
      <c r="RM34" s="471"/>
      <c r="RN34" s="471"/>
      <c r="RO34" s="471"/>
      <c r="RP34" s="471"/>
      <c r="RQ34" s="471"/>
      <c r="RR34" s="471"/>
      <c r="RS34" s="471"/>
      <c r="RT34" s="471"/>
      <c r="RU34" s="471"/>
      <c r="RV34" s="471"/>
      <c r="RW34" s="471"/>
      <c r="RX34" s="471"/>
      <c r="RY34" s="471"/>
      <c r="RZ34" s="471"/>
      <c r="SA34" s="471"/>
      <c r="SB34" s="471"/>
      <c r="SC34" s="471"/>
      <c r="SD34" s="471"/>
      <c r="SE34" s="471"/>
      <c r="SF34" s="471"/>
      <c r="SG34" s="471"/>
      <c r="SH34" s="471"/>
      <c r="SI34" s="471"/>
      <c r="SJ34" s="471"/>
      <c r="SK34" s="471"/>
      <c r="SL34" s="471"/>
      <c r="SM34" s="471"/>
      <c r="SN34" s="471"/>
      <c r="SO34" s="471"/>
      <c r="SP34" s="471"/>
      <c r="SQ34" s="471"/>
      <c r="SR34" s="471"/>
      <c r="SS34" s="471"/>
      <c r="ST34" s="471"/>
      <c r="SU34" s="471"/>
      <c r="SV34" s="471"/>
      <c r="SW34" s="471"/>
      <c r="SX34" s="471"/>
      <c r="SY34" s="471"/>
      <c r="SZ34" s="471"/>
      <c r="TA34" s="471"/>
      <c r="TB34" s="471"/>
      <c r="TC34" s="471"/>
      <c r="TD34" s="471"/>
      <c r="TE34" s="471"/>
      <c r="TF34" s="471"/>
      <c r="TG34" s="471"/>
      <c r="TH34" s="471"/>
      <c r="TI34" s="471"/>
      <c r="TJ34" s="471"/>
      <c r="TK34" s="471"/>
      <c r="TL34" s="471"/>
      <c r="TM34" s="471"/>
      <c r="TN34" s="471"/>
      <c r="TO34" s="471"/>
      <c r="TP34" s="471"/>
      <c r="TQ34" s="471"/>
      <c r="TR34" s="471"/>
      <c r="TS34" s="471"/>
      <c r="TT34" s="471"/>
      <c r="TU34" s="471"/>
      <c r="TV34" s="471"/>
      <c r="TW34" s="471"/>
      <c r="TX34" s="471"/>
      <c r="TY34" s="471"/>
      <c r="TZ34" s="471"/>
      <c r="UA34" s="471"/>
      <c r="UB34" s="471"/>
      <c r="UC34" s="471"/>
      <c r="UD34" s="471"/>
      <c r="UE34" s="471"/>
      <c r="UF34" s="471"/>
      <c r="UG34" s="471"/>
      <c r="UH34" s="471"/>
      <c r="UI34" s="471"/>
      <c r="UJ34" s="471"/>
      <c r="UK34" s="471"/>
      <c r="UL34" s="471"/>
      <c r="UM34" s="471"/>
      <c r="UN34" s="471"/>
      <c r="UO34" s="471"/>
      <c r="UP34" s="471"/>
      <c r="UQ34" s="471"/>
      <c r="UR34" s="471"/>
      <c r="US34" s="471"/>
      <c r="UT34" s="471"/>
      <c r="UU34" s="471"/>
      <c r="UV34" s="471"/>
      <c r="UW34" s="471"/>
      <c r="UX34" s="471"/>
      <c r="UY34" s="471"/>
      <c r="UZ34" s="471"/>
      <c r="VA34" s="471"/>
      <c r="VB34" s="471"/>
      <c r="VC34" s="471"/>
      <c r="VD34" s="471"/>
      <c r="VE34" s="471"/>
      <c r="VF34" s="471"/>
      <c r="VG34" s="471"/>
      <c r="VH34" s="471"/>
      <c r="VI34" s="471"/>
      <c r="VJ34" s="471"/>
      <c r="VK34" s="471"/>
      <c r="VL34" s="471"/>
      <c r="VM34" s="471"/>
      <c r="VN34" s="471"/>
      <c r="VO34" s="471"/>
      <c r="VP34" s="471"/>
      <c r="VQ34" s="471"/>
      <c r="VR34" s="471"/>
      <c r="VS34" s="471"/>
      <c r="VT34" s="471"/>
      <c r="VU34" s="471"/>
      <c r="VV34" s="471"/>
      <c r="VW34" s="471"/>
      <c r="VX34" s="471"/>
      <c r="VY34" s="471"/>
      <c r="VZ34" s="471"/>
      <c r="WA34" s="471"/>
      <c r="WB34" s="471"/>
      <c r="WC34" s="471"/>
      <c r="WD34" s="471"/>
      <c r="WE34" s="471"/>
      <c r="WF34" s="471"/>
      <c r="WG34" s="471"/>
      <c r="WH34" s="471"/>
      <c r="WI34" s="471"/>
      <c r="WJ34" s="471"/>
      <c r="WK34" s="471"/>
      <c r="WL34" s="471"/>
      <c r="WM34" s="471"/>
      <c r="WN34" s="471"/>
      <c r="WO34" s="471"/>
      <c r="WP34" s="471"/>
      <c r="WQ34" s="471"/>
      <c r="WR34" s="471"/>
      <c r="WS34" s="471"/>
      <c r="WT34" s="471"/>
      <c r="WU34" s="471"/>
      <c r="WV34" s="471"/>
      <c r="WW34" s="471"/>
      <c r="WX34" s="471"/>
      <c r="WY34" s="471"/>
      <c r="WZ34" s="471"/>
      <c r="XA34" s="471"/>
      <c r="XB34" s="471"/>
      <c r="XC34" s="471"/>
      <c r="XD34" s="471"/>
      <c r="XE34" s="471"/>
      <c r="XF34" s="471"/>
      <c r="XG34" s="471"/>
      <c r="XH34" s="471"/>
      <c r="XI34" s="471"/>
      <c r="XJ34" s="471"/>
      <c r="XK34" s="471"/>
      <c r="XL34" s="471"/>
      <c r="XM34" s="471"/>
      <c r="XN34" s="471"/>
      <c r="XO34" s="471"/>
      <c r="XP34" s="471"/>
      <c r="XQ34" s="471"/>
      <c r="XR34" s="471"/>
      <c r="XS34" s="471"/>
      <c r="XT34" s="471"/>
      <c r="XU34" s="471"/>
      <c r="XV34" s="471"/>
      <c r="XW34" s="471"/>
      <c r="XX34" s="471"/>
      <c r="XY34" s="471"/>
      <c r="XZ34" s="471"/>
      <c r="YA34" s="471"/>
      <c r="YB34" s="471"/>
      <c r="YC34" s="471"/>
      <c r="YD34" s="471"/>
      <c r="YE34" s="471"/>
      <c r="YF34" s="471"/>
      <c r="YG34" s="471"/>
      <c r="YH34" s="471"/>
      <c r="YI34" s="471"/>
      <c r="YJ34" s="471"/>
      <c r="YK34" s="471"/>
      <c r="YL34" s="471"/>
      <c r="YM34" s="471"/>
      <c r="YN34" s="471"/>
      <c r="YO34" s="471"/>
      <c r="YP34" s="471"/>
      <c r="YQ34" s="471"/>
      <c r="YR34" s="471"/>
      <c r="YS34" s="471"/>
      <c r="YT34" s="471"/>
      <c r="YU34" s="471"/>
      <c r="YV34" s="471"/>
      <c r="YW34" s="471"/>
      <c r="YX34" s="471"/>
      <c r="YY34" s="471"/>
      <c r="YZ34" s="471"/>
      <c r="ZA34" s="471"/>
      <c r="ZB34" s="471"/>
      <c r="ZC34" s="471"/>
      <c r="ZD34" s="471"/>
      <c r="ZE34" s="471"/>
      <c r="ZF34" s="471"/>
      <c r="ZG34" s="471"/>
      <c r="ZH34" s="471"/>
      <c r="ZI34" s="471"/>
      <c r="ZJ34" s="471"/>
      <c r="ZK34" s="471"/>
      <c r="ZL34" s="471"/>
      <c r="ZM34" s="471"/>
      <c r="ZN34" s="471"/>
      <c r="ZO34" s="471"/>
      <c r="ZP34" s="471"/>
      <c r="ZQ34" s="471"/>
      <c r="ZR34" s="471"/>
      <c r="ZS34" s="471"/>
      <c r="ZT34" s="471"/>
      <c r="ZU34" s="471"/>
      <c r="ZV34" s="471"/>
      <c r="ZW34" s="471"/>
      <c r="ZX34" s="471"/>
      <c r="ZY34" s="471"/>
      <c r="ZZ34" s="471"/>
      <c r="AAA34" s="471"/>
      <c r="AAB34" s="471"/>
      <c r="AAC34" s="471"/>
      <c r="AAD34" s="471"/>
      <c r="AAE34" s="471"/>
      <c r="AAF34" s="471"/>
      <c r="AAG34" s="471"/>
      <c r="AAH34" s="471"/>
      <c r="AAI34" s="471"/>
      <c r="AAJ34" s="471"/>
      <c r="AAK34" s="471"/>
      <c r="AAL34" s="471"/>
      <c r="AAM34" s="471"/>
      <c r="AAN34" s="471"/>
      <c r="AAO34" s="471"/>
      <c r="AAP34" s="471"/>
      <c r="AAQ34" s="471"/>
      <c r="AAR34" s="471"/>
      <c r="AAS34" s="471"/>
      <c r="AAT34" s="471"/>
      <c r="AAU34" s="471"/>
      <c r="AAV34" s="471"/>
      <c r="AAW34" s="471"/>
      <c r="AAX34" s="471"/>
      <c r="AAY34" s="471"/>
      <c r="AAZ34" s="471"/>
      <c r="ABA34" s="471"/>
      <c r="ABB34" s="471"/>
      <c r="ABC34" s="471"/>
      <c r="ABD34" s="471"/>
      <c r="ABE34" s="471"/>
      <c r="ABF34" s="471"/>
      <c r="ABG34" s="471"/>
      <c r="ABH34" s="471"/>
      <c r="ABI34" s="471"/>
      <c r="ABJ34" s="471"/>
      <c r="ABK34" s="471"/>
      <c r="ABL34" s="471"/>
      <c r="ABM34" s="471"/>
      <c r="ABN34" s="471"/>
      <c r="ABO34" s="471"/>
      <c r="ABP34" s="471"/>
      <c r="ABQ34" s="471"/>
      <c r="ABR34" s="471"/>
      <c r="ABS34" s="471"/>
      <c r="ABT34" s="471"/>
      <c r="ABU34" s="471"/>
      <c r="ABV34" s="471"/>
      <c r="ABW34" s="471"/>
      <c r="ABX34" s="471"/>
      <c r="ABY34" s="471"/>
      <c r="ABZ34" s="471"/>
      <c r="ACA34" s="471"/>
      <c r="ACB34" s="471"/>
      <c r="ACC34" s="471"/>
      <c r="ACD34" s="471"/>
      <c r="ACE34" s="471"/>
      <c r="ACF34" s="471"/>
      <c r="ACG34" s="471"/>
      <c r="ACH34" s="471"/>
      <c r="ACI34" s="471"/>
      <c r="ACJ34" s="471"/>
      <c r="ACK34" s="471"/>
      <c r="ACL34" s="471"/>
      <c r="ACM34" s="471"/>
      <c r="ACN34" s="471"/>
      <c r="ACO34" s="471"/>
      <c r="ACP34" s="471"/>
      <c r="ACQ34" s="471"/>
      <c r="ACR34" s="471"/>
      <c r="ACS34" s="471"/>
      <c r="ACT34" s="471"/>
      <c r="ACU34" s="471"/>
      <c r="ACV34" s="471"/>
      <c r="ACW34" s="471"/>
      <c r="ACX34" s="471"/>
      <c r="ACY34" s="471"/>
      <c r="ACZ34" s="471"/>
      <c r="ADA34" s="471"/>
      <c r="ADB34" s="471"/>
      <c r="ADC34" s="471"/>
      <c r="ADD34" s="471"/>
      <c r="ADE34" s="471"/>
      <c r="ADF34" s="471"/>
      <c r="ADG34" s="471"/>
      <c r="ADH34" s="471"/>
      <c r="ADI34" s="471"/>
      <c r="ADJ34" s="471"/>
      <c r="ADK34" s="471"/>
      <c r="ADL34" s="471"/>
      <c r="ADM34" s="471"/>
      <c r="ADN34" s="471"/>
      <c r="ADO34" s="471"/>
      <c r="ADP34" s="471"/>
      <c r="ADQ34" s="471"/>
      <c r="ADR34" s="471"/>
      <c r="ADS34" s="471"/>
      <c r="ADT34" s="471"/>
      <c r="ADU34" s="471"/>
      <c r="ADV34" s="471"/>
      <c r="ADW34" s="471"/>
      <c r="ADX34" s="471"/>
      <c r="ADY34" s="471"/>
      <c r="ADZ34" s="471"/>
      <c r="AEA34" s="471"/>
      <c r="AEB34" s="471"/>
      <c r="AEC34" s="471"/>
      <c r="AED34" s="471"/>
      <c r="AEE34" s="471"/>
      <c r="AEF34" s="471"/>
      <c r="AEG34" s="471"/>
      <c r="AEH34" s="471"/>
      <c r="AEI34" s="471"/>
      <c r="AEJ34" s="471"/>
      <c r="AEK34" s="471"/>
      <c r="AEL34" s="471"/>
      <c r="AEM34" s="471"/>
      <c r="AEN34" s="471"/>
      <c r="AEO34" s="471"/>
      <c r="AEP34" s="471"/>
      <c r="AEQ34" s="471"/>
      <c r="AER34" s="471"/>
      <c r="AES34" s="471"/>
      <c r="AET34" s="471"/>
      <c r="AEU34" s="471"/>
      <c r="AEV34" s="471"/>
      <c r="AEW34" s="471"/>
      <c r="AEX34" s="471"/>
      <c r="AEY34" s="471"/>
      <c r="AEZ34" s="471"/>
      <c r="AFA34" s="471"/>
      <c r="AFB34" s="471"/>
      <c r="AFC34" s="471"/>
      <c r="AFD34" s="471"/>
      <c r="AFE34" s="471"/>
      <c r="AFF34" s="471"/>
      <c r="AFG34" s="471"/>
      <c r="AFH34" s="471"/>
      <c r="AFI34" s="471"/>
      <c r="AFJ34" s="471"/>
      <c r="AFK34" s="471"/>
      <c r="AFL34" s="471"/>
      <c r="AFM34" s="471"/>
      <c r="AFN34" s="471"/>
      <c r="AFO34" s="471"/>
      <c r="AFP34" s="471"/>
      <c r="AFQ34" s="471"/>
      <c r="AFR34" s="471"/>
      <c r="AFS34" s="471"/>
      <c r="AFT34" s="471"/>
      <c r="AFU34" s="471"/>
      <c r="AFV34" s="471"/>
      <c r="AFW34" s="471"/>
      <c r="AFX34" s="471"/>
      <c r="AFY34" s="471"/>
      <c r="AFZ34" s="471"/>
      <c r="AGA34" s="471"/>
      <c r="AGB34" s="471"/>
      <c r="AGC34" s="471"/>
      <c r="AGD34" s="471"/>
      <c r="AGE34" s="471"/>
      <c r="AGF34" s="471"/>
      <c r="AGG34" s="471"/>
      <c r="AGH34" s="471"/>
      <c r="AGI34" s="471"/>
      <c r="AGJ34" s="471"/>
      <c r="AGK34" s="471"/>
      <c r="AGL34" s="471"/>
      <c r="AGM34" s="471"/>
      <c r="AGN34" s="471"/>
      <c r="AGO34" s="471"/>
      <c r="AGP34" s="471"/>
      <c r="AGQ34" s="471"/>
      <c r="AGR34" s="471"/>
      <c r="AGS34" s="471"/>
      <c r="AGT34" s="471"/>
      <c r="AGU34" s="471"/>
      <c r="AGV34" s="471"/>
      <c r="AGW34" s="471"/>
      <c r="AGX34" s="471"/>
      <c r="AGY34" s="471"/>
      <c r="AGZ34" s="471"/>
      <c r="AHA34" s="471"/>
      <c r="AHB34" s="471"/>
      <c r="AHC34" s="471"/>
      <c r="AHD34" s="471"/>
      <c r="AHE34" s="471"/>
      <c r="AHF34" s="471"/>
      <c r="AHG34" s="471"/>
      <c r="AHH34" s="471"/>
      <c r="AHI34" s="471"/>
      <c r="AHJ34" s="471"/>
      <c r="AHK34" s="471"/>
      <c r="AHL34" s="471"/>
      <c r="AHM34" s="471"/>
      <c r="AHN34" s="471"/>
      <c r="AHO34" s="471"/>
      <c r="AHP34" s="471"/>
      <c r="AHQ34" s="471"/>
      <c r="AHR34" s="471"/>
      <c r="AHS34" s="471"/>
      <c r="AHT34" s="471"/>
      <c r="AHU34" s="471"/>
      <c r="AHV34" s="471"/>
      <c r="AHW34" s="471"/>
      <c r="AHX34" s="471"/>
      <c r="AHY34" s="471"/>
      <c r="AHZ34" s="471"/>
      <c r="AIA34" s="471"/>
      <c r="AIB34" s="471"/>
      <c r="AIC34" s="471"/>
      <c r="AID34" s="471"/>
      <c r="AIE34" s="471"/>
      <c r="AIF34" s="471"/>
      <c r="AIG34" s="471"/>
      <c r="AIH34" s="471"/>
      <c r="AII34" s="471"/>
      <c r="AIJ34" s="471"/>
      <c r="AIK34" s="471"/>
      <c r="AIL34" s="471"/>
      <c r="AIM34" s="471"/>
      <c r="AIN34" s="471"/>
      <c r="AIO34" s="471"/>
      <c r="AIP34" s="471"/>
      <c r="AIQ34" s="471"/>
      <c r="AIR34" s="471"/>
      <c r="AIS34" s="471"/>
      <c r="AIT34" s="471"/>
      <c r="AIU34" s="471"/>
      <c r="AIV34" s="471"/>
      <c r="AIW34" s="471"/>
      <c r="AIX34" s="471"/>
      <c r="AIY34" s="471"/>
      <c r="AIZ34" s="471"/>
      <c r="AJA34" s="471"/>
      <c r="AJB34" s="471"/>
      <c r="AJC34" s="471"/>
      <c r="AJD34" s="471"/>
      <c r="AJE34" s="471"/>
      <c r="AJF34" s="471"/>
      <c r="AJG34" s="471"/>
      <c r="AJH34" s="471"/>
      <c r="AJI34" s="471"/>
      <c r="AJJ34" s="471"/>
      <c r="AJK34" s="471"/>
      <c r="AJL34" s="471"/>
      <c r="AJM34" s="471"/>
      <c r="AJN34" s="471"/>
      <c r="AJO34" s="471"/>
      <c r="AJP34" s="471"/>
      <c r="AJQ34" s="471"/>
      <c r="AJR34" s="471"/>
      <c r="AJS34" s="471"/>
      <c r="AJT34" s="471"/>
      <c r="AJU34" s="471"/>
      <c r="AJV34" s="471"/>
      <c r="AJW34" s="471"/>
      <c r="AJX34" s="471"/>
      <c r="AJY34" s="471"/>
      <c r="AJZ34" s="471"/>
      <c r="AKA34" s="471"/>
      <c r="AKB34" s="471"/>
      <c r="AKC34" s="471"/>
      <c r="AKD34" s="471"/>
      <c r="AKE34" s="471"/>
      <c r="AKF34" s="471"/>
      <c r="AKG34" s="471"/>
      <c r="AKH34" s="471"/>
      <c r="AKI34" s="471"/>
      <c r="AKJ34" s="471"/>
      <c r="AKK34" s="471"/>
      <c r="AKL34" s="471"/>
      <c r="AKM34" s="471"/>
      <c r="AKN34" s="471"/>
      <c r="AKO34" s="471"/>
      <c r="AKP34" s="471"/>
      <c r="AKQ34" s="471"/>
      <c r="AKR34" s="471"/>
      <c r="AKS34" s="471"/>
      <c r="AKT34" s="471"/>
      <c r="AKU34" s="471"/>
      <c r="AKV34" s="471"/>
      <c r="AKW34" s="471"/>
      <c r="AKX34" s="471"/>
      <c r="AKY34" s="471"/>
      <c r="AKZ34" s="471"/>
      <c r="ALA34" s="471"/>
      <c r="ALB34" s="471"/>
      <c r="ALC34" s="471"/>
      <c r="ALD34" s="471"/>
      <c r="ALE34" s="471"/>
      <c r="ALF34" s="471"/>
      <c r="ALG34" s="471"/>
      <c r="ALH34" s="471"/>
      <c r="ALI34" s="471"/>
      <c r="ALJ34" s="471"/>
      <c r="ALK34" s="471"/>
      <c r="ALL34" s="471"/>
      <c r="ALM34" s="471"/>
      <c r="ALN34" s="471"/>
      <c r="ALO34" s="471"/>
      <c r="ALP34" s="471"/>
      <c r="ALQ34" s="471"/>
      <c r="ALR34" s="471"/>
      <c r="ALS34" s="471"/>
      <c r="ALT34" s="471"/>
      <c r="ALU34" s="471"/>
      <c r="ALV34" s="471"/>
      <c r="ALW34" s="471"/>
      <c r="ALX34" s="471"/>
      <c r="ALY34" s="471"/>
      <c r="ALZ34" s="471"/>
      <c r="AMA34" s="471"/>
      <c r="AMB34" s="471"/>
      <c r="AMC34" s="471"/>
      <c r="AMD34" s="471"/>
      <c r="AME34" s="471"/>
      <c r="AMF34" s="471"/>
      <c r="AMG34" s="471"/>
      <c r="AMH34" s="471"/>
      <c r="AMI34" s="471"/>
      <c r="AMJ34" s="471"/>
      <c r="AMK34" s="471"/>
      <c r="AML34" s="471"/>
      <c r="AMM34" s="471"/>
      <c r="AMN34" s="471"/>
      <c r="AMO34" s="471"/>
      <c r="AMP34" s="471"/>
      <c r="AMQ34" s="471"/>
      <c r="AMR34" s="471"/>
      <c r="AMS34" s="471"/>
      <c r="AMT34" s="471"/>
      <c r="AMU34" s="471"/>
      <c r="AMV34" s="471"/>
      <c r="AMW34" s="471"/>
      <c r="AMX34" s="471"/>
      <c r="AMY34" s="471"/>
      <c r="AMZ34" s="471"/>
      <c r="ANA34" s="471"/>
      <c r="ANB34" s="471"/>
      <c r="ANC34" s="471"/>
      <c r="AND34" s="471"/>
      <c r="ANE34" s="471"/>
      <c r="ANF34" s="471"/>
      <c r="ANG34" s="471"/>
      <c r="ANH34" s="471"/>
      <c r="ANI34" s="471"/>
      <c r="ANJ34" s="471"/>
      <c r="ANK34" s="471"/>
      <c r="ANL34" s="471"/>
      <c r="ANM34" s="471"/>
      <c r="ANN34" s="471"/>
      <c r="ANO34" s="471"/>
      <c r="ANP34" s="471"/>
      <c r="ANQ34" s="471"/>
      <c r="ANR34" s="471"/>
      <c r="ANS34" s="471"/>
      <c r="ANT34" s="471"/>
      <c r="ANU34" s="471"/>
      <c r="ANV34" s="471"/>
      <c r="ANW34" s="471"/>
      <c r="ANX34" s="471"/>
      <c r="ANY34" s="471"/>
      <c r="ANZ34" s="471"/>
      <c r="AOA34" s="471"/>
      <c r="AOB34" s="471"/>
      <c r="AOC34" s="471"/>
      <c r="AOD34" s="471"/>
      <c r="AOE34" s="471"/>
      <c r="AOF34" s="471"/>
      <c r="AOG34" s="471"/>
      <c r="AOH34" s="471"/>
      <c r="AOI34" s="471"/>
      <c r="AOJ34" s="471"/>
      <c r="AOK34" s="471"/>
      <c r="AOL34" s="471"/>
      <c r="AOM34" s="471"/>
      <c r="AON34" s="471"/>
      <c r="AOO34" s="471"/>
      <c r="AOP34" s="471"/>
      <c r="AOQ34" s="471"/>
      <c r="AOR34" s="471"/>
      <c r="AOS34" s="471"/>
      <c r="AOT34" s="471"/>
      <c r="AOU34" s="471"/>
      <c r="AOV34" s="471"/>
      <c r="AOW34" s="471"/>
      <c r="AOX34" s="471"/>
      <c r="AOY34" s="471"/>
      <c r="AOZ34" s="471"/>
      <c r="APA34" s="471"/>
      <c r="APB34" s="471"/>
      <c r="APC34" s="471"/>
      <c r="APD34" s="471"/>
      <c r="APE34" s="471"/>
      <c r="APF34" s="471"/>
      <c r="APG34" s="471"/>
      <c r="APH34" s="471"/>
      <c r="API34" s="471"/>
      <c r="APJ34" s="471"/>
      <c r="APK34" s="471"/>
      <c r="APL34" s="471"/>
      <c r="APM34" s="471"/>
      <c r="APN34" s="471"/>
      <c r="APO34" s="471"/>
      <c r="APP34" s="471"/>
      <c r="APQ34" s="471"/>
      <c r="APR34" s="471"/>
      <c r="APS34" s="471"/>
      <c r="APT34" s="471"/>
      <c r="APU34" s="471"/>
      <c r="APV34" s="471"/>
      <c r="APW34" s="471"/>
      <c r="APX34" s="471"/>
      <c r="APY34" s="471"/>
      <c r="APZ34" s="471"/>
      <c r="AQA34" s="471"/>
      <c r="AQB34" s="471"/>
      <c r="AQC34" s="471"/>
      <c r="AQD34" s="471"/>
      <c r="AQE34" s="471"/>
      <c r="AQF34" s="471"/>
      <c r="AQG34" s="471"/>
      <c r="AQH34" s="471"/>
      <c r="AQI34" s="471"/>
      <c r="AQJ34" s="471"/>
      <c r="AQK34" s="471"/>
      <c r="AQL34" s="471"/>
      <c r="AQM34" s="471"/>
      <c r="AQN34" s="471"/>
      <c r="AQO34" s="471"/>
      <c r="AQP34" s="471"/>
      <c r="AQQ34" s="471"/>
      <c r="AQR34" s="471"/>
      <c r="AQS34" s="471"/>
      <c r="AQT34" s="471"/>
      <c r="AQU34" s="471"/>
      <c r="AQV34" s="471"/>
      <c r="AQW34" s="471"/>
      <c r="AQX34" s="471"/>
      <c r="AQY34" s="471"/>
      <c r="AQZ34" s="471"/>
      <c r="ARA34" s="471"/>
      <c r="ARB34" s="471"/>
      <c r="ARC34" s="471"/>
      <c r="ARD34" s="471"/>
      <c r="ARE34" s="471"/>
      <c r="ARF34" s="471"/>
      <c r="ARG34" s="471"/>
      <c r="ARH34" s="471"/>
      <c r="ARI34" s="471"/>
      <c r="ARJ34" s="471"/>
      <c r="ARK34" s="471"/>
      <c r="ARL34" s="471"/>
      <c r="ARM34" s="471"/>
      <c r="ARN34" s="471"/>
      <c r="ARO34" s="471"/>
      <c r="ARP34" s="471"/>
      <c r="ARQ34" s="471"/>
      <c r="ARR34" s="471"/>
      <c r="ARS34" s="471"/>
      <c r="ART34" s="471"/>
      <c r="ARU34" s="471"/>
      <c r="ARV34" s="471"/>
      <c r="ARW34" s="471"/>
      <c r="ARX34" s="471"/>
      <c r="ARY34" s="471"/>
      <c r="ARZ34" s="471"/>
      <c r="ASA34" s="471"/>
      <c r="ASB34" s="471"/>
      <c r="ASC34" s="471"/>
      <c r="ASD34" s="471"/>
      <c r="ASE34" s="471"/>
      <c r="ASF34" s="471"/>
      <c r="ASG34" s="471"/>
      <c r="ASH34" s="471"/>
      <c r="ASI34" s="471"/>
      <c r="ASJ34" s="471"/>
      <c r="ASK34" s="471"/>
      <c r="ASL34" s="471"/>
      <c r="ASM34" s="471"/>
      <c r="ASN34" s="471"/>
      <c r="ASO34" s="471"/>
      <c r="ASP34" s="471"/>
      <c r="ASQ34" s="471"/>
      <c r="ASR34" s="471"/>
      <c r="ASS34" s="471"/>
      <c r="AST34" s="471"/>
      <c r="ASU34" s="471"/>
      <c r="ASV34" s="471"/>
      <c r="ASW34" s="471"/>
      <c r="ASX34" s="471"/>
      <c r="ASY34" s="471"/>
      <c r="ASZ34" s="471"/>
      <c r="ATA34" s="471"/>
      <c r="ATB34" s="471"/>
      <c r="ATC34" s="471"/>
      <c r="ATD34" s="471"/>
      <c r="ATE34" s="471"/>
      <c r="ATF34" s="471"/>
      <c r="ATG34" s="471"/>
      <c r="ATH34" s="471"/>
      <c r="ATI34" s="471"/>
      <c r="ATJ34" s="471"/>
      <c r="ATK34" s="471"/>
      <c r="ATL34" s="471"/>
      <c r="ATM34" s="471"/>
      <c r="ATN34" s="471"/>
      <c r="ATO34" s="471"/>
      <c r="ATP34" s="471"/>
      <c r="ATQ34" s="471"/>
      <c r="ATR34" s="471"/>
      <c r="ATS34" s="471"/>
      <c r="ATT34" s="471"/>
      <c r="ATU34" s="471"/>
      <c r="ATV34" s="471"/>
      <c r="ATW34" s="471"/>
      <c r="ATX34" s="471"/>
      <c r="ATY34" s="471"/>
      <c r="ATZ34" s="471"/>
      <c r="AUA34" s="471"/>
      <c r="AUB34" s="471"/>
      <c r="AUC34" s="471"/>
      <c r="AUD34" s="471"/>
      <c r="AUE34" s="471"/>
      <c r="AUF34" s="471"/>
      <c r="AUG34" s="471"/>
      <c r="AUH34" s="471"/>
      <c r="AUI34" s="471"/>
      <c r="AUJ34" s="471"/>
      <c r="AUK34" s="471"/>
      <c r="AUL34" s="471"/>
      <c r="AUM34" s="471"/>
      <c r="AUN34" s="471"/>
      <c r="AUO34" s="471"/>
      <c r="AUP34" s="471"/>
      <c r="AUQ34" s="471"/>
      <c r="AUR34" s="471"/>
      <c r="AUS34" s="471"/>
      <c r="AUT34" s="471"/>
      <c r="AUU34" s="471"/>
      <c r="AUV34" s="471"/>
      <c r="AUW34" s="471"/>
      <c r="AUX34" s="471"/>
      <c r="AUY34" s="471"/>
      <c r="AUZ34" s="471"/>
      <c r="AVA34" s="471"/>
      <c r="AVB34" s="471"/>
      <c r="AVC34" s="471"/>
      <c r="AVD34" s="471"/>
      <c r="AVE34" s="471"/>
      <c r="AVF34" s="471"/>
      <c r="AVG34" s="471"/>
      <c r="AVH34" s="471"/>
      <c r="AVI34" s="471"/>
      <c r="AVJ34" s="471"/>
      <c r="AVK34" s="471"/>
      <c r="AVL34" s="471"/>
      <c r="AVM34" s="471"/>
      <c r="AVN34" s="471"/>
      <c r="AVO34" s="471"/>
      <c r="AVP34" s="471"/>
      <c r="AVQ34" s="471"/>
      <c r="AVR34" s="471"/>
      <c r="AVS34" s="471"/>
      <c r="AVT34" s="471"/>
      <c r="AVU34" s="471"/>
      <c r="AVV34" s="471"/>
      <c r="AVW34" s="471"/>
      <c r="AVX34" s="471"/>
      <c r="AVY34" s="471"/>
      <c r="AVZ34" s="471"/>
      <c r="AWA34" s="471"/>
      <c r="AWB34" s="471"/>
      <c r="AWC34" s="471"/>
      <c r="AWD34" s="471"/>
      <c r="AWE34" s="471"/>
      <c r="AWF34" s="471"/>
      <c r="AWG34" s="471"/>
      <c r="AWH34" s="471"/>
      <c r="AWI34" s="471"/>
      <c r="AWJ34" s="471"/>
      <c r="AWK34" s="471"/>
      <c r="AWL34" s="471"/>
      <c r="AWM34" s="471"/>
      <c r="AWN34" s="471"/>
      <c r="AWO34" s="471"/>
      <c r="AWP34" s="471"/>
      <c r="AWQ34" s="471"/>
      <c r="AWR34" s="471"/>
      <c r="AWS34" s="471"/>
      <c r="AWT34" s="471"/>
      <c r="AWU34" s="471"/>
      <c r="AWV34" s="471"/>
      <c r="AWW34" s="471"/>
      <c r="AWX34" s="471"/>
      <c r="AWY34" s="471"/>
      <c r="AWZ34" s="471"/>
      <c r="AXA34" s="471"/>
      <c r="AXB34" s="471"/>
      <c r="AXC34" s="471"/>
      <c r="AXD34" s="471"/>
      <c r="AXE34" s="471"/>
      <c r="AXF34" s="471"/>
      <c r="AXG34" s="471"/>
      <c r="AXH34" s="471"/>
      <c r="AXI34" s="471"/>
      <c r="AXJ34" s="471"/>
      <c r="AXK34" s="471"/>
      <c r="AXL34" s="471"/>
      <c r="AXM34" s="471"/>
      <c r="AXN34" s="471"/>
      <c r="AXO34" s="471"/>
      <c r="AXP34" s="471"/>
      <c r="AXQ34" s="471"/>
      <c r="AXR34" s="471"/>
      <c r="AXS34" s="471"/>
      <c r="AXT34" s="471"/>
      <c r="AXU34" s="471"/>
      <c r="AXV34" s="471"/>
      <c r="AXW34" s="471"/>
      <c r="AXX34" s="471"/>
      <c r="AXY34" s="471"/>
      <c r="AXZ34" s="471"/>
      <c r="AYA34" s="471"/>
      <c r="AYB34" s="471"/>
      <c r="AYC34" s="471"/>
      <c r="AYD34" s="471"/>
      <c r="AYE34" s="471"/>
      <c r="AYF34" s="471"/>
      <c r="AYG34" s="471"/>
      <c r="AYH34" s="471"/>
      <c r="AYI34" s="471"/>
      <c r="AYJ34" s="471"/>
      <c r="AYK34" s="471"/>
      <c r="AYL34" s="471"/>
      <c r="AYM34" s="471"/>
      <c r="AYN34" s="471"/>
      <c r="AYO34" s="471"/>
      <c r="AYP34" s="471"/>
      <c r="AYQ34" s="471"/>
      <c r="AYR34" s="471"/>
      <c r="AYS34" s="471"/>
      <c r="AYT34" s="471"/>
      <c r="AYU34" s="471"/>
      <c r="AYV34" s="471"/>
      <c r="AYW34" s="471"/>
      <c r="AYX34" s="471"/>
      <c r="AYY34" s="471"/>
      <c r="AYZ34" s="471"/>
      <c r="AZA34" s="471"/>
      <c r="AZB34" s="471"/>
      <c r="AZC34" s="471"/>
      <c r="AZD34" s="471"/>
      <c r="AZE34" s="471"/>
      <c r="AZF34" s="471"/>
      <c r="AZG34" s="471"/>
      <c r="AZH34" s="471"/>
      <c r="AZI34" s="471"/>
      <c r="AZJ34" s="471"/>
      <c r="AZK34" s="471"/>
      <c r="AZL34" s="471"/>
      <c r="AZM34" s="471"/>
      <c r="AZN34" s="471"/>
      <c r="AZO34" s="471"/>
      <c r="AZP34" s="471"/>
      <c r="AZQ34" s="471"/>
      <c r="AZR34" s="471"/>
      <c r="AZS34" s="471"/>
      <c r="AZT34" s="471"/>
      <c r="AZU34" s="471"/>
      <c r="AZV34" s="471"/>
      <c r="AZW34" s="471"/>
      <c r="AZX34" s="471"/>
      <c r="AZY34" s="471"/>
      <c r="AZZ34" s="471"/>
      <c r="BAA34" s="471"/>
      <c r="BAB34" s="471"/>
      <c r="BAC34" s="471"/>
      <c r="BAD34" s="471"/>
      <c r="BAE34" s="471"/>
      <c r="BAF34" s="471"/>
      <c r="BAG34" s="471"/>
      <c r="BAH34" s="471"/>
      <c r="BAI34" s="471"/>
      <c r="BAJ34" s="471"/>
      <c r="BAK34" s="471"/>
      <c r="BAL34" s="471"/>
      <c r="BAM34" s="471"/>
      <c r="BAN34" s="471"/>
      <c r="BAO34" s="471"/>
      <c r="BAP34" s="471"/>
      <c r="BAQ34" s="471"/>
      <c r="BAR34" s="471"/>
      <c r="BAS34" s="471"/>
      <c r="BAT34" s="471"/>
      <c r="BAU34" s="471"/>
      <c r="BAV34" s="471"/>
      <c r="BAW34" s="471"/>
      <c r="BAX34" s="471"/>
      <c r="BAY34" s="471"/>
      <c r="BAZ34" s="471"/>
      <c r="BBA34" s="471"/>
      <c r="BBB34" s="471"/>
      <c r="BBC34" s="471"/>
      <c r="BBD34" s="471"/>
      <c r="BBE34" s="471"/>
      <c r="BBF34" s="471"/>
      <c r="BBG34" s="471"/>
      <c r="BBH34" s="471"/>
      <c r="BBI34" s="471"/>
      <c r="BBJ34" s="471"/>
      <c r="BBK34" s="471"/>
      <c r="BBL34" s="471"/>
      <c r="BBM34" s="471"/>
      <c r="BBN34" s="471"/>
      <c r="BBO34" s="471"/>
      <c r="BBP34" s="471"/>
      <c r="BBQ34" s="471"/>
      <c r="BBR34" s="471"/>
      <c r="BBS34" s="471"/>
      <c r="BBT34" s="471"/>
      <c r="BBU34" s="471"/>
      <c r="BBV34" s="471"/>
      <c r="BBW34" s="471"/>
      <c r="BBX34" s="471"/>
      <c r="BBY34" s="471"/>
      <c r="BBZ34" s="471"/>
      <c r="BCA34" s="471"/>
      <c r="BCB34" s="471"/>
      <c r="BCC34" s="471"/>
      <c r="BCD34" s="471"/>
      <c r="BCE34" s="471"/>
      <c r="BCF34" s="471"/>
      <c r="BCG34" s="471"/>
      <c r="BCH34" s="471"/>
      <c r="BCI34" s="471"/>
      <c r="BCJ34" s="471"/>
      <c r="BCK34" s="471"/>
      <c r="BCL34" s="471"/>
      <c r="BCM34" s="471"/>
      <c r="BCN34" s="471"/>
      <c r="BCO34" s="471"/>
      <c r="BCP34" s="471"/>
      <c r="BCQ34" s="471"/>
      <c r="BCR34" s="471"/>
      <c r="BCS34" s="471"/>
      <c r="BCT34" s="471"/>
      <c r="BCU34" s="471"/>
      <c r="BCV34" s="471"/>
      <c r="BCW34" s="471"/>
      <c r="BCX34" s="471"/>
      <c r="BCY34" s="471"/>
      <c r="BCZ34" s="471"/>
      <c r="BDA34" s="471"/>
      <c r="BDB34" s="471"/>
      <c r="BDC34" s="471"/>
      <c r="BDD34" s="471"/>
      <c r="BDE34" s="471"/>
      <c r="BDF34" s="471"/>
      <c r="BDG34" s="471"/>
      <c r="BDH34" s="471"/>
      <c r="BDI34" s="471"/>
      <c r="BDJ34" s="471"/>
      <c r="BDK34" s="471"/>
      <c r="BDL34" s="471"/>
      <c r="BDM34" s="471"/>
      <c r="BDN34" s="471"/>
      <c r="BDO34" s="471"/>
      <c r="BDP34" s="471"/>
      <c r="BDQ34" s="471"/>
      <c r="BDR34" s="471"/>
      <c r="BDS34" s="471"/>
      <c r="BDT34" s="471"/>
      <c r="BDU34" s="471"/>
      <c r="BDV34" s="471"/>
      <c r="BDW34" s="471"/>
      <c r="BDX34" s="471"/>
      <c r="BDY34" s="471"/>
      <c r="BDZ34" s="471"/>
      <c r="BEA34" s="471"/>
      <c r="BEB34" s="471"/>
      <c r="BEC34" s="471"/>
      <c r="BED34" s="471"/>
    </row>
    <row r="35" spans="1:1486" s="421" customFormat="1" x14ac:dyDescent="0.2">
      <c r="A35" s="429" t="str">
        <f>'P8'!B10</f>
        <v>8.3. Fortalecimiento del servicio de extensión y asistencia técnica agroindustrial en la cadena</v>
      </c>
      <c r="B35" s="48">
        <f>'P8'!E10</f>
        <v>0</v>
      </c>
      <c r="C35" s="48">
        <f>'P8'!F10</f>
        <v>994313988.33333325</v>
      </c>
      <c r="D35" s="48">
        <f>'P8'!G10</f>
        <v>1292099361.2479999</v>
      </c>
      <c r="E35" s="48">
        <f>'P8'!H10</f>
        <v>1292099361.2479999</v>
      </c>
      <c r="F35" s="48">
        <f>'P8'!I10</f>
        <v>1292099361.2479999</v>
      </c>
      <c r="G35" s="48">
        <f>'P8'!J10</f>
        <v>1292099361.2479999</v>
      </c>
      <c r="H35" s="48">
        <f>'P8'!K10</f>
        <v>1292099361.2479999</v>
      </c>
      <c r="I35" s="48">
        <f>'P8'!L10</f>
        <v>1174456786</v>
      </c>
      <c r="J35" s="48">
        <f>'P8'!M10</f>
        <v>1174456786</v>
      </c>
      <c r="K35" s="48">
        <f>'P8'!N10</f>
        <v>1174456786</v>
      </c>
      <c r="L35" s="48">
        <f>'P8'!O10</f>
        <v>1174456786</v>
      </c>
      <c r="M35" s="48">
        <f>'P8'!P10</f>
        <v>1174456786</v>
      </c>
      <c r="N35" s="48">
        <f>'P8'!Q10</f>
        <v>1174456786</v>
      </c>
      <c r="O35" s="48">
        <f>'P8'!R10</f>
        <v>1174456786</v>
      </c>
      <c r="P35" s="48">
        <f>'P8'!S10</f>
        <v>1174456786</v>
      </c>
      <c r="Q35" s="48">
        <f>'P8'!T10</f>
        <v>1174456786</v>
      </c>
      <c r="R35" s="48">
        <f>'P8'!U10</f>
        <v>1174456786</v>
      </c>
      <c r="S35" s="48">
        <f>'P8'!V10</f>
        <v>1174456786</v>
      </c>
      <c r="T35" s="48">
        <f>'P8'!W10</f>
        <v>1174456786</v>
      </c>
      <c r="U35" s="48">
        <f>'P8'!X10</f>
        <v>1174456786</v>
      </c>
      <c r="V35" s="48">
        <f>'P8'!Y10</f>
        <v>22722749012.573334</v>
      </c>
      <c r="W35" s="281">
        <f t="shared" si="1"/>
        <v>6.4882890306564743E-3</v>
      </c>
      <c r="X35" s="471"/>
      <c r="Y35" s="471"/>
      <c r="Z35" s="471"/>
      <c r="AA35" s="471"/>
      <c r="AB35" s="471"/>
      <c r="AC35" s="471"/>
      <c r="AD35" s="471"/>
      <c r="AE35" s="471"/>
      <c r="AF35" s="471"/>
      <c r="AG35" s="471"/>
      <c r="AH35" s="471"/>
      <c r="AI35" s="471"/>
      <c r="AJ35" s="471"/>
      <c r="AK35" s="471"/>
      <c r="AL35" s="471"/>
      <c r="AM35" s="471"/>
      <c r="AN35" s="471"/>
      <c r="AO35" s="471"/>
      <c r="AP35" s="471"/>
      <c r="AQ35" s="471"/>
      <c r="AR35" s="471"/>
      <c r="AS35" s="471"/>
      <c r="AT35" s="471"/>
      <c r="AU35" s="471"/>
      <c r="AV35" s="471"/>
      <c r="AW35" s="471"/>
      <c r="AX35" s="471"/>
      <c r="AY35" s="471"/>
      <c r="AZ35" s="471"/>
      <c r="BA35" s="471"/>
      <c r="BB35" s="471"/>
      <c r="BC35" s="471"/>
      <c r="BD35" s="471"/>
      <c r="BE35" s="471"/>
      <c r="BF35" s="471"/>
      <c r="BG35" s="471"/>
      <c r="BH35" s="471"/>
      <c r="BI35" s="471"/>
      <c r="BJ35" s="471"/>
      <c r="BK35" s="471"/>
      <c r="BL35" s="471"/>
      <c r="BM35" s="471"/>
      <c r="BN35" s="471"/>
      <c r="BO35" s="471"/>
      <c r="BP35" s="471"/>
      <c r="BQ35" s="471"/>
      <c r="BR35" s="471"/>
      <c r="BS35" s="471"/>
      <c r="BT35" s="471"/>
      <c r="BU35" s="471"/>
      <c r="BV35" s="471"/>
      <c r="BW35" s="471"/>
      <c r="BX35" s="471"/>
      <c r="BY35" s="471"/>
      <c r="BZ35" s="471"/>
      <c r="CA35" s="471"/>
      <c r="CB35" s="471"/>
      <c r="CC35" s="471"/>
      <c r="CD35" s="471"/>
      <c r="CE35" s="471"/>
      <c r="CF35" s="471"/>
      <c r="CG35" s="471"/>
      <c r="CH35" s="471"/>
      <c r="CI35" s="471"/>
      <c r="CJ35" s="471"/>
      <c r="CK35" s="471"/>
      <c r="CL35" s="471"/>
      <c r="CM35" s="471"/>
      <c r="CN35" s="471"/>
      <c r="CO35" s="471"/>
      <c r="CP35" s="471"/>
      <c r="CQ35" s="471"/>
      <c r="CR35" s="471"/>
      <c r="CS35" s="471"/>
      <c r="CT35" s="471"/>
      <c r="CU35" s="471"/>
      <c r="CV35" s="471"/>
      <c r="CW35" s="471"/>
      <c r="CX35" s="471"/>
      <c r="CY35" s="471"/>
      <c r="CZ35" s="471"/>
      <c r="DA35" s="471"/>
      <c r="DB35" s="471"/>
      <c r="DC35" s="471"/>
      <c r="DD35" s="471"/>
      <c r="DE35" s="471"/>
      <c r="DF35" s="471"/>
      <c r="DG35" s="471"/>
      <c r="DH35" s="471"/>
      <c r="DI35" s="471"/>
      <c r="DJ35" s="471"/>
      <c r="DK35" s="471"/>
      <c r="DL35" s="471"/>
      <c r="DM35" s="471"/>
      <c r="DN35" s="471"/>
      <c r="DO35" s="471"/>
      <c r="DP35" s="471"/>
      <c r="DQ35" s="471"/>
      <c r="DR35" s="471"/>
      <c r="DS35" s="471"/>
      <c r="DT35" s="471"/>
      <c r="DU35" s="471"/>
      <c r="DV35" s="471"/>
      <c r="DW35" s="471"/>
      <c r="DX35" s="471"/>
      <c r="DY35" s="471"/>
      <c r="DZ35" s="471"/>
      <c r="EA35" s="471"/>
      <c r="EB35" s="471"/>
      <c r="EC35" s="471"/>
      <c r="ED35" s="471"/>
      <c r="EE35" s="471"/>
      <c r="EF35" s="471"/>
      <c r="EG35" s="471"/>
      <c r="EH35" s="471"/>
      <c r="EI35" s="471"/>
      <c r="EJ35" s="471"/>
      <c r="EK35" s="471"/>
      <c r="EL35" s="471"/>
      <c r="EM35" s="471"/>
      <c r="EN35" s="471"/>
      <c r="EO35" s="471"/>
      <c r="EP35" s="471"/>
      <c r="EQ35" s="471"/>
      <c r="ER35" s="471"/>
      <c r="ES35" s="471"/>
      <c r="ET35" s="471"/>
      <c r="EU35" s="471"/>
      <c r="EV35" s="471"/>
      <c r="EW35" s="471"/>
      <c r="EX35" s="471"/>
      <c r="EY35" s="471"/>
      <c r="EZ35" s="471"/>
      <c r="FA35" s="471"/>
      <c r="FB35" s="471"/>
      <c r="FC35" s="471"/>
      <c r="FD35" s="471"/>
      <c r="FE35" s="471"/>
      <c r="FF35" s="471"/>
      <c r="FG35" s="471"/>
      <c r="FH35" s="471"/>
      <c r="FI35" s="471"/>
      <c r="FJ35" s="471"/>
      <c r="FK35" s="471"/>
      <c r="FL35" s="471"/>
      <c r="FM35" s="471"/>
      <c r="FN35" s="471"/>
      <c r="FO35" s="471"/>
      <c r="FP35" s="471"/>
      <c r="FQ35" s="471"/>
      <c r="FR35" s="471"/>
      <c r="FS35" s="471"/>
      <c r="FT35" s="471"/>
      <c r="FU35" s="471"/>
      <c r="FV35" s="471"/>
      <c r="FW35" s="471"/>
      <c r="FX35" s="471"/>
      <c r="FY35" s="471"/>
      <c r="FZ35" s="471"/>
      <c r="GA35" s="471"/>
      <c r="GB35" s="471"/>
      <c r="GC35" s="471"/>
      <c r="GD35" s="471"/>
      <c r="GE35" s="471"/>
      <c r="GF35" s="471"/>
      <c r="GG35" s="471"/>
      <c r="GH35" s="471"/>
      <c r="GI35" s="471"/>
      <c r="GJ35" s="471"/>
      <c r="GK35" s="471"/>
      <c r="GL35" s="471"/>
      <c r="GM35" s="471"/>
      <c r="GN35" s="471"/>
      <c r="GO35" s="471"/>
      <c r="GP35" s="471"/>
      <c r="GQ35" s="471"/>
      <c r="GR35" s="471"/>
      <c r="GS35" s="471"/>
      <c r="GT35" s="471"/>
      <c r="GU35" s="471"/>
      <c r="GV35" s="471"/>
      <c r="GW35" s="471"/>
      <c r="GX35" s="471"/>
      <c r="GY35" s="471"/>
      <c r="GZ35" s="471"/>
      <c r="HA35" s="471"/>
      <c r="HB35" s="471"/>
      <c r="HC35" s="471"/>
      <c r="HD35" s="471"/>
      <c r="HE35" s="471"/>
      <c r="HF35" s="471"/>
      <c r="HG35" s="471"/>
      <c r="HH35" s="471"/>
      <c r="HI35" s="471"/>
      <c r="HJ35" s="471"/>
      <c r="HK35" s="471"/>
      <c r="HL35" s="471"/>
      <c r="HM35" s="471"/>
      <c r="HN35" s="471"/>
      <c r="HO35" s="471"/>
      <c r="HP35" s="471"/>
      <c r="HQ35" s="471"/>
      <c r="HR35" s="471"/>
      <c r="HS35" s="471"/>
      <c r="HT35" s="471"/>
      <c r="HU35" s="471"/>
      <c r="HV35" s="471"/>
      <c r="HW35" s="471"/>
      <c r="HX35" s="471"/>
      <c r="HY35" s="471"/>
      <c r="HZ35" s="471"/>
      <c r="IA35" s="471"/>
      <c r="IB35" s="471"/>
      <c r="IC35" s="471"/>
      <c r="ID35" s="471"/>
      <c r="IE35" s="471"/>
      <c r="IF35" s="471"/>
      <c r="IG35" s="471"/>
      <c r="IH35" s="471"/>
      <c r="II35" s="471"/>
      <c r="IJ35" s="471"/>
      <c r="IK35" s="471"/>
      <c r="IL35" s="471"/>
      <c r="IM35" s="471"/>
      <c r="IN35" s="471"/>
      <c r="IO35" s="471"/>
      <c r="IP35" s="471"/>
      <c r="IQ35" s="471"/>
      <c r="IR35" s="471"/>
      <c r="IS35" s="471"/>
      <c r="IT35" s="471"/>
      <c r="IU35" s="471"/>
      <c r="IV35" s="471"/>
      <c r="IW35" s="471"/>
      <c r="IX35" s="471"/>
      <c r="IY35" s="471"/>
      <c r="IZ35" s="471"/>
      <c r="JA35" s="471"/>
      <c r="JB35" s="471"/>
      <c r="JC35" s="471"/>
      <c r="JD35" s="471"/>
      <c r="JE35" s="471"/>
      <c r="JF35" s="471"/>
      <c r="JG35" s="471"/>
      <c r="JH35" s="471"/>
      <c r="JI35" s="471"/>
      <c r="JJ35" s="471"/>
      <c r="JK35" s="471"/>
      <c r="JL35" s="471"/>
      <c r="JM35" s="471"/>
      <c r="JN35" s="471"/>
      <c r="JO35" s="471"/>
      <c r="JP35" s="471"/>
      <c r="JQ35" s="471"/>
      <c r="JR35" s="471"/>
      <c r="JS35" s="471"/>
      <c r="JT35" s="471"/>
      <c r="JU35" s="471"/>
      <c r="JV35" s="471"/>
      <c r="JW35" s="471"/>
      <c r="JX35" s="471"/>
      <c r="JY35" s="471"/>
      <c r="JZ35" s="471"/>
      <c r="KA35" s="471"/>
      <c r="KB35" s="471"/>
      <c r="KC35" s="471"/>
      <c r="KD35" s="471"/>
      <c r="KE35" s="471"/>
      <c r="KF35" s="471"/>
      <c r="KG35" s="471"/>
      <c r="KH35" s="471"/>
      <c r="KI35" s="471"/>
      <c r="KJ35" s="471"/>
      <c r="KK35" s="471"/>
      <c r="KL35" s="471"/>
      <c r="KM35" s="471"/>
      <c r="KN35" s="471"/>
      <c r="KO35" s="471"/>
      <c r="KP35" s="471"/>
      <c r="KQ35" s="471"/>
      <c r="KR35" s="471"/>
      <c r="KS35" s="471"/>
      <c r="KT35" s="471"/>
      <c r="KU35" s="471"/>
      <c r="KV35" s="471"/>
      <c r="KW35" s="471"/>
      <c r="KX35" s="471"/>
      <c r="KY35" s="471"/>
      <c r="KZ35" s="471"/>
      <c r="LA35" s="471"/>
      <c r="LB35" s="471"/>
      <c r="LC35" s="471"/>
      <c r="LD35" s="471"/>
      <c r="LE35" s="471"/>
      <c r="LF35" s="471"/>
      <c r="LG35" s="471"/>
      <c r="LH35" s="471"/>
      <c r="LI35" s="471"/>
      <c r="LJ35" s="471"/>
      <c r="LK35" s="471"/>
      <c r="LL35" s="471"/>
      <c r="LM35" s="471"/>
      <c r="LN35" s="471"/>
      <c r="LO35" s="471"/>
      <c r="LP35" s="471"/>
      <c r="LQ35" s="471"/>
      <c r="LR35" s="471"/>
      <c r="LS35" s="471"/>
      <c r="LT35" s="471"/>
      <c r="LU35" s="471"/>
      <c r="LV35" s="471"/>
      <c r="LW35" s="471"/>
      <c r="LX35" s="471"/>
      <c r="LY35" s="471"/>
      <c r="LZ35" s="471"/>
      <c r="MA35" s="471"/>
      <c r="MB35" s="471"/>
      <c r="MC35" s="471"/>
      <c r="MD35" s="471"/>
      <c r="ME35" s="471"/>
      <c r="MF35" s="471"/>
      <c r="MG35" s="471"/>
      <c r="MH35" s="471"/>
      <c r="MI35" s="471"/>
      <c r="MJ35" s="471"/>
      <c r="MK35" s="471"/>
      <c r="ML35" s="471"/>
      <c r="MM35" s="471"/>
      <c r="MN35" s="471"/>
      <c r="MO35" s="471"/>
      <c r="MP35" s="471"/>
      <c r="MQ35" s="471"/>
      <c r="MR35" s="471"/>
      <c r="MS35" s="471"/>
      <c r="MT35" s="471"/>
      <c r="MU35" s="471"/>
      <c r="MV35" s="471"/>
      <c r="MW35" s="471"/>
      <c r="MX35" s="471"/>
      <c r="MY35" s="471"/>
      <c r="MZ35" s="471"/>
      <c r="NA35" s="471"/>
      <c r="NB35" s="471"/>
      <c r="NC35" s="471"/>
      <c r="ND35" s="471"/>
      <c r="NE35" s="471"/>
      <c r="NF35" s="471"/>
      <c r="NG35" s="471"/>
      <c r="NH35" s="471"/>
      <c r="NI35" s="471"/>
      <c r="NJ35" s="471"/>
      <c r="NK35" s="471"/>
      <c r="NL35" s="471"/>
      <c r="NM35" s="471"/>
      <c r="NN35" s="471"/>
      <c r="NO35" s="471"/>
      <c r="NP35" s="471"/>
      <c r="NQ35" s="471"/>
      <c r="NR35" s="471"/>
      <c r="NS35" s="471"/>
      <c r="NT35" s="471"/>
      <c r="NU35" s="471"/>
      <c r="NV35" s="471"/>
      <c r="NW35" s="471"/>
      <c r="NX35" s="471"/>
      <c r="NY35" s="471"/>
      <c r="NZ35" s="471"/>
      <c r="OA35" s="471"/>
      <c r="OB35" s="471"/>
      <c r="OC35" s="471"/>
      <c r="OD35" s="471"/>
      <c r="OE35" s="471"/>
      <c r="OF35" s="471"/>
      <c r="OG35" s="471"/>
      <c r="OH35" s="471"/>
      <c r="OI35" s="471"/>
      <c r="OJ35" s="471"/>
      <c r="OK35" s="471"/>
      <c r="OL35" s="471"/>
      <c r="OM35" s="471"/>
      <c r="ON35" s="471"/>
      <c r="OO35" s="471"/>
      <c r="OP35" s="471"/>
      <c r="OQ35" s="471"/>
      <c r="OR35" s="471"/>
      <c r="OS35" s="471"/>
      <c r="OT35" s="471"/>
      <c r="OU35" s="471"/>
      <c r="OV35" s="471"/>
      <c r="OW35" s="471"/>
      <c r="OX35" s="471"/>
      <c r="OY35" s="471"/>
      <c r="OZ35" s="471"/>
      <c r="PA35" s="471"/>
      <c r="PB35" s="471"/>
      <c r="PC35" s="471"/>
      <c r="PD35" s="471"/>
      <c r="PE35" s="471"/>
      <c r="PF35" s="471"/>
      <c r="PG35" s="471"/>
      <c r="PH35" s="471"/>
      <c r="PI35" s="471"/>
      <c r="PJ35" s="471"/>
      <c r="PK35" s="471"/>
      <c r="PL35" s="471"/>
      <c r="PM35" s="471"/>
      <c r="PN35" s="471"/>
      <c r="PO35" s="471"/>
      <c r="PP35" s="471"/>
      <c r="PQ35" s="471"/>
      <c r="PR35" s="471"/>
      <c r="PS35" s="471"/>
      <c r="PT35" s="471"/>
      <c r="PU35" s="471"/>
      <c r="PV35" s="471"/>
      <c r="PW35" s="471"/>
      <c r="PX35" s="471"/>
      <c r="PY35" s="471"/>
      <c r="PZ35" s="471"/>
      <c r="QA35" s="471"/>
      <c r="QB35" s="471"/>
      <c r="QC35" s="471"/>
      <c r="QD35" s="471"/>
      <c r="QE35" s="471"/>
      <c r="QF35" s="471"/>
      <c r="QG35" s="471"/>
      <c r="QH35" s="471"/>
      <c r="QI35" s="471"/>
      <c r="QJ35" s="471"/>
      <c r="QK35" s="471"/>
      <c r="QL35" s="471"/>
      <c r="QM35" s="471"/>
      <c r="QN35" s="471"/>
      <c r="QO35" s="471"/>
      <c r="QP35" s="471"/>
      <c r="QQ35" s="471"/>
      <c r="QR35" s="471"/>
      <c r="QS35" s="471"/>
      <c r="QT35" s="471"/>
      <c r="QU35" s="471"/>
      <c r="QV35" s="471"/>
      <c r="QW35" s="471"/>
      <c r="QX35" s="471"/>
      <c r="QY35" s="471"/>
      <c r="QZ35" s="471"/>
      <c r="RA35" s="471"/>
      <c r="RB35" s="471"/>
      <c r="RC35" s="471"/>
      <c r="RD35" s="471"/>
      <c r="RE35" s="471"/>
      <c r="RF35" s="471"/>
      <c r="RG35" s="471"/>
      <c r="RH35" s="471"/>
      <c r="RI35" s="471"/>
      <c r="RJ35" s="471"/>
      <c r="RK35" s="471"/>
      <c r="RL35" s="471"/>
      <c r="RM35" s="471"/>
      <c r="RN35" s="471"/>
      <c r="RO35" s="471"/>
      <c r="RP35" s="471"/>
      <c r="RQ35" s="471"/>
      <c r="RR35" s="471"/>
      <c r="RS35" s="471"/>
      <c r="RT35" s="471"/>
      <c r="RU35" s="471"/>
      <c r="RV35" s="471"/>
      <c r="RW35" s="471"/>
      <c r="RX35" s="471"/>
      <c r="RY35" s="471"/>
      <c r="RZ35" s="471"/>
      <c r="SA35" s="471"/>
      <c r="SB35" s="471"/>
      <c r="SC35" s="471"/>
      <c r="SD35" s="471"/>
      <c r="SE35" s="471"/>
      <c r="SF35" s="471"/>
      <c r="SG35" s="471"/>
      <c r="SH35" s="471"/>
      <c r="SI35" s="471"/>
      <c r="SJ35" s="471"/>
      <c r="SK35" s="471"/>
      <c r="SL35" s="471"/>
      <c r="SM35" s="471"/>
      <c r="SN35" s="471"/>
      <c r="SO35" s="471"/>
      <c r="SP35" s="471"/>
      <c r="SQ35" s="471"/>
      <c r="SR35" s="471"/>
      <c r="SS35" s="471"/>
      <c r="ST35" s="471"/>
      <c r="SU35" s="471"/>
      <c r="SV35" s="471"/>
      <c r="SW35" s="471"/>
      <c r="SX35" s="471"/>
      <c r="SY35" s="471"/>
      <c r="SZ35" s="471"/>
      <c r="TA35" s="471"/>
      <c r="TB35" s="471"/>
      <c r="TC35" s="471"/>
      <c r="TD35" s="471"/>
      <c r="TE35" s="471"/>
      <c r="TF35" s="471"/>
      <c r="TG35" s="471"/>
      <c r="TH35" s="471"/>
      <c r="TI35" s="471"/>
      <c r="TJ35" s="471"/>
      <c r="TK35" s="471"/>
      <c r="TL35" s="471"/>
      <c r="TM35" s="471"/>
      <c r="TN35" s="471"/>
      <c r="TO35" s="471"/>
      <c r="TP35" s="471"/>
      <c r="TQ35" s="471"/>
      <c r="TR35" s="471"/>
      <c r="TS35" s="471"/>
      <c r="TT35" s="471"/>
      <c r="TU35" s="471"/>
      <c r="TV35" s="471"/>
      <c r="TW35" s="471"/>
      <c r="TX35" s="471"/>
      <c r="TY35" s="471"/>
      <c r="TZ35" s="471"/>
      <c r="UA35" s="471"/>
      <c r="UB35" s="471"/>
      <c r="UC35" s="471"/>
      <c r="UD35" s="471"/>
      <c r="UE35" s="471"/>
      <c r="UF35" s="471"/>
      <c r="UG35" s="471"/>
      <c r="UH35" s="471"/>
      <c r="UI35" s="471"/>
      <c r="UJ35" s="471"/>
      <c r="UK35" s="471"/>
      <c r="UL35" s="471"/>
      <c r="UM35" s="471"/>
      <c r="UN35" s="471"/>
      <c r="UO35" s="471"/>
      <c r="UP35" s="471"/>
      <c r="UQ35" s="471"/>
      <c r="UR35" s="471"/>
      <c r="US35" s="471"/>
      <c r="UT35" s="471"/>
      <c r="UU35" s="471"/>
      <c r="UV35" s="471"/>
      <c r="UW35" s="471"/>
      <c r="UX35" s="471"/>
      <c r="UY35" s="471"/>
      <c r="UZ35" s="471"/>
      <c r="VA35" s="471"/>
      <c r="VB35" s="471"/>
      <c r="VC35" s="471"/>
      <c r="VD35" s="471"/>
      <c r="VE35" s="471"/>
      <c r="VF35" s="471"/>
      <c r="VG35" s="471"/>
      <c r="VH35" s="471"/>
      <c r="VI35" s="471"/>
      <c r="VJ35" s="471"/>
      <c r="VK35" s="471"/>
      <c r="VL35" s="471"/>
      <c r="VM35" s="471"/>
      <c r="VN35" s="471"/>
      <c r="VO35" s="471"/>
      <c r="VP35" s="471"/>
      <c r="VQ35" s="471"/>
      <c r="VR35" s="471"/>
      <c r="VS35" s="471"/>
      <c r="VT35" s="471"/>
      <c r="VU35" s="471"/>
      <c r="VV35" s="471"/>
      <c r="VW35" s="471"/>
      <c r="VX35" s="471"/>
      <c r="VY35" s="471"/>
      <c r="VZ35" s="471"/>
      <c r="WA35" s="471"/>
      <c r="WB35" s="471"/>
      <c r="WC35" s="471"/>
      <c r="WD35" s="471"/>
      <c r="WE35" s="471"/>
      <c r="WF35" s="471"/>
      <c r="WG35" s="471"/>
      <c r="WH35" s="471"/>
      <c r="WI35" s="471"/>
      <c r="WJ35" s="471"/>
      <c r="WK35" s="471"/>
      <c r="WL35" s="471"/>
      <c r="WM35" s="471"/>
      <c r="WN35" s="471"/>
      <c r="WO35" s="471"/>
      <c r="WP35" s="471"/>
      <c r="WQ35" s="471"/>
      <c r="WR35" s="471"/>
      <c r="WS35" s="471"/>
      <c r="WT35" s="471"/>
      <c r="WU35" s="471"/>
      <c r="WV35" s="471"/>
      <c r="WW35" s="471"/>
      <c r="WX35" s="471"/>
      <c r="WY35" s="471"/>
      <c r="WZ35" s="471"/>
      <c r="XA35" s="471"/>
      <c r="XB35" s="471"/>
      <c r="XC35" s="471"/>
      <c r="XD35" s="471"/>
      <c r="XE35" s="471"/>
      <c r="XF35" s="471"/>
      <c r="XG35" s="471"/>
      <c r="XH35" s="471"/>
      <c r="XI35" s="471"/>
      <c r="XJ35" s="471"/>
      <c r="XK35" s="471"/>
      <c r="XL35" s="471"/>
      <c r="XM35" s="471"/>
      <c r="XN35" s="471"/>
      <c r="XO35" s="471"/>
      <c r="XP35" s="471"/>
      <c r="XQ35" s="471"/>
      <c r="XR35" s="471"/>
      <c r="XS35" s="471"/>
      <c r="XT35" s="471"/>
      <c r="XU35" s="471"/>
      <c r="XV35" s="471"/>
      <c r="XW35" s="471"/>
      <c r="XX35" s="471"/>
      <c r="XY35" s="471"/>
      <c r="XZ35" s="471"/>
      <c r="YA35" s="471"/>
      <c r="YB35" s="471"/>
      <c r="YC35" s="471"/>
      <c r="YD35" s="471"/>
      <c r="YE35" s="471"/>
      <c r="YF35" s="471"/>
      <c r="YG35" s="471"/>
      <c r="YH35" s="471"/>
      <c r="YI35" s="471"/>
      <c r="YJ35" s="471"/>
      <c r="YK35" s="471"/>
      <c r="YL35" s="471"/>
      <c r="YM35" s="471"/>
      <c r="YN35" s="471"/>
      <c r="YO35" s="471"/>
      <c r="YP35" s="471"/>
      <c r="YQ35" s="471"/>
      <c r="YR35" s="471"/>
      <c r="YS35" s="471"/>
      <c r="YT35" s="471"/>
      <c r="YU35" s="471"/>
      <c r="YV35" s="471"/>
      <c r="YW35" s="471"/>
      <c r="YX35" s="471"/>
      <c r="YY35" s="471"/>
      <c r="YZ35" s="471"/>
      <c r="ZA35" s="471"/>
      <c r="ZB35" s="471"/>
      <c r="ZC35" s="471"/>
      <c r="ZD35" s="471"/>
      <c r="ZE35" s="471"/>
      <c r="ZF35" s="471"/>
      <c r="ZG35" s="471"/>
      <c r="ZH35" s="471"/>
      <c r="ZI35" s="471"/>
      <c r="ZJ35" s="471"/>
      <c r="ZK35" s="471"/>
      <c r="ZL35" s="471"/>
      <c r="ZM35" s="471"/>
      <c r="ZN35" s="471"/>
      <c r="ZO35" s="471"/>
      <c r="ZP35" s="471"/>
      <c r="ZQ35" s="471"/>
      <c r="ZR35" s="471"/>
      <c r="ZS35" s="471"/>
      <c r="ZT35" s="471"/>
      <c r="ZU35" s="471"/>
      <c r="ZV35" s="471"/>
      <c r="ZW35" s="471"/>
      <c r="ZX35" s="471"/>
      <c r="ZY35" s="471"/>
      <c r="ZZ35" s="471"/>
      <c r="AAA35" s="471"/>
      <c r="AAB35" s="471"/>
      <c r="AAC35" s="471"/>
      <c r="AAD35" s="471"/>
      <c r="AAE35" s="471"/>
      <c r="AAF35" s="471"/>
      <c r="AAG35" s="471"/>
      <c r="AAH35" s="471"/>
      <c r="AAI35" s="471"/>
      <c r="AAJ35" s="471"/>
      <c r="AAK35" s="471"/>
      <c r="AAL35" s="471"/>
      <c r="AAM35" s="471"/>
      <c r="AAN35" s="471"/>
      <c r="AAO35" s="471"/>
      <c r="AAP35" s="471"/>
      <c r="AAQ35" s="471"/>
      <c r="AAR35" s="471"/>
      <c r="AAS35" s="471"/>
      <c r="AAT35" s="471"/>
      <c r="AAU35" s="471"/>
      <c r="AAV35" s="471"/>
      <c r="AAW35" s="471"/>
      <c r="AAX35" s="471"/>
      <c r="AAY35" s="471"/>
      <c r="AAZ35" s="471"/>
      <c r="ABA35" s="471"/>
      <c r="ABB35" s="471"/>
      <c r="ABC35" s="471"/>
      <c r="ABD35" s="471"/>
      <c r="ABE35" s="471"/>
      <c r="ABF35" s="471"/>
      <c r="ABG35" s="471"/>
      <c r="ABH35" s="471"/>
      <c r="ABI35" s="471"/>
      <c r="ABJ35" s="471"/>
      <c r="ABK35" s="471"/>
      <c r="ABL35" s="471"/>
      <c r="ABM35" s="471"/>
      <c r="ABN35" s="471"/>
      <c r="ABO35" s="471"/>
      <c r="ABP35" s="471"/>
      <c r="ABQ35" s="471"/>
      <c r="ABR35" s="471"/>
      <c r="ABS35" s="471"/>
      <c r="ABT35" s="471"/>
      <c r="ABU35" s="471"/>
      <c r="ABV35" s="471"/>
      <c r="ABW35" s="471"/>
      <c r="ABX35" s="471"/>
      <c r="ABY35" s="471"/>
      <c r="ABZ35" s="471"/>
      <c r="ACA35" s="471"/>
      <c r="ACB35" s="471"/>
      <c r="ACC35" s="471"/>
      <c r="ACD35" s="471"/>
      <c r="ACE35" s="471"/>
      <c r="ACF35" s="471"/>
      <c r="ACG35" s="471"/>
      <c r="ACH35" s="471"/>
      <c r="ACI35" s="471"/>
      <c r="ACJ35" s="471"/>
      <c r="ACK35" s="471"/>
      <c r="ACL35" s="471"/>
      <c r="ACM35" s="471"/>
      <c r="ACN35" s="471"/>
      <c r="ACO35" s="471"/>
      <c r="ACP35" s="471"/>
      <c r="ACQ35" s="471"/>
      <c r="ACR35" s="471"/>
      <c r="ACS35" s="471"/>
      <c r="ACT35" s="471"/>
      <c r="ACU35" s="471"/>
      <c r="ACV35" s="471"/>
      <c r="ACW35" s="471"/>
      <c r="ACX35" s="471"/>
      <c r="ACY35" s="471"/>
      <c r="ACZ35" s="471"/>
      <c r="ADA35" s="471"/>
      <c r="ADB35" s="471"/>
      <c r="ADC35" s="471"/>
      <c r="ADD35" s="471"/>
      <c r="ADE35" s="471"/>
      <c r="ADF35" s="471"/>
      <c r="ADG35" s="471"/>
      <c r="ADH35" s="471"/>
      <c r="ADI35" s="471"/>
      <c r="ADJ35" s="471"/>
      <c r="ADK35" s="471"/>
      <c r="ADL35" s="471"/>
      <c r="ADM35" s="471"/>
      <c r="ADN35" s="471"/>
      <c r="ADO35" s="471"/>
      <c r="ADP35" s="471"/>
      <c r="ADQ35" s="471"/>
      <c r="ADR35" s="471"/>
      <c r="ADS35" s="471"/>
      <c r="ADT35" s="471"/>
      <c r="ADU35" s="471"/>
      <c r="ADV35" s="471"/>
      <c r="ADW35" s="471"/>
      <c r="ADX35" s="471"/>
      <c r="ADY35" s="471"/>
      <c r="ADZ35" s="471"/>
      <c r="AEA35" s="471"/>
      <c r="AEB35" s="471"/>
      <c r="AEC35" s="471"/>
      <c r="AED35" s="471"/>
      <c r="AEE35" s="471"/>
      <c r="AEF35" s="471"/>
      <c r="AEG35" s="471"/>
      <c r="AEH35" s="471"/>
      <c r="AEI35" s="471"/>
      <c r="AEJ35" s="471"/>
      <c r="AEK35" s="471"/>
      <c r="AEL35" s="471"/>
      <c r="AEM35" s="471"/>
      <c r="AEN35" s="471"/>
      <c r="AEO35" s="471"/>
      <c r="AEP35" s="471"/>
      <c r="AEQ35" s="471"/>
      <c r="AER35" s="471"/>
      <c r="AES35" s="471"/>
      <c r="AET35" s="471"/>
      <c r="AEU35" s="471"/>
      <c r="AEV35" s="471"/>
      <c r="AEW35" s="471"/>
      <c r="AEX35" s="471"/>
      <c r="AEY35" s="471"/>
      <c r="AEZ35" s="471"/>
      <c r="AFA35" s="471"/>
      <c r="AFB35" s="471"/>
      <c r="AFC35" s="471"/>
      <c r="AFD35" s="471"/>
      <c r="AFE35" s="471"/>
      <c r="AFF35" s="471"/>
      <c r="AFG35" s="471"/>
      <c r="AFH35" s="471"/>
      <c r="AFI35" s="471"/>
      <c r="AFJ35" s="471"/>
      <c r="AFK35" s="471"/>
      <c r="AFL35" s="471"/>
      <c r="AFM35" s="471"/>
      <c r="AFN35" s="471"/>
      <c r="AFO35" s="471"/>
      <c r="AFP35" s="471"/>
      <c r="AFQ35" s="471"/>
      <c r="AFR35" s="471"/>
      <c r="AFS35" s="471"/>
      <c r="AFT35" s="471"/>
      <c r="AFU35" s="471"/>
      <c r="AFV35" s="471"/>
      <c r="AFW35" s="471"/>
      <c r="AFX35" s="471"/>
      <c r="AFY35" s="471"/>
      <c r="AFZ35" s="471"/>
      <c r="AGA35" s="471"/>
      <c r="AGB35" s="471"/>
      <c r="AGC35" s="471"/>
      <c r="AGD35" s="471"/>
      <c r="AGE35" s="471"/>
      <c r="AGF35" s="471"/>
      <c r="AGG35" s="471"/>
      <c r="AGH35" s="471"/>
      <c r="AGI35" s="471"/>
      <c r="AGJ35" s="471"/>
      <c r="AGK35" s="471"/>
      <c r="AGL35" s="471"/>
      <c r="AGM35" s="471"/>
      <c r="AGN35" s="471"/>
      <c r="AGO35" s="471"/>
      <c r="AGP35" s="471"/>
      <c r="AGQ35" s="471"/>
      <c r="AGR35" s="471"/>
      <c r="AGS35" s="471"/>
      <c r="AGT35" s="471"/>
      <c r="AGU35" s="471"/>
      <c r="AGV35" s="471"/>
      <c r="AGW35" s="471"/>
      <c r="AGX35" s="471"/>
      <c r="AGY35" s="471"/>
      <c r="AGZ35" s="471"/>
      <c r="AHA35" s="471"/>
      <c r="AHB35" s="471"/>
      <c r="AHC35" s="471"/>
      <c r="AHD35" s="471"/>
      <c r="AHE35" s="471"/>
      <c r="AHF35" s="471"/>
      <c r="AHG35" s="471"/>
      <c r="AHH35" s="471"/>
      <c r="AHI35" s="471"/>
      <c r="AHJ35" s="471"/>
      <c r="AHK35" s="471"/>
      <c r="AHL35" s="471"/>
      <c r="AHM35" s="471"/>
      <c r="AHN35" s="471"/>
      <c r="AHO35" s="471"/>
      <c r="AHP35" s="471"/>
      <c r="AHQ35" s="471"/>
      <c r="AHR35" s="471"/>
      <c r="AHS35" s="471"/>
      <c r="AHT35" s="471"/>
      <c r="AHU35" s="471"/>
      <c r="AHV35" s="471"/>
      <c r="AHW35" s="471"/>
      <c r="AHX35" s="471"/>
      <c r="AHY35" s="471"/>
      <c r="AHZ35" s="471"/>
      <c r="AIA35" s="471"/>
      <c r="AIB35" s="471"/>
      <c r="AIC35" s="471"/>
      <c r="AID35" s="471"/>
      <c r="AIE35" s="471"/>
      <c r="AIF35" s="471"/>
      <c r="AIG35" s="471"/>
      <c r="AIH35" s="471"/>
      <c r="AII35" s="471"/>
      <c r="AIJ35" s="471"/>
      <c r="AIK35" s="471"/>
      <c r="AIL35" s="471"/>
      <c r="AIM35" s="471"/>
      <c r="AIN35" s="471"/>
      <c r="AIO35" s="471"/>
      <c r="AIP35" s="471"/>
      <c r="AIQ35" s="471"/>
      <c r="AIR35" s="471"/>
      <c r="AIS35" s="471"/>
      <c r="AIT35" s="471"/>
      <c r="AIU35" s="471"/>
      <c r="AIV35" s="471"/>
      <c r="AIW35" s="471"/>
      <c r="AIX35" s="471"/>
      <c r="AIY35" s="471"/>
      <c r="AIZ35" s="471"/>
      <c r="AJA35" s="471"/>
      <c r="AJB35" s="471"/>
      <c r="AJC35" s="471"/>
      <c r="AJD35" s="471"/>
      <c r="AJE35" s="471"/>
      <c r="AJF35" s="471"/>
      <c r="AJG35" s="471"/>
      <c r="AJH35" s="471"/>
      <c r="AJI35" s="471"/>
      <c r="AJJ35" s="471"/>
      <c r="AJK35" s="471"/>
      <c r="AJL35" s="471"/>
      <c r="AJM35" s="471"/>
      <c r="AJN35" s="471"/>
      <c r="AJO35" s="471"/>
      <c r="AJP35" s="471"/>
      <c r="AJQ35" s="471"/>
      <c r="AJR35" s="471"/>
      <c r="AJS35" s="471"/>
      <c r="AJT35" s="471"/>
      <c r="AJU35" s="471"/>
      <c r="AJV35" s="471"/>
      <c r="AJW35" s="471"/>
      <c r="AJX35" s="471"/>
      <c r="AJY35" s="471"/>
      <c r="AJZ35" s="471"/>
      <c r="AKA35" s="471"/>
      <c r="AKB35" s="471"/>
      <c r="AKC35" s="471"/>
      <c r="AKD35" s="471"/>
      <c r="AKE35" s="471"/>
      <c r="AKF35" s="471"/>
      <c r="AKG35" s="471"/>
      <c r="AKH35" s="471"/>
      <c r="AKI35" s="471"/>
      <c r="AKJ35" s="471"/>
      <c r="AKK35" s="471"/>
      <c r="AKL35" s="471"/>
      <c r="AKM35" s="471"/>
      <c r="AKN35" s="471"/>
      <c r="AKO35" s="471"/>
      <c r="AKP35" s="471"/>
      <c r="AKQ35" s="471"/>
      <c r="AKR35" s="471"/>
      <c r="AKS35" s="471"/>
      <c r="AKT35" s="471"/>
      <c r="AKU35" s="471"/>
      <c r="AKV35" s="471"/>
      <c r="AKW35" s="471"/>
      <c r="AKX35" s="471"/>
      <c r="AKY35" s="471"/>
      <c r="AKZ35" s="471"/>
      <c r="ALA35" s="471"/>
      <c r="ALB35" s="471"/>
      <c r="ALC35" s="471"/>
      <c r="ALD35" s="471"/>
      <c r="ALE35" s="471"/>
      <c r="ALF35" s="471"/>
      <c r="ALG35" s="471"/>
      <c r="ALH35" s="471"/>
      <c r="ALI35" s="471"/>
      <c r="ALJ35" s="471"/>
      <c r="ALK35" s="471"/>
      <c r="ALL35" s="471"/>
      <c r="ALM35" s="471"/>
      <c r="ALN35" s="471"/>
      <c r="ALO35" s="471"/>
      <c r="ALP35" s="471"/>
      <c r="ALQ35" s="471"/>
      <c r="ALR35" s="471"/>
      <c r="ALS35" s="471"/>
      <c r="ALT35" s="471"/>
      <c r="ALU35" s="471"/>
      <c r="ALV35" s="471"/>
      <c r="ALW35" s="471"/>
      <c r="ALX35" s="471"/>
      <c r="ALY35" s="471"/>
      <c r="ALZ35" s="471"/>
      <c r="AMA35" s="471"/>
      <c r="AMB35" s="471"/>
      <c r="AMC35" s="471"/>
      <c r="AMD35" s="471"/>
      <c r="AME35" s="471"/>
      <c r="AMF35" s="471"/>
      <c r="AMG35" s="471"/>
      <c r="AMH35" s="471"/>
      <c r="AMI35" s="471"/>
      <c r="AMJ35" s="471"/>
      <c r="AMK35" s="471"/>
      <c r="AML35" s="471"/>
      <c r="AMM35" s="471"/>
      <c r="AMN35" s="471"/>
      <c r="AMO35" s="471"/>
      <c r="AMP35" s="471"/>
      <c r="AMQ35" s="471"/>
      <c r="AMR35" s="471"/>
      <c r="AMS35" s="471"/>
      <c r="AMT35" s="471"/>
      <c r="AMU35" s="471"/>
      <c r="AMV35" s="471"/>
      <c r="AMW35" s="471"/>
      <c r="AMX35" s="471"/>
      <c r="AMY35" s="471"/>
      <c r="AMZ35" s="471"/>
      <c r="ANA35" s="471"/>
      <c r="ANB35" s="471"/>
      <c r="ANC35" s="471"/>
      <c r="AND35" s="471"/>
      <c r="ANE35" s="471"/>
      <c r="ANF35" s="471"/>
      <c r="ANG35" s="471"/>
      <c r="ANH35" s="471"/>
      <c r="ANI35" s="471"/>
      <c r="ANJ35" s="471"/>
      <c r="ANK35" s="471"/>
      <c r="ANL35" s="471"/>
      <c r="ANM35" s="471"/>
      <c r="ANN35" s="471"/>
      <c r="ANO35" s="471"/>
      <c r="ANP35" s="471"/>
      <c r="ANQ35" s="471"/>
      <c r="ANR35" s="471"/>
      <c r="ANS35" s="471"/>
      <c r="ANT35" s="471"/>
      <c r="ANU35" s="471"/>
      <c r="ANV35" s="471"/>
      <c r="ANW35" s="471"/>
      <c r="ANX35" s="471"/>
      <c r="ANY35" s="471"/>
      <c r="ANZ35" s="471"/>
      <c r="AOA35" s="471"/>
      <c r="AOB35" s="471"/>
      <c r="AOC35" s="471"/>
      <c r="AOD35" s="471"/>
      <c r="AOE35" s="471"/>
      <c r="AOF35" s="471"/>
      <c r="AOG35" s="471"/>
      <c r="AOH35" s="471"/>
      <c r="AOI35" s="471"/>
      <c r="AOJ35" s="471"/>
      <c r="AOK35" s="471"/>
      <c r="AOL35" s="471"/>
      <c r="AOM35" s="471"/>
      <c r="AON35" s="471"/>
      <c r="AOO35" s="471"/>
      <c r="AOP35" s="471"/>
      <c r="AOQ35" s="471"/>
      <c r="AOR35" s="471"/>
      <c r="AOS35" s="471"/>
      <c r="AOT35" s="471"/>
      <c r="AOU35" s="471"/>
      <c r="AOV35" s="471"/>
      <c r="AOW35" s="471"/>
      <c r="AOX35" s="471"/>
      <c r="AOY35" s="471"/>
      <c r="AOZ35" s="471"/>
      <c r="APA35" s="471"/>
      <c r="APB35" s="471"/>
      <c r="APC35" s="471"/>
      <c r="APD35" s="471"/>
      <c r="APE35" s="471"/>
      <c r="APF35" s="471"/>
      <c r="APG35" s="471"/>
      <c r="APH35" s="471"/>
      <c r="API35" s="471"/>
      <c r="APJ35" s="471"/>
      <c r="APK35" s="471"/>
      <c r="APL35" s="471"/>
      <c r="APM35" s="471"/>
      <c r="APN35" s="471"/>
      <c r="APO35" s="471"/>
      <c r="APP35" s="471"/>
      <c r="APQ35" s="471"/>
      <c r="APR35" s="471"/>
      <c r="APS35" s="471"/>
      <c r="APT35" s="471"/>
      <c r="APU35" s="471"/>
      <c r="APV35" s="471"/>
      <c r="APW35" s="471"/>
      <c r="APX35" s="471"/>
      <c r="APY35" s="471"/>
      <c r="APZ35" s="471"/>
      <c r="AQA35" s="471"/>
      <c r="AQB35" s="471"/>
      <c r="AQC35" s="471"/>
      <c r="AQD35" s="471"/>
      <c r="AQE35" s="471"/>
      <c r="AQF35" s="471"/>
      <c r="AQG35" s="471"/>
      <c r="AQH35" s="471"/>
      <c r="AQI35" s="471"/>
      <c r="AQJ35" s="471"/>
      <c r="AQK35" s="471"/>
      <c r="AQL35" s="471"/>
      <c r="AQM35" s="471"/>
      <c r="AQN35" s="471"/>
      <c r="AQO35" s="471"/>
      <c r="AQP35" s="471"/>
      <c r="AQQ35" s="471"/>
      <c r="AQR35" s="471"/>
      <c r="AQS35" s="471"/>
      <c r="AQT35" s="471"/>
      <c r="AQU35" s="471"/>
      <c r="AQV35" s="471"/>
      <c r="AQW35" s="471"/>
      <c r="AQX35" s="471"/>
      <c r="AQY35" s="471"/>
      <c r="AQZ35" s="471"/>
      <c r="ARA35" s="471"/>
      <c r="ARB35" s="471"/>
      <c r="ARC35" s="471"/>
      <c r="ARD35" s="471"/>
      <c r="ARE35" s="471"/>
      <c r="ARF35" s="471"/>
      <c r="ARG35" s="471"/>
      <c r="ARH35" s="471"/>
      <c r="ARI35" s="471"/>
      <c r="ARJ35" s="471"/>
      <c r="ARK35" s="471"/>
      <c r="ARL35" s="471"/>
      <c r="ARM35" s="471"/>
      <c r="ARN35" s="471"/>
      <c r="ARO35" s="471"/>
      <c r="ARP35" s="471"/>
      <c r="ARQ35" s="471"/>
      <c r="ARR35" s="471"/>
      <c r="ARS35" s="471"/>
      <c r="ART35" s="471"/>
      <c r="ARU35" s="471"/>
      <c r="ARV35" s="471"/>
      <c r="ARW35" s="471"/>
      <c r="ARX35" s="471"/>
      <c r="ARY35" s="471"/>
      <c r="ARZ35" s="471"/>
      <c r="ASA35" s="471"/>
      <c r="ASB35" s="471"/>
      <c r="ASC35" s="471"/>
      <c r="ASD35" s="471"/>
      <c r="ASE35" s="471"/>
      <c r="ASF35" s="471"/>
      <c r="ASG35" s="471"/>
      <c r="ASH35" s="471"/>
      <c r="ASI35" s="471"/>
      <c r="ASJ35" s="471"/>
      <c r="ASK35" s="471"/>
      <c r="ASL35" s="471"/>
      <c r="ASM35" s="471"/>
      <c r="ASN35" s="471"/>
      <c r="ASO35" s="471"/>
      <c r="ASP35" s="471"/>
      <c r="ASQ35" s="471"/>
      <c r="ASR35" s="471"/>
      <c r="ASS35" s="471"/>
      <c r="AST35" s="471"/>
      <c r="ASU35" s="471"/>
      <c r="ASV35" s="471"/>
      <c r="ASW35" s="471"/>
      <c r="ASX35" s="471"/>
      <c r="ASY35" s="471"/>
      <c r="ASZ35" s="471"/>
      <c r="ATA35" s="471"/>
      <c r="ATB35" s="471"/>
      <c r="ATC35" s="471"/>
      <c r="ATD35" s="471"/>
      <c r="ATE35" s="471"/>
      <c r="ATF35" s="471"/>
      <c r="ATG35" s="471"/>
      <c r="ATH35" s="471"/>
      <c r="ATI35" s="471"/>
      <c r="ATJ35" s="471"/>
      <c r="ATK35" s="471"/>
      <c r="ATL35" s="471"/>
      <c r="ATM35" s="471"/>
      <c r="ATN35" s="471"/>
      <c r="ATO35" s="471"/>
      <c r="ATP35" s="471"/>
      <c r="ATQ35" s="471"/>
      <c r="ATR35" s="471"/>
      <c r="ATS35" s="471"/>
      <c r="ATT35" s="471"/>
      <c r="ATU35" s="471"/>
      <c r="ATV35" s="471"/>
      <c r="ATW35" s="471"/>
      <c r="ATX35" s="471"/>
      <c r="ATY35" s="471"/>
      <c r="ATZ35" s="471"/>
      <c r="AUA35" s="471"/>
      <c r="AUB35" s="471"/>
      <c r="AUC35" s="471"/>
      <c r="AUD35" s="471"/>
      <c r="AUE35" s="471"/>
      <c r="AUF35" s="471"/>
      <c r="AUG35" s="471"/>
      <c r="AUH35" s="471"/>
      <c r="AUI35" s="471"/>
      <c r="AUJ35" s="471"/>
      <c r="AUK35" s="471"/>
      <c r="AUL35" s="471"/>
      <c r="AUM35" s="471"/>
      <c r="AUN35" s="471"/>
      <c r="AUO35" s="471"/>
      <c r="AUP35" s="471"/>
      <c r="AUQ35" s="471"/>
      <c r="AUR35" s="471"/>
      <c r="AUS35" s="471"/>
      <c r="AUT35" s="471"/>
      <c r="AUU35" s="471"/>
      <c r="AUV35" s="471"/>
      <c r="AUW35" s="471"/>
      <c r="AUX35" s="471"/>
      <c r="AUY35" s="471"/>
      <c r="AUZ35" s="471"/>
      <c r="AVA35" s="471"/>
      <c r="AVB35" s="471"/>
      <c r="AVC35" s="471"/>
      <c r="AVD35" s="471"/>
      <c r="AVE35" s="471"/>
      <c r="AVF35" s="471"/>
      <c r="AVG35" s="471"/>
      <c r="AVH35" s="471"/>
      <c r="AVI35" s="471"/>
      <c r="AVJ35" s="471"/>
      <c r="AVK35" s="471"/>
      <c r="AVL35" s="471"/>
      <c r="AVM35" s="471"/>
      <c r="AVN35" s="471"/>
      <c r="AVO35" s="471"/>
      <c r="AVP35" s="471"/>
      <c r="AVQ35" s="471"/>
      <c r="AVR35" s="471"/>
      <c r="AVS35" s="471"/>
      <c r="AVT35" s="471"/>
      <c r="AVU35" s="471"/>
      <c r="AVV35" s="471"/>
      <c r="AVW35" s="471"/>
      <c r="AVX35" s="471"/>
      <c r="AVY35" s="471"/>
      <c r="AVZ35" s="471"/>
      <c r="AWA35" s="471"/>
      <c r="AWB35" s="471"/>
      <c r="AWC35" s="471"/>
      <c r="AWD35" s="471"/>
      <c r="AWE35" s="471"/>
      <c r="AWF35" s="471"/>
      <c r="AWG35" s="471"/>
      <c r="AWH35" s="471"/>
      <c r="AWI35" s="471"/>
      <c r="AWJ35" s="471"/>
      <c r="AWK35" s="471"/>
      <c r="AWL35" s="471"/>
      <c r="AWM35" s="471"/>
      <c r="AWN35" s="471"/>
      <c r="AWO35" s="471"/>
      <c r="AWP35" s="471"/>
      <c r="AWQ35" s="471"/>
      <c r="AWR35" s="471"/>
      <c r="AWS35" s="471"/>
      <c r="AWT35" s="471"/>
      <c r="AWU35" s="471"/>
      <c r="AWV35" s="471"/>
      <c r="AWW35" s="471"/>
      <c r="AWX35" s="471"/>
      <c r="AWY35" s="471"/>
      <c r="AWZ35" s="471"/>
      <c r="AXA35" s="471"/>
      <c r="AXB35" s="471"/>
      <c r="AXC35" s="471"/>
      <c r="AXD35" s="471"/>
      <c r="AXE35" s="471"/>
      <c r="AXF35" s="471"/>
      <c r="AXG35" s="471"/>
      <c r="AXH35" s="471"/>
      <c r="AXI35" s="471"/>
      <c r="AXJ35" s="471"/>
      <c r="AXK35" s="471"/>
      <c r="AXL35" s="471"/>
      <c r="AXM35" s="471"/>
      <c r="AXN35" s="471"/>
      <c r="AXO35" s="471"/>
      <c r="AXP35" s="471"/>
      <c r="AXQ35" s="471"/>
      <c r="AXR35" s="471"/>
      <c r="AXS35" s="471"/>
      <c r="AXT35" s="471"/>
      <c r="AXU35" s="471"/>
      <c r="AXV35" s="471"/>
      <c r="AXW35" s="471"/>
      <c r="AXX35" s="471"/>
      <c r="AXY35" s="471"/>
      <c r="AXZ35" s="471"/>
      <c r="AYA35" s="471"/>
      <c r="AYB35" s="471"/>
      <c r="AYC35" s="471"/>
      <c r="AYD35" s="471"/>
      <c r="AYE35" s="471"/>
      <c r="AYF35" s="471"/>
      <c r="AYG35" s="471"/>
      <c r="AYH35" s="471"/>
      <c r="AYI35" s="471"/>
      <c r="AYJ35" s="471"/>
      <c r="AYK35" s="471"/>
      <c r="AYL35" s="471"/>
      <c r="AYM35" s="471"/>
      <c r="AYN35" s="471"/>
      <c r="AYO35" s="471"/>
      <c r="AYP35" s="471"/>
      <c r="AYQ35" s="471"/>
      <c r="AYR35" s="471"/>
      <c r="AYS35" s="471"/>
      <c r="AYT35" s="471"/>
      <c r="AYU35" s="471"/>
      <c r="AYV35" s="471"/>
      <c r="AYW35" s="471"/>
      <c r="AYX35" s="471"/>
      <c r="AYY35" s="471"/>
      <c r="AYZ35" s="471"/>
      <c r="AZA35" s="471"/>
      <c r="AZB35" s="471"/>
      <c r="AZC35" s="471"/>
      <c r="AZD35" s="471"/>
      <c r="AZE35" s="471"/>
      <c r="AZF35" s="471"/>
      <c r="AZG35" s="471"/>
      <c r="AZH35" s="471"/>
      <c r="AZI35" s="471"/>
      <c r="AZJ35" s="471"/>
      <c r="AZK35" s="471"/>
      <c r="AZL35" s="471"/>
      <c r="AZM35" s="471"/>
      <c r="AZN35" s="471"/>
      <c r="AZO35" s="471"/>
      <c r="AZP35" s="471"/>
      <c r="AZQ35" s="471"/>
      <c r="AZR35" s="471"/>
      <c r="AZS35" s="471"/>
      <c r="AZT35" s="471"/>
      <c r="AZU35" s="471"/>
      <c r="AZV35" s="471"/>
      <c r="AZW35" s="471"/>
      <c r="AZX35" s="471"/>
      <c r="AZY35" s="471"/>
      <c r="AZZ35" s="471"/>
      <c r="BAA35" s="471"/>
      <c r="BAB35" s="471"/>
      <c r="BAC35" s="471"/>
      <c r="BAD35" s="471"/>
      <c r="BAE35" s="471"/>
      <c r="BAF35" s="471"/>
      <c r="BAG35" s="471"/>
      <c r="BAH35" s="471"/>
      <c r="BAI35" s="471"/>
      <c r="BAJ35" s="471"/>
      <c r="BAK35" s="471"/>
      <c r="BAL35" s="471"/>
      <c r="BAM35" s="471"/>
      <c r="BAN35" s="471"/>
      <c r="BAO35" s="471"/>
      <c r="BAP35" s="471"/>
      <c r="BAQ35" s="471"/>
      <c r="BAR35" s="471"/>
      <c r="BAS35" s="471"/>
      <c r="BAT35" s="471"/>
      <c r="BAU35" s="471"/>
      <c r="BAV35" s="471"/>
      <c r="BAW35" s="471"/>
      <c r="BAX35" s="471"/>
      <c r="BAY35" s="471"/>
      <c r="BAZ35" s="471"/>
      <c r="BBA35" s="471"/>
      <c r="BBB35" s="471"/>
      <c r="BBC35" s="471"/>
      <c r="BBD35" s="471"/>
      <c r="BBE35" s="471"/>
      <c r="BBF35" s="471"/>
      <c r="BBG35" s="471"/>
      <c r="BBH35" s="471"/>
      <c r="BBI35" s="471"/>
      <c r="BBJ35" s="471"/>
      <c r="BBK35" s="471"/>
      <c r="BBL35" s="471"/>
      <c r="BBM35" s="471"/>
      <c r="BBN35" s="471"/>
      <c r="BBO35" s="471"/>
      <c r="BBP35" s="471"/>
      <c r="BBQ35" s="471"/>
      <c r="BBR35" s="471"/>
      <c r="BBS35" s="471"/>
      <c r="BBT35" s="471"/>
      <c r="BBU35" s="471"/>
      <c r="BBV35" s="471"/>
      <c r="BBW35" s="471"/>
      <c r="BBX35" s="471"/>
      <c r="BBY35" s="471"/>
      <c r="BBZ35" s="471"/>
      <c r="BCA35" s="471"/>
      <c r="BCB35" s="471"/>
      <c r="BCC35" s="471"/>
      <c r="BCD35" s="471"/>
      <c r="BCE35" s="471"/>
      <c r="BCF35" s="471"/>
      <c r="BCG35" s="471"/>
      <c r="BCH35" s="471"/>
      <c r="BCI35" s="471"/>
      <c r="BCJ35" s="471"/>
      <c r="BCK35" s="471"/>
      <c r="BCL35" s="471"/>
      <c r="BCM35" s="471"/>
      <c r="BCN35" s="471"/>
      <c r="BCO35" s="471"/>
      <c r="BCP35" s="471"/>
      <c r="BCQ35" s="471"/>
      <c r="BCR35" s="471"/>
      <c r="BCS35" s="471"/>
      <c r="BCT35" s="471"/>
      <c r="BCU35" s="471"/>
      <c r="BCV35" s="471"/>
      <c r="BCW35" s="471"/>
      <c r="BCX35" s="471"/>
      <c r="BCY35" s="471"/>
      <c r="BCZ35" s="471"/>
      <c r="BDA35" s="471"/>
      <c r="BDB35" s="471"/>
      <c r="BDC35" s="471"/>
      <c r="BDD35" s="471"/>
      <c r="BDE35" s="471"/>
      <c r="BDF35" s="471"/>
      <c r="BDG35" s="471"/>
      <c r="BDH35" s="471"/>
      <c r="BDI35" s="471"/>
      <c r="BDJ35" s="471"/>
      <c r="BDK35" s="471"/>
      <c r="BDL35" s="471"/>
      <c r="BDM35" s="471"/>
      <c r="BDN35" s="471"/>
      <c r="BDO35" s="471"/>
      <c r="BDP35" s="471"/>
      <c r="BDQ35" s="471"/>
      <c r="BDR35" s="471"/>
      <c r="BDS35" s="471"/>
      <c r="BDT35" s="471"/>
      <c r="BDU35" s="471"/>
      <c r="BDV35" s="471"/>
      <c r="BDW35" s="471"/>
      <c r="BDX35" s="471"/>
      <c r="BDY35" s="471"/>
      <c r="BDZ35" s="471"/>
      <c r="BEA35" s="471"/>
      <c r="BEB35" s="471"/>
      <c r="BEC35" s="471"/>
      <c r="BED35" s="471"/>
    </row>
    <row r="36" spans="1:1486" s="421" customFormat="1" x14ac:dyDescent="0.2">
      <c r="A36" s="429" t="str">
        <f>'P8'!B11</f>
        <v>8.4. Fortalecimiento del talento humano en I+D+i, y en extensionismo, asistencia técnica agroindustrial</v>
      </c>
      <c r="B36" s="48">
        <f>'P8'!E11</f>
        <v>1557338280.5</v>
      </c>
      <c r="C36" s="48">
        <f>'P8'!F11</f>
        <v>3114676561</v>
      </c>
      <c r="D36" s="48">
        <f>'P8'!G11</f>
        <v>3114676561</v>
      </c>
      <c r="E36" s="48">
        <f>'P8'!H11</f>
        <v>3114676561</v>
      </c>
      <c r="F36" s="48">
        <f>'P8'!I11</f>
        <v>3114676561</v>
      </c>
      <c r="G36" s="48">
        <f>'P8'!J11</f>
        <v>3114676561</v>
      </c>
      <c r="H36" s="48">
        <f>'P8'!K11</f>
        <v>3114676561</v>
      </c>
      <c r="I36" s="48">
        <f>'P8'!L11</f>
        <v>3114676561</v>
      </c>
      <c r="J36" s="48">
        <f>'P8'!M11</f>
        <v>3114676561</v>
      </c>
      <c r="K36" s="48">
        <f>'P8'!N11</f>
        <v>3114676561</v>
      </c>
      <c r="L36" s="48">
        <f>'P8'!O11</f>
        <v>3114676561</v>
      </c>
      <c r="M36" s="48">
        <f>'P8'!P11</f>
        <v>3114676561</v>
      </c>
      <c r="N36" s="48">
        <f>'P8'!Q11</f>
        <v>3114676561</v>
      </c>
      <c r="O36" s="48">
        <f>'P8'!R11</f>
        <v>3114676561</v>
      </c>
      <c r="P36" s="48">
        <f>'P8'!S11</f>
        <v>3114676561</v>
      </c>
      <c r="Q36" s="48">
        <f>'P8'!T11</f>
        <v>3114676561</v>
      </c>
      <c r="R36" s="48">
        <f>'P8'!U11</f>
        <v>3114676561</v>
      </c>
      <c r="S36" s="48">
        <f>'P8'!V11</f>
        <v>3114676561</v>
      </c>
      <c r="T36" s="48">
        <f>'P8'!W11</f>
        <v>3114676561</v>
      </c>
      <c r="U36" s="48">
        <f>'P8'!X11</f>
        <v>3114676561</v>
      </c>
      <c r="V36" s="48">
        <f>'P8'!Y11</f>
        <v>60736192939.5</v>
      </c>
      <c r="W36" s="281">
        <f t="shared" si="1"/>
        <v>1.7342706826323585E-2</v>
      </c>
      <c r="X36" s="471"/>
      <c r="Y36" s="471"/>
      <c r="Z36" s="471"/>
      <c r="AA36" s="471"/>
      <c r="AB36" s="471"/>
      <c r="AC36" s="471"/>
      <c r="AD36" s="471"/>
      <c r="AE36" s="471"/>
      <c r="AF36" s="471"/>
      <c r="AG36" s="471"/>
      <c r="AH36" s="471"/>
      <c r="AI36" s="471"/>
      <c r="AJ36" s="471"/>
      <c r="AK36" s="471"/>
      <c r="AL36" s="471"/>
      <c r="AM36" s="471"/>
      <c r="AN36" s="471"/>
      <c r="AO36" s="471"/>
      <c r="AP36" s="471"/>
      <c r="AQ36" s="471"/>
      <c r="AR36" s="471"/>
      <c r="AS36" s="471"/>
      <c r="AT36" s="471"/>
      <c r="AU36" s="471"/>
      <c r="AV36" s="471"/>
      <c r="AW36" s="471"/>
      <c r="AX36" s="471"/>
      <c r="AY36" s="471"/>
      <c r="AZ36" s="471"/>
      <c r="BA36" s="471"/>
      <c r="BB36" s="471"/>
      <c r="BC36" s="471"/>
      <c r="BD36" s="471"/>
      <c r="BE36" s="471"/>
      <c r="BF36" s="471"/>
      <c r="BG36" s="471"/>
      <c r="BH36" s="471"/>
      <c r="BI36" s="471"/>
      <c r="BJ36" s="471"/>
      <c r="BK36" s="471"/>
      <c r="BL36" s="471"/>
      <c r="BM36" s="471"/>
      <c r="BN36" s="471"/>
      <c r="BO36" s="471"/>
      <c r="BP36" s="471"/>
      <c r="BQ36" s="471"/>
      <c r="BR36" s="471"/>
      <c r="BS36" s="471"/>
      <c r="BT36" s="471"/>
      <c r="BU36" s="471"/>
      <c r="BV36" s="471"/>
      <c r="BW36" s="471"/>
      <c r="BX36" s="471"/>
      <c r="BY36" s="471"/>
      <c r="BZ36" s="471"/>
      <c r="CA36" s="471"/>
      <c r="CB36" s="471"/>
      <c r="CC36" s="471"/>
      <c r="CD36" s="471"/>
      <c r="CE36" s="471"/>
      <c r="CF36" s="471"/>
      <c r="CG36" s="471"/>
      <c r="CH36" s="471"/>
      <c r="CI36" s="471"/>
      <c r="CJ36" s="471"/>
      <c r="CK36" s="471"/>
      <c r="CL36" s="471"/>
      <c r="CM36" s="471"/>
      <c r="CN36" s="471"/>
      <c r="CO36" s="471"/>
      <c r="CP36" s="471"/>
      <c r="CQ36" s="471"/>
      <c r="CR36" s="471"/>
      <c r="CS36" s="471"/>
      <c r="CT36" s="471"/>
      <c r="CU36" s="471"/>
      <c r="CV36" s="471"/>
      <c r="CW36" s="471"/>
      <c r="CX36" s="471"/>
      <c r="CY36" s="471"/>
      <c r="CZ36" s="471"/>
      <c r="DA36" s="471"/>
      <c r="DB36" s="471"/>
      <c r="DC36" s="471"/>
      <c r="DD36" s="471"/>
      <c r="DE36" s="471"/>
      <c r="DF36" s="471"/>
      <c r="DG36" s="471"/>
      <c r="DH36" s="471"/>
      <c r="DI36" s="471"/>
      <c r="DJ36" s="471"/>
      <c r="DK36" s="471"/>
      <c r="DL36" s="471"/>
      <c r="DM36" s="471"/>
      <c r="DN36" s="471"/>
      <c r="DO36" s="471"/>
      <c r="DP36" s="471"/>
      <c r="DQ36" s="471"/>
      <c r="DR36" s="471"/>
      <c r="DS36" s="471"/>
      <c r="DT36" s="471"/>
      <c r="DU36" s="471"/>
      <c r="DV36" s="471"/>
      <c r="DW36" s="471"/>
      <c r="DX36" s="471"/>
      <c r="DY36" s="471"/>
      <c r="DZ36" s="471"/>
      <c r="EA36" s="471"/>
      <c r="EB36" s="471"/>
      <c r="EC36" s="471"/>
      <c r="ED36" s="471"/>
      <c r="EE36" s="471"/>
      <c r="EF36" s="471"/>
      <c r="EG36" s="471"/>
      <c r="EH36" s="471"/>
      <c r="EI36" s="471"/>
      <c r="EJ36" s="471"/>
      <c r="EK36" s="471"/>
      <c r="EL36" s="471"/>
      <c r="EM36" s="471"/>
      <c r="EN36" s="471"/>
      <c r="EO36" s="471"/>
      <c r="EP36" s="471"/>
      <c r="EQ36" s="471"/>
      <c r="ER36" s="471"/>
      <c r="ES36" s="471"/>
      <c r="ET36" s="471"/>
      <c r="EU36" s="471"/>
      <c r="EV36" s="471"/>
      <c r="EW36" s="471"/>
      <c r="EX36" s="471"/>
      <c r="EY36" s="471"/>
      <c r="EZ36" s="471"/>
      <c r="FA36" s="471"/>
      <c r="FB36" s="471"/>
      <c r="FC36" s="471"/>
      <c r="FD36" s="471"/>
      <c r="FE36" s="471"/>
      <c r="FF36" s="471"/>
      <c r="FG36" s="471"/>
      <c r="FH36" s="471"/>
      <c r="FI36" s="471"/>
      <c r="FJ36" s="471"/>
      <c r="FK36" s="471"/>
      <c r="FL36" s="471"/>
      <c r="FM36" s="471"/>
      <c r="FN36" s="471"/>
      <c r="FO36" s="471"/>
      <c r="FP36" s="471"/>
      <c r="FQ36" s="471"/>
      <c r="FR36" s="471"/>
      <c r="FS36" s="471"/>
      <c r="FT36" s="471"/>
      <c r="FU36" s="471"/>
      <c r="FV36" s="471"/>
      <c r="FW36" s="471"/>
      <c r="FX36" s="471"/>
      <c r="FY36" s="471"/>
      <c r="FZ36" s="471"/>
      <c r="GA36" s="471"/>
      <c r="GB36" s="471"/>
      <c r="GC36" s="471"/>
      <c r="GD36" s="471"/>
      <c r="GE36" s="471"/>
      <c r="GF36" s="471"/>
      <c r="GG36" s="471"/>
      <c r="GH36" s="471"/>
      <c r="GI36" s="471"/>
      <c r="GJ36" s="471"/>
      <c r="GK36" s="471"/>
      <c r="GL36" s="471"/>
      <c r="GM36" s="471"/>
      <c r="GN36" s="471"/>
      <c r="GO36" s="471"/>
      <c r="GP36" s="471"/>
      <c r="GQ36" s="471"/>
      <c r="GR36" s="471"/>
      <c r="GS36" s="471"/>
      <c r="GT36" s="471"/>
      <c r="GU36" s="471"/>
      <c r="GV36" s="471"/>
      <c r="GW36" s="471"/>
      <c r="GX36" s="471"/>
      <c r="GY36" s="471"/>
      <c r="GZ36" s="471"/>
      <c r="HA36" s="471"/>
      <c r="HB36" s="471"/>
      <c r="HC36" s="471"/>
      <c r="HD36" s="471"/>
      <c r="HE36" s="471"/>
      <c r="HF36" s="471"/>
      <c r="HG36" s="471"/>
      <c r="HH36" s="471"/>
      <c r="HI36" s="471"/>
      <c r="HJ36" s="471"/>
      <c r="HK36" s="471"/>
      <c r="HL36" s="471"/>
      <c r="HM36" s="471"/>
      <c r="HN36" s="471"/>
      <c r="HO36" s="471"/>
      <c r="HP36" s="471"/>
      <c r="HQ36" s="471"/>
      <c r="HR36" s="471"/>
      <c r="HS36" s="471"/>
      <c r="HT36" s="471"/>
      <c r="HU36" s="471"/>
      <c r="HV36" s="471"/>
      <c r="HW36" s="471"/>
      <c r="HX36" s="471"/>
      <c r="HY36" s="471"/>
      <c r="HZ36" s="471"/>
      <c r="IA36" s="471"/>
      <c r="IB36" s="471"/>
      <c r="IC36" s="471"/>
      <c r="ID36" s="471"/>
      <c r="IE36" s="471"/>
      <c r="IF36" s="471"/>
      <c r="IG36" s="471"/>
      <c r="IH36" s="471"/>
      <c r="II36" s="471"/>
      <c r="IJ36" s="471"/>
      <c r="IK36" s="471"/>
      <c r="IL36" s="471"/>
      <c r="IM36" s="471"/>
      <c r="IN36" s="471"/>
      <c r="IO36" s="471"/>
      <c r="IP36" s="471"/>
      <c r="IQ36" s="471"/>
      <c r="IR36" s="471"/>
      <c r="IS36" s="471"/>
      <c r="IT36" s="471"/>
      <c r="IU36" s="471"/>
      <c r="IV36" s="471"/>
      <c r="IW36" s="471"/>
      <c r="IX36" s="471"/>
      <c r="IY36" s="471"/>
      <c r="IZ36" s="471"/>
      <c r="JA36" s="471"/>
      <c r="JB36" s="471"/>
      <c r="JC36" s="471"/>
      <c r="JD36" s="471"/>
      <c r="JE36" s="471"/>
      <c r="JF36" s="471"/>
      <c r="JG36" s="471"/>
      <c r="JH36" s="471"/>
      <c r="JI36" s="471"/>
      <c r="JJ36" s="471"/>
      <c r="JK36" s="471"/>
      <c r="JL36" s="471"/>
      <c r="JM36" s="471"/>
      <c r="JN36" s="471"/>
      <c r="JO36" s="471"/>
      <c r="JP36" s="471"/>
      <c r="JQ36" s="471"/>
      <c r="JR36" s="471"/>
      <c r="JS36" s="471"/>
      <c r="JT36" s="471"/>
      <c r="JU36" s="471"/>
      <c r="JV36" s="471"/>
      <c r="JW36" s="471"/>
      <c r="JX36" s="471"/>
      <c r="JY36" s="471"/>
      <c r="JZ36" s="471"/>
      <c r="KA36" s="471"/>
      <c r="KB36" s="471"/>
      <c r="KC36" s="471"/>
      <c r="KD36" s="471"/>
      <c r="KE36" s="471"/>
      <c r="KF36" s="471"/>
      <c r="KG36" s="471"/>
      <c r="KH36" s="471"/>
      <c r="KI36" s="471"/>
      <c r="KJ36" s="471"/>
      <c r="KK36" s="471"/>
      <c r="KL36" s="471"/>
      <c r="KM36" s="471"/>
      <c r="KN36" s="471"/>
      <c r="KO36" s="471"/>
      <c r="KP36" s="471"/>
      <c r="KQ36" s="471"/>
      <c r="KR36" s="471"/>
      <c r="KS36" s="471"/>
      <c r="KT36" s="471"/>
      <c r="KU36" s="471"/>
      <c r="KV36" s="471"/>
      <c r="KW36" s="471"/>
      <c r="KX36" s="471"/>
      <c r="KY36" s="471"/>
      <c r="KZ36" s="471"/>
      <c r="LA36" s="471"/>
      <c r="LB36" s="471"/>
      <c r="LC36" s="471"/>
      <c r="LD36" s="471"/>
      <c r="LE36" s="471"/>
      <c r="LF36" s="471"/>
      <c r="LG36" s="471"/>
      <c r="LH36" s="471"/>
      <c r="LI36" s="471"/>
      <c r="LJ36" s="471"/>
      <c r="LK36" s="471"/>
      <c r="LL36" s="471"/>
      <c r="LM36" s="471"/>
      <c r="LN36" s="471"/>
      <c r="LO36" s="471"/>
      <c r="LP36" s="471"/>
      <c r="LQ36" s="471"/>
      <c r="LR36" s="471"/>
      <c r="LS36" s="471"/>
      <c r="LT36" s="471"/>
      <c r="LU36" s="471"/>
      <c r="LV36" s="471"/>
      <c r="LW36" s="471"/>
      <c r="LX36" s="471"/>
      <c r="LY36" s="471"/>
      <c r="LZ36" s="471"/>
      <c r="MA36" s="471"/>
      <c r="MB36" s="471"/>
      <c r="MC36" s="471"/>
      <c r="MD36" s="471"/>
      <c r="ME36" s="471"/>
      <c r="MF36" s="471"/>
      <c r="MG36" s="471"/>
      <c r="MH36" s="471"/>
      <c r="MI36" s="471"/>
      <c r="MJ36" s="471"/>
      <c r="MK36" s="471"/>
      <c r="ML36" s="471"/>
      <c r="MM36" s="471"/>
      <c r="MN36" s="471"/>
      <c r="MO36" s="471"/>
      <c r="MP36" s="471"/>
      <c r="MQ36" s="471"/>
      <c r="MR36" s="471"/>
      <c r="MS36" s="471"/>
      <c r="MT36" s="471"/>
      <c r="MU36" s="471"/>
      <c r="MV36" s="471"/>
      <c r="MW36" s="471"/>
      <c r="MX36" s="471"/>
      <c r="MY36" s="471"/>
      <c r="MZ36" s="471"/>
      <c r="NA36" s="471"/>
      <c r="NB36" s="471"/>
      <c r="NC36" s="471"/>
      <c r="ND36" s="471"/>
      <c r="NE36" s="471"/>
      <c r="NF36" s="471"/>
      <c r="NG36" s="471"/>
      <c r="NH36" s="471"/>
      <c r="NI36" s="471"/>
      <c r="NJ36" s="471"/>
      <c r="NK36" s="471"/>
      <c r="NL36" s="471"/>
      <c r="NM36" s="471"/>
      <c r="NN36" s="471"/>
      <c r="NO36" s="471"/>
      <c r="NP36" s="471"/>
      <c r="NQ36" s="471"/>
      <c r="NR36" s="471"/>
      <c r="NS36" s="471"/>
      <c r="NT36" s="471"/>
      <c r="NU36" s="471"/>
      <c r="NV36" s="471"/>
      <c r="NW36" s="471"/>
      <c r="NX36" s="471"/>
      <c r="NY36" s="471"/>
      <c r="NZ36" s="471"/>
      <c r="OA36" s="471"/>
      <c r="OB36" s="471"/>
      <c r="OC36" s="471"/>
      <c r="OD36" s="471"/>
      <c r="OE36" s="471"/>
      <c r="OF36" s="471"/>
      <c r="OG36" s="471"/>
      <c r="OH36" s="471"/>
      <c r="OI36" s="471"/>
      <c r="OJ36" s="471"/>
      <c r="OK36" s="471"/>
      <c r="OL36" s="471"/>
      <c r="OM36" s="471"/>
      <c r="ON36" s="471"/>
      <c r="OO36" s="471"/>
      <c r="OP36" s="471"/>
      <c r="OQ36" s="471"/>
      <c r="OR36" s="471"/>
      <c r="OS36" s="471"/>
      <c r="OT36" s="471"/>
      <c r="OU36" s="471"/>
      <c r="OV36" s="471"/>
      <c r="OW36" s="471"/>
      <c r="OX36" s="471"/>
      <c r="OY36" s="471"/>
      <c r="OZ36" s="471"/>
      <c r="PA36" s="471"/>
      <c r="PB36" s="471"/>
      <c r="PC36" s="471"/>
      <c r="PD36" s="471"/>
      <c r="PE36" s="471"/>
      <c r="PF36" s="471"/>
      <c r="PG36" s="471"/>
      <c r="PH36" s="471"/>
      <c r="PI36" s="471"/>
      <c r="PJ36" s="471"/>
      <c r="PK36" s="471"/>
      <c r="PL36" s="471"/>
      <c r="PM36" s="471"/>
      <c r="PN36" s="471"/>
      <c r="PO36" s="471"/>
      <c r="PP36" s="471"/>
      <c r="PQ36" s="471"/>
      <c r="PR36" s="471"/>
      <c r="PS36" s="471"/>
      <c r="PT36" s="471"/>
      <c r="PU36" s="471"/>
      <c r="PV36" s="471"/>
      <c r="PW36" s="471"/>
      <c r="PX36" s="471"/>
      <c r="PY36" s="471"/>
      <c r="PZ36" s="471"/>
      <c r="QA36" s="471"/>
      <c r="QB36" s="471"/>
      <c r="QC36" s="471"/>
      <c r="QD36" s="471"/>
      <c r="QE36" s="471"/>
      <c r="QF36" s="471"/>
      <c r="QG36" s="471"/>
      <c r="QH36" s="471"/>
      <c r="QI36" s="471"/>
      <c r="QJ36" s="471"/>
      <c r="QK36" s="471"/>
      <c r="QL36" s="471"/>
      <c r="QM36" s="471"/>
      <c r="QN36" s="471"/>
      <c r="QO36" s="471"/>
      <c r="QP36" s="471"/>
      <c r="QQ36" s="471"/>
      <c r="QR36" s="471"/>
      <c r="QS36" s="471"/>
      <c r="QT36" s="471"/>
      <c r="QU36" s="471"/>
      <c r="QV36" s="471"/>
      <c r="QW36" s="471"/>
      <c r="QX36" s="471"/>
      <c r="QY36" s="471"/>
      <c r="QZ36" s="471"/>
      <c r="RA36" s="471"/>
      <c r="RB36" s="471"/>
      <c r="RC36" s="471"/>
      <c r="RD36" s="471"/>
      <c r="RE36" s="471"/>
      <c r="RF36" s="471"/>
      <c r="RG36" s="471"/>
      <c r="RH36" s="471"/>
      <c r="RI36" s="471"/>
      <c r="RJ36" s="471"/>
      <c r="RK36" s="471"/>
      <c r="RL36" s="471"/>
      <c r="RM36" s="471"/>
      <c r="RN36" s="471"/>
      <c r="RO36" s="471"/>
      <c r="RP36" s="471"/>
      <c r="RQ36" s="471"/>
      <c r="RR36" s="471"/>
      <c r="RS36" s="471"/>
      <c r="RT36" s="471"/>
      <c r="RU36" s="471"/>
      <c r="RV36" s="471"/>
      <c r="RW36" s="471"/>
      <c r="RX36" s="471"/>
      <c r="RY36" s="471"/>
      <c r="RZ36" s="471"/>
      <c r="SA36" s="471"/>
      <c r="SB36" s="471"/>
      <c r="SC36" s="471"/>
      <c r="SD36" s="471"/>
      <c r="SE36" s="471"/>
      <c r="SF36" s="471"/>
      <c r="SG36" s="471"/>
      <c r="SH36" s="471"/>
      <c r="SI36" s="471"/>
      <c r="SJ36" s="471"/>
      <c r="SK36" s="471"/>
      <c r="SL36" s="471"/>
      <c r="SM36" s="471"/>
      <c r="SN36" s="471"/>
      <c r="SO36" s="471"/>
      <c r="SP36" s="471"/>
      <c r="SQ36" s="471"/>
      <c r="SR36" s="471"/>
      <c r="SS36" s="471"/>
      <c r="ST36" s="471"/>
      <c r="SU36" s="471"/>
      <c r="SV36" s="471"/>
      <c r="SW36" s="471"/>
      <c r="SX36" s="471"/>
      <c r="SY36" s="471"/>
      <c r="SZ36" s="471"/>
      <c r="TA36" s="471"/>
      <c r="TB36" s="471"/>
      <c r="TC36" s="471"/>
      <c r="TD36" s="471"/>
      <c r="TE36" s="471"/>
      <c r="TF36" s="471"/>
      <c r="TG36" s="471"/>
      <c r="TH36" s="471"/>
      <c r="TI36" s="471"/>
      <c r="TJ36" s="471"/>
      <c r="TK36" s="471"/>
      <c r="TL36" s="471"/>
      <c r="TM36" s="471"/>
      <c r="TN36" s="471"/>
      <c r="TO36" s="471"/>
      <c r="TP36" s="471"/>
      <c r="TQ36" s="471"/>
      <c r="TR36" s="471"/>
      <c r="TS36" s="471"/>
      <c r="TT36" s="471"/>
      <c r="TU36" s="471"/>
      <c r="TV36" s="471"/>
      <c r="TW36" s="471"/>
      <c r="TX36" s="471"/>
      <c r="TY36" s="471"/>
      <c r="TZ36" s="471"/>
      <c r="UA36" s="471"/>
      <c r="UB36" s="471"/>
      <c r="UC36" s="471"/>
      <c r="UD36" s="471"/>
      <c r="UE36" s="471"/>
      <c r="UF36" s="471"/>
      <c r="UG36" s="471"/>
      <c r="UH36" s="471"/>
      <c r="UI36" s="471"/>
      <c r="UJ36" s="471"/>
      <c r="UK36" s="471"/>
      <c r="UL36" s="471"/>
      <c r="UM36" s="471"/>
      <c r="UN36" s="471"/>
      <c r="UO36" s="471"/>
      <c r="UP36" s="471"/>
      <c r="UQ36" s="471"/>
      <c r="UR36" s="471"/>
      <c r="US36" s="471"/>
      <c r="UT36" s="471"/>
      <c r="UU36" s="471"/>
      <c r="UV36" s="471"/>
      <c r="UW36" s="471"/>
      <c r="UX36" s="471"/>
      <c r="UY36" s="471"/>
      <c r="UZ36" s="471"/>
      <c r="VA36" s="471"/>
      <c r="VB36" s="471"/>
      <c r="VC36" s="471"/>
      <c r="VD36" s="471"/>
      <c r="VE36" s="471"/>
      <c r="VF36" s="471"/>
      <c r="VG36" s="471"/>
      <c r="VH36" s="471"/>
      <c r="VI36" s="471"/>
      <c r="VJ36" s="471"/>
      <c r="VK36" s="471"/>
      <c r="VL36" s="471"/>
      <c r="VM36" s="471"/>
      <c r="VN36" s="471"/>
      <c r="VO36" s="471"/>
      <c r="VP36" s="471"/>
      <c r="VQ36" s="471"/>
      <c r="VR36" s="471"/>
      <c r="VS36" s="471"/>
      <c r="VT36" s="471"/>
      <c r="VU36" s="471"/>
      <c r="VV36" s="471"/>
      <c r="VW36" s="471"/>
      <c r="VX36" s="471"/>
      <c r="VY36" s="471"/>
      <c r="VZ36" s="471"/>
      <c r="WA36" s="471"/>
      <c r="WB36" s="471"/>
      <c r="WC36" s="471"/>
      <c r="WD36" s="471"/>
      <c r="WE36" s="471"/>
      <c r="WF36" s="471"/>
      <c r="WG36" s="471"/>
      <c r="WH36" s="471"/>
      <c r="WI36" s="471"/>
      <c r="WJ36" s="471"/>
      <c r="WK36" s="471"/>
      <c r="WL36" s="471"/>
      <c r="WM36" s="471"/>
      <c r="WN36" s="471"/>
      <c r="WO36" s="471"/>
      <c r="WP36" s="471"/>
      <c r="WQ36" s="471"/>
      <c r="WR36" s="471"/>
      <c r="WS36" s="471"/>
      <c r="WT36" s="471"/>
      <c r="WU36" s="471"/>
      <c r="WV36" s="471"/>
      <c r="WW36" s="471"/>
      <c r="WX36" s="471"/>
      <c r="WY36" s="471"/>
      <c r="WZ36" s="471"/>
      <c r="XA36" s="471"/>
      <c r="XB36" s="471"/>
      <c r="XC36" s="471"/>
      <c r="XD36" s="471"/>
      <c r="XE36" s="471"/>
      <c r="XF36" s="471"/>
      <c r="XG36" s="471"/>
      <c r="XH36" s="471"/>
      <c r="XI36" s="471"/>
      <c r="XJ36" s="471"/>
      <c r="XK36" s="471"/>
      <c r="XL36" s="471"/>
      <c r="XM36" s="471"/>
      <c r="XN36" s="471"/>
      <c r="XO36" s="471"/>
      <c r="XP36" s="471"/>
      <c r="XQ36" s="471"/>
      <c r="XR36" s="471"/>
      <c r="XS36" s="471"/>
      <c r="XT36" s="471"/>
      <c r="XU36" s="471"/>
      <c r="XV36" s="471"/>
      <c r="XW36" s="471"/>
      <c r="XX36" s="471"/>
      <c r="XY36" s="471"/>
      <c r="XZ36" s="471"/>
      <c r="YA36" s="471"/>
      <c r="YB36" s="471"/>
      <c r="YC36" s="471"/>
      <c r="YD36" s="471"/>
      <c r="YE36" s="471"/>
      <c r="YF36" s="471"/>
      <c r="YG36" s="471"/>
      <c r="YH36" s="471"/>
      <c r="YI36" s="471"/>
      <c r="YJ36" s="471"/>
      <c r="YK36" s="471"/>
      <c r="YL36" s="471"/>
      <c r="YM36" s="471"/>
      <c r="YN36" s="471"/>
      <c r="YO36" s="471"/>
      <c r="YP36" s="471"/>
      <c r="YQ36" s="471"/>
      <c r="YR36" s="471"/>
      <c r="YS36" s="471"/>
      <c r="YT36" s="471"/>
      <c r="YU36" s="471"/>
      <c r="YV36" s="471"/>
      <c r="YW36" s="471"/>
      <c r="YX36" s="471"/>
      <c r="YY36" s="471"/>
      <c r="YZ36" s="471"/>
      <c r="ZA36" s="471"/>
      <c r="ZB36" s="471"/>
      <c r="ZC36" s="471"/>
      <c r="ZD36" s="471"/>
      <c r="ZE36" s="471"/>
      <c r="ZF36" s="471"/>
      <c r="ZG36" s="471"/>
      <c r="ZH36" s="471"/>
      <c r="ZI36" s="471"/>
      <c r="ZJ36" s="471"/>
      <c r="ZK36" s="471"/>
      <c r="ZL36" s="471"/>
      <c r="ZM36" s="471"/>
      <c r="ZN36" s="471"/>
      <c r="ZO36" s="471"/>
      <c r="ZP36" s="471"/>
      <c r="ZQ36" s="471"/>
      <c r="ZR36" s="471"/>
      <c r="ZS36" s="471"/>
      <c r="ZT36" s="471"/>
      <c r="ZU36" s="471"/>
      <c r="ZV36" s="471"/>
      <c r="ZW36" s="471"/>
      <c r="ZX36" s="471"/>
      <c r="ZY36" s="471"/>
      <c r="ZZ36" s="471"/>
      <c r="AAA36" s="471"/>
      <c r="AAB36" s="471"/>
      <c r="AAC36" s="471"/>
      <c r="AAD36" s="471"/>
      <c r="AAE36" s="471"/>
      <c r="AAF36" s="471"/>
      <c r="AAG36" s="471"/>
      <c r="AAH36" s="471"/>
      <c r="AAI36" s="471"/>
      <c r="AAJ36" s="471"/>
      <c r="AAK36" s="471"/>
      <c r="AAL36" s="471"/>
      <c r="AAM36" s="471"/>
      <c r="AAN36" s="471"/>
      <c r="AAO36" s="471"/>
      <c r="AAP36" s="471"/>
      <c r="AAQ36" s="471"/>
      <c r="AAR36" s="471"/>
      <c r="AAS36" s="471"/>
      <c r="AAT36" s="471"/>
      <c r="AAU36" s="471"/>
      <c r="AAV36" s="471"/>
      <c r="AAW36" s="471"/>
      <c r="AAX36" s="471"/>
      <c r="AAY36" s="471"/>
      <c r="AAZ36" s="471"/>
      <c r="ABA36" s="471"/>
      <c r="ABB36" s="471"/>
      <c r="ABC36" s="471"/>
      <c r="ABD36" s="471"/>
      <c r="ABE36" s="471"/>
      <c r="ABF36" s="471"/>
      <c r="ABG36" s="471"/>
      <c r="ABH36" s="471"/>
      <c r="ABI36" s="471"/>
      <c r="ABJ36" s="471"/>
      <c r="ABK36" s="471"/>
      <c r="ABL36" s="471"/>
      <c r="ABM36" s="471"/>
      <c r="ABN36" s="471"/>
      <c r="ABO36" s="471"/>
      <c r="ABP36" s="471"/>
      <c r="ABQ36" s="471"/>
      <c r="ABR36" s="471"/>
      <c r="ABS36" s="471"/>
      <c r="ABT36" s="471"/>
      <c r="ABU36" s="471"/>
      <c r="ABV36" s="471"/>
      <c r="ABW36" s="471"/>
      <c r="ABX36" s="471"/>
      <c r="ABY36" s="471"/>
      <c r="ABZ36" s="471"/>
      <c r="ACA36" s="471"/>
      <c r="ACB36" s="471"/>
      <c r="ACC36" s="471"/>
      <c r="ACD36" s="471"/>
      <c r="ACE36" s="471"/>
      <c r="ACF36" s="471"/>
      <c r="ACG36" s="471"/>
      <c r="ACH36" s="471"/>
      <c r="ACI36" s="471"/>
      <c r="ACJ36" s="471"/>
      <c r="ACK36" s="471"/>
      <c r="ACL36" s="471"/>
      <c r="ACM36" s="471"/>
      <c r="ACN36" s="471"/>
      <c r="ACO36" s="471"/>
      <c r="ACP36" s="471"/>
      <c r="ACQ36" s="471"/>
      <c r="ACR36" s="471"/>
      <c r="ACS36" s="471"/>
      <c r="ACT36" s="471"/>
      <c r="ACU36" s="471"/>
      <c r="ACV36" s="471"/>
      <c r="ACW36" s="471"/>
      <c r="ACX36" s="471"/>
      <c r="ACY36" s="471"/>
      <c r="ACZ36" s="471"/>
      <c r="ADA36" s="471"/>
      <c r="ADB36" s="471"/>
      <c r="ADC36" s="471"/>
      <c r="ADD36" s="471"/>
      <c r="ADE36" s="471"/>
      <c r="ADF36" s="471"/>
      <c r="ADG36" s="471"/>
      <c r="ADH36" s="471"/>
      <c r="ADI36" s="471"/>
      <c r="ADJ36" s="471"/>
      <c r="ADK36" s="471"/>
      <c r="ADL36" s="471"/>
      <c r="ADM36" s="471"/>
      <c r="ADN36" s="471"/>
      <c r="ADO36" s="471"/>
      <c r="ADP36" s="471"/>
      <c r="ADQ36" s="471"/>
      <c r="ADR36" s="471"/>
      <c r="ADS36" s="471"/>
      <c r="ADT36" s="471"/>
      <c r="ADU36" s="471"/>
      <c r="ADV36" s="471"/>
      <c r="ADW36" s="471"/>
      <c r="ADX36" s="471"/>
      <c r="ADY36" s="471"/>
      <c r="ADZ36" s="471"/>
      <c r="AEA36" s="471"/>
      <c r="AEB36" s="471"/>
      <c r="AEC36" s="471"/>
      <c r="AED36" s="471"/>
      <c r="AEE36" s="471"/>
      <c r="AEF36" s="471"/>
      <c r="AEG36" s="471"/>
      <c r="AEH36" s="471"/>
      <c r="AEI36" s="471"/>
      <c r="AEJ36" s="471"/>
      <c r="AEK36" s="471"/>
      <c r="AEL36" s="471"/>
      <c r="AEM36" s="471"/>
      <c r="AEN36" s="471"/>
      <c r="AEO36" s="471"/>
      <c r="AEP36" s="471"/>
      <c r="AEQ36" s="471"/>
      <c r="AER36" s="471"/>
      <c r="AES36" s="471"/>
      <c r="AET36" s="471"/>
      <c r="AEU36" s="471"/>
      <c r="AEV36" s="471"/>
      <c r="AEW36" s="471"/>
      <c r="AEX36" s="471"/>
      <c r="AEY36" s="471"/>
      <c r="AEZ36" s="471"/>
      <c r="AFA36" s="471"/>
      <c r="AFB36" s="471"/>
      <c r="AFC36" s="471"/>
      <c r="AFD36" s="471"/>
      <c r="AFE36" s="471"/>
      <c r="AFF36" s="471"/>
      <c r="AFG36" s="471"/>
      <c r="AFH36" s="471"/>
      <c r="AFI36" s="471"/>
      <c r="AFJ36" s="471"/>
      <c r="AFK36" s="471"/>
      <c r="AFL36" s="471"/>
      <c r="AFM36" s="471"/>
      <c r="AFN36" s="471"/>
      <c r="AFO36" s="471"/>
      <c r="AFP36" s="471"/>
      <c r="AFQ36" s="471"/>
      <c r="AFR36" s="471"/>
      <c r="AFS36" s="471"/>
      <c r="AFT36" s="471"/>
      <c r="AFU36" s="471"/>
      <c r="AFV36" s="471"/>
      <c r="AFW36" s="471"/>
      <c r="AFX36" s="471"/>
      <c r="AFY36" s="471"/>
      <c r="AFZ36" s="471"/>
      <c r="AGA36" s="471"/>
      <c r="AGB36" s="471"/>
      <c r="AGC36" s="471"/>
      <c r="AGD36" s="471"/>
      <c r="AGE36" s="471"/>
      <c r="AGF36" s="471"/>
      <c r="AGG36" s="471"/>
      <c r="AGH36" s="471"/>
      <c r="AGI36" s="471"/>
      <c r="AGJ36" s="471"/>
      <c r="AGK36" s="471"/>
      <c r="AGL36" s="471"/>
      <c r="AGM36" s="471"/>
      <c r="AGN36" s="471"/>
      <c r="AGO36" s="471"/>
      <c r="AGP36" s="471"/>
      <c r="AGQ36" s="471"/>
      <c r="AGR36" s="471"/>
      <c r="AGS36" s="471"/>
      <c r="AGT36" s="471"/>
      <c r="AGU36" s="471"/>
      <c r="AGV36" s="471"/>
      <c r="AGW36" s="471"/>
      <c r="AGX36" s="471"/>
      <c r="AGY36" s="471"/>
      <c r="AGZ36" s="471"/>
      <c r="AHA36" s="471"/>
      <c r="AHB36" s="471"/>
      <c r="AHC36" s="471"/>
      <c r="AHD36" s="471"/>
      <c r="AHE36" s="471"/>
      <c r="AHF36" s="471"/>
      <c r="AHG36" s="471"/>
      <c r="AHH36" s="471"/>
      <c r="AHI36" s="471"/>
      <c r="AHJ36" s="471"/>
      <c r="AHK36" s="471"/>
      <c r="AHL36" s="471"/>
      <c r="AHM36" s="471"/>
      <c r="AHN36" s="471"/>
      <c r="AHO36" s="471"/>
      <c r="AHP36" s="471"/>
      <c r="AHQ36" s="471"/>
      <c r="AHR36" s="471"/>
      <c r="AHS36" s="471"/>
      <c r="AHT36" s="471"/>
      <c r="AHU36" s="471"/>
      <c r="AHV36" s="471"/>
      <c r="AHW36" s="471"/>
      <c r="AHX36" s="471"/>
      <c r="AHY36" s="471"/>
      <c r="AHZ36" s="471"/>
      <c r="AIA36" s="471"/>
      <c r="AIB36" s="471"/>
      <c r="AIC36" s="471"/>
      <c r="AID36" s="471"/>
      <c r="AIE36" s="471"/>
      <c r="AIF36" s="471"/>
      <c r="AIG36" s="471"/>
      <c r="AIH36" s="471"/>
      <c r="AII36" s="471"/>
      <c r="AIJ36" s="471"/>
      <c r="AIK36" s="471"/>
      <c r="AIL36" s="471"/>
      <c r="AIM36" s="471"/>
      <c r="AIN36" s="471"/>
      <c r="AIO36" s="471"/>
      <c r="AIP36" s="471"/>
      <c r="AIQ36" s="471"/>
      <c r="AIR36" s="471"/>
      <c r="AIS36" s="471"/>
      <c r="AIT36" s="471"/>
      <c r="AIU36" s="471"/>
      <c r="AIV36" s="471"/>
      <c r="AIW36" s="471"/>
      <c r="AIX36" s="471"/>
      <c r="AIY36" s="471"/>
      <c r="AIZ36" s="471"/>
      <c r="AJA36" s="471"/>
      <c r="AJB36" s="471"/>
      <c r="AJC36" s="471"/>
      <c r="AJD36" s="471"/>
      <c r="AJE36" s="471"/>
      <c r="AJF36" s="471"/>
      <c r="AJG36" s="471"/>
      <c r="AJH36" s="471"/>
      <c r="AJI36" s="471"/>
      <c r="AJJ36" s="471"/>
      <c r="AJK36" s="471"/>
      <c r="AJL36" s="471"/>
      <c r="AJM36" s="471"/>
      <c r="AJN36" s="471"/>
      <c r="AJO36" s="471"/>
      <c r="AJP36" s="471"/>
      <c r="AJQ36" s="471"/>
      <c r="AJR36" s="471"/>
      <c r="AJS36" s="471"/>
      <c r="AJT36" s="471"/>
      <c r="AJU36" s="471"/>
      <c r="AJV36" s="471"/>
      <c r="AJW36" s="471"/>
      <c r="AJX36" s="471"/>
      <c r="AJY36" s="471"/>
      <c r="AJZ36" s="471"/>
      <c r="AKA36" s="471"/>
      <c r="AKB36" s="471"/>
      <c r="AKC36" s="471"/>
      <c r="AKD36" s="471"/>
      <c r="AKE36" s="471"/>
      <c r="AKF36" s="471"/>
      <c r="AKG36" s="471"/>
      <c r="AKH36" s="471"/>
      <c r="AKI36" s="471"/>
      <c r="AKJ36" s="471"/>
      <c r="AKK36" s="471"/>
      <c r="AKL36" s="471"/>
      <c r="AKM36" s="471"/>
      <c r="AKN36" s="471"/>
      <c r="AKO36" s="471"/>
      <c r="AKP36" s="471"/>
      <c r="AKQ36" s="471"/>
      <c r="AKR36" s="471"/>
      <c r="AKS36" s="471"/>
      <c r="AKT36" s="471"/>
      <c r="AKU36" s="471"/>
      <c r="AKV36" s="471"/>
      <c r="AKW36" s="471"/>
      <c r="AKX36" s="471"/>
      <c r="AKY36" s="471"/>
      <c r="AKZ36" s="471"/>
      <c r="ALA36" s="471"/>
      <c r="ALB36" s="471"/>
      <c r="ALC36" s="471"/>
      <c r="ALD36" s="471"/>
      <c r="ALE36" s="471"/>
      <c r="ALF36" s="471"/>
      <c r="ALG36" s="471"/>
      <c r="ALH36" s="471"/>
      <c r="ALI36" s="471"/>
      <c r="ALJ36" s="471"/>
      <c r="ALK36" s="471"/>
      <c r="ALL36" s="471"/>
      <c r="ALM36" s="471"/>
      <c r="ALN36" s="471"/>
      <c r="ALO36" s="471"/>
      <c r="ALP36" s="471"/>
      <c r="ALQ36" s="471"/>
      <c r="ALR36" s="471"/>
      <c r="ALS36" s="471"/>
      <c r="ALT36" s="471"/>
      <c r="ALU36" s="471"/>
      <c r="ALV36" s="471"/>
      <c r="ALW36" s="471"/>
      <c r="ALX36" s="471"/>
      <c r="ALY36" s="471"/>
      <c r="ALZ36" s="471"/>
      <c r="AMA36" s="471"/>
      <c r="AMB36" s="471"/>
      <c r="AMC36" s="471"/>
      <c r="AMD36" s="471"/>
      <c r="AME36" s="471"/>
      <c r="AMF36" s="471"/>
      <c r="AMG36" s="471"/>
      <c r="AMH36" s="471"/>
      <c r="AMI36" s="471"/>
      <c r="AMJ36" s="471"/>
      <c r="AMK36" s="471"/>
      <c r="AML36" s="471"/>
      <c r="AMM36" s="471"/>
      <c r="AMN36" s="471"/>
      <c r="AMO36" s="471"/>
      <c r="AMP36" s="471"/>
      <c r="AMQ36" s="471"/>
      <c r="AMR36" s="471"/>
      <c r="AMS36" s="471"/>
      <c r="AMT36" s="471"/>
      <c r="AMU36" s="471"/>
      <c r="AMV36" s="471"/>
      <c r="AMW36" s="471"/>
      <c r="AMX36" s="471"/>
      <c r="AMY36" s="471"/>
      <c r="AMZ36" s="471"/>
      <c r="ANA36" s="471"/>
      <c r="ANB36" s="471"/>
      <c r="ANC36" s="471"/>
      <c r="AND36" s="471"/>
      <c r="ANE36" s="471"/>
      <c r="ANF36" s="471"/>
      <c r="ANG36" s="471"/>
      <c r="ANH36" s="471"/>
      <c r="ANI36" s="471"/>
      <c r="ANJ36" s="471"/>
      <c r="ANK36" s="471"/>
      <c r="ANL36" s="471"/>
      <c r="ANM36" s="471"/>
      <c r="ANN36" s="471"/>
      <c r="ANO36" s="471"/>
      <c r="ANP36" s="471"/>
      <c r="ANQ36" s="471"/>
      <c r="ANR36" s="471"/>
      <c r="ANS36" s="471"/>
      <c r="ANT36" s="471"/>
      <c r="ANU36" s="471"/>
      <c r="ANV36" s="471"/>
      <c r="ANW36" s="471"/>
      <c r="ANX36" s="471"/>
      <c r="ANY36" s="471"/>
      <c r="ANZ36" s="471"/>
      <c r="AOA36" s="471"/>
      <c r="AOB36" s="471"/>
      <c r="AOC36" s="471"/>
      <c r="AOD36" s="471"/>
      <c r="AOE36" s="471"/>
      <c r="AOF36" s="471"/>
      <c r="AOG36" s="471"/>
      <c r="AOH36" s="471"/>
      <c r="AOI36" s="471"/>
      <c r="AOJ36" s="471"/>
      <c r="AOK36" s="471"/>
      <c r="AOL36" s="471"/>
      <c r="AOM36" s="471"/>
      <c r="AON36" s="471"/>
      <c r="AOO36" s="471"/>
      <c r="AOP36" s="471"/>
      <c r="AOQ36" s="471"/>
      <c r="AOR36" s="471"/>
      <c r="AOS36" s="471"/>
      <c r="AOT36" s="471"/>
      <c r="AOU36" s="471"/>
      <c r="AOV36" s="471"/>
      <c r="AOW36" s="471"/>
      <c r="AOX36" s="471"/>
      <c r="AOY36" s="471"/>
      <c r="AOZ36" s="471"/>
      <c r="APA36" s="471"/>
      <c r="APB36" s="471"/>
      <c r="APC36" s="471"/>
      <c r="APD36" s="471"/>
      <c r="APE36" s="471"/>
      <c r="APF36" s="471"/>
      <c r="APG36" s="471"/>
      <c r="APH36" s="471"/>
      <c r="API36" s="471"/>
      <c r="APJ36" s="471"/>
      <c r="APK36" s="471"/>
      <c r="APL36" s="471"/>
      <c r="APM36" s="471"/>
      <c r="APN36" s="471"/>
      <c r="APO36" s="471"/>
      <c r="APP36" s="471"/>
      <c r="APQ36" s="471"/>
      <c r="APR36" s="471"/>
      <c r="APS36" s="471"/>
      <c r="APT36" s="471"/>
      <c r="APU36" s="471"/>
      <c r="APV36" s="471"/>
      <c r="APW36" s="471"/>
      <c r="APX36" s="471"/>
      <c r="APY36" s="471"/>
      <c r="APZ36" s="471"/>
      <c r="AQA36" s="471"/>
      <c r="AQB36" s="471"/>
      <c r="AQC36" s="471"/>
      <c r="AQD36" s="471"/>
      <c r="AQE36" s="471"/>
      <c r="AQF36" s="471"/>
      <c r="AQG36" s="471"/>
      <c r="AQH36" s="471"/>
      <c r="AQI36" s="471"/>
      <c r="AQJ36" s="471"/>
      <c r="AQK36" s="471"/>
      <c r="AQL36" s="471"/>
      <c r="AQM36" s="471"/>
      <c r="AQN36" s="471"/>
      <c r="AQO36" s="471"/>
      <c r="AQP36" s="471"/>
      <c r="AQQ36" s="471"/>
      <c r="AQR36" s="471"/>
      <c r="AQS36" s="471"/>
      <c r="AQT36" s="471"/>
      <c r="AQU36" s="471"/>
      <c r="AQV36" s="471"/>
      <c r="AQW36" s="471"/>
      <c r="AQX36" s="471"/>
      <c r="AQY36" s="471"/>
      <c r="AQZ36" s="471"/>
      <c r="ARA36" s="471"/>
      <c r="ARB36" s="471"/>
      <c r="ARC36" s="471"/>
      <c r="ARD36" s="471"/>
      <c r="ARE36" s="471"/>
      <c r="ARF36" s="471"/>
      <c r="ARG36" s="471"/>
      <c r="ARH36" s="471"/>
      <c r="ARI36" s="471"/>
      <c r="ARJ36" s="471"/>
      <c r="ARK36" s="471"/>
      <c r="ARL36" s="471"/>
      <c r="ARM36" s="471"/>
      <c r="ARN36" s="471"/>
      <c r="ARO36" s="471"/>
      <c r="ARP36" s="471"/>
      <c r="ARQ36" s="471"/>
      <c r="ARR36" s="471"/>
      <c r="ARS36" s="471"/>
      <c r="ART36" s="471"/>
      <c r="ARU36" s="471"/>
      <c r="ARV36" s="471"/>
      <c r="ARW36" s="471"/>
      <c r="ARX36" s="471"/>
      <c r="ARY36" s="471"/>
      <c r="ARZ36" s="471"/>
      <c r="ASA36" s="471"/>
      <c r="ASB36" s="471"/>
      <c r="ASC36" s="471"/>
      <c r="ASD36" s="471"/>
      <c r="ASE36" s="471"/>
      <c r="ASF36" s="471"/>
      <c r="ASG36" s="471"/>
      <c r="ASH36" s="471"/>
      <c r="ASI36" s="471"/>
      <c r="ASJ36" s="471"/>
      <c r="ASK36" s="471"/>
      <c r="ASL36" s="471"/>
      <c r="ASM36" s="471"/>
      <c r="ASN36" s="471"/>
      <c r="ASO36" s="471"/>
      <c r="ASP36" s="471"/>
      <c r="ASQ36" s="471"/>
      <c r="ASR36" s="471"/>
      <c r="ASS36" s="471"/>
      <c r="AST36" s="471"/>
      <c r="ASU36" s="471"/>
      <c r="ASV36" s="471"/>
      <c r="ASW36" s="471"/>
      <c r="ASX36" s="471"/>
      <c r="ASY36" s="471"/>
      <c r="ASZ36" s="471"/>
      <c r="ATA36" s="471"/>
      <c r="ATB36" s="471"/>
      <c r="ATC36" s="471"/>
      <c r="ATD36" s="471"/>
      <c r="ATE36" s="471"/>
      <c r="ATF36" s="471"/>
      <c r="ATG36" s="471"/>
      <c r="ATH36" s="471"/>
      <c r="ATI36" s="471"/>
      <c r="ATJ36" s="471"/>
      <c r="ATK36" s="471"/>
      <c r="ATL36" s="471"/>
      <c r="ATM36" s="471"/>
      <c r="ATN36" s="471"/>
      <c r="ATO36" s="471"/>
      <c r="ATP36" s="471"/>
      <c r="ATQ36" s="471"/>
      <c r="ATR36" s="471"/>
      <c r="ATS36" s="471"/>
      <c r="ATT36" s="471"/>
      <c r="ATU36" s="471"/>
      <c r="ATV36" s="471"/>
      <c r="ATW36" s="471"/>
      <c r="ATX36" s="471"/>
      <c r="ATY36" s="471"/>
      <c r="ATZ36" s="471"/>
      <c r="AUA36" s="471"/>
      <c r="AUB36" s="471"/>
      <c r="AUC36" s="471"/>
      <c r="AUD36" s="471"/>
      <c r="AUE36" s="471"/>
      <c r="AUF36" s="471"/>
      <c r="AUG36" s="471"/>
      <c r="AUH36" s="471"/>
      <c r="AUI36" s="471"/>
      <c r="AUJ36" s="471"/>
      <c r="AUK36" s="471"/>
      <c r="AUL36" s="471"/>
      <c r="AUM36" s="471"/>
      <c r="AUN36" s="471"/>
      <c r="AUO36" s="471"/>
      <c r="AUP36" s="471"/>
      <c r="AUQ36" s="471"/>
      <c r="AUR36" s="471"/>
      <c r="AUS36" s="471"/>
      <c r="AUT36" s="471"/>
      <c r="AUU36" s="471"/>
      <c r="AUV36" s="471"/>
      <c r="AUW36" s="471"/>
      <c r="AUX36" s="471"/>
      <c r="AUY36" s="471"/>
      <c r="AUZ36" s="471"/>
      <c r="AVA36" s="471"/>
      <c r="AVB36" s="471"/>
      <c r="AVC36" s="471"/>
      <c r="AVD36" s="471"/>
      <c r="AVE36" s="471"/>
      <c r="AVF36" s="471"/>
      <c r="AVG36" s="471"/>
      <c r="AVH36" s="471"/>
      <c r="AVI36" s="471"/>
      <c r="AVJ36" s="471"/>
      <c r="AVK36" s="471"/>
      <c r="AVL36" s="471"/>
      <c r="AVM36" s="471"/>
      <c r="AVN36" s="471"/>
      <c r="AVO36" s="471"/>
      <c r="AVP36" s="471"/>
      <c r="AVQ36" s="471"/>
      <c r="AVR36" s="471"/>
      <c r="AVS36" s="471"/>
      <c r="AVT36" s="471"/>
      <c r="AVU36" s="471"/>
      <c r="AVV36" s="471"/>
      <c r="AVW36" s="471"/>
      <c r="AVX36" s="471"/>
      <c r="AVY36" s="471"/>
      <c r="AVZ36" s="471"/>
      <c r="AWA36" s="471"/>
      <c r="AWB36" s="471"/>
      <c r="AWC36" s="471"/>
      <c r="AWD36" s="471"/>
      <c r="AWE36" s="471"/>
      <c r="AWF36" s="471"/>
      <c r="AWG36" s="471"/>
      <c r="AWH36" s="471"/>
      <c r="AWI36" s="471"/>
      <c r="AWJ36" s="471"/>
      <c r="AWK36" s="471"/>
      <c r="AWL36" s="471"/>
      <c r="AWM36" s="471"/>
      <c r="AWN36" s="471"/>
      <c r="AWO36" s="471"/>
      <c r="AWP36" s="471"/>
      <c r="AWQ36" s="471"/>
      <c r="AWR36" s="471"/>
      <c r="AWS36" s="471"/>
      <c r="AWT36" s="471"/>
      <c r="AWU36" s="471"/>
      <c r="AWV36" s="471"/>
      <c r="AWW36" s="471"/>
      <c r="AWX36" s="471"/>
      <c r="AWY36" s="471"/>
      <c r="AWZ36" s="471"/>
      <c r="AXA36" s="471"/>
      <c r="AXB36" s="471"/>
      <c r="AXC36" s="471"/>
      <c r="AXD36" s="471"/>
      <c r="AXE36" s="471"/>
      <c r="AXF36" s="471"/>
      <c r="AXG36" s="471"/>
      <c r="AXH36" s="471"/>
      <c r="AXI36" s="471"/>
      <c r="AXJ36" s="471"/>
      <c r="AXK36" s="471"/>
      <c r="AXL36" s="471"/>
      <c r="AXM36" s="471"/>
      <c r="AXN36" s="471"/>
      <c r="AXO36" s="471"/>
      <c r="AXP36" s="471"/>
      <c r="AXQ36" s="471"/>
      <c r="AXR36" s="471"/>
      <c r="AXS36" s="471"/>
      <c r="AXT36" s="471"/>
      <c r="AXU36" s="471"/>
      <c r="AXV36" s="471"/>
      <c r="AXW36" s="471"/>
      <c r="AXX36" s="471"/>
      <c r="AXY36" s="471"/>
      <c r="AXZ36" s="471"/>
      <c r="AYA36" s="471"/>
      <c r="AYB36" s="471"/>
      <c r="AYC36" s="471"/>
      <c r="AYD36" s="471"/>
      <c r="AYE36" s="471"/>
      <c r="AYF36" s="471"/>
      <c r="AYG36" s="471"/>
      <c r="AYH36" s="471"/>
      <c r="AYI36" s="471"/>
      <c r="AYJ36" s="471"/>
      <c r="AYK36" s="471"/>
      <c r="AYL36" s="471"/>
      <c r="AYM36" s="471"/>
      <c r="AYN36" s="471"/>
      <c r="AYO36" s="471"/>
      <c r="AYP36" s="471"/>
      <c r="AYQ36" s="471"/>
      <c r="AYR36" s="471"/>
      <c r="AYS36" s="471"/>
      <c r="AYT36" s="471"/>
      <c r="AYU36" s="471"/>
      <c r="AYV36" s="471"/>
      <c r="AYW36" s="471"/>
      <c r="AYX36" s="471"/>
      <c r="AYY36" s="471"/>
      <c r="AYZ36" s="471"/>
      <c r="AZA36" s="471"/>
      <c r="AZB36" s="471"/>
      <c r="AZC36" s="471"/>
      <c r="AZD36" s="471"/>
      <c r="AZE36" s="471"/>
      <c r="AZF36" s="471"/>
      <c r="AZG36" s="471"/>
      <c r="AZH36" s="471"/>
      <c r="AZI36" s="471"/>
      <c r="AZJ36" s="471"/>
      <c r="AZK36" s="471"/>
      <c r="AZL36" s="471"/>
      <c r="AZM36" s="471"/>
      <c r="AZN36" s="471"/>
      <c r="AZO36" s="471"/>
      <c r="AZP36" s="471"/>
      <c r="AZQ36" s="471"/>
      <c r="AZR36" s="471"/>
      <c r="AZS36" s="471"/>
      <c r="AZT36" s="471"/>
      <c r="AZU36" s="471"/>
      <c r="AZV36" s="471"/>
      <c r="AZW36" s="471"/>
      <c r="AZX36" s="471"/>
      <c r="AZY36" s="471"/>
      <c r="AZZ36" s="471"/>
      <c r="BAA36" s="471"/>
      <c r="BAB36" s="471"/>
      <c r="BAC36" s="471"/>
      <c r="BAD36" s="471"/>
      <c r="BAE36" s="471"/>
      <c r="BAF36" s="471"/>
      <c r="BAG36" s="471"/>
      <c r="BAH36" s="471"/>
      <c r="BAI36" s="471"/>
      <c r="BAJ36" s="471"/>
      <c r="BAK36" s="471"/>
      <c r="BAL36" s="471"/>
      <c r="BAM36" s="471"/>
      <c r="BAN36" s="471"/>
      <c r="BAO36" s="471"/>
      <c r="BAP36" s="471"/>
      <c r="BAQ36" s="471"/>
      <c r="BAR36" s="471"/>
      <c r="BAS36" s="471"/>
      <c r="BAT36" s="471"/>
      <c r="BAU36" s="471"/>
      <c r="BAV36" s="471"/>
      <c r="BAW36" s="471"/>
      <c r="BAX36" s="471"/>
      <c r="BAY36" s="471"/>
      <c r="BAZ36" s="471"/>
      <c r="BBA36" s="471"/>
      <c r="BBB36" s="471"/>
      <c r="BBC36" s="471"/>
      <c r="BBD36" s="471"/>
      <c r="BBE36" s="471"/>
      <c r="BBF36" s="471"/>
      <c r="BBG36" s="471"/>
      <c r="BBH36" s="471"/>
      <c r="BBI36" s="471"/>
      <c r="BBJ36" s="471"/>
      <c r="BBK36" s="471"/>
      <c r="BBL36" s="471"/>
      <c r="BBM36" s="471"/>
      <c r="BBN36" s="471"/>
      <c r="BBO36" s="471"/>
      <c r="BBP36" s="471"/>
      <c r="BBQ36" s="471"/>
      <c r="BBR36" s="471"/>
      <c r="BBS36" s="471"/>
      <c r="BBT36" s="471"/>
      <c r="BBU36" s="471"/>
      <c r="BBV36" s="471"/>
      <c r="BBW36" s="471"/>
      <c r="BBX36" s="471"/>
      <c r="BBY36" s="471"/>
      <c r="BBZ36" s="471"/>
      <c r="BCA36" s="471"/>
      <c r="BCB36" s="471"/>
      <c r="BCC36" s="471"/>
      <c r="BCD36" s="471"/>
      <c r="BCE36" s="471"/>
      <c r="BCF36" s="471"/>
      <c r="BCG36" s="471"/>
      <c r="BCH36" s="471"/>
      <c r="BCI36" s="471"/>
      <c r="BCJ36" s="471"/>
      <c r="BCK36" s="471"/>
      <c r="BCL36" s="471"/>
      <c r="BCM36" s="471"/>
      <c r="BCN36" s="471"/>
      <c r="BCO36" s="471"/>
      <c r="BCP36" s="471"/>
      <c r="BCQ36" s="471"/>
      <c r="BCR36" s="471"/>
      <c r="BCS36" s="471"/>
      <c r="BCT36" s="471"/>
      <c r="BCU36" s="471"/>
      <c r="BCV36" s="471"/>
      <c r="BCW36" s="471"/>
      <c r="BCX36" s="471"/>
      <c r="BCY36" s="471"/>
      <c r="BCZ36" s="471"/>
      <c r="BDA36" s="471"/>
      <c r="BDB36" s="471"/>
      <c r="BDC36" s="471"/>
      <c r="BDD36" s="471"/>
      <c r="BDE36" s="471"/>
      <c r="BDF36" s="471"/>
      <c r="BDG36" s="471"/>
      <c r="BDH36" s="471"/>
      <c r="BDI36" s="471"/>
      <c r="BDJ36" s="471"/>
      <c r="BDK36" s="471"/>
      <c r="BDL36" s="471"/>
      <c r="BDM36" s="471"/>
      <c r="BDN36" s="471"/>
      <c r="BDO36" s="471"/>
      <c r="BDP36" s="471"/>
      <c r="BDQ36" s="471"/>
      <c r="BDR36" s="471"/>
      <c r="BDS36" s="471"/>
      <c r="BDT36" s="471"/>
      <c r="BDU36" s="471"/>
      <c r="BDV36" s="471"/>
      <c r="BDW36" s="471"/>
      <c r="BDX36" s="471"/>
      <c r="BDY36" s="471"/>
      <c r="BDZ36" s="471"/>
      <c r="BEA36" s="471"/>
      <c r="BEB36" s="471"/>
      <c r="BEC36" s="471"/>
      <c r="BED36" s="471"/>
    </row>
    <row r="37" spans="1:1486" s="445" customFormat="1" ht="30" x14ac:dyDescent="0.2">
      <c r="A37" s="442" t="str">
        <f>'P9'!B4</f>
        <v xml:space="preserve">9. Fortalecimiento de la institucionalidad para la sanidad, calidad e inocuidad de la panela y sus derivados </v>
      </c>
      <c r="B37" s="443">
        <f>SUM(B38:B39)</f>
        <v>605539462</v>
      </c>
      <c r="C37" s="443">
        <f t="shared" ref="C37:V37" si="9">SUM(C38:C39)</f>
        <v>1211078924</v>
      </c>
      <c r="D37" s="443">
        <f t="shared" si="9"/>
        <v>1211078924</v>
      </c>
      <c r="E37" s="443">
        <f t="shared" si="9"/>
        <v>1211078924</v>
      </c>
      <c r="F37" s="443">
        <f t="shared" si="9"/>
        <v>1211078924</v>
      </c>
      <c r="G37" s="443">
        <f t="shared" si="9"/>
        <v>1211078924</v>
      </c>
      <c r="H37" s="443">
        <f t="shared" si="9"/>
        <v>1211078924</v>
      </c>
      <c r="I37" s="443">
        <f t="shared" si="9"/>
        <v>1211078924</v>
      </c>
      <c r="J37" s="443">
        <f t="shared" si="9"/>
        <v>1211078924</v>
      </c>
      <c r="K37" s="443">
        <f t="shared" si="9"/>
        <v>1211078924</v>
      </c>
      <c r="L37" s="443">
        <f t="shared" si="9"/>
        <v>1211078924</v>
      </c>
      <c r="M37" s="443">
        <f t="shared" si="9"/>
        <v>1211078924</v>
      </c>
      <c r="N37" s="443">
        <f t="shared" si="9"/>
        <v>1211078924</v>
      </c>
      <c r="O37" s="443">
        <f t="shared" si="9"/>
        <v>1211078924</v>
      </c>
      <c r="P37" s="443">
        <f t="shared" si="9"/>
        <v>1211078924</v>
      </c>
      <c r="Q37" s="443">
        <f t="shared" si="9"/>
        <v>1211078924</v>
      </c>
      <c r="R37" s="443">
        <f t="shared" si="9"/>
        <v>1211078924</v>
      </c>
      <c r="S37" s="443">
        <f t="shared" si="9"/>
        <v>1211078924</v>
      </c>
      <c r="T37" s="443">
        <f t="shared" si="9"/>
        <v>1211078924</v>
      </c>
      <c r="U37" s="443">
        <f t="shared" si="9"/>
        <v>1007342308</v>
      </c>
      <c r="V37" s="443">
        <f t="shared" si="9"/>
        <v>23412302402</v>
      </c>
      <c r="W37" s="444">
        <f t="shared" si="1"/>
        <v>6.6851851760213413E-3</v>
      </c>
      <c r="X37" s="327"/>
      <c r="Y37" s="471"/>
      <c r="Z37" s="471"/>
      <c r="AA37" s="471"/>
      <c r="AB37" s="471"/>
      <c r="AC37" s="471"/>
      <c r="AD37" s="471"/>
      <c r="AE37" s="471"/>
      <c r="AF37" s="471"/>
      <c r="AG37" s="471"/>
      <c r="AH37" s="471"/>
      <c r="AI37" s="471"/>
      <c r="AJ37" s="471"/>
      <c r="AK37" s="471"/>
      <c r="AL37" s="471"/>
      <c r="AM37" s="471"/>
      <c r="AN37" s="471"/>
      <c r="AO37" s="471"/>
      <c r="AP37" s="471"/>
      <c r="AQ37" s="471"/>
      <c r="AR37" s="471"/>
      <c r="AS37" s="471"/>
      <c r="AT37" s="471"/>
      <c r="AU37" s="471"/>
      <c r="AV37" s="471"/>
      <c r="AW37" s="471"/>
      <c r="AX37" s="471"/>
      <c r="AY37" s="471"/>
      <c r="AZ37" s="471"/>
      <c r="BA37" s="471"/>
      <c r="BB37" s="471"/>
      <c r="BC37" s="471"/>
      <c r="BD37" s="471"/>
      <c r="BE37" s="471"/>
      <c r="BF37" s="471"/>
      <c r="BG37" s="471"/>
      <c r="BH37" s="471"/>
      <c r="BI37" s="471"/>
      <c r="BJ37" s="471"/>
      <c r="BK37" s="471"/>
      <c r="BL37" s="471"/>
      <c r="BM37" s="471"/>
      <c r="BN37" s="471"/>
      <c r="BO37" s="471"/>
      <c r="BP37" s="471"/>
      <c r="BQ37" s="471"/>
      <c r="BR37" s="471"/>
      <c r="BS37" s="471"/>
      <c r="BT37" s="471"/>
      <c r="BU37" s="471"/>
      <c r="BV37" s="471"/>
      <c r="BW37" s="471"/>
      <c r="BX37" s="471"/>
      <c r="BY37" s="471"/>
      <c r="BZ37" s="471"/>
      <c r="CA37" s="471"/>
      <c r="CB37" s="471"/>
      <c r="CC37" s="471"/>
      <c r="CD37" s="471"/>
      <c r="CE37" s="471"/>
      <c r="CF37" s="471"/>
      <c r="CG37" s="471"/>
      <c r="CH37" s="471"/>
      <c r="CI37" s="471"/>
      <c r="CJ37" s="471"/>
      <c r="CK37" s="471"/>
      <c r="CL37" s="471"/>
      <c r="CM37" s="471"/>
      <c r="CN37" s="471"/>
      <c r="CO37" s="471"/>
      <c r="CP37" s="471"/>
      <c r="CQ37" s="471"/>
      <c r="CR37" s="471"/>
      <c r="CS37" s="471"/>
      <c r="CT37" s="471"/>
      <c r="CU37" s="471"/>
      <c r="CV37" s="471"/>
      <c r="CW37" s="471"/>
      <c r="CX37" s="471"/>
      <c r="CY37" s="471"/>
      <c r="CZ37" s="471"/>
      <c r="DA37" s="471"/>
      <c r="DB37" s="471"/>
      <c r="DC37" s="471"/>
      <c r="DD37" s="471"/>
      <c r="DE37" s="471"/>
      <c r="DF37" s="471"/>
      <c r="DG37" s="471"/>
      <c r="DH37" s="471"/>
      <c r="DI37" s="471"/>
      <c r="DJ37" s="471"/>
      <c r="DK37" s="471"/>
      <c r="DL37" s="471"/>
      <c r="DM37" s="471"/>
      <c r="DN37" s="471"/>
      <c r="DO37" s="471"/>
      <c r="DP37" s="471"/>
      <c r="DQ37" s="471"/>
      <c r="DR37" s="471"/>
      <c r="DS37" s="471"/>
      <c r="DT37" s="471"/>
      <c r="DU37" s="471"/>
      <c r="DV37" s="471"/>
      <c r="DW37" s="471"/>
      <c r="DX37" s="471"/>
      <c r="DY37" s="471"/>
      <c r="DZ37" s="471"/>
      <c r="EA37" s="471"/>
      <c r="EB37" s="471"/>
      <c r="EC37" s="471"/>
      <c r="ED37" s="471"/>
      <c r="EE37" s="471"/>
      <c r="EF37" s="471"/>
      <c r="EG37" s="471"/>
      <c r="EH37" s="471"/>
      <c r="EI37" s="471"/>
      <c r="EJ37" s="471"/>
      <c r="EK37" s="471"/>
      <c r="EL37" s="471"/>
      <c r="EM37" s="471"/>
      <c r="EN37" s="471"/>
      <c r="EO37" s="471"/>
      <c r="EP37" s="471"/>
      <c r="EQ37" s="471"/>
      <c r="ER37" s="471"/>
      <c r="ES37" s="471"/>
      <c r="ET37" s="471"/>
      <c r="EU37" s="471"/>
      <c r="EV37" s="471"/>
      <c r="EW37" s="471"/>
      <c r="EX37" s="471"/>
      <c r="EY37" s="471"/>
      <c r="EZ37" s="471"/>
      <c r="FA37" s="471"/>
      <c r="FB37" s="471"/>
      <c r="FC37" s="471"/>
      <c r="FD37" s="471"/>
      <c r="FE37" s="471"/>
      <c r="FF37" s="471"/>
      <c r="FG37" s="471"/>
      <c r="FH37" s="471"/>
      <c r="FI37" s="471"/>
      <c r="FJ37" s="471"/>
      <c r="FK37" s="471"/>
      <c r="FL37" s="471"/>
      <c r="FM37" s="471"/>
      <c r="FN37" s="471"/>
      <c r="FO37" s="471"/>
      <c r="FP37" s="471"/>
      <c r="FQ37" s="471"/>
      <c r="FR37" s="471"/>
      <c r="FS37" s="471"/>
      <c r="FT37" s="471"/>
      <c r="FU37" s="471"/>
      <c r="FV37" s="471"/>
      <c r="FW37" s="471"/>
      <c r="FX37" s="471"/>
      <c r="FY37" s="471"/>
      <c r="FZ37" s="471"/>
      <c r="GA37" s="471"/>
      <c r="GB37" s="471"/>
      <c r="GC37" s="471"/>
      <c r="GD37" s="471"/>
      <c r="GE37" s="471"/>
      <c r="GF37" s="471"/>
      <c r="GG37" s="471"/>
      <c r="GH37" s="471"/>
      <c r="GI37" s="471"/>
      <c r="GJ37" s="471"/>
      <c r="GK37" s="471"/>
      <c r="GL37" s="471"/>
      <c r="GM37" s="471"/>
      <c r="GN37" s="471"/>
      <c r="GO37" s="471"/>
      <c r="GP37" s="471"/>
      <c r="GQ37" s="471"/>
      <c r="GR37" s="471"/>
      <c r="GS37" s="471"/>
      <c r="GT37" s="471"/>
      <c r="GU37" s="471"/>
      <c r="GV37" s="471"/>
      <c r="GW37" s="471"/>
      <c r="GX37" s="471"/>
      <c r="GY37" s="471"/>
      <c r="GZ37" s="471"/>
      <c r="HA37" s="471"/>
      <c r="HB37" s="471"/>
      <c r="HC37" s="471"/>
      <c r="HD37" s="471"/>
      <c r="HE37" s="471"/>
      <c r="HF37" s="471"/>
      <c r="HG37" s="471"/>
      <c r="HH37" s="471"/>
      <c r="HI37" s="471"/>
      <c r="HJ37" s="471"/>
      <c r="HK37" s="471"/>
      <c r="HL37" s="471"/>
      <c r="HM37" s="471"/>
      <c r="HN37" s="471"/>
      <c r="HO37" s="471"/>
      <c r="HP37" s="471"/>
      <c r="HQ37" s="471"/>
      <c r="HR37" s="471"/>
      <c r="HS37" s="471"/>
      <c r="HT37" s="471"/>
      <c r="HU37" s="471"/>
      <c r="HV37" s="471"/>
      <c r="HW37" s="471"/>
      <c r="HX37" s="471"/>
      <c r="HY37" s="471"/>
      <c r="HZ37" s="471"/>
      <c r="IA37" s="471"/>
      <c r="IB37" s="471"/>
      <c r="IC37" s="471"/>
      <c r="ID37" s="471"/>
      <c r="IE37" s="471"/>
      <c r="IF37" s="471"/>
      <c r="IG37" s="471"/>
      <c r="IH37" s="471"/>
      <c r="II37" s="471"/>
      <c r="IJ37" s="471"/>
      <c r="IK37" s="471"/>
      <c r="IL37" s="471"/>
      <c r="IM37" s="471"/>
      <c r="IN37" s="471"/>
      <c r="IO37" s="471"/>
      <c r="IP37" s="471"/>
      <c r="IQ37" s="471"/>
      <c r="IR37" s="471"/>
      <c r="IS37" s="471"/>
      <c r="IT37" s="471"/>
      <c r="IU37" s="471"/>
      <c r="IV37" s="471"/>
      <c r="IW37" s="471"/>
      <c r="IX37" s="471"/>
      <c r="IY37" s="471"/>
      <c r="IZ37" s="471"/>
      <c r="JA37" s="471"/>
      <c r="JB37" s="471"/>
      <c r="JC37" s="471"/>
      <c r="JD37" s="471"/>
      <c r="JE37" s="471"/>
      <c r="JF37" s="471"/>
      <c r="JG37" s="471"/>
      <c r="JH37" s="471"/>
      <c r="JI37" s="471"/>
      <c r="JJ37" s="471"/>
      <c r="JK37" s="471"/>
      <c r="JL37" s="471"/>
      <c r="JM37" s="471"/>
      <c r="JN37" s="471"/>
      <c r="JO37" s="471"/>
      <c r="JP37" s="471"/>
      <c r="JQ37" s="471"/>
      <c r="JR37" s="471"/>
      <c r="JS37" s="471"/>
      <c r="JT37" s="471"/>
      <c r="JU37" s="471"/>
      <c r="JV37" s="471"/>
      <c r="JW37" s="471"/>
      <c r="JX37" s="471"/>
      <c r="JY37" s="471"/>
      <c r="JZ37" s="471"/>
      <c r="KA37" s="471"/>
      <c r="KB37" s="471"/>
      <c r="KC37" s="471"/>
      <c r="KD37" s="471"/>
      <c r="KE37" s="471"/>
      <c r="KF37" s="471"/>
      <c r="KG37" s="471"/>
      <c r="KH37" s="471"/>
      <c r="KI37" s="471"/>
      <c r="KJ37" s="471"/>
      <c r="KK37" s="471"/>
      <c r="KL37" s="471"/>
      <c r="KM37" s="471"/>
      <c r="KN37" s="471"/>
      <c r="KO37" s="471"/>
      <c r="KP37" s="471"/>
      <c r="KQ37" s="471"/>
      <c r="KR37" s="471"/>
      <c r="KS37" s="471"/>
      <c r="KT37" s="471"/>
      <c r="KU37" s="471"/>
      <c r="KV37" s="471"/>
      <c r="KW37" s="471"/>
      <c r="KX37" s="471"/>
      <c r="KY37" s="471"/>
      <c r="KZ37" s="471"/>
      <c r="LA37" s="471"/>
      <c r="LB37" s="471"/>
      <c r="LC37" s="471"/>
      <c r="LD37" s="471"/>
      <c r="LE37" s="471"/>
      <c r="LF37" s="471"/>
      <c r="LG37" s="471"/>
      <c r="LH37" s="471"/>
      <c r="LI37" s="471"/>
      <c r="LJ37" s="471"/>
      <c r="LK37" s="471"/>
      <c r="LL37" s="471"/>
      <c r="LM37" s="471"/>
      <c r="LN37" s="471"/>
      <c r="LO37" s="471"/>
      <c r="LP37" s="471"/>
      <c r="LQ37" s="471"/>
      <c r="LR37" s="471"/>
      <c r="LS37" s="471"/>
      <c r="LT37" s="471"/>
      <c r="LU37" s="471"/>
      <c r="LV37" s="471"/>
      <c r="LW37" s="471"/>
      <c r="LX37" s="471"/>
      <c r="LY37" s="471"/>
      <c r="LZ37" s="471"/>
      <c r="MA37" s="471"/>
      <c r="MB37" s="471"/>
      <c r="MC37" s="471"/>
      <c r="MD37" s="471"/>
      <c r="ME37" s="471"/>
      <c r="MF37" s="471"/>
      <c r="MG37" s="471"/>
      <c r="MH37" s="471"/>
      <c r="MI37" s="471"/>
      <c r="MJ37" s="471"/>
      <c r="MK37" s="471"/>
      <c r="ML37" s="471"/>
      <c r="MM37" s="471"/>
      <c r="MN37" s="471"/>
      <c r="MO37" s="471"/>
      <c r="MP37" s="471"/>
      <c r="MQ37" s="471"/>
      <c r="MR37" s="471"/>
      <c r="MS37" s="471"/>
      <c r="MT37" s="471"/>
      <c r="MU37" s="471"/>
      <c r="MV37" s="471"/>
      <c r="MW37" s="471"/>
      <c r="MX37" s="471"/>
      <c r="MY37" s="471"/>
      <c r="MZ37" s="471"/>
      <c r="NA37" s="471"/>
      <c r="NB37" s="471"/>
      <c r="NC37" s="471"/>
      <c r="ND37" s="471"/>
      <c r="NE37" s="471"/>
      <c r="NF37" s="471"/>
      <c r="NG37" s="471"/>
      <c r="NH37" s="471"/>
      <c r="NI37" s="471"/>
      <c r="NJ37" s="471"/>
      <c r="NK37" s="471"/>
      <c r="NL37" s="471"/>
      <c r="NM37" s="471"/>
      <c r="NN37" s="471"/>
      <c r="NO37" s="471"/>
      <c r="NP37" s="471"/>
      <c r="NQ37" s="471"/>
      <c r="NR37" s="471"/>
      <c r="NS37" s="471"/>
      <c r="NT37" s="471"/>
      <c r="NU37" s="471"/>
      <c r="NV37" s="471"/>
      <c r="NW37" s="471"/>
      <c r="NX37" s="471"/>
      <c r="NY37" s="471"/>
      <c r="NZ37" s="471"/>
      <c r="OA37" s="471"/>
      <c r="OB37" s="471"/>
      <c r="OC37" s="471"/>
      <c r="OD37" s="471"/>
      <c r="OE37" s="471"/>
      <c r="OF37" s="471"/>
      <c r="OG37" s="471"/>
      <c r="OH37" s="471"/>
      <c r="OI37" s="471"/>
      <c r="OJ37" s="471"/>
      <c r="OK37" s="471"/>
      <c r="OL37" s="471"/>
      <c r="OM37" s="471"/>
      <c r="ON37" s="471"/>
      <c r="OO37" s="471"/>
      <c r="OP37" s="471"/>
      <c r="OQ37" s="471"/>
      <c r="OR37" s="471"/>
      <c r="OS37" s="471"/>
      <c r="OT37" s="471"/>
      <c r="OU37" s="471"/>
      <c r="OV37" s="471"/>
      <c r="OW37" s="471"/>
      <c r="OX37" s="471"/>
      <c r="OY37" s="471"/>
      <c r="OZ37" s="471"/>
      <c r="PA37" s="471"/>
      <c r="PB37" s="471"/>
      <c r="PC37" s="471"/>
      <c r="PD37" s="471"/>
      <c r="PE37" s="471"/>
      <c r="PF37" s="471"/>
      <c r="PG37" s="471"/>
      <c r="PH37" s="471"/>
      <c r="PI37" s="471"/>
      <c r="PJ37" s="471"/>
      <c r="PK37" s="471"/>
      <c r="PL37" s="471"/>
      <c r="PM37" s="471"/>
      <c r="PN37" s="471"/>
      <c r="PO37" s="471"/>
      <c r="PP37" s="471"/>
      <c r="PQ37" s="471"/>
      <c r="PR37" s="471"/>
      <c r="PS37" s="471"/>
      <c r="PT37" s="471"/>
      <c r="PU37" s="471"/>
      <c r="PV37" s="471"/>
      <c r="PW37" s="471"/>
      <c r="PX37" s="471"/>
      <c r="PY37" s="471"/>
      <c r="PZ37" s="471"/>
      <c r="QA37" s="471"/>
      <c r="QB37" s="471"/>
      <c r="QC37" s="471"/>
      <c r="QD37" s="471"/>
      <c r="QE37" s="471"/>
      <c r="QF37" s="471"/>
      <c r="QG37" s="471"/>
      <c r="QH37" s="471"/>
      <c r="QI37" s="471"/>
      <c r="QJ37" s="471"/>
      <c r="QK37" s="471"/>
      <c r="QL37" s="471"/>
      <c r="QM37" s="471"/>
      <c r="QN37" s="471"/>
      <c r="QO37" s="471"/>
      <c r="QP37" s="471"/>
      <c r="QQ37" s="471"/>
      <c r="QR37" s="471"/>
      <c r="QS37" s="471"/>
      <c r="QT37" s="471"/>
      <c r="QU37" s="471"/>
      <c r="QV37" s="471"/>
      <c r="QW37" s="471"/>
      <c r="QX37" s="471"/>
      <c r="QY37" s="471"/>
      <c r="QZ37" s="471"/>
      <c r="RA37" s="471"/>
      <c r="RB37" s="471"/>
      <c r="RC37" s="471"/>
      <c r="RD37" s="471"/>
      <c r="RE37" s="471"/>
      <c r="RF37" s="471"/>
      <c r="RG37" s="471"/>
      <c r="RH37" s="471"/>
      <c r="RI37" s="471"/>
      <c r="RJ37" s="471"/>
      <c r="RK37" s="471"/>
      <c r="RL37" s="471"/>
      <c r="RM37" s="471"/>
      <c r="RN37" s="471"/>
      <c r="RO37" s="471"/>
      <c r="RP37" s="471"/>
      <c r="RQ37" s="471"/>
      <c r="RR37" s="471"/>
      <c r="RS37" s="471"/>
      <c r="RT37" s="471"/>
      <c r="RU37" s="471"/>
      <c r="RV37" s="471"/>
      <c r="RW37" s="471"/>
      <c r="RX37" s="471"/>
      <c r="RY37" s="471"/>
      <c r="RZ37" s="471"/>
      <c r="SA37" s="471"/>
      <c r="SB37" s="471"/>
      <c r="SC37" s="471"/>
      <c r="SD37" s="471"/>
      <c r="SE37" s="471"/>
      <c r="SF37" s="471"/>
      <c r="SG37" s="471"/>
      <c r="SH37" s="471"/>
      <c r="SI37" s="471"/>
      <c r="SJ37" s="471"/>
      <c r="SK37" s="471"/>
      <c r="SL37" s="471"/>
      <c r="SM37" s="471"/>
      <c r="SN37" s="471"/>
      <c r="SO37" s="471"/>
      <c r="SP37" s="471"/>
      <c r="SQ37" s="471"/>
      <c r="SR37" s="471"/>
      <c r="SS37" s="471"/>
      <c r="ST37" s="471"/>
      <c r="SU37" s="471"/>
      <c r="SV37" s="471"/>
      <c r="SW37" s="471"/>
      <c r="SX37" s="471"/>
      <c r="SY37" s="471"/>
      <c r="SZ37" s="471"/>
      <c r="TA37" s="471"/>
      <c r="TB37" s="471"/>
      <c r="TC37" s="471"/>
      <c r="TD37" s="471"/>
      <c r="TE37" s="471"/>
      <c r="TF37" s="471"/>
      <c r="TG37" s="471"/>
      <c r="TH37" s="471"/>
      <c r="TI37" s="471"/>
      <c r="TJ37" s="471"/>
      <c r="TK37" s="471"/>
      <c r="TL37" s="471"/>
      <c r="TM37" s="471"/>
      <c r="TN37" s="471"/>
      <c r="TO37" s="471"/>
      <c r="TP37" s="471"/>
      <c r="TQ37" s="471"/>
      <c r="TR37" s="471"/>
      <c r="TS37" s="471"/>
      <c r="TT37" s="471"/>
      <c r="TU37" s="471"/>
      <c r="TV37" s="471"/>
      <c r="TW37" s="471"/>
      <c r="TX37" s="471"/>
      <c r="TY37" s="471"/>
      <c r="TZ37" s="471"/>
      <c r="UA37" s="471"/>
      <c r="UB37" s="471"/>
      <c r="UC37" s="471"/>
      <c r="UD37" s="471"/>
      <c r="UE37" s="471"/>
      <c r="UF37" s="471"/>
      <c r="UG37" s="471"/>
      <c r="UH37" s="471"/>
      <c r="UI37" s="471"/>
      <c r="UJ37" s="471"/>
      <c r="UK37" s="471"/>
      <c r="UL37" s="471"/>
      <c r="UM37" s="471"/>
      <c r="UN37" s="471"/>
      <c r="UO37" s="471"/>
      <c r="UP37" s="471"/>
      <c r="UQ37" s="471"/>
      <c r="UR37" s="471"/>
      <c r="US37" s="471"/>
      <c r="UT37" s="471"/>
      <c r="UU37" s="471"/>
      <c r="UV37" s="471"/>
      <c r="UW37" s="471"/>
      <c r="UX37" s="471"/>
      <c r="UY37" s="471"/>
      <c r="UZ37" s="471"/>
      <c r="VA37" s="471"/>
      <c r="VB37" s="471"/>
      <c r="VC37" s="471"/>
      <c r="VD37" s="471"/>
      <c r="VE37" s="471"/>
      <c r="VF37" s="471"/>
      <c r="VG37" s="471"/>
      <c r="VH37" s="471"/>
      <c r="VI37" s="471"/>
      <c r="VJ37" s="471"/>
      <c r="VK37" s="471"/>
      <c r="VL37" s="471"/>
      <c r="VM37" s="471"/>
      <c r="VN37" s="471"/>
      <c r="VO37" s="471"/>
      <c r="VP37" s="471"/>
      <c r="VQ37" s="471"/>
      <c r="VR37" s="471"/>
      <c r="VS37" s="471"/>
      <c r="VT37" s="471"/>
      <c r="VU37" s="471"/>
      <c r="VV37" s="471"/>
      <c r="VW37" s="471"/>
      <c r="VX37" s="471"/>
      <c r="VY37" s="471"/>
      <c r="VZ37" s="471"/>
      <c r="WA37" s="471"/>
      <c r="WB37" s="471"/>
      <c r="WC37" s="471"/>
      <c r="WD37" s="471"/>
      <c r="WE37" s="471"/>
      <c r="WF37" s="471"/>
      <c r="WG37" s="471"/>
      <c r="WH37" s="471"/>
      <c r="WI37" s="471"/>
      <c r="WJ37" s="471"/>
      <c r="WK37" s="471"/>
      <c r="WL37" s="471"/>
      <c r="WM37" s="471"/>
      <c r="WN37" s="471"/>
      <c r="WO37" s="471"/>
      <c r="WP37" s="471"/>
      <c r="WQ37" s="471"/>
      <c r="WR37" s="471"/>
      <c r="WS37" s="471"/>
      <c r="WT37" s="471"/>
      <c r="WU37" s="471"/>
      <c r="WV37" s="471"/>
      <c r="WW37" s="471"/>
      <c r="WX37" s="471"/>
      <c r="WY37" s="471"/>
      <c r="WZ37" s="471"/>
      <c r="XA37" s="471"/>
      <c r="XB37" s="471"/>
      <c r="XC37" s="471"/>
      <c r="XD37" s="471"/>
      <c r="XE37" s="471"/>
      <c r="XF37" s="471"/>
      <c r="XG37" s="471"/>
      <c r="XH37" s="471"/>
      <c r="XI37" s="471"/>
      <c r="XJ37" s="471"/>
      <c r="XK37" s="471"/>
      <c r="XL37" s="471"/>
      <c r="XM37" s="471"/>
      <c r="XN37" s="471"/>
      <c r="XO37" s="471"/>
      <c r="XP37" s="471"/>
      <c r="XQ37" s="471"/>
      <c r="XR37" s="471"/>
      <c r="XS37" s="471"/>
      <c r="XT37" s="471"/>
      <c r="XU37" s="471"/>
      <c r="XV37" s="471"/>
      <c r="XW37" s="471"/>
      <c r="XX37" s="471"/>
      <c r="XY37" s="471"/>
      <c r="XZ37" s="471"/>
      <c r="YA37" s="471"/>
      <c r="YB37" s="471"/>
      <c r="YC37" s="471"/>
      <c r="YD37" s="471"/>
      <c r="YE37" s="471"/>
      <c r="YF37" s="471"/>
      <c r="YG37" s="471"/>
      <c r="YH37" s="471"/>
      <c r="YI37" s="471"/>
      <c r="YJ37" s="471"/>
      <c r="YK37" s="471"/>
      <c r="YL37" s="471"/>
      <c r="YM37" s="471"/>
      <c r="YN37" s="471"/>
      <c r="YO37" s="471"/>
      <c r="YP37" s="471"/>
      <c r="YQ37" s="471"/>
      <c r="YR37" s="471"/>
      <c r="YS37" s="471"/>
      <c r="YT37" s="471"/>
      <c r="YU37" s="471"/>
      <c r="YV37" s="471"/>
      <c r="YW37" s="471"/>
      <c r="YX37" s="471"/>
      <c r="YY37" s="471"/>
      <c r="YZ37" s="471"/>
      <c r="ZA37" s="471"/>
      <c r="ZB37" s="471"/>
      <c r="ZC37" s="471"/>
      <c r="ZD37" s="471"/>
      <c r="ZE37" s="471"/>
      <c r="ZF37" s="471"/>
      <c r="ZG37" s="471"/>
      <c r="ZH37" s="471"/>
      <c r="ZI37" s="471"/>
      <c r="ZJ37" s="471"/>
      <c r="ZK37" s="471"/>
      <c r="ZL37" s="471"/>
      <c r="ZM37" s="471"/>
      <c r="ZN37" s="471"/>
      <c r="ZO37" s="471"/>
      <c r="ZP37" s="471"/>
      <c r="ZQ37" s="471"/>
      <c r="ZR37" s="471"/>
      <c r="ZS37" s="471"/>
      <c r="ZT37" s="471"/>
      <c r="ZU37" s="471"/>
      <c r="ZV37" s="471"/>
      <c r="ZW37" s="471"/>
      <c r="ZX37" s="471"/>
      <c r="ZY37" s="471"/>
      <c r="ZZ37" s="471"/>
      <c r="AAA37" s="471"/>
      <c r="AAB37" s="471"/>
      <c r="AAC37" s="471"/>
      <c r="AAD37" s="471"/>
      <c r="AAE37" s="471"/>
      <c r="AAF37" s="471"/>
      <c r="AAG37" s="471"/>
      <c r="AAH37" s="471"/>
      <c r="AAI37" s="471"/>
      <c r="AAJ37" s="471"/>
      <c r="AAK37" s="471"/>
      <c r="AAL37" s="471"/>
      <c r="AAM37" s="471"/>
      <c r="AAN37" s="471"/>
      <c r="AAO37" s="471"/>
      <c r="AAP37" s="471"/>
      <c r="AAQ37" s="471"/>
      <c r="AAR37" s="471"/>
      <c r="AAS37" s="471"/>
      <c r="AAT37" s="471"/>
      <c r="AAU37" s="471"/>
      <c r="AAV37" s="471"/>
      <c r="AAW37" s="471"/>
      <c r="AAX37" s="471"/>
      <c r="AAY37" s="471"/>
      <c r="AAZ37" s="471"/>
      <c r="ABA37" s="471"/>
      <c r="ABB37" s="471"/>
      <c r="ABC37" s="471"/>
      <c r="ABD37" s="471"/>
      <c r="ABE37" s="471"/>
      <c r="ABF37" s="471"/>
      <c r="ABG37" s="471"/>
      <c r="ABH37" s="471"/>
      <c r="ABI37" s="471"/>
      <c r="ABJ37" s="471"/>
      <c r="ABK37" s="471"/>
      <c r="ABL37" s="471"/>
      <c r="ABM37" s="471"/>
      <c r="ABN37" s="471"/>
      <c r="ABO37" s="471"/>
      <c r="ABP37" s="471"/>
      <c r="ABQ37" s="471"/>
      <c r="ABR37" s="471"/>
      <c r="ABS37" s="471"/>
      <c r="ABT37" s="471"/>
      <c r="ABU37" s="471"/>
      <c r="ABV37" s="471"/>
      <c r="ABW37" s="471"/>
      <c r="ABX37" s="471"/>
      <c r="ABY37" s="471"/>
      <c r="ABZ37" s="471"/>
      <c r="ACA37" s="471"/>
      <c r="ACB37" s="471"/>
      <c r="ACC37" s="471"/>
      <c r="ACD37" s="471"/>
      <c r="ACE37" s="471"/>
      <c r="ACF37" s="471"/>
      <c r="ACG37" s="471"/>
      <c r="ACH37" s="471"/>
      <c r="ACI37" s="471"/>
      <c r="ACJ37" s="471"/>
      <c r="ACK37" s="471"/>
      <c r="ACL37" s="471"/>
      <c r="ACM37" s="471"/>
      <c r="ACN37" s="471"/>
      <c r="ACO37" s="471"/>
      <c r="ACP37" s="471"/>
      <c r="ACQ37" s="471"/>
      <c r="ACR37" s="471"/>
      <c r="ACS37" s="471"/>
      <c r="ACT37" s="471"/>
      <c r="ACU37" s="471"/>
      <c r="ACV37" s="471"/>
      <c r="ACW37" s="471"/>
      <c r="ACX37" s="471"/>
      <c r="ACY37" s="471"/>
      <c r="ACZ37" s="471"/>
      <c r="ADA37" s="471"/>
      <c r="ADB37" s="471"/>
      <c r="ADC37" s="471"/>
      <c r="ADD37" s="471"/>
      <c r="ADE37" s="471"/>
      <c r="ADF37" s="471"/>
      <c r="ADG37" s="471"/>
      <c r="ADH37" s="471"/>
      <c r="ADI37" s="471"/>
      <c r="ADJ37" s="471"/>
      <c r="ADK37" s="471"/>
      <c r="ADL37" s="471"/>
      <c r="ADM37" s="471"/>
      <c r="ADN37" s="471"/>
      <c r="ADO37" s="471"/>
      <c r="ADP37" s="471"/>
      <c r="ADQ37" s="471"/>
      <c r="ADR37" s="471"/>
      <c r="ADS37" s="471"/>
      <c r="ADT37" s="471"/>
      <c r="ADU37" s="471"/>
      <c r="ADV37" s="471"/>
      <c r="ADW37" s="471"/>
      <c r="ADX37" s="471"/>
      <c r="ADY37" s="471"/>
      <c r="ADZ37" s="471"/>
      <c r="AEA37" s="471"/>
      <c r="AEB37" s="471"/>
      <c r="AEC37" s="471"/>
      <c r="AED37" s="471"/>
      <c r="AEE37" s="471"/>
      <c r="AEF37" s="471"/>
      <c r="AEG37" s="471"/>
      <c r="AEH37" s="471"/>
      <c r="AEI37" s="471"/>
      <c r="AEJ37" s="471"/>
      <c r="AEK37" s="471"/>
      <c r="AEL37" s="471"/>
      <c r="AEM37" s="471"/>
      <c r="AEN37" s="471"/>
      <c r="AEO37" s="471"/>
      <c r="AEP37" s="471"/>
      <c r="AEQ37" s="471"/>
      <c r="AER37" s="471"/>
      <c r="AES37" s="471"/>
      <c r="AET37" s="471"/>
      <c r="AEU37" s="471"/>
      <c r="AEV37" s="471"/>
      <c r="AEW37" s="471"/>
      <c r="AEX37" s="471"/>
      <c r="AEY37" s="471"/>
      <c r="AEZ37" s="471"/>
      <c r="AFA37" s="471"/>
      <c r="AFB37" s="471"/>
      <c r="AFC37" s="471"/>
      <c r="AFD37" s="471"/>
      <c r="AFE37" s="471"/>
      <c r="AFF37" s="471"/>
      <c r="AFG37" s="471"/>
      <c r="AFH37" s="471"/>
      <c r="AFI37" s="471"/>
      <c r="AFJ37" s="471"/>
      <c r="AFK37" s="471"/>
      <c r="AFL37" s="471"/>
      <c r="AFM37" s="471"/>
      <c r="AFN37" s="471"/>
      <c r="AFO37" s="471"/>
      <c r="AFP37" s="471"/>
      <c r="AFQ37" s="471"/>
      <c r="AFR37" s="471"/>
      <c r="AFS37" s="471"/>
      <c r="AFT37" s="471"/>
      <c r="AFU37" s="471"/>
      <c r="AFV37" s="471"/>
      <c r="AFW37" s="471"/>
      <c r="AFX37" s="471"/>
      <c r="AFY37" s="471"/>
      <c r="AFZ37" s="471"/>
      <c r="AGA37" s="471"/>
      <c r="AGB37" s="471"/>
      <c r="AGC37" s="471"/>
      <c r="AGD37" s="471"/>
      <c r="AGE37" s="471"/>
      <c r="AGF37" s="471"/>
      <c r="AGG37" s="471"/>
      <c r="AGH37" s="471"/>
      <c r="AGI37" s="471"/>
      <c r="AGJ37" s="471"/>
      <c r="AGK37" s="471"/>
      <c r="AGL37" s="471"/>
      <c r="AGM37" s="471"/>
      <c r="AGN37" s="471"/>
      <c r="AGO37" s="471"/>
      <c r="AGP37" s="471"/>
      <c r="AGQ37" s="471"/>
      <c r="AGR37" s="471"/>
      <c r="AGS37" s="471"/>
      <c r="AGT37" s="471"/>
      <c r="AGU37" s="471"/>
      <c r="AGV37" s="471"/>
      <c r="AGW37" s="471"/>
      <c r="AGX37" s="471"/>
      <c r="AGY37" s="471"/>
      <c r="AGZ37" s="471"/>
      <c r="AHA37" s="471"/>
      <c r="AHB37" s="471"/>
      <c r="AHC37" s="471"/>
      <c r="AHD37" s="471"/>
      <c r="AHE37" s="471"/>
      <c r="AHF37" s="471"/>
      <c r="AHG37" s="471"/>
      <c r="AHH37" s="471"/>
      <c r="AHI37" s="471"/>
      <c r="AHJ37" s="471"/>
      <c r="AHK37" s="471"/>
      <c r="AHL37" s="471"/>
      <c r="AHM37" s="471"/>
      <c r="AHN37" s="471"/>
      <c r="AHO37" s="471"/>
      <c r="AHP37" s="471"/>
      <c r="AHQ37" s="471"/>
      <c r="AHR37" s="471"/>
      <c r="AHS37" s="471"/>
      <c r="AHT37" s="471"/>
      <c r="AHU37" s="471"/>
      <c r="AHV37" s="471"/>
      <c r="AHW37" s="471"/>
      <c r="AHX37" s="471"/>
      <c r="AHY37" s="471"/>
      <c r="AHZ37" s="471"/>
      <c r="AIA37" s="471"/>
      <c r="AIB37" s="471"/>
      <c r="AIC37" s="471"/>
      <c r="AID37" s="471"/>
      <c r="AIE37" s="471"/>
      <c r="AIF37" s="471"/>
      <c r="AIG37" s="471"/>
      <c r="AIH37" s="471"/>
      <c r="AII37" s="471"/>
      <c r="AIJ37" s="471"/>
      <c r="AIK37" s="471"/>
      <c r="AIL37" s="471"/>
      <c r="AIM37" s="471"/>
      <c r="AIN37" s="471"/>
      <c r="AIO37" s="471"/>
      <c r="AIP37" s="471"/>
      <c r="AIQ37" s="471"/>
      <c r="AIR37" s="471"/>
      <c r="AIS37" s="471"/>
      <c r="AIT37" s="471"/>
      <c r="AIU37" s="471"/>
      <c r="AIV37" s="471"/>
      <c r="AIW37" s="471"/>
      <c r="AIX37" s="471"/>
      <c r="AIY37" s="471"/>
      <c r="AIZ37" s="471"/>
      <c r="AJA37" s="471"/>
      <c r="AJB37" s="471"/>
      <c r="AJC37" s="471"/>
      <c r="AJD37" s="471"/>
      <c r="AJE37" s="471"/>
      <c r="AJF37" s="471"/>
      <c r="AJG37" s="471"/>
      <c r="AJH37" s="471"/>
      <c r="AJI37" s="471"/>
      <c r="AJJ37" s="471"/>
      <c r="AJK37" s="471"/>
      <c r="AJL37" s="471"/>
      <c r="AJM37" s="471"/>
      <c r="AJN37" s="471"/>
      <c r="AJO37" s="471"/>
      <c r="AJP37" s="471"/>
      <c r="AJQ37" s="471"/>
      <c r="AJR37" s="471"/>
      <c r="AJS37" s="471"/>
      <c r="AJT37" s="471"/>
      <c r="AJU37" s="471"/>
      <c r="AJV37" s="471"/>
      <c r="AJW37" s="471"/>
      <c r="AJX37" s="471"/>
      <c r="AJY37" s="471"/>
      <c r="AJZ37" s="471"/>
      <c r="AKA37" s="471"/>
      <c r="AKB37" s="471"/>
      <c r="AKC37" s="471"/>
      <c r="AKD37" s="471"/>
      <c r="AKE37" s="471"/>
      <c r="AKF37" s="471"/>
      <c r="AKG37" s="471"/>
      <c r="AKH37" s="471"/>
      <c r="AKI37" s="471"/>
      <c r="AKJ37" s="471"/>
      <c r="AKK37" s="471"/>
      <c r="AKL37" s="471"/>
      <c r="AKM37" s="471"/>
      <c r="AKN37" s="471"/>
      <c r="AKO37" s="471"/>
      <c r="AKP37" s="471"/>
      <c r="AKQ37" s="471"/>
      <c r="AKR37" s="471"/>
      <c r="AKS37" s="471"/>
      <c r="AKT37" s="471"/>
      <c r="AKU37" s="471"/>
      <c r="AKV37" s="471"/>
      <c r="AKW37" s="471"/>
      <c r="AKX37" s="471"/>
      <c r="AKY37" s="471"/>
      <c r="AKZ37" s="471"/>
      <c r="ALA37" s="471"/>
      <c r="ALB37" s="471"/>
      <c r="ALC37" s="471"/>
      <c r="ALD37" s="471"/>
      <c r="ALE37" s="471"/>
      <c r="ALF37" s="471"/>
      <c r="ALG37" s="471"/>
      <c r="ALH37" s="471"/>
      <c r="ALI37" s="471"/>
      <c r="ALJ37" s="471"/>
      <c r="ALK37" s="471"/>
      <c r="ALL37" s="471"/>
      <c r="ALM37" s="471"/>
      <c r="ALN37" s="471"/>
      <c r="ALO37" s="471"/>
      <c r="ALP37" s="471"/>
      <c r="ALQ37" s="471"/>
      <c r="ALR37" s="471"/>
      <c r="ALS37" s="471"/>
      <c r="ALT37" s="471"/>
      <c r="ALU37" s="471"/>
      <c r="ALV37" s="471"/>
      <c r="ALW37" s="471"/>
      <c r="ALX37" s="471"/>
      <c r="ALY37" s="471"/>
      <c r="ALZ37" s="471"/>
      <c r="AMA37" s="471"/>
      <c r="AMB37" s="471"/>
      <c r="AMC37" s="471"/>
      <c r="AMD37" s="471"/>
      <c r="AME37" s="471"/>
      <c r="AMF37" s="471"/>
      <c r="AMG37" s="471"/>
      <c r="AMH37" s="471"/>
      <c r="AMI37" s="471"/>
      <c r="AMJ37" s="471"/>
      <c r="AMK37" s="471"/>
      <c r="AML37" s="471"/>
      <c r="AMM37" s="471"/>
      <c r="AMN37" s="471"/>
      <c r="AMO37" s="471"/>
      <c r="AMP37" s="471"/>
      <c r="AMQ37" s="471"/>
      <c r="AMR37" s="471"/>
      <c r="AMS37" s="471"/>
      <c r="AMT37" s="471"/>
      <c r="AMU37" s="471"/>
      <c r="AMV37" s="471"/>
      <c r="AMW37" s="471"/>
      <c r="AMX37" s="471"/>
      <c r="AMY37" s="471"/>
      <c r="AMZ37" s="471"/>
      <c r="ANA37" s="471"/>
      <c r="ANB37" s="471"/>
      <c r="ANC37" s="471"/>
      <c r="AND37" s="471"/>
      <c r="ANE37" s="471"/>
      <c r="ANF37" s="471"/>
      <c r="ANG37" s="471"/>
      <c r="ANH37" s="471"/>
      <c r="ANI37" s="471"/>
      <c r="ANJ37" s="471"/>
      <c r="ANK37" s="471"/>
      <c r="ANL37" s="471"/>
      <c r="ANM37" s="471"/>
      <c r="ANN37" s="471"/>
      <c r="ANO37" s="471"/>
      <c r="ANP37" s="471"/>
      <c r="ANQ37" s="471"/>
      <c r="ANR37" s="471"/>
      <c r="ANS37" s="471"/>
      <c r="ANT37" s="471"/>
      <c r="ANU37" s="471"/>
      <c r="ANV37" s="471"/>
      <c r="ANW37" s="471"/>
      <c r="ANX37" s="471"/>
      <c r="ANY37" s="471"/>
      <c r="ANZ37" s="471"/>
      <c r="AOA37" s="471"/>
      <c r="AOB37" s="471"/>
      <c r="AOC37" s="471"/>
      <c r="AOD37" s="471"/>
      <c r="AOE37" s="471"/>
      <c r="AOF37" s="471"/>
      <c r="AOG37" s="471"/>
      <c r="AOH37" s="471"/>
      <c r="AOI37" s="471"/>
      <c r="AOJ37" s="471"/>
      <c r="AOK37" s="471"/>
      <c r="AOL37" s="471"/>
      <c r="AOM37" s="471"/>
      <c r="AON37" s="471"/>
      <c r="AOO37" s="471"/>
      <c r="AOP37" s="471"/>
      <c r="AOQ37" s="471"/>
      <c r="AOR37" s="471"/>
      <c r="AOS37" s="471"/>
      <c r="AOT37" s="471"/>
      <c r="AOU37" s="471"/>
      <c r="AOV37" s="471"/>
      <c r="AOW37" s="471"/>
      <c r="AOX37" s="471"/>
      <c r="AOY37" s="471"/>
      <c r="AOZ37" s="471"/>
      <c r="APA37" s="471"/>
      <c r="APB37" s="471"/>
      <c r="APC37" s="471"/>
      <c r="APD37" s="471"/>
      <c r="APE37" s="471"/>
      <c r="APF37" s="471"/>
      <c r="APG37" s="471"/>
      <c r="APH37" s="471"/>
      <c r="API37" s="471"/>
      <c r="APJ37" s="471"/>
      <c r="APK37" s="471"/>
      <c r="APL37" s="471"/>
      <c r="APM37" s="471"/>
      <c r="APN37" s="471"/>
      <c r="APO37" s="471"/>
      <c r="APP37" s="471"/>
      <c r="APQ37" s="471"/>
      <c r="APR37" s="471"/>
      <c r="APS37" s="471"/>
      <c r="APT37" s="471"/>
      <c r="APU37" s="471"/>
      <c r="APV37" s="471"/>
      <c r="APW37" s="471"/>
      <c r="APX37" s="471"/>
      <c r="APY37" s="471"/>
      <c r="APZ37" s="471"/>
      <c r="AQA37" s="471"/>
      <c r="AQB37" s="471"/>
      <c r="AQC37" s="471"/>
      <c r="AQD37" s="471"/>
      <c r="AQE37" s="471"/>
      <c r="AQF37" s="471"/>
      <c r="AQG37" s="471"/>
      <c r="AQH37" s="471"/>
      <c r="AQI37" s="471"/>
      <c r="AQJ37" s="471"/>
      <c r="AQK37" s="471"/>
      <c r="AQL37" s="471"/>
      <c r="AQM37" s="471"/>
      <c r="AQN37" s="471"/>
      <c r="AQO37" s="471"/>
      <c r="AQP37" s="471"/>
      <c r="AQQ37" s="471"/>
      <c r="AQR37" s="471"/>
      <c r="AQS37" s="471"/>
      <c r="AQT37" s="471"/>
      <c r="AQU37" s="471"/>
      <c r="AQV37" s="471"/>
      <c r="AQW37" s="471"/>
      <c r="AQX37" s="471"/>
      <c r="AQY37" s="471"/>
      <c r="AQZ37" s="471"/>
      <c r="ARA37" s="471"/>
      <c r="ARB37" s="471"/>
      <c r="ARC37" s="471"/>
      <c r="ARD37" s="471"/>
      <c r="ARE37" s="471"/>
      <c r="ARF37" s="471"/>
      <c r="ARG37" s="471"/>
      <c r="ARH37" s="471"/>
      <c r="ARI37" s="471"/>
      <c r="ARJ37" s="471"/>
      <c r="ARK37" s="471"/>
      <c r="ARL37" s="471"/>
      <c r="ARM37" s="471"/>
      <c r="ARN37" s="471"/>
      <c r="ARO37" s="471"/>
      <c r="ARP37" s="471"/>
      <c r="ARQ37" s="471"/>
      <c r="ARR37" s="471"/>
      <c r="ARS37" s="471"/>
      <c r="ART37" s="471"/>
      <c r="ARU37" s="471"/>
      <c r="ARV37" s="471"/>
      <c r="ARW37" s="471"/>
      <c r="ARX37" s="471"/>
      <c r="ARY37" s="471"/>
      <c r="ARZ37" s="471"/>
      <c r="ASA37" s="471"/>
      <c r="ASB37" s="471"/>
      <c r="ASC37" s="471"/>
      <c r="ASD37" s="471"/>
      <c r="ASE37" s="471"/>
      <c r="ASF37" s="471"/>
      <c r="ASG37" s="471"/>
      <c r="ASH37" s="471"/>
      <c r="ASI37" s="471"/>
      <c r="ASJ37" s="471"/>
      <c r="ASK37" s="471"/>
      <c r="ASL37" s="471"/>
      <c r="ASM37" s="471"/>
      <c r="ASN37" s="471"/>
      <c r="ASO37" s="471"/>
      <c r="ASP37" s="471"/>
      <c r="ASQ37" s="471"/>
      <c r="ASR37" s="471"/>
      <c r="ASS37" s="471"/>
      <c r="AST37" s="471"/>
      <c r="ASU37" s="471"/>
      <c r="ASV37" s="471"/>
      <c r="ASW37" s="471"/>
      <c r="ASX37" s="471"/>
      <c r="ASY37" s="471"/>
      <c r="ASZ37" s="471"/>
      <c r="ATA37" s="471"/>
      <c r="ATB37" s="471"/>
      <c r="ATC37" s="471"/>
      <c r="ATD37" s="471"/>
      <c r="ATE37" s="471"/>
      <c r="ATF37" s="471"/>
      <c r="ATG37" s="471"/>
      <c r="ATH37" s="471"/>
      <c r="ATI37" s="471"/>
      <c r="ATJ37" s="471"/>
      <c r="ATK37" s="471"/>
      <c r="ATL37" s="471"/>
      <c r="ATM37" s="471"/>
      <c r="ATN37" s="471"/>
      <c r="ATO37" s="471"/>
      <c r="ATP37" s="471"/>
      <c r="ATQ37" s="471"/>
      <c r="ATR37" s="471"/>
      <c r="ATS37" s="471"/>
      <c r="ATT37" s="471"/>
      <c r="ATU37" s="471"/>
      <c r="ATV37" s="471"/>
      <c r="ATW37" s="471"/>
      <c r="ATX37" s="471"/>
      <c r="ATY37" s="471"/>
      <c r="ATZ37" s="471"/>
      <c r="AUA37" s="471"/>
      <c r="AUB37" s="471"/>
      <c r="AUC37" s="471"/>
      <c r="AUD37" s="471"/>
      <c r="AUE37" s="471"/>
      <c r="AUF37" s="471"/>
      <c r="AUG37" s="471"/>
      <c r="AUH37" s="471"/>
      <c r="AUI37" s="471"/>
      <c r="AUJ37" s="471"/>
      <c r="AUK37" s="471"/>
      <c r="AUL37" s="471"/>
      <c r="AUM37" s="471"/>
      <c r="AUN37" s="471"/>
      <c r="AUO37" s="471"/>
      <c r="AUP37" s="471"/>
      <c r="AUQ37" s="471"/>
      <c r="AUR37" s="471"/>
      <c r="AUS37" s="471"/>
      <c r="AUT37" s="471"/>
      <c r="AUU37" s="471"/>
      <c r="AUV37" s="471"/>
      <c r="AUW37" s="471"/>
      <c r="AUX37" s="471"/>
      <c r="AUY37" s="471"/>
      <c r="AUZ37" s="471"/>
      <c r="AVA37" s="471"/>
      <c r="AVB37" s="471"/>
      <c r="AVC37" s="471"/>
      <c r="AVD37" s="471"/>
      <c r="AVE37" s="471"/>
      <c r="AVF37" s="471"/>
      <c r="AVG37" s="471"/>
      <c r="AVH37" s="471"/>
      <c r="AVI37" s="471"/>
      <c r="AVJ37" s="471"/>
      <c r="AVK37" s="471"/>
      <c r="AVL37" s="471"/>
      <c r="AVM37" s="471"/>
      <c r="AVN37" s="471"/>
      <c r="AVO37" s="471"/>
      <c r="AVP37" s="471"/>
      <c r="AVQ37" s="471"/>
      <c r="AVR37" s="471"/>
      <c r="AVS37" s="471"/>
      <c r="AVT37" s="471"/>
      <c r="AVU37" s="471"/>
      <c r="AVV37" s="471"/>
      <c r="AVW37" s="471"/>
      <c r="AVX37" s="471"/>
      <c r="AVY37" s="471"/>
      <c r="AVZ37" s="471"/>
      <c r="AWA37" s="471"/>
      <c r="AWB37" s="471"/>
      <c r="AWC37" s="471"/>
      <c r="AWD37" s="471"/>
      <c r="AWE37" s="471"/>
      <c r="AWF37" s="471"/>
      <c r="AWG37" s="471"/>
      <c r="AWH37" s="471"/>
      <c r="AWI37" s="471"/>
      <c r="AWJ37" s="471"/>
      <c r="AWK37" s="471"/>
      <c r="AWL37" s="471"/>
      <c r="AWM37" s="471"/>
      <c r="AWN37" s="471"/>
      <c r="AWO37" s="471"/>
      <c r="AWP37" s="471"/>
      <c r="AWQ37" s="471"/>
      <c r="AWR37" s="471"/>
      <c r="AWS37" s="471"/>
      <c r="AWT37" s="471"/>
      <c r="AWU37" s="471"/>
      <c r="AWV37" s="471"/>
      <c r="AWW37" s="471"/>
      <c r="AWX37" s="471"/>
      <c r="AWY37" s="471"/>
      <c r="AWZ37" s="471"/>
      <c r="AXA37" s="471"/>
      <c r="AXB37" s="471"/>
      <c r="AXC37" s="471"/>
      <c r="AXD37" s="471"/>
      <c r="AXE37" s="471"/>
      <c r="AXF37" s="471"/>
      <c r="AXG37" s="471"/>
      <c r="AXH37" s="471"/>
      <c r="AXI37" s="471"/>
      <c r="AXJ37" s="471"/>
      <c r="AXK37" s="471"/>
      <c r="AXL37" s="471"/>
      <c r="AXM37" s="471"/>
      <c r="AXN37" s="471"/>
      <c r="AXO37" s="471"/>
      <c r="AXP37" s="471"/>
      <c r="AXQ37" s="471"/>
      <c r="AXR37" s="471"/>
      <c r="AXS37" s="471"/>
      <c r="AXT37" s="471"/>
      <c r="AXU37" s="471"/>
      <c r="AXV37" s="471"/>
      <c r="AXW37" s="471"/>
      <c r="AXX37" s="471"/>
      <c r="AXY37" s="471"/>
      <c r="AXZ37" s="471"/>
      <c r="AYA37" s="471"/>
      <c r="AYB37" s="471"/>
      <c r="AYC37" s="471"/>
      <c r="AYD37" s="471"/>
      <c r="AYE37" s="471"/>
      <c r="AYF37" s="471"/>
      <c r="AYG37" s="471"/>
      <c r="AYH37" s="471"/>
      <c r="AYI37" s="471"/>
      <c r="AYJ37" s="471"/>
      <c r="AYK37" s="471"/>
      <c r="AYL37" s="471"/>
      <c r="AYM37" s="471"/>
      <c r="AYN37" s="471"/>
      <c r="AYO37" s="471"/>
      <c r="AYP37" s="471"/>
      <c r="AYQ37" s="471"/>
      <c r="AYR37" s="471"/>
      <c r="AYS37" s="471"/>
      <c r="AYT37" s="471"/>
      <c r="AYU37" s="471"/>
      <c r="AYV37" s="471"/>
      <c r="AYW37" s="471"/>
      <c r="AYX37" s="471"/>
      <c r="AYY37" s="471"/>
      <c r="AYZ37" s="471"/>
      <c r="AZA37" s="471"/>
      <c r="AZB37" s="471"/>
      <c r="AZC37" s="471"/>
      <c r="AZD37" s="471"/>
      <c r="AZE37" s="471"/>
      <c r="AZF37" s="471"/>
      <c r="AZG37" s="471"/>
      <c r="AZH37" s="471"/>
      <c r="AZI37" s="471"/>
      <c r="AZJ37" s="471"/>
      <c r="AZK37" s="471"/>
      <c r="AZL37" s="471"/>
      <c r="AZM37" s="471"/>
      <c r="AZN37" s="471"/>
      <c r="AZO37" s="471"/>
      <c r="AZP37" s="471"/>
      <c r="AZQ37" s="471"/>
      <c r="AZR37" s="471"/>
      <c r="AZS37" s="471"/>
      <c r="AZT37" s="471"/>
      <c r="AZU37" s="471"/>
      <c r="AZV37" s="471"/>
      <c r="AZW37" s="471"/>
      <c r="AZX37" s="471"/>
      <c r="AZY37" s="471"/>
      <c r="AZZ37" s="471"/>
      <c r="BAA37" s="471"/>
      <c r="BAB37" s="471"/>
      <c r="BAC37" s="471"/>
      <c r="BAD37" s="471"/>
      <c r="BAE37" s="471"/>
      <c r="BAF37" s="471"/>
      <c r="BAG37" s="471"/>
      <c r="BAH37" s="471"/>
      <c r="BAI37" s="471"/>
      <c r="BAJ37" s="471"/>
      <c r="BAK37" s="471"/>
      <c r="BAL37" s="471"/>
      <c r="BAM37" s="471"/>
      <c r="BAN37" s="471"/>
      <c r="BAO37" s="471"/>
      <c r="BAP37" s="471"/>
      <c r="BAQ37" s="471"/>
      <c r="BAR37" s="471"/>
      <c r="BAS37" s="471"/>
      <c r="BAT37" s="471"/>
      <c r="BAU37" s="471"/>
      <c r="BAV37" s="471"/>
      <c r="BAW37" s="471"/>
      <c r="BAX37" s="471"/>
      <c r="BAY37" s="471"/>
      <c r="BAZ37" s="471"/>
      <c r="BBA37" s="471"/>
      <c r="BBB37" s="471"/>
      <c r="BBC37" s="471"/>
      <c r="BBD37" s="471"/>
      <c r="BBE37" s="471"/>
      <c r="BBF37" s="471"/>
      <c r="BBG37" s="471"/>
      <c r="BBH37" s="471"/>
      <c r="BBI37" s="471"/>
      <c r="BBJ37" s="471"/>
      <c r="BBK37" s="471"/>
      <c r="BBL37" s="471"/>
      <c r="BBM37" s="471"/>
      <c r="BBN37" s="471"/>
      <c r="BBO37" s="471"/>
      <c r="BBP37" s="471"/>
      <c r="BBQ37" s="471"/>
      <c r="BBR37" s="471"/>
      <c r="BBS37" s="471"/>
      <c r="BBT37" s="471"/>
      <c r="BBU37" s="471"/>
      <c r="BBV37" s="471"/>
      <c r="BBW37" s="471"/>
      <c r="BBX37" s="471"/>
      <c r="BBY37" s="471"/>
      <c r="BBZ37" s="471"/>
      <c r="BCA37" s="471"/>
      <c r="BCB37" s="471"/>
      <c r="BCC37" s="471"/>
      <c r="BCD37" s="471"/>
      <c r="BCE37" s="471"/>
      <c r="BCF37" s="471"/>
      <c r="BCG37" s="471"/>
      <c r="BCH37" s="471"/>
      <c r="BCI37" s="471"/>
      <c r="BCJ37" s="471"/>
      <c r="BCK37" s="471"/>
      <c r="BCL37" s="471"/>
      <c r="BCM37" s="471"/>
      <c r="BCN37" s="471"/>
      <c r="BCO37" s="471"/>
      <c r="BCP37" s="471"/>
      <c r="BCQ37" s="471"/>
      <c r="BCR37" s="471"/>
      <c r="BCS37" s="471"/>
      <c r="BCT37" s="471"/>
      <c r="BCU37" s="471"/>
      <c r="BCV37" s="471"/>
      <c r="BCW37" s="471"/>
      <c r="BCX37" s="471"/>
      <c r="BCY37" s="471"/>
      <c r="BCZ37" s="471"/>
      <c r="BDA37" s="471"/>
      <c r="BDB37" s="471"/>
      <c r="BDC37" s="471"/>
      <c r="BDD37" s="471"/>
      <c r="BDE37" s="471"/>
      <c r="BDF37" s="471"/>
      <c r="BDG37" s="471"/>
      <c r="BDH37" s="471"/>
      <c r="BDI37" s="471"/>
      <c r="BDJ37" s="471"/>
      <c r="BDK37" s="471"/>
      <c r="BDL37" s="471"/>
      <c r="BDM37" s="471"/>
      <c r="BDN37" s="471"/>
      <c r="BDO37" s="471"/>
      <c r="BDP37" s="471"/>
      <c r="BDQ37" s="471"/>
      <c r="BDR37" s="471"/>
      <c r="BDS37" s="471"/>
      <c r="BDT37" s="471"/>
      <c r="BDU37" s="471"/>
      <c r="BDV37" s="471"/>
      <c r="BDW37" s="471"/>
      <c r="BDX37" s="471"/>
      <c r="BDY37" s="471"/>
      <c r="BDZ37" s="471"/>
      <c r="BEA37" s="471"/>
      <c r="BEB37" s="471"/>
      <c r="BEC37" s="471"/>
      <c r="BED37" s="471"/>
    </row>
    <row r="38" spans="1:1486" s="421" customFormat="1" ht="21" customHeight="1" x14ac:dyDescent="0.2">
      <c r="A38" s="429" t="str">
        <f>'P9'!B8</f>
        <v>9.1. Fortalecimiento de las entidades vinculadas al Sistema de Inspección, Vigilancia y Control a lo largo de la cadena</v>
      </c>
      <c r="B38" s="48">
        <f>'P9'!E8</f>
        <v>152802462</v>
      </c>
      <c r="C38" s="48">
        <f>'P9'!F8</f>
        <v>305604924</v>
      </c>
      <c r="D38" s="48">
        <f>'P9'!G8</f>
        <v>305604924</v>
      </c>
      <c r="E38" s="48">
        <f>'P9'!H8</f>
        <v>305604924</v>
      </c>
      <c r="F38" s="48">
        <f>'P9'!I8</f>
        <v>305604924</v>
      </c>
      <c r="G38" s="48">
        <f>'P9'!J8</f>
        <v>305604924</v>
      </c>
      <c r="H38" s="48">
        <f>'P9'!K8</f>
        <v>305604924</v>
      </c>
      <c r="I38" s="48">
        <f>'P9'!L8</f>
        <v>305604924</v>
      </c>
      <c r="J38" s="48">
        <f>'P9'!M8</f>
        <v>305604924</v>
      </c>
      <c r="K38" s="48">
        <f>'P9'!N8</f>
        <v>305604924</v>
      </c>
      <c r="L38" s="48">
        <f>'P9'!O8</f>
        <v>305604924</v>
      </c>
      <c r="M38" s="48">
        <f>'P9'!P8</f>
        <v>305604924</v>
      </c>
      <c r="N38" s="48">
        <f>'P9'!Q8</f>
        <v>305604924</v>
      </c>
      <c r="O38" s="48">
        <f>'P9'!R8</f>
        <v>305604924</v>
      </c>
      <c r="P38" s="48">
        <f>'P9'!S8</f>
        <v>305604924</v>
      </c>
      <c r="Q38" s="48">
        <f>'P9'!T8</f>
        <v>305604924</v>
      </c>
      <c r="R38" s="48">
        <f>'P9'!U8</f>
        <v>305604924</v>
      </c>
      <c r="S38" s="48">
        <f>'P9'!V8</f>
        <v>305604924</v>
      </c>
      <c r="T38" s="48">
        <f>'P9'!W8</f>
        <v>305604924</v>
      </c>
      <c r="U38" s="48">
        <f>'P9'!X8</f>
        <v>101868308</v>
      </c>
      <c r="V38" s="48">
        <f>'P9'!Y8</f>
        <v>5755559402</v>
      </c>
      <c r="W38" s="281">
        <f t="shared" si="1"/>
        <v>1.6434513672894365E-3</v>
      </c>
      <c r="X38" s="327"/>
      <c r="Y38" s="471"/>
      <c r="Z38" s="471"/>
      <c r="AA38" s="471"/>
      <c r="AB38" s="471"/>
      <c r="AC38" s="471"/>
      <c r="AD38" s="471"/>
      <c r="AE38" s="471"/>
      <c r="AF38" s="471"/>
      <c r="AG38" s="471"/>
      <c r="AH38" s="471"/>
      <c r="AI38" s="471"/>
      <c r="AJ38" s="471"/>
      <c r="AK38" s="471"/>
      <c r="AL38" s="471"/>
      <c r="AM38" s="471"/>
      <c r="AN38" s="471"/>
      <c r="AO38" s="471"/>
      <c r="AP38" s="471"/>
      <c r="AQ38" s="471"/>
      <c r="AR38" s="471"/>
      <c r="AS38" s="471"/>
      <c r="AT38" s="471"/>
      <c r="AU38" s="471"/>
      <c r="AV38" s="471"/>
      <c r="AW38" s="471"/>
      <c r="AX38" s="471"/>
      <c r="AY38" s="471"/>
      <c r="AZ38" s="471"/>
      <c r="BA38" s="471"/>
      <c r="BB38" s="471"/>
      <c r="BC38" s="471"/>
      <c r="BD38" s="471"/>
      <c r="BE38" s="471"/>
      <c r="BF38" s="471"/>
      <c r="BG38" s="471"/>
      <c r="BH38" s="471"/>
      <c r="BI38" s="471"/>
      <c r="BJ38" s="471"/>
      <c r="BK38" s="471"/>
      <c r="BL38" s="471"/>
      <c r="BM38" s="471"/>
      <c r="BN38" s="471"/>
      <c r="BO38" s="471"/>
      <c r="BP38" s="471"/>
      <c r="BQ38" s="471"/>
      <c r="BR38" s="471"/>
      <c r="BS38" s="471"/>
      <c r="BT38" s="471"/>
      <c r="BU38" s="471"/>
      <c r="BV38" s="471"/>
      <c r="BW38" s="471"/>
      <c r="BX38" s="471"/>
      <c r="BY38" s="471"/>
      <c r="BZ38" s="471"/>
      <c r="CA38" s="471"/>
      <c r="CB38" s="471"/>
      <c r="CC38" s="471"/>
      <c r="CD38" s="471"/>
      <c r="CE38" s="471"/>
      <c r="CF38" s="471"/>
      <c r="CG38" s="471"/>
      <c r="CH38" s="471"/>
      <c r="CI38" s="471"/>
      <c r="CJ38" s="471"/>
      <c r="CK38" s="471"/>
      <c r="CL38" s="471"/>
      <c r="CM38" s="471"/>
      <c r="CN38" s="471"/>
      <c r="CO38" s="471"/>
      <c r="CP38" s="471"/>
      <c r="CQ38" s="471"/>
      <c r="CR38" s="471"/>
      <c r="CS38" s="471"/>
      <c r="CT38" s="471"/>
      <c r="CU38" s="471"/>
      <c r="CV38" s="471"/>
      <c r="CW38" s="471"/>
      <c r="CX38" s="471"/>
      <c r="CY38" s="471"/>
      <c r="CZ38" s="471"/>
      <c r="DA38" s="471"/>
      <c r="DB38" s="471"/>
      <c r="DC38" s="471"/>
      <c r="DD38" s="471"/>
      <c r="DE38" s="471"/>
      <c r="DF38" s="471"/>
      <c r="DG38" s="471"/>
      <c r="DH38" s="471"/>
      <c r="DI38" s="471"/>
      <c r="DJ38" s="471"/>
      <c r="DK38" s="471"/>
      <c r="DL38" s="471"/>
      <c r="DM38" s="471"/>
      <c r="DN38" s="471"/>
      <c r="DO38" s="471"/>
      <c r="DP38" s="471"/>
      <c r="DQ38" s="471"/>
      <c r="DR38" s="471"/>
      <c r="DS38" s="471"/>
      <c r="DT38" s="471"/>
      <c r="DU38" s="471"/>
      <c r="DV38" s="471"/>
      <c r="DW38" s="471"/>
      <c r="DX38" s="471"/>
      <c r="DY38" s="471"/>
      <c r="DZ38" s="471"/>
      <c r="EA38" s="471"/>
      <c r="EB38" s="471"/>
      <c r="EC38" s="471"/>
      <c r="ED38" s="471"/>
      <c r="EE38" s="471"/>
      <c r="EF38" s="471"/>
      <c r="EG38" s="471"/>
      <c r="EH38" s="471"/>
      <c r="EI38" s="471"/>
      <c r="EJ38" s="471"/>
      <c r="EK38" s="471"/>
      <c r="EL38" s="471"/>
      <c r="EM38" s="471"/>
      <c r="EN38" s="471"/>
      <c r="EO38" s="471"/>
      <c r="EP38" s="471"/>
      <c r="EQ38" s="471"/>
      <c r="ER38" s="471"/>
      <c r="ES38" s="471"/>
      <c r="ET38" s="471"/>
      <c r="EU38" s="471"/>
      <c r="EV38" s="471"/>
      <c r="EW38" s="471"/>
      <c r="EX38" s="471"/>
      <c r="EY38" s="471"/>
      <c r="EZ38" s="471"/>
      <c r="FA38" s="471"/>
      <c r="FB38" s="471"/>
      <c r="FC38" s="471"/>
      <c r="FD38" s="471"/>
      <c r="FE38" s="471"/>
      <c r="FF38" s="471"/>
      <c r="FG38" s="471"/>
      <c r="FH38" s="471"/>
      <c r="FI38" s="471"/>
      <c r="FJ38" s="471"/>
      <c r="FK38" s="471"/>
      <c r="FL38" s="471"/>
      <c r="FM38" s="471"/>
      <c r="FN38" s="471"/>
      <c r="FO38" s="471"/>
      <c r="FP38" s="471"/>
      <c r="FQ38" s="471"/>
      <c r="FR38" s="471"/>
      <c r="FS38" s="471"/>
      <c r="FT38" s="471"/>
      <c r="FU38" s="471"/>
      <c r="FV38" s="471"/>
      <c r="FW38" s="471"/>
      <c r="FX38" s="471"/>
      <c r="FY38" s="471"/>
      <c r="FZ38" s="471"/>
      <c r="GA38" s="471"/>
      <c r="GB38" s="471"/>
      <c r="GC38" s="471"/>
      <c r="GD38" s="471"/>
      <c r="GE38" s="471"/>
      <c r="GF38" s="471"/>
      <c r="GG38" s="471"/>
      <c r="GH38" s="471"/>
      <c r="GI38" s="471"/>
      <c r="GJ38" s="471"/>
      <c r="GK38" s="471"/>
      <c r="GL38" s="471"/>
      <c r="GM38" s="471"/>
      <c r="GN38" s="471"/>
      <c r="GO38" s="471"/>
      <c r="GP38" s="471"/>
      <c r="GQ38" s="471"/>
      <c r="GR38" s="471"/>
      <c r="GS38" s="471"/>
      <c r="GT38" s="471"/>
      <c r="GU38" s="471"/>
      <c r="GV38" s="471"/>
      <c r="GW38" s="471"/>
      <c r="GX38" s="471"/>
      <c r="GY38" s="471"/>
      <c r="GZ38" s="471"/>
      <c r="HA38" s="471"/>
      <c r="HB38" s="471"/>
      <c r="HC38" s="471"/>
      <c r="HD38" s="471"/>
      <c r="HE38" s="471"/>
      <c r="HF38" s="471"/>
      <c r="HG38" s="471"/>
      <c r="HH38" s="471"/>
      <c r="HI38" s="471"/>
      <c r="HJ38" s="471"/>
      <c r="HK38" s="471"/>
      <c r="HL38" s="471"/>
      <c r="HM38" s="471"/>
      <c r="HN38" s="471"/>
      <c r="HO38" s="471"/>
      <c r="HP38" s="471"/>
      <c r="HQ38" s="471"/>
      <c r="HR38" s="471"/>
      <c r="HS38" s="471"/>
      <c r="HT38" s="471"/>
      <c r="HU38" s="471"/>
      <c r="HV38" s="471"/>
      <c r="HW38" s="471"/>
      <c r="HX38" s="471"/>
      <c r="HY38" s="471"/>
      <c r="HZ38" s="471"/>
      <c r="IA38" s="471"/>
      <c r="IB38" s="471"/>
      <c r="IC38" s="471"/>
      <c r="ID38" s="471"/>
      <c r="IE38" s="471"/>
      <c r="IF38" s="471"/>
      <c r="IG38" s="471"/>
      <c r="IH38" s="471"/>
      <c r="II38" s="471"/>
      <c r="IJ38" s="471"/>
      <c r="IK38" s="471"/>
      <c r="IL38" s="471"/>
      <c r="IM38" s="471"/>
      <c r="IN38" s="471"/>
      <c r="IO38" s="471"/>
      <c r="IP38" s="471"/>
      <c r="IQ38" s="471"/>
      <c r="IR38" s="471"/>
      <c r="IS38" s="471"/>
      <c r="IT38" s="471"/>
      <c r="IU38" s="471"/>
      <c r="IV38" s="471"/>
      <c r="IW38" s="471"/>
      <c r="IX38" s="471"/>
      <c r="IY38" s="471"/>
      <c r="IZ38" s="471"/>
      <c r="JA38" s="471"/>
      <c r="JB38" s="471"/>
      <c r="JC38" s="471"/>
      <c r="JD38" s="471"/>
      <c r="JE38" s="471"/>
      <c r="JF38" s="471"/>
      <c r="JG38" s="471"/>
      <c r="JH38" s="471"/>
      <c r="JI38" s="471"/>
      <c r="JJ38" s="471"/>
      <c r="JK38" s="471"/>
      <c r="JL38" s="471"/>
      <c r="JM38" s="471"/>
      <c r="JN38" s="471"/>
      <c r="JO38" s="471"/>
      <c r="JP38" s="471"/>
      <c r="JQ38" s="471"/>
      <c r="JR38" s="471"/>
      <c r="JS38" s="471"/>
      <c r="JT38" s="471"/>
      <c r="JU38" s="471"/>
      <c r="JV38" s="471"/>
      <c r="JW38" s="471"/>
      <c r="JX38" s="471"/>
      <c r="JY38" s="471"/>
      <c r="JZ38" s="471"/>
      <c r="KA38" s="471"/>
      <c r="KB38" s="471"/>
      <c r="KC38" s="471"/>
      <c r="KD38" s="471"/>
      <c r="KE38" s="471"/>
      <c r="KF38" s="471"/>
      <c r="KG38" s="471"/>
      <c r="KH38" s="471"/>
      <c r="KI38" s="471"/>
      <c r="KJ38" s="471"/>
      <c r="KK38" s="471"/>
      <c r="KL38" s="471"/>
      <c r="KM38" s="471"/>
      <c r="KN38" s="471"/>
      <c r="KO38" s="471"/>
      <c r="KP38" s="471"/>
      <c r="KQ38" s="471"/>
      <c r="KR38" s="471"/>
      <c r="KS38" s="471"/>
      <c r="KT38" s="471"/>
      <c r="KU38" s="471"/>
      <c r="KV38" s="471"/>
      <c r="KW38" s="471"/>
      <c r="KX38" s="471"/>
      <c r="KY38" s="471"/>
      <c r="KZ38" s="471"/>
      <c r="LA38" s="471"/>
      <c r="LB38" s="471"/>
      <c r="LC38" s="471"/>
      <c r="LD38" s="471"/>
      <c r="LE38" s="471"/>
      <c r="LF38" s="471"/>
      <c r="LG38" s="471"/>
      <c r="LH38" s="471"/>
      <c r="LI38" s="471"/>
      <c r="LJ38" s="471"/>
      <c r="LK38" s="471"/>
      <c r="LL38" s="471"/>
      <c r="LM38" s="471"/>
      <c r="LN38" s="471"/>
      <c r="LO38" s="471"/>
      <c r="LP38" s="471"/>
      <c r="LQ38" s="471"/>
      <c r="LR38" s="471"/>
      <c r="LS38" s="471"/>
      <c r="LT38" s="471"/>
      <c r="LU38" s="471"/>
      <c r="LV38" s="471"/>
      <c r="LW38" s="471"/>
      <c r="LX38" s="471"/>
      <c r="LY38" s="471"/>
      <c r="LZ38" s="471"/>
      <c r="MA38" s="471"/>
      <c r="MB38" s="471"/>
      <c r="MC38" s="471"/>
      <c r="MD38" s="471"/>
      <c r="ME38" s="471"/>
      <c r="MF38" s="471"/>
      <c r="MG38" s="471"/>
      <c r="MH38" s="471"/>
      <c r="MI38" s="471"/>
      <c r="MJ38" s="471"/>
      <c r="MK38" s="471"/>
      <c r="ML38" s="471"/>
      <c r="MM38" s="471"/>
      <c r="MN38" s="471"/>
      <c r="MO38" s="471"/>
      <c r="MP38" s="471"/>
      <c r="MQ38" s="471"/>
      <c r="MR38" s="471"/>
      <c r="MS38" s="471"/>
      <c r="MT38" s="471"/>
      <c r="MU38" s="471"/>
      <c r="MV38" s="471"/>
      <c r="MW38" s="471"/>
      <c r="MX38" s="471"/>
      <c r="MY38" s="471"/>
      <c r="MZ38" s="471"/>
      <c r="NA38" s="471"/>
      <c r="NB38" s="471"/>
      <c r="NC38" s="471"/>
      <c r="ND38" s="471"/>
      <c r="NE38" s="471"/>
      <c r="NF38" s="471"/>
      <c r="NG38" s="471"/>
      <c r="NH38" s="471"/>
      <c r="NI38" s="471"/>
      <c r="NJ38" s="471"/>
      <c r="NK38" s="471"/>
      <c r="NL38" s="471"/>
      <c r="NM38" s="471"/>
      <c r="NN38" s="471"/>
      <c r="NO38" s="471"/>
      <c r="NP38" s="471"/>
      <c r="NQ38" s="471"/>
      <c r="NR38" s="471"/>
      <c r="NS38" s="471"/>
      <c r="NT38" s="471"/>
      <c r="NU38" s="471"/>
      <c r="NV38" s="471"/>
      <c r="NW38" s="471"/>
      <c r="NX38" s="471"/>
      <c r="NY38" s="471"/>
      <c r="NZ38" s="471"/>
      <c r="OA38" s="471"/>
      <c r="OB38" s="471"/>
      <c r="OC38" s="471"/>
      <c r="OD38" s="471"/>
      <c r="OE38" s="471"/>
      <c r="OF38" s="471"/>
      <c r="OG38" s="471"/>
      <c r="OH38" s="471"/>
      <c r="OI38" s="471"/>
      <c r="OJ38" s="471"/>
      <c r="OK38" s="471"/>
      <c r="OL38" s="471"/>
      <c r="OM38" s="471"/>
      <c r="ON38" s="471"/>
      <c r="OO38" s="471"/>
      <c r="OP38" s="471"/>
      <c r="OQ38" s="471"/>
      <c r="OR38" s="471"/>
      <c r="OS38" s="471"/>
      <c r="OT38" s="471"/>
      <c r="OU38" s="471"/>
      <c r="OV38" s="471"/>
      <c r="OW38" s="471"/>
      <c r="OX38" s="471"/>
      <c r="OY38" s="471"/>
      <c r="OZ38" s="471"/>
      <c r="PA38" s="471"/>
      <c r="PB38" s="471"/>
      <c r="PC38" s="471"/>
      <c r="PD38" s="471"/>
      <c r="PE38" s="471"/>
      <c r="PF38" s="471"/>
      <c r="PG38" s="471"/>
      <c r="PH38" s="471"/>
      <c r="PI38" s="471"/>
      <c r="PJ38" s="471"/>
      <c r="PK38" s="471"/>
      <c r="PL38" s="471"/>
      <c r="PM38" s="471"/>
      <c r="PN38" s="471"/>
      <c r="PO38" s="471"/>
      <c r="PP38" s="471"/>
      <c r="PQ38" s="471"/>
      <c r="PR38" s="471"/>
      <c r="PS38" s="471"/>
      <c r="PT38" s="471"/>
      <c r="PU38" s="471"/>
      <c r="PV38" s="471"/>
      <c r="PW38" s="471"/>
      <c r="PX38" s="471"/>
      <c r="PY38" s="471"/>
      <c r="PZ38" s="471"/>
      <c r="QA38" s="471"/>
      <c r="QB38" s="471"/>
      <c r="QC38" s="471"/>
      <c r="QD38" s="471"/>
      <c r="QE38" s="471"/>
      <c r="QF38" s="471"/>
      <c r="QG38" s="471"/>
      <c r="QH38" s="471"/>
      <c r="QI38" s="471"/>
      <c r="QJ38" s="471"/>
      <c r="QK38" s="471"/>
      <c r="QL38" s="471"/>
      <c r="QM38" s="471"/>
      <c r="QN38" s="471"/>
      <c r="QO38" s="471"/>
      <c r="QP38" s="471"/>
      <c r="QQ38" s="471"/>
      <c r="QR38" s="471"/>
      <c r="QS38" s="471"/>
      <c r="QT38" s="471"/>
      <c r="QU38" s="471"/>
      <c r="QV38" s="471"/>
      <c r="QW38" s="471"/>
      <c r="QX38" s="471"/>
      <c r="QY38" s="471"/>
      <c r="QZ38" s="471"/>
      <c r="RA38" s="471"/>
      <c r="RB38" s="471"/>
      <c r="RC38" s="471"/>
      <c r="RD38" s="471"/>
      <c r="RE38" s="471"/>
      <c r="RF38" s="471"/>
      <c r="RG38" s="471"/>
      <c r="RH38" s="471"/>
      <c r="RI38" s="471"/>
      <c r="RJ38" s="471"/>
      <c r="RK38" s="471"/>
      <c r="RL38" s="471"/>
      <c r="RM38" s="471"/>
      <c r="RN38" s="471"/>
      <c r="RO38" s="471"/>
      <c r="RP38" s="471"/>
      <c r="RQ38" s="471"/>
      <c r="RR38" s="471"/>
      <c r="RS38" s="471"/>
      <c r="RT38" s="471"/>
      <c r="RU38" s="471"/>
      <c r="RV38" s="471"/>
      <c r="RW38" s="471"/>
      <c r="RX38" s="471"/>
      <c r="RY38" s="471"/>
      <c r="RZ38" s="471"/>
      <c r="SA38" s="471"/>
      <c r="SB38" s="471"/>
      <c r="SC38" s="471"/>
      <c r="SD38" s="471"/>
      <c r="SE38" s="471"/>
      <c r="SF38" s="471"/>
      <c r="SG38" s="471"/>
      <c r="SH38" s="471"/>
      <c r="SI38" s="471"/>
      <c r="SJ38" s="471"/>
      <c r="SK38" s="471"/>
      <c r="SL38" s="471"/>
      <c r="SM38" s="471"/>
      <c r="SN38" s="471"/>
      <c r="SO38" s="471"/>
      <c r="SP38" s="471"/>
      <c r="SQ38" s="471"/>
      <c r="SR38" s="471"/>
      <c r="SS38" s="471"/>
      <c r="ST38" s="471"/>
      <c r="SU38" s="471"/>
      <c r="SV38" s="471"/>
      <c r="SW38" s="471"/>
      <c r="SX38" s="471"/>
      <c r="SY38" s="471"/>
      <c r="SZ38" s="471"/>
      <c r="TA38" s="471"/>
      <c r="TB38" s="471"/>
      <c r="TC38" s="471"/>
      <c r="TD38" s="471"/>
      <c r="TE38" s="471"/>
      <c r="TF38" s="471"/>
      <c r="TG38" s="471"/>
      <c r="TH38" s="471"/>
      <c r="TI38" s="471"/>
      <c r="TJ38" s="471"/>
      <c r="TK38" s="471"/>
      <c r="TL38" s="471"/>
      <c r="TM38" s="471"/>
      <c r="TN38" s="471"/>
      <c r="TO38" s="471"/>
      <c r="TP38" s="471"/>
      <c r="TQ38" s="471"/>
      <c r="TR38" s="471"/>
      <c r="TS38" s="471"/>
      <c r="TT38" s="471"/>
      <c r="TU38" s="471"/>
      <c r="TV38" s="471"/>
      <c r="TW38" s="471"/>
      <c r="TX38" s="471"/>
      <c r="TY38" s="471"/>
      <c r="TZ38" s="471"/>
      <c r="UA38" s="471"/>
      <c r="UB38" s="471"/>
      <c r="UC38" s="471"/>
      <c r="UD38" s="471"/>
      <c r="UE38" s="471"/>
      <c r="UF38" s="471"/>
      <c r="UG38" s="471"/>
      <c r="UH38" s="471"/>
      <c r="UI38" s="471"/>
      <c r="UJ38" s="471"/>
      <c r="UK38" s="471"/>
      <c r="UL38" s="471"/>
      <c r="UM38" s="471"/>
      <c r="UN38" s="471"/>
      <c r="UO38" s="471"/>
      <c r="UP38" s="471"/>
      <c r="UQ38" s="471"/>
      <c r="UR38" s="471"/>
      <c r="US38" s="471"/>
      <c r="UT38" s="471"/>
      <c r="UU38" s="471"/>
      <c r="UV38" s="471"/>
      <c r="UW38" s="471"/>
      <c r="UX38" s="471"/>
      <c r="UY38" s="471"/>
      <c r="UZ38" s="471"/>
      <c r="VA38" s="471"/>
      <c r="VB38" s="471"/>
      <c r="VC38" s="471"/>
      <c r="VD38" s="471"/>
      <c r="VE38" s="471"/>
      <c r="VF38" s="471"/>
      <c r="VG38" s="471"/>
      <c r="VH38" s="471"/>
      <c r="VI38" s="471"/>
      <c r="VJ38" s="471"/>
      <c r="VK38" s="471"/>
      <c r="VL38" s="471"/>
      <c r="VM38" s="471"/>
      <c r="VN38" s="471"/>
      <c r="VO38" s="471"/>
      <c r="VP38" s="471"/>
      <c r="VQ38" s="471"/>
      <c r="VR38" s="471"/>
      <c r="VS38" s="471"/>
      <c r="VT38" s="471"/>
      <c r="VU38" s="471"/>
      <c r="VV38" s="471"/>
      <c r="VW38" s="471"/>
      <c r="VX38" s="471"/>
      <c r="VY38" s="471"/>
      <c r="VZ38" s="471"/>
      <c r="WA38" s="471"/>
      <c r="WB38" s="471"/>
      <c r="WC38" s="471"/>
      <c r="WD38" s="471"/>
      <c r="WE38" s="471"/>
      <c r="WF38" s="471"/>
      <c r="WG38" s="471"/>
      <c r="WH38" s="471"/>
      <c r="WI38" s="471"/>
      <c r="WJ38" s="471"/>
      <c r="WK38" s="471"/>
      <c r="WL38" s="471"/>
      <c r="WM38" s="471"/>
      <c r="WN38" s="471"/>
      <c r="WO38" s="471"/>
      <c r="WP38" s="471"/>
      <c r="WQ38" s="471"/>
      <c r="WR38" s="471"/>
      <c r="WS38" s="471"/>
      <c r="WT38" s="471"/>
      <c r="WU38" s="471"/>
      <c r="WV38" s="471"/>
      <c r="WW38" s="471"/>
      <c r="WX38" s="471"/>
      <c r="WY38" s="471"/>
      <c r="WZ38" s="471"/>
      <c r="XA38" s="471"/>
      <c r="XB38" s="471"/>
      <c r="XC38" s="471"/>
      <c r="XD38" s="471"/>
      <c r="XE38" s="471"/>
      <c r="XF38" s="471"/>
      <c r="XG38" s="471"/>
      <c r="XH38" s="471"/>
      <c r="XI38" s="471"/>
      <c r="XJ38" s="471"/>
      <c r="XK38" s="471"/>
      <c r="XL38" s="471"/>
      <c r="XM38" s="471"/>
      <c r="XN38" s="471"/>
      <c r="XO38" s="471"/>
      <c r="XP38" s="471"/>
      <c r="XQ38" s="471"/>
      <c r="XR38" s="471"/>
      <c r="XS38" s="471"/>
      <c r="XT38" s="471"/>
      <c r="XU38" s="471"/>
      <c r="XV38" s="471"/>
      <c r="XW38" s="471"/>
      <c r="XX38" s="471"/>
      <c r="XY38" s="471"/>
      <c r="XZ38" s="471"/>
      <c r="YA38" s="471"/>
      <c r="YB38" s="471"/>
      <c r="YC38" s="471"/>
      <c r="YD38" s="471"/>
      <c r="YE38" s="471"/>
      <c r="YF38" s="471"/>
      <c r="YG38" s="471"/>
      <c r="YH38" s="471"/>
      <c r="YI38" s="471"/>
      <c r="YJ38" s="471"/>
      <c r="YK38" s="471"/>
      <c r="YL38" s="471"/>
      <c r="YM38" s="471"/>
      <c r="YN38" s="471"/>
      <c r="YO38" s="471"/>
      <c r="YP38" s="471"/>
      <c r="YQ38" s="471"/>
      <c r="YR38" s="471"/>
      <c r="YS38" s="471"/>
      <c r="YT38" s="471"/>
      <c r="YU38" s="471"/>
      <c r="YV38" s="471"/>
      <c r="YW38" s="471"/>
      <c r="YX38" s="471"/>
      <c r="YY38" s="471"/>
      <c r="YZ38" s="471"/>
      <c r="ZA38" s="471"/>
      <c r="ZB38" s="471"/>
      <c r="ZC38" s="471"/>
      <c r="ZD38" s="471"/>
      <c r="ZE38" s="471"/>
      <c r="ZF38" s="471"/>
      <c r="ZG38" s="471"/>
      <c r="ZH38" s="471"/>
      <c r="ZI38" s="471"/>
      <c r="ZJ38" s="471"/>
      <c r="ZK38" s="471"/>
      <c r="ZL38" s="471"/>
      <c r="ZM38" s="471"/>
      <c r="ZN38" s="471"/>
      <c r="ZO38" s="471"/>
      <c r="ZP38" s="471"/>
      <c r="ZQ38" s="471"/>
      <c r="ZR38" s="471"/>
      <c r="ZS38" s="471"/>
      <c r="ZT38" s="471"/>
      <c r="ZU38" s="471"/>
      <c r="ZV38" s="471"/>
      <c r="ZW38" s="471"/>
      <c r="ZX38" s="471"/>
      <c r="ZY38" s="471"/>
      <c r="ZZ38" s="471"/>
      <c r="AAA38" s="471"/>
      <c r="AAB38" s="471"/>
      <c r="AAC38" s="471"/>
      <c r="AAD38" s="471"/>
      <c r="AAE38" s="471"/>
      <c r="AAF38" s="471"/>
      <c r="AAG38" s="471"/>
      <c r="AAH38" s="471"/>
      <c r="AAI38" s="471"/>
      <c r="AAJ38" s="471"/>
      <c r="AAK38" s="471"/>
      <c r="AAL38" s="471"/>
      <c r="AAM38" s="471"/>
      <c r="AAN38" s="471"/>
      <c r="AAO38" s="471"/>
      <c r="AAP38" s="471"/>
      <c r="AAQ38" s="471"/>
      <c r="AAR38" s="471"/>
      <c r="AAS38" s="471"/>
      <c r="AAT38" s="471"/>
      <c r="AAU38" s="471"/>
      <c r="AAV38" s="471"/>
      <c r="AAW38" s="471"/>
      <c r="AAX38" s="471"/>
      <c r="AAY38" s="471"/>
      <c r="AAZ38" s="471"/>
      <c r="ABA38" s="471"/>
      <c r="ABB38" s="471"/>
      <c r="ABC38" s="471"/>
      <c r="ABD38" s="471"/>
      <c r="ABE38" s="471"/>
      <c r="ABF38" s="471"/>
      <c r="ABG38" s="471"/>
      <c r="ABH38" s="471"/>
      <c r="ABI38" s="471"/>
      <c r="ABJ38" s="471"/>
      <c r="ABK38" s="471"/>
      <c r="ABL38" s="471"/>
      <c r="ABM38" s="471"/>
      <c r="ABN38" s="471"/>
      <c r="ABO38" s="471"/>
      <c r="ABP38" s="471"/>
      <c r="ABQ38" s="471"/>
      <c r="ABR38" s="471"/>
      <c r="ABS38" s="471"/>
      <c r="ABT38" s="471"/>
      <c r="ABU38" s="471"/>
      <c r="ABV38" s="471"/>
      <c r="ABW38" s="471"/>
      <c r="ABX38" s="471"/>
      <c r="ABY38" s="471"/>
      <c r="ABZ38" s="471"/>
      <c r="ACA38" s="471"/>
      <c r="ACB38" s="471"/>
      <c r="ACC38" s="471"/>
      <c r="ACD38" s="471"/>
      <c r="ACE38" s="471"/>
      <c r="ACF38" s="471"/>
      <c r="ACG38" s="471"/>
      <c r="ACH38" s="471"/>
      <c r="ACI38" s="471"/>
      <c r="ACJ38" s="471"/>
      <c r="ACK38" s="471"/>
      <c r="ACL38" s="471"/>
      <c r="ACM38" s="471"/>
      <c r="ACN38" s="471"/>
      <c r="ACO38" s="471"/>
      <c r="ACP38" s="471"/>
      <c r="ACQ38" s="471"/>
      <c r="ACR38" s="471"/>
      <c r="ACS38" s="471"/>
      <c r="ACT38" s="471"/>
      <c r="ACU38" s="471"/>
      <c r="ACV38" s="471"/>
      <c r="ACW38" s="471"/>
      <c r="ACX38" s="471"/>
      <c r="ACY38" s="471"/>
      <c r="ACZ38" s="471"/>
      <c r="ADA38" s="471"/>
      <c r="ADB38" s="471"/>
      <c r="ADC38" s="471"/>
      <c r="ADD38" s="471"/>
      <c r="ADE38" s="471"/>
      <c r="ADF38" s="471"/>
      <c r="ADG38" s="471"/>
      <c r="ADH38" s="471"/>
      <c r="ADI38" s="471"/>
      <c r="ADJ38" s="471"/>
      <c r="ADK38" s="471"/>
      <c r="ADL38" s="471"/>
      <c r="ADM38" s="471"/>
      <c r="ADN38" s="471"/>
      <c r="ADO38" s="471"/>
      <c r="ADP38" s="471"/>
      <c r="ADQ38" s="471"/>
      <c r="ADR38" s="471"/>
      <c r="ADS38" s="471"/>
      <c r="ADT38" s="471"/>
      <c r="ADU38" s="471"/>
      <c r="ADV38" s="471"/>
      <c r="ADW38" s="471"/>
      <c r="ADX38" s="471"/>
      <c r="ADY38" s="471"/>
      <c r="ADZ38" s="471"/>
      <c r="AEA38" s="471"/>
      <c r="AEB38" s="471"/>
      <c r="AEC38" s="471"/>
      <c r="AED38" s="471"/>
      <c r="AEE38" s="471"/>
      <c r="AEF38" s="471"/>
      <c r="AEG38" s="471"/>
      <c r="AEH38" s="471"/>
      <c r="AEI38" s="471"/>
      <c r="AEJ38" s="471"/>
      <c r="AEK38" s="471"/>
      <c r="AEL38" s="471"/>
      <c r="AEM38" s="471"/>
      <c r="AEN38" s="471"/>
      <c r="AEO38" s="471"/>
      <c r="AEP38" s="471"/>
      <c r="AEQ38" s="471"/>
      <c r="AER38" s="471"/>
      <c r="AES38" s="471"/>
      <c r="AET38" s="471"/>
      <c r="AEU38" s="471"/>
      <c r="AEV38" s="471"/>
      <c r="AEW38" s="471"/>
      <c r="AEX38" s="471"/>
      <c r="AEY38" s="471"/>
      <c r="AEZ38" s="471"/>
      <c r="AFA38" s="471"/>
      <c r="AFB38" s="471"/>
      <c r="AFC38" s="471"/>
      <c r="AFD38" s="471"/>
      <c r="AFE38" s="471"/>
      <c r="AFF38" s="471"/>
      <c r="AFG38" s="471"/>
      <c r="AFH38" s="471"/>
      <c r="AFI38" s="471"/>
      <c r="AFJ38" s="471"/>
      <c r="AFK38" s="471"/>
      <c r="AFL38" s="471"/>
      <c r="AFM38" s="471"/>
      <c r="AFN38" s="471"/>
      <c r="AFO38" s="471"/>
      <c r="AFP38" s="471"/>
      <c r="AFQ38" s="471"/>
      <c r="AFR38" s="471"/>
      <c r="AFS38" s="471"/>
      <c r="AFT38" s="471"/>
      <c r="AFU38" s="471"/>
      <c r="AFV38" s="471"/>
      <c r="AFW38" s="471"/>
      <c r="AFX38" s="471"/>
      <c r="AFY38" s="471"/>
      <c r="AFZ38" s="471"/>
      <c r="AGA38" s="471"/>
      <c r="AGB38" s="471"/>
      <c r="AGC38" s="471"/>
      <c r="AGD38" s="471"/>
      <c r="AGE38" s="471"/>
      <c r="AGF38" s="471"/>
      <c r="AGG38" s="471"/>
      <c r="AGH38" s="471"/>
      <c r="AGI38" s="471"/>
      <c r="AGJ38" s="471"/>
      <c r="AGK38" s="471"/>
      <c r="AGL38" s="471"/>
      <c r="AGM38" s="471"/>
      <c r="AGN38" s="471"/>
      <c r="AGO38" s="471"/>
      <c r="AGP38" s="471"/>
      <c r="AGQ38" s="471"/>
      <c r="AGR38" s="471"/>
      <c r="AGS38" s="471"/>
      <c r="AGT38" s="471"/>
      <c r="AGU38" s="471"/>
      <c r="AGV38" s="471"/>
      <c r="AGW38" s="471"/>
      <c r="AGX38" s="471"/>
      <c r="AGY38" s="471"/>
      <c r="AGZ38" s="471"/>
      <c r="AHA38" s="471"/>
      <c r="AHB38" s="471"/>
      <c r="AHC38" s="471"/>
      <c r="AHD38" s="471"/>
      <c r="AHE38" s="471"/>
      <c r="AHF38" s="471"/>
      <c r="AHG38" s="471"/>
      <c r="AHH38" s="471"/>
      <c r="AHI38" s="471"/>
      <c r="AHJ38" s="471"/>
      <c r="AHK38" s="471"/>
      <c r="AHL38" s="471"/>
      <c r="AHM38" s="471"/>
      <c r="AHN38" s="471"/>
      <c r="AHO38" s="471"/>
      <c r="AHP38" s="471"/>
      <c r="AHQ38" s="471"/>
      <c r="AHR38" s="471"/>
      <c r="AHS38" s="471"/>
      <c r="AHT38" s="471"/>
      <c r="AHU38" s="471"/>
      <c r="AHV38" s="471"/>
      <c r="AHW38" s="471"/>
      <c r="AHX38" s="471"/>
      <c r="AHY38" s="471"/>
      <c r="AHZ38" s="471"/>
      <c r="AIA38" s="471"/>
      <c r="AIB38" s="471"/>
      <c r="AIC38" s="471"/>
      <c r="AID38" s="471"/>
      <c r="AIE38" s="471"/>
      <c r="AIF38" s="471"/>
      <c r="AIG38" s="471"/>
      <c r="AIH38" s="471"/>
      <c r="AII38" s="471"/>
      <c r="AIJ38" s="471"/>
      <c r="AIK38" s="471"/>
      <c r="AIL38" s="471"/>
      <c r="AIM38" s="471"/>
      <c r="AIN38" s="471"/>
      <c r="AIO38" s="471"/>
      <c r="AIP38" s="471"/>
      <c r="AIQ38" s="471"/>
      <c r="AIR38" s="471"/>
      <c r="AIS38" s="471"/>
      <c r="AIT38" s="471"/>
      <c r="AIU38" s="471"/>
      <c r="AIV38" s="471"/>
      <c r="AIW38" s="471"/>
      <c r="AIX38" s="471"/>
      <c r="AIY38" s="471"/>
      <c r="AIZ38" s="471"/>
      <c r="AJA38" s="471"/>
      <c r="AJB38" s="471"/>
      <c r="AJC38" s="471"/>
      <c r="AJD38" s="471"/>
      <c r="AJE38" s="471"/>
      <c r="AJF38" s="471"/>
      <c r="AJG38" s="471"/>
      <c r="AJH38" s="471"/>
      <c r="AJI38" s="471"/>
      <c r="AJJ38" s="471"/>
      <c r="AJK38" s="471"/>
      <c r="AJL38" s="471"/>
      <c r="AJM38" s="471"/>
      <c r="AJN38" s="471"/>
      <c r="AJO38" s="471"/>
      <c r="AJP38" s="471"/>
      <c r="AJQ38" s="471"/>
      <c r="AJR38" s="471"/>
      <c r="AJS38" s="471"/>
      <c r="AJT38" s="471"/>
      <c r="AJU38" s="471"/>
      <c r="AJV38" s="471"/>
      <c r="AJW38" s="471"/>
      <c r="AJX38" s="471"/>
      <c r="AJY38" s="471"/>
      <c r="AJZ38" s="471"/>
      <c r="AKA38" s="471"/>
      <c r="AKB38" s="471"/>
      <c r="AKC38" s="471"/>
      <c r="AKD38" s="471"/>
      <c r="AKE38" s="471"/>
      <c r="AKF38" s="471"/>
      <c r="AKG38" s="471"/>
      <c r="AKH38" s="471"/>
      <c r="AKI38" s="471"/>
      <c r="AKJ38" s="471"/>
      <c r="AKK38" s="471"/>
      <c r="AKL38" s="471"/>
      <c r="AKM38" s="471"/>
      <c r="AKN38" s="471"/>
      <c r="AKO38" s="471"/>
      <c r="AKP38" s="471"/>
      <c r="AKQ38" s="471"/>
      <c r="AKR38" s="471"/>
      <c r="AKS38" s="471"/>
      <c r="AKT38" s="471"/>
      <c r="AKU38" s="471"/>
      <c r="AKV38" s="471"/>
      <c r="AKW38" s="471"/>
      <c r="AKX38" s="471"/>
      <c r="AKY38" s="471"/>
      <c r="AKZ38" s="471"/>
      <c r="ALA38" s="471"/>
      <c r="ALB38" s="471"/>
      <c r="ALC38" s="471"/>
      <c r="ALD38" s="471"/>
      <c r="ALE38" s="471"/>
      <c r="ALF38" s="471"/>
      <c r="ALG38" s="471"/>
      <c r="ALH38" s="471"/>
      <c r="ALI38" s="471"/>
      <c r="ALJ38" s="471"/>
      <c r="ALK38" s="471"/>
      <c r="ALL38" s="471"/>
      <c r="ALM38" s="471"/>
      <c r="ALN38" s="471"/>
      <c r="ALO38" s="471"/>
      <c r="ALP38" s="471"/>
      <c r="ALQ38" s="471"/>
      <c r="ALR38" s="471"/>
      <c r="ALS38" s="471"/>
      <c r="ALT38" s="471"/>
      <c r="ALU38" s="471"/>
      <c r="ALV38" s="471"/>
      <c r="ALW38" s="471"/>
      <c r="ALX38" s="471"/>
      <c r="ALY38" s="471"/>
      <c r="ALZ38" s="471"/>
      <c r="AMA38" s="471"/>
      <c r="AMB38" s="471"/>
      <c r="AMC38" s="471"/>
      <c r="AMD38" s="471"/>
      <c r="AME38" s="471"/>
      <c r="AMF38" s="471"/>
      <c r="AMG38" s="471"/>
      <c r="AMH38" s="471"/>
      <c r="AMI38" s="471"/>
      <c r="AMJ38" s="471"/>
      <c r="AMK38" s="471"/>
      <c r="AML38" s="471"/>
      <c r="AMM38" s="471"/>
      <c r="AMN38" s="471"/>
      <c r="AMO38" s="471"/>
      <c r="AMP38" s="471"/>
      <c r="AMQ38" s="471"/>
      <c r="AMR38" s="471"/>
      <c r="AMS38" s="471"/>
      <c r="AMT38" s="471"/>
      <c r="AMU38" s="471"/>
      <c r="AMV38" s="471"/>
      <c r="AMW38" s="471"/>
      <c r="AMX38" s="471"/>
      <c r="AMY38" s="471"/>
      <c r="AMZ38" s="471"/>
      <c r="ANA38" s="471"/>
      <c r="ANB38" s="471"/>
      <c r="ANC38" s="471"/>
      <c r="AND38" s="471"/>
      <c r="ANE38" s="471"/>
      <c r="ANF38" s="471"/>
      <c r="ANG38" s="471"/>
      <c r="ANH38" s="471"/>
      <c r="ANI38" s="471"/>
      <c r="ANJ38" s="471"/>
      <c r="ANK38" s="471"/>
      <c r="ANL38" s="471"/>
      <c r="ANM38" s="471"/>
      <c r="ANN38" s="471"/>
      <c r="ANO38" s="471"/>
      <c r="ANP38" s="471"/>
      <c r="ANQ38" s="471"/>
      <c r="ANR38" s="471"/>
      <c r="ANS38" s="471"/>
      <c r="ANT38" s="471"/>
      <c r="ANU38" s="471"/>
      <c r="ANV38" s="471"/>
      <c r="ANW38" s="471"/>
      <c r="ANX38" s="471"/>
      <c r="ANY38" s="471"/>
      <c r="ANZ38" s="471"/>
      <c r="AOA38" s="471"/>
      <c r="AOB38" s="471"/>
      <c r="AOC38" s="471"/>
      <c r="AOD38" s="471"/>
      <c r="AOE38" s="471"/>
      <c r="AOF38" s="471"/>
      <c r="AOG38" s="471"/>
      <c r="AOH38" s="471"/>
      <c r="AOI38" s="471"/>
      <c r="AOJ38" s="471"/>
      <c r="AOK38" s="471"/>
      <c r="AOL38" s="471"/>
      <c r="AOM38" s="471"/>
      <c r="AON38" s="471"/>
      <c r="AOO38" s="471"/>
      <c r="AOP38" s="471"/>
      <c r="AOQ38" s="471"/>
      <c r="AOR38" s="471"/>
      <c r="AOS38" s="471"/>
      <c r="AOT38" s="471"/>
      <c r="AOU38" s="471"/>
      <c r="AOV38" s="471"/>
      <c r="AOW38" s="471"/>
      <c r="AOX38" s="471"/>
      <c r="AOY38" s="471"/>
      <c r="AOZ38" s="471"/>
      <c r="APA38" s="471"/>
      <c r="APB38" s="471"/>
      <c r="APC38" s="471"/>
      <c r="APD38" s="471"/>
      <c r="APE38" s="471"/>
      <c r="APF38" s="471"/>
      <c r="APG38" s="471"/>
      <c r="APH38" s="471"/>
      <c r="API38" s="471"/>
      <c r="APJ38" s="471"/>
      <c r="APK38" s="471"/>
      <c r="APL38" s="471"/>
      <c r="APM38" s="471"/>
      <c r="APN38" s="471"/>
      <c r="APO38" s="471"/>
      <c r="APP38" s="471"/>
      <c r="APQ38" s="471"/>
      <c r="APR38" s="471"/>
      <c r="APS38" s="471"/>
      <c r="APT38" s="471"/>
      <c r="APU38" s="471"/>
      <c r="APV38" s="471"/>
      <c r="APW38" s="471"/>
      <c r="APX38" s="471"/>
      <c r="APY38" s="471"/>
      <c r="APZ38" s="471"/>
      <c r="AQA38" s="471"/>
      <c r="AQB38" s="471"/>
      <c r="AQC38" s="471"/>
      <c r="AQD38" s="471"/>
      <c r="AQE38" s="471"/>
      <c r="AQF38" s="471"/>
      <c r="AQG38" s="471"/>
      <c r="AQH38" s="471"/>
      <c r="AQI38" s="471"/>
      <c r="AQJ38" s="471"/>
      <c r="AQK38" s="471"/>
      <c r="AQL38" s="471"/>
      <c r="AQM38" s="471"/>
      <c r="AQN38" s="471"/>
      <c r="AQO38" s="471"/>
      <c r="AQP38" s="471"/>
      <c r="AQQ38" s="471"/>
      <c r="AQR38" s="471"/>
      <c r="AQS38" s="471"/>
      <c r="AQT38" s="471"/>
      <c r="AQU38" s="471"/>
      <c r="AQV38" s="471"/>
      <c r="AQW38" s="471"/>
      <c r="AQX38" s="471"/>
      <c r="AQY38" s="471"/>
      <c r="AQZ38" s="471"/>
      <c r="ARA38" s="471"/>
      <c r="ARB38" s="471"/>
      <c r="ARC38" s="471"/>
      <c r="ARD38" s="471"/>
      <c r="ARE38" s="471"/>
      <c r="ARF38" s="471"/>
      <c r="ARG38" s="471"/>
      <c r="ARH38" s="471"/>
      <c r="ARI38" s="471"/>
      <c r="ARJ38" s="471"/>
      <c r="ARK38" s="471"/>
      <c r="ARL38" s="471"/>
      <c r="ARM38" s="471"/>
      <c r="ARN38" s="471"/>
      <c r="ARO38" s="471"/>
      <c r="ARP38" s="471"/>
      <c r="ARQ38" s="471"/>
      <c r="ARR38" s="471"/>
      <c r="ARS38" s="471"/>
      <c r="ART38" s="471"/>
      <c r="ARU38" s="471"/>
      <c r="ARV38" s="471"/>
      <c r="ARW38" s="471"/>
      <c r="ARX38" s="471"/>
      <c r="ARY38" s="471"/>
      <c r="ARZ38" s="471"/>
      <c r="ASA38" s="471"/>
      <c r="ASB38" s="471"/>
      <c r="ASC38" s="471"/>
      <c r="ASD38" s="471"/>
      <c r="ASE38" s="471"/>
      <c r="ASF38" s="471"/>
      <c r="ASG38" s="471"/>
      <c r="ASH38" s="471"/>
      <c r="ASI38" s="471"/>
      <c r="ASJ38" s="471"/>
      <c r="ASK38" s="471"/>
      <c r="ASL38" s="471"/>
      <c r="ASM38" s="471"/>
      <c r="ASN38" s="471"/>
      <c r="ASO38" s="471"/>
      <c r="ASP38" s="471"/>
      <c r="ASQ38" s="471"/>
      <c r="ASR38" s="471"/>
      <c r="ASS38" s="471"/>
      <c r="AST38" s="471"/>
      <c r="ASU38" s="471"/>
      <c r="ASV38" s="471"/>
      <c r="ASW38" s="471"/>
      <c r="ASX38" s="471"/>
      <c r="ASY38" s="471"/>
      <c r="ASZ38" s="471"/>
      <c r="ATA38" s="471"/>
      <c r="ATB38" s="471"/>
      <c r="ATC38" s="471"/>
      <c r="ATD38" s="471"/>
      <c r="ATE38" s="471"/>
      <c r="ATF38" s="471"/>
      <c r="ATG38" s="471"/>
      <c r="ATH38" s="471"/>
      <c r="ATI38" s="471"/>
      <c r="ATJ38" s="471"/>
      <c r="ATK38" s="471"/>
      <c r="ATL38" s="471"/>
      <c r="ATM38" s="471"/>
      <c r="ATN38" s="471"/>
      <c r="ATO38" s="471"/>
      <c r="ATP38" s="471"/>
      <c r="ATQ38" s="471"/>
      <c r="ATR38" s="471"/>
      <c r="ATS38" s="471"/>
      <c r="ATT38" s="471"/>
      <c r="ATU38" s="471"/>
      <c r="ATV38" s="471"/>
      <c r="ATW38" s="471"/>
      <c r="ATX38" s="471"/>
      <c r="ATY38" s="471"/>
      <c r="ATZ38" s="471"/>
      <c r="AUA38" s="471"/>
      <c r="AUB38" s="471"/>
      <c r="AUC38" s="471"/>
      <c r="AUD38" s="471"/>
      <c r="AUE38" s="471"/>
      <c r="AUF38" s="471"/>
      <c r="AUG38" s="471"/>
      <c r="AUH38" s="471"/>
      <c r="AUI38" s="471"/>
      <c r="AUJ38" s="471"/>
      <c r="AUK38" s="471"/>
      <c r="AUL38" s="471"/>
      <c r="AUM38" s="471"/>
      <c r="AUN38" s="471"/>
      <c r="AUO38" s="471"/>
      <c r="AUP38" s="471"/>
      <c r="AUQ38" s="471"/>
      <c r="AUR38" s="471"/>
      <c r="AUS38" s="471"/>
      <c r="AUT38" s="471"/>
      <c r="AUU38" s="471"/>
      <c r="AUV38" s="471"/>
      <c r="AUW38" s="471"/>
      <c r="AUX38" s="471"/>
      <c r="AUY38" s="471"/>
      <c r="AUZ38" s="471"/>
      <c r="AVA38" s="471"/>
      <c r="AVB38" s="471"/>
      <c r="AVC38" s="471"/>
      <c r="AVD38" s="471"/>
      <c r="AVE38" s="471"/>
      <c r="AVF38" s="471"/>
      <c r="AVG38" s="471"/>
      <c r="AVH38" s="471"/>
      <c r="AVI38" s="471"/>
      <c r="AVJ38" s="471"/>
      <c r="AVK38" s="471"/>
      <c r="AVL38" s="471"/>
      <c r="AVM38" s="471"/>
      <c r="AVN38" s="471"/>
      <c r="AVO38" s="471"/>
      <c r="AVP38" s="471"/>
      <c r="AVQ38" s="471"/>
      <c r="AVR38" s="471"/>
      <c r="AVS38" s="471"/>
      <c r="AVT38" s="471"/>
      <c r="AVU38" s="471"/>
      <c r="AVV38" s="471"/>
      <c r="AVW38" s="471"/>
      <c r="AVX38" s="471"/>
      <c r="AVY38" s="471"/>
      <c r="AVZ38" s="471"/>
      <c r="AWA38" s="471"/>
      <c r="AWB38" s="471"/>
      <c r="AWC38" s="471"/>
      <c r="AWD38" s="471"/>
      <c r="AWE38" s="471"/>
      <c r="AWF38" s="471"/>
      <c r="AWG38" s="471"/>
      <c r="AWH38" s="471"/>
      <c r="AWI38" s="471"/>
      <c r="AWJ38" s="471"/>
      <c r="AWK38" s="471"/>
      <c r="AWL38" s="471"/>
      <c r="AWM38" s="471"/>
      <c r="AWN38" s="471"/>
      <c r="AWO38" s="471"/>
      <c r="AWP38" s="471"/>
      <c r="AWQ38" s="471"/>
      <c r="AWR38" s="471"/>
      <c r="AWS38" s="471"/>
      <c r="AWT38" s="471"/>
      <c r="AWU38" s="471"/>
      <c r="AWV38" s="471"/>
      <c r="AWW38" s="471"/>
      <c r="AWX38" s="471"/>
      <c r="AWY38" s="471"/>
      <c r="AWZ38" s="471"/>
      <c r="AXA38" s="471"/>
      <c r="AXB38" s="471"/>
      <c r="AXC38" s="471"/>
      <c r="AXD38" s="471"/>
      <c r="AXE38" s="471"/>
      <c r="AXF38" s="471"/>
      <c r="AXG38" s="471"/>
      <c r="AXH38" s="471"/>
      <c r="AXI38" s="471"/>
      <c r="AXJ38" s="471"/>
      <c r="AXK38" s="471"/>
      <c r="AXL38" s="471"/>
      <c r="AXM38" s="471"/>
      <c r="AXN38" s="471"/>
      <c r="AXO38" s="471"/>
      <c r="AXP38" s="471"/>
      <c r="AXQ38" s="471"/>
      <c r="AXR38" s="471"/>
      <c r="AXS38" s="471"/>
      <c r="AXT38" s="471"/>
      <c r="AXU38" s="471"/>
      <c r="AXV38" s="471"/>
      <c r="AXW38" s="471"/>
      <c r="AXX38" s="471"/>
      <c r="AXY38" s="471"/>
      <c r="AXZ38" s="471"/>
      <c r="AYA38" s="471"/>
      <c r="AYB38" s="471"/>
      <c r="AYC38" s="471"/>
      <c r="AYD38" s="471"/>
      <c r="AYE38" s="471"/>
      <c r="AYF38" s="471"/>
      <c r="AYG38" s="471"/>
      <c r="AYH38" s="471"/>
      <c r="AYI38" s="471"/>
      <c r="AYJ38" s="471"/>
      <c r="AYK38" s="471"/>
      <c r="AYL38" s="471"/>
      <c r="AYM38" s="471"/>
      <c r="AYN38" s="471"/>
      <c r="AYO38" s="471"/>
      <c r="AYP38" s="471"/>
      <c r="AYQ38" s="471"/>
      <c r="AYR38" s="471"/>
      <c r="AYS38" s="471"/>
      <c r="AYT38" s="471"/>
      <c r="AYU38" s="471"/>
      <c r="AYV38" s="471"/>
      <c r="AYW38" s="471"/>
      <c r="AYX38" s="471"/>
      <c r="AYY38" s="471"/>
      <c r="AYZ38" s="471"/>
      <c r="AZA38" s="471"/>
      <c r="AZB38" s="471"/>
      <c r="AZC38" s="471"/>
      <c r="AZD38" s="471"/>
      <c r="AZE38" s="471"/>
      <c r="AZF38" s="471"/>
      <c r="AZG38" s="471"/>
      <c r="AZH38" s="471"/>
      <c r="AZI38" s="471"/>
      <c r="AZJ38" s="471"/>
      <c r="AZK38" s="471"/>
      <c r="AZL38" s="471"/>
      <c r="AZM38" s="471"/>
      <c r="AZN38" s="471"/>
      <c r="AZO38" s="471"/>
      <c r="AZP38" s="471"/>
      <c r="AZQ38" s="471"/>
      <c r="AZR38" s="471"/>
      <c r="AZS38" s="471"/>
      <c r="AZT38" s="471"/>
      <c r="AZU38" s="471"/>
      <c r="AZV38" s="471"/>
      <c r="AZW38" s="471"/>
      <c r="AZX38" s="471"/>
      <c r="AZY38" s="471"/>
      <c r="AZZ38" s="471"/>
      <c r="BAA38" s="471"/>
      <c r="BAB38" s="471"/>
      <c r="BAC38" s="471"/>
      <c r="BAD38" s="471"/>
      <c r="BAE38" s="471"/>
      <c r="BAF38" s="471"/>
      <c r="BAG38" s="471"/>
      <c r="BAH38" s="471"/>
      <c r="BAI38" s="471"/>
      <c r="BAJ38" s="471"/>
      <c r="BAK38" s="471"/>
      <c r="BAL38" s="471"/>
      <c r="BAM38" s="471"/>
      <c r="BAN38" s="471"/>
      <c r="BAO38" s="471"/>
      <c r="BAP38" s="471"/>
      <c r="BAQ38" s="471"/>
      <c r="BAR38" s="471"/>
      <c r="BAS38" s="471"/>
      <c r="BAT38" s="471"/>
      <c r="BAU38" s="471"/>
      <c r="BAV38" s="471"/>
      <c r="BAW38" s="471"/>
      <c r="BAX38" s="471"/>
      <c r="BAY38" s="471"/>
      <c r="BAZ38" s="471"/>
      <c r="BBA38" s="471"/>
      <c r="BBB38" s="471"/>
      <c r="BBC38" s="471"/>
      <c r="BBD38" s="471"/>
      <c r="BBE38" s="471"/>
      <c r="BBF38" s="471"/>
      <c r="BBG38" s="471"/>
      <c r="BBH38" s="471"/>
      <c r="BBI38" s="471"/>
      <c r="BBJ38" s="471"/>
      <c r="BBK38" s="471"/>
      <c r="BBL38" s="471"/>
      <c r="BBM38" s="471"/>
      <c r="BBN38" s="471"/>
      <c r="BBO38" s="471"/>
      <c r="BBP38" s="471"/>
      <c r="BBQ38" s="471"/>
      <c r="BBR38" s="471"/>
      <c r="BBS38" s="471"/>
      <c r="BBT38" s="471"/>
      <c r="BBU38" s="471"/>
      <c r="BBV38" s="471"/>
      <c r="BBW38" s="471"/>
      <c r="BBX38" s="471"/>
      <c r="BBY38" s="471"/>
      <c r="BBZ38" s="471"/>
      <c r="BCA38" s="471"/>
      <c r="BCB38" s="471"/>
      <c r="BCC38" s="471"/>
      <c r="BCD38" s="471"/>
      <c r="BCE38" s="471"/>
      <c r="BCF38" s="471"/>
      <c r="BCG38" s="471"/>
      <c r="BCH38" s="471"/>
      <c r="BCI38" s="471"/>
      <c r="BCJ38" s="471"/>
      <c r="BCK38" s="471"/>
      <c r="BCL38" s="471"/>
      <c r="BCM38" s="471"/>
      <c r="BCN38" s="471"/>
      <c r="BCO38" s="471"/>
      <c r="BCP38" s="471"/>
      <c r="BCQ38" s="471"/>
      <c r="BCR38" s="471"/>
      <c r="BCS38" s="471"/>
      <c r="BCT38" s="471"/>
      <c r="BCU38" s="471"/>
      <c r="BCV38" s="471"/>
      <c r="BCW38" s="471"/>
      <c r="BCX38" s="471"/>
      <c r="BCY38" s="471"/>
      <c r="BCZ38" s="471"/>
      <c r="BDA38" s="471"/>
      <c r="BDB38" s="471"/>
      <c r="BDC38" s="471"/>
      <c r="BDD38" s="471"/>
      <c r="BDE38" s="471"/>
      <c r="BDF38" s="471"/>
      <c r="BDG38" s="471"/>
      <c r="BDH38" s="471"/>
      <c r="BDI38" s="471"/>
      <c r="BDJ38" s="471"/>
      <c r="BDK38" s="471"/>
      <c r="BDL38" s="471"/>
      <c r="BDM38" s="471"/>
      <c r="BDN38" s="471"/>
      <c r="BDO38" s="471"/>
      <c r="BDP38" s="471"/>
      <c r="BDQ38" s="471"/>
      <c r="BDR38" s="471"/>
      <c r="BDS38" s="471"/>
      <c r="BDT38" s="471"/>
      <c r="BDU38" s="471"/>
      <c r="BDV38" s="471"/>
      <c r="BDW38" s="471"/>
      <c r="BDX38" s="471"/>
      <c r="BDY38" s="471"/>
      <c r="BDZ38" s="471"/>
      <c r="BEA38" s="471"/>
      <c r="BEB38" s="471"/>
      <c r="BEC38" s="471"/>
      <c r="BED38" s="471"/>
    </row>
    <row r="39" spans="1:1486" s="421" customFormat="1" ht="28.5" x14ac:dyDescent="0.2">
      <c r="A39" s="429" t="str">
        <f>'P9'!B9</f>
        <v xml:space="preserve">9.2. Revisión, actualización y mejora de la normatividad para la sanidad, calidad e inocuidad de la panela y sus derivados </v>
      </c>
      <c r="B39" s="48">
        <f>'P9'!E9</f>
        <v>452737000</v>
      </c>
      <c r="C39" s="48">
        <f>'P9'!F9</f>
        <v>905474000</v>
      </c>
      <c r="D39" s="48">
        <f>'P9'!G9</f>
        <v>905474000</v>
      </c>
      <c r="E39" s="48">
        <f>'P9'!H9</f>
        <v>905474000</v>
      </c>
      <c r="F39" s="48">
        <f>'P9'!I9</f>
        <v>905474000</v>
      </c>
      <c r="G39" s="48">
        <f>'P9'!J9</f>
        <v>905474000</v>
      </c>
      <c r="H39" s="48">
        <f>'P9'!K9</f>
        <v>905474000</v>
      </c>
      <c r="I39" s="48">
        <f>'P9'!L9</f>
        <v>905474000</v>
      </c>
      <c r="J39" s="48">
        <f>'P9'!M9</f>
        <v>905474000</v>
      </c>
      <c r="K39" s="48">
        <f>'P9'!N9</f>
        <v>905474000</v>
      </c>
      <c r="L39" s="48">
        <f>'P9'!O9</f>
        <v>905474000</v>
      </c>
      <c r="M39" s="48">
        <f>'P9'!P9</f>
        <v>905474000</v>
      </c>
      <c r="N39" s="48">
        <f>'P9'!Q9</f>
        <v>905474000</v>
      </c>
      <c r="O39" s="48">
        <f>'P9'!R9</f>
        <v>905474000</v>
      </c>
      <c r="P39" s="48">
        <f>'P9'!S9</f>
        <v>905474000</v>
      </c>
      <c r="Q39" s="48">
        <f>'P9'!T9</f>
        <v>905474000</v>
      </c>
      <c r="R39" s="48">
        <f>'P9'!U9</f>
        <v>905474000</v>
      </c>
      <c r="S39" s="48">
        <f>'P9'!V9</f>
        <v>905474000</v>
      </c>
      <c r="T39" s="48">
        <f>'P9'!W9</f>
        <v>905474000</v>
      </c>
      <c r="U39" s="48">
        <f>'P9'!X9</f>
        <v>905474000</v>
      </c>
      <c r="V39" s="48">
        <f>'P9'!Y9</f>
        <v>17656743000</v>
      </c>
      <c r="W39" s="281">
        <f t="shared" si="1"/>
        <v>5.0417338087319049E-3</v>
      </c>
      <c r="X39" s="327"/>
      <c r="Y39" s="471"/>
      <c r="Z39" s="471"/>
      <c r="AA39" s="471"/>
      <c r="AB39" s="471"/>
      <c r="AC39" s="471"/>
      <c r="AD39" s="471"/>
      <c r="AE39" s="471"/>
      <c r="AF39" s="471"/>
      <c r="AG39" s="471"/>
      <c r="AH39" s="471"/>
      <c r="AI39" s="471"/>
      <c r="AJ39" s="471"/>
      <c r="AK39" s="471"/>
      <c r="AL39" s="471"/>
      <c r="AM39" s="471"/>
      <c r="AN39" s="471"/>
      <c r="AO39" s="471"/>
      <c r="AP39" s="471"/>
      <c r="AQ39" s="471"/>
      <c r="AR39" s="471"/>
      <c r="AS39" s="471"/>
      <c r="AT39" s="471"/>
      <c r="AU39" s="471"/>
      <c r="AV39" s="471"/>
      <c r="AW39" s="471"/>
      <c r="AX39" s="471"/>
      <c r="AY39" s="471"/>
      <c r="AZ39" s="471"/>
      <c r="BA39" s="471"/>
      <c r="BB39" s="471"/>
      <c r="BC39" s="471"/>
      <c r="BD39" s="471"/>
      <c r="BE39" s="471"/>
      <c r="BF39" s="471"/>
      <c r="BG39" s="471"/>
      <c r="BH39" s="471"/>
      <c r="BI39" s="471"/>
      <c r="BJ39" s="471"/>
      <c r="BK39" s="471"/>
      <c r="BL39" s="471"/>
      <c r="BM39" s="471"/>
      <c r="BN39" s="471"/>
      <c r="BO39" s="471"/>
      <c r="BP39" s="471"/>
      <c r="BQ39" s="471"/>
      <c r="BR39" s="471"/>
      <c r="BS39" s="471"/>
      <c r="BT39" s="471"/>
      <c r="BU39" s="471"/>
      <c r="BV39" s="471"/>
      <c r="BW39" s="471"/>
      <c r="BX39" s="471"/>
      <c r="BY39" s="471"/>
      <c r="BZ39" s="471"/>
      <c r="CA39" s="471"/>
      <c r="CB39" s="471"/>
      <c r="CC39" s="471"/>
      <c r="CD39" s="471"/>
      <c r="CE39" s="471"/>
      <c r="CF39" s="471"/>
      <c r="CG39" s="471"/>
      <c r="CH39" s="471"/>
      <c r="CI39" s="471"/>
      <c r="CJ39" s="471"/>
      <c r="CK39" s="471"/>
      <c r="CL39" s="471"/>
      <c r="CM39" s="471"/>
      <c r="CN39" s="471"/>
      <c r="CO39" s="471"/>
      <c r="CP39" s="471"/>
      <c r="CQ39" s="471"/>
      <c r="CR39" s="471"/>
      <c r="CS39" s="471"/>
      <c r="CT39" s="471"/>
      <c r="CU39" s="471"/>
      <c r="CV39" s="471"/>
      <c r="CW39" s="471"/>
      <c r="CX39" s="471"/>
      <c r="CY39" s="471"/>
      <c r="CZ39" s="471"/>
      <c r="DA39" s="471"/>
      <c r="DB39" s="471"/>
      <c r="DC39" s="471"/>
      <c r="DD39" s="471"/>
      <c r="DE39" s="471"/>
      <c r="DF39" s="471"/>
      <c r="DG39" s="471"/>
      <c r="DH39" s="471"/>
      <c r="DI39" s="471"/>
      <c r="DJ39" s="471"/>
      <c r="DK39" s="471"/>
      <c r="DL39" s="471"/>
      <c r="DM39" s="471"/>
      <c r="DN39" s="471"/>
      <c r="DO39" s="471"/>
      <c r="DP39" s="471"/>
      <c r="DQ39" s="471"/>
      <c r="DR39" s="471"/>
      <c r="DS39" s="471"/>
      <c r="DT39" s="471"/>
      <c r="DU39" s="471"/>
      <c r="DV39" s="471"/>
      <c r="DW39" s="471"/>
      <c r="DX39" s="471"/>
      <c r="DY39" s="471"/>
      <c r="DZ39" s="471"/>
      <c r="EA39" s="471"/>
      <c r="EB39" s="471"/>
      <c r="EC39" s="471"/>
      <c r="ED39" s="471"/>
      <c r="EE39" s="471"/>
      <c r="EF39" s="471"/>
      <c r="EG39" s="471"/>
      <c r="EH39" s="471"/>
      <c r="EI39" s="471"/>
      <c r="EJ39" s="471"/>
      <c r="EK39" s="471"/>
      <c r="EL39" s="471"/>
      <c r="EM39" s="471"/>
      <c r="EN39" s="471"/>
      <c r="EO39" s="471"/>
      <c r="EP39" s="471"/>
      <c r="EQ39" s="471"/>
      <c r="ER39" s="471"/>
      <c r="ES39" s="471"/>
      <c r="ET39" s="471"/>
      <c r="EU39" s="471"/>
      <c r="EV39" s="471"/>
      <c r="EW39" s="471"/>
      <c r="EX39" s="471"/>
      <c r="EY39" s="471"/>
      <c r="EZ39" s="471"/>
      <c r="FA39" s="471"/>
      <c r="FB39" s="471"/>
      <c r="FC39" s="471"/>
      <c r="FD39" s="471"/>
      <c r="FE39" s="471"/>
      <c r="FF39" s="471"/>
      <c r="FG39" s="471"/>
      <c r="FH39" s="471"/>
      <c r="FI39" s="471"/>
      <c r="FJ39" s="471"/>
      <c r="FK39" s="471"/>
      <c r="FL39" s="471"/>
      <c r="FM39" s="471"/>
      <c r="FN39" s="471"/>
      <c r="FO39" s="471"/>
      <c r="FP39" s="471"/>
      <c r="FQ39" s="471"/>
      <c r="FR39" s="471"/>
      <c r="FS39" s="471"/>
      <c r="FT39" s="471"/>
      <c r="FU39" s="471"/>
      <c r="FV39" s="471"/>
      <c r="FW39" s="471"/>
      <c r="FX39" s="471"/>
      <c r="FY39" s="471"/>
      <c r="FZ39" s="471"/>
      <c r="GA39" s="471"/>
      <c r="GB39" s="471"/>
      <c r="GC39" s="471"/>
      <c r="GD39" s="471"/>
      <c r="GE39" s="471"/>
      <c r="GF39" s="471"/>
      <c r="GG39" s="471"/>
      <c r="GH39" s="471"/>
      <c r="GI39" s="471"/>
      <c r="GJ39" s="471"/>
      <c r="GK39" s="471"/>
      <c r="GL39" s="471"/>
      <c r="GM39" s="471"/>
      <c r="GN39" s="471"/>
      <c r="GO39" s="471"/>
      <c r="GP39" s="471"/>
      <c r="GQ39" s="471"/>
      <c r="GR39" s="471"/>
      <c r="GS39" s="471"/>
      <c r="GT39" s="471"/>
      <c r="GU39" s="471"/>
      <c r="GV39" s="471"/>
      <c r="GW39" s="471"/>
      <c r="GX39" s="471"/>
      <c r="GY39" s="471"/>
      <c r="GZ39" s="471"/>
      <c r="HA39" s="471"/>
      <c r="HB39" s="471"/>
      <c r="HC39" s="471"/>
      <c r="HD39" s="471"/>
      <c r="HE39" s="471"/>
      <c r="HF39" s="471"/>
      <c r="HG39" s="471"/>
      <c r="HH39" s="471"/>
      <c r="HI39" s="471"/>
      <c r="HJ39" s="471"/>
      <c r="HK39" s="471"/>
      <c r="HL39" s="471"/>
      <c r="HM39" s="471"/>
      <c r="HN39" s="471"/>
      <c r="HO39" s="471"/>
      <c r="HP39" s="471"/>
      <c r="HQ39" s="471"/>
      <c r="HR39" s="471"/>
      <c r="HS39" s="471"/>
      <c r="HT39" s="471"/>
      <c r="HU39" s="471"/>
      <c r="HV39" s="471"/>
      <c r="HW39" s="471"/>
      <c r="HX39" s="471"/>
      <c r="HY39" s="471"/>
      <c r="HZ39" s="471"/>
      <c r="IA39" s="471"/>
      <c r="IB39" s="471"/>
      <c r="IC39" s="471"/>
      <c r="ID39" s="471"/>
      <c r="IE39" s="471"/>
      <c r="IF39" s="471"/>
      <c r="IG39" s="471"/>
      <c r="IH39" s="471"/>
      <c r="II39" s="471"/>
      <c r="IJ39" s="471"/>
      <c r="IK39" s="471"/>
      <c r="IL39" s="471"/>
      <c r="IM39" s="471"/>
      <c r="IN39" s="471"/>
      <c r="IO39" s="471"/>
      <c r="IP39" s="471"/>
      <c r="IQ39" s="471"/>
      <c r="IR39" s="471"/>
      <c r="IS39" s="471"/>
      <c r="IT39" s="471"/>
      <c r="IU39" s="471"/>
      <c r="IV39" s="471"/>
      <c r="IW39" s="471"/>
      <c r="IX39" s="471"/>
      <c r="IY39" s="471"/>
      <c r="IZ39" s="471"/>
      <c r="JA39" s="471"/>
      <c r="JB39" s="471"/>
      <c r="JC39" s="471"/>
      <c r="JD39" s="471"/>
      <c r="JE39" s="471"/>
      <c r="JF39" s="471"/>
      <c r="JG39" s="471"/>
      <c r="JH39" s="471"/>
      <c r="JI39" s="471"/>
      <c r="JJ39" s="471"/>
      <c r="JK39" s="471"/>
      <c r="JL39" s="471"/>
      <c r="JM39" s="471"/>
      <c r="JN39" s="471"/>
      <c r="JO39" s="471"/>
      <c r="JP39" s="471"/>
      <c r="JQ39" s="471"/>
      <c r="JR39" s="471"/>
      <c r="JS39" s="471"/>
      <c r="JT39" s="471"/>
      <c r="JU39" s="471"/>
      <c r="JV39" s="471"/>
      <c r="JW39" s="471"/>
      <c r="JX39" s="471"/>
      <c r="JY39" s="471"/>
      <c r="JZ39" s="471"/>
      <c r="KA39" s="471"/>
      <c r="KB39" s="471"/>
      <c r="KC39" s="471"/>
      <c r="KD39" s="471"/>
      <c r="KE39" s="471"/>
      <c r="KF39" s="471"/>
      <c r="KG39" s="471"/>
      <c r="KH39" s="471"/>
      <c r="KI39" s="471"/>
      <c r="KJ39" s="471"/>
      <c r="KK39" s="471"/>
      <c r="KL39" s="471"/>
      <c r="KM39" s="471"/>
      <c r="KN39" s="471"/>
      <c r="KO39" s="471"/>
      <c r="KP39" s="471"/>
      <c r="KQ39" s="471"/>
      <c r="KR39" s="471"/>
      <c r="KS39" s="471"/>
      <c r="KT39" s="471"/>
      <c r="KU39" s="471"/>
      <c r="KV39" s="471"/>
      <c r="KW39" s="471"/>
      <c r="KX39" s="471"/>
      <c r="KY39" s="471"/>
      <c r="KZ39" s="471"/>
      <c r="LA39" s="471"/>
      <c r="LB39" s="471"/>
      <c r="LC39" s="471"/>
      <c r="LD39" s="471"/>
      <c r="LE39" s="471"/>
      <c r="LF39" s="471"/>
      <c r="LG39" s="471"/>
      <c r="LH39" s="471"/>
      <c r="LI39" s="471"/>
      <c r="LJ39" s="471"/>
      <c r="LK39" s="471"/>
      <c r="LL39" s="471"/>
      <c r="LM39" s="471"/>
      <c r="LN39" s="471"/>
      <c r="LO39" s="471"/>
      <c r="LP39" s="471"/>
      <c r="LQ39" s="471"/>
      <c r="LR39" s="471"/>
      <c r="LS39" s="471"/>
      <c r="LT39" s="471"/>
      <c r="LU39" s="471"/>
      <c r="LV39" s="471"/>
      <c r="LW39" s="471"/>
      <c r="LX39" s="471"/>
      <c r="LY39" s="471"/>
      <c r="LZ39" s="471"/>
      <c r="MA39" s="471"/>
      <c r="MB39" s="471"/>
      <c r="MC39" s="471"/>
      <c r="MD39" s="471"/>
      <c r="ME39" s="471"/>
      <c r="MF39" s="471"/>
      <c r="MG39" s="471"/>
      <c r="MH39" s="471"/>
      <c r="MI39" s="471"/>
      <c r="MJ39" s="471"/>
      <c r="MK39" s="471"/>
      <c r="ML39" s="471"/>
      <c r="MM39" s="471"/>
      <c r="MN39" s="471"/>
      <c r="MO39" s="471"/>
      <c r="MP39" s="471"/>
      <c r="MQ39" s="471"/>
      <c r="MR39" s="471"/>
      <c r="MS39" s="471"/>
      <c r="MT39" s="471"/>
      <c r="MU39" s="471"/>
      <c r="MV39" s="471"/>
      <c r="MW39" s="471"/>
      <c r="MX39" s="471"/>
      <c r="MY39" s="471"/>
      <c r="MZ39" s="471"/>
      <c r="NA39" s="471"/>
      <c r="NB39" s="471"/>
      <c r="NC39" s="471"/>
      <c r="ND39" s="471"/>
      <c r="NE39" s="471"/>
      <c r="NF39" s="471"/>
      <c r="NG39" s="471"/>
      <c r="NH39" s="471"/>
      <c r="NI39" s="471"/>
      <c r="NJ39" s="471"/>
      <c r="NK39" s="471"/>
      <c r="NL39" s="471"/>
      <c r="NM39" s="471"/>
      <c r="NN39" s="471"/>
      <c r="NO39" s="471"/>
      <c r="NP39" s="471"/>
      <c r="NQ39" s="471"/>
      <c r="NR39" s="471"/>
      <c r="NS39" s="471"/>
      <c r="NT39" s="471"/>
      <c r="NU39" s="471"/>
      <c r="NV39" s="471"/>
      <c r="NW39" s="471"/>
      <c r="NX39" s="471"/>
      <c r="NY39" s="471"/>
      <c r="NZ39" s="471"/>
      <c r="OA39" s="471"/>
      <c r="OB39" s="471"/>
      <c r="OC39" s="471"/>
      <c r="OD39" s="471"/>
      <c r="OE39" s="471"/>
      <c r="OF39" s="471"/>
      <c r="OG39" s="471"/>
      <c r="OH39" s="471"/>
      <c r="OI39" s="471"/>
      <c r="OJ39" s="471"/>
      <c r="OK39" s="471"/>
      <c r="OL39" s="471"/>
      <c r="OM39" s="471"/>
      <c r="ON39" s="471"/>
      <c r="OO39" s="471"/>
      <c r="OP39" s="471"/>
      <c r="OQ39" s="471"/>
      <c r="OR39" s="471"/>
      <c r="OS39" s="471"/>
      <c r="OT39" s="471"/>
      <c r="OU39" s="471"/>
      <c r="OV39" s="471"/>
      <c r="OW39" s="471"/>
      <c r="OX39" s="471"/>
      <c r="OY39" s="471"/>
      <c r="OZ39" s="471"/>
      <c r="PA39" s="471"/>
      <c r="PB39" s="471"/>
      <c r="PC39" s="471"/>
      <c r="PD39" s="471"/>
      <c r="PE39" s="471"/>
      <c r="PF39" s="471"/>
      <c r="PG39" s="471"/>
      <c r="PH39" s="471"/>
      <c r="PI39" s="471"/>
      <c r="PJ39" s="471"/>
      <c r="PK39" s="471"/>
      <c r="PL39" s="471"/>
      <c r="PM39" s="471"/>
      <c r="PN39" s="471"/>
      <c r="PO39" s="471"/>
      <c r="PP39" s="471"/>
      <c r="PQ39" s="471"/>
      <c r="PR39" s="471"/>
      <c r="PS39" s="471"/>
      <c r="PT39" s="471"/>
      <c r="PU39" s="471"/>
      <c r="PV39" s="471"/>
      <c r="PW39" s="471"/>
      <c r="PX39" s="471"/>
      <c r="PY39" s="471"/>
      <c r="PZ39" s="471"/>
      <c r="QA39" s="471"/>
      <c r="QB39" s="471"/>
      <c r="QC39" s="471"/>
      <c r="QD39" s="471"/>
      <c r="QE39" s="471"/>
      <c r="QF39" s="471"/>
      <c r="QG39" s="471"/>
      <c r="QH39" s="471"/>
      <c r="QI39" s="471"/>
      <c r="QJ39" s="471"/>
      <c r="QK39" s="471"/>
      <c r="QL39" s="471"/>
      <c r="QM39" s="471"/>
      <c r="QN39" s="471"/>
      <c r="QO39" s="471"/>
      <c r="QP39" s="471"/>
      <c r="QQ39" s="471"/>
      <c r="QR39" s="471"/>
      <c r="QS39" s="471"/>
      <c r="QT39" s="471"/>
      <c r="QU39" s="471"/>
      <c r="QV39" s="471"/>
      <c r="QW39" s="471"/>
      <c r="QX39" s="471"/>
      <c r="QY39" s="471"/>
      <c r="QZ39" s="471"/>
      <c r="RA39" s="471"/>
      <c r="RB39" s="471"/>
      <c r="RC39" s="471"/>
      <c r="RD39" s="471"/>
      <c r="RE39" s="471"/>
      <c r="RF39" s="471"/>
      <c r="RG39" s="471"/>
      <c r="RH39" s="471"/>
      <c r="RI39" s="471"/>
      <c r="RJ39" s="471"/>
      <c r="RK39" s="471"/>
      <c r="RL39" s="471"/>
      <c r="RM39" s="471"/>
      <c r="RN39" s="471"/>
      <c r="RO39" s="471"/>
      <c r="RP39" s="471"/>
      <c r="RQ39" s="471"/>
      <c r="RR39" s="471"/>
      <c r="RS39" s="471"/>
      <c r="RT39" s="471"/>
      <c r="RU39" s="471"/>
      <c r="RV39" s="471"/>
      <c r="RW39" s="471"/>
      <c r="RX39" s="471"/>
      <c r="RY39" s="471"/>
      <c r="RZ39" s="471"/>
      <c r="SA39" s="471"/>
      <c r="SB39" s="471"/>
      <c r="SC39" s="471"/>
      <c r="SD39" s="471"/>
      <c r="SE39" s="471"/>
      <c r="SF39" s="471"/>
      <c r="SG39" s="471"/>
      <c r="SH39" s="471"/>
      <c r="SI39" s="471"/>
      <c r="SJ39" s="471"/>
      <c r="SK39" s="471"/>
      <c r="SL39" s="471"/>
      <c r="SM39" s="471"/>
      <c r="SN39" s="471"/>
      <c r="SO39" s="471"/>
      <c r="SP39" s="471"/>
      <c r="SQ39" s="471"/>
      <c r="SR39" s="471"/>
      <c r="SS39" s="471"/>
      <c r="ST39" s="471"/>
      <c r="SU39" s="471"/>
      <c r="SV39" s="471"/>
      <c r="SW39" s="471"/>
      <c r="SX39" s="471"/>
      <c r="SY39" s="471"/>
      <c r="SZ39" s="471"/>
      <c r="TA39" s="471"/>
      <c r="TB39" s="471"/>
      <c r="TC39" s="471"/>
      <c r="TD39" s="471"/>
      <c r="TE39" s="471"/>
      <c r="TF39" s="471"/>
      <c r="TG39" s="471"/>
      <c r="TH39" s="471"/>
      <c r="TI39" s="471"/>
      <c r="TJ39" s="471"/>
      <c r="TK39" s="471"/>
      <c r="TL39" s="471"/>
      <c r="TM39" s="471"/>
      <c r="TN39" s="471"/>
      <c r="TO39" s="471"/>
      <c r="TP39" s="471"/>
      <c r="TQ39" s="471"/>
      <c r="TR39" s="471"/>
      <c r="TS39" s="471"/>
      <c r="TT39" s="471"/>
      <c r="TU39" s="471"/>
      <c r="TV39" s="471"/>
      <c r="TW39" s="471"/>
      <c r="TX39" s="471"/>
      <c r="TY39" s="471"/>
      <c r="TZ39" s="471"/>
      <c r="UA39" s="471"/>
      <c r="UB39" s="471"/>
      <c r="UC39" s="471"/>
      <c r="UD39" s="471"/>
      <c r="UE39" s="471"/>
      <c r="UF39" s="471"/>
      <c r="UG39" s="471"/>
      <c r="UH39" s="471"/>
      <c r="UI39" s="471"/>
      <c r="UJ39" s="471"/>
      <c r="UK39" s="471"/>
      <c r="UL39" s="471"/>
      <c r="UM39" s="471"/>
      <c r="UN39" s="471"/>
      <c r="UO39" s="471"/>
      <c r="UP39" s="471"/>
      <c r="UQ39" s="471"/>
      <c r="UR39" s="471"/>
      <c r="US39" s="471"/>
      <c r="UT39" s="471"/>
      <c r="UU39" s="471"/>
      <c r="UV39" s="471"/>
      <c r="UW39" s="471"/>
      <c r="UX39" s="471"/>
      <c r="UY39" s="471"/>
      <c r="UZ39" s="471"/>
      <c r="VA39" s="471"/>
      <c r="VB39" s="471"/>
      <c r="VC39" s="471"/>
      <c r="VD39" s="471"/>
      <c r="VE39" s="471"/>
      <c r="VF39" s="471"/>
      <c r="VG39" s="471"/>
      <c r="VH39" s="471"/>
      <c r="VI39" s="471"/>
      <c r="VJ39" s="471"/>
      <c r="VK39" s="471"/>
      <c r="VL39" s="471"/>
      <c r="VM39" s="471"/>
      <c r="VN39" s="471"/>
      <c r="VO39" s="471"/>
      <c r="VP39" s="471"/>
      <c r="VQ39" s="471"/>
      <c r="VR39" s="471"/>
      <c r="VS39" s="471"/>
      <c r="VT39" s="471"/>
      <c r="VU39" s="471"/>
      <c r="VV39" s="471"/>
      <c r="VW39" s="471"/>
      <c r="VX39" s="471"/>
      <c r="VY39" s="471"/>
      <c r="VZ39" s="471"/>
      <c r="WA39" s="471"/>
      <c r="WB39" s="471"/>
      <c r="WC39" s="471"/>
      <c r="WD39" s="471"/>
      <c r="WE39" s="471"/>
      <c r="WF39" s="471"/>
      <c r="WG39" s="471"/>
      <c r="WH39" s="471"/>
      <c r="WI39" s="471"/>
      <c r="WJ39" s="471"/>
      <c r="WK39" s="471"/>
      <c r="WL39" s="471"/>
      <c r="WM39" s="471"/>
      <c r="WN39" s="471"/>
      <c r="WO39" s="471"/>
      <c r="WP39" s="471"/>
      <c r="WQ39" s="471"/>
      <c r="WR39" s="471"/>
      <c r="WS39" s="471"/>
      <c r="WT39" s="471"/>
      <c r="WU39" s="471"/>
      <c r="WV39" s="471"/>
      <c r="WW39" s="471"/>
      <c r="WX39" s="471"/>
      <c r="WY39" s="471"/>
      <c r="WZ39" s="471"/>
      <c r="XA39" s="471"/>
      <c r="XB39" s="471"/>
      <c r="XC39" s="471"/>
      <c r="XD39" s="471"/>
      <c r="XE39" s="471"/>
      <c r="XF39" s="471"/>
      <c r="XG39" s="471"/>
      <c r="XH39" s="471"/>
      <c r="XI39" s="471"/>
      <c r="XJ39" s="471"/>
      <c r="XK39" s="471"/>
      <c r="XL39" s="471"/>
      <c r="XM39" s="471"/>
      <c r="XN39" s="471"/>
      <c r="XO39" s="471"/>
      <c r="XP39" s="471"/>
      <c r="XQ39" s="471"/>
      <c r="XR39" s="471"/>
      <c r="XS39" s="471"/>
      <c r="XT39" s="471"/>
      <c r="XU39" s="471"/>
      <c r="XV39" s="471"/>
      <c r="XW39" s="471"/>
      <c r="XX39" s="471"/>
      <c r="XY39" s="471"/>
      <c r="XZ39" s="471"/>
      <c r="YA39" s="471"/>
      <c r="YB39" s="471"/>
      <c r="YC39" s="471"/>
      <c r="YD39" s="471"/>
      <c r="YE39" s="471"/>
      <c r="YF39" s="471"/>
      <c r="YG39" s="471"/>
      <c r="YH39" s="471"/>
      <c r="YI39" s="471"/>
      <c r="YJ39" s="471"/>
      <c r="YK39" s="471"/>
      <c r="YL39" s="471"/>
      <c r="YM39" s="471"/>
      <c r="YN39" s="471"/>
      <c r="YO39" s="471"/>
      <c r="YP39" s="471"/>
      <c r="YQ39" s="471"/>
      <c r="YR39" s="471"/>
      <c r="YS39" s="471"/>
      <c r="YT39" s="471"/>
      <c r="YU39" s="471"/>
      <c r="YV39" s="471"/>
      <c r="YW39" s="471"/>
      <c r="YX39" s="471"/>
      <c r="YY39" s="471"/>
      <c r="YZ39" s="471"/>
      <c r="ZA39" s="471"/>
      <c r="ZB39" s="471"/>
      <c r="ZC39" s="471"/>
      <c r="ZD39" s="471"/>
      <c r="ZE39" s="471"/>
      <c r="ZF39" s="471"/>
      <c r="ZG39" s="471"/>
      <c r="ZH39" s="471"/>
      <c r="ZI39" s="471"/>
      <c r="ZJ39" s="471"/>
      <c r="ZK39" s="471"/>
      <c r="ZL39" s="471"/>
      <c r="ZM39" s="471"/>
      <c r="ZN39" s="471"/>
      <c r="ZO39" s="471"/>
      <c r="ZP39" s="471"/>
      <c r="ZQ39" s="471"/>
      <c r="ZR39" s="471"/>
      <c r="ZS39" s="471"/>
      <c r="ZT39" s="471"/>
      <c r="ZU39" s="471"/>
      <c r="ZV39" s="471"/>
      <c r="ZW39" s="471"/>
      <c r="ZX39" s="471"/>
      <c r="ZY39" s="471"/>
      <c r="ZZ39" s="471"/>
      <c r="AAA39" s="471"/>
      <c r="AAB39" s="471"/>
      <c r="AAC39" s="471"/>
      <c r="AAD39" s="471"/>
      <c r="AAE39" s="471"/>
      <c r="AAF39" s="471"/>
      <c r="AAG39" s="471"/>
      <c r="AAH39" s="471"/>
      <c r="AAI39" s="471"/>
      <c r="AAJ39" s="471"/>
      <c r="AAK39" s="471"/>
      <c r="AAL39" s="471"/>
      <c r="AAM39" s="471"/>
      <c r="AAN39" s="471"/>
      <c r="AAO39" s="471"/>
      <c r="AAP39" s="471"/>
      <c r="AAQ39" s="471"/>
      <c r="AAR39" s="471"/>
      <c r="AAS39" s="471"/>
      <c r="AAT39" s="471"/>
      <c r="AAU39" s="471"/>
      <c r="AAV39" s="471"/>
      <c r="AAW39" s="471"/>
      <c r="AAX39" s="471"/>
      <c r="AAY39" s="471"/>
      <c r="AAZ39" s="471"/>
      <c r="ABA39" s="471"/>
      <c r="ABB39" s="471"/>
      <c r="ABC39" s="471"/>
      <c r="ABD39" s="471"/>
      <c r="ABE39" s="471"/>
      <c r="ABF39" s="471"/>
      <c r="ABG39" s="471"/>
      <c r="ABH39" s="471"/>
      <c r="ABI39" s="471"/>
      <c r="ABJ39" s="471"/>
      <c r="ABK39" s="471"/>
      <c r="ABL39" s="471"/>
      <c r="ABM39" s="471"/>
      <c r="ABN39" s="471"/>
      <c r="ABO39" s="471"/>
      <c r="ABP39" s="471"/>
      <c r="ABQ39" s="471"/>
      <c r="ABR39" s="471"/>
      <c r="ABS39" s="471"/>
      <c r="ABT39" s="471"/>
      <c r="ABU39" s="471"/>
      <c r="ABV39" s="471"/>
      <c r="ABW39" s="471"/>
      <c r="ABX39" s="471"/>
      <c r="ABY39" s="471"/>
      <c r="ABZ39" s="471"/>
      <c r="ACA39" s="471"/>
      <c r="ACB39" s="471"/>
      <c r="ACC39" s="471"/>
      <c r="ACD39" s="471"/>
      <c r="ACE39" s="471"/>
      <c r="ACF39" s="471"/>
      <c r="ACG39" s="471"/>
      <c r="ACH39" s="471"/>
      <c r="ACI39" s="471"/>
      <c r="ACJ39" s="471"/>
      <c r="ACK39" s="471"/>
      <c r="ACL39" s="471"/>
      <c r="ACM39" s="471"/>
      <c r="ACN39" s="471"/>
      <c r="ACO39" s="471"/>
      <c r="ACP39" s="471"/>
      <c r="ACQ39" s="471"/>
      <c r="ACR39" s="471"/>
      <c r="ACS39" s="471"/>
      <c r="ACT39" s="471"/>
      <c r="ACU39" s="471"/>
      <c r="ACV39" s="471"/>
      <c r="ACW39" s="471"/>
      <c r="ACX39" s="471"/>
      <c r="ACY39" s="471"/>
      <c r="ACZ39" s="471"/>
      <c r="ADA39" s="471"/>
      <c r="ADB39" s="471"/>
      <c r="ADC39" s="471"/>
      <c r="ADD39" s="471"/>
      <c r="ADE39" s="471"/>
      <c r="ADF39" s="471"/>
      <c r="ADG39" s="471"/>
      <c r="ADH39" s="471"/>
      <c r="ADI39" s="471"/>
      <c r="ADJ39" s="471"/>
      <c r="ADK39" s="471"/>
      <c r="ADL39" s="471"/>
      <c r="ADM39" s="471"/>
      <c r="ADN39" s="471"/>
      <c r="ADO39" s="471"/>
      <c r="ADP39" s="471"/>
      <c r="ADQ39" s="471"/>
      <c r="ADR39" s="471"/>
      <c r="ADS39" s="471"/>
      <c r="ADT39" s="471"/>
      <c r="ADU39" s="471"/>
      <c r="ADV39" s="471"/>
      <c r="ADW39" s="471"/>
      <c r="ADX39" s="471"/>
      <c r="ADY39" s="471"/>
      <c r="ADZ39" s="471"/>
      <c r="AEA39" s="471"/>
      <c r="AEB39" s="471"/>
      <c r="AEC39" s="471"/>
      <c r="AED39" s="471"/>
      <c r="AEE39" s="471"/>
      <c r="AEF39" s="471"/>
      <c r="AEG39" s="471"/>
      <c r="AEH39" s="471"/>
      <c r="AEI39" s="471"/>
      <c r="AEJ39" s="471"/>
      <c r="AEK39" s="471"/>
      <c r="AEL39" s="471"/>
      <c r="AEM39" s="471"/>
      <c r="AEN39" s="471"/>
      <c r="AEO39" s="471"/>
      <c r="AEP39" s="471"/>
      <c r="AEQ39" s="471"/>
      <c r="AER39" s="471"/>
      <c r="AES39" s="471"/>
      <c r="AET39" s="471"/>
      <c r="AEU39" s="471"/>
      <c r="AEV39" s="471"/>
      <c r="AEW39" s="471"/>
      <c r="AEX39" s="471"/>
      <c r="AEY39" s="471"/>
      <c r="AEZ39" s="471"/>
      <c r="AFA39" s="471"/>
      <c r="AFB39" s="471"/>
      <c r="AFC39" s="471"/>
      <c r="AFD39" s="471"/>
      <c r="AFE39" s="471"/>
      <c r="AFF39" s="471"/>
      <c r="AFG39" s="471"/>
      <c r="AFH39" s="471"/>
      <c r="AFI39" s="471"/>
      <c r="AFJ39" s="471"/>
      <c r="AFK39" s="471"/>
      <c r="AFL39" s="471"/>
      <c r="AFM39" s="471"/>
      <c r="AFN39" s="471"/>
      <c r="AFO39" s="471"/>
      <c r="AFP39" s="471"/>
      <c r="AFQ39" s="471"/>
      <c r="AFR39" s="471"/>
      <c r="AFS39" s="471"/>
      <c r="AFT39" s="471"/>
      <c r="AFU39" s="471"/>
      <c r="AFV39" s="471"/>
      <c r="AFW39" s="471"/>
      <c r="AFX39" s="471"/>
      <c r="AFY39" s="471"/>
      <c r="AFZ39" s="471"/>
      <c r="AGA39" s="471"/>
      <c r="AGB39" s="471"/>
      <c r="AGC39" s="471"/>
      <c r="AGD39" s="471"/>
      <c r="AGE39" s="471"/>
      <c r="AGF39" s="471"/>
      <c r="AGG39" s="471"/>
      <c r="AGH39" s="471"/>
      <c r="AGI39" s="471"/>
      <c r="AGJ39" s="471"/>
      <c r="AGK39" s="471"/>
      <c r="AGL39" s="471"/>
      <c r="AGM39" s="471"/>
      <c r="AGN39" s="471"/>
      <c r="AGO39" s="471"/>
      <c r="AGP39" s="471"/>
      <c r="AGQ39" s="471"/>
      <c r="AGR39" s="471"/>
      <c r="AGS39" s="471"/>
      <c r="AGT39" s="471"/>
      <c r="AGU39" s="471"/>
      <c r="AGV39" s="471"/>
      <c r="AGW39" s="471"/>
      <c r="AGX39" s="471"/>
      <c r="AGY39" s="471"/>
      <c r="AGZ39" s="471"/>
      <c r="AHA39" s="471"/>
      <c r="AHB39" s="471"/>
      <c r="AHC39" s="471"/>
      <c r="AHD39" s="471"/>
      <c r="AHE39" s="471"/>
      <c r="AHF39" s="471"/>
      <c r="AHG39" s="471"/>
      <c r="AHH39" s="471"/>
      <c r="AHI39" s="471"/>
      <c r="AHJ39" s="471"/>
      <c r="AHK39" s="471"/>
      <c r="AHL39" s="471"/>
      <c r="AHM39" s="471"/>
      <c r="AHN39" s="471"/>
      <c r="AHO39" s="471"/>
      <c r="AHP39" s="471"/>
      <c r="AHQ39" s="471"/>
      <c r="AHR39" s="471"/>
      <c r="AHS39" s="471"/>
      <c r="AHT39" s="471"/>
      <c r="AHU39" s="471"/>
      <c r="AHV39" s="471"/>
      <c r="AHW39" s="471"/>
      <c r="AHX39" s="471"/>
      <c r="AHY39" s="471"/>
      <c r="AHZ39" s="471"/>
      <c r="AIA39" s="471"/>
      <c r="AIB39" s="471"/>
      <c r="AIC39" s="471"/>
      <c r="AID39" s="471"/>
      <c r="AIE39" s="471"/>
      <c r="AIF39" s="471"/>
      <c r="AIG39" s="471"/>
      <c r="AIH39" s="471"/>
      <c r="AII39" s="471"/>
      <c r="AIJ39" s="471"/>
      <c r="AIK39" s="471"/>
      <c r="AIL39" s="471"/>
      <c r="AIM39" s="471"/>
      <c r="AIN39" s="471"/>
      <c r="AIO39" s="471"/>
      <c r="AIP39" s="471"/>
      <c r="AIQ39" s="471"/>
      <c r="AIR39" s="471"/>
      <c r="AIS39" s="471"/>
      <c r="AIT39" s="471"/>
      <c r="AIU39" s="471"/>
      <c r="AIV39" s="471"/>
      <c r="AIW39" s="471"/>
      <c r="AIX39" s="471"/>
      <c r="AIY39" s="471"/>
      <c r="AIZ39" s="471"/>
      <c r="AJA39" s="471"/>
      <c r="AJB39" s="471"/>
      <c r="AJC39" s="471"/>
      <c r="AJD39" s="471"/>
      <c r="AJE39" s="471"/>
      <c r="AJF39" s="471"/>
      <c r="AJG39" s="471"/>
      <c r="AJH39" s="471"/>
      <c r="AJI39" s="471"/>
      <c r="AJJ39" s="471"/>
      <c r="AJK39" s="471"/>
      <c r="AJL39" s="471"/>
      <c r="AJM39" s="471"/>
      <c r="AJN39" s="471"/>
      <c r="AJO39" s="471"/>
      <c r="AJP39" s="471"/>
      <c r="AJQ39" s="471"/>
      <c r="AJR39" s="471"/>
      <c r="AJS39" s="471"/>
      <c r="AJT39" s="471"/>
      <c r="AJU39" s="471"/>
      <c r="AJV39" s="471"/>
      <c r="AJW39" s="471"/>
      <c r="AJX39" s="471"/>
      <c r="AJY39" s="471"/>
      <c r="AJZ39" s="471"/>
      <c r="AKA39" s="471"/>
      <c r="AKB39" s="471"/>
      <c r="AKC39" s="471"/>
      <c r="AKD39" s="471"/>
      <c r="AKE39" s="471"/>
      <c r="AKF39" s="471"/>
      <c r="AKG39" s="471"/>
      <c r="AKH39" s="471"/>
      <c r="AKI39" s="471"/>
      <c r="AKJ39" s="471"/>
      <c r="AKK39" s="471"/>
      <c r="AKL39" s="471"/>
      <c r="AKM39" s="471"/>
      <c r="AKN39" s="471"/>
      <c r="AKO39" s="471"/>
      <c r="AKP39" s="471"/>
      <c r="AKQ39" s="471"/>
      <c r="AKR39" s="471"/>
      <c r="AKS39" s="471"/>
      <c r="AKT39" s="471"/>
      <c r="AKU39" s="471"/>
      <c r="AKV39" s="471"/>
      <c r="AKW39" s="471"/>
      <c r="AKX39" s="471"/>
      <c r="AKY39" s="471"/>
      <c r="AKZ39" s="471"/>
      <c r="ALA39" s="471"/>
      <c r="ALB39" s="471"/>
      <c r="ALC39" s="471"/>
      <c r="ALD39" s="471"/>
      <c r="ALE39" s="471"/>
      <c r="ALF39" s="471"/>
      <c r="ALG39" s="471"/>
      <c r="ALH39" s="471"/>
      <c r="ALI39" s="471"/>
      <c r="ALJ39" s="471"/>
      <c r="ALK39" s="471"/>
      <c r="ALL39" s="471"/>
      <c r="ALM39" s="471"/>
      <c r="ALN39" s="471"/>
      <c r="ALO39" s="471"/>
      <c r="ALP39" s="471"/>
      <c r="ALQ39" s="471"/>
      <c r="ALR39" s="471"/>
      <c r="ALS39" s="471"/>
      <c r="ALT39" s="471"/>
      <c r="ALU39" s="471"/>
      <c r="ALV39" s="471"/>
      <c r="ALW39" s="471"/>
      <c r="ALX39" s="471"/>
      <c r="ALY39" s="471"/>
      <c r="ALZ39" s="471"/>
      <c r="AMA39" s="471"/>
      <c r="AMB39" s="471"/>
      <c r="AMC39" s="471"/>
      <c r="AMD39" s="471"/>
      <c r="AME39" s="471"/>
      <c r="AMF39" s="471"/>
      <c r="AMG39" s="471"/>
      <c r="AMH39" s="471"/>
      <c r="AMI39" s="471"/>
      <c r="AMJ39" s="471"/>
      <c r="AMK39" s="471"/>
      <c r="AML39" s="471"/>
      <c r="AMM39" s="471"/>
      <c r="AMN39" s="471"/>
      <c r="AMO39" s="471"/>
      <c r="AMP39" s="471"/>
      <c r="AMQ39" s="471"/>
      <c r="AMR39" s="471"/>
      <c r="AMS39" s="471"/>
      <c r="AMT39" s="471"/>
      <c r="AMU39" s="471"/>
      <c r="AMV39" s="471"/>
      <c r="AMW39" s="471"/>
      <c r="AMX39" s="471"/>
      <c r="AMY39" s="471"/>
      <c r="AMZ39" s="471"/>
      <c r="ANA39" s="471"/>
      <c r="ANB39" s="471"/>
      <c r="ANC39" s="471"/>
      <c r="AND39" s="471"/>
      <c r="ANE39" s="471"/>
      <c r="ANF39" s="471"/>
      <c r="ANG39" s="471"/>
      <c r="ANH39" s="471"/>
      <c r="ANI39" s="471"/>
      <c r="ANJ39" s="471"/>
      <c r="ANK39" s="471"/>
      <c r="ANL39" s="471"/>
      <c r="ANM39" s="471"/>
      <c r="ANN39" s="471"/>
      <c r="ANO39" s="471"/>
      <c r="ANP39" s="471"/>
      <c r="ANQ39" s="471"/>
      <c r="ANR39" s="471"/>
      <c r="ANS39" s="471"/>
      <c r="ANT39" s="471"/>
      <c r="ANU39" s="471"/>
      <c r="ANV39" s="471"/>
      <c r="ANW39" s="471"/>
      <c r="ANX39" s="471"/>
      <c r="ANY39" s="471"/>
      <c r="ANZ39" s="471"/>
      <c r="AOA39" s="471"/>
      <c r="AOB39" s="471"/>
      <c r="AOC39" s="471"/>
      <c r="AOD39" s="471"/>
      <c r="AOE39" s="471"/>
      <c r="AOF39" s="471"/>
      <c r="AOG39" s="471"/>
      <c r="AOH39" s="471"/>
      <c r="AOI39" s="471"/>
      <c r="AOJ39" s="471"/>
      <c r="AOK39" s="471"/>
      <c r="AOL39" s="471"/>
      <c r="AOM39" s="471"/>
      <c r="AON39" s="471"/>
      <c r="AOO39" s="471"/>
      <c r="AOP39" s="471"/>
      <c r="AOQ39" s="471"/>
      <c r="AOR39" s="471"/>
      <c r="AOS39" s="471"/>
      <c r="AOT39" s="471"/>
      <c r="AOU39" s="471"/>
      <c r="AOV39" s="471"/>
      <c r="AOW39" s="471"/>
      <c r="AOX39" s="471"/>
      <c r="AOY39" s="471"/>
      <c r="AOZ39" s="471"/>
      <c r="APA39" s="471"/>
      <c r="APB39" s="471"/>
      <c r="APC39" s="471"/>
      <c r="APD39" s="471"/>
      <c r="APE39" s="471"/>
      <c r="APF39" s="471"/>
      <c r="APG39" s="471"/>
      <c r="APH39" s="471"/>
      <c r="API39" s="471"/>
      <c r="APJ39" s="471"/>
      <c r="APK39" s="471"/>
      <c r="APL39" s="471"/>
      <c r="APM39" s="471"/>
      <c r="APN39" s="471"/>
      <c r="APO39" s="471"/>
      <c r="APP39" s="471"/>
      <c r="APQ39" s="471"/>
      <c r="APR39" s="471"/>
      <c r="APS39" s="471"/>
      <c r="APT39" s="471"/>
      <c r="APU39" s="471"/>
      <c r="APV39" s="471"/>
      <c r="APW39" s="471"/>
      <c r="APX39" s="471"/>
      <c r="APY39" s="471"/>
      <c r="APZ39" s="471"/>
      <c r="AQA39" s="471"/>
      <c r="AQB39" s="471"/>
      <c r="AQC39" s="471"/>
      <c r="AQD39" s="471"/>
      <c r="AQE39" s="471"/>
      <c r="AQF39" s="471"/>
      <c r="AQG39" s="471"/>
      <c r="AQH39" s="471"/>
      <c r="AQI39" s="471"/>
      <c r="AQJ39" s="471"/>
      <c r="AQK39" s="471"/>
      <c r="AQL39" s="471"/>
      <c r="AQM39" s="471"/>
      <c r="AQN39" s="471"/>
      <c r="AQO39" s="471"/>
      <c r="AQP39" s="471"/>
      <c r="AQQ39" s="471"/>
      <c r="AQR39" s="471"/>
      <c r="AQS39" s="471"/>
      <c r="AQT39" s="471"/>
      <c r="AQU39" s="471"/>
      <c r="AQV39" s="471"/>
      <c r="AQW39" s="471"/>
      <c r="AQX39" s="471"/>
      <c r="AQY39" s="471"/>
      <c r="AQZ39" s="471"/>
      <c r="ARA39" s="471"/>
      <c r="ARB39" s="471"/>
      <c r="ARC39" s="471"/>
      <c r="ARD39" s="471"/>
      <c r="ARE39" s="471"/>
      <c r="ARF39" s="471"/>
      <c r="ARG39" s="471"/>
      <c r="ARH39" s="471"/>
      <c r="ARI39" s="471"/>
      <c r="ARJ39" s="471"/>
      <c r="ARK39" s="471"/>
      <c r="ARL39" s="471"/>
      <c r="ARM39" s="471"/>
      <c r="ARN39" s="471"/>
      <c r="ARO39" s="471"/>
      <c r="ARP39" s="471"/>
      <c r="ARQ39" s="471"/>
      <c r="ARR39" s="471"/>
      <c r="ARS39" s="471"/>
      <c r="ART39" s="471"/>
      <c r="ARU39" s="471"/>
      <c r="ARV39" s="471"/>
      <c r="ARW39" s="471"/>
      <c r="ARX39" s="471"/>
      <c r="ARY39" s="471"/>
      <c r="ARZ39" s="471"/>
      <c r="ASA39" s="471"/>
      <c r="ASB39" s="471"/>
      <c r="ASC39" s="471"/>
      <c r="ASD39" s="471"/>
      <c r="ASE39" s="471"/>
      <c r="ASF39" s="471"/>
      <c r="ASG39" s="471"/>
      <c r="ASH39" s="471"/>
      <c r="ASI39" s="471"/>
      <c r="ASJ39" s="471"/>
      <c r="ASK39" s="471"/>
      <c r="ASL39" s="471"/>
      <c r="ASM39" s="471"/>
      <c r="ASN39" s="471"/>
      <c r="ASO39" s="471"/>
      <c r="ASP39" s="471"/>
      <c r="ASQ39" s="471"/>
      <c r="ASR39" s="471"/>
      <c r="ASS39" s="471"/>
      <c r="AST39" s="471"/>
      <c r="ASU39" s="471"/>
      <c r="ASV39" s="471"/>
      <c r="ASW39" s="471"/>
      <c r="ASX39" s="471"/>
      <c r="ASY39" s="471"/>
      <c r="ASZ39" s="471"/>
      <c r="ATA39" s="471"/>
      <c r="ATB39" s="471"/>
      <c r="ATC39" s="471"/>
      <c r="ATD39" s="471"/>
      <c r="ATE39" s="471"/>
      <c r="ATF39" s="471"/>
      <c r="ATG39" s="471"/>
      <c r="ATH39" s="471"/>
      <c r="ATI39" s="471"/>
      <c r="ATJ39" s="471"/>
      <c r="ATK39" s="471"/>
      <c r="ATL39" s="471"/>
      <c r="ATM39" s="471"/>
      <c r="ATN39" s="471"/>
      <c r="ATO39" s="471"/>
      <c r="ATP39" s="471"/>
      <c r="ATQ39" s="471"/>
      <c r="ATR39" s="471"/>
      <c r="ATS39" s="471"/>
      <c r="ATT39" s="471"/>
      <c r="ATU39" s="471"/>
      <c r="ATV39" s="471"/>
      <c r="ATW39" s="471"/>
      <c r="ATX39" s="471"/>
      <c r="ATY39" s="471"/>
      <c r="ATZ39" s="471"/>
      <c r="AUA39" s="471"/>
      <c r="AUB39" s="471"/>
      <c r="AUC39" s="471"/>
      <c r="AUD39" s="471"/>
      <c r="AUE39" s="471"/>
      <c r="AUF39" s="471"/>
      <c r="AUG39" s="471"/>
      <c r="AUH39" s="471"/>
      <c r="AUI39" s="471"/>
      <c r="AUJ39" s="471"/>
      <c r="AUK39" s="471"/>
      <c r="AUL39" s="471"/>
      <c r="AUM39" s="471"/>
      <c r="AUN39" s="471"/>
      <c r="AUO39" s="471"/>
      <c r="AUP39" s="471"/>
      <c r="AUQ39" s="471"/>
      <c r="AUR39" s="471"/>
      <c r="AUS39" s="471"/>
      <c r="AUT39" s="471"/>
      <c r="AUU39" s="471"/>
      <c r="AUV39" s="471"/>
      <c r="AUW39" s="471"/>
      <c r="AUX39" s="471"/>
      <c r="AUY39" s="471"/>
      <c r="AUZ39" s="471"/>
      <c r="AVA39" s="471"/>
      <c r="AVB39" s="471"/>
      <c r="AVC39" s="471"/>
      <c r="AVD39" s="471"/>
      <c r="AVE39" s="471"/>
      <c r="AVF39" s="471"/>
      <c r="AVG39" s="471"/>
      <c r="AVH39" s="471"/>
      <c r="AVI39" s="471"/>
      <c r="AVJ39" s="471"/>
      <c r="AVK39" s="471"/>
      <c r="AVL39" s="471"/>
      <c r="AVM39" s="471"/>
      <c r="AVN39" s="471"/>
      <c r="AVO39" s="471"/>
      <c r="AVP39" s="471"/>
      <c r="AVQ39" s="471"/>
      <c r="AVR39" s="471"/>
      <c r="AVS39" s="471"/>
      <c r="AVT39" s="471"/>
      <c r="AVU39" s="471"/>
      <c r="AVV39" s="471"/>
      <c r="AVW39" s="471"/>
      <c r="AVX39" s="471"/>
      <c r="AVY39" s="471"/>
      <c r="AVZ39" s="471"/>
      <c r="AWA39" s="471"/>
      <c r="AWB39" s="471"/>
      <c r="AWC39" s="471"/>
      <c r="AWD39" s="471"/>
      <c r="AWE39" s="471"/>
      <c r="AWF39" s="471"/>
      <c r="AWG39" s="471"/>
      <c r="AWH39" s="471"/>
      <c r="AWI39" s="471"/>
      <c r="AWJ39" s="471"/>
      <c r="AWK39" s="471"/>
      <c r="AWL39" s="471"/>
      <c r="AWM39" s="471"/>
      <c r="AWN39" s="471"/>
      <c r="AWO39" s="471"/>
      <c r="AWP39" s="471"/>
      <c r="AWQ39" s="471"/>
      <c r="AWR39" s="471"/>
      <c r="AWS39" s="471"/>
      <c r="AWT39" s="471"/>
      <c r="AWU39" s="471"/>
      <c r="AWV39" s="471"/>
      <c r="AWW39" s="471"/>
      <c r="AWX39" s="471"/>
      <c r="AWY39" s="471"/>
      <c r="AWZ39" s="471"/>
      <c r="AXA39" s="471"/>
      <c r="AXB39" s="471"/>
      <c r="AXC39" s="471"/>
      <c r="AXD39" s="471"/>
      <c r="AXE39" s="471"/>
      <c r="AXF39" s="471"/>
      <c r="AXG39" s="471"/>
      <c r="AXH39" s="471"/>
      <c r="AXI39" s="471"/>
      <c r="AXJ39" s="471"/>
      <c r="AXK39" s="471"/>
      <c r="AXL39" s="471"/>
      <c r="AXM39" s="471"/>
      <c r="AXN39" s="471"/>
      <c r="AXO39" s="471"/>
      <c r="AXP39" s="471"/>
      <c r="AXQ39" s="471"/>
      <c r="AXR39" s="471"/>
      <c r="AXS39" s="471"/>
      <c r="AXT39" s="471"/>
      <c r="AXU39" s="471"/>
      <c r="AXV39" s="471"/>
      <c r="AXW39" s="471"/>
      <c r="AXX39" s="471"/>
      <c r="AXY39" s="471"/>
      <c r="AXZ39" s="471"/>
      <c r="AYA39" s="471"/>
      <c r="AYB39" s="471"/>
      <c r="AYC39" s="471"/>
      <c r="AYD39" s="471"/>
      <c r="AYE39" s="471"/>
      <c r="AYF39" s="471"/>
      <c r="AYG39" s="471"/>
      <c r="AYH39" s="471"/>
      <c r="AYI39" s="471"/>
      <c r="AYJ39" s="471"/>
      <c r="AYK39" s="471"/>
      <c r="AYL39" s="471"/>
      <c r="AYM39" s="471"/>
      <c r="AYN39" s="471"/>
      <c r="AYO39" s="471"/>
      <c r="AYP39" s="471"/>
      <c r="AYQ39" s="471"/>
      <c r="AYR39" s="471"/>
      <c r="AYS39" s="471"/>
      <c r="AYT39" s="471"/>
      <c r="AYU39" s="471"/>
      <c r="AYV39" s="471"/>
      <c r="AYW39" s="471"/>
      <c r="AYX39" s="471"/>
      <c r="AYY39" s="471"/>
      <c r="AYZ39" s="471"/>
      <c r="AZA39" s="471"/>
      <c r="AZB39" s="471"/>
      <c r="AZC39" s="471"/>
      <c r="AZD39" s="471"/>
      <c r="AZE39" s="471"/>
      <c r="AZF39" s="471"/>
      <c r="AZG39" s="471"/>
      <c r="AZH39" s="471"/>
      <c r="AZI39" s="471"/>
      <c r="AZJ39" s="471"/>
      <c r="AZK39" s="471"/>
      <c r="AZL39" s="471"/>
      <c r="AZM39" s="471"/>
      <c r="AZN39" s="471"/>
      <c r="AZO39" s="471"/>
      <c r="AZP39" s="471"/>
      <c r="AZQ39" s="471"/>
      <c r="AZR39" s="471"/>
      <c r="AZS39" s="471"/>
      <c r="AZT39" s="471"/>
      <c r="AZU39" s="471"/>
      <c r="AZV39" s="471"/>
      <c r="AZW39" s="471"/>
      <c r="AZX39" s="471"/>
      <c r="AZY39" s="471"/>
      <c r="AZZ39" s="471"/>
      <c r="BAA39" s="471"/>
      <c r="BAB39" s="471"/>
      <c r="BAC39" s="471"/>
      <c r="BAD39" s="471"/>
      <c r="BAE39" s="471"/>
      <c r="BAF39" s="471"/>
      <c r="BAG39" s="471"/>
      <c r="BAH39" s="471"/>
      <c r="BAI39" s="471"/>
      <c r="BAJ39" s="471"/>
      <c r="BAK39" s="471"/>
      <c r="BAL39" s="471"/>
      <c r="BAM39" s="471"/>
      <c r="BAN39" s="471"/>
      <c r="BAO39" s="471"/>
      <c r="BAP39" s="471"/>
      <c r="BAQ39" s="471"/>
      <c r="BAR39" s="471"/>
      <c r="BAS39" s="471"/>
      <c r="BAT39" s="471"/>
      <c r="BAU39" s="471"/>
      <c r="BAV39" s="471"/>
      <c r="BAW39" s="471"/>
      <c r="BAX39" s="471"/>
      <c r="BAY39" s="471"/>
      <c r="BAZ39" s="471"/>
      <c r="BBA39" s="471"/>
      <c r="BBB39" s="471"/>
      <c r="BBC39" s="471"/>
      <c r="BBD39" s="471"/>
      <c r="BBE39" s="471"/>
      <c r="BBF39" s="471"/>
      <c r="BBG39" s="471"/>
      <c r="BBH39" s="471"/>
      <c r="BBI39" s="471"/>
      <c r="BBJ39" s="471"/>
      <c r="BBK39" s="471"/>
      <c r="BBL39" s="471"/>
      <c r="BBM39" s="471"/>
      <c r="BBN39" s="471"/>
      <c r="BBO39" s="471"/>
      <c r="BBP39" s="471"/>
      <c r="BBQ39" s="471"/>
      <c r="BBR39" s="471"/>
      <c r="BBS39" s="471"/>
      <c r="BBT39" s="471"/>
      <c r="BBU39" s="471"/>
      <c r="BBV39" s="471"/>
      <c r="BBW39" s="471"/>
      <c r="BBX39" s="471"/>
      <c r="BBY39" s="471"/>
      <c r="BBZ39" s="471"/>
      <c r="BCA39" s="471"/>
      <c r="BCB39" s="471"/>
      <c r="BCC39" s="471"/>
      <c r="BCD39" s="471"/>
      <c r="BCE39" s="471"/>
      <c r="BCF39" s="471"/>
      <c r="BCG39" s="471"/>
      <c r="BCH39" s="471"/>
      <c r="BCI39" s="471"/>
      <c r="BCJ39" s="471"/>
      <c r="BCK39" s="471"/>
      <c r="BCL39" s="471"/>
      <c r="BCM39" s="471"/>
      <c r="BCN39" s="471"/>
      <c r="BCO39" s="471"/>
      <c r="BCP39" s="471"/>
      <c r="BCQ39" s="471"/>
      <c r="BCR39" s="471"/>
      <c r="BCS39" s="471"/>
      <c r="BCT39" s="471"/>
      <c r="BCU39" s="471"/>
      <c r="BCV39" s="471"/>
      <c r="BCW39" s="471"/>
      <c r="BCX39" s="471"/>
      <c r="BCY39" s="471"/>
      <c r="BCZ39" s="471"/>
      <c r="BDA39" s="471"/>
      <c r="BDB39" s="471"/>
      <c r="BDC39" s="471"/>
      <c r="BDD39" s="471"/>
      <c r="BDE39" s="471"/>
      <c r="BDF39" s="471"/>
      <c r="BDG39" s="471"/>
      <c r="BDH39" s="471"/>
      <c r="BDI39" s="471"/>
      <c r="BDJ39" s="471"/>
      <c r="BDK39" s="471"/>
      <c r="BDL39" s="471"/>
      <c r="BDM39" s="471"/>
      <c r="BDN39" s="471"/>
      <c r="BDO39" s="471"/>
      <c r="BDP39" s="471"/>
      <c r="BDQ39" s="471"/>
      <c r="BDR39" s="471"/>
      <c r="BDS39" s="471"/>
      <c r="BDT39" s="471"/>
      <c r="BDU39" s="471"/>
      <c r="BDV39" s="471"/>
      <c r="BDW39" s="471"/>
      <c r="BDX39" s="471"/>
      <c r="BDY39" s="471"/>
      <c r="BDZ39" s="471"/>
      <c r="BEA39" s="471"/>
      <c r="BEB39" s="471"/>
      <c r="BEC39" s="471"/>
      <c r="BED39" s="471"/>
    </row>
    <row r="40" spans="1:1486" s="445" customFormat="1" ht="15" x14ac:dyDescent="0.2">
      <c r="A40" s="442" t="str">
        <f>'P10'!B4</f>
        <v>10. Mejora de la gestión y articulación institucional de la cadena</v>
      </c>
      <c r="B40" s="443">
        <f>SUM(B41:B44)</f>
        <v>20096365362</v>
      </c>
      <c r="C40" s="443">
        <f t="shared" ref="C40:V40" si="10">SUM(C41:C44)</f>
        <v>3355521112</v>
      </c>
      <c r="D40" s="443">
        <f t="shared" si="10"/>
        <v>3355521112</v>
      </c>
      <c r="E40" s="443">
        <f t="shared" si="10"/>
        <v>3010573112</v>
      </c>
      <c r="F40" s="443">
        <f t="shared" si="10"/>
        <v>7010573112</v>
      </c>
      <c r="G40" s="443">
        <f t="shared" si="10"/>
        <v>3010573112</v>
      </c>
      <c r="H40" s="443">
        <f t="shared" si="10"/>
        <v>3010573112</v>
      </c>
      <c r="I40" s="443">
        <f t="shared" si="10"/>
        <v>3010573112</v>
      </c>
      <c r="J40" s="443">
        <f t="shared" si="10"/>
        <v>7010573112</v>
      </c>
      <c r="K40" s="443">
        <f t="shared" si="10"/>
        <v>3010573112</v>
      </c>
      <c r="L40" s="443">
        <f t="shared" si="10"/>
        <v>17626573112</v>
      </c>
      <c r="M40" s="443">
        <f t="shared" si="10"/>
        <v>3010573112</v>
      </c>
      <c r="N40" s="443">
        <f t="shared" si="10"/>
        <v>7010573112</v>
      </c>
      <c r="O40" s="443">
        <f t="shared" si="10"/>
        <v>3010573112</v>
      </c>
      <c r="P40" s="443">
        <f t="shared" si="10"/>
        <v>3010573112</v>
      </c>
      <c r="Q40" s="443">
        <f t="shared" si="10"/>
        <v>3010573112</v>
      </c>
      <c r="R40" s="443">
        <f t="shared" si="10"/>
        <v>7010573112</v>
      </c>
      <c r="S40" s="443">
        <f t="shared" si="10"/>
        <v>3010573112</v>
      </c>
      <c r="T40" s="443">
        <f t="shared" si="10"/>
        <v>3010573112</v>
      </c>
      <c r="U40" s="443">
        <f t="shared" si="10"/>
        <v>3010573112</v>
      </c>
      <c r="V40" s="443">
        <f t="shared" si="10"/>
        <v>108603150490</v>
      </c>
      <c r="W40" s="444">
        <f t="shared" si="1"/>
        <v>3.1010712199879217E-2</v>
      </c>
      <c r="X40" s="327"/>
      <c r="Y40" s="471"/>
      <c r="Z40" s="471"/>
      <c r="AA40" s="471"/>
      <c r="AB40" s="471"/>
      <c r="AC40" s="471"/>
      <c r="AD40" s="471"/>
      <c r="AE40" s="471"/>
      <c r="AF40" s="471"/>
      <c r="AG40" s="471"/>
      <c r="AH40" s="471"/>
      <c r="AI40" s="471"/>
      <c r="AJ40" s="471"/>
      <c r="AK40" s="471"/>
      <c r="AL40" s="471"/>
      <c r="AM40" s="471"/>
      <c r="AN40" s="471"/>
      <c r="AO40" s="471"/>
      <c r="AP40" s="471"/>
      <c r="AQ40" s="471"/>
      <c r="AR40" s="471"/>
      <c r="AS40" s="471"/>
      <c r="AT40" s="471"/>
      <c r="AU40" s="471"/>
      <c r="AV40" s="471"/>
      <c r="AW40" s="471"/>
      <c r="AX40" s="471"/>
      <c r="AY40" s="471"/>
      <c r="AZ40" s="471"/>
      <c r="BA40" s="471"/>
      <c r="BB40" s="471"/>
      <c r="BC40" s="471"/>
      <c r="BD40" s="471"/>
      <c r="BE40" s="471"/>
      <c r="BF40" s="471"/>
      <c r="BG40" s="471"/>
      <c r="BH40" s="471"/>
      <c r="BI40" s="471"/>
      <c r="BJ40" s="471"/>
      <c r="BK40" s="471"/>
      <c r="BL40" s="471"/>
      <c r="BM40" s="471"/>
      <c r="BN40" s="471"/>
      <c r="BO40" s="471"/>
      <c r="BP40" s="471"/>
      <c r="BQ40" s="471"/>
      <c r="BR40" s="471"/>
      <c r="BS40" s="471"/>
      <c r="BT40" s="471"/>
      <c r="BU40" s="471"/>
      <c r="BV40" s="471"/>
      <c r="BW40" s="471"/>
      <c r="BX40" s="471"/>
      <c r="BY40" s="471"/>
      <c r="BZ40" s="471"/>
      <c r="CA40" s="471"/>
      <c r="CB40" s="471"/>
      <c r="CC40" s="471"/>
      <c r="CD40" s="471"/>
      <c r="CE40" s="471"/>
      <c r="CF40" s="471"/>
      <c r="CG40" s="471"/>
      <c r="CH40" s="471"/>
      <c r="CI40" s="471"/>
      <c r="CJ40" s="471"/>
      <c r="CK40" s="471"/>
      <c r="CL40" s="471"/>
      <c r="CM40" s="471"/>
      <c r="CN40" s="471"/>
      <c r="CO40" s="471"/>
      <c r="CP40" s="471"/>
      <c r="CQ40" s="471"/>
      <c r="CR40" s="471"/>
      <c r="CS40" s="471"/>
      <c r="CT40" s="471"/>
      <c r="CU40" s="471"/>
      <c r="CV40" s="471"/>
      <c r="CW40" s="471"/>
      <c r="CX40" s="471"/>
      <c r="CY40" s="471"/>
      <c r="CZ40" s="471"/>
      <c r="DA40" s="471"/>
      <c r="DB40" s="471"/>
      <c r="DC40" s="471"/>
      <c r="DD40" s="471"/>
      <c r="DE40" s="471"/>
      <c r="DF40" s="471"/>
      <c r="DG40" s="471"/>
      <c r="DH40" s="471"/>
      <c r="DI40" s="471"/>
      <c r="DJ40" s="471"/>
      <c r="DK40" s="471"/>
      <c r="DL40" s="471"/>
      <c r="DM40" s="471"/>
      <c r="DN40" s="471"/>
      <c r="DO40" s="471"/>
      <c r="DP40" s="471"/>
      <c r="DQ40" s="471"/>
      <c r="DR40" s="471"/>
      <c r="DS40" s="471"/>
      <c r="DT40" s="471"/>
      <c r="DU40" s="471"/>
      <c r="DV40" s="471"/>
      <c r="DW40" s="471"/>
      <c r="DX40" s="471"/>
      <c r="DY40" s="471"/>
      <c r="DZ40" s="471"/>
      <c r="EA40" s="471"/>
      <c r="EB40" s="471"/>
      <c r="EC40" s="471"/>
      <c r="ED40" s="471"/>
      <c r="EE40" s="471"/>
      <c r="EF40" s="471"/>
      <c r="EG40" s="471"/>
      <c r="EH40" s="471"/>
      <c r="EI40" s="471"/>
      <c r="EJ40" s="471"/>
      <c r="EK40" s="471"/>
      <c r="EL40" s="471"/>
      <c r="EM40" s="471"/>
      <c r="EN40" s="471"/>
      <c r="EO40" s="471"/>
      <c r="EP40" s="471"/>
      <c r="EQ40" s="471"/>
      <c r="ER40" s="471"/>
      <c r="ES40" s="471"/>
      <c r="ET40" s="471"/>
      <c r="EU40" s="471"/>
      <c r="EV40" s="471"/>
      <c r="EW40" s="471"/>
      <c r="EX40" s="471"/>
      <c r="EY40" s="471"/>
      <c r="EZ40" s="471"/>
      <c r="FA40" s="471"/>
      <c r="FB40" s="471"/>
      <c r="FC40" s="471"/>
      <c r="FD40" s="471"/>
      <c r="FE40" s="471"/>
      <c r="FF40" s="471"/>
      <c r="FG40" s="471"/>
      <c r="FH40" s="471"/>
      <c r="FI40" s="471"/>
      <c r="FJ40" s="471"/>
      <c r="FK40" s="471"/>
      <c r="FL40" s="471"/>
      <c r="FM40" s="471"/>
      <c r="FN40" s="471"/>
      <c r="FO40" s="471"/>
      <c r="FP40" s="471"/>
      <c r="FQ40" s="471"/>
      <c r="FR40" s="471"/>
      <c r="FS40" s="471"/>
      <c r="FT40" s="471"/>
      <c r="FU40" s="471"/>
      <c r="FV40" s="471"/>
      <c r="FW40" s="471"/>
      <c r="FX40" s="471"/>
      <c r="FY40" s="471"/>
      <c r="FZ40" s="471"/>
      <c r="GA40" s="471"/>
      <c r="GB40" s="471"/>
      <c r="GC40" s="471"/>
      <c r="GD40" s="471"/>
      <c r="GE40" s="471"/>
      <c r="GF40" s="471"/>
      <c r="GG40" s="471"/>
      <c r="GH40" s="471"/>
      <c r="GI40" s="471"/>
      <c r="GJ40" s="471"/>
      <c r="GK40" s="471"/>
      <c r="GL40" s="471"/>
      <c r="GM40" s="471"/>
      <c r="GN40" s="471"/>
      <c r="GO40" s="471"/>
      <c r="GP40" s="471"/>
      <c r="GQ40" s="471"/>
      <c r="GR40" s="471"/>
      <c r="GS40" s="471"/>
      <c r="GT40" s="471"/>
      <c r="GU40" s="471"/>
      <c r="GV40" s="471"/>
      <c r="GW40" s="471"/>
      <c r="GX40" s="471"/>
      <c r="GY40" s="471"/>
      <c r="GZ40" s="471"/>
      <c r="HA40" s="471"/>
      <c r="HB40" s="471"/>
      <c r="HC40" s="471"/>
      <c r="HD40" s="471"/>
      <c r="HE40" s="471"/>
      <c r="HF40" s="471"/>
      <c r="HG40" s="471"/>
      <c r="HH40" s="471"/>
      <c r="HI40" s="471"/>
      <c r="HJ40" s="471"/>
      <c r="HK40" s="471"/>
      <c r="HL40" s="471"/>
      <c r="HM40" s="471"/>
      <c r="HN40" s="471"/>
      <c r="HO40" s="471"/>
      <c r="HP40" s="471"/>
      <c r="HQ40" s="471"/>
      <c r="HR40" s="471"/>
      <c r="HS40" s="471"/>
      <c r="HT40" s="471"/>
      <c r="HU40" s="471"/>
      <c r="HV40" s="471"/>
      <c r="HW40" s="471"/>
      <c r="HX40" s="471"/>
      <c r="HY40" s="471"/>
      <c r="HZ40" s="471"/>
      <c r="IA40" s="471"/>
      <c r="IB40" s="471"/>
      <c r="IC40" s="471"/>
      <c r="ID40" s="471"/>
      <c r="IE40" s="471"/>
      <c r="IF40" s="471"/>
      <c r="IG40" s="471"/>
      <c r="IH40" s="471"/>
      <c r="II40" s="471"/>
      <c r="IJ40" s="471"/>
      <c r="IK40" s="471"/>
      <c r="IL40" s="471"/>
      <c r="IM40" s="471"/>
      <c r="IN40" s="471"/>
      <c r="IO40" s="471"/>
      <c r="IP40" s="471"/>
      <c r="IQ40" s="471"/>
      <c r="IR40" s="471"/>
      <c r="IS40" s="471"/>
      <c r="IT40" s="471"/>
      <c r="IU40" s="471"/>
      <c r="IV40" s="471"/>
      <c r="IW40" s="471"/>
      <c r="IX40" s="471"/>
      <c r="IY40" s="471"/>
      <c r="IZ40" s="471"/>
      <c r="JA40" s="471"/>
      <c r="JB40" s="471"/>
      <c r="JC40" s="471"/>
      <c r="JD40" s="471"/>
      <c r="JE40" s="471"/>
      <c r="JF40" s="471"/>
      <c r="JG40" s="471"/>
      <c r="JH40" s="471"/>
      <c r="JI40" s="471"/>
      <c r="JJ40" s="471"/>
      <c r="JK40" s="471"/>
      <c r="JL40" s="471"/>
      <c r="JM40" s="471"/>
      <c r="JN40" s="471"/>
      <c r="JO40" s="471"/>
      <c r="JP40" s="471"/>
      <c r="JQ40" s="471"/>
      <c r="JR40" s="471"/>
      <c r="JS40" s="471"/>
      <c r="JT40" s="471"/>
      <c r="JU40" s="471"/>
      <c r="JV40" s="471"/>
      <c r="JW40" s="471"/>
      <c r="JX40" s="471"/>
      <c r="JY40" s="471"/>
      <c r="JZ40" s="471"/>
      <c r="KA40" s="471"/>
      <c r="KB40" s="471"/>
      <c r="KC40" s="471"/>
      <c r="KD40" s="471"/>
      <c r="KE40" s="471"/>
      <c r="KF40" s="471"/>
      <c r="KG40" s="471"/>
      <c r="KH40" s="471"/>
      <c r="KI40" s="471"/>
      <c r="KJ40" s="471"/>
      <c r="KK40" s="471"/>
      <c r="KL40" s="471"/>
      <c r="KM40" s="471"/>
      <c r="KN40" s="471"/>
      <c r="KO40" s="471"/>
      <c r="KP40" s="471"/>
      <c r="KQ40" s="471"/>
      <c r="KR40" s="471"/>
      <c r="KS40" s="471"/>
      <c r="KT40" s="471"/>
      <c r="KU40" s="471"/>
      <c r="KV40" s="471"/>
      <c r="KW40" s="471"/>
      <c r="KX40" s="471"/>
      <c r="KY40" s="471"/>
      <c r="KZ40" s="471"/>
      <c r="LA40" s="471"/>
      <c r="LB40" s="471"/>
      <c r="LC40" s="471"/>
      <c r="LD40" s="471"/>
      <c r="LE40" s="471"/>
      <c r="LF40" s="471"/>
      <c r="LG40" s="471"/>
      <c r="LH40" s="471"/>
      <c r="LI40" s="471"/>
      <c r="LJ40" s="471"/>
      <c r="LK40" s="471"/>
      <c r="LL40" s="471"/>
      <c r="LM40" s="471"/>
      <c r="LN40" s="471"/>
      <c r="LO40" s="471"/>
      <c r="LP40" s="471"/>
      <c r="LQ40" s="471"/>
      <c r="LR40" s="471"/>
      <c r="LS40" s="471"/>
      <c r="LT40" s="471"/>
      <c r="LU40" s="471"/>
      <c r="LV40" s="471"/>
      <c r="LW40" s="471"/>
      <c r="LX40" s="471"/>
      <c r="LY40" s="471"/>
      <c r="LZ40" s="471"/>
      <c r="MA40" s="471"/>
      <c r="MB40" s="471"/>
      <c r="MC40" s="471"/>
      <c r="MD40" s="471"/>
      <c r="ME40" s="471"/>
      <c r="MF40" s="471"/>
      <c r="MG40" s="471"/>
      <c r="MH40" s="471"/>
      <c r="MI40" s="471"/>
      <c r="MJ40" s="471"/>
      <c r="MK40" s="471"/>
      <c r="ML40" s="471"/>
      <c r="MM40" s="471"/>
      <c r="MN40" s="471"/>
      <c r="MO40" s="471"/>
      <c r="MP40" s="471"/>
      <c r="MQ40" s="471"/>
      <c r="MR40" s="471"/>
      <c r="MS40" s="471"/>
      <c r="MT40" s="471"/>
      <c r="MU40" s="471"/>
      <c r="MV40" s="471"/>
      <c r="MW40" s="471"/>
      <c r="MX40" s="471"/>
      <c r="MY40" s="471"/>
      <c r="MZ40" s="471"/>
      <c r="NA40" s="471"/>
      <c r="NB40" s="471"/>
      <c r="NC40" s="471"/>
      <c r="ND40" s="471"/>
      <c r="NE40" s="471"/>
      <c r="NF40" s="471"/>
      <c r="NG40" s="471"/>
      <c r="NH40" s="471"/>
      <c r="NI40" s="471"/>
      <c r="NJ40" s="471"/>
      <c r="NK40" s="471"/>
      <c r="NL40" s="471"/>
      <c r="NM40" s="471"/>
      <c r="NN40" s="471"/>
      <c r="NO40" s="471"/>
      <c r="NP40" s="471"/>
      <c r="NQ40" s="471"/>
      <c r="NR40" s="471"/>
      <c r="NS40" s="471"/>
      <c r="NT40" s="471"/>
      <c r="NU40" s="471"/>
      <c r="NV40" s="471"/>
      <c r="NW40" s="471"/>
      <c r="NX40" s="471"/>
      <c r="NY40" s="471"/>
      <c r="NZ40" s="471"/>
      <c r="OA40" s="471"/>
      <c r="OB40" s="471"/>
      <c r="OC40" s="471"/>
      <c r="OD40" s="471"/>
      <c r="OE40" s="471"/>
      <c r="OF40" s="471"/>
      <c r="OG40" s="471"/>
      <c r="OH40" s="471"/>
      <c r="OI40" s="471"/>
      <c r="OJ40" s="471"/>
      <c r="OK40" s="471"/>
      <c r="OL40" s="471"/>
      <c r="OM40" s="471"/>
      <c r="ON40" s="471"/>
      <c r="OO40" s="471"/>
      <c r="OP40" s="471"/>
      <c r="OQ40" s="471"/>
      <c r="OR40" s="471"/>
      <c r="OS40" s="471"/>
      <c r="OT40" s="471"/>
      <c r="OU40" s="471"/>
      <c r="OV40" s="471"/>
      <c r="OW40" s="471"/>
      <c r="OX40" s="471"/>
      <c r="OY40" s="471"/>
      <c r="OZ40" s="471"/>
      <c r="PA40" s="471"/>
      <c r="PB40" s="471"/>
      <c r="PC40" s="471"/>
      <c r="PD40" s="471"/>
      <c r="PE40" s="471"/>
      <c r="PF40" s="471"/>
      <c r="PG40" s="471"/>
      <c r="PH40" s="471"/>
      <c r="PI40" s="471"/>
      <c r="PJ40" s="471"/>
      <c r="PK40" s="471"/>
      <c r="PL40" s="471"/>
      <c r="PM40" s="471"/>
      <c r="PN40" s="471"/>
      <c r="PO40" s="471"/>
      <c r="PP40" s="471"/>
      <c r="PQ40" s="471"/>
      <c r="PR40" s="471"/>
      <c r="PS40" s="471"/>
      <c r="PT40" s="471"/>
      <c r="PU40" s="471"/>
      <c r="PV40" s="471"/>
      <c r="PW40" s="471"/>
      <c r="PX40" s="471"/>
      <c r="PY40" s="471"/>
      <c r="PZ40" s="471"/>
      <c r="QA40" s="471"/>
      <c r="QB40" s="471"/>
      <c r="QC40" s="471"/>
      <c r="QD40" s="471"/>
      <c r="QE40" s="471"/>
      <c r="QF40" s="471"/>
      <c r="QG40" s="471"/>
      <c r="QH40" s="471"/>
      <c r="QI40" s="471"/>
      <c r="QJ40" s="471"/>
      <c r="QK40" s="471"/>
      <c r="QL40" s="471"/>
      <c r="QM40" s="471"/>
      <c r="QN40" s="471"/>
      <c r="QO40" s="471"/>
      <c r="QP40" s="471"/>
      <c r="QQ40" s="471"/>
      <c r="QR40" s="471"/>
      <c r="QS40" s="471"/>
      <c r="QT40" s="471"/>
      <c r="QU40" s="471"/>
      <c r="QV40" s="471"/>
      <c r="QW40" s="471"/>
      <c r="QX40" s="471"/>
      <c r="QY40" s="471"/>
      <c r="QZ40" s="471"/>
      <c r="RA40" s="471"/>
      <c r="RB40" s="471"/>
      <c r="RC40" s="471"/>
      <c r="RD40" s="471"/>
      <c r="RE40" s="471"/>
      <c r="RF40" s="471"/>
      <c r="RG40" s="471"/>
      <c r="RH40" s="471"/>
      <c r="RI40" s="471"/>
      <c r="RJ40" s="471"/>
      <c r="RK40" s="471"/>
      <c r="RL40" s="471"/>
      <c r="RM40" s="471"/>
      <c r="RN40" s="471"/>
      <c r="RO40" s="471"/>
      <c r="RP40" s="471"/>
      <c r="RQ40" s="471"/>
      <c r="RR40" s="471"/>
      <c r="RS40" s="471"/>
      <c r="RT40" s="471"/>
      <c r="RU40" s="471"/>
      <c r="RV40" s="471"/>
      <c r="RW40" s="471"/>
      <c r="RX40" s="471"/>
      <c r="RY40" s="471"/>
      <c r="RZ40" s="471"/>
      <c r="SA40" s="471"/>
      <c r="SB40" s="471"/>
      <c r="SC40" s="471"/>
      <c r="SD40" s="471"/>
      <c r="SE40" s="471"/>
      <c r="SF40" s="471"/>
      <c r="SG40" s="471"/>
      <c r="SH40" s="471"/>
      <c r="SI40" s="471"/>
      <c r="SJ40" s="471"/>
      <c r="SK40" s="471"/>
      <c r="SL40" s="471"/>
      <c r="SM40" s="471"/>
      <c r="SN40" s="471"/>
      <c r="SO40" s="471"/>
      <c r="SP40" s="471"/>
      <c r="SQ40" s="471"/>
      <c r="SR40" s="471"/>
      <c r="SS40" s="471"/>
      <c r="ST40" s="471"/>
      <c r="SU40" s="471"/>
      <c r="SV40" s="471"/>
      <c r="SW40" s="471"/>
      <c r="SX40" s="471"/>
      <c r="SY40" s="471"/>
      <c r="SZ40" s="471"/>
      <c r="TA40" s="471"/>
      <c r="TB40" s="471"/>
      <c r="TC40" s="471"/>
      <c r="TD40" s="471"/>
      <c r="TE40" s="471"/>
      <c r="TF40" s="471"/>
      <c r="TG40" s="471"/>
      <c r="TH40" s="471"/>
      <c r="TI40" s="471"/>
      <c r="TJ40" s="471"/>
      <c r="TK40" s="471"/>
      <c r="TL40" s="471"/>
      <c r="TM40" s="471"/>
      <c r="TN40" s="471"/>
      <c r="TO40" s="471"/>
      <c r="TP40" s="471"/>
      <c r="TQ40" s="471"/>
      <c r="TR40" s="471"/>
      <c r="TS40" s="471"/>
      <c r="TT40" s="471"/>
      <c r="TU40" s="471"/>
      <c r="TV40" s="471"/>
      <c r="TW40" s="471"/>
      <c r="TX40" s="471"/>
      <c r="TY40" s="471"/>
      <c r="TZ40" s="471"/>
      <c r="UA40" s="471"/>
      <c r="UB40" s="471"/>
      <c r="UC40" s="471"/>
      <c r="UD40" s="471"/>
      <c r="UE40" s="471"/>
      <c r="UF40" s="471"/>
      <c r="UG40" s="471"/>
      <c r="UH40" s="471"/>
      <c r="UI40" s="471"/>
      <c r="UJ40" s="471"/>
      <c r="UK40" s="471"/>
      <c r="UL40" s="471"/>
      <c r="UM40" s="471"/>
      <c r="UN40" s="471"/>
      <c r="UO40" s="471"/>
      <c r="UP40" s="471"/>
      <c r="UQ40" s="471"/>
      <c r="UR40" s="471"/>
      <c r="US40" s="471"/>
      <c r="UT40" s="471"/>
      <c r="UU40" s="471"/>
      <c r="UV40" s="471"/>
      <c r="UW40" s="471"/>
      <c r="UX40" s="471"/>
      <c r="UY40" s="471"/>
      <c r="UZ40" s="471"/>
      <c r="VA40" s="471"/>
      <c r="VB40" s="471"/>
      <c r="VC40" s="471"/>
      <c r="VD40" s="471"/>
      <c r="VE40" s="471"/>
      <c r="VF40" s="471"/>
      <c r="VG40" s="471"/>
      <c r="VH40" s="471"/>
      <c r="VI40" s="471"/>
      <c r="VJ40" s="471"/>
      <c r="VK40" s="471"/>
      <c r="VL40" s="471"/>
      <c r="VM40" s="471"/>
      <c r="VN40" s="471"/>
      <c r="VO40" s="471"/>
      <c r="VP40" s="471"/>
      <c r="VQ40" s="471"/>
      <c r="VR40" s="471"/>
      <c r="VS40" s="471"/>
      <c r="VT40" s="471"/>
      <c r="VU40" s="471"/>
      <c r="VV40" s="471"/>
      <c r="VW40" s="471"/>
      <c r="VX40" s="471"/>
      <c r="VY40" s="471"/>
      <c r="VZ40" s="471"/>
      <c r="WA40" s="471"/>
      <c r="WB40" s="471"/>
      <c r="WC40" s="471"/>
      <c r="WD40" s="471"/>
      <c r="WE40" s="471"/>
      <c r="WF40" s="471"/>
      <c r="WG40" s="471"/>
      <c r="WH40" s="471"/>
      <c r="WI40" s="471"/>
      <c r="WJ40" s="471"/>
      <c r="WK40" s="471"/>
      <c r="WL40" s="471"/>
      <c r="WM40" s="471"/>
      <c r="WN40" s="471"/>
      <c r="WO40" s="471"/>
      <c r="WP40" s="471"/>
      <c r="WQ40" s="471"/>
      <c r="WR40" s="471"/>
      <c r="WS40" s="471"/>
      <c r="WT40" s="471"/>
      <c r="WU40" s="471"/>
      <c r="WV40" s="471"/>
      <c r="WW40" s="471"/>
      <c r="WX40" s="471"/>
      <c r="WY40" s="471"/>
      <c r="WZ40" s="471"/>
      <c r="XA40" s="471"/>
      <c r="XB40" s="471"/>
      <c r="XC40" s="471"/>
      <c r="XD40" s="471"/>
      <c r="XE40" s="471"/>
      <c r="XF40" s="471"/>
      <c r="XG40" s="471"/>
      <c r="XH40" s="471"/>
      <c r="XI40" s="471"/>
      <c r="XJ40" s="471"/>
      <c r="XK40" s="471"/>
      <c r="XL40" s="471"/>
      <c r="XM40" s="471"/>
      <c r="XN40" s="471"/>
      <c r="XO40" s="471"/>
      <c r="XP40" s="471"/>
      <c r="XQ40" s="471"/>
      <c r="XR40" s="471"/>
      <c r="XS40" s="471"/>
      <c r="XT40" s="471"/>
      <c r="XU40" s="471"/>
      <c r="XV40" s="471"/>
      <c r="XW40" s="471"/>
      <c r="XX40" s="471"/>
      <c r="XY40" s="471"/>
      <c r="XZ40" s="471"/>
      <c r="YA40" s="471"/>
      <c r="YB40" s="471"/>
      <c r="YC40" s="471"/>
      <c r="YD40" s="471"/>
      <c r="YE40" s="471"/>
      <c r="YF40" s="471"/>
      <c r="YG40" s="471"/>
      <c r="YH40" s="471"/>
      <c r="YI40" s="471"/>
      <c r="YJ40" s="471"/>
      <c r="YK40" s="471"/>
      <c r="YL40" s="471"/>
      <c r="YM40" s="471"/>
      <c r="YN40" s="471"/>
      <c r="YO40" s="471"/>
      <c r="YP40" s="471"/>
      <c r="YQ40" s="471"/>
      <c r="YR40" s="471"/>
      <c r="YS40" s="471"/>
      <c r="YT40" s="471"/>
      <c r="YU40" s="471"/>
      <c r="YV40" s="471"/>
      <c r="YW40" s="471"/>
      <c r="YX40" s="471"/>
      <c r="YY40" s="471"/>
      <c r="YZ40" s="471"/>
      <c r="ZA40" s="471"/>
      <c r="ZB40" s="471"/>
      <c r="ZC40" s="471"/>
      <c r="ZD40" s="471"/>
      <c r="ZE40" s="471"/>
      <c r="ZF40" s="471"/>
      <c r="ZG40" s="471"/>
      <c r="ZH40" s="471"/>
      <c r="ZI40" s="471"/>
      <c r="ZJ40" s="471"/>
      <c r="ZK40" s="471"/>
      <c r="ZL40" s="471"/>
      <c r="ZM40" s="471"/>
      <c r="ZN40" s="471"/>
      <c r="ZO40" s="471"/>
      <c r="ZP40" s="471"/>
      <c r="ZQ40" s="471"/>
      <c r="ZR40" s="471"/>
      <c r="ZS40" s="471"/>
      <c r="ZT40" s="471"/>
      <c r="ZU40" s="471"/>
      <c r="ZV40" s="471"/>
      <c r="ZW40" s="471"/>
      <c r="ZX40" s="471"/>
      <c r="ZY40" s="471"/>
      <c r="ZZ40" s="471"/>
      <c r="AAA40" s="471"/>
      <c r="AAB40" s="471"/>
      <c r="AAC40" s="471"/>
      <c r="AAD40" s="471"/>
      <c r="AAE40" s="471"/>
      <c r="AAF40" s="471"/>
      <c r="AAG40" s="471"/>
      <c r="AAH40" s="471"/>
      <c r="AAI40" s="471"/>
      <c r="AAJ40" s="471"/>
      <c r="AAK40" s="471"/>
      <c r="AAL40" s="471"/>
      <c r="AAM40" s="471"/>
      <c r="AAN40" s="471"/>
      <c r="AAO40" s="471"/>
      <c r="AAP40" s="471"/>
      <c r="AAQ40" s="471"/>
      <c r="AAR40" s="471"/>
      <c r="AAS40" s="471"/>
      <c r="AAT40" s="471"/>
      <c r="AAU40" s="471"/>
      <c r="AAV40" s="471"/>
      <c r="AAW40" s="471"/>
      <c r="AAX40" s="471"/>
      <c r="AAY40" s="471"/>
      <c r="AAZ40" s="471"/>
      <c r="ABA40" s="471"/>
      <c r="ABB40" s="471"/>
      <c r="ABC40" s="471"/>
      <c r="ABD40" s="471"/>
      <c r="ABE40" s="471"/>
      <c r="ABF40" s="471"/>
      <c r="ABG40" s="471"/>
      <c r="ABH40" s="471"/>
      <c r="ABI40" s="471"/>
      <c r="ABJ40" s="471"/>
      <c r="ABK40" s="471"/>
      <c r="ABL40" s="471"/>
      <c r="ABM40" s="471"/>
      <c r="ABN40" s="471"/>
      <c r="ABO40" s="471"/>
      <c r="ABP40" s="471"/>
      <c r="ABQ40" s="471"/>
      <c r="ABR40" s="471"/>
      <c r="ABS40" s="471"/>
      <c r="ABT40" s="471"/>
      <c r="ABU40" s="471"/>
      <c r="ABV40" s="471"/>
      <c r="ABW40" s="471"/>
      <c r="ABX40" s="471"/>
      <c r="ABY40" s="471"/>
      <c r="ABZ40" s="471"/>
      <c r="ACA40" s="471"/>
      <c r="ACB40" s="471"/>
      <c r="ACC40" s="471"/>
      <c r="ACD40" s="471"/>
      <c r="ACE40" s="471"/>
      <c r="ACF40" s="471"/>
      <c r="ACG40" s="471"/>
      <c r="ACH40" s="471"/>
      <c r="ACI40" s="471"/>
      <c r="ACJ40" s="471"/>
      <c r="ACK40" s="471"/>
      <c r="ACL40" s="471"/>
      <c r="ACM40" s="471"/>
      <c r="ACN40" s="471"/>
      <c r="ACO40" s="471"/>
      <c r="ACP40" s="471"/>
      <c r="ACQ40" s="471"/>
      <c r="ACR40" s="471"/>
      <c r="ACS40" s="471"/>
      <c r="ACT40" s="471"/>
      <c r="ACU40" s="471"/>
      <c r="ACV40" s="471"/>
      <c r="ACW40" s="471"/>
      <c r="ACX40" s="471"/>
      <c r="ACY40" s="471"/>
      <c r="ACZ40" s="471"/>
      <c r="ADA40" s="471"/>
      <c r="ADB40" s="471"/>
      <c r="ADC40" s="471"/>
      <c r="ADD40" s="471"/>
      <c r="ADE40" s="471"/>
      <c r="ADF40" s="471"/>
      <c r="ADG40" s="471"/>
      <c r="ADH40" s="471"/>
      <c r="ADI40" s="471"/>
      <c r="ADJ40" s="471"/>
      <c r="ADK40" s="471"/>
      <c r="ADL40" s="471"/>
      <c r="ADM40" s="471"/>
      <c r="ADN40" s="471"/>
      <c r="ADO40" s="471"/>
      <c r="ADP40" s="471"/>
      <c r="ADQ40" s="471"/>
      <c r="ADR40" s="471"/>
      <c r="ADS40" s="471"/>
      <c r="ADT40" s="471"/>
      <c r="ADU40" s="471"/>
      <c r="ADV40" s="471"/>
      <c r="ADW40" s="471"/>
      <c r="ADX40" s="471"/>
      <c r="ADY40" s="471"/>
      <c r="ADZ40" s="471"/>
      <c r="AEA40" s="471"/>
      <c r="AEB40" s="471"/>
      <c r="AEC40" s="471"/>
      <c r="AED40" s="471"/>
      <c r="AEE40" s="471"/>
      <c r="AEF40" s="471"/>
      <c r="AEG40" s="471"/>
      <c r="AEH40" s="471"/>
      <c r="AEI40" s="471"/>
      <c r="AEJ40" s="471"/>
      <c r="AEK40" s="471"/>
      <c r="AEL40" s="471"/>
      <c r="AEM40" s="471"/>
      <c r="AEN40" s="471"/>
      <c r="AEO40" s="471"/>
      <c r="AEP40" s="471"/>
      <c r="AEQ40" s="471"/>
      <c r="AER40" s="471"/>
      <c r="AES40" s="471"/>
      <c r="AET40" s="471"/>
      <c r="AEU40" s="471"/>
      <c r="AEV40" s="471"/>
      <c r="AEW40" s="471"/>
      <c r="AEX40" s="471"/>
      <c r="AEY40" s="471"/>
      <c r="AEZ40" s="471"/>
      <c r="AFA40" s="471"/>
      <c r="AFB40" s="471"/>
      <c r="AFC40" s="471"/>
      <c r="AFD40" s="471"/>
      <c r="AFE40" s="471"/>
      <c r="AFF40" s="471"/>
      <c r="AFG40" s="471"/>
      <c r="AFH40" s="471"/>
      <c r="AFI40" s="471"/>
      <c r="AFJ40" s="471"/>
      <c r="AFK40" s="471"/>
      <c r="AFL40" s="471"/>
      <c r="AFM40" s="471"/>
      <c r="AFN40" s="471"/>
      <c r="AFO40" s="471"/>
      <c r="AFP40" s="471"/>
      <c r="AFQ40" s="471"/>
      <c r="AFR40" s="471"/>
      <c r="AFS40" s="471"/>
      <c r="AFT40" s="471"/>
      <c r="AFU40" s="471"/>
      <c r="AFV40" s="471"/>
      <c r="AFW40" s="471"/>
      <c r="AFX40" s="471"/>
      <c r="AFY40" s="471"/>
      <c r="AFZ40" s="471"/>
      <c r="AGA40" s="471"/>
      <c r="AGB40" s="471"/>
      <c r="AGC40" s="471"/>
      <c r="AGD40" s="471"/>
      <c r="AGE40" s="471"/>
      <c r="AGF40" s="471"/>
      <c r="AGG40" s="471"/>
      <c r="AGH40" s="471"/>
      <c r="AGI40" s="471"/>
      <c r="AGJ40" s="471"/>
      <c r="AGK40" s="471"/>
      <c r="AGL40" s="471"/>
      <c r="AGM40" s="471"/>
      <c r="AGN40" s="471"/>
      <c r="AGO40" s="471"/>
      <c r="AGP40" s="471"/>
      <c r="AGQ40" s="471"/>
      <c r="AGR40" s="471"/>
      <c r="AGS40" s="471"/>
      <c r="AGT40" s="471"/>
      <c r="AGU40" s="471"/>
      <c r="AGV40" s="471"/>
      <c r="AGW40" s="471"/>
      <c r="AGX40" s="471"/>
      <c r="AGY40" s="471"/>
      <c r="AGZ40" s="471"/>
      <c r="AHA40" s="471"/>
      <c r="AHB40" s="471"/>
      <c r="AHC40" s="471"/>
      <c r="AHD40" s="471"/>
      <c r="AHE40" s="471"/>
      <c r="AHF40" s="471"/>
      <c r="AHG40" s="471"/>
      <c r="AHH40" s="471"/>
      <c r="AHI40" s="471"/>
      <c r="AHJ40" s="471"/>
      <c r="AHK40" s="471"/>
      <c r="AHL40" s="471"/>
      <c r="AHM40" s="471"/>
      <c r="AHN40" s="471"/>
      <c r="AHO40" s="471"/>
      <c r="AHP40" s="471"/>
      <c r="AHQ40" s="471"/>
      <c r="AHR40" s="471"/>
      <c r="AHS40" s="471"/>
      <c r="AHT40" s="471"/>
      <c r="AHU40" s="471"/>
      <c r="AHV40" s="471"/>
      <c r="AHW40" s="471"/>
      <c r="AHX40" s="471"/>
      <c r="AHY40" s="471"/>
      <c r="AHZ40" s="471"/>
      <c r="AIA40" s="471"/>
      <c r="AIB40" s="471"/>
      <c r="AIC40" s="471"/>
      <c r="AID40" s="471"/>
      <c r="AIE40" s="471"/>
      <c r="AIF40" s="471"/>
      <c r="AIG40" s="471"/>
      <c r="AIH40" s="471"/>
      <c r="AII40" s="471"/>
      <c r="AIJ40" s="471"/>
      <c r="AIK40" s="471"/>
      <c r="AIL40" s="471"/>
      <c r="AIM40" s="471"/>
      <c r="AIN40" s="471"/>
      <c r="AIO40" s="471"/>
      <c r="AIP40" s="471"/>
      <c r="AIQ40" s="471"/>
      <c r="AIR40" s="471"/>
      <c r="AIS40" s="471"/>
      <c r="AIT40" s="471"/>
      <c r="AIU40" s="471"/>
      <c r="AIV40" s="471"/>
      <c r="AIW40" s="471"/>
      <c r="AIX40" s="471"/>
      <c r="AIY40" s="471"/>
      <c r="AIZ40" s="471"/>
      <c r="AJA40" s="471"/>
      <c r="AJB40" s="471"/>
      <c r="AJC40" s="471"/>
      <c r="AJD40" s="471"/>
      <c r="AJE40" s="471"/>
      <c r="AJF40" s="471"/>
      <c r="AJG40" s="471"/>
      <c r="AJH40" s="471"/>
      <c r="AJI40" s="471"/>
      <c r="AJJ40" s="471"/>
      <c r="AJK40" s="471"/>
      <c r="AJL40" s="471"/>
      <c r="AJM40" s="471"/>
      <c r="AJN40" s="471"/>
      <c r="AJO40" s="471"/>
      <c r="AJP40" s="471"/>
      <c r="AJQ40" s="471"/>
      <c r="AJR40" s="471"/>
      <c r="AJS40" s="471"/>
      <c r="AJT40" s="471"/>
      <c r="AJU40" s="471"/>
      <c r="AJV40" s="471"/>
      <c r="AJW40" s="471"/>
      <c r="AJX40" s="471"/>
      <c r="AJY40" s="471"/>
      <c r="AJZ40" s="471"/>
      <c r="AKA40" s="471"/>
      <c r="AKB40" s="471"/>
      <c r="AKC40" s="471"/>
      <c r="AKD40" s="471"/>
      <c r="AKE40" s="471"/>
      <c r="AKF40" s="471"/>
      <c r="AKG40" s="471"/>
      <c r="AKH40" s="471"/>
      <c r="AKI40" s="471"/>
      <c r="AKJ40" s="471"/>
      <c r="AKK40" s="471"/>
      <c r="AKL40" s="471"/>
      <c r="AKM40" s="471"/>
      <c r="AKN40" s="471"/>
      <c r="AKO40" s="471"/>
      <c r="AKP40" s="471"/>
      <c r="AKQ40" s="471"/>
      <c r="AKR40" s="471"/>
      <c r="AKS40" s="471"/>
      <c r="AKT40" s="471"/>
      <c r="AKU40" s="471"/>
      <c r="AKV40" s="471"/>
      <c r="AKW40" s="471"/>
      <c r="AKX40" s="471"/>
      <c r="AKY40" s="471"/>
      <c r="AKZ40" s="471"/>
      <c r="ALA40" s="471"/>
      <c r="ALB40" s="471"/>
      <c r="ALC40" s="471"/>
      <c r="ALD40" s="471"/>
      <c r="ALE40" s="471"/>
      <c r="ALF40" s="471"/>
      <c r="ALG40" s="471"/>
      <c r="ALH40" s="471"/>
      <c r="ALI40" s="471"/>
      <c r="ALJ40" s="471"/>
      <c r="ALK40" s="471"/>
      <c r="ALL40" s="471"/>
      <c r="ALM40" s="471"/>
      <c r="ALN40" s="471"/>
      <c r="ALO40" s="471"/>
      <c r="ALP40" s="471"/>
      <c r="ALQ40" s="471"/>
      <c r="ALR40" s="471"/>
      <c r="ALS40" s="471"/>
      <c r="ALT40" s="471"/>
      <c r="ALU40" s="471"/>
      <c r="ALV40" s="471"/>
      <c r="ALW40" s="471"/>
      <c r="ALX40" s="471"/>
      <c r="ALY40" s="471"/>
      <c r="ALZ40" s="471"/>
      <c r="AMA40" s="471"/>
      <c r="AMB40" s="471"/>
      <c r="AMC40" s="471"/>
      <c r="AMD40" s="471"/>
      <c r="AME40" s="471"/>
      <c r="AMF40" s="471"/>
      <c r="AMG40" s="471"/>
      <c r="AMH40" s="471"/>
      <c r="AMI40" s="471"/>
      <c r="AMJ40" s="471"/>
      <c r="AMK40" s="471"/>
      <c r="AML40" s="471"/>
      <c r="AMM40" s="471"/>
      <c r="AMN40" s="471"/>
      <c r="AMO40" s="471"/>
      <c r="AMP40" s="471"/>
      <c r="AMQ40" s="471"/>
      <c r="AMR40" s="471"/>
      <c r="AMS40" s="471"/>
      <c r="AMT40" s="471"/>
      <c r="AMU40" s="471"/>
      <c r="AMV40" s="471"/>
      <c r="AMW40" s="471"/>
      <c r="AMX40" s="471"/>
      <c r="AMY40" s="471"/>
      <c r="AMZ40" s="471"/>
      <c r="ANA40" s="471"/>
      <c r="ANB40" s="471"/>
      <c r="ANC40" s="471"/>
      <c r="AND40" s="471"/>
      <c r="ANE40" s="471"/>
      <c r="ANF40" s="471"/>
      <c r="ANG40" s="471"/>
      <c r="ANH40" s="471"/>
      <c r="ANI40" s="471"/>
      <c r="ANJ40" s="471"/>
      <c r="ANK40" s="471"/>
      <c r="ANL40" s="471"/>
      <c r="ANM40" s="471"/>
      <c r="ANN40" s="471"/>
      <c r="ANO40" s="471"/>
      <c r="ANP40" s="471"/>
      <c r="ANQ40" s="471"/>
      <c r="ANR40" s="471"/>
      <c r="ANS40" s="471"/>
      <c r="ANT40" s="471"/>
      <c r="ANU40" s="471"/>
      <c r="ANV40" s="471"/>
      <c r="ANW40" s="471"/>
      <c r="ANX40" s="471"/>
      <c r="ANY40" s="471"/>
      <c r="ANZ40" s="471"/>
      <c r="AOA40" s="471"/>
      <c r="AOB40" s="471"/>
      <c r="AOC40" s="471"/>
      <c r="AOD40" s="471"/>
      <c r="AOE40" s="471"/>
      <c r="AOF40" s="471"/>
      <c r="AOG40" s="471"/>
      <c r="AOH40" s="471"/>
      <c r="AOI40" s="471"/>
      <c r="AOJ40" s="471"/>
      <c r="AOK40" s="471"/>
      <c r="AOL40" s="471"/>
      <c r="AOM40" s="471"/>
      <c r="AON40" s="471"/>
      <c r="AOO40" s="471"/>
      <c r="AOP40" s="471"/>
      <c r="AOQ40" s="471"/>
      <c r="AOR40" s="471"/>
      <c r="AOS40" s="471"/>
      <c r="AOT40" s="471"/>
      <c r="AOU40" s="471"/>
      <c r="AOV40" s="471"/>
      <c r="AOW40" s="471"/>
      <c r="AOX40" s="471"/>
      <c r="AOY40" s="471"/>
      <c r="AOZ40" s="471"/>
      <c r="APA40" s="471"/>
      <c r="APB40" s="471"/>
      <c r="APC40" s="471"/>
      <c r="APD40" s="471"/>
      <c r="APE40" s="471"/>
      <c r="APF40" s="471"/>
      <c r="APG40" s="471"/>
      <c r="APH40" s="471"/>
      <c r="API40" s="471"/>
      <c r="APJ40" s="471"/>
      <c r="APK40" s="471"/>
      <c r="APL40" s="471"/>
      <c r="APM40" s="471"/>
      <c r="APN40" s="471"/>
      <c r="APO40" s="471"/>
      <c r="APP40" s="471"/>
      <c r="APQ40" s="471"/>
      <c r="APR40" s="471"/>
      <c r="APS40" s="471"/>
      <c r="APT40" s="471"/>
      <c r="APU40" s="471"/>
      <c r="APV40" s="471"/>
      <c r="APW40" s="471"/>
      <c r="APX40" s="471"/>
      <c r="APY40" s="471"/>
      <c r="APZ40" s="471"/>
      <c r="AQA40" s="471"/>
      <c r="AQB40" s="471"/>
      <c r="AQC40" s="471"/>
      <c r="AQD40" s="471"/>
      <c r="AQE40" s="471"/>
      <c r="AQF40" s="471"/>
      <c r="AQG40" s="471"/>
      <c r="AQH40" s="471"/>
      <c r="AQI40" s="471"/>
      <c r="AQJ40" s="471"/>
      <c r="AQK40" s="471"/>
      <c r="AQL40" s="471"/>
      <c r="AQM40" s="471"/>
      <c r="AQN40" s="471"/>
      <c r="AQO40" s="471"/>
      <c r="AQP40" s="471"/>
      <c r="AQQ40" s="471"/>
      <c r="AQR40" s="471"/>
      <c r="AQS40" s="471"/>
      <c r="AQT40" s="471"/>
      <c r="AQU40" s="471"/>
      <c r="AQV40" s="471"/>
      <c r="AQW40" s="471"/>
      <c r="AQX40" s="471"/>
      <c r="AQY40" s="471"/>
      <c r="AQZ40" s="471"/>
      <c r="ARA40" s="471"/>
      <c r="ARB40" s="471"/>
      <c r="ARC40" s="471"/>
      <c r="ARD40" s="471"/>
      <c r="ARE40" s="471"/>
      <c r="ARF40" s="471"/>
      <c r="ARG40" s="471"/>
      <c r="ARH40" s="471"/>
      <c r="ARI40" s="471"/>
      <c r="ARJ40" s="471"/>
      <c r="ARK40" s="471"/>
      <c r="ARL40" s="471"/>
      <c r="ARM40" s="471"/>
      <c r="ARN40" s="471"/>
      <c r="ARO40" s="471"/>
      <c r="ARP40" s="471"/>
      <c r="ARQ40" s="471"/>
      <c r="ARR40" s="471"/>
      <c r="ARS40" s="471"/>
      <c r="ART40" s="471"/>
      <c r="ARU40" s="471"/>
      <c r="ARV40" s="471"/>
      <c r="ARW40" s="471"/>
      <c r="ARX40" s="471"/>
      <c r="ARY40" s="471"/>
      <c r="ARZ40" s="471"/>
      <c r="ASA40" s="471"/>
      <c r="ASB40" s="471"/>
      <c r="ASC40" s="471"/>
      <c r="ASD40" s="471"/>
      <c r="ASE40" s="471"/>
      <c r="ASF40" s="471"/>
      <c r="ASG40" s="471"/>
      <c r="ASH40" s="471"/>
      <c r="ASI40" s="471"/>
      <c r="ASJ40" s="471"/>
      <c r="ASK40" s="471"/>
      <c r="ASL40" s="471"/>
      <c r="ASM40" s="471"/>
      <c r="ASN40" s="471"/>
      <c r="ASO40" s="471"/>
      <c r="ASP40" s="471"/>
      <c r="ASQ40" s="471"/>
      <c r="ASR40" s="471"/>
      <c r="ASS40" s="471"/>
      <c r="AST40" s="471"/>
      <c r="ASU40" s="471"/>
      <c r="ASV40" s="471"/>
      <c r="ASW40" s="471"/>
      <c r="ASX40" s="471"/>
      <c r="ASY40" s="471"/>
      <c r="ASZ40" s="471"/>
      <c r="ATA40" s="471"/>
      <c r="ATB40" s="471"/>
      <c r="ATC40" s="471"/>
      <c r="ATD40" s="471"/>
      <c r="ATE40" s="471"/>
      <c r="ATF40" s="471"/>
      <c r="ATG40" s="471"/>
      <c r="ATH40" s="471"/>
      <c r="ATI40" s="471"/>
      <c r="ATJ40" s="471"/>
      <c r="ATK40" s="471"/>
      <c r="ATL40" s="471"/>
      <c r="ATM40" s="471"/>
      <c r="ATN40" s="471"/>
      <c r="ATO40" s="471"/>
      <c r="ATP40" s="471"/>
      <c r="ATQ40" s="471"/>
      <c r="ATR40" s="471"/>
      <c r="ATS40" s="471"/>
      <c r="ATT40" s="471"/>
      <c r="ATU40" s="471"/>
      <c r="ATV40" s="471"/>
      <c r="ATW40" s="471"/>
      <c r="ATX40" s="471"/>
      <c r="ATY40" s="471"/>
      <c r="ATZ40" s="471"/>
      <c r="AUA40" s="471"/>
      <c r="AUB40" s="471"/>
      <c r="AUC40" s="471"/>
      <c r="AUD40" s="471"/>
      <c r="AUE40" s="471"/>
      <c r="AUF40" s="471"/>
      <c r="AUG40" s="471"/>
      <c r="AUH40" s="471"/>
      <c r="AUI40" s="471"/>
      <c r="AUJ40" s="471"/>
      <c r="AUK40" s="471"/>
      <c r="AUL40" s="471"/>
      <c r="AUM40" s="471"/>
      <c r="AUN40" s="471"/>
      <c r="AUO40" s="471"/>
      <c r="AUP40" s="471"/>
      <c r="AUQ40" s="471"/>
      <c r="AUR40" s="471"/>
      <c r="AUS40" s="471"/>
      <c r="AUT40" s="471"/>
      <c r="AUU40" s="471"/>
      <c r="AUV40" s="471"/>
      <c r="AUW40" s="471"/>
      <c r="AUX40" s="471"/>
      <c r="AUY40" s="471"/>
      <c r="AUZ40" s="471"/>
      <c r="AVA40" s="471"/>
      <c r="AVB40" s="471"/>
      <c r="AVC40" s="471"/>
      <c r="AVD40" s="471"/>
      <c r="AVE40" s="471"/>
      <c r="AVF40" s="471"/>
      <c r="AVG40" s="471"/>
      <c r="AVH40" s="471"/>
      <c r="AVI40" s="471"/>
      <c r="AVJ40" s="471"/>
      <c r="AVK40" s="471"/>
      <c r="AVL40" s="471"/>
      <c r="AVM40" s="471"/>
      <c r="AVN40" s="471"/>
      <c r="AVO40" s="471"/>
      <c r="AVP40" s="471"/>
      <c r="AVQ40" s="471"/>
      <c r="AVR40" s="471"/>
      <c r="AVS40" s="471"/>
      <c r="AVT40" s="471"/>
      <c r="AVU40" s="471"/>
      <c r="AVV40" s="471"/>
      <c r="AVW40" s="471"/>
      <c r="AVX40" s="471"/>
      <c r="AVY40" s="471"/>
      <c r="AVZ40" s="471"/>
      <c r="AWA40" s="471"/>
      <c r="AWB40" s="471"/>
      <c r="AWC40" s="471"/>
      <c r="AWD40" s="471"/>
      <c r="AWE40" s="471"/>
      <c r="AWF40" s="471"/>
      <c r="AWG40" s="471"/>
      <c r="AWH40" s="471"/>
      <c r="AWI40" s="471"/>
      <c r="AWJ40" s="471"/>
      <c r="AWK40" s="471"/>
      <c r="AWL40" s="471"/>
      <c r="AWM40" s="471"/>
      <c r="AWN40" s="471"/>
      <c r="AWO40" s="471"/>
      <c r="AWP40" s="471"/>
      <c r="AWQ40" s="471"/>
      <c r="AWR40" s="471"/>
      <c r="AWS40" s="471"/>
      <c r="AWT40" s="471"/>
      <c r="AWU40" s="471"/>
      <c r="AWV40" s="471"/>
      <c r="AWW40" s="471"/>
      <c r="AWX40" s="471"/>
      <c r="AWY40" s="471"/>
      <c r="AWZ40" s="471"/>
      <c r="AXA40" s="471"/>
      <c r="AXB40" s="471"/>
      <c r="AXC40" s="471"/>
      <c r="AXD40" s="471"/>
      <c r="AXE40" s="471"/>
      <c r="AXF40" s="471"/>
      <c r="AXG40" s="471"/>
      <c r="AXH40" s="471"/>
      <c r="AXI40" s="471"/>
      <c r="AXJ40" s="471"/>
      <c r="AXK40" s="471"/>
      <c r="AXL40" s="471"/>
      <c r="AXM40" s="471"/>
      <c r="AXN40" s="471"/>
      <c r="AXO40" s="471"/>
      <c r="AXP40" s="471"/>
      <c r="AXQ40" s="471"/>
      <c r="AXR40" s="471"/>
      <c r="AXS40" s="471"/>
      <c r="AXT40" s="471"/>
      <c r="AXU40" s="471"/>
      <c r="AXV40" s="471"/>
      <c r="AXW40" s="471"/>
      <c r="AXX40" s="471"/>
      <c r="AXY40" s="471"/>
      <c r="AXZ40" s="471"/>
      <c r="AYA40" s="471"/>
      <c r="AYB40" s="471"/>
      <c r="AYC40" s="471"/>
      <c r="AYD40" s="471"/>
      <c r="AYE40" s="471"/>
      <c r="AYF40" s="471"/>
      <c r="AYG40" s="471"/>
      <c r="AYH40" s="471"/>
      <c r="AYI40" s="471"/>
      <c r="AYJ40" s="471"/>
      <c r="AYK40" s="471"/>
      <c r="AYL40" s="471"/>
      <c r="AYM40" s="471"/>
      <c r="AYN40" s="471"/>
      <c r="AYO40" s="471"/>
      <c r="AYP40" s="471"/>
      <c r="AYQ40" s="471"/>
      <c r="AYR40" s="471"/>
      <c r="AYS40" s="471"/>
      <c r="AYT40" s="471"/>
      <c r="AYU40" s="471"/>
      <c r="AYV40" s="471"/>
      <c r="AYW40" s="471"/>
      <c r="AYX40" s="471"/>
      <c r="AYY40" s="471"/>
      <c r="AYZ40" s="471"/>
      <c r="AZA40" s="471"/>
      <c r="AZB40" s="471"/>
      <c r="AZC40" s="471"/>
      <c r="AZD40" s="471"/>
      <c r="AZE40" s="471"/>
      <c r="AZF40" s="471"/>
      <c r="AZG40" s="471"/>
      <c r="AZH40" s="471"/>
      <c r="AZI40" s="471"/>
      <c r="AZJ40" s="471"/>
      <c r="AZK40" s="471"/>
      <c r="AZL40" s="471"/>
      <c r="AZM40" s="471"/>
      <c r="AZN40" s="471"/>
      <c r="AZO40" s="471"/>
      <c r="AZP40" s="471"/>
      <c r="AZQ40" s="471"/>
      <c r="AZR40" s="471"/>
      <c r="AZS40" s="471"/>
      <c r="AZT40" s="471"/>
      <c r="AZU40" s="471"/>
      <c r="AZV40" s="471"/>
      <c r="AZW40" s="471"/>
      <c r="AZX40" s="471"/>
      <c r="AZY40" s="471"/>
      <c r="AZZ40" s="471"/>
      <c r="BAA40" s="471"/>
      <c r="BAB40" s="471"/>
      <c r="BAC40" s="471"/>
      <c r="BAD40" s="471"/>
      <c r="BAE40" s="471"/>
      <c r="BAF40" s="471"/>
      <c r="BAG40" s="471"/>
      <c r="BAH40" s="471"/>
      <c r="BAI40" s="471"/>
      <c r="BAJ40" s="471"/>
      <c r="BAK40" s="471"/>
      <c r="BAL40" s="471"/>
      <c r="BAM40" s="471"/>
      <c r="BAN40" s="471"/>
      <c r="BAO40" s="471"/>
      <c r="BAP40" s="471"/>
      <c r="BAQ40" s="471"/>
      <c r="BAR40" s="471"/>
      <c r="BAS40" s="471"/>
      <c r="BAT40" s="471"/>
      <c r="BAU40" s="471"/>
      <c r="BAV40" s="471"/>
      <c r="BAW40" s="471"/>
      <c r="BAX40" s="471"/>
      <c r="BAY40" s="471"/>
      <c r="BAZ40" s="471"/>
      <c r="BBA40" s="471"/>
      <c r="BBB40" s="471"/>
      <c r="BBC40" s="471"/>
      <c r="BBD40" s="471"/>
      <c r="BBE40" s="471"/>
      <c r="BBF40" s="471"/>
      <c r="BBG40" s="471"/>
      <c r="BBH40" s="471"/>
      <c r="BBI40" s="471"/>
      <c r="BBJ40" s="471"/>
      <c r="BBK40" s="471"/>
      <c r="BBL40" s="471"/>
      <c r="BBM40" s="471"/>
      <c r="BBN40" s="471"/>
      <c r="BBO40" s="471"/>
      <c r="BBP40" s="471"/>
      <c r="BBQ40" s="471"/>
      <c r="BBR40" s="471"/>
      <c r="BBS40" s="471"/>
      <c r="BBT40" s="471"/>
      <c r="BBU40" s="471"/>
      <c r="BBV40" s="471"/>
      <c r="BBW40" s="471"/>
      <c r="BBX40" s="471"/>
      <c r="BBY40" s="471"/>
      <c r="BBZ40" s="471"/>
      <c r="BCA40" s="471"/>
      <c r="BCB40" s="471"/>
      <c r="BCC40" s="471"/>
      <c r="BCD40" s="471"/>
      <c r="BCE40" s="471"/>
      <c r="BCF40" s="471"/>
      <c r="BCG40" s="471"/>
      <c r="BCH40" s="471"/>
      <c r="BCI40" s="471"/>
      <c r="BCJ40" s="471"/>
      <c r="BCK40" s="471"/>
      <c r="BCL40" s="471"/>
      <c r="BCM40" s="471"/>
      <c r="BCN40" s="471"/>
      <c r="BCO40" s="471"/>
      <c r="BCP40" s="471"/>
      <c r="BCQ40" s="471"/>
      <c r="BCR40" s="471"/>
      <c r="BCS40" s="471"/>
      <c r="BCT40" s="471"/>
      <c r="BCU40" s="471"/>
      <c r="BCV40" s="471"/>
      <c r="BCW40" s="471"/>
      <c r="BCX40" s="471"/>
      <c r="BCY40" s="471"/>
      <c r="BCZ40" s="471"/>
      <c r="BDA40" s="471"/>
      <c r="BDB40" s="471"/>
      <c r="BDC40" s="471"/>
      <c r="BDD40" s="471"/>
      <c r="BDE40" s="471"/>
      <c r="BDF40" s="471"/>
      <c r="BDG40" s="471"/>
      <c r="BDH40" s="471"/>
      <c r="BDI40" s="471"/>
      <c r="BDJ40" s="471"/>
      <c r="BDK40" s="471"/>
      <c r="BDL40" s="471"/>
      <c r="BDM40" s="471"/>
      <c r="BDN40" s="471"/>
      <c r="BDO40" s="471"/>
      <c r="BDP40" s="471"/>
      <c r="BDQ40" s="471"/>
      <c r="BDR40" s="471"/>
      <c r="BDS40" s="471"/>
      <c r="BDT40" s="471"/>
      <c r="BDU40" s="471"/>
      <c r="BDV40" s="471"/>
      <c r="BDW40" s="471"/>
      <c r="BDX40" s="471"/>
      <c r="BDY40" s="471"/>
      <c r="BDZ40" s="471"/>
      <c r="BEA40" s="471"/>
      <c r="BEB40" s="471"/>
      <c r="BEC40" s="471"/>
      <c r="BED40" s="471"/>
    </row>
    <row r="41" spans="1:1486" s="421" customFormat="1" ht="28.5" x14ac:dyDescent="0.2">
      <c r="A41" s="430" t="str">
        <f>'P10'!B8</f>
        <v>10.1. Adopción, promoción y seguimiento de la política pública de ordenamiento productivo para la cadena agroindustrial de la panela</v>
      </c>
      <c r="B41" s="48">
        <f>'P10'!E8</f>
        <v>354982408</v>
      </c>
      <c r="C41" s="48">
        <f>'P10'!F8</f>
        <v>177491204</v>
      </c>
      <c r="D41" s="48">
        <f>'P10'!G8</f>
        <v>177491204</v>
      </c>
      <c r="E41" s="48">
        <f>'P10'!H8</f>
        <v>177491204</v>
      </c>
      <c r="F41" s="48">
        <f>'P10'!I8</f>
        <v>177491204</v>
      </c>
      <c r="G41" s="48">
        <f>'P10'!J8</f>
        <v>177491204</v>
      </c>
      <c r="H41" s="48">
        <f>'P10'!K8</f>
        <v>177491204</v>
      </c>
      <c r="I41" s="48">
        <f>'P10'!L8</f>
        <v>177491204</v>
      </c>
      <c r="J41" s="48">
        <f>'P10'!M8</f>
        <v>177491204</v>
      </c>
      <c r="K41" s="48">
        <f>'P10'!N8</f>
        <v>177491204</v>
      </c>
      <c r="L41" s="48">
        <f>'P10'!O8</f>
        <v>177491204</v>
      </c>
      <c r="M41" s="48">
        <f>'P10'!P8</f>
        <v>177491204</v>
      </c>
      <c r="N41" s="48">
        <f>'P10'!Q8</f>
        <v>177491204</v>
      </c>
      <c r="O41" s="48">
        <f>'P10'!R8</f>
        <v>177491204</v>
      </c>
      <c r="P41" s="48">
        <f>'P10'!S8</f>
        <v>177491204</v>
      </c>
      <c r="Q41" s="48">
        <f>'P10'!T8</f>
        <v>177491204</v>
      </c>
      <c r="R41" s="48">
        <f>'P10'!U8</f>
        <v>177491204</v>
      </c>
      <c r="S41" s="48">
        <f>'P10'!V8</f>
        <v>177491204</v>
      </c>
      <c r="T41" s="48">
        <f>'P10'!W8</f>
        <v>177491204</v>
      </c>
      <c r="U41" s="48">
        <f>'P10'!X8</f>
        <v>177491204</v>
      </c>
      <c r="V41" s="48">
        <f>'P10'!Y8</f>
        <v>3727315284</v>
      </c>
      <c r="W41" s="281">
        <f t="shared" si="1"/>
        <v>1.0643033929386616E-3</v>
      </c>
      <c r="X41" s="327"/>
      <c r="Y41" s="471"/>
      <c r="Z41" s="471"/>
      <c r="AA41" s="471"/>
      <c r="AB41" s="471"/>
      <c r="AC41" s="471"/>
      <c r="AD41" s="471"/>
      <c r="AE41" s="471"/>
      <c r="AF41" s="471"/>
      <c r="AG41" s="471"/>
      <c r="AH41" s="471"/>
      <c r="AI41" s="471"/>
      <c r="AJ41" s="471"/>
      <c r="AK41" s="471"/>
      <c r="AL41" s="471"/>
      <c r="AM41" s="471"/>
      <c r="AN41" s="471"/>
      <c r="AO41" s="471"/>
      <c r="AP41" s="471"/>
      <c r="AQ41" s="471"/>
      <c r="AR41" s="471"/>
      <c r="AS41" s="471"/>
      <c r="AT41" s="471"/>
      <c r="AU41" s="471"/>
      <c r="AV41" s="471"/>
      <c r="AW41" s="471"/>
      <c r="AX41" s="471"/>
      <c r="AY41" s="471"/>
      <c r="AZ41" s="471"/>
      <c r="BA41" s="471"/>
      <c r="BB41" s="471"/>
      <c r="BC41" s="471"/>
      <c r="BD41" s="471"/>
      <c r="BE41" s="471"/>
      <c r="BF41" s="471"/>
      <c r="BG41" s="471"/>
      <c r="BH41" s="471"/>
      <c r="BI41" s="471"/>
      <c r="BJ41" s="471"/>
      <c r="BK41" s="471"/>
      <c r="BL41" s="471"/>
      <c r="BM41" s="471"/>
      <c r="BN41" s="471"/>
      <c r="BO41" s="471"/>
      <c r="BP41" s="471"/>
      <c r="BQ41" s="471"/>
      <c r="BR41" s="471"/>
      <c r="BS41" s="471"/>
      <c r="BT41" s="471"/>
      <c r="BU41" s="471"/>
      <c r="BV41" s="471"/>
      <c r="BW41" s="471"/>
      <c r="BX41" s="471"/>
      <c r="BY41" s="471"/>
      <c r="BZ41" s="471"/>
      <c r="CA41" s="471"/>
      <c r="CB41" s="471"/>
      <c r="CC41" s="471"/>
      <c r="CD41" s="471"/>
      <c r="CE41" s="471"/>
      <c r="CF41" s="471"/>
      <c r="CG41" s="471"/>
      <c r="CH41" s="471"/>
      <c r="CI41" s="471"/>
      <c r="CJ41" s="471"/>
      <c r="CK41" s="471"/>
      <c r="CL41" s="471"/>
      <c r="CM41" s="471"/>
      <c r="CN41" s="471"/>
      <c r="CO41" s="471"/>
      <c r="CP41" s="471"/>
      <c r="CQ41" s="471"/>
      <c r="CR41" s="471"/>
      <c r="CS41" s="471"/>
      <c r="CT41" s="471"/>
      <c r="CU41" s="471"/>
      <c r="CV41" s="471"/>
      <c r="CW41" s="471"/>
      <c r="CX41" s="471"/>
      <c r="CY41" s="471"/>
      <c r="CZ41" s="471"/>
      <c r="DA41" s="471"/>
      <c r="DB41" s="471"/>
      <c r="DC41" s="471"/>
      <c r="DD41" s="471"/>
      <c r="DE41" s="471"/>
      <c r="DF41" s="471"/>
      <c r="DG41" s="471"/>
      <c r="DH41" s="471"/>
      <c r="DI41" s="471"/>
      <c r="DJ41" s="471"/>
      <c r="DK41" s="471"/>
      <c r="DL41" s="471"/>
      <c r="DM41" s="471"/>
      <c r="DN41" s="471"/>
      <c r="DO41" s="471"/>
      <c r="DP41" s="471"/>
      <c r="DQ41" s="471"/>
      <c r="DR41" s="471"/>
      <c r="DS41" s="471"/>
      <c r="DT41" s="471"/>
      <c r="DU41" s="471"/>
      <c r="DV41" s="471"/>
      <c r="DW41" s="471"/>
      <c r="DX41" s="471"/>
      <c r="DY41" s="471"/>
      <c r="DZ41" s="471"/>
      <c r="EA41" s="471"/>
      <c r="EB41" s="471"/>
      <c r="EC41" s="471"/>
      <c r="ED41" s="471"/>
      <c r="EE41" s="471"/>
      <c r="EF41" s="471"/>
      <c r="EG41" s="471"/>
      <c r="EH41" s="471"/>
      <c r="EI41" s="471"/>
      <c r="EJ41" s="471"/>
      <c r="EK41" s="471"/>
      <c r="EL41" s="471"/>
      <c r="EM41" s="471"/>
      <c r="EN41" s="471"/>
      <c r="EO41" s="471"/>
      <c r="EP41" s="471"/>
      <c r="EQ41" s="471"/>
      <c r="ER41" s="471"/>
      <c r="ES41" s="471"/>
      <c r="ET41" s="471"/>
      <c r="EU41" s="471"/>
      <c r="EV41" s="471"/>
      <c r="EW41" s="471"/>
      <c r="EX41" s="471"/>
      <c r="EY41" s="471"/>
      <c r="EZ41" s="471"/>
      <c r="FA41" s="471"/>
      <c r="FB41" s="471"/>
      <c r="FC41" s="471"/>
      <c r="FD41" s="471"/>
      <c r="FE41" s="471"/>
      <c r="FF41" s="471"/>
      <c r="FG41" s="471"/>
      <c r="FH41" s="471"/>
      <c r="FI41" s="471"/>
      <c r="FJ41" s="471"/>
      <c r="FK41" s="471"/>
      <c r="FL41" s="471"/>
      <c r="FM41" s="471"/>
      <c r="FN41" s="471"/>
      <c r="FO41" s="471"/>
      <c r="FP41" s="471"/>
      <c r="FQ41" s="471"/>
      <c r="FR41" s="471"/>
      <c r="FS41" s="471"/>
      <c r="FT41" s="471"/>
      <c r="FU41" s="471"/>
      <c r="FV41" s="471"/>
      <c r="FW41" s="471"/>
      <c r="FX41" s="471"/>
      <c r="FY41" s="471"/>
      <c r="FZ41" s="471"/>
      <c r="GA41" s="471"/>
      <c r="GB41" s="471"/>
      <c r="GC41" s="471"/>
      <c r="GD41" s="471"/>
      <c r="GE41" s="471"/>
      <c r="GF41" s="471"/>
      <c r="GG41" s="471"/>
      <c r="GH41" s="471"/>
      <c r="GI41" s="471"/>
      <c r="GJ41" s="471"/>
      <c r="GK41" s="471"/>
      <c r="GL41" s="471"/>
      <c r="GM41" s="471"/>
      <c r="GN41" s="471"/>
      <c r="GO41" s="471"/>
      <c r="GP41" s="471"/>
      <c r="GQ41" s="471"/>
      <c r="GR41" s="471"/>
      <c r="GS41" s="471"/>
      <c r="GT41" s="471"/>
      <c r="GU41" s="471"/>
      <c r="GV41" s="471"/>
      <c r="GW41" s="471"/>
      <c r="GX41" s="471"/>
      <c r="GY41" s="471"/>
      <c r="GZ41" s="471"/>
      <c r="HA41" s="471"/>
      <c r="HB41" s="471"/>
      <c r="HC41" s="471"/>
      <c r="HD41" s="471"/>
      <c r="HE41" s="471"/>
      <c r="HF41" s="471"/>
      <c r="HG41" s="471"/>
      <c r="HH41" s="471"/>
      <c r="HI41" s="471"/>
      <c r="HJ41" s="471"/>
      <c r="HK41" s="471"/>
      <c r="HL41" s="471"/>
      <c r="HM41" s="471"/>
      <c r="HN41" s="471"/>
      <c r="HO41" s="471"/>
      <c r="HP41" s="471"/>
      <c r="HQ41" s="471"/>
      <c r="HR41" s="471"/>
      <c r="HS41" s="471"/>
      <c r="HT41" s="471"/>
      <c r="HU41" s="471"/>
      <c r="HV41" s="471"/>
      <c r="HW41" s="471"/>
      <c r="HX41" s="471"/>
      <c r="HY41" s="471"/>
      <c r="HZ41" s="471"/>
      <c r="IA41" s="471"/>
      <c r="IB41" s="471"/>
      <c r="IC41" s="471"/>
      <c r="ID41" s="471"/>
      <c r="IE41" s="471"/>
      <c r="IF41" s="471"/>
      <c r="IG41" s="471"/>
      <c r="IH41" s="471"/>
      <c r="II41" s="471"/>
      <c r="IJ41" s="471"/>
      <c r="IK41" s="471"/>
      <c r="IL41" s="471"/>
      <c r="IM41" s="471"/>
      <c r="IN41" s="471"/>
      <c r="IO41" s="471"/>
      <c r="IP41" s="471"/>
      <c r="IQ41" s="471"/>
      <c r="IR41" s="471"/>
      <c r="IS41" s="471"/>
      <c r="IT41" s="471"/>
      <c r="IU41" s="471"/>
      <c r="IV41" s="471"/>
      <c r="IW41" s="471"/>
      <c r="IX41" s="471"/>
      <c r="IY41" s="471"/>
      <c r="IZ41" s="471"/>
      <c r="JA41" s="471"/>
      <c r="JB41" s="471"/>
      <c r="JC41" s="471"/>
      <c r="JD41" s="471"/>
      <c r="JE41" s="471"/>
      <c r="JF41" s="471"/>
      <c r="JG41" s="471"/>
      <c r="JH41" s="471"/>
      <c r="JI41" s="471"/>
      <c r="JJ41" s="471"/>
      <c r="JK41" s="471"/>
      <c r="JL41" s="471"/>
      <c r="JM41" s="471"/>
      <c r="JN41" s="471"/>
      <c r="JO41" s="471"/>
      <c r="JP41" s="471"/>
      <c r="JQ41" s="471"/>
      <c r="JR41" s="471"/>
      <c r="JS41" s="471"/>
      <c r="JT41" s="471"/>
      <c r="JU41" s="471"/>
      <c r="JV41" s="471"/>
      <c r="JW41" s="471"/>
      <c r="JX41" s="471"/>
      <c r="JY41" s="471"/>
      <c r="JZ41" s="471"/>
      <c r="KA41" s="471"/>
      <c r="KB41" s="471"/>
      <c r="KC41" s="471"/>
      <c r="KD41" s="471"/>
      <c r="KE41" s="471"/>
      <c r="KF41" s="471"/>
      <c r="KG41" s="471"/>
      <c r="KH41" s="471"/>
      <c r="KI41" s="471"/>
      <c r="KJ41" s="471"/>
      <c r="KK41" s="471"/>
      <c r="KL41" s="471"/>
      <c r="KM41" s="471"/>
      <c r="KN41" s="471"/>
      <c r="KO41" s="471"/>
      <c r="KP41" s="471"/>
      <c r="KQ41" s="471"/>
      <c r="KR41" s="471"/>
      <c r="KS41" s="471"/>
      <c r="KT41" s="471"/>
      <c r="KU41" s="471"/>
      <c r="KV41" s="471"/>
      <c r="KW41" s="471"/>
      <c r="KX41" s="471"/>
      <c r="KY41" s="471"/>
      <c r="KZ41" s="471"/>
      <c r="LA41" s="471"/>
      <c r="LB41" s="471"/>
      <c r="LC41" s="471"/>
      <c r="LD41" s="471"/>
      <c r="LE41" s="471"/>
      <c r="LF41" s="471"/>
      <c r="LG41" s="471"/>
      <c r="LH41" s="471"/>
      <c r="LI41" s="471"/>
      <c r="LJ41" s="471"/>
      <c r="LK41" s="471"/>
      <c r="LL41" s="471"/>
      <c r="LM41" s="471"/>
      <c r="LN41" s="471"/>
      <c r="LO41" s="471"/>
      <c r="LP41" s="471"/>
      <c r="LQ41" s="471"/>
      <c r="LR41" s="471"/>
      <c r="LS41" s="471"/>
      <c r="LT41" s="471"/>
      <c r="LU41" s="471"/>
      <c r="LV41" s="471"/>
      <c r="LW41" s="471"/>
      <c r="LX41" s="471"/>
      <c r="LY41" s="471"/>
      <c r="LZ41" s="471"/>
      <c r="MA41" s="471"/>
      <c r="MB41" s="471"/>
      <c r="MC41" s="471"/>
      <c r="MD41" s="471"/>
      <c r="ME41" s="471"/>
      <c r="MF41" s="471"/>
      <c r="MG41" s="471"/>
      <c r="MH41" s="471"/>
      <c r="MI41" s="471"/>
      <c r="MJ41" s="471"/>
      <c r="MK41" s="471"/>
      <c r="ML41" s="471"/>
      <c r="MM41" s="471"/>
      <c r="MN41" s="471"/>
      <c r="MO41" s="471"/>
      <c r="MP41" s="471"/>
      <c r="MQ41" s="471"/>
      <c r="MR41" s="471"/>
      <c r="MS41" s="471"/>
      <c r="MT41" s="471"/>
      <c r="MU41" s="471"/>
      <c r="MV41" s="471"/>
      <c r="MW41" s="471"/>
      <c r="MX41" s="471"/>
      <c r="MY41" s="471"/>
      <c r="MZ41" s="471"/>
      <c r="NA41" s="471"/>
      <c r="NB41" s="471"/>
      <c r="NC41" s="471"/>
      <c r="ND41" s="471"/>
      <c r="NE41" s="471"/>
      <c r="NF41" s="471"/>
      <c r="NG41" s="471"/>
      <c r="NH41" s="471"/>
      <c r="NI41" s="471"/>
      <c r="NJ41" s="471"/>
      <c r="NK41" s="471"/>
      <c r="NL41" s="471"/>
      <c r="NM41" s="471"/>
      <c r="NN41" s="471"/>
      <c r="NO41" s="471"/>
      <c r="NP41" s="471"/>
      <c r="NQ41" s="471"/>
      <c r="NR41" s="471"/>
      <c r="NS41" s="471"/>
      <c r="NT41" s="471"/>
      <c r="NU41" s="471"/>
      <c r="NV41" s="471"/>
      <c r="NW41" s="471"/>
      <c r="NX41" s="471"/>
      <c r="NY41" s="471"/>
      <c r="NZ41" s="471"/>
      <c r="OA41" s="471"/>
      <c r="OB41" s="471"/>
      <c r="OC41" s="471"/>
      <c r="OD41" s="471"/>
      <c r="OE41" s="471"/>
      <c r="OF41" s="471"/>
      <c r="OG41" s="471"/>
      <c r="OH41" s="471"/>
      <c r="OI41" s="471"/>
      <c r="OJ41" s="471"/>
      <c r="OK41" s="471"/>
      <c r="OL41" s="471"/>
      <c r="OM41" s="471"/>
      <c r="ON41" s="471"/>
      <c r="OO41" s="471"/>
      <c r="OP41" s="471"/>
      <c r="OQ41" s="471"/>
      <c r="OR41" s="471"/>
      <c r="OS41" s="471"/>
      <c r="OT41" s="471"/>
      <c r="OU41" s="471"/>
      <c r="OV41" s="471"/>
      <c r="OW41" s="471"/>
      <c r="OX41" s="471"/>
      <c r="OY41" s="471"/>
      <c r="OZ41" s="471"/>
      <c r="PA41" s="471"/>
      <c r="PB41" s="471"/>
      <c r="PC41" s="471"/>
      <c r="PD41" s="471"/>
      <c r="PE41" s="471"/>
      <c r="PF41" s="471"/>
      <c r="PG41" s="471"/>
      <c r="PH41" s="471"/>
      <c r="PI41" s="471"/>
      <c r="PJ41" s="471"/>
      <c r="PK41" s="471"/>
      <c r="PL41" s="471"/>
      <c r="PM41" s="471"/>
      <c r="PN41" s="471"/>
      <c r="PO41" s="471"/>
      <c r="PP41" s="471"/>
      <c r="PQ41" s="471"/>
      <c r="PR41" s="471"/>
      <c r="PS41" s="471"/>
      <c r="PT41" s="471"/>
      <c r="PU41" s="471"/>
      <c r="PV41" s="471"/>
      <c r="PW41" s="471"/>
      <c r="PX41" s="471"/>
      <c r="PY41" s="471"/>
      <c r="PZ41" s="471"/>
      <c r="QA41" s="471"/>
      <c r="QB41" s="471"/>
      <c r="QC41" s="471"/>
      <c r="QD41" s="471"/>
      <c r="QE41" s="471"/>
      <c r="QF41" s="471"/>
      <c r="QG41" s="471"/>
      <c r="QH41" s="471"/>
      <c r="QI41" s="471"/>
      <c r="QJ41" s="471"/>
      <c r="QK41" s="471"/>
      <c r="QL41" s="471"/>
      <c r="QM41" s="471"/>
      <c r="QN41" s="471"/>
      <c r="QO41" s="471"/>
      <c r="QP41" s="471"/>
      <c r="QQ41" s="471"/>
      <c r="QR41" s="471"/>
      <c r="QS41" s="471"/>
      <c r="QT41" s="471"/>
      <c r="QU41" s="471"/>
      <c r="QV41" s="471"/>
      <c r="QW41" s="471"/>
      <c r="QX41" s="471"/>
      <c r="QY41" s="471"/>
      <c r="QZ41" s="471"/>
      <c r="RA41" s="471"/>
      <c r="RB41" s="471"/>
      <c r="RC41" s="471"/>
      <c r="RD41" s="471"/>
      <c r="RE41" s="471"/>
      <c r="RF41" s="471"/>
      <c r="RG41" s="471"/>
      <c r="RH41" s="471"/>
      <c r="RI41" s="471"/>
      <c r="RJ41" s="471"/>
      <c r="RK41" s="471"/>
      <c r="RL41" s="471"/>
      <c r="RM41" s="471"/>
      <c r="RN41" s="471"/>
      <c r="RO41" s="471"/>
      <c r="RP41" s="471"/>
      <c r="RQ41" s="471"/>
      <c r="RR41" s="471"/>
      <c r="RS41" s="471"/>
      <c r="RT41" s="471"/>
      <c r="RU41" s="471"/>
      <c r="RV41" s="471"/>
      <c r="RW41" s="471"/>
      <c r="RX41" s="471"/>
      <c r="RY41" s="471"/>
      <c r="RZ41" s="471"/>
      <c r="SA41" s="471"/>
      <c r="SB41" s="471"/>
      <c r="SC41" s="471"/>
      <c r="SD41" s="471"/>
      <c r="SE41" s="471"/>
      <c r="SF41" s="471"/>
      <c r="SG41" s="471"/>
      <c r="SH41" s="471"/>
      <c r="SI41" s="471"/>
      <c r="SJ41" s="471"/>
      <c r="SK41" s="471"/>
      <c r="SL41" s="471"/>
      <c r="SM41" s="471"/>
      <c r="SN41" s="471"/>
      <c r="SO41" s="471"/>
      <c r="SP41" s="471"/>
      <c r="SQ41" s="471"/>
      <c r="SR41" s="471"/>
      <c r="SS41" s="471"/>
      <c r="ST41" s="471"/>
      <c r="SU41" s="471"/>
      <c r="SV41" s="471"/>
      <c r="SW41" s="471"/>
      <c r="SX41" s="471"/>
      <c r="SY41" s="471"/>
      <c r="SZ41" s="471"/>
      <c r="TA41" s="471"/>
      <c r="TB41" s="471"/>
      <c r="TC41" s="471"/>
      <c r="TD41" s="471"/>
      <c r="TE41" s="471"/>
      <c r="TF41" s="471"/>
      <c r="TG41" s="471"/>
      <c r="TH41" s="471"/>
      <c r="TI41" s="471"/>
      <c r="TJ41" s="471"/>
      <c r="TK41" s="471"/>
      <c r="TL41" s="471"/>
      <c r="TM41" s="471"/>
      <c r="TN41" s="471"/>
      <c r="TO41" s="471"/>
      <c r="TP41" s="471"/>
      <c r="TQ41" s="471"/>
      <c r="TR41" s="471"/>
      <c r="TS41" s="471"/>
      <c r="TT41" s="471"/>
      <c r="TU41" s="471"/>
      <c r="TV41" s="471"/>
      <c r="TW41" s="471"/>
      <c r="TX41" s="471"/>
      <c r="TY41" s="471"/>
      <c r="TZ41" s="471"/>
      <c r="UA41" s="471"/>
      <c r="UB41" s="471"/>
      <c r="UC41" s="471"/>
      <c r="UD41" s="471"/>
      <c r="UE41" s="471"/>
      <c r="UF41" s="471"/>
      <c r="UG41" s="471"/>
      <c r="UH41" s="471"/>
      <c r="UI41" s="471"/>
      <c r="UJ41" s="471"/>
      <c r="UK41" s="471"/>
      <c r="UL41" s="471"/>
      <c r="UM41" s="471"/>
      <c r="UN41" s="471"/>
      <c r="UO41" s="471"/>
      <c r="UP41" s="471"/>
      <c r="UQ41" s="471"/>
      <c r="UR41" s="471"/>
      <c r="US41" s="471"/>
      <c r="UT41" s="471"/>
      <c r="UU41" s="471"/>
      <c r="UV41" s="471"/>
      <c r="UW41" s="471"/>
      <c r="UX41" s="471"/>
      <c r="UY41" s="471"/>
      <c r="UZ41" s="471"/>
      <c r="VA41" s="471"/>
      <c r="VB41" s="471"/>
      <c r="VC41" s="471"/>
      <c r="VD41" s="471"/>
      <c r="VE41" s="471"/>
      <c r="VF41" s="471"/>
      <c r="VG41" s="471"/>
      <c r="VH41" s="471"/>
      <c r="VI41" s="471"/>
      <c r="VJ41" s="471"/>
      <c r="VK41" s="471"/>
      <c r="VL41" s="471"/>
      <c r="VM41" s="471"/>
      <c r="VN41" s="471"/>
      <c r="VO41" s="471"/>
      <c r="VP41" s="471"/>
      <c r="VQ41" s="471"/>
      <c r="VR41" s="471"/>
      <c r="VS41" s="471"/>
      <c r="VT41" s="471"/>
      <c r="VU41" s="471"/>
      <c r="VV41" s="471"/>
      <c r="VW41" s="471"/>
      <c r="VX41" s="471"/>
      <c r="VY41" s="471"/>
      <c r="VZ41" s="471"/>
      <c r="WA41" s="471"/>
      <c r="WB41" s="471"/>
      <c r="WC41" s="471"/>
      <c r="WD41" s="471"/>
      <c r="WE41" s="471"/>
      <c r="WF41" s="471"/>
      <c r="WG41" s="471"/>
      <c r="WH41" s="471"/>
      <c r="WI41" s="471"/>
      <c r="WJ41" s="471"/>
      <c r="WK41" s="471"/>
      <c r="WL41" s="471"/>
      <c r="WM41" s="471"/>
      <c r="WN41" s="471"/>
      <c r="WO41" s="471"/>
      <c r="WP41" s="471"/>
      <c r="WQ41" s="471"/>
      <c r="WR41" s="471"/>
      <c r="WS41" s="471"/>
      <c r="WT41" s="471"/>
      <c r="WU41" s="471"/>
      <c r="WV41" s="471"/>
      <c r="WW41" s="471"/>
      <c r="WX41" s="471"/>
      <c r="WY41" s="471"/>
      <c r="WZ41" s="471"/>
      <c r="XA41" s="471"/>
      <c r="XB41" s="471"/>
      <c r="XC41" s="471"/>
      <c r="XD41" s="471"/>
      <c r="XE41" s="471"/>
      <c r="XF41" s="471"/>
      <c r="XG41" s="471"/>
      <c r="XH41" s="471"/>
      <c r="XI41" s="471"/>
      <c r="XJ41" s="471"/>
      <c r="XK41" s="471"/>
      <c r="XL41" s="471"/>
      <c r="XM41" s="471"/>
      <c r="XN41" s="471"/>
      <c r="XO41" s="471"/>
      <c r="XP41" s="471"/>
      <c r="XQ41" s="471"/>
      <c r="XR41" s="471"/>
      <c r="XS41" s="471"/>
      <c r="XT41" s="471"/>
      <c r="XU41" s="471"/>
      <c r="XV41" s="471"/>
      <c r="XW41" s="471"/>
      <c r="XX41" s="471"/>
      <c r="XY41" s="471"/>
      <c r="XZ41" s="471"/>
      <c r="YA41" s="471"/>
      <c r="YB41" s="471"/>
      <c r="YC41" s="471"/>
      <c r="YD41" s="471"/>
      <c r="YE41" s="471"/>
      <c r="YF41" s="471"/>
      <c r="YG41" s="471"/>
      <c r="YH41" s="471"/>
      <c r="YI41" s="471"/>
      <c r="YJ41" s="471"/>
      <c r="YK41" s="471"/>
      <c r="YL41" s="471"/>
      <c r="YM41" s="471"/>
      <c r="YN41" s="471"/>
      <c r="YO41" s="471"/>
      <c r="YP41" s="471"/>
      <c r="YQ41" s="471"/>
      <c r="YR41" s="471"/>
      <c r="YS41" s="471"/>
      <c r="YT41" s="471"/>
      <c r="YU41" s="471"/>
      <c r="YV41" s="471"/>
      <c r="YW41" s="471"/>
      <c r="YX41" s="471"/>
      <c r="YY41" s="471"/>
      <c r="YZ41" s="471"/>
      <c r="ZA41" s="471"/>
      <c r="ZB41" s="471"/>
      <c r="ZC41" s="471"/>
      <c r="ZD41" s="471"/>
      <c r="ZE41" s="471"/>
      <c r="ZF41" s="471"/>
      <c r="ZG41" s="471"/>
      <c r="ZH41" s="471"/>
      <c r="ZI41" s="471"/>
      <c r="ZJ41" s="471"/>
      <c r="ZK41" s="471"/>
      <c r="ZL41" s="471"/>
      <c r="ZM41" s="471"/>
      <c r="ZN41" s="471"/>
      <c r="ZO41" s="471"/>
      <c r="ZP41" s="471"/>
      <c r="ZQ41" s="471"/>
      <c r="ZR41" s="471"/>
      <c r="ZS41" s="471"/>
      <c r="ZT41" s="471"/>
      <c r="ZU41" s="471"/>
      <c r="ZV41" s="471"/>
      <c r="ZW41" s="471"/>
      <c r="ZX41" s="471"/>
      <c r="ZY41" s="471"/>
      <c r="ZZ41" s="471"/>
      <c r="AAA41" s="471"/>
      <c r="AAB41" s="471"/>
      <c r="AAC41" s="471"/>
      <c r="AAD41" s="471"/>
      <c r="AAE41" s="471"/>
      <c r="AAF41" s="471"/>
      <c r="AAG41" s="471"/>
      <c r="AAH41" s="471"/>
      <c r="AAI41" s="471"/>
      <c r="AAJ41" s="471"/>
      <c r="AAK41" s="471"/>
      <c r="AAL41" s="471"/>
      <c r="AAM41" s="471"/>
      <c r="AAN41" s="471"/>
      <c r="AAO41" s="471"/>
      <c r="AAP41" s="471"/>
      <c r="AAQ41" s="471"/>
      <c r="AAR41" s="471"/>
      <c r="AAS41" s="471"/>
      <c r="AAT41" s="471"/>
      <c r="AAU41" s="471"/>
      <c r="AAV41" s="471"/>
      <c r="AAW41" s="471"/>
      <c r="AAX41" s="471"/>
      <c r="AAY41" s="471"/>
      <c r="AAZ41" s="471"/>
      <c r="ABA41" s="471"/>
      <c r="ABB41" s="471"/>
      <c r="ABC41" s="471"/>
      <c r="ABD41" s="471"/>
      <c r="ABE41" s="471"/>
      <c r="ABF41" s="471"/>
      <c r="ABG41" s="471"/>
      <c r="ABH41" s="471"/>
      <c r="ABI41" s="471"/>
      <c r="ABJ41" s="471"/>
      <c r="ABK41" s="471"/>
      <c r="ABL41" s="471"/>
      <c r="ABM41" s="471"/>
      <c r="ABN41" s="471"/>
      <c r="ABO41" s="471"/>
      <c r="ABP41" s="471"/>
      <c r="ABQ41" s="471"/>
      <c r="ABR41" s="471"/>
      <c r="ABS41" s="471"/>
      <c r="ABT41" s="471"/>
      <c r="ABU41" s="471"/>
      <c r="ABV41" s="471"/>
      <c r="ABW41" s="471"/>
      <c r="ABX41" s="471"/>
      <c r="ABY41" s="471"/>
      <c r="ABZ41" s="471"/>
      <c r="ACA41" s="471"/>
      <c r="ACB41" s="471"/>
      <c r="ACC41" s="471"/>
      <c r="ACD41" s="471"/>
      <c r="ACE41" s="471"/>
      <c r="ACF41" s="471"/>
      <c r="ACG41" s="471"/>
      <c r="ACH41" s="471"/>
      <c r="ACI41" s="471"/>
      <c r="ACJ41" s="471"/>
      <c r="ACK41" s="471"/>
      <c r="ACL41" s="471"/>
      <c r="ACM41" s="471"/>
      <c r="ACN41" s="471"/>
      <c r="ACO41" s="471"/>
      <c r="ACP41" s="471"/>
      <c r="ACQ41" s="471"/>
      <c r="ACR41" s="471"/>
      <c r="ACS41" s="471"/>
      <c r="ACT41" s="471"/>
      <c r="ACU41" s="471"/>
      <c r="ACV41" s="471"/>
      <c r="ACW41" s="471"/>
      <c r="ACX41" s="471"/>
      <c r="ACY41" s="471"/>
      <c r="ACZ41" s="471"/>
      <c r="ADA41" s="471"/>
      <c r="ADB41" s="471"/>
      <c r="ADC41" s="471"/>
      <c r="ADD41" s="471"/>
      <c r="ADE41" s="471"/>
      <c r="ADF41" s="471"/>
      <c r="ADG41" s="471"/>
      <c r="ADH41" s="471"/>
      <c r="ADI41" s="471"/>
      <c r="ADJ41" s="471"/>
      <c r="ADK41" s="471"/>
      <c r="ADL41" s="471"/>
      <c r="ADM41" s="471"/>
      <c r="ADN41" s="471"/>
      <c r="ADO41" s="471"/>
      <c r="ADP41" s="471"/>
      <c r="ADQ41" s="471"/>
      <c r="ADR41" s="471"/>
      <c r="ADS41" s="471"/>
      <c r="ADT41" s="471"/>
      <c r="ADU41" s="471"/>
      <c r="ADV41" s="471"/>
      <c r="ADW41" s="471"/>
      <c r="ADX41" s="471"/>
      <c r="ADY41" s="471"/>
      <c r="ADZ41" s="471"/>
      <c r="AEA41" s="471"/>
      <c r="AEB41" s="471"/>
      <c r="AEC41" s="471"/>
      <c r="AED41" s="471"/>
      <c r="AEE41" s="471"/>
      <c r="AEF41" s="471"/>
      <c r="AEG41" s="471"/>
      <c r="AEH41" s="471"/>
      <c r="AEI41" s="471"/>
      <c r="AEJ41" s="471"/>
      <c r="AEK41" s="471"/>
      <c r="AEL41" s="471"/>
      <c r="AEM41" s="471"/>
      <c r="AEN41" s="471"/>
      <c r="AEO41" s="471"/>
      <c r="AEP41" s="471"/>
      <c r="AEQ41" s="471"/>
      <c r="AER41" s="471"/>
      <c r="AES41" s="471"/>
      <c r="AET41" s="471"/>
      <c r="AEU41" s="471"/>
      <c r="AEV41" s="471"/>
      <c r="AEW41" s="471"/>
      <c r="AEX41" s="471"/>
      <c r="AEY41" s="471"/>
      <c r="AEZ41" s="471"/>
      <c r="AFA41" s="471"/>
      <c r="AFB41" s="471"/>
      <c r="AFC41" s="471"/>
      <c r="AFD41" s="471"/>
      <c r="AFE41" s="471"/>
      <c r="AFF41" s="471"/>
      <c r="AFG41" s="471"/>
      <c r="AFH41" s="471"/>
      <c r="AFI41" s="471"/>
      <c r="AFJ41" s="471"/>
      <c r="AFK41" s="471"/>
      <c r="AFL41" s="471"/>
      <c r="AFM41" s="471"/>
      <c r="AFN41" s="471"/>
      <c r="AFO41" s="471"/>
      <c r="AFP41" s="471"/>
      <c r="AFQ41" s="471"/>
      <c r="AFR41" s="471"/>
      <c r="AFS41" s="471"/>
      <c r="AFT41" s="471"/>
      <c r="AFU41" s="471"/>
      <c r="AFV41" s="471"/>
      <c r="AFW41" s="471"/>
      <c r="AFX41" s="471"/>
      <c r="AFY41" s="471"/>
      <c r="AFZ41" s="471"/>
      <c r="AGA41" s="471"/>
      <c r="AGB41" s="471"/>
      <c r="AGC41" s="471"/>
      <c r="AGD41" s="471"/>
      <c r="AGE41" s="471"/>
      <c r="AGF41" s="471"/>
      <c r="AGG41" s="471"/>
      <c r="AGH41" s="471"/>
      <c r="AGI41" s="471"/>
      <c r="AGJ41" s="471"/>
      <c r="AGK41" s="471"/>
      <c r="AGL41" s="471"/>
      <c r="AGM41" s="471"/>
      <c r="AGN41" s="471"/>
      <c r="AGO41" s="471"/>
      <c r="AGP41" s="471"/>
      <c r="AGQ41" s="471"/>
      <c r="AGR41" s="471"/>
      <c r="AGS41" s="471"/>
      <c r="AGT41" s="471"/>
      <c r="AGU41" s="471"/>
      <c r="AGV41" s="471"/>
      <c r="AGW41" s="471"/>
      <c r="AGX41" s="471"/>
      <c r="AGY41" s="471"/>
      <c r="AGZ41" s="471"/>
      <c r="AHA41" s="471"/>
      <c r="AHB41" s="471"/>
      <c r="AHC41" s="471"/>
      <c r="AHD41" s="471"/>
      <c r="AHE41" s="471"/>
      <c r="AHF41" s="471"/>
      <c r="AHG41" s="471"/>
      <c r="AHH41" s="471"/>
      <c r="AHI41" s="471"/>
      <c r="AHJ41" s="471"/>
      <c r="AHK41" s="471"/>
      <c r="AHL41" s="471"/>
      <c r="AHM41" s="471"/>
      <c r="AHN41" s="471"/>
      <c r="AHO41" s="471"/>
      <c r="AHP41" s="471"/>
      <c r="AHQ41" s="471"/>
      <c r="AHR41" s="471"/>
      <c r="AHS41" s="471"/>
      <c r="AHT41" s="471"/>
      <c r="AHU41" s="471"/>
      <c r="AHV41" s="471"/>
      <c r="AHW41" s="471"/>
      <c r="AHX41" s="471"/>
      <c r="AHY41" s="471"/>
      <c r="AHZ41" s="471"/>
      <c r="AIA41" s="471"/>
      <c r="AIB41" s="471"/>
      <c r="AIC41" s="471"/>
      <c r="AID41" s="471"/>
      <c r="AIE41" s="471"/>
      <c r="AIF41" s="471"/>
      <c r="AIG41" s="471"/>
      <c r="AIH41" s="471"/>
      <c r="AII41" s="471"/>
      <c r="AIJ41" s="471"/>
      <c r="AIK41" s="471"/>
      <c r="AIL41" s="471"/>
      <c r="AIM41" s="471"/>
      <c r="AIN41" s="471"/>
      <c r="AIO41" s="471"/>
      <c r="AIP41" s="471"/>
      <c r="AIQ41" s="471"/>
      <c r="AIR41" s="471"/>
      <c r="AIS41" s="471"/>
      <c r="AIT41" s="471"/>
      <c r="AIU41" s="471"/>
      <c r="AIV41" s="471"/>
      <c r="AIW41" s="471"/>
      <c r="AIX41" s="471"/>
      <c r="AIY41" s="471"/>
      <c r="AIZ41" s="471"/>
      <c r="AJA41" s="471"/>
      <c r="AJB41" s="471"/>
      <c r="AJC41" s="471"/>
      <c r="AJD41" s="471"/>
      <c r="AJE41" s="471"/>
      <c r="AJF41" s="471"/>
      <c r="AJG41" s="471"/>
      <c r="AJH41" s="471"/>
      <c r="AJI41" s="471"/>
      <c r="AJJ41" s="471"/>
      <c r="AJK41" s="471"/>
      <c r="AJL41" s="471"/>
      <c r="AJM41" s="471"/>
      <c r="AJN41" s="471"/>
      <c r="AJO41" s="471"/>
      <c r="AJP41" s="471"/>
      <c r="AJQ41" s="471"/>
      <c r="AJR41" s="471"/>
      <c r="AJS41" s="471"/>
      <c r="AJT41" s="471"/>
      <c r="AJU41" s="471"/>
      <c r="AJV41" s="471"/>
      <c r="AJW41" s="471"/>
      <c r="AJX41" s="471"/>
      <c r="AJY41" s="471"/>
      <c r="AJZ41" s="471"/>
      <c r="AKA41" s="471"/>
      <c r="AKB41" s="471"/>
      <c r="AKC41" s="471"/>
      <c r="AKD41" s="471"/>
      <c r="AKE41" s="471"/>
      <c r="AKF41" s="471"/>
      <c r="AKG41" s="471"/>
      <c r="AKH41" s="471"/>
      <c r="AKI41" s="471"/>
      <c r="AKJ41" s="471"/>
      <c r="AKK41" s="471"/>
      <c r="AKL41" s="471"/>
      <c r="AKM41" s="471"/>
      <c r="AKN41" s="471"/>
      <c r="AKO41" s="471"/>
      <c r="AKP41" s="471"/>
      <c r="AKQ41" s="471"/>
      <c r="AKR41" s="471"/>
      <c r="AKS41" s="471"/>
      <c r="AKT41" s="471"/>
      <c r="AKU41" s="471"/>
      <c r="AKV41" s="471"/>
      <c r="AKW41" s="471"/>
      <c r="AKX41" s="471"/>
      <c r="AKY41" s="471"/>
      <c r="AKZ41" s="471"/>
      <c r="ALA41" s="471"/>
      <c r="ALB41" s="471"/>
      <c r="ALC41" s="471"/>
      <c r="ALD41" s="471"/>
      <c r="ALE41" s="471"/>
      <c r="ALF41" s="471"/>
      <c r="ALG41" s="471"/>
      <c r="ALH41" s="471"/>
      <c r="ALI41" s="471"/>
      <c r="ALJ41" s="471"/>
      <c r="ALK41" s="471"/>
      <c r="ALL41" s="471"/>
      <c r="ALM41" s="471"/>
      <c r="ALN41" s="471"/>
      <c r="ALO41" s="471"/>
      <c r="ALP41" s="471"/>
      <c r="ALQ41" s="471"/>
      <c r="ALR41" s="471"/>
      <c r="ALS41" s="471"/>
      <c r="ALT41" s="471"/>
      <c r="ALU41" s="471"/>
      <c r="ALV41" s="471"/>
      <c r="ALW41" s="471"/>
      <c r="ALX41" s="471"/>
      <c r="ALY41" s="471"/>
      <c r="ALZ41" s="471"/>
      <c r="AMA41" s="471"/>
      <c r="AMB41" s="471"/>
      <c r="AMC41" s="471"/>
      <c r="AMD41" s="471"/>
      <c r="AME41" s="471"/>
      <c r="AMF41" s="471"/>
      <c r="AMG41" s="471"/>
      <c r="AMH41" s="471"/>
      <c r="AMI41" s="471"/>
      <c r="AMJ41" s="471"/>
      <c r="AMK41" s="471"/>
      <c r="AML41" s="471"/>
      <c r="AMM41" s="471"/>
      <c r="AMN41" s="471"/>
      <c r="AMO41" s="471"/>
      <c r="AMP41" s="471"/>
      <c r="AMQ41" s="471"/>
      <c r="AMR41" s="471"/>
      <c r="AMS41" s="471"/>
      <c r="AMT41" s="471"/>
      <c r="AMU41" s="471"/>
      <c r="AMV41" s="471"/>
      <c r="AMW41" s="471"/>
      <c r="AMX41" s="471"/>
      <c r="AMY41" s="471"/>
      <c r="AMZ41" s="471"/>
      <c r="ANA41" s="471"/>
      <c r="ANB41" s="471"/>
      <c r="ANC41" s="471"/>
      <c r="AND41" s="471"/>
      <c r="ANE41" s="471"/>
      <c r="ANF41" s="471"/>
      <c r="ANG41" s="471"/>
      <c r="ANH41" s="471"/>
      <c r="ANI41" s="471"/>
      <c r="ANJ41" s="471"/>
      <c r="ANK41" s="471"/>
      <c r="ANL41" s="471"/>
      <c r="ANM41" s="471"/>
      <c r="ANN41" s="471"/>
      <c r="ANO41" s="471"/>
      <c r="ANP41" s="471"/>
      <c r="ANQ41" s="471"/>
      <c r="ANR41" s="471"/>
      <c r="ANS41" s="471"/>
      <c r="ANT41" s="471"/>
      <c r="ANU41" s="471"/>
      <c r="ANV41" s="471"/>
      <c r="ANW41" s="471"/>
      <c r="ANX41" s="471"/>
      <c r="ANY41" s="471"/>
      <c r="ANZ41" s="471"/>
      <c r="AOA41" s="471"/>
      <c r="AOB41" s="471"/>
      <c r="AOC41" s="471"/>
      <c r="AOD41" s="471"/>
      <c r="AOE41" s="471"/>
      <c r="AOF41" s="471"/>
      <c r="AOG41" s="471"/>
      <c r="AOH41" s="471"/>
      <c r="AOI41" s="471"/>
      <c r="AOJ41" s="471"/>
      <c r="AOK41" s="471"/>
      <c r="AOL41" s="471"/>
      <c r="AOM41" s="471"/>
      <c r="AON41" s="471"/>
      <c r="AOO41" s="471"/>
      <c r="AOP41" s="471"/>
      <c r="AOQ41" s="471"/>
      <c r="AOR41" s="471"/>
      <c r="AOS41" s="471"/>
      <c r="AOT41" s="471"/>
      <c r="AOU41" s="471"/>
      <c r="AOV41" s="471"/>
      <c r="AOW41" s="471"/>
      <c r="AOX41" s="471"/>
      <c r="AOY41" s="471"/>
      <c r="AOZ41" s="471"/>
      <c r="APA41" s="471"/>
      <c r="APB41" s="471"/>
      <c r="APC41" s="471"/>
      <c r="APD41" s="471"/>
      <c r="APE41" s="471"/>
      <c r="APF41" s="471"/>
      <c r="APG41" s="471"/>
      <c r="APH41" s="471"/>
      <c r="API41" s="471"/>
      <c r="APJ41" s="471"/>
      <c r="APK41" s="471"/>
      <c r="APL41" s="471"/>
      <c r="APM41" s="471"/>
      <c r="APN41" s="471"/>
      <c r="APO41" s="471"/>
      <c r="APP41" s="471"/>
      <c r="APQ41" s="471"/>
      <c r="APR41" s="471"/>
      <c r="APS41" s="471"/>
      <c r="APT41" s="471"/>
      <c r="APU41" s="471"/>
      <c r="APV41" s="471"/>
      <c r="APW41" s="471"/>
      <c r="APX41" s="471"/>
      <c r="APY41" s="471"/>
      <c r="APZ41" s="471"/>
      <c r="AQA41" s="471"/>
      <c r="AQB41" s="471"/>
      <c r="AQC41" s="471"/>
      <c r="AQD41" s="471"/>
      <c r="AQE41" s="471"/>
      <c r="AQF41" s="471"/>
      <c r="AQG41" s="471"/>
      <c r="AQH41" s="471"/>
      <c r="AQI41" s="471"/>
      <c r="AQJ41" s="471"/>
      <c r="AQK41" s="471"/>
      <c r="AQL41" s="471"/>
      <c r="AQM41" s="471"/>
      <c r="AQN41" s="471"/>
      <c r="AQO41" s="471"/>
      <c r="AQP41" s="471"/>
      <c r="AQQ41" s="471"/>
      <c r="AQR41" s="471"/>
      <c r="AQS41" s="471"/>
      <c r="AQT41" s="471"/>
      <c r="AQU41" s="471"/>
      <c r="AQV41" s="471"/>
      <c r="AQW41" s="471"/>
      <c r="AQX41" s="471"/>
      <c r="AQY41" s="471"/>
      <c r="AQZ41" s="471"/>
      <c r="ARA41" s="471"/>
      <c r="ARB41" s="471"/>
      <c r="ARC41" s="471"/>
      <c r="ARD41" s="471"/>
      <c r="ARE41" s="471"/>
      <c r="ARF41" s="471"/>
      <c r="ARG41" s="471"/>
      <c r="ARH41" s="471"/>
      <c r="ARI41" s="471"/>
      <c r="ARJ41" s="471"/>
      <c r="ARK41" s="471"/>
      <c r="ARL41" s="471"/>
      <c r="ARM41" s="471"/>
      <c r="ARN41" s="471"/>
      <c r="ARO41" s="471"/>
      <c r="ARP41" s="471"/>
      <c r="ARQ41" s="471"/>
      <c r="ARR41" s="471"/>
      <c r="ARS41" s="471"/>
      <c r="ART41" s="471"/>
      <c r="ARU41" s="471"/>
      <c r="ARV41" s="471"/>
      <c r="ARW41" s="471"/>
      <c r="ARX41" s="471"/>
      <c r="ARY41" s="471"/>
      <c r="ARZ41" s="471"/>
      <c r="ASA41" s="471"/>
      <c r="ASB41" s="471"/>
      <c r="ASC41" s="471"/>
      <c r="ASD41" s="471"/>
      <c r="ASE41" s="471"/>
      <c r="ASF41" s="471"/>
      <c r="ASG41" s="471"/>
      <c r="ASH41" s="471"/>
      <c r="ASI41" s="471"/>
      <c r="ASJ41" s="471"/>
      <c r="ASK41" s="471"/>
      <c r="ASL41" s="471"/>
      <c r="ASM41" s="471"/>
      <c r="ASN41" s="471"/>
      <c r="ASO41" s="471"/>
      <c r="ASP41" s="471"/>
      <c r="ASQ41" s="471"/>
      <c r="ASR41" s="471"/>
      <c r="ASS41" s="471"/>
      <c r="AST41" s="471"/>
      <c r="ASU41" s="471"/>
      <c r="ASV41" s="471"/>
      <c r="ASW41" s="471"/>
      <c r="ASX41" s="471"/>
      <c r="ASY41" s="471"/>
      <c r="ASZ41" s="471"/>
      <c r="ATA41" s="471"/>
      <c r="ATB41" s="471"/>
      <c r="ATC41" s="471"/>
      <c r="ATD41" s="471"/>
      <c r="ATE41" s="471"/>
      <c r="ATF41" s="471"/>
      <c r="ATG41" s="471"/>
      <c r="ATH41" s="471"/>
      <c r="ATI41" s="471"/>
      <c r="ATJ41" s="471"/>
      <c r="ATK41" s="471"/>
      <c r="ATL41" s="471"/>
      <c r="ATM41" s="471"/>
      <c r="ATN41" s="471"/>
      <c r="ATO41" s="471"/>
      <c r="ATP41" s="471"/>
      <c r="ATQ41" s="471"/>
      <c r="ATR41" s="471"/>
      <c r="ATS41" s="471"/>
      <c r="ATT41" s="471"/>
      <c r="ATU41" s="471"/>
      <c r="ATV41" s="471"/>
      <c r="ATW41" s="471"/>
      <c r="ATX41" s="471"/>
      <c r="ATY41" s="471"/>
      <c r="ATZ41" s="471"/>
      <c r="AUA41" s="471"/>
      <c r="AUB41" s="471"/>
      <c r="AUC41" s="471"/>
      <c r="AUD41" s="471"/>
      <c r="AUE41" s="471"/>
      <c r="AUF41" s="471"/>
      <c r="AUG41" s="471"/>
      <c r="AUH41" s="471"/>
      <c r="AUI41" s="471"/>
      <c r="AUJ41" s="471"/>
      <c r="AUK41" s="471"/>
      <c r="AUL41" s="471"/>
      <c r="AUM41" s="471"/>
      <c r="AUN41" s="471"/>
      <c r="AUO41" s="471"/>
      <c r="AUP41" s="471"/>
      <c r="AUQ41" s="471"/>
      <c r="AUR41" s="471"/>
      <c r="AUS41" s="471"/>
      <c r="AUT41" s="471"/>
      <c r="AUU41" s="471"/>
      <c r="AUV41" s="471"/>
      <c r="AUW41" s="471"/>
      <c r="AUX41" s="471"/>
      <c r="AUY41" s="471"/>
      <c r="AUZ41" s="471"/>
      <c r="AVA41" s="471"/>
      <c r="AVB41" s="471"/>
      <c r="AVC41" s="471"/>
      <c r="AVD41" s="471"/>
      <c r="AVE41" s="471"/>
      <c r="AVF41" s="471"/>
      <c r="AVG41" s="471"/>
      <c r="AVH41" s="471"/>
      <c r="AVI41" s="471"/>
      <c r="AVJ41" s="471"/>
      <c r="AVK41" s="471"/>
      <c r="AVL41" s="471"/>
      <c r="AVM41" s="471"/>
      <c r="AVN41" s="471"/>
      <c r="AVO41" s="471"/>
      <c r="AVP41" s="471"/>
      <c r="AVQ41" s="471"/>
      <c r="AVR41" s="471"/>
      <c r="AVS41" s="471"/>
      <c r="AVT41" s="471"/>
      <c r="AVU41" s="471"/>
      <c r="AVV41" s="471"/>
      <c r="AVW41" s="471"/>
      <c r="AVX41" s="471"/>
      <c r="AVY41" s="471"/>
      <c r="AVZ41" s="471"/>
      <c r="AWA41" s="471"/>
      <c r="AWB41" s="471"/>
      <c r="AWC41" s="471"/>
      <c r="AWD41" s="471"/>
      <c r="AWE41" s="471"/>
      <c r="AWF41" s="471"/>
      <c r="AWG41" s="471"/>
      <c r="AWH41" s="471"/>
      <c r="AWI41" s="471"/>
      <c r="AWJ41" s="471"/>
      <c r="AWK41" s="471"/>
      <c r="AWL41" s="471"/>
      <c r="AWM41" s="471"/>
      <c r="AWN41" s="471"/>
      <c r="AWO41" s="471"/>
      <c r="AWP41" s="471"/>
      <c r="AWQ41" s="471"/>
      <c r="AWR41" s="471"/>
      <c r="AWS41" s="471"/>
      <c r="AWT41" s="471"/>
      <c r="AWU41" s="471"/>
      <c r="AWV41" s="471"/>
      <c r="AWW41" s="471"/>
      <c r="AWX41" s="471"/>
      <c r="AWY41" s="471"/>
      <c r="AWZ41" s="471"/>
      <c r="AXA41" s="471"/>
      <c r="AXB41" s="471"/>
      <c r="AXC41" s="471"/>
      <c r="AXD41" s="471"/>
      <c r="AXE41" s="471"/>
      <c r="AXF41" s="471"/>
      <c r="AXG41" s="471"/>
      <c r="AXH41" s="471"/>
      <c r="AXI41" s="471"/>
      <c r="AXJ41" s="471"/>
      <c r="AXK41" s="471"/>
      <c r="AXL41" s="471"/>
      <c r="AXM41" s="471"/>
      <c r="AXN41" s="471"/>
      <c r="AXO41" s="471"/>
      <c r="AXP41" s="471"/>
      <c r="AXQ41" s="471"/>
      <c r="AXR41" s="471"/>
      <c r="AXS41" s="471"/>
      <c r="AXT41" s="471"/>
      <c r="AXU41" s="471"/>
      <c r="AXV41" s="471"/>
      <c r="AXW41" s="471"/>
      <c r="AXX41" s="471"/>
      <c r="AXY41" s="471"/>
      <c r="AXZ41" s="471"/>
      <c r="AYA41" s="471"/>
      <c r="AYB41" s="471"/>
      <c r="AYC41" s="471"/>
      <c r="AYD41" s="471"/>
      <c r="AYE41" s="471"/>
      <c r="AYF41" s="471"/>
      <c r="AYG41" s="471"/>
      <c r="AYH41" s="471"/>
      <c r="AYI41" s="471"/>
      <c r="AYJ41" s="471"/>
      <c r="AYK41" s="471"/>
      <c r="AYL41" s="471"/>
      <c r="AYM41" s="471"/>
      <c r="AYN41" s="471"/>
      <c r="AYO41" s="471"/>
      <c r="AYP41" s="471"/>
      <c r="AYQ41" s="471"/>
      <c r="AYR41" s="471"/>
      <c r="AYS41" s="471"/>
      <c r="AYT41" s="471"/>
      <c r="AYU41" s="471"/>
      <c r="AYV41" s="471"/>
      <c r="AYW41" s="471"/>
      <c r="AYX41" s="471"/>
      <c r="AYY41" s="471"/>
      <c r="AYZ41" s="471"/>
      <c r="AZA41" s="471"/>
      <c r="AZB41" s="471"/>
      <c r="AZC41" s="471"/>
      <c r="AZD41" s="471"/>
      <c r="AZE41" s="471"/>
      <c r="AZF41" s="471"/>
      <c r="AZG41" s="471"/>
      <c r="AZH41" s="471"/>
      <c r="AZI41" s="471"/>
      <c r="AZJ41" s="471"/>
      <c r="AZK41" s="471"/>
      <c r="AZL41" s="471"/>
      <c r="AZM41" s="471"/>
      <c r="AZN41" s="471"/>
      <c r="AZO41" s="471"/>
      <c r="AZP41" s="471"/>
      <c r="AZQ41" s="471"/>
      <c r="AZR41" s="471"/>
      <c r="AZS41" s="471"/>
      <c r="AZT41" s="471"/>
      <c r="AZU41" s="471"/>
      <c r="AZV41" s="471"/>
      <c r="AZW41" s="471"/>
      <c r="AZX41" s="471"/>
      <c r="AZY41" s="471"/>
      <c r="AZZ41" s="471"/>
      <c r="BAA41" s="471"/>
      <c r="BAB41" s="471"/>
      <c r="BAC41" s="471"/>
      <c r="BAD41" s="471"/>
      <c r="BAE41" s="471"/>
      <c r="BAF41" s="471"/>
      <c r="BAG41" s="471"/>
      <c r="BAH41" s="471"/>
      <c r="BAI41" s="471"/>
      <c r="BAJ41" s="471"/>
      <c r="BAK41" s="471"/>
      <c r="BAL41" s="471"/>
      <c r="BAM41" s="471"/>
      <c r="BAN41" s="471"/>
      <c r="BAO41" s="471"/>
      <c r="BAP41" s="471"/>
      <c r="BAQ41" s="471"/>
      <c r="BAR41" s="471"/>
      <c r="BAS41" s="471"/>
      <c r="BAT41" s="471"/>
      <c r="BAU41" s="471"/>
      <c r="BAV41" s="471"/>
      <c r="BAW41" s="471"/>
      <c r="BAX41" s="471"/>
      <c r="BAY41" s="471"/>
      <c r="BAZ41" s="471"/>
      <c r="BBA41" s="471"/>
      <c r="BBB41" s="471"/>
      <c r="BBC41" s="471"/>
      <c r="BBD41" s="471"/>
      <c r="BBE41" s="471"/>
      <c r="BBF41" s="471"/>
      <c r="BBG41" s="471"/>
      <c r="BBH41" s="471"/>
      <c r="BBI41" s="471"/>
      <c r="BBJ41" s="471"/>
      <c r="BBK41" s="471"/>
      <c r="BBL41" s="471"/>
      <c r="BBM41" s="471"/>
      <c r="BBN41" s="471"/>
      <c r="BBO41" s="471"/>
      <c r="BBP41" s="471"/>
      <c r="BBQ41" s="471"/>
      <c r="BBR41" s="471"/>
      <c r="BBS41" s="471"/>
      <c r="BBT41" s="471"/>
      <c r="BBU41" s="471"/>
      <c r="BBV41" s="471"/>
      <c r="BBW41" s="471"/>
      <c r="BBX41" s="471"/>
      <c r="BBY41" s="471"/>
      <c r="BBZ41" s="471"/>
      <c r="BCA41" s="471"/>
      <c r="BCB41" s="471"/>
      <c r="BCC41" s="471"/>
      <c r="BCD41" s="471"/>
      <c r="BCE41" s="471"/>
      <c r="BCF41" s="471"/>
      <c r="BCG41" s="471"/>
      <c r="BCH41" s="471"/>
      <c r="BCI41" s="471"/>
      <c r="BCJ41" s="471"/>
      <c r="BCK41" s="471"/>
      <c r="BCL41" s="471"/>
      <c r="BCM41" s="471"/>
      <c r="BCN41" s="471"/>
      <c r="BCO41" s="471"/>
      <c r="BCP41" s="471"/>
      <c r="BCQ41" s="471"/>
      <c r="BCR41" s="471"/>
      <c r="BCS41" s="471"/>
      <c r="BCT41" s="471"/>
      <c r="BCU41" s="471"/>
      <c r="BCV41" s="471"/>
      <c r="BCW41" s="471"/>
      <c r="BCX41" s="471"/>
      <c r="BCY41" s="471"/>
      <c r="BCZ41" s="471"/>
      <c r="BDA41" s="471"/>
      <c r="BDB41" s="471"/>
      <c r="BDC41" s="471"/>
      <c r="BDD41" s="471"/>
      <c r="BDE41" s="471"/>
      <c r="BDF41" s="471"/>
      <c r="BDG41" s="471"/>
      <c r="BDH41" s="471"/>
      <c r="BDI41" s="471"/>
      <c r="BDJ41" s="471"/>
      <c r="BDK41" s="471"/>
      <c r="BDL41" s="471"/>
      <c r="BDM41" s="471"/>
      <c r="BDN41" s="471"/>
      <c r="BDO41" s="471"/>
      <c r="BDP41" s="471"/>
      <c r="BDQ41" s="471"/>
      <c r="BDR41" s="471"/>
      <c r="BDS41" s="471"/>
      <c r="BDT41" s="471"/>
      <c r="BDU41" s="471"/>
      <c r="BDV41" s="471"/>
      <c r="BDW41" s="471"/>
      <c r="BDX41" s="471"/>
      <c r="BDY41" s="471"/>
      <c r="BDZ41" s="471"/>
      <c r="BEA41" s="471"/>
      <c r="BEB41" s="471"/>
      <c r="BEC41" s="471"/>
      <c r="BED41" s="471"/>
    </row>
    <row r="42" spans="1:1486" s="421" customFormat="1" x14ac:dyDescent="0.2">
      <c r="A42" s="430" t="str">
        <f>'P10'!B9</f>
        <v>10.2. Constitución y fortalecimiento de la Organización de la Cadena Agroindustrial de la Panela</v>
      </c>
      <c r="B42" s="48">
        <f>'P10'!E9</f>
        <v>135799408</v>
      </c>
      <c r="C42" s="48">
        <f>'P10'!F9</f>
        <v>1198862816</v>
      </c>
      <c r="D42" s="48">
        <f>'P10'!G9</f>
        <v>1198862816</v>
      </c>
      <c r="E42" s="48">
        <f>'P10'!H9</f>
        <v>1198862816</v>
      </c>
      <c r="F42" s="48">
        <f>'P10'!I9</f>
        <v>1198862816</v>
      </c>
      <c r="G42" s="48">
        <f>'P10'!J9</f>
        <v>1198862816</v>
      </c>
      <c r="H42" s="48">
        <f>'P10'!K9</f>
        <v>1198862816</v>
      </c>
      <c r="I42" s="48">
        <f>'P10'!L9</f>
        <v>1198862816</v>
      </c>
      <c r="J42" s="48">
        <f>'P10'!M9</f>
        <v>1198862816</v>
      </c>
      <c r="K42" s="48">
        <f>'P10'!N9</f>
        <v>1198862816</v>
      </c>
      <c r="L42" s="48">
        <f>'P10'!O9</f>
        <v>1198862816</v>
      </c>
      <c r="M42" s="48">
        <f>'P10'!P9</f>
        <v>1198862816</v>
      </c>
      <c r="N42" s="48">
        <f>'P10'!Q9</f>
        <v>1198862816</v>
      </c>
      <c r="O42" s="48">
        <f>'P10'!R9</f>
        <v>1198862816</v>
      </c>
      <c r="P42" s="48">
        <f>'P10'!S9</f>
        <v>1198862816</v>
      </c>
      <c r="Q42" s="48">
        <f>'P10'!T9</f>
        <v>1198862816</v>
      </c>
      <c r="R42" s="48">
        <f>'P10'!U9</f>
        <v>1198862816</v>
      </c>
      <c r="S42" s="48">
        <f>'P10'!V9</f>
        <v>1198862816</v>
      </c>
      <c r="T42" s="48">
        <f>'P10'!W9</f>
        <v>1198862816</v>
      </c>
      <c r="U42" s="48">
        <f>'P10'!X9</f>
        <v>1198862816</v>
      </c>
      <c r="V42" s="48">
        <f>'P10'!Y9</f>
        <v>22914192912</v>
      </c>
      <c r="W42" s="281">
        <f t="shared" si="1"/>
        <v>6.5429542189199552E-3</v>
      </c>
      <c r="X42" s="327"/>
      <c r="Y42" s="471"/>
      <c r="Z42" s="471"/>
      <c r="AA42" s="471"/>
      <c r="AB42" s="471"/>
      <c r="AC42" s="471"/>
      <c r="AD42" s="471"/>
      <c r="AE42" s="471"/>
      <c r="AF42" s="471"/>
      <c r="AG42" s="471"/>
      <c r="AH42" s="471"/>
      <c r="AI42" s="471"/>
      <c r="AJ42" s="471"/>
      <c r="AK42" s="471"/>
      <c r="AL42" s="471"/>
      <c r="AM42" s="471"/>
      <c r="AN42" s="471"/>
      <c r="AO42" s="471"/>
      <c r="AP42" s="471"/>
      <c r="AQ42" s="471"/>
      <c r="AR42" s="471"/>
      <c r="AS42" s="471"/>
      <c r="AT42" s="471"/>
      <c r="AU42" s="471"/>
      <c r="AV42" s="471"/>
      <c r="AW42" s="471"/>
      <c r="AX42" s="471"/>
      <c r="AY42" s="471"/>
      <c r="AZ42" s="471"/>
      <c r="BA42" s="471"/>
      <c r="BB42" s="471"/>
      <c r="BC42" s="471"/>
      <c r="BD42" s="471"/>
      <c r="BE42" s="471"/>
      <c r="BF42" s="471"/>
      <c r="BG42" s="471"/>
      <c r="BH42" s="471"/>
      <c r="BI42" s="471"/>
      <c r="BJ42" s="471"/>
      <c r="BK42" s="471"/>
      <c r="BL42" s="471"/>
      <c r="BM42" s="471"/>
      <c r="BN42" s="471"/>
      <c r="BO42" s="471"/>
      <c r="BP42" s="471"/>
      <c r="BQ42" s="471"/>
      <c r="BR42" s="471"/>
      <c r="BS42" s="471"/>
      <c r="BT42" s="471"/>
      <c r="BU42" s="471"/>
      <c r="BV42" s="471"/>
      <c r="BW42" s="471"/>
      <c r="BX42" s="471"/>
      <c r="BY42" s="471"/>
      <c r="BZ42" s="471"/>
      <c r="CA42" s="471"/>
      <c r="CB42" s="471"/>
      <c r="CC42" s="471"/>
      <c r="CD42" s="471"/>
      <c r="CE42" s="471"/>
      <c r="CF42" s="471"/>
      <c r="CG42" s="471"/>
      <c r="CH42" s="471"/>
      <c r="CI42" s="471"/>
      <c r="CJ42" s="471"/>
      <c r="CK42" s="471"/>
      <c r="CL42" s="471"/>
      <c r="CM42" s="471"/>
      <c r="CN42" s="471"/>
      <c r="CO42" s="471"/>
      <c r="CP42" s="471"/>
      <c r="CQ42" s="471"/>
      <c r="CR42" s="471"/>
      <c r="CS42" s="471"/>
      <c r="CT42" s="471"/>
      <c r="CU42" s="471"/>
      <c r="CV42" s="471"/>
      <c r="CW42" s="471"/>
      <c r="CX42" s="471"/>
      <c r="CY42" s="471"/>
      <c r="CZ42" s="471"/>
      <c r="DA42" s="471"/>
      <c r="DB42" s="471"/>
      <c r="DC42" s="471"/>
      <c r="DD42" s="471"/>
      <c r="DE42" s="471"/>
      <c r="DF42" s="471"/>
      <c r="DG42" s="471"/>
      <c r="DH42" s="471"/>
      <c r="DI42" s="471"/>
      <c r="DJ42" s="471"/>
      <c r="DK42" s="471"/>
      <c r="DL42" s="471"/>
      <c r="DM42" s="471"/>
      <c r="DN42" s="471"/>
      <c r="DO42" s="471"/>
      <c r="DP42" s="471"/>
      <c r="DQ42" s="471"/>
      <c r="DR42" s="471"/>
      <c r="DS42" s="471"/>
      <c r="DT42" s="471"/>
      <c r="DU42" s="471"/>
      <c r="DV42" s="471"/>
      <c r="DW42" s="471"/>
      <c r="DX42" s="471"/>
      <c r="DY42" s="471"/>
      <c r="DZ42" s="471"/>
      <c r="EA42" s="471"/>
      <c r="EB42" s="471"/>
      <c r="EC42" s="471"/>
      <c r="ED42" s="471"/>
      <c r="EE42" s="471"/>
      <c r="EF42" s="471"/>
      <c r="EG42" s="471"/>
      <c r="EH42" s="471"/>
      <c r="EI42" s="471"/>
      <c r="EJ42" s="471"/>
      <c r="EK42" s="471"/>
      <c r="EL42" s="471"/>
      <c r="EM42" s="471"/>
      <c r="EN42" s="471"/>
      <c r="EO42" s="471"/>
      <c r="EP42" s="471"/>
      <c r="EQ42" s="471"/>
      <c r="ER42" s="471"/>
      <c r="ES42" s="471"/>
      <c r="ET42" s="471"/>
      <c r="EU42" s="471"/>
      <c r="EV42" s="471"/>
      <c r="EW42" s="471"/>
      <c r="EX42" s="471"/>
      <c r="EY42" s="471"/>
      <c r="EZ42" s="471"/>
      <c r="FA42" s="471"/>
      <c r="FB42" s="471"/>
      <c r="FC42" s="471"/>
      <c r="FD42" s="471"/>
      <c r="FE42" s="471"/>
      <c r="FF42" s="471"/>
      <c r="FG42" s="471"/>
      <c r="FH42" s="471"/>
      <c r="FI42" s="471"/>
      <c r="FJ42" s="471"/>
      <c r="FK42" s="471"/>
      <c r="FL42" s="471"/>
      <c r="FM42" s="471"/>
      <c r="FN42" s="471"/>
      <c r="FO42" s="471"/>
      <c r="FP42" s="471"/>
      <c r="FQ42" s="471"/>
      <c r="FR42" s="471"/>
      <c r="FS42" s="471"/>
      <c r="FT42" s="471"/>
      <c r="FU42" s="471"/>
      <c r="FV42" s="471"/>
      <c r="FW42" s="471"/>
      <c r="FX42" s="471"/>
      <c r="FY42" s="471"/>
      <c r="FZ42" s="471"/>
      <c r="GA42" s="471"/>
      <c r="GB42" s="471"/>
      <c r="GC42" s="471"/>
      <c r="GD42" s="471"/>
      <c r="GE42" s="471"/>
      <c r="GF42" s="471"/>
      <c r="GG42" s="471"/>
      <c r="GH42" s="471"/>
      <c r="GI42" s="471"/>
      <c r="GJ42" s="471"/>
      <c r="GK42" s="471"/>
      <c r="GL42" s="471"/>
      <c r="GM42" s="471"/>
      <c r="GN42" s="471"/>
      <c r="GO42" s="471"/>
      <c r="GP42" s="471"/>
      <c r="GQ42" s="471"/>
      <c r="GR42" s="471"/>
      <c r="GS42" s="471"/>
      <c r="GT42" s="471"/>
      <c r="GU42" s="471"/>
      <c r="GV42" s="471"/>
      <c r="GW42" s="471"/>
      <c r="GX42" s="471"/>
      <c r="GY42" s="471"/>
      <c r="GZ42" s="471"/>
      <c r="HA42" s="471"/>
      <c r="HB42" s="471"/>
      <c r="HC42" s="471"/>
      <c r="HD42" s="471"/>
      <c r="HE42" s="471"/>
      <c r="HF42" s="471"/>
      <c r="HG42" s="471"/>
      <c r="HH42" s="471"/>
      <c r="HI42" s="471"/>
      <c r="HJ42" s="471"/>
      <c r="HK42" s="471"/>
      <c r="HL42" s="471"/>
      <c r="HM42" s="471"/>
      <c r="HN42" s="471"/>
      <c r="HO42" s="471"/>
      <c r="HP42" s="471"/>
      <c r="HQ42" s="471"/>
      <c r="HR42" s="471"/>
      <c r="HS42" s="471"/>
      <c r="HT42" s="471"/>
      <c r="HU42" s="471"/>
      <c r="HV42" s="471"/>
      <c r="HW42" s="471"/>
      <c r="HX42" s="471"/>
      <c r="HY42" s="471"/>
      <c r="HZ42" s="471"/>
      <c r="IA42" s="471"/>
      <c r="IB42" s="471"/>
      <c r="IC42" s="471"/>
      <c r="ID42" s="471"/>
      <c r="IE42" s="471"/>
      <c r="IF42" s="471"/>
      <c r="IG42" s="471"/>
      <c r="IH42" s="471"/>
      <c r="II42" s="471"/>
      <c r="IJ42" s="471"/>
      <c r="IK42" s="471"/>
      <c r="IL42" s="471"/>
      <c r="IM42" s="471"/>
      <c r="IN42" s="471"/>
      <c r="IO42" s="471"/>
      <c r="IP42" s="471"/>
      <c r="IQ42" s="471"/>
      <c r="IR42" s="471"/>
      <c r="IS42" s="471"/>
      <c r="IT42" s="471"/>
      <c r="IU42" s="471"/>
      <c r="IV42" s="471"/>
      <c r="IW42" s="471"/>
      <c r="IX42" s="471"/>
      <c r="IY42" s="471"/>
      <c r="IZ42" s="471"/>
      <c r="JA42" s="471"/>
      <c r="JB42" s="471"/>
      <c r="JC42" s="471"/>
      <c r="JD42" s="471"/>
      <c r="JE42" s="471"/>
      <c r="JF42" s="471"/>
      <c r="JG42" s="471"/>
      <c r="JH42" s="471"/>
      <c r="JI42" s="471"/>
      <c r="JJ42" s="471"/>
      <c r="JK42" s="471"/>
      <c r="JL42" s="471"/>
      <c r="JM42" s="471"/>
      <c r="JN42" s="471"/>
      <c r="JO42" s="471"/>
      <c r="JP42" s="471"/>
      <c r="JQ42" s="471"/>
      <c r="JR42" s="471"/>
      <c r="JS42" s="471"/>
      <c r="JT42" s="471"/>
      <c r="JU42" s="471"/>
      <c r="JV42" s="471"/>
      <c r="JW42" s="471"/>
      <c r="JX42" s="471"/>
      <c r="JY42" s="471"/>
      <c r="JZ42" s="471"/>
      <c r="KA42" s="471"/>
      <c r="KB42" s="471"/>
      <c r="KC42" s="471"/>
      <c r="KD42" s="471"/>
      <c r="KE42" s="471"/>
      <c r="KF42" s="471"/>
      <c r="KG42" s="471"/>
      <c r="KH42" s="471"/>
      <c r="KI42" s="471"/>
      <c r="KJ42" s="471"/>
      <c r="KK42" s="471"/>
      <c r="KL42" s="471"/>
      <c r="KM42" s="471"/>
      <c r="KN42" s="471"/>
      <c r="KO42" s="471"/>
      <c r="KP42" s="471"/>
      <c r="KQ42" s="471"/>
      <c r="KR42" s="471"/>
      <c r="KS42" s="471"/>
      <c r="KT42" s="471"/>
      <c r="KU42" s="471"/>
      <c r="KV42" s="471"/>
      <c r="KW42" s="471"/>
      <c r="KX42" s="471"/>
      <c r="KY42" s="471"/>
      <c r="KZ42" s="471"/>
      <c r="LA42" s="471"/>
      <c r="LB42" s="471"/>
      <c r="LC42" s="471"/>
      <c r="LD42" s="471"/>
      <c r="LE42" s="471"/>
      <c r="LF42" s="471"/>
      <c r="LG42" s="471"/>
      <c r="LH42" s="471"/>
      <c r="LI42" s="471"/>
      <c r="LJ42" s="471"/>
      <c r="LK42" s="471"/>
      <c r="LL42" s="471"/>
      <c r="LM42" s="471"/>
      <c r="LN42" s="471"/>
      <c r="LO42" s="471"/>
      <c r="LP42" s="471"/>
      <c r="LQ42" s="471"/>
      <c r="LR42" s="471"/>
      <c r="LS42" s="471"/>
      <c r="LT42" s="471"/>
      <c r="LU42" s="471"/>
      <c r="LV42" s="471"/>
      <c r="LW42" s="471"/>
      <c r="LX42" s="471"/>
      <c r="LY42" s="471"/>
      <c r="LZ42" s="471"/>
      <c r="MA42" s="471"/>
      <c r="MB42" s="471"/>
      <c r="MC42" s="471"/>
      <c r="MD42" s="471"/>
      <c r="ME42" s="471"/>
      <c r="MF42" s="471"/>
      <c r="MG42" s="471"/>
      <c r="MH42" s="471"/>
      <c r="MI42" s="471"/>
      <c r="MJ42" s="471"/>
      <c r="MK42" s="471"/>
      <c r="ML42" s="471"/>
      <c r="MM42" s="471"/>
      <c r="MN42" s="471"/>
      <c r="MO42" s="471"/>
      <c r="MP42" s="471"/>
      <c r="MQ42" s="471"/>
      <c r="MR42" s="471"/>
      <c r="MS42" s="471"/>
      <c r="MT42" s="471"/>
      <c r="MU42" s="471"/>
      <c r="MV42" s="471"/>
      <c r="MW42" s="471"/>
      <c r="MX42" s="471"/>
      <c r="MY42" s="471"/>
      <c r="MZ42" s="471"/>
      <c r="NA42" s="471"/>
      <c r="NB42" s="471"/>
      <c r="NC42" s="471"/>
      <c r="ND42" s="471"/>
      <c r="NE42" s="471"/>
      <c r="NF42" s="471"/>
      <c r="NG42" s="471"/>
      <c r="NH42" s="471"/>
      <c r="NI42" s="471"/>
      <c r="NJ42" s="471"/>
      <c r="NK42" s="471"/>
      <c r="NL42" s="471"/>
      <c r="NM42" s="471"/>
      <c r="NN42" s="471"/>
      <c r="NO42" s="471"/>
      <c r="NP42" s="471"/>
      <c r="NQ42" s="471"/>
      <c r="NR42" s="471"/>
      <c r="NS42" s="471"/>
      <c r="NT42" s="471"/>
      <c r="NU42" s="471"/>
      <c r="NV42" s="471"/>
      <c r="NW42" s="471"/>
      <c r="NX42" s="471"/>
      <c r="NY42" s="471"/>
      <c r="NZ42" s="471"/>
      <c r="OA42" s="471"/>
      <c r="OB42" s="471"/>
      <c r="OC42" s="471"/>
      <c r="OD42" s="471"/>
      <c r="OE42" s="471"/>
      <c r="OF42" s="471"/>
      <c r="OG42" s="471"/>
      <c r="OH42" s="471"/>
      <c r="OI42" s="471"/>
      <c r="OJ42" s="471"/>
      <c r="OK42" s="471"/>
      <c r="OL42" s="471"/>
      <c r="OM42" s="471"/>
      <c r="ON42" s="471"/>
      <c r="OO42" s="471"/>
      <c r="OP42" s="471"/>
      <c r="OQ42" s="471"/>
      <c r="OR42" s="471"/>
      <c r="OS42" s="471"/>
      <c r="OT42" s="471"/>
      <c r="OU42" s="471"/>
      <c r="OV42" s="471"/>
      <c r="OW42" s="471"/>
      <c r="OX42" s="471"/>
      <c r="OY42" s="471"/>
      <c r="OZ42" s="471"/>
      <c r="PA42" s="471"/>
      <c r="PB42" s="471"/>
      <c r="PC42" s="471"/>
      <c r="PD42" s="471"/>
      <c r="PE42" s="471"/>
      <c r="PF42" s="471"/>
      <c r="PG42" s="471"/>
      <c r="PH42" s="471"/>
      <c r="PI42" s="471"/>
      <c r="PJ42" s="471"/>
      <c r="PK42" s="471"/>
      <c r="PL42" s="471"/>
      <c r="PM42" s="471"/>
      <c r="PN42" s="471"/>
      <c r="PO42" s="471"/>
      <c r="PP42" s="471"/>
      <c r="PQ42" s="471"/>
      <c r="PR42" s="471"/>
      <c r="PS42" s="471"/>
      <c r="PT42" s="471"/>
      <c r="PU42" s="471"/>
      <c r="PV42" s="471"/>
      <c r="PW42" s="471"/>
      <c r="PX42" s="471"/>
      <c r="PY42" s="471"/>
      <c r="PZ42" s="471"/>
      <c r="QA42" s="471"/>
      <c r="QB42" s="471"/>
      <c r="QC42" s="471"/>
      <c r="QD42" s="471"/>
      <c r="QE42" s="471"/>
      <c r="QF42" s="471"/>
      <c r="QG42" s="471"/>
      <c r="QH42" s="471"/>
      <c r="QI42" s="471"/>
      <c r="QJ42" s="471"/>
      <c r="QK42" s="471"/>
      <c r="QL42" s="471"/>
      <c r="QM42" s="471"/>
      <c r="QN42" s="471"/>
      <c r="QO42" s="471"/>
      <c r="QP42" s="471"/>
      <c r="QQ42" s="471"/>
      <c r="QR42" s="471"/>
      <c r="QS42" s="471"/>
      <c r="QT42" s="471"/>
      <c r="QU42" s="471"/>
      <c r="QV42" s="471"/>
      <c r="QW42" s="471"/>
      <c r="QX42" s="471"/>
      <c r="QY42" s="471"/>
      <c r="QZ42" s="471"/>
      <c r="RA42" s="471"/>
      <c r="RB42" s="471"/>
      <c r="RC42" s="471"/>
      <c r="RD42" s="471"/>
      <c r="RE42" s="471"/>
      <c r="RF42" s="471"/>
      <c r="RG42" s="471"/>
      <c r="RH42" s="471"/>
      <c r="RI42" s="471"/>
      <c r="RJ42" s="471"/>
      <c r="RK42" s="471"/>
      <c r="RL42" s="471"/>
      <c r="RM42" s="471"/>
      <c r="RN42" s="471"/>
      <c r="RO42" s="471"/>
      <c r="RP42" s="471"/>
      <c r="RQ42" s="471"/>
      <c r="RR42" s="471"/>
      <c r="RS42" s="471"/>
      <c r="RT42" s="471"/>
      <c r="RU42" s="471"/>
      <c r="RV42" s="471"/>
      <c r="RW42" s="471"/>
      <c r="RX42" s="471"/>
      <c r="RY42" s="471"/>
      <c r="RZ42" s="471"/>
      <c r="SA42" s="471"/>
      <c r="SB42" s="471"/>
      <c r="SC42" s="471"/>
      <c r="SD42" s="471"/>
      <c r="SE42" s="471"/>
      <c r="SF42" s="471"/>
      <c r="SG42" s="471"/>
      <c r="SH42" s="471"/>
      <c r="SI42" s="471"/>
      <c r="SJ42" s="471"/>
      <c r="SK42" s="471"/>
      <c r="SL42" s="471"/>
      <c r="SM42" s="471"/>
      <c r="SN42" s="471"/>
      <c r="SO42" s="471"/>
      <c r="SP42" s="471"/>
      <c r="SQ42" s="471"/>
      <c r="SR42" s="471"/>
      <c r="SS42" s="471"/>
      <c r="ST42" s="471"/>
      <c r="SU42" s="471"/>
      <c r="SV42" s="471"/>
      <c r="SW42" s="471"/>
      <c r="SX42" s="471"/>
      <c r="SY42" s="471"/>
      <c r="SZ42" s="471"/>
      <c r="TA42" s="471"/>
      <c r="TB42" s="471"/>
      <c r="TC42" s="471"/>
      <c r="TD42" s="471"/>
      <c r="TE42" s="471"/>
      <c r="TF42" s="471"/>
      <c r="TG42" s="471"/>
      <c r="TH42" s="471"/>
      <c r="TI42" s="471"/>
      <c r="TJ42" s="471"/>
      <c r="TK42" s="471"/>
      <c r="TL42" s="471"/>
      <c r="TM42" s="471"/>
      <c r="TN42" s="471"/>
      <c r="TO42" s="471"/>
      <c r="TP42" s="471"/>
      <c r="TQ42" s="471"/>
      <c r="TR42" s="471"/>
      <c r="TS42" s="471"/>
      <c r="TT42" s="471"/>
      <c r="TU42" s="471"/>
      <c r="TV42" s="471"/>
      <c r="TW42" s="471"/>
      <c r="TX42" s="471"/>
      <c r="TY42" s="471"/>
      <c r="TZ42" s="471"/>
      <c r="UA42" s="471"/>
      <c r="UB42" s="471"/>
      <c r="UC42" s="471"/>
      <c r="UD42" s="471"/>
      <c r="UE42" s="471"/>
      <c r="UF42" s="471"/>
      <c r="UG42" s="471"/>
      <c r="UH42" s="471"/>
      <c r="UI42" s="471"/>
      <c r="UJ42" s="471"/>
      <c r="UK42" s="471"/>
      <c r="UL42" s="471"/>
      <c r="UM42" s="471"/>
      <c r="UN42" s="471"/>
      <c r="UO42" s="471"/>
      <c r="UP42" s="471"/>
      <c r="UQ42" s="471"/>
      <c r="UR42" s="471"/>
      <c r="US42" s="471"/>
      <c r="UT42" s="471"/>
      <c r="UU42" s="471"/>
      <c r="UV42" s="471"/>
      <c r="UW42" s="471"/>
      <c r="UX42" s="471"/>
      <c r="UY42" s="471"/>
      <c r="UZ42" s="471"/>
      <c r="VA42" s="471"/>
      <c r="VB42" s="471"/>
      <c r="VC42" s="471"/>
      <c r="VD42" s="471"/>
      <c r="VE42" s="471"/>
      <c r="VF42" s="471"/>
      <c r="VG42" s="471"/>
      <c r="VH42" s="471"/>
      <c r="VI42" s="471"/>
      <c r="VJ42" s="471"/>
      <c r="VK42" s="471"/>
      <c r="VL42" s="471"/>
      <c r="VM42" s="471"/>
      <c r="VN42" s="471"/>
      <c r="VO42" s="471"/>
      <c r="VP42" s="471"/>
      <c r="VQ42" s="471"/>
      <c r="VR42" s="471"/>
      <c r="VS42" s="471"/>
      <c r="VT42" s="471"/>
      <c r="VU42" s="471"/>
      <c r="VV42" s="471"/>
      <c r="VW42" s="471"/>
      <c r="VX42" s="471"/>
      <c r="VY42" s="471"/>
      <c r="VZ42" s="471"/>
      <c r="WA42" s="471"/>
      <c r="WB42" s="471"/>
      <c r="WC42" s="471"/>
      <c r="WD42" s="471"/>
      <c r="WE42" s="471"/>
      <c r="WF42" s="471"/>
      <c r="WG42" s="471"/>
      <c r="WH42" s="471"/>
      <c r="WI42" s="471"/>
      <c r="WJ42" s="471"/>
      <c r="WK42" s="471"/>
      <c r="WL42" s="471"/>
      <c r="WM42" s="471"/>
      <c r="WN42" s="471"/>
      <c r="WO42" s="471"/>
      <c r="WP42" s="471"/>
      <c r="WQ42" s="471"/>
      <c r="WR42" s="471"/>
      <c r="WS42" s="471"/>
      <c r="WT42" s="471"/>
      <c r="WU42" s="471"/>
      <c r="WV42" s="471"/>
      <c r="WW42" s="471"/>
      <c r="WX42" s="471"/>
      <c r="WY42" s="471"/>
      <c r="WZ42" s="471"/>
      <c r="XA42" s="471"/>
      <c r="XB42" s="471"/>
      <c r="XC42" s="471"/>
      <c r="XD42" s="471"/>
      <c r="XE42" s="471"/>
      <c r="XF42" s="471"/>
      <c r="XG42" s="471"/>
      <c r="XH42" s="471"/>
      <c r="XI42" s="471"/>
      <c r="XJ42" s="471"/>
      <c r="XK42" s="471"/>
      <c r="XL42" s="471"/>
      <c r="XM42" s="471"/>
      <c r="XN42" s="471"/>
      <c r="XO42" s="471"/>
      <c r="XP42" s="471"/>
      <c r="XQ42" s="471"/>
      <c r="XR42" s="471"/>
      <c r="XS42" s="471"/>
      <c r="XT42" s="471"/>
      <c r="XU42" s="471"/>
      <c r="XV42" s="471"/>
      <c r="XW42" s="471"/>
      <c r="XX42" s="471"/>
      <c r="XY42" s="471"/>
      <c r="XZ42" s="471"/>
      <c r="YA42" s="471"/>
      <c r="YB42" s="471"/>
      <c r="YC42" s="471"/>
      <c r="YD42" s="471"/>
      <c r="YE42" s="471"/>
      <c r="YF42" s="471"/>
      <c r="YG42" s="471"/>
      <c r="YH42" s="471"/>
      <c r="YI42" s="471"/>
      <c r="YJ42" s="471"/>
      <c r="YK42" s="471"/>
      <c r="YL42" s="471"/>
      <c r="YM42" s="471"/>
      <c r="YN42" s="471"/>
      <c r="YO42" s="471"/>
      <c r="YP42" s="471"/>
      <c r="YQ42" s="471"/>
      <c r="YR42" s="471"/>
      <c r="YS42" s="471"/>
      <c r="YT42" s="471"/>
      <c r="YU42" s="471"/>
      <c r="YV42" s="471"/>
      <c r="YW42" s="471"/>
      <c r="YX42" s="471"/>
      <c r="YY42" s="471"/>
      <c r="YZ42" s="471"/>
      <c r="ZA42" s="471"/>
      <c r="ZB42" s="471"/>
      <c r="ZC42" s="471"/>
      <c r="ZD42" s="471"/>
      <c r="ZE42" s="471"/>
      <c r="ZF42" s="471"/>
      <c r="ZG42" s="471"/>
      <c r="ZH42" s="471"/>
      <c r="ZI42" s="471"/>
      <c r="ZJ42" s="471"/>
      <c r="ZK42" s="471"/>
      <c r="ZL42" s="471"/>
      <c r="ZM42" s="471"/>
      <c r="ZN42" s="471"/>
      <c r="ZO42" s="471"/>
      <c r="ZP42" s="471"/>
      <c r="ZQ42" s="471"/>
      <c r="ZR42" s="471"/>
      <c r="ZS42" s="471"/>
      <c r="ZT42" s="471"/>
      <c r="ZU42" s="471"/>
      <c r="ZV42" s="471"/>
      <c r="ZW42" s="471"/>
      <c r="ZX42" s="471"/>
      <c r="ZY42" s="471"/>
      <c r="ZZ42" s="471"/>
      <c r="AAA42" s="471"/>
      <c r="AAB42" s="471"/>
      <c r="AAC42" s="471"/>
      <c r="AAD42" s="471"/>
      <c r="AAE42" s="471"/>
      <c r="AAF42" s="471"/>
      <c r="AAG42" s="471"/>
      <c r="AAH42" s="471"/>
      <c r="AAI42" s="471"/>
      <c r="AAJ42" s="471"/>
      <c r="AAK42" s="471"/>
      <c r="AAL42" s="471"/>
      <c r="AAM42" s="471"/>
      <c r="AAN42" s="471"/>
      <c r="AAO42" s="471"/>
      <c r="AAP42" s="471"/>
      <c r="AAQ42" s="471"/>
      <c r="AAR42" s="471"/>
      <c r="AAS42" s="471"/>
      <c r="AAT42" s="471"/>
      <c r="AAU42" s="471"/>
      <c r="AAV42" s="471"/>
      <c r="AAW42" s="471"/>
      <c r="AAX42" s="471"/>
      <c r="AAY42" s="471"/>
      <c r="AAZ42" s="471"/>
      <c r="ABA42" s="471"/>
      <c r="ABB42" s="471"/>
      <c r="ABC42" s="471"/>
      <c r="ABD42" s="471"/>
      <c r="ABE42" s="471"/>
      <c r="ABF42" s="471"/>
      <c r="ABG42" s="471"/>
      <c r="ABH42" s="471"/>
      <c r="ABI42" s="471"/>
      <c r="ABJ42" s="471"/>
      <c r="ABK42" s="471"/>
      <c r="ABL42" s="471"/>
      <c r="ABM42" s="471"/>
      <c r="ABN42" s="471"/>
      <c r="ABO42" s="471"/>
      <c r="ABP42" s="471"/>
      <c r="ABQ42" s="471"/>
      <c r="ABR42" s="471"/>
      <c r="ABS42" s="471"/>
      <c r="ABT42" s="471"/>
      <c r="ABU42" s="471"/>
      <c r="ABV42" s="471"/>
      <c r="ABW42" s="471"/>
      <c r="ABX42" s="471"/>
      <c r="ABY42" s="471"/>
      <c r="ABZ42" s="471"/>
      <c r="ACA42" s="471"/>
      <c r="ACB42" s="471"/>
      <c r="ACC42" s="471"/>
      <c r="ACD42" s="471"/>
      <c r="ACE42" s="471"/>
      <c r="ACF42" s="471"/>
      <c r="ACG42" s="471"/>
      <c r="ACH42" s="471"/>
      <c r="ACI42" s="471"/>
      <c r="ACJ42" s="471"/>
      <c r="ACK42" s="471"/>
      <c r="ACL42" s="471"/>
      <c r="ACM42" s="471"/>
      <c r="ACN42" s="471"/>
      <c r="ACO42" s="471"/>
      <c r="ACP42" s="471"/>
      <c r="ACQ42" s="471"/>
      <c r="ACR42" s="471"/>
      <c r="ACS42" s="471"/>
      <c r="ACT42" s="471"/>
      <c r="ACU42" s="471"/>
      <c r="ACV42" s="471"/>
      <c r="ACW42" s="471"/>
      <c r="ACX42" s="471"/>
      <c r="ACY42" s="471"/>
      <c r="ACZ42" s="471"/>
      <c r="ADA42" s="471"/>
      <c r="ADB42" s="471"/>
      <c r="ADC42" s="471"/>
      <c r="ADD42" s="471"/>
      <c r="ADE42" s="471"/>
      <c r="ADF42" s="471"/>
      <c r="ADG42" s="471"/>
      <c r="ADH42" s="471"/>
      <c r="ADI42" s="471"/>
      <c r="ADJ42" s="471"/>
      <c r="ADK42" s="471"/>
      <c r="ADL42" s="471"/>
      <c r="ADM42" s="471"/>
      <c r="ADN42" s="471"/>
      <c r="ADO42" s="471"/>
      <c r="ADP42" s="471"/>
      <c r="ADQ42" s="471"/>
      <c r="ADR42" s="471"/>
      <c r="ADS42" s="471"/>
      <c r="ADT42" s="471"/>
      <c r="ADU42" s="471"/>
      <c r="ADV42" s="471"/>
      <c r="ADW42" s="471"/>
      <c r="ADX42" s="471"/>
      <c r="ADY42" s="471"/>
      <c r="ADZ42" s="471"/>
      <c r="AEA42" s="471"/>
      <c r="AEB42" s="471"/>
      <c r="AEC42" s="471"/>
      <c r="AED42" s="471"/>
      <c r="AEE42" s="471"/>
      <c r="AEF42" s="471"/>
      <c r="AEG42" s="471"/>
      <c r="AEH42" s="471"/>
      <c r="AEI42" s="471"/>
      <c r="AEJ42" s="471"/>
      <c r="AEK42" s="471"/>
      <c r="AEL42" s="471"/>
      <c r="AEM42" s="471"/>
      <c r="AEN42" s="471"/>
      <c r="AEO42" s="471"/>
      <c r="AEP42" s="471"/>
      <c r="AEQ42" s="471"/>
      <c r="AER42" s="471"/>
      <c r="AES42" s="471"/>
      <c r="AET42" s="471"/>
      <c r="AEU42" s="471"/>
      <c r="AEV42" s="471"/>
      <c r="AEW42" s="471"/>
      <c r="AEX42" s="471"/>
      <c r="AEY42" s="471"/>
      <c r="AEZ42" s="471"/>
      <c r="AFA42" s="471"/>
      <c r="AFB42" s="471"/>
      <c r="AFC42" s="471"/>
      <c r="AFD42" s="471"/>
      <c r="AFE42" s="471"/>
      <c r="AFF42" s="471"/>
      <c r="AFG42" s="471"/>
      <c r="AFH42" s="471"/>
      <c r="AFI42" s="471"/>
      <c r="AFJ42" s="471"/>
      <c r="AFK42" s="471"/>
      <c r="AFL42" s="471"/>
      <c r="AFM42" s="471"/>
      <c r="AFN42" s="471"/>
      <c r="AFO42" s="471"/>
      <c r="AFP42" s="471"/>
      <c r="AFQ42" s="471"/>
      <c r="AFR42" s="471"/>
      <c r="AFS42" s="471"/>
      <c r="AFT42" s="471"/>
      <c r="AFU42" s="471"/>
      <c r="AFV42" s="471"/>
      <c r="AFW42" s="471"/>
      <c r="AFX42" s="471"/>
      <c r="AFY42" s="471"/>
      <c r="AFZ42" s="471"/>
      <c r="AGA42" s="471"/>
      <c r="AGB42" s="471"/>
      <c r="AGC42" s="471"/>
      <c r="AGD42" s="471"/>
      <c r="AGE42" s="471"/>
      <c r="AGF42" s="471"/>
      <c r="AGG42" s="471"/>
      <c r="AGH42" s="471"/>
      <c r="AGI42" s="471"/>
      <c r="AGJ42" s="471"/>
      <c r="AGK42" s="471"/>
      <c r="AGL42" s="471"/>
      <c r="AGM42" s="471"/>
      <c r="AGN42" s="471"/>
      <c r="AGO42" s="471"/>
      <c r="AGP42" s="471"/>
      <c r="AGQ42" s="471"/>
      <c r="AGR42" s="471"/>
      <c r="AGS42" s="471"/>
      <c r="AGT42" s="471"/>
      <c r="AGU42" s="471"/>
      <c r="AGV42" s="471"/>
      <c r="AGW42" s="471"/>
      <c r="AGX42" s="471"/>
      <c r="AGY42" s="471"/>
      <c r="AGZ42" s="471"/>
      <c r="AHA42" s="471"/>
      <c r="AHB42" s="471"/>
      <c r="AHC42" s="471"/>
      <c r="AHD42" s="471"/>
      <c r="AHE42" s="471"/>
      <c r="AHF42" s="471"/>
      <c r="AHG42" s="471"/>
      <c r="AHH42" s="471"/>
      <c r="AHI42" s="471"/>
      <c r="AHJ42" s="471"/>
      <c r="AHK42" s="471"/>
      <c r="AHL42" s="471"/>
      <c r="AHM42" s="471"/>
      <c r="AHN42" s="471"/>
      <c r="AHO42" s="471"/>
      <c r="AHP42" s="471"/>
      <c r="AHQ42" s="471"/>
      <c r="AHR42" s="471"/>
      <c r="AHS42" s="471"/>
      <c r="AHT42" s="471"/>
      <c r="AHU42" s="471"/>
      <c r="AHV42" s="471"/>
      <c r="AHW42" s="471"/>
      <c r="AHX42" s="471"/>
      <c r="AHY42" s="471"/>
      <c r="AHZ42" s="471"/>
      <c r="AIA42" s="471"/>
      <c r="AIB42" s="471"/>
      <c r="AIC42" s="471"/>
      <c r="AID42" s="471"/>
      <c r="AIE42" s="471"/>
      <c r="AIF42" s="471"/>
      <c r="AIG42" s="471"/>
      <c r="AIH42" s="471"/>
      <c r="AII42" s="471"/>
      <c r="AIJ42" s="471"/>
      <c r="AIK42" s="471"/>
      <c r="AIL42" s="471"/>
      <c r="AIM42" s="471"/>
      <c r="AIN42" s="471"/>
      <c r="AIO42" s="471"/>
      <c r="AIP42" s="471"/>
      <c r="AIQ42" s="471"/>
      <c r="AIR42" s="471"/>
      <c r="AIS42" s="471"/>
      <c r="AIT42" s="471"/>
      <c r="AIU42" s="471"/>
      <c r="AIV42" s="471"/>
      <c r="AIW42" s="471"/>
      <c r="AIX42" s="471"/>
      <c r="AIY42" s="471"/>
      <c r="AIZ42" s="471"/>
      <c r="AJA42" s="471"/>
      <c r="AJB42" s="471"/>
      <c r="AJC42" s="471"/>
      <c r="AJD42" s="471"/>
      <c r="AJE42" s="471"/>
      <c r="AJF42" s="471"/>
      <c r="AJG42" s="471"/>
      <c r="AJH42" s="471"/>
      <c r="AJI42" s="471"/>
      <c r="AJJ42" s="471"/>
      <c r="AJK42" s="471"/>
      <c r="AJL42" s="471"/>
      <c r="AJM42" s="471"/>
      <c r="AJN42" s="471"/>
      <c r="AJO42" s="471"/>
      <c r="AJP42" s="471"/>
      <c r="AJQ42" s="471"/>
      <c r="AJR42" s="471"/>
      <c r="AJS42" s="471"/>
      <c r="AJT42" s="471"/>
      <c r="AJU42" s="471"/>
      <c r="AJV42" s="471"/>
      <c r="AJW42" s="471"/>
      <c r="AJX42" s="471"/>
      <c r="AJY42" s="471"/>
      <c r="AJZ42" s="471"/>
      <c r="AKA42" s="471"/>
      <c r="AKB42" s="471"/>
      <c r="AKC42" s="471"/>
      <c r="AKD42" s="471"/>
      <c r="AKE42" s="471"/>
      <c r="AKF42" s="471"/>
      <c r="AKG42" s="471"/>
      <c r="AKH42" s="471"/>
      <c r="AKI42" s="471"/>
      <c r="AKJ42" s="471"/>
      <c r="AKK42" s="471"/>
      <c r="AKL42" s="471"/>
      <c r="AKM42" s="471"/>
      <c r="AKN42" s="471"/>
      <c r="AKO42" s="471"/>
      <c r="AKP42" s="471"/>
      <c r="AKQ42" s="471"/>
      <c r="AKR42" s="471"/>
      <c r="AKS42" s="471"/>
      <c r="AKT42" s="471"/>
      <c r="AKU42" s="471"/>
      <c r="AKV42" s="471"/>
      <c r="AKW42" s="471"/>
      <c r="AKX42" s="471"/>
      <c r="AKY42" s="471"/>
      <c r="AKZ42" s="471"/>
      <c r="ALA42" s="471"/>
      <c r="ALB42" s="471"/>
      <c r="ALC42" s="471"/>
      <c r="ALD42" s="471"/>
      <c r="ALE42" s="471"/>
      <c r="ALF42" s="471"/>
      <c r="ALG42" s="471"/>
      <c r="ALH42" s="471"/>
      <c r="ALI42" s="471"/>
      <c r="ALJ42" s="471"/>
      <c r="ALK42" s="471"/>
      <c r="ALL42" s="471"/>
      <c r="ALM42" s="471"/>
      <c r="ALN42" s="471"/>
      <c r="ALO42" s="471"/>
      <c r="ALP42" s="471"/>
      <c r="ALQ42" s="471"/>
      <c r="ALR42" s="471"/>
      <c r="ALS42" s="471"/>
      <c r="ALT42" s="471"/>
      <c r="ALU42" s="471"/>
      <c r="ALV42" s="471"/>
      <c r="ALW42" s="471"/>
      <c r="ALX42" s="471"/>
      <c r="ALY42" s="471"/>
      <c r="ALZ42" s="471"/>
      <c r="AMA42" s="471"/>
      <c r="AMB42" s="471"/>
      <c r="AMC42" s="471"/>
      <c r="AMD42" s="471"/>
      <c r="AME42" s="471"/>
      <c r="AMF42" s="471"/>
      <c r="AMG42" s="471"/>
      <c r="AMH42" s="471"/>
      <c r="AMI42" s="471"/>
      <c r="AMJ42" s="471"/>
      <c r="AMK42" s="471"/>
      <c r="AML42" s="471"/>
      <c r="AMM42" s="471"/>
      <c r="AMN42" s="471"/>
      <c r="AMO42" s="471"/>
      <c r="AMP42" s="471"/>
      <c r="AMQ42" s="471"/>
      <c r="AMR42" s="471"/>
      <c r="AMS42" s="471"/>
      <c r="AMT42" s="471"/>
      <c r="AMU42" s="471"/>
      <c r="AMV42" s="471"/>
      <c r="AMW42" s="471"/>
      <c r="AMX42" s="471"/>
      <c r="AMY42" s="471"/>
      <c r="AMZ42" s="471"/>
      <c r="ANA42" s="471"/>
      <c r="ANB42" s="471"/>
      <c r="ANC42" s="471"/>
      <c r="AND42" s="471"/>
      <c r="ANE42" s="471"/>
      <c r="ANF42" s="471"/>
      <c r="ANG42" s="471"/>
      <c r="ANH42" s="471"/>
      <c r="ANI42" s="471"/>
      <c r="ANJ42" s="471"/>
      <c r="ANK42" s="471"/>
      <c r="ANL42" s="471"/>
      <c r="ANM42" s="471"/>
      <c r="ANN42" s="471"/>
      <c r="ANO42" s="471"/>
      <c r="ANP42" s="471"/>
      <c r="ANQ42" s="471"/>
      <c r="ANR42" s="471"/>
      <c r="ANS42" s="471"/>
      <c r="ANT42" s="471"/>
      <c r="ANU42" s="471"/>
      <c r="ANV42" s="471"/>
      <c r="ANW42" s="471"/>
      <c r="ANX42" s="471"/>
      <c r="ANY42" s="471"/>
      <c r="ANZ42" s="471"/>
      <c r="AOA42" s="471"/>
      <c r="AOB42" s="471"/>
      <c r="AOC42" s="471"/>
      <c r="AOD42" s="471"/>
      <c r="AOE42" s="471"/>
      <c r="AOF42" s="471"/>
      <c r="AOG42" s="471"/>
      <c r="AOH42" s="471"/>
      <c r="AOI42" s="471"/>
      <c r="AOJ42" s="471"/>
      <c r="AOK42" s="471"/>
      <c r="AOL42" s="471"/>
      <c r="AOM42" s="471"/>
      <c r="AON42" s="471"/>
      <c r="AOO42" s="471"/>
      <c r="AOP42" s="471"/>
      <c r="AOQ42" s="471"/>
      <c r="AOR42" s="471"/>
      <c r="AOS42" s="471"/>
      <c r="AOT42" s="471"/>
      <c r="AOU42" s="471"/>
      <c r="AOV42" s="471"/>
      <c r="AOW42" s="471"/>
      <c r="AOX42" s="471"/>
      <c r="AOY42" s="471"/>
      <c r="AOZ42" s="471"/>
      <c r="APA42" s="471"/>
      <c r="APB42" s="471"/>
      <c r="APC42" s="471"/>
      <c r="APD42" s="471"/>
      <c r="APE42" s="471"/>
      <c r="APF42" s="471"/>
      <c r="APG42" s="471"/>
      <c r="APH42" s="471"/>
      <c r="API42" s="471"/>
      <c r="APJ42" s="471"/>
      <c r="APK42" s="471"/>
      <c r="APL42" s="471"/>
      <c r="APM42" s="471"/>
      <c r="APN42" s="471"/>
      <c r="APO42" s="471"/>
      <c r="APP42" s="471"/>
      <c r="APQ42" s="471"/>
      <c r="APR42" s="471"/>
      <c r="APS42" s="471"/>
      <c r="APT42" s="471"/>
      <c r="APU42" s="471"/>
      <c r="APV42" s="471"/>
      <c r="APW42" s="471"/>
      <c r="APX42" s="471"/>
      <c r="APY42" s="471"/>
      <c r="APZ42" s="471"/>
      <c r="AQA42" s="471"/>
      <c r="AQB42" s="471"/>
      <c r="AQC42" s="471"/>
      <c r="AQD42" s="471"/>
      <c r="AQE42" s="471"/>
      <c r="AQF42" s="471"/>
      <c r="AQG42" s="471"/>
      <c r="AQH42" s="471"/>
      <c r="AQI42" s="471"/>
      <c r="AQJ42" s="471"/>
      <c r="AQK42" s="471"/>
      <c r="AQL42" s="471"/>
      <c r="AQM42" s="471"/>
      <c r="AQN42" s="471"/>
      <c r="AQO42" s="471"/>
      <c r="AQP42" s="471"/>
      <c r="AQQ42" s="471"/>
      <c r="AQR42" s="471"/>
      <c r="AQS42" s="471"/>
      <c r="AQT42" s="471"/>
      <c r="AQU42" s="471"/>
      <c r="AQV42" s="471"/>
      <c r="AQW42" s="471"/>
      <c r="AQX42" s="471"/>
      <c r="AQY42" s="471"/>
      <c r="AQZ42" s="471"/>
      <c r="ARA42" s="471"/>
      <c r="ARB42" s="471"/>
      <c r="ARC42" s="471"/>
      <c r="ARD42" s="471"/>
      <c r="ARE42" s="471"/>
      <c r="ARF42" s="471"/>
      <c r="ARG42" s="471"/>
      <c r="ARH42" s="471"/>
      <c r="ARI42" s="471"/>
      <c r="ARJ42" s="471"/>
      <c r="ARK42" s="471"/>
      <c r="ARL42" s="471"/>
      <c r="ARM42" s="471"/>
      <c r="ARN42" s="471"/>
      <c r="ARO42" s="471"/>
      <c r="ARP42" s="471"/>
      <c r="ARQ42" s="471"/>
      <c r="ARR42" s="471"/>
      <c r="ARS42" s="471"/>
      <c r="ART42" s="471"/>
      <c r="ARU42" s="471"/>
      <c r="ARV42" s="471"/>
      <c r="ARW42" s="471"/>
      <c r="ARX42" s="471"/>
      <c r="ARY42" s="471"/>
      <c r="ARZ42" s="471"/>
      <c r="ASA42" s="471"/>
      <c r="ASB42" s="471"/>
      <c r="ASC42" s="471"/>
      <c r="ASD42" s="471"/>
      <c r="ASE42" s="471"/>
      <c r="ASF42" s="471"/>
      <c r="ASG42" s="471"/>
      <c r="ASH42" s="471"/>
      <c r="ASI42" s="471"/>
      <c r="ASJ42" s="471"/>
      <c r="ASK42" s="471"/>
      <c r="ASL42" s="471"/>
      <c r="ASM42" s="471"/>
      <c r="ASN42" s="471"/>
      <c r="ASO42" s="471"/>
      <c r="ASP42" s="471"/>
      <c r="ASQ42" s="471"/>
      <c r="ASR42" s="471"/>
      <c r="ASS42" s="471"/>
      <c r="AST42" s="471"/>
      <c r="ASU42" s="471"/>
      <c r="ASV42" s="471"/>
      <c r="ASW42" s="471"/>
      <c r="ASX42" s="471"/>
      <c r="ASY42" s="471"/>
      <c r="ASZ42" s="471"/>
      <c r="ATA42" s="471"/>
      <c r="ATB42" s="471"/>
      <c r="ATC42" s="471"/>
      <c r="ATD42" s="471"/>
      <c r="ATE42" s="471"/>
      <c r="ATF42" s="471"/>
      <c r="ATG42" s="471"/>
      <c r="ATH42" s="471"/>
      <c r="ATI42" s="471"/>
      <c r="ATJ42" s="471"/>
      <c r="ATK42" s="471"/>
      <c r="ATL42" s="471"/>
      <c r="ATM42" s="471"/>
      <c r="ATN42" s="471"/>
      <c r="ATO42" s="471"/>
      <c r="ATP42" s="471"/>
      <c r="ATQ42" s="471"/>
      <c r="ATR42" s="471"/>
      <c r="ATS42" s="471"/>
      <c r="ATT42" s="471"/>
      <c r="ATU42" s="471"/>
      <c r="ATV42" s="471"/>
      <c r="ATW42" s="471"/>
      <c r="ATX42" s="471"/>
      <c r="ATY42" s="471"/>
      <c r="ATZ42" s="471"/>
      <c r="AUA42" s="471"/>
      <c r="AUB42" s="471"/>
      <c r="AUC42" s="471"/>
      <c r="AUD42" s="471"/>
      <c r="AUE42" s="471"/>
      <c r="AUF42" s="471"/>
      <c r="AUG42" s="471"/>
      <c r="AUH42" s="471"/>
      <c r="AUI42" s="471"/>
      <c r="AUJ42" s="471"/>
      <c r="AUK42" s="471"/>
      <c r="AUL42" s="471"/>
      <c r="AUM42" s="471"/>
      <c r="AUN42" s="471"/>
      <c r="AUO42" s="471"/>
      <c r="AUP42" s="471"/>
      <c r="AUQ42" s="471"/>
      <c r="AUR42" s="471"/>
      <c r="AUS42" s="471"/>
      <c r="AUT42" s="471"/>
      <c r="AUU42" s="471"/>
      <c r="AUV42" s="471"/>
      <c r="AUW42" s="471"/>
      <c r="AUX42" s="471"/>
      <c r="AUY42" s="471"/>
      <c r="AUZ42" s="471"/>
      <c r="AVA42" s="471"/>
      <c r="AVB42" s="471"/>
      <c r="AVC42" s="471"/>
      <c r="AVD42" s="471"/>
      <c r="AVE42" s="471"/>
      <c r="AVF42" s="471"/>
      <c r="AVG42" s="471"/>
      <c r="AVH42" s="471"/>
      <c r="AVI42" s="471"/>
      <c r="AVJ42" s="471"/>
      <c r="AVK42" s="471"/>
      <c r="AVL42" s="471"/>
      <c r="AVM42" s="471"/>
      <c r="AVN42" s="471"/>
      <c r="AVO42" s="471"/>
      <c r="AVP42" s="471"/>
      <c r="AVQ42" s="471"/>
      <c r="AVR42" s="471"/>
      <c r="AVS42" s="471"/>
      <c r="AVT42" s="471"/>
      <c r="AVU42" s="471"/>
      <c r="AVV42" s="471"/>
      <c r="AVW42" s="471"/>
      <c r="AVX42" s="471"/>
      <c r="AVY42" s="471"/>
      <c r="AVZ42" s="471"/>
      <c r="AWA42" s="471"/>
      <c r="AWB42" s="471"/>
      <c r="AWC42" s="471"/>
      <c r="AWD42" s="471"/>
      <c r="AWE42" s="471"/>
      <c r="AWF42" s="471"/>
      <c r="AWG42" s="471"/>
      <c r="AWH42" s="471"/>
      <c r="AWI42" s="471"/>
      <c r="AWJ42" s="471"/>
      <c r="AWK42" s="471"/>
      <c r="AWL42" s="471"/>
      <c r="AWM42" s="471"/>
      <c r="AWN42" s="471"/>
      <c r="AWO42" s="471"/>
      <c r="AWP42" s="471"/>
      <c r="AWQ42" s="471"/>
      <c r="AWR42" s="471"/>
      <c r="AWS42" s="471"/>
      <c r="AWT42" s="471"/>
      <c r="AWU42" s="471"/>
      <c r="AWV42" s="471"/>
      <c r="AWW42" s="471"/>
      <c r="AWX42" s="471"/>
      <c r="AWY42" s="471"/>
      <c r="AWZ42" s="471"/>
      <c r="AXA42" s="471"/>
      <c r="AXB42" s="471"/>
      <c r="AXC42" s="471"/>
      <c r="AXD42" s="471"/>
      <c r="AXE42" s="471"/>
      <c r="AXF42" s="471"/>
      <c r="AXG42" s="471"/>
      <c r="AXH42" s="471"/>
      <c r="AXI42" s="471"/>
      <c r="AXJ42" s="471"/>
      <c r="AXK42" s="471"/>
      <c r="AXL42" s="471"/>
      <c r="AXM42" s="471"/>
      <c r="AXN42" s="471"/>
      <c r="AXO42" s="471"/>
      <c r="AXP42" s="471"/>
      <c r="AXQ42" s="471"/>
      <c r="AXR42" s="471"/>
      <c r="AXS42" s="471"/>
      <c r="AXT42" s="471"/>
      <c r="AXU42" s="471"/>
      <c r="AXV42" s="471"/>
      <c r="AXW42" s="471"/>
      <c r="AXX42" s="471"/>
      <c r="AXY42" s="471"/>
      <c r="AXZ42" s="471"/>
      <c r="AYA42" s="471"/>
      <c r="AYB42" s="471"/>
      <c r="AYC42" s="471"/>
      <c r="AYD42" s="471"/>
      <c r="AYE42" s="471"/>
      <c r="AYF42" s="471"/>
      <c r="AYG42" s="471"/>
      <c r="AYH42" s="471"/>
      <c r="AYI42" s="471"/>
      <c r="AYJ42" s="471"/>
      <c r="AYK42" s="471"/>
      <c r="AYL42" s="471"/>
      <c r="AYM42" s="471"/>
      <c r="AYN42" s="471"/>
      <c r="AYO42" s="471"/>
      <c r="AYP42" s="471"/>
      <c r="AYQ42" s="471"/>
      <c r="AYR42" s="471"/>
      <c r="AYS42" s="471"/>
      <c r="AYT42" s="471"/>
      <c r="AYU42" s="471"/>
      <c r="AYV42" s="471"/>
      <c r="AYW42" s="471"/>
      <c r="AYX42" s="471"/>
      <c r="AYY42" s="471"/>
      <c r="AYZ42" s="471"/>
      <c r="AZA42" s="471"/>
      <c r="AZB42" s="471"/>
      <c r="AZC42" s="471"/>
      <c r="AZD42" s="471"/>
      <c r="AZE42" s="471"/>
      <c r="AZF42" s="471"/>
      <c r="AZG42" s="471"/>
      <c r="AZH42" s="471"/>
      <c r="AZI42" s="471"/>
      <c r="AZJ42" s="471"/>
      <c r="AZK42" s="471"/>
      <c r="AZL42" s="471"/>
      <c r="AZM42" s="471"/>
      <c r="AZN42" s="471"/>
      <c r="AZO42" s="471"/>
      <c r="AZP42" s="471"/>
      <c r="AZQ42" s="471"/>
      <c r="AZR42" s="471"/>
      <c r="AZS42" s="471"/>
      <c r="AZT42" s="471"/>
      <c r="AZU42" s="471"/>
      <c r="AZV42" s="471"/>
      <c r="AZW42" s="471"/>
      <c r="AZX42" s="471"/>
      <c r="AZY42" s="471"/>
      <c r="AZZ42" s="471"/>
      <c r="BAA42" s="471"/>
      <c r="BAB42" s="471"/>
      <c r="BAC42" s="471"/>
      <c r="BAD42" s="471"/>
      <c r="BAE42" s="471"/>
      <c r="BAF42" s="471"/>
      <c r="BAG42" s="471"/>
      <c r="BAH42" s="471"/>
      <c r="BAI42" s="471"/>
      <c r="BAJ42" s="471"/>
      <c r="BAK42" s="471"/>
      <c r="BAL42" s="471"/>
      <c r="BAM42" s="471"/>
      <c r="BAN42" s="471"/>
      <c r="BAO42" s="471"/>
      <c r="BAP42" s="471"/>
      <c r="BAQ42" s="471"/>
      <c r="BAR42" s="471"/>
      <c r="BAS42" s="471"/>
      <c r="BAT42" s="471"/>
      <c r="BAU42" s="471"/>
      <c r="BAV42" s="471"/>
      <c r="BAW42" s="471"/>
      <c r="BAX42" s="471"/>
      <c r="BAY42" s="471"/>
      <c r="BAZ42" s="471"/>
      <c r="BBA42" s="471"/>
      <c r="BBB42" s="471"/>
      <c r="BBC42" s="471"/>
      <c r="BBD42" s="471"/>
      <c r="BBE42" s="471"/>
      <c r="BBF42" s="471"/>
      <c r="BBG42" s="471"/>
      <c r="BBH42" s="471"/>
      <c r="BBI42" s="471"/>
      <c r="BBJ42" s="471"/>
      <c r="BBK42" s="471"/>
      <c r="BBL42" s="471"/>
      <c r="BBM42" s="471"/>
      <c r="BBN42" s="471"/>
      <c r="BBO42" s="471"/>
      <c r="BBP42" s="471"/>
      <c r="BBQ42" s="471"/>
      <c r="BBR42" s="471"/>
      <c r="BBS42" s="471"/>
      <c r="BBT42" s="471"/>
      <c r="BBU42" s="471"/>
      <c r="BBV42" s="471"/>
      <c r="BBW42" s="471"/>
      <c r="BBX42" s="471"/>
      <c r="BBY42" s="471"/>
      <c r="BBZ42" s="471"/>
      <c r="BCA42" s="471"/>
      <c r="BCB42" s="471"/>
      <c r="BCC42" s="471"/>
      <c r="BCD42" s="471"/>
      <c r="BCE42" s="471"/>
      <c r="BCF42" s="471"/>
      <c r="BCG42" s="471"/>
      <c r="BCH42" s="471"/>
      <c r="BCI42" s="471"/>
      <c r="BCJ42" s="471"/>
      <c r="BCK42" s="471"/>
      <c r="BCL42" s="471"/>
      <c r="BCM42" s="471"/>
      <c r="BCN42" s="471"/>
      <c r="BCO42" s="471"/>
      <c r="BCP42" s="471"/>
      <c r="BCQ42" s="471"/>
      <c r="BCR42" s="471"/>
      <c r="BCS42" s="471"/>
      <c r="BCT42" s="471"/>
      <c r="BCU42" s="471"/>
      <c r="BCV42" s="471"/>
      <c r="BCW42" s="471"/>
      <c r="BCX42" s="471"/>
      <c r="BCY42" s="471"/>
      <c r="BCZ42" s="471"/>
      <c r="BDA42" s="471"/>
      <c r="BDB42" s="471"/>
      <c r="BDC42" s="471"/>
      <c r="BDD42" s="471"/>
      <c r="BDE42" s="471"/>
      <c r="BDF42" s="471"/>
      <c r="BDG42" s="471"/>
      <c r="BDH42" s="471"/>
      <c r="BDI42" s="471"/>
      <c r="BDJ42" s="471"/>
      <c r="BDK42" s="471"/>
      <c r="BDL42" s="471"/>
      <c r="BDM42" s="471"/>
      <c r="BDN42" s="471"/>
      <c r="BDO42" s="471"/>
      <c r="BDP42" s="471"/>
      <c r="BDQ42" s="471"/>
      <c r="BDR42" s="471"/>
      <c r="BDS42" s="471"/>
      <c r="BDT42" s="471"/>
      <c r="BDU42" s="471"/>
      <c r="BDV42" s="471"/>
      <c r="BDW42" s="471"/>
      <c r="BDX42" s="471"/>
      <c r="BDY42" s="471"/>
      <c r="BDZ42" s="471"/>
      <c r="BEA42" s="471"/>
      <c r="BEB42" s="471"/>
      <c r="BEC42" s="471"/>
      <c r="BED42" s="471"/>
    </row>
    <row r="43" spans="1:1486" s="421" customFormat="1" x14ac:dyDescent="0.2">
      <c r="A43" s="430" t="str">
        <f>'P10'!B10</f>
        <v>10.3. Fortalecimiento de la gestión de la información para la cadena agroindustrial de la panela</v>
      </c>
      <c r="B43" s="48">
        <f>'P10'!E10</f>
        <v>19433109546</v>
      </c>
      <c r="C43" s="48">
        <f>'P10'!F10</f>
        <v>1634219092</v>
      </c>
      <c r="D43" s="48">
        <f>'P10'!G10</f>
        <v>1634219092</v>
      </c>
      <c r="E43" s="48">
        <f>'P10'!H10</f>
        <v>1634219092</v>
      </c>
      <c r="F43" s="48">
        <f>'P10'!I10</f>
        <v>5634219092</v>
      </c>
      <c r="G43" s="48">
        <f>'P10'!J10</f>
        <v>1634219092</v>
      </c>
      <c r="H43" s="48">
        <f>'P10'!K10</f>
        <v>1634219092</v>
      </c>
      <c r="I43" s="48">
        <f>'P10'!L10</f>
        <v>1634219092</v>
      </c>
      <c r="J43" s="48">
        <f>'P10'!M10</f>
        <v>5634219092</v>
      </c>
      <c r="K43" s="48">
        <f>'P10'!N10</f>
        <v>1634219092</v>
      </c>
      <c r="L43" s="48">
        <f>'P10'!O10</f>
        <v>16250219092</v>
      </c>
      <c r="M43" s="48">
        <f>'P10'!P10</f>
        <v>1634219092</v>
      </c>
      <c r="N43" s="48">
        <f>'P10'!Q10</f>
        <v>5634219092</v>
      </c>
      <c r="O43" s="48">
        <f>'P10'!R10</f>
        <v>1634219092</v>
      </c>
      <c r="P43" s="48">
        <f>'P10'!S10</f>
        <v>1634219092</v>
      </c>
      <c r="Q43" s="48">
        <f>'P10'!T10</f>
        <v>1634219092</v>
      </c>
      <c r="R43" s="48">
        <f>'P10'!U10</f>
        <v>5634219092</v>
      </c>
      <c r="S43" s="48">
        <f>'P10'!V10</f>
        <v>1634219092</v>
      </c>
      <c r="T43" s="48">
        <f>'P10'!W10</f>
        <v>1634219092</v>
      </c>
      <c r="U43" s="48">
        <f>'P10'!X10</f>
        <v>1634219092</v>
      </c>
      <c r="V43" s="48">
        <f>'P10'!Y10</f>
        <v>81099272294</v>
      </c>
      <c r="W43" s="281">
        <f t="shared" si="1"/>
        <v>2.3157212119370739E-2</v>
      </c>
      <c r="X43" s="327"/>
      <c r="Y43" s="471"/>
      <c r="Z43" s="471"/>
      <c r="AA43" s="471"/>
      <c r="AB43" s="471"/>
      <c r="AC43" s="471"/>
      <c r="AD43" s="471"/>
      <c r="AE43" s="471"/>
      <c r="AF43" s="471"/>
      <c r="AG43" s="471"/>
      <c r="AH43" s="471"/>
      <c r="AI43" s="471"/>
      <c r="AJ43" s="471"/>
      <c r="AK43" s="471"/>
      <c r="AL43" s="471"/>
      <c r="AM43" s="471"/>
      <c r="AN43" s="471"/>
      <c r="AO43" s="471"/>
      <c r="AP43" s="471"/>
      <c r="AQ43" s="471"/>
      <c r="AR43" s="471"/>
      <c r="AS43" s="471"/>
      <c r="AT43" s="471"/>
      <c r="AU43" s="471"/>
      <c r="AV43" s="471"/>
      <c r="AW43" s="471"/>
      <c r="AX43" s="471"/>
      <c r="AY43" s="471"/>
      <c r="AZ43" s="471"/>
      <c r="BA43" s="471"/>
      <c r="BB43" s="471"/>
      <c r="BC43" s="471"/>
      <c r="BD43" s="471"/>
      <c r="BE43" s="471"/>
      <c r="BF43" s="471"/>
      <c r="BG43" s="471"/>
      <c r="BH43" s="471"/>
      <c r="BI43" s="471"/>
      <c r="BJ43" s="471"/>
      <c r="BK43" s="471"/>
      <c r="BL43" s="471"/>
      <c r="BM43" s="471"/>
      <c r="BN43" s="471"/>
      <c r="BO43" s="471"/>
      <c r="BP43" s="471"/>
      <c r="BQ43" s="471"/>
      <c r="BR43" s="471"/>
      <c r="BS43" s="471"/>
      <c r="BT43" s="471"/>
      <c r="BU43" s="471"/>
      <c r="BV43" s="471"/>
      <c r="BW43" s="471"/>
      <c r="BX43" s="471"/>
      <c r="BY43" s="471"/>
      <c r="BZ43" s="471"/>
      <c r="CA43" s="471"/>
      <c r="CB43" s="471"/>
      <c r="CC43" s="471"/>
      <c r="CD43" s="471"/>
      <c r="CE43" s="471"/>
      <c r="CF43" s="471"/>
      <c r="CG43" s="471"/>
      <c r="CH43" s="471"/>
      <c r="CI43" s="471"/>
      <c r="CJ43" s="471"/>
      <c r="CK43" s="471"/>
      <c r="CL43" s="471"/>
      <c r="CM43" s="471"/>
      <c r="CN43" s="471"/>
      <c r="CO43" s="471"/>
      <c r="CP43" s="471"/>
      <c r="CQ43" s="471"/>
      <c r="CR43" s="471"/>
      <c r="CS43" s="471"/>
      <c r="CT43" s="471"/>
      <c r="CU43" s="471"/>
      <c r="CV43" s="471"/>
      <c r="CW43" s="471"/>
      <c r="CX43" s="471"/>
      <c r="CY43" s="471"/>
      <c r="CZ43" s="471"/>
      <c r="DA43" s="471"/>
      <c r="DB43" s="471"/>
      <c r="DC43" s="471"/>
      <c r="DD43" s="471"/>
      <c r="DE43" s="471"/>
      <c r="DF43" s="471"/>
      <c r="DG43" s="471"/>
      <c r="DH43" s="471"/>
      <c r="DI43" s="471"/>
      <c r="DJ43" s="471"/>
      <c r="DK43" s="471"/>
      <c r="DL43" s="471"/>
      <c r="DM43" s="471"/>
      <c r="DN43" s="471"/>
      <c r="DO43" s="471"/>
      <c r="DP43" s="471"/>
      <c r="DQ43" s="471"/>
      <c r="DR43" s="471"/>
      <c r="DS43" s="471"/>
      <c r="DT43" s="471"/>
      <c r="DU43" s="471"/>
      <c r="DV43" s="471"/>
      <c r="DW43" s="471"/>
      <c r="DX43" s="471"/>
      <c r="DY43" s="471"/>
      <c r="DZ43" s="471"/>
      <c r="EA43" s="471"/>
      <c r="EB43" s="471"/>
      <c r="EC43" s="471"/>
      <c r="ED43" s="471"/>
      <c r="EE43" s="471"/>
      <c r="EF43" s="471"/>
      <c r="EG43" s="471"/>
      <c r="EH43" s="471"/>
      <c r="EI43" s="471"/>
      <c r="EJ43" s="471"/>
      <c r="EK43" s="471"/>
      <c r="EL43" s="471"/>
      <c r="EM43" s="471"/>
      <c r="EN43" s="471"/>
      <c r="EO43" s="471"/>
      <c r="EP43" s="471"/>
      <c r="EQ43" s="471"/>
      <c r="ER43" s="471"/>
      <c r="ES43" s="471"/>
      <c r="ET43" s="471"/>
      <c r="EU43" s="471"/>
      <c r="EV43" s="471"/>
      <c r="EW43" s="471"/>
      <c r="EX43" s="471"/>
      <c r="EY43" s="471"/>
      <c r="EZ43" s="471"/>
      <c r="FA43" s="471"/>
      <c r="FB43" s="471"/>
      <c r="FC43" s="471"/>
      <c r="FD43" s="471"/>
      <c r="FE43" s="471"/>
      <c r="FF43" s="471"/>
      <c r="FG43" s="471"/>
      <c r="FH43" s="471"/>
      <c r="FI43" s="471"/>
      <c r="FJ43" s="471"/>
      <c r="FK43" s="471"/>
      <c r="FL43" s="471"/>
      <c r="FM43" s="471"/>
      <c r="FN43" s="471"/>
      <c r="FO43" s="471"/>
      <c r="FP43" s="471"/>
      <c r="FQ43" s="471"/>
      <c r="FR43" s="471"/>
      <c r="FS43" s="471"/>
      <c r="FT43" s="471"/>
      <c r="FU43" s="471"/>
      <c r="FV43" s="471"/>
      <c r="FW43" s="471"/>
      <c r="FX43" s="471"/>
      <c r="FY43" s="471"/>
      <c r="FZ43" s="471"/>
      <c r="GA43" s="471"/>
      <c r="GB43" s="471"/>
      <c r="GC43" s="471"/>
      <c r="GD43" s="471"/>
      <c r="GE43" s="471"/>
      <c r="GF43" s="471"/>
      <c r="GG43" s="471"/>
      <c r="GH43" s="471"/>
      <c r="GI43" s="471"/>
      <c r="GJ43" s="471"/>
      <c r="GK43" s="471"/>
      <c r="GL43" s="471"/>
      <c r="GM43" s="471"/>
      <c r="GN43" s="471"/>
      <c r="GO43" s="471"/>
      <c r="GP43" s="471"/>
      <c r="GQ43" s="471"/>
      <c r="GR43" s="471"/>
      <c r="GS43" s="471"/>
      <c r="GT43" s="471"/>
      <c r="GU43" s="471"/>
      <c r="GV43" s="471"/>
      <c r="GW43" s="471"/>
      <c r="GX43" s="471"/>
      <c r="GY43" s="471"/>
      <c r="GZ43" s="471"/>
      <c r="HA43" s="471"/>
      <c r="HB43" s="471"/>
      <c r="HC43" s="471"/>
      <c r="HD43" s="471"/>
      <c r="HE43" s="471"/>
      <c r="HF43" s="471"/>
      <c r="HG43" s="471"/>
      <c r="HH43" s="471"/>
      <c r="HI43" s="471"/>
      <c r="HJ43" s="471"/>
      <c r="HK43" s="471"/>
      <c r="HL43" s="471"/>
      <c r="HM43" s="471"/>
      <c r="HN43" s="471"/>
      <c r="HO43" s="471"/>
      <c r="HP43" s="471"/>
      <c r="HQ43" s="471"/>
      <c r="HR43" s="471"/>
      <c r="HS43" s="471"/>
      <c r="HT43" s="471"/>
      <c r="HU43" s="471"/>
      <c r="HV43" s="471"/>
      <c r="HW43" s="471"/>
      <c r="HX43" s="471"/>
      <c r="HY43" s="471"/>
      <c r="HZ43" s="471"/>
      <c r="IA43" s="471"/>
      <c r="IB43" s="471"/>
      <c r="IC43" s="471"/>
      <c r="ID43" s="471"/>
      <c r="IE43" s="471"/>
      <c r="IF43" s="471"/>
      <c r="IG43" s="471"/>
      <c r="IH43" s="471"/>
      <c r="II43" s="471"/>
      <c r="IJ43" s="471"/>
      <c r="IK43" s="471"/>
      <c r="IL43" s="471"/>
      <c r="IM43" s="471"/>
      <c r="IN43" s="471"/>
      <c r="IO43" s="471"/>
      <c r="IP43" s="471"/>
      <c r="IQ43" s="471"/>
      <c r="IR43" s="471"/>
      <c r="IS43" s="471"/>
      <c r="IT43" s="471"/>
      <c r="IU43" s="471"/>
      <c r="IV43" s="471"/>
      <c r="IW43" s="471"/>
      <c r="IX43" s="471"/>
      <c r="IY43" s="471"/>
      <c r="IZ43" s="471"/>
      <c r="JA43" s="471"/>
      <c r="JB43" s="471"/>
      <c r="JC43" s="471"/>
      <c r="JD43" s="471"/>
      <c r="JE43" s="471"/>
      <c r="JF43" s="471"/>
      <c r="JG43" s="471"/>
      <c r="JH43" s="471"/>
      <c r="JI43" s="471"/>
      <c r="JJ43" s="471"/>
      <c r="JK43" s="471"/>
      <c r="JL43" s="471"/>
      <c r="JM43" s="471"/>
      <c r="JN43" s="471"/>
      <c r="JO43" s="471"/>
      <c r="JP43" s="471"/>
      <c r="JQ43" s="471"/>
      <c r="JR43" s="471"/>
      <c r="JS43" s="471"/>
      <c r="JT43" s="471"/>
      <c r="JU43" s="471"/>
      <c r="JV43" s="471"/>
      <c r="JW43" s="471"/>
      <c r="JX43" s="471"/>
      <c r="JY43" s="471"/>
      <c r="JZ43" s="471"/>
      <c r="KA43" s="471"/>
      <c r="KB43" s="471"/>
      <c r="KC43" s="471"/>
      <c r="KD43" s="471"/>
      <c r="KE43" s="471"/>
      <c r="KF43" s="471"/>
      <c r="KG43" s="471"/>
      <c r="KH43" s="471"/>
      <c r="KI43" s="471"/>
      <c r="KJ43" s="471"/>
      <c r="KK43" s="471"/>
      <c r="KL43" s="471"/>
      <c r="KM43" s="471"/>
      <c r="KN43" s="471"/>
      <c r="KO43" s="471"/>
      <c r="KP43" s="471"/>
      <c r="KQ43" s="471"/>
      <c r="KR43" s="471"/>
      <c r="KS43" s="471"/>
      <c r="KT43" s="471"/>
      <c r="KU43" s="471"/>
      <c r="KV43" s="471"/>
      <c r="KW43" s="471"/>
      <c r="KX43" s="471"/>
      <c r="KY43" s="471"/>
      <c r="KZ43" s="471"/>
      <c r="LA43" s="471"/>
      <c r="LB43" s="471"/>
      <c r="LC43" s="471"/>
      <c r="LD43" s="471"/>
      <c r="LE43" s="471"/>
      <c r="LF43" s="471"/>
      <c r="LG43" s="471"/>
      <c r="LH43" s="471"/>
      <c r="LI43" s="471"/>
      <c r="LJ43" s="471"/>
      <c r="LK43" s="471"/>
      <c r="LL43" s="471"/>
      <c r="LM43" s="471"/>
      <c r="LN43" s="471"/>
      <c r="LO43" s="471"/>
      <c r="LP43" s="471"/>
      <c r="LQ43" s="471"/>
      <c r="LR43" s="471"/>
      <c r="LS43" s="471"/>
      <c r="LT43" s="471"/>
      <c r="LU43" s="471"/>
      <c r="LV43" s="471"/>
      <c r="LW43" s="471"/>
      <c r="LX43" s="471"/>
      <c r="LY43" s="471"/>
      <c r="LZ43" s="471"/>
      <c r="MA43" s="471"/>
      <c r="MB43" s="471"/>
      <c r="MC43" s="471"/>
      <c r="MD43" s="471"/>
      <c r="ME43" s="471"/>
      <c r="MF43" s="471"/>
      <c r="MG43" s="471"/>
      <c r="MH43" s="471"/>
      <c r="MI43" s="471"/>
      <c r="MJ43" s="471"/>
      <c r="MK43" s="471"/>
      <c r="ML43" s="471"/>
      <c r="MM43" s="471"/>
      <c r="MN43" s="471"/>
      <c r="MO43" s="471"/>
      <c r="MP43" s="471"/>
      <c r="MQ43" s="471"/>
      <c r="MR43" s="471"/>
      <c r="MS43" s="471"/>
      <c r="MT43" s="471"/>
      <c r="MU43" s="471"/>
      <c r="MV43" s="471"/>
      <c r="MW43" s="471"/>
      <c r="MX43" s="471"/>
      <c r="MY43" s="471"/>
      <c r="MZ43" s="471"/>
      <c r="NA43" s="471"/>
      <c r="NB43" s="471"/>
      <c r="NC43" s="471"/>
      <c r="ND43" s="471"/>
      <c r="NE43" s="471"/>
      <c r="NF43" s="471"/>
      <c r="NG43" s="471"/>
      <c r="NH43" s="471"/>
      <c r="NI43" s="471"/>
      <c r="NJ43" s="471"/>
      <c r="NK43" s="471"/>
      <c r="NL43" s="471"/>
      <c r="NM43" s="471"/>
      <c r="NN43" s="471"/>
      <c r="NO43" s="471"/>
      <c r="NP43" s="471"/>
      <c r="NQ43" s="471"/>
      <c r="NR43" s="471"/>
      <c r="NS43" s="471"/>
      <c r="NT43" s="471"/>
      <c r="NU43" s="471"/>
      <c r="NV43" s="471"/>
      <c r="NW43" s="471"/>
      <c r="NX43" s="471"/>
      <c r="NY43" s="471"/>
      <c r="NZ43" s="471"/>
      <c r="OA43" s="471"/>
      <c r="OB43" s="471"/>
      <c r="OC43" s="471"/>
      <c r="OD43" s="471"/>
      <c r="OE43" s="471"/>
      <c r="OF43" s="471"/>
      <c r="OG43" s="471"/>
      <c r="OH43" s="471"/>
      <c r="OI43" s="471"/>
      <c r="OJ43" s="471"/>
      <c r="OK43" s="471"/>
      <c r="OL43" s="471"/>
      <c r="OM43" s="471"/>
      <c r="ON43" s="471"/>
      <c r="OO43" s="471"/>
      <c r="OP43" s="471"/>
      <c r="OQ43" s="471"/>
      <c r="OR43" s="471"/>
      <c r="OS43" s="471"/>
      <c r="OT43" s="471"/>
      <c r="OU43" s="471"/>
      <c r="OV43" s="471"/>
      <c r="OW43" s="471"/>
      <c r="OX43" s="471"/>
      <c r="OY43" s="471"/>
      <c r="OZ43" s="471"/>
      <c r="PA43" s="471"/>
      <c r="PB43" s="471"/>
      <c r="PC43" s="471"/>
      <c r="PD43" s="471"/>
      <c r="PE43" s="471"/>
      <c r="PF43" s="471"/>
      <c r="PG43" s="471"/>
      <c r="PH43" s="471"/>
      <c r="PI43" s="471"/>
      <c r="PJ43" s="471"/>
      <c r="PK43" s="471"/>
      <c r="PL43" s="471"/>
      <c r="PM43" s="471"/>
      <c r="PN43" s="471"/>
      <c r="PO43" s="471"/>
      <c r="PP43" s="471"/>
      <c r="PQ43" s="471"/>
      <c r="PR43" s="471"/>
      <c r="PS43" s="471"/>
      <c r="PT43" s="471"/>
      <c r="PU43" s="471"/>
      <c r="PV43" s="471"/>
      <c r="PW43" s="471"/>
      <c r="PX43" s="471"/>
      <c r="PY43" s="471"/>
      <c r="PZ43" s="471"/>
      <c r="QA43" s="471"/>
      <c r="QB43" s="471"/>
      <c r="QC43" s="471"/>
      <c r="QD43" s="471"/>
      <c r="QE43" s="471"/>
      <c r="QF43" s="471"/>
      <c r="QG43" s="471"/>
      <c r="QH43" s="471"/>
      <c r="QI43" s="471"/>
      <c r="QJ43" s="471"/>
      <c r="QK43" s="471"/>
      <c r="QL43" s="471"/>
      <c r="QM43" s="471"/>
      <c r="QN43" s="471"/>
      <c r="QO43" s="471"/>
      <c r="QP43" s="471"/>
      <c r="QQ43" s="471"/>
      <c r="QR43" s="471"/>
      <c r="QS43" s="471"/>
      <c r="QT43" s="471"/>
      <c r="QU43" s="471"/>
      <c r="QV43" s="471"/>
      <c r="QW43" s="471"/>
      <c r="QX43" s="471"/>
      <c r="QY43" s="471"/>
      <c r="QZ43" s="471"/>
      <c r="RA43" s="471"/>
      <c r="RB43" s="471"/>
      <c r="RC43" s="471"/>
      <c r="RD43" s="471"/>
      <c r="RE43" s="471"/>
      <c r="RF43" s="471"/>
      <c r="RG43" s="471"/>
      <c r="RH43" s="471"/>
      <c r="RI43" s="471"/>
      <c r="RJ43" s="471"/>
      <c r="RK43" s="471"/>
      <c r="RL43" s="471"/>
      <c r="RM43" s="471"/>
      <c r="RN43" s="471"/>
      <c r="RO43" s="471"/>
      <c r="RP43" s="471"/>
      <c r="RQ43" s="471"/>
      <c r="RR43" s="471"/>
      <c r="RS43" s="471"/>
      <c r="RT43" s="471"/>
      <c r="RU43" s="471"/>
      <c r="RV43" s="471"/>
      <c r="RW43" s="471"/>
      <c r="RX43" s="471"/>
      <c r="RY43" s="471"/>
      <c r="RZ43" s="471"/>
      <c r="SA43" s="471"/>
      <c r="SB43" s="471"/>
      <c r="SC43" s="471"/>
      <c r="SD43" s="471"/>
      <c r="SE43" s="471"/>
      <c r="SF43" s="471"/>
      <c r="SG43" s="471"/>
      <c r="SH43" s="471"/>
      <c r="SI43" s="471"/>
      <c r="SJ43" s="471"/>
      <c r="SK43" s="471"/>
      <c r="SL43" s="471"/>
      <c r="SM43" s="471"/>
      <c r="SN43" s="471"/>
      <c r="SO43" s="471"/>
      <c r="SP43" s="471"/>
      <c r="SQ43" s="471"/>
      <c r="SR43" s="471"/>
      <c r="SS43" s="471"/>
      <c r="ST43" s="471"/>
      <c r="SU43" s="471"/>
      <c r="SV43" s="471"/>
      <c r="SW43" s="471"/>
      <c r="SX43" s="471"/>
      <c r="SY43" s="471"/>
      <c r="SZ43" s="471"/>
      <c r="TA43" s="471"/>
      <c r="TB43" s="471"/>
      <c r="TC43" s="471"/>
      <c r="TD43" s="471"/>
      <c r="TE43" s="471"/>
      <c r="TF43" s="471"/>
      <c r="TG43" s="471"/>
      <c r="TH43" s="471"/>
      <c r="TI43" s="471"/>
      <c r="TJ43" s="471"/>
      <c r="TK43" s="471"/>
      <c r="TL43" s="471"/>
      <c r="TM43" s="471"/>
      <c r="TN43" s="471"/>
      <c r="TO43" s="471"/>
      <c r="TP43" s="471"/>
      <c r="TQ43" s="471"/>
      <c r="TR43" s="471"/>
      <c r="TS43" s="471"/>
      <c r="TT43" s="471"/>
      <c r="TU43" s="471"/>
      <c r="TV43" s="471"/>
      <c r="TW43" s="471"/>
      <c r="TX43" s="471"/>
      <c r="TY43" s="471"/>
      <c r="TZ43" s="471"/>
      <c r="UA43" s="471"/>
      <c r="UB43" s="471"/>
      <c r="UC43" s="471"/>
      <c r="UD43" s="471"/>
      <c r="UE43" s="471"/>
      <c r="UF43" s="471"/>
      <c r="UG43" s="471"/>
      <c r="UH43" s="471"/>
      <c r="UI43" s="471"/>
      <c r="UJ43" s="471"/>
      <c r="UK43" s="471"/>
      <c r="UL43" s="471"/>
      <c r="UM43" s="471"/>
      <c r="UN43" s="471"/>
      <c r="UO43" s="471"/>
      <c r="UP43" s="471"/>
      <c r="UQ43" s="471"/>
      <c r="UR43" s="471"/>
      <c r="US43" s="471"/>
      <c r="UT43" s="471"/>
      <c r="UU43" s="471"/>
      <c r="UV43" s="471"/>
      <c r="UW43" s="471"/>
      <c r="UX43" s="471"/>
      <c r="UY43" s="471"/>
      <c r="UZ43" s="471"/>
      <c r="VA43" s="471"/>
      <c r="VB43" s="471"/>
      <c r="VC43" s="471"/>
      <c r="VD43" s="471"/>
      <c r="VE43" s="471"/>
      <c r="VF43" s="471"/>
      <c r="VG43" s="471"/>
      <c r="VH43" s="471"/>
      <c r="VI43" s="471"/>
      <c r="VJ43" s="471"/>
      <c r="VK43" s="471"/>
      <c r="VL43" s="471"/>
      <c r="VM43" s="471"/>
      <c r="VN43" s="471"/>
      <c r="VO43" s="471"/>
      <c r="VP43" s="471"/>
      <c r="VQ43" s="471"/>
      <c r="VR43" s="471"/>
      <c r="VS43" s="471"/>
      <c r="VT43" s="471"/>
      <c r="VU43" s="471"/>
      <c r="VV43" s="471"/>
      <c r="VW43" s="471"/>
      <c r="VX43" s="471"/>
      <c r="VY43" s="471"/>
      <c r="VZ43" s="471"/>
      <c r="WA43" s="471"/>
      <c r="WB43" s="471"/>
      <c r="WC43" s="471"/>
      <c r="WD43" s="471"/>
      <c r="WE43" s="471"/>
      <c r="WF43" s="471"/>
      <c r="WG43" s="471"/>
      <c r="WH43" s="471"/>
      <c r="WI43" s="471"/>
      <c r="WJ43" s="471"/>
      <c r="WK43" s="471"/>
      <c r="WL43" s="471"/>
      <c r="WM43" s="471"/>
      <c r="WN43" s="471"/>
      <c r="WO43" s="471"/>
      <c r="WP43" s="471"/>
      <c r="WQ43" s="471"/>
      <c r="WR43" s="471"/>
      <c r="WS43" s="471"/>
      <c r="WT43" s="471"/>
      <c r="WU43" s="471"/>
      <c r="WV43" s="471"/>
      <c r="WW43" s="471"/>
      <c r="WX43" s="471"/>
      <c r="WY43" s="471"/>
      <c r="WZ43" s="471"/>
      <c r="XA43" s="471"/>
      <c r="XB43" s="471"/>
      <c r="XC43" s="471"/>
      <c r="XD43" s="471"/>
      <c r="XE43" s="471"/>
      <c r="XF43" s="471"/>
      <c r="XG43" s="471"/>
      <c r="XH43" s="471"/>
      <c r="XI43" s="471"/>
      <c r="XJ43" s="471"/>
      <c r="XK43" s="471"/>
      <c r="XL43" s="471"/>
      <c r="XM43" s="471"/>
      <c r="XN43" s="471"/>
      <c r="XO43" s="471"/>
      <c r="XP43" s="471"/>
      <c r="XQ43" s="471"/>
      <c r="XR43" s="471"/>
      <c r="XS43" s="471"/>
      <c r="XT43" s="471"/>
      <c r="XU43" s="471"/>
      <c r="XV43" s="471"/>
      <c r="XW43" s="471"/>
      <c r="XX43" s="471"/>
      <c r="XY43" s="471"/>
      <c r="XZ43" s="471"/>
      <c r="YA43" s="471"/>
      <c r="YB43" s="471"/>
      <c r="YC43" s="471"/>
      <c r="YD43" s="471"/>
      <c r="YE43" s="471"/>
      <c r="YF43" s="471"/>
      <c r="YG43" s="471"/>
      <c r="YH43" s="471"/>
      <c r="YI43" s="471"/>
      <c r="YJ43" s="471"/>
      <c r="YK43" s="471"/>
      <c r="YL43" s="471"/>
      <c r="YM43" s="471"/>
      <c r="YN43" s="471"/>
      <c r="YO43" s="471"/>
      <c r="YP43" s="471"/>
      <c r="YQ43" s="471"/>
      <c r="YR43" s="471"/>
      <c r="YS43" s="471"/>
      <c r="YT43" s="471"/>
      <c r="YU43" s="471"/>
      <c r="YV43" s="471"/>
      <c r="YW43" s="471"/>
      <c r="YX43" s="471"/>
      <c r="YY43" s="471"/>
      <c r="YZ43" s="471"/>
      <c r="ZA43" s="471"/>
      <c r="ZB43" s="471"/>
      <c r="ZC43" s="471"/>
      <c r="ZD43" s="471"/>
      <c r="ZE43" s="471"/>
      <c r="ZF43" s="471"/>
      <c r="ZG43" s="471"/>
      <c r="ZH43" s="471"/>
      <c r="ZI43" s="471"/>
      <c r="ZJ43" s="471"/>
      <c r="ZK43" s="471"/>
      <c r="ZL43" s="471"/>
      <c r="ZM43" s="471"/>
      <c r="ZN43" s="471"/>
      <c r="ZO43" s="471"/>
      <c r="ZP43" s="471"/>
      <c r="ZQ43" s="471"/>
      <c r="ZR43" s="471"/>
      <c r="ZS43" s="471"/>
      <c r="ZT43" s="471"/>
      <c r="ZU43" s="471"/>
      <c r="ZV43" s="471"/>
      <c r="ZW43" s="471"/>
      <c r="ZX43" s="471"/>
      <c r="ZY43" s="471"/>
      <c r="ZZ43" s="471"/>
      <c r="AAA43" s="471"/>
      <c r="AAB43" s="471"/>
      <c r="AAC43" s="471"/>
      <c r="AAD43" s="471"/>
      <c r="AAE43" s="471"/>
      <c r="AAF43" s="471"/>
      <c r="AAG43" s="471"/>
      <c r="AAH43" s="471"/>
      <c r="AAI43" s="471"/>
      <c r="AAJ43" s="471"/>
      <c r="AAK43" s="471"/>
      <c r="AAL43" s="471"/>
      <c r="AAM43" s="471"/>
      <c r="AAN43" s="471"/>
      <c r="AAO43" s="471"/>
      <c r="AAP43" s="471"/>
      <c r="AAQ43" s="471"/>
      <c r="AAR43" s="471"/>
      <c r="AAS43" s="471"/>
      <c r="AAT43" s="471"/>
      <c r="AAU43" s="471"/>
      <c r="AAV43" s="471"/>
      <c r="AAW43" s="471"/>
      <c r="AAX43" s="471"/>
      <c r="AAY43" s="471"/>
      <c r="AAZ43" s="471"/>
      <c r="ABA43" s="471"/>
      <c r="ABB43" s="471"/>
      <c r="ABC43" s="471"/>
      <c r="ABD43" s="471"/>
      <c r="ABE43" s="471"/>
      <c r="ABF43" s="471"/>
      <c r="ABG43" s="471"/>
      <c r="ABH43" s="471"/>
      <c r="ABI43" s="471"/>
      <c r="ABJ43" s="471"/>
      <c r="ABK43" s="471"/>
      <c r="ABL43" s="471"/>
      <c r="ABM43" s="471"/>
      <c r="ABN43" s="471"/>
      <c r="ABO43" s="471"/>
      <c r="ABP43" s="471"/>
      <c r="ABQ43" s="471"/>
      <c r="ABR43" s="471"/>
      <c r="ABS43" s="471"/>
      <c r="ABT43" s="471"/>
      <c r="ABU43" s="471"/>
      <c r="ABV43" s="471"/>
      <c r="ABW43" s="471"/>
      <c r="ABX43" s="471"/>
      <c r="ABY43" s="471"/>
      <c r="ABZ43" s="471"/>
      <c r="ACA43" s="471"/>
      <c r="ACB43" s="471"/>
      <c r="ACC43" s="471"/>
      <c r="ACD43" s="471"/>
      <c r="ACE43" s="471"/>
      <c r="ACF43" s="471"/>
      <c r="ACG43" s="471"/>
      <c r="ACH43" s="471"/>
      <c r="ACI43" s="471"/>
      <c r="ACJ43" s="471"/>
      <c r="ACK43" s="471"/>
      <c r="ACL43" s="471"/>
      <c r="ACM43" s="471"/>
      <c r="ACN43" s="471"/>
      <c r="ACO43" s="471"/>
      <c r="ACP43" s="471"/>
      <c r="ACQ43" s="471"/>
      <c r="ACR43" s="471"/>
      <c r="ACS43" s="471"/>
      <c r="ACT43" s="471"/>
      <c r="ACU43" s="471"/>
      <c r="ACV43" s="471"/>
      <c r="ACW43" s="471"/>
      <c r="ACX43" s="471"/>
      <c r="ACY43" s="471"/>
      <c r="ACZ43" s="471"/>
      <c r="ADA43" s="471"/>
      <c r="ADB43" s="471"/>
      <c r="ADC43" s="471"/>
      <c r="ADD43" s="471"/>
      <c r="ADE43" s="471"/>
      <c r="ADF43" s="471"/>
      <c r="ADG43" s="471"/>
      <c r="ADH43" s="471"/>
      <c r="ADI43" s="471"/>
      <c r="ADJ43" s="471"/>
      <c r="ADK43" s="471"/>
      <c r="ADL43" s="471"/>
      <c r="ADM43" s="471"/>
      <c r="ADN43" s="471"/>
      <c r="ADO43" s="471"/>
      <c r="ADP43" s="471"/>
      <c r="ADQ43" s="471"/>
      <c r="ADR43" s="471"/>
      <c r="ADS43" s="471"/>
      <c r="ADT43" s="471"/>
      <c r="ADU43" s="471"/>
      <c r="ADV43" s="471"/>
      <c r="ADW43" s="471"/>
      <c r="ADX43" s="471"/>
      <c r="ADY43" s="471"/>
      <c r="ADZ43" s="471"/>
      <c r="AEA43" s="471"/>
      <c r="AEB43" s="471"/>
      <c r="AEC43" s="471"/>
      <c r="AED43" s="471"/>
      <c r="AEE43" s="471"/>
      <c r="AEF43" s="471"/>
      <c r="AEG43" s="471"/>
      <c r="AEH43" s="471"/>
      <c r="AEI43" s="471"/>
      <c r="AEJ43" s="471"/>
      <c r="AEK43" s="471"/>
      <c r="AEL43" s="471"/>
      <c r="AEM43" s="471"/>
      <c r="AEN43" s="471"/>
      <c r="AEO43" s="471"/>
      <c r="AEP43" s="471"/>
      <c r="AEQ43" s="471"/>
      <c r="AER43" s="471"/>
      <c r="AES43" s="471"/>
      <c r="AET43" s="471"/>
      <c r="AEU43" s="471"/>
      <c r="AEV43" s="471"/>
      <c r="AEW43" s="471"/>
      <c r="AEX43" s="471"/>
      <c r="AEY43" s="471"/>
      <c r="AEZ43" s="471"/>
      <c r="AFA43" s="471"/>
      <c r="AFB43" s="471"/>
      <c r="AFC43" s="471"/>
      <c r="AFD43" s="471"/>
      <c r="AFE43" s="471"/>
      <c r="AFF43" s="471"/>
      <c r="AFG43" s="471"/>
      <c r="AFH43" s="471"/>
      <c r="AFI43" s="471"/>
      <c r="AFJ43" s="471"/>
      <c r="AFK43" s="471"/>
      <c r="AFL43" s="471"/>
      <c r="AFM43" s="471"/>
      <c r="AFN43" s="471"/>
      <c r="AFO43" s="471"/>
      <c r="AFP43" s="471"/>
      <c r="AFQ43" s="471"/>
      <c r="AFR43" s="471"/>
      <c r="AFS43" s="471"/>
      <c r="AFT43" s="471"/>
      <c r="AFU43" s="471"/>
      <c r="AFV43" s="471"/>
      <c r="AFW43" s="471"/>
      <c r="AFX43" s="471"/>
      <c r="AFY43" s="471"/>
      <c r="AFZ43" s="471"/>
      <c r="AGA43" s="471"/>
      <c r="AGB43" s="471"/>
      <c r="AGC43" s="471"/>
      <c r="AGD43" s="471"/>
      <c r="AGE43" s="471"/>
      <c r="AGF43" s="471"/>
      <c r="AGG43" s="471"/>
      <c r="AGH43" s="471"/>
      <c r="AGI43" s="471"/>
      <c r="AGJ43" s="471"/>
      <c r="AGK43" s="471"/>
      <c r="AGL43" s="471"/>
      <c r="AGM43" s="471"/>
      <c r="AGN43" s="471"/>
      <c r="AGO43" s="471"/>
      <c r="AGP43" s="471"/>
      <c r="AGQ43" s="471"/>
      <c r="AGR43" s="471"/>
      <c r="AGS43" s="471"/>
      <c r="AGT43" s="471"/>
      <c r="AGU43" s="471"/>
      <c r="AGV43" s="471"/>
      <c r="AGW43" s="471"/>
      <c r="AGX43" s="471"/>
      <c r="AGY43" s="471"/>
      <c r="AGZ43" s="471"/>
      <c r="AHA43" s="471"/>
      <c r="AHB43" s="471"/>
      <c r="AHC43" s="471"/>
      <c r="AHD43" s="471"/>
      <c r="AHE43" s="471"/>
      <c r="AHF43" s="471"/>
      <c r="AHG43" s="471"/>
      <c r="AHH43" s="471"/>
      <c r="AHI43" s="471"/>
      <c r="AHJ43" s="471"/>
      <c r="AHK43" s="471"/>
      <c r="AHL43" s="471"/>
      <c r="AHM43" s="471"/>
      <c r="AHN43" s="471"/>
      <c r="AHO43" s="471"/>
      <c r="AHP43" s="471"/>
      <c r="AHQ43" s="471"/>
      <c r="AHR43" s="471"/>
      <c r="AHS43" s="471"/>
      <c r="AHT43" s="471"/>
      <c r="AHU43" s="471"/>
      <c r="AHV43" s="471"/>
      <c r="AHW43" s="471"/>
      <c r="AHX43" s="471"/>
      <c r="AHY43" s="471"/>
      <c r="AHZ43" s="471"/>
      <c r="AIA43" s="471"/>
      <c r="AIB43" s="471"/>
      <c r="AIC43" s="471"/>
      <c r="AID43" s="471"/>
      <c r="AIE43" s="471"/>
      <c r="AIF43" s="471"/>
      <c r="AIG43" s="471"/>
      <c r="AIH43" s="471"/>
      <c r="AII43" s="471"/>
      <c r="AIJ43" s="471"/>
      <c r="AIK43" s="471"/>
      <c r="AIL43" s="471"/>
      <c r="AIM43" s="471"/>
      <c r="AIN43" s="471"/>
      <c r="AIO43" s="471"/>
      <c r="AIP43" s="471"/>
      <c r="AIQ43" s="471"/>
      <c r="AIR43" s="471"/>
      <c r="AIS43" s="471"/>
      <c r="AIT43" s="471"/>
      <c r="AIU43" s="471"/>
      <c r="AIV43" s="471"/>
      <c r="AIW43" s="471"/>
      <c r="AIX43" s="471"/>
      <c r="AIY43" s="471"/>
      <c r="AIZ43" s="471"/>
      <c r="AJA43" s="471"/>
      <c r="AJB43" s="471"/>
      <c r="AJC43" s="471"/>
      <c r="AJD43" s="471"/>
      <c r="AJE43" s="471"/>
      <c r="AJF43" s="471"/>
      <c r="AJG43" s="471"/>
      <c r="AJH43" s="471"/>
      <c r="AJI43" s="471"/>
      <c r="AJJ43" s="471"/>
      <c r="AJK43" s="471"/>
      <c r="AJL43" s="471"/>
      <c r="AJM43" s="471"/>
      <c r="AJN43" s="471"/>
      <c r="AJO43" s="471"/>
      <c r="AJP43" s="471"/>
      <c r="AJQ43" s="471"/>
      <c r="AJR43" s="471"/>
      <c r="AJS43" s="471"/>
      <c r="AJT43" s="471"/>
      <c r="AJU43" s="471"/>
      <c r="AJV43" s="471"/>
      <c r="AJW43" s="471"/>
      <c r="AJX43" s="471"/>
      <c r="AJY43" s="471"/>
      <c r="AJZ43" s="471"/>
      <c r="AKA43" s="471"/>
      <c r="AKB43" s="471"/>
      <c r="AKC43" s="471"/>
      <c r="AKD43" s="471"/>
      <c r="AKE43" s="471"/>
      <c r="AKF43" s="471"/>
      <c r="AKG43" s="471"/>
      <c r="AKH43" s="471"/>
      <c r="AKI43" s="471"/>
      <c r="AKJ43" s="471"/>
      <c r="AKK43" s="471"/>
      <c r="AKL43" s="471"/>
      <c r="AKM43" s="471"/>
      <c r="AKN43" s="471"/>
      <c r="AKO43" s="471"/>
      <c r="AKP43" s="471"/>
      <c r="AKQ43" s="471"/>
      <c r="AKR43" s="471"/>
      <c r="AKS43" s="471"/>
      <c r="AKT43" s="471"/>
      <c r="AKU43" s="471"/>
      <c r="AKV43" s="471"/>
      <c r="AKW43" s="471"/>
      <c r="AKX43" s="471"/>
      <c r="AKY43" s="471"/>
      <c r="AKZ43" s="471"/>
      <c r="ALA43" s="471"/>
      <c r="ALB43" s="471"/>
      <c r="ALC43" s="471"/>
      <c r="ALD43" s="471"/>
      <c r="ALE43" s="471"/>
      <c r="ALF43" s="471"/>
      <c r="ALG43" s="471"/>
      <c r="ALH43" s="471"/>
      <c r="ALI43" s="471"/>
      <c r="ALJ43" s="471"/>
      <c r="ALK43" s="471"/>
      <c r="ALL43" s="471"/>
      <c r="ALM43" s="471"/>
      <c r="ALN43" s="471"/>
      <c r="ALO43" s="471"/>
      <c r="ALP43" s="471"/>
      <c r="ALQ43" s="471"/>
      <c r="ALR43" s="471"/>
      <c r="ALS43" s="471"/>
      <c r="ALT43" s="471"/>
      <c r="ALU43" s="471"/>
      <c r="ALV43" s="471"/>
      <c r="ALW43" s="471"/>
      <c r="ALX43" s="471"/>
      <c r="ALY43" s="471"/>
      <c r="ALZ43" s="471"/>
      <c r="AMA43" s="471"/>
      <c r="AMB43" s="471"/>
      <c r="AMC43" s="471"/>
      <c r="AMD43" s="471"/>
      <c r="AME43" s="471"/>
      <c r="AMF43" s="471"/>
      <c r="AMG43" s="471"/>
      <c r="AMH43" s="471"/>
      <c r="AMI43" s="471"/>
      <c r="AMJ43" s="471"/>
      <c r="AMK43" s="471"/>
      <c r="AML43" s="471"/>
      <c r="AMM43" s="471"/>
      <c r="AMN43" s="471"/>
      <c r="AMO43" s="471"/>
      <c r="AMP43" s="471"/>
      <c r="AMQ43" s="471"/>
      <c r="AMR43" s="471"/>
      <c r="AMS43" s="471"/>
      <c r="AMT43" s="471"/>
      <c r="AMU43" s="471"/>
      <c r="AMV43" s="471"/>
      <c r="AMW43" s="471"/>
      <c r="AMX43" s="471"/>
      <c r="AMY43" s="471"/>
      <c r="AMZ43" s="471"/>
      <c r="ANA43" s="471"/>
      <c r="ANB43" s="471"/>
      <c r="ANC43" s="471"/>
      <c r="AND43" s="471"/>
      <c r="ANE43" s="471"/>
      <c r="ANF43" s="471"/>
      <c r="ANG43" s="471"/>
      <c r="ANH43" s="471"/>
      <c r="ANI43" s="471"/>
      <c r="ANJ43" s="471"/>
      <c r="ANK43" s="471"/>
      <c r="ANL43" s="471"/>
      <c r="ANM43" s="471"/>
      <c r="ANN43" s="471"/>
      <c r="ANO43" s="471"/>
      <c r="ANP43" s="471"/>
      <c r="ANQ43" s="471"/>
      <c r="ANR43" s="471"/>
      <c r="ANS43" s="471"/>
      <c r="ANT43" s="471"/>
      <c r="ANU43" s="471"/>
      <c r="ANV43" s="471"/>
      <c r="ANW43" s="471"/>
      <c r="ANX43" s="471"/>
      <c r="ANY43" s="471"/>
      <c r="ANZ43" s="471"/>
      <c r="AOA43" s="471"/>
      <c r="AOB43" s="471"/>
      <c r="AOC43" s="471"/>
      <c r="AOD43" s="471"/>
      <c r="AOE43" s="471"/>
      <c r="AOF43" s="471"/>
      <c r="AOG43" s="471"/>
      <c r="AOH43" s="471"/>
      <c r="AOI43" s="471"/>
      <c r="AOJ43" s="471"/>
      <c r="AOK43" s="471"/>
      <c r="AOL43" s="471"/>
      <c r="AOM43" s="471"/>
      <c r="AON43" s="471"/>
      <c r="AOO43" s="471"/>
      <c r="AOP43" s="471"/>
      <c r="AOQ43" s="471"/>
      <c r="AOR43" s="471"/>
      <c r="AOS43" s="471"/>
      <c r="AOT43" s="471"/>
      <c r="AOU43" s="471"/>
      <c r="AOV43" s="471"/>
      <c r="AOW43" s="471"/>
      <c r="AOX43" s="471"/>
      <c r="AOY43" s="471"/>
      <c r="AOZ43" s="471"/>
      <c r="APA43" s="471"/>
      <c r="APB43" s="471"/>
      <c r="APC43" s="471"/>
      <c r="APD43" s="471"/>
      <c r="APE43" s="471"/>
      <c r="APF43" s="471"/>
      <c r="APG43" s="471"/>
      <c r="APH43" s="471"/>
      <c r="API43" s="471"/>
      <c r="APJ43" s="471"/>
      <c r="APK43" s="471"/>
      <c r="APL43" s="471"/>
      <c r="APM43" s="471"/>
      <c r="APN43" s="471"/>
      <c r="APO43" s="471"/>
      <c r="APP43" s="471"/>
      <c r="APQ43" s="471"/>
      <c r="APR43" s="471"/>
      <c r="APS43" s="471"/>
      <c r="APT43" s="471"/>
      <c r="APU43" s="471"/>
      <c r="APV43" s="471"/>
      <c r="APW43" s="471"/>
      <c r="APX43" s="471"/>
      <c r="APY43" s="471"/>
      <c r="APZ43" s="471"/>
      <c r="AQA43" s="471"/>
      <c r="AQB43" s="471"/>
      <c r="AQC43" s="471"/>
      <c r="AQD43" s="471"/>
      <c r="AQE43" s="471"/>
      <c r="AQF43" s="471"/>
      <c r="AQG43" s="471"/>
      <c r="AQH43" s="471"/>
      <c r="AQI43" s="471"/>
      <c r="AQJ43" s="471"/>
      <c r="AQK43" s="471"/>
      <c r="AQL43" s="471"/>
      <c r="AQM43" s="471"/>
      <c r="AQN43" s="471"/>
      <c r="AQO43" s="471"/>
      <c r="AQP43" s="471"/>
      <c r="AQQ43" s="471"/>
      <c r="AQR43" s="471"/>
      <c r="AQS43" s="471"/>
      <c r="AQT43" s="471"/>
      <c r="AQU43" s="471"/>
      <c r="AQV43" s="471"/>
      <c r="AQW43" s="471"/>
      <c r="AQX43" s="471"/>
      <c r="AQY43" s="471"/>
      <c r="AQZ43" s="471"/>
      <c r="ARA43" s="471"/>
      <c r="ARB43" s="471"/>
      <c r="ARC43" s="471"/>
      <c r="ARD43" s="471"/>
      <c r="ARE43" s="471"/>
      <c r="ARF43" s="471"/>
      <c r="ARG43" s="471"/>
      <c r="ARH43" s="471"/>
      <c r="ARI43" s="471"/>
      <c r="ARJ43" s="471"/>
      <c r="ARK43" s="471"/>
      <c r="ARL43" s="471"/>
      <c r="ARM43" s="471"/>
      <c r="ARN43" s="471"/>
      <c r="ARO43" s="471"/>
      <c r="ARP43" s="471"/>
      <c r="ARQ43" s="471"/>
      <c r="ARR43" s="471"/>
      <c r="ARS43" s="471"/>
      <c r="ART43" s="471"/>
      <c r="ARU43" s="471"/>
      <c r="ARV43" s="471"/>
      <c r="ARW43" s="471"/>
      <c r="ARX43" s="471"/>
      <c r="ARY43" s="471"/>
      <c r="ARZ43" s="471"/>
      <c r="ASA43" s="471"/>
      <c r="ASB43" s="471"/>
      <c r="ASC43" s="471"/>
      <c r="ASD43" s="471"/>
      <c r="ASE43" s="471"/>
      <c r="ASF43" s="471"/>
      <c r="ASG43" s="471"/>
      <c r="ASH43" s="471"/>
      <c r="ASI43" s="471"/>
      <c r="ASJ43" s="471"/>
      <c r="ASK43" s="471"/>
      <c r="ASL43" s="471"/>
      <c r="ASM43" s="471"/>
      <c r="ASN43" s="471"/>
      <c r="ASO43" s="471"/>
      <c r="ASP43" s="471"/>
      <c r="ASQ43" s="471"/>
      <c r="ASR43" s="471"/>
      <c r="ASS43" s="471"/>
      <c r="AST43" s="471"/>
      <c r="ASU43" s="471"/>
      <c r="ASV43" s="471"/>
      <c r="ASW43" s="471"/>
      <c r="ASX43" s="471"/>
      <c r="ASY43" s="471"/>
      <c r="ASZ43" s="471"/>
      <c r="ATA43" s="471"/>
      <c r="ATB43" s="471"/>
      <c r="ATC43" s="471"/>
      <c r="ATD43" s="471"/>
      <c r="ATE43" s="471"/>
      <c r="ATF43" s="471"/>
      <c r="ATG43" s="471"/>
      <c r="ATH43" s="471"/>
      <c r="ATI43" s="471"/>
      <c r="ATJ43" s="471"/>
      <c r="ATK43" s="471"/>
      <c r="ATL43" s="471"/>
      <c r="ATM43" s="471"/>
      <c r="ATN43" s="471"/>
      <c r="ATO43" s="471"/>
      <c r="ATP43" s="471"/>
      <c r="ATQ43" s="471"/>
      <c r="ATR43" s="471"/>
      <c r="ATS43" s="471"/>
      <c r="ATT43" s="471"/>
      <c r="ATU43" s="471"/>
      <c r="ATV43" s="471"/>
      <c r="ATW43" s="471"/>
      <c r="ATX43" s="471"/>
      <c r="ATY43" s="471"/>
      <c r="ATZ43" s="471"/>
      <c r="AUA43" s="471"/>
      <c r="AUB43" s="471"/>
      <c r="AUC43" s="471"/>
      <c r="AUD43" s="471"/>
      <c r="AUE43" s="471"/>
      <c r="AUF43" s="471"/>
      <c r="AUG43" s="471"/>
      <c r="AUH43" s="471"/>
      <c r="AUI43" s="471"/>
      <c r="AUJ43" s="471"/>
      <c r="AUK43" s="471"/>
      <c r="AUL43" s="471"/>
      <c r="AUM43" s="471"/>
      <c r="AUN43" s="471"/>
      <c r="AUO43" s="471"/>
      <c r="AUP43" s="471"/>
      <c r="AUQ43" s="471"/>
      <c r="AUR43" s="471"/>
      <c r="AUS43" s="471"/>
      <c r="AUT43" s="471"/>
      <c r="AUU43" s="471"/>
      <c r="AUV43" s="471"/>
      <c r="AUW43" s="471"/>
      <c r="AUX43" s="471"/>
      <c r="AUY43" s="471"/>
      <c r="AUZ43" s="471"/>
      <c r="AVA43" s="471"/>
      <c r="AVB43" s="471"/>
      <c r="AVC43" s="471"/>
      <c r="AVD43" s="471"/>
      <c r="AVE43" s="471"/>
      <c r="AVF43" s="471"/>
      <c r="AVG43" s="471"/>
      <c r="AVH43" s="471"/>
      <c r="AVI43" s="471"/>
      <c r="AVJ43" s="471"/>
      <c r="AVK43" s="471"/>
      <c r="AVL43" s="471"/>
      <c r="AVM43" s="471"/>
      <c r="AVN43" s="471"/>
      <c r="AVO43" s="471"/>
      <c r="AVP43" s="471"/>
      <c r="AVQ43" s="471"/>
      <c r="AVR43" s="471"/>
      <c r="AVS43" s="471"/>
      <c r="AVT43" s="471"/>
      <c r="AVU43" s="471"/>
      <c r="AVV43" s="471"/>
      <c r="AVW43" s="471"/>
      <c r="AVX43" s="471"/>
      <c r="AVY43" s="471"/>
      <c r="AVZ43" s="471"/>
      <c r="AWA43" s="471"/>
      <c r="AWB43" s="471"/>
      <c r="AWC43" s="471"/>
      <c r="AWD43" s="471"/>
      <c r="AWE43" s="471"/>
      <c r="AWF43" s="471"/>
      <c r="AWG43" s="471"/>
      <c r="AWH43" s="471"/>
      <c r="AWI43" s="471"/>
      <c r="AWJ43" s="471"/>
      <c r="AWK43" s="471"/>
      <c r="AWL43" s="471"/>
      <c r="AWM43" s="471"/>
      <c r="AWN43" s="471"/>
      <c r="AWO43" s="471"/>
      <c r="AWP43" s="471"/>
      <c r="AWQ43" s="471"/>
      <c r="AWR43" s="471"/>
      <c r="AWS43" s="471"/>
      <c r="AWT43" s="471"/>
      <c r="AWU43" s="471"/>
      <c r="AWV43" s="471"/>
      <c r="AWW43" s="471"/>
      <c r="AWX43" s="471"/>
      <c r="AWY43" s="471"/>
      <c r="AWZ43" s="471"/>
      <c r="AXA43" s="471"/>
      <c r="AXB43" s="471"/>
      <c r="AXC43" s="471"/>
      <c r="AXD43" s="471"/>
      <c r="AXE43" s="471"/>
      <c r="AXF43" s="471"/>
      <c r="AXG43" s="471"/>
      <c r="AXH43" s="471"/>
      <c r="AXI43" s="471"/>
      <c r="AXJ43" s="471"/>
      <c r="AXK43" s="471"/>
      <c r="AXL43" s="471"/>
      <c r="AXM43" s="471"/>
      <c r="AXN43" s="471"/>
      <c r="AXO43" s="471"/>
      <c r="AXP43" s="471"/>
      <c r="AXQ43" s="471"/>
      <c r="AXR43" s="471"/>
      <c r="AXS43" s="471"/>
      <c r="AXT43" s="471"/>
      <c r="AXU43" s="471"/>
      <c r="AXV43" s="471"/>
      <c r="AXW43" s="471"/>
      <c r="AXX43" s="471"/>
      <c r="AXY43" s="471"/>
      <c r="AXZ43" s="471"/>
      <c r="AYA43" s="471"/>
      <c r="AYB43" s="471"/>
      <c r="AYC43" s="471"/>
      <c r="AYD43" s="471"/>
      <c r="AYE43" s="471"/>
      <c r="AYF43" s="471"/>
      <c r="AYG43" s="471"/>
      <c r="AYH43" s="471"/>
      <c r="AYI43" s="471"/>
      <c r="AYJ43" s="471"/>
      <c r="AYK43" s="471"/>
      <c r="AYL43" s="471"/>
      <c r="AYM43" s="471"/>
      <c r="AYN43" s="471"/>
      <c r="AYO43" s="471"/>
      <c r="AYP43" s="471"/>
      <c r="AYQ43" s="471"/>
      <c r="AYR43" s="471"/>
      <c r="AYS43" s="471"/>
      <c r="AYT43" s="471"/>
      <c r="AYU43" s="471"/>
      <c r="AYV43" s="471"/>
      <c r="AYW43" s="471"/>
      <c r="AYX43" s="471"/>
      <c r="AYY43" s="471"/>
      <c r="AYZ43" s="471"/>
      <c r="AZA43" s="471"/>
      <c r="AZB43" s="471"/>
      <c r="AZC43" s="471"/>
      <c r="AZD43" s="471"/>
      <c r="AZE43" s="471"/>
      <c r="AZF43" s="471"/>
      <c r="AZG43" s="471"/>
      <c r="AZH43" s="471"/>
      <c r="AZI43" s="471"/>
      <c r="AZJ43" s="471"/>
      <c r="AZK43" s="471"/>
      <c r="AZL43" s="471"/>
      <c r="AZM43" s="471"/>
      <c r="AZN43" s="471"/>
      <c r="AZO43" s="471"/>
      <c r="AZP43" s="471"/>
      <c r="AZQ43" s="471"/>
      <c r="AZR43" s="471"/>
      <c r="AZS43" s="471"/>
      <c r="AZT43" s="471"/>
      <c r="AZU43" s="471"/>
      <c r="AZV43" s="471"/>
      <c r="AZW43" s="471"/>
      <c r="AZX43" s="471"/>
      <c r="AZY43" s="471"/>
      <c r="AZZ43" s="471"/>
      <c r="BAA43" s="471"/>
      <c r="BAB43" s="471"/>
      <c r="BAC43" s="471"/>
      <c r="BAD43" s="471"/>
      <c r="BAE43" s="471"/>
      <c r="BAF43" s="471"/>
      <c r="BAG43" s="471"/>
      <c r="BAH43" s="471"/>
      <c r="BAI43" s="471"/>
      <c r="BAJ43" s="471"/>
      <c r="BAK43" s="471"/>
      <c r="BAL43" s="471"/>
      <c r="BAM43" s="471"/>
      <c r="BAN43" s="471"/>
      <c r="BAO43" s="471"/>
      <c r="BAP43" s="471"/>
      <c r="BAQ43" s="471"/>
      <c r="BAR43" s="471"/>
      <c r="BAS43" s="471"/>
      <c r="BAT43" s="471"/>
      <c r="BAU43" s="471"/>
      <c r="BAV43" s="471"/>
      <c r="BAW43" s="471"/>
      <c r="BAX43" s="471"/>
      <c r="BAY43" s="471"/>
      <c r="BAZ43" s="471"/>
      <c r="BBA43" s="471"/>
      <c r="BBB43" s="471"/>
      <c r="BBC43" s="471"/>
      <c r="BBD43" s="471"/>
      <c r="BBE43" s="471"/>
      <c r="BBF43" s="471"/>
      <c r="BBG43" s="471"/>
      <c r="BBH43" s="471"/>
      <c r="BBI43" s="471"/>
      <c r="BBJ43" s="471"/>
      <c r="BBK43" s="471"/>
      <c r="BBL43" s="471"/>
      <c r="BBM43" s="471"/>
      <c r="BBN43" s="471"/>
      <c r="BBO43" s="471"/>
      <c r="BBP43" s="471"/>
      <c r="BBQ43" s="471"/>
      <c r="BBR43" s="471"/>
      <c r="BBS43" s="471"/>
      <c r="BBT43" s="471"/>
      <c r="BBU43" s="471"/>
      <c r="BBV43" s="471"/>
      <c r="BBW43" s="471"/>
      <c r="BBX43" s="471"/>
      <c r="BBY43" s="471"/>
      <c r="BBZ43" s="471"/>
      <c r="BCA43" s="471"/>
      <c r="BCB43" s="471"/>
      <c r="BCC43" s="471"/>
      <c r="BCD43" s="471"/>
      <c r="BCE43" s="471"/>
      <c r="BCF43" s="471"/>
      <c r="BCG43" s="471"/>
      <c r="BCH43" s="471"/>
      <c r="BCI43" s="471"/>
      <c r="BCJ43" s="471"/>
      <c r="BCK43" s="471"/>
      <c r="BCL43" s="471"/>
      <c r="BCM43" s="471"/>
      <c r="BCN43" s="471"/>
      <c r="BCO43" s="471"/>
      <c r="BCP43" s="471"/>
      <c r="BCQ43" s="471"/>
      <c r="BCR43" s="471"/>
      <c r="BCS43" s="471"/>
      <c r="BCT43" s="471"/>
      <c r="BCU43" s="471"/>
      <c r="BCV43" s="471"/>
      <c r="BCW43" s="471"/>
      <c r="BCX43" s="471"/>
      <c r="BCY43" s="471"/>
      <c r="BCZ43" s="471"/>
      <c r="BDA43" s="471"/>
      <c r="BDB43" s="471"/>
      <c r="BDC43" s="471"/>
      <c r="BDD43" s="471"/>
      <c r="BDE43" s="471"/>
      <c r="BDF43" s="471"/>
      <c r="BDG43" s="471"/>
      <c r="BDH43" s="471"/>
      <c r="BDI43" s="471"/>
      <c r="BDJ43" s="471"/>
      <c r="BDK43" s="471"/>
      <c r="BDL43" s="471"/>
      <c r="BDM43" s="471"/>
      <c r="BDN43" s="471"/>
      <c r="BDO43" s="471"/>
      <c r="BDP43" s="471"/>
      <c r="BDQ43" s="471"/>
      <c r="BDR43" s="471"/>
      <c r="BDS43" s="471"/>
      <c r="BDT43" s="471"/>
      <c r="BDU43" s="471"/>
      <c r="BDV43" s="471"/>
      <c r="BDW43" s="471"/>
      <c r="BDX43" s="471"/>
      <c r="BDY43" s="471"/>
      <c r="BDZ43" s="471"/>
      <c r="BEA43" s="471"/>
      <c r="BEB43" s="471"/>
      <c r="BEC43" s="471"/>
      <c r="BED43" s="471"/>
    </row>
    <row r="44" spans="1:1486" s="421" customFormat="1" ht="28.5" x14ac:dyDescent="0.2">
      <c r="A44" s="430" t="str">
        <f>'P10'!B11</f>
        <v xml:space="preserve">10.4. Fortalecimiento y creación de instrumentos de financiamiento, asociatividad rural productiva, empresarización, comercialización y gestión de riesgos, específicos para la cadena </v>
      </c>
      <c r="B44" s="48">
        <f>'P10'!E11</f>
        <v>172474000</v>
      </c>
      <c r="C44" s="48">
        <f>'P10'!F11</f>
        <v>344948000</v>
      </c>
      <c r="D44" s="48">
        <f>'P10'!G11</f>
        <v>344948000</v>
      </c>
      <c r="E44" s="48" t="str">
        <f>'P10'!H11</f>
        <v>Por definir</v>
      </c>
      <c r="F44" s="48" t="str">
        <f>'P10'!I11</f>
        <v>Por definir</v>
      </c>
      <c r="G44" s="48" t="str">
        <f>'P10'!J11</f>
        <v>Por definir</v>
      </c>
      <c r="H44" s="48" t="str">
        <f>'P10'!K11</f>
        <v>Por definir</v>
      </c>
      <c r="I44" s="48" t="str">
        <f>'P10'!L11</f>
        <v>Por definir</v>
      </c>
      <c r="J44" s="48" t="str">
        <f>'P10'!M11</f>
        <v>Por definir</v>
      </c>
      <c r="K44" s="48" t="str">
        <f>'P10'!N11</f>
        <v>Por definir</v>
      </c>
      <c r="L44" s="48" t="str">
        <f>'P10'!O11</f>
        <v>Por definir</v>
      </c>
      <c r="M44" s="48" t="str">
        <f>'P10'!P11</f>
        <v>Por definir</v>
      </c>
      <c r="N44" s="48" t="str">
        <f>'P10'!Q11</f>
        <v>Por definir</v>
      </c>
      <c r="O44" s="48" t="str">
        <f>'P10'!R11</f>
        <v>Por definir</v>
      </c>
      <c r="P44" s="48" t="str">
        <f>'P10'!S11</f>
        <v>Por definir</v>
      </c>
      <c r="Q44" s="48" t="str">
        <f>'P10'!T11</f>
        <v>Por definir</v>
      </c>
      <c r="R44" s="48" t="str">
        <f>'P10'!U11</f>
        <v>Por definir</v>
      </c>
      <c r="S44" s="48" t="str">
        <f>'P10'!V11</f>
        <v>Por definir</v>
      </c>
      <c r="T44" s="48" t="str">
        <f>'P10'!W11</f>
        <v>Por definir</v>
      </c>
      <c r="U44" s="48" t="str">
        <f>'P10'!X11</f>
        <v>Por definir</v>
      </c>
      <c r="V44" s="48">
        <f>'P10'!Y11</f>
        <v>862370000</v>
      </c>
      <c r="W44" s="281">
        <f t="shared" si="1"/>
        <v>2.4624246864985989E-4</v>
      </c>
      <c r="X44" s="327"/>
      <c r="Y44" s="471"/>
      <c r="Z44" s="471"/>
      <c r="AA44" s="471"/>
      <c r="AB44" s="471"/>
      <c r="AC44" s="471"/>
      <c r="AD44" s="471"/>
      <c r="AE44" s="471"/>
      <c r="AF44" s="471"/>
      <c r="AG44" s="471"/>
      <c r="AH44" s="471"/>
      <c r="AI44" s="471"/>
      <c r="AJ44" s="471"/>
      <c r="AK44" s="471"/>
      <c r="AL44" s="471"/>
      <c r="AM44" s="471"/>
      <c r="AN44" s="471"/>
      <c r="AO44" s="471"/>
      <c r="AP44" s="471"/>
      <c r="AQ44" s="471"/>
      <c r="AR44" s="471"/>
      <c r="AS44" s="471"/>
      <c r="AT44" s="471"/>
      <c r="AU44" s="471"/>
      <c r="AV44" s="471"/>
      <c r="AW44" s="471"/>
      <c r="AX44" s="471"/>
      <c r="AY44" s="471"/>
      <c r="AZ44" s="471"/>
      <c r="BA44" s="471"/>
      <c r="BB44" s="471"/>
      <c r="BC44" s="471"/>
      <c r="BD44" s="471"/>
      <c r="BE44" s="471"/>
      <c r="BF44" s="471"/>
      <c r="BG44" s="471"/>
      <c r="BH44" s="471"/>
      <c r="BI44" s="471"/>
      <c r="BJ44" s="471"/>
      <c r="BK44" s="471"/>
      <c r="BL44" s="471"/>
      <c r="BM44" s="471"/>
      <c r="BN44" s="471"/>
      <c r="BO44" s="471"/>
      <c r="BP44" s="471"/>
      <c r="BQ44" s="471"/>
      <c r="BR44" s="471"/>
      <c r="BS44" s="471"/>
      <c r="BT44" s="471"/>
      <c r="BU44" s="471"/>
      <c r="BV44" s="471"/>
      <c r="BW44" s="471"/>
      <c r="BX44" s="471"/>
      <c r="BY44" s="471"/>
      <c r="BZ44" s="471"/>
      <c r="CA44" s="471"/>
      <c r="CB44" s="471"/>
      <c r="CC44" s="471"/>
      <c r="CD44" s="471"/>
      <c r="CE44" s="471"/>
      <c r="CF44" s="471"/>
      <c r="CG44" s="471"/>
      <c r="CH44" s="471"/>
      <c r="CI44" s="471"/>
      <c r="CJ44" s="471"/>
      <c r="CK44" s="471"/>
      <c r="CL44" s="471"/>
      <c r="CM44" s="471"/>
      <c r="CN44" s="471"/>
      <c r="CO44" s="471"/>
      <c r="CP44" s="471"/>
      <c r="CQ44" s="471"/>
      <c r="CR44" s="471"/>
      <c r="CS44" s="471"/>
      <c r="CT44" s="471"/>
      <c r="CU44" s="471"/>
      <c r="CV44" s="471"/>
      <c r="CW44" s="471"/>
      <c r="CX44" s="471"/>
      <c r="CY44" s="471"/>
      <c r="CZ44" s="471"/>
      <c r="DA44" s="471"/>
      <c r="DB44" s="471"/>
      <c r="DC44" s="471"/>
      <c r="DD44" s="471"/>
      <c r="DE44" s="471"/>
      <c r="DF44" s="471"/>
      <c r="DG44" s="471"/>
      <c r="DH44" s="471"/>
      <c r="DI44" s="471"/>
      <c r="DJ44" s="471"/>
      <c r="DK44" s="471"/>
      <c r="DL44" s="471"/>
      <c r="DM44" s="471"/>
      <c r="DN44" s="471"/>
      <c r="DO44" s="471"/>
      <c r="DP44" s="471"/>
      <c r="DQ44" s="471"/>
      <c r="DR44" s="471"/>
      <c r="DS44" s="471"/>
      <c r="DT44" s="471"/>
      <c r="DU44" s="471"/>
      <c r="DV44" s="471"/>
      <c r="DW44" s="471"/>
      <c r="DX44" s="471"/>
      <c r="DY44" s="471"/>
      <c r="DZ44" s="471"/>
      <c r="EA44" s="471"/>
      <c r="EB44" s="471"/>
      <c r="EC44" s="471"/>
      <c r="ED44" s="471"/>
      <c r="EE44" s="471"/>
      <c r="EF44" s="471"/>
      <c r="EG44" s="471"/>
      <c r="EH44" s="471"/>
      <c r="EI44" s="471"/>
      <c r="EJ44" s="471"/>
      <c r="EK44" s="471"/>
      <c r="EL44" s="471"/>
      <c r="EM44" s="471"/>
      <c r="EN44" s="471"/>
      <c r="EO44" s="471"/>
      <c r="EP44" s="471"/>
      <c r="EQ44" s="471"/>
      <c r="ER44" s="471"/>
      <c r="ES44" s="471"/>
      <c r="ET44" s="471"/>
      <c r="EU44" s="471"/>
      <c r="EV44" s="471"/>
      <c r="EW44" s="471"/>
      <c r="EX44" s="471"/>
      <c r="EY44" s="471"/>
      <c r="EZ44" s="471"/>
      <c r="FA44" s="471"/>
      <c r="FB44" s="471"/>
      <c r="FC44" s="471"/>
      <c r="FD44" s="471"/>
      <c r="FE44" s="471"/>
      <c r="FF44" s="471"/>
      <c r="FG44" s="471"/>
      <c r="FH44" s="471"/>
      <c r="FI44" s="471"/>
      <c r="FJ44" s="471"/>
      <c r="FK44" s="471"/>
      <c r="FL44" s="471"/>
      <c r="FM44" s="471"/>
      <c r="FN44" s="471"/>
      <c r="FO44" s="471"/>
      <c r="FP44" s="471"/>
      <c r="FQ44" s="471"/>
      <c r="FR44" s="471"/>
      <c r="FS44" s="471"/>
      <c r="FT44" s="471"/>
      <c r="FU44" s="471"/>
      <c r="FV44" s="471"/>
      <c r="FW44" s="471"/>
      <c r="FX44" s="471"/>
      <c r="FY44" s="471"/>
      <c r="FZ44" s="471"/>
      <c r="GA44" s="471"/>
      <c r="GB44" s="471"/>
      <c r="GC44" s="471"/>
      <c r="GD44" s="471"/>
      <c r="GE44" s="471"/>
      <c r="GF44" s="471"/>
      <c r="GG44" s="471"/>
      <c r="GH44" s="471"/>
      <c r="GI44" s="471"/>
      <c r="GJ44" s="471"/>
      <c r="GK44" s="471"/>
      <c r="GL44" s="471"/>
      <c r="GM44" s="471"/>
      <c r="GN44" s="471"/>
      <c r="GO44" s="471"/>
      <c r="GP44" s="471"/>
      <c r="GQ44" s="471"/>
      <c r="GR44" s="471"/>
      <c r="GS44" s="471"/>
      <c r="GT44" s="471"/>
      <c r="GU44" s="471"/>
      <c r="GV44" s="471"/>
      <c r="GW44" s="471"/>
      <c r="GX44" s="471"/>
      <c r="GY44" s="471"/>
      <c r="GZ44" s="471"/>
      <c r="HA44" s="471"/>
      <c r="HB44" s="471"/>
      <c r="HC44" s="471"/>
      <c r="HD44" s="471"/>
      <c r="HE44" s="471"/>
      <c r="HF44" s="471"/>
      <c r="HG44" s="471"/>
      <c r="HH44" s="471"/>
      <c r="HI44" s="471"/>
      <c r="HJ44" s="471"/>
      <c r="HK44" s="471"/>
      <c r="HL44" s="471"/>
      <c r="HM44" s="471"/>
      <c r="HN44" s="471"/>
      <c r="HO44" s="471"/>
      <c r="HP44" s="471"/>
      <c r="HQ44" s="471"/>
      <c r="HR44" s="471"/>
      <c r="HS44" s="471"/>
      <c r="HT44" s="471"/>
      <c r="HU44" s="471"/>
      <c r="HV44" s="471"/>
      <c r="HW44" s="471"/>
      <c r="HX44" s="471"/>
      <c r="HY44" s="471"/>
      <c r="HZ44" s="471"/>
      <c r="IA44" s="471"/>
      <c r="IB44" s="471"/>
      <c r="IC44" s="471"/>
      <c r="ID44" s="471"/>
      <c r="IE44" s="471"/>
      <c r="IF44" s="471"/>
      <c r="IG44" s="471"/>
      <c r="IH44" s="471"/>
      <c r="II44" s="471"/>
      <c r="IJ44" s="471"/>
      <c r="IK44" s="471"/>
      <c r="IL44" s="471"/>
      <c r="IM44" s="471"/>
      <c r="IN44" s="471"/>
      <c r="IO44" s="471"/>
      <c r="IP44" s="471"/>
      <c r="IQ44" s="471"/>
      <c r="IR44" s="471"/>
      <c r="IS44" s="471"/>
      <c r="IT44" s="471"/>
      <c r="IU44" s="471"/>
      <c r="IV44" s="471"/>
      <c r="IW44" s="471"/>
      <c r="IX44" s="471"/>
      <c r="IY44" s="471"/>
      <c r="IZ44" s="471"/>
      <c r="JA44" s="471"/>
      <c r="JB44" s="471"/>
      <c r="JC44" s="471"/>
      <c r="JD44" s="471"/>
      <c r="JE44" s="471"/>
      <c r="JF44" s="471"/>
      <c r="JG44" s="471"/>
      <c r="JH44" s="471"/>
      <c r="JI44" s="471"/>
      <c r="JJ44" s="471"/>
      <c r="JK44" s="471"/>
      <c r="JL44" s="471"/>
      <c r="JM44" s="471"/>
      <c r="JN44" s="471"/>
      <c r="JO44" s="471"/>
      <c r="JP44" s="471"/>
      <c r="JQ44" s="471"/>
      <c r="JR44" s="471"/>
      <c r="JS44" s="471"/>
      <c r="JT44" s="471"/>
      <c r="JU44" s="471"/>
      <c r="JV44" s="471"/>
      <c r="JW44" s="471"/>
      <c r="JX44" s="471"/>
      <c r="JY44" s="471"/>
      <c r="JZ44" s="471"/>
      <c r="KA44" s="471"/>
      <c r="KB44" s="471"/>
      <c r="KC44" s="471"/>
      <c r="KD44" s="471"/>
      <c r="KE44" s="471"/>
      <c r="KF44" s="471"/>
      <c r="KG44" s="471"/>
      <c r="KH44" s="471"/>
      <c r="KI44" s="471"/>
      <c r="KJ44" s="471"/>
      <c r="KK44" s="471"/>
      <c r="KL44" s="471"/>
      <c r="KM44" s="471"/>
      <c r="KN44" s="471"/>
      <c r="KO44" s="471"/>
      <c r="KP44" s="471"/>
      <c r="KQ44" s="471"/>
      <c r="KR44" s="471"/>
      <c r="KS44" s="471"/>
      <c r="KT44" s="471"/>
      <c r="KU44" s="471"/>
      <c r="KV44" s="471"/>
      <c r="KW44" s="471"/>
      <c r="KX44" s="471"/>
      <c r="KY44" s="471"/>
      <c r="KZ44" s="471"/>
      <c r="LA44" s="471"/>
      <c r="LB44" s="471"/>
      <c r="LC44" s="471"/>
      <c r="LD44" s="471"/>
      <c r="LE44" s="471"/>
      <c r="LF44" s="471"/>
      <c r="LG44" s="471"/>
      <c r="LH44" s="471"/>
      <c r="LI44" s="471"/>
      <c r="LJ44" s="471"/>
      <c r="LK44" s="471"/>
      <c r="LL44" s="471"/>
      <c r="LM44" s="471"/>
      <c r="LN44" s="471"/>
      <c r="LO44" s="471"/>
      <c r="LP44" s="471"/>
      <c r="LQ44" s="471"/>
      <c r="LR44" s="471"/>
      <c r="LS44" s="471"/>
      <c r="LT44" s="471"/>
      <c r="LU44" s="471"/>
      <c r="LV44" s="471"/>
      <c r="LW44" s="471"/>
      <c r="LX44" s="471"/>
      <c r="LY44" s="471"/>
      <c r="LZ44" s="471"/>
      <c r="MA44" s="471"/>
      <c r="MB44" s="471"/>
      <c r="MC44" s="471"/>
      <c r="MD44" s="471"/>
      <c r="ME44" s="471"/>
      <c r="MF44" s="471"/>
      <c r="MG44" s="471"/>
      <c r="MH44" s="471"/>
      <c r="MI44" s="471"/>
      <c r="MJ44" s="471"/>
      <c r="MK44" s="471"/>
      <c r="ML44" s="471"/>
      <c r="MM44" s="471"/>
      <c r="MN44" s="471"/>
      <c r="MO44" s="471"/>
      <c r="MP44" s="471"/>
      <c r="MQ44" s="471"/>
      <c r="MR44" s="471"/>
      <c r="MS44" s="471"/>
      <c r="MT44" s="471"/>
      <c r="MU44" s="471"/>
      <c r="MV44" s="471"/>
      <c r="MW44" s="471"/>
      <c r="MX44" s="471"/>
      <c r="MY44" s="471"/>
      <c r="MZ44" s="471"/>
      <c r="NA44" s="471"/>
      <c r="NB44" s="471"/>
      <c r="NC44" s="471"/>
      <c r="ND44" s="471"/>
      <c r="NE44" s="471"/>
      <c r="NF44" s="471"/>
      <c r="NG44" s="471"/>
      <c r="NH44" s="471"/>
      <c r="NI44" s="471"/>
      <c r="NJ44" s="471"/>
      <c r="NK44" s="471"/>
      <c r="NL44" s="471"/>
      <c r="NM44" s="471"/>
      <c r="NN44" s="471"/>
      <c r="NO44" s="471"/>
      <c r="NP44" s="471"/>
      <c r="NQ44" s="471"/>
      <c r="NR44" s="471"/>
      <c r="NS44" s="471"/>
      <c r="NT44" s="471"/>
      <c r="NU44" s="471"/>
      <c r="NV44" s="471"/>
      <c r="NW44" s="471"/>
      <c r="NX44" s="471"/>
      <c r="NY44" s="471"/>
      <c r="NZ44" s="471"/>
      <c r="OA44" s="471"/>
      <c r="OB44" s="471"/>
      <c r="OC44" s="471"/>
      <c r="OD44" s="471"/>
      <c r="OE44" s="471"/>
      <c r="OF44" s="471"/>
      <c r="OG44" s="471"/>
      <c r="OH44" s="471"/>
      <c r="OI44" s="471"/>
      <c r="OJ44" s="471"/>
      <c r="OK44" s="471"/>
      <c r="OL44" s="471"/>
      <c r="OM44" s="471"/>
      <c r="ON44" s="471"/>
      <c r="OO44" s="471"/>
      <c r="OP44" s="471"/>
      <c r="OQ44" s="471"/>
      <c r="OR44" s="471"/>
      <c r="OS44" s="471"/>
      <c r="OT44" s="471"/>
      <c r="OU44" s="471"/>
      <c r="OV44" s="471"/>
      <c r="OW44" s="471"/>
      <c r="OX44" s="471"/>
      <c r="OY44" s="471"/>
      <c r="OZ44" s="471"/>
      <c r="PA44" s="471"/>
      <c r="PB44" s="471"/>
      <c r="PC44" s="471"/>
      <c r="PD44" s="471"/>
      <c r="PE44" s="471"/>
      <c r="PF44" s="471"/>
      <c r="PG44" s="471"/>
      <c r="PH44" s="471"/>
      <c r="PI44" s="471"/>
      <c r="PJ44" s="471"/>
      <c r="PK44" s="471"/>
      <c r="PL44" s="471"/>
      <c r="PM44" s="471"/>
      <c r="PN44" s="471"/>
      <c r="PO44" s="471"/>
      <c r="PP44" s="471"/>
      <c r="PQ44" s="471"/>
      <c r="PR44" s="471"/>
      <c r="PS44" s="471"/>
      <c r="PT44" s="471"/>
      <c r="PU44" s="471"/>
      <c r="PV44" s="471"/>
      <c r="PW44" s="471"/>
      <c r="PX44" s="471"/>
      <c r="PY44" s="471"/>
      <c r="PZ44" s="471"/>
      <c r="QA44" s="471"/>
      <c r="QB44" s="471"/>
      <c r="QC44" s="471"/>
      <c r="QD44" s="471"/>
      <c r="QE44" s="471"/>
      <c r="QF44" s="471"/>
      <c r="QG44" s="471"/>
      <c r="QH44" s="471"/>
      <c r="QI44" s="471"/>
      <c r="QJ44" s="471"/>
      <c r="QK44" s="471"/>
      <c r="QL44" s="471"/>
      <c r="QM44" s="471"/>
      <c r="QN44" s="471"/>
      <c r="QO44" s="471"/>
      <c r="QP44" s="471"/>
      <c r="QQ44" s="471"/>
      <c r="QR44" s="471"/>
      <c r="QS44" s="471"/>
      <c r="QT44" s="471"/>
      <c r="QU44" s="471"/>
      <c r="QV44" s="471"/>
      <c r="QW44" s="471"/>
      <c r="QX44" s="471"/>
      <c r="QY44" s="471"/>
      <c r="QZ44" s="471"/>
      <c r="RA44" s="471"/>
      <c r="RB44" s="471"/>
      <c r="RC44" s="471"/>
      <c r="RD44" s="471"/>
      <c r="RE44" s="471"/>
      <c r="RF44" s="471"/>
      <c r="RG44" s="471"/>
      <c r="RH44" s="471"/>
      <c r="RI44" s="471"/>
      <c r="RJ44" s="471"/>
      <c r="RK44" s="471"/>
      <c r="RL44" s="471"/>
      <c r="RM44" s="471"/>
      <c r="RN44" s="471"/>
      <c r="RO44" s="471"/>
      <c r="RP44" s="471"/>
      <c r="RQ44" s="471"/>
      <c r="RR44" s="471"/>
      <c r="RS44" s="471"/>
      <c r="RT44" s="471"/>
      <c r="RU44" s="471"/>
      <c r="RV44" s="471"/>
      <c r="RW44" s="471"/>
      <c r="RX44" s="471"/>
      <c r="RY44" s="471"/>
      <c r="RZ44" s="471"/>
      <c r="SA44" s="471"/>
      <c r="SB44" s="471"/>
      <c r="SC44" s="471"/>
      <c r="SD44" s="471"/>
      <c r="SE44" s="471"/>
      <c r="SF44" s="471"/>
      <c r="SG44" s="471"/>
      <c r="SH44" s="471"/>
      <c r="SI44" s="471"/>
      <c r="SJ44" s="471"/>
      <c r="SK44" s="471"/>
      <c r="SL44" s="471"/>
      <c r="SM44" s="471"/>
      <c r="SN44" s="471"/>
      <c r="SO44" s="471"/>
      <c r="SP44" s="471"/>
      <c r="SQ44" s="471"/>
      <c r="SR44" s="471"/>
      <c r="SS44" s="471"/>
      <c r="ST44" s="471"/>
      <c r="SU44" s="471"/>
      <c r="SV44" s="471"/>
      <c r="SW44" s="471"/>
      <c r="SX44" s="471"/>
      <c r="SY44" s="471"/>
      <c r="SZ44" s="471"/>
      <c r="TA44" s="471"/>
      <c r="TB44" s="471"/>
      <c r="TC44" s="471"/>
      <c r="TD44" s="471"/>
      <c r="TE44" s="471"/>
      <c r="TF44" s="471"/>
      <c r="TG44" s="471"/>
      <c r="TH44" s="471"/>
      <c r="TI44" s="471"/>
      <c r="TJ44" s="471"/>
      <c r="TK44" s="471"/>
      <c r="TL44" s="471"/>
      <c r="TM44" s="471"/>
      <c r="TN44" s="471"/>
      <c r="TO44" s="471"/>
      <c r="TP44" s="471"/>
      <c r="TQ44" s="471"/>
      <c r="TR44" s="471"/>
      <c r="TS44" s="471"/>
      <c r="TT44" s="471"/>
      <c r="TU44" s="471"/>
      <c r="TV44" s="471"/>
      <c r="TW44" s="471"/>
      <c r="TX44" s="471"/>
      <c r="TY44" s="471"/>
      <c r="TZ44" s="471"/>
      <c r="UA44" s="471"/>
      <c r="UB44" s="471"/>
      <c r="UC44" s="471"/>
      <c r="UD44" s="471"/>
      <c r="UE44" s="471"/>
      <c r="UF44" s="471"/>
      <c r="UG44" s="471"/>
      <c r="UH44" s="471"/>
      <c r="UI44" s="471"/>
      <c r="UJ44" s="471"/>
      <c r="UK44" s="471"/>
      <c r="UL44" s="471"/>
      <c r="UM44" s="471"/>
      <c r="UN44" s="471"/>
      <c r="UO44" s="471"/>
      <c r="UP44" s="471"/>
      <c r="UQ44" s="471"/>
      <c r="UR44" s="471"/>
      <c r="US44" s="471"/>
      <c r="UT44" s="471"/>
      <c r="UU44" s="471"/>
      <c r="UV44" s="471"/>
      <c r="UW44" s="471"/>
      <c r="UX44" s="471"/>
      <c r="UY44" s="471"/>
      <c r="UZ44" s="471"/>
      <c r="VA44" s="471"/>
      <c r="VB44" s="471"/>
      <c r="VC44" s="471"/>
      <c r="VD44" s="471"/>
      <c r="VE44" s="471"/>
      <c r="VF44" s="471"/>
      <c r="VG44" s="471"/>
      <c r="VH44" s="471"/>
      <c r="VI44" s="471"/>
      <c r="VJ44" s="471"/>
      <c r="VK44" s="471"/>
      <c r="VL44" s="471"/>
      <c r="VM44" s="471"/>
      <c r="VN44" s="471"/>
      <c r="VO44" s="471"/>
      <c r="VP44" s="471"/>
      <c r="VQ44" s="471"/>
      <c r="VR44" s="471"/>
      <c r="VS44" s="471"/>
      <c r="VT44" s="471"/>
      <c r="VU44" s="471"/>
      <c r="VV44" s="471"/>
      <c r="VW44" s="471"/>
      <c r="VX44" s="471"/>
      <c r="VY44" s="471"/>
      <c r="VZ44" s="471"/>
      <c r="WA44" s="471"/>
      <c r="WB44" s="471"/>
      <c r="WC44" s="471"/>
      <c r="WD44" s="471"/>
      <c r="WE44" s="471"/>
      <c r="WF44" s="471"/>
      <c r="WG44" s="471"/>
      <c r="WH44" s="471"/>
      <c r="WI44" s="471"/>
      <c r="WJ44" s="471"/>
      <c r="WK44" s="471"/>
      <c r="WL44" s="471"/>
      <c r="WM44" s="471"/>
      <c r="WN44" s="471"/>
      <c r="WO44" s="471"/>
      <c r="WP44" s="471"/>
      <c r="WQ44" s="471"/>
      <c r="WR44" s="471"/>
      <c r="WS44" s="471"/>
      <c r="WT44" s="471"/>
      <c r="WU44" s="471"/>
      <c r="WV44" s="471"/>
      <c r="WW44" s="471"/>
      <c r="WX44" s="471"/>
      <c r="WY44" s="471"/>
      <c r="WZ44" s="471"/>
      <c r="XA44" s="471"/>
      <c r="XB44" s="471"/>
      <c r="XC44" s="471"/>
      <c r="XD44" s="471"/>
      <c r="XE44" s="471"/>
      <c r="XF44" s="471"/>
      <c r="XG44" s="471"/>
      <c r="XH44" s="471"/>
      <c r="XI44" s="471"/>
      <c r="XJ44" s="471"/>
      <c r="XK44" s="471"/>
      <c r="XL44" s="471"/>
      <c r="XM44" s="471"/>
      <c r="XN44" s="471"/>
      <c r="XO44" s="471"/>
      <c r="XP44" s="471"/>
      <c r="XQ44" s="471"/>
      <c r="XR44" s="471"/>
      <c r="XS44" s="471"/>
      <c r="XT44" s="471"/>
      <c r="XU44" s="471"/>
      <c r="XV44" s="471"/>
      <c r="XW44" s="471"/>
      <c r="XX44" s="471"/>
      <c r="XY44" s="471"/>
      <c r="XZ44" s="471"/>
      <c r="YA44" s="471"/>
      <c r="YB44" s="471"/>
      <c r="YC44" s="471"/>
      <c r="YD44" s="471"/>
      <c r="YE44" s="471"/>
      <c r="YF44" s="471"/>
      <c r="YG44" s="471"/>
      <c r="YH44" s="471"/>
      <c r="YI44" s="471"/>
      <c r="YJ44" s="471"/>
      <c r="YK44" s="471"/>
      <c r="YL44" s="471"/>
      <c r="YM44" s="471"/>
      <c r="YN44" s="471"/>
      <c r="YO44" s="471"/>
      <c r="YP44" s="471"/>
      <c r="YQ44" s="471"/>
      <c r="YR44" s="471"/>
      <c r="YS44" s="471"/>
      <c r="YT44" s="471"/>
      <c r="YU44" s="471"/>
      <c r="YV44" s="471"/>
      <c r="YW44" s="471"/>
      <c r="YX44" s="471"/>
      <c r="YY44" s="471"/>
      <c r="YZ44" s="471"/>
      <c r="ZA44" s="471"/>
      <c r="ZB44" s="471"/>
      <c r="ZC44" s="471"/>
      <c r="ZD44" s="471"/>
      <c r="ZE44" s="471"/>
      <c r="ZF44" s="471"/>
      <c r="ZG44" s="471"/>
      <c r="ZH44" s="471"/>
      <c r="ZI44" s="471"/>
      <c r="ZJ44" s="471"/>
      <c r="ZK44" s="471"/>
      <c r="ZL44" s="471"/>
      <c r="ZM44" s="471"/>
      <c r="ZN44" s="471"/>
      <c r="ZO44" s="471"/>
      <c r="ZP44" s="471"/>
      <c r="ZQ44" s="471"/>
      <c r="ZR44" s="471"/>
      <c r="ZS44" s="471"/>
      <c r="ZT44" s="471"/>
      <c r="ZU44" s="471"/>
      <c r="ZV44" s="471"/>
      <c r="ZW44" s="471"/>
      <c r="ZX44" s="471"/>
      <c r="ZY44" s="471"/>
      <c r="ZZ44" s="471"/>
      <c r="AAA44" s="471"/>
      <c r="AAB44" s="471"/>
      <c r="AAC44" s="471"/>
      <c r="AAD44" s="471"/>
      <c r="AAE44" s="471"/>
      <c r="AAF44" s="471"/>
      <c r="AAG44" s="471"/>
      <c r="AAH44" s="471"/>
      <c r="AAI44" s="471"/>
      <c r="AAJ44" s="471"/>
      <c r="AAK44" s="471"/>
      <c r="AAL44" s="471"/>
      <c r="AAM44" s="471"/>
      <c r="AAN44" s="471"/>
      <c r="AAO44" s="471"/>
      <c r="AAP44" s="471"/>
      <c r="AAQ44" s="471"/>
      <c r="AAR44" s="471"/>
      <c r="AAS44" s="471"/>
      <c r="AAT44" s="471"/>
      <c r="AAU44" s="471"/>
      <c r="AAV44" s="471"/>
      <c r="AAW44" s="471"/>
      <c r="AAX44" s="471"/>
      <c r="AAY44" s="471"/>
      <c r="AAZ44" s="471"/>
      <c r="ABA44" s="471"/>
      <c r="ABB44" s="471"/>
      <c r="ABC44" s="471"/>
      <c r="ABD44" s="471"/>
      <c r="ABE44" s="471"/>
      <c r="ABF44" s="471"/>
      <c r="ABG44" s="471"/>
      <c r="ABH44" s="471"/>
      <c r="ABI44" s="471"/>
      <c r="ABJ44" s="471"/>
      <c r="ABK44" s="471"/>
      <c r="ABL44" s="471"/>
      <c r="ABM44" s="471"/>
      <c r="ABN44" s="471"/>
      <c r="ABO44" s="471"/>
      <c r="ABP44" s="471"/>
      <c r="ABQ44" s="471"/>
      <c r="ABR44" s="471"/>
      <c r="ABS44" s="471"/>
      <c r="ABT44" s="471"/>
      <c r="ABU44" s="471"/>
      <c r="ABV44" s="471"/>
      <c r="ABW44" s="471"/>
      <c r="ABX44" s="471"/>
      <c r="ABY44" s="471"/>
      <c r="ABZ44" s="471"/>
      <c r="ACA44" s="471"/>
      <c r="ACB44" s="471"/>
      <c r="ACC44" s="471"/>
      <c r="ACD44" s="471"/>
      <c r="ACE44" s="471"/>
      <c r="ACF44" s="471"/>
      <c r="ACG44" s="471"/>
      <c r="ACH44" s="471"/>
      <c r="ACI44" s="471"/>
      <c r="ACJ44" s="471"/>
      <c r="ACK44" s="471"/>
      <c r="ACL44" s="471"/>
      <c r="ACM44" s="471"/>
      <c r="ACN44" s="471"/>
      <c r="ACO44" s="471"/>
      <c r="ACP44" s="471"/>
      <c r="ACQ44" s="471"/>
      <c r="ACR44" s="471"/>
      <c r="ACS44" s="471"/>
      <c r="ACT44" s="471"/>
      <c r="ACU44" s="471"/>
      <c r="ACV44" s="471"/>
      <c r="ACW44" s="471"/>
      <c r="ACX44" s="471"/>
      <c r="ACY44" s="471"/>
      <c r="ACZ44" s="471"/>
      <c r="ADA44" s="471"/>
      <c r="ADB44" s="471"/>
      <c r="ADC44" s="471"/>
      <c r="ADD44" s="471"/>
      <c r="ADE44" s="471"/>
      <c r="ADF44" s="471"/>
      <c r="ADG44" s="471"/>
      <c r="ADH44" s="471"/>
      <c r="ADI44" s="471"/>
      <c r="ADJ44" s="471"/>
      <c r="ADK44" s="471"/>
      <c r="ADL44" s="471"/>
      <c r="ADM44" s="471"/>
      <c r="ADN44" s="471"/>
      <c r="ADO44" s="471"/>
      <c r="ADP44" s="471"/>
      <c r="ADQ44" s="471"/>
      <c r="ADR44" s="471"/>
      <c r="ADS44" s="471"/>
      <c r="ADT44" s="471"/>
      <c r="ADU44" s="471"/>
      <c r="ADV44" s="471"/>
      <c r="ADW44" s="471"/>
      <c r="ADX44" s="471"/>
      <c r="ADY44" s="471"/>
      <c r="ADZ44" s="471"/>
      <c r="AEA44" s="471"/>
      <c r="AEB44" s="471"/>
      <c r="AEC44" s="471"/>
      <c r="AED44" s="471"/>
      <c r="AEE44" s="471"/>
      <c r="AEF44" s="471"/>
      <c r="AEG44" s="471"/>
      <c r="AEH44" s="471"/>
      <c r="AEI44" s="471"/>
      <c r="AEJ44" s="471"/>
      <c r="AEK44" s="471"/>
      <c r="AEL44" s="471"/>
      <c r="AEM44" s="471"/>
      <c r="AEN44" s="471"/>
      <c r="AEO44" s="471"/>
      <c r="AEP44" s="471"/>
      <c r="AEQ44" s="471"/>
      <c r="AER44" s="471"/>
      <c r="AES44" s="471"/>
      <c r="AET44" s="471"/>
      <c r="AEU44" s="471"/>
      <c r="AEV44" s="471"/>
      <c r="AEW44" s="471"/>
      <c r="AEX44" s="471"/>
      <c r="AEY44" s="471"/>
      <c r="AEZ44" s="471"/>
      <c r="AFA44" s="471"/>
      <c r="AFB44" s="471"/>
      <c r="AFC44" s="471"/>
      <c r="AFD44" s="471"/>
      <c r="AFE44" s="471"/>
      <c r="AFF44" s="471"/>
      <c r="AFG44" s="471"/>
      <c r="AFH44" s="471"/>
      <c r="AFI44" s="471"/>
      <c r="AFJ44" s="471"/>
      <c r="AFK44" s="471"/>
      <c r="AFL44" s="471"/>
      <c r="AFM44" s="471"/>
      <c r="AFN44" s="471"/>
      <c r="AFO44" s="471"/>
      <c r="AFP44" s="471"/>
      <c r="AFQ44" s="471"/>
      <c r="AFR44" s="471"/>
      <c r="AFS44" s="471"/>
      <c r="AFT44" s="471"/>
      <c r="AFU44" s="471"/>
      <c r="AFV44" s="471"/>
      <c r="AFW44" s="471"/>
      <c r="AFX44" s="471"/>
      <c r="AFY44" s="471"/>
      <c r="AFZ44" s="471"/>
      <c r="AGA44" s="471"/>
      <c r="AGB44" s="471"/>
      <c r="AGC44" s="471"/>
      <c r="AGD44" s="471"/>
      <c r="AGE44" s="471"/>
      <c r="AGF44" s="471"/>
      <c r="AGG44" s="471"/>
      <c r="AGH44" s="471"/>
      <c r="AGI44" s="471"/>
      <c r="AGJ44" s="471"/>
      <c r="AGK44" s="471"/>
      <c r="AGL44" s="471"/>
      <c r="AGM44" s="471"/>
      <c r="AGN44" s="471"/>
      <c r="AGO44" s="471"/>
      <c r="AGP44" s="471"/>
      <c r="AGQ44" s="471"/>
      <c r="AGR44" s="471"/>
      <c r="AGS44" s="471"/>
      <c r="AGT44" s="471"/>
      <c r="AGU44" s="471"/>
      <c r="AGV44" s="471"/>
      <c r="AGW44" s="471"/>
      <c r="AGX44" s="471"/>
      <c r="AGY44" s="471"/>
      <c r="AGZ44" s="471"/>
      <c r="AHA44" s="471"/>
      <c r="AHB44" s="471"/>
      <c r="AHC44" s="471"/>
      <c r="AHD44" s="471"/>
      <c r="AHE44" s="471"/>
      <c r="AHF44" s="471"/>
      <c r="AHG44" s="471"/>
      <c r="AHH44" s="471"/>
      <c r="AHI44" s="471"/>
      <c r="AHJ44" s="471"/>
      <c r="AHK44" s="471"/>
      <c r="AHL44" s="471"/>
      <c r="AHM44" s="471"/>
      <c r="AHN44" s="471"/>
      <c r="AHO44" s="471"/>
      <c r="AHP44" s="471"/>
      <c r="AHQ44" s="471"/>
      <c r="AHR44" s="471"/>
      <c r="AHS44" s="471"/>
      <c r="AHT44" s="471"/>
      <c r="AHU44" s="471"/>
      <c r="AHV44" s="471"/>
      <c r="AHW44" s="471"/>
      <c r="AHX44" s="471"/>
      <c r="AHY44" s="471"/>
      <c r="AHZ44" s="471"/>
      <c r="AIA44" s="471"/>
      <c r="AIB44" s="471"/>
      <c r="AIC44" s="471"/>
      <c r="AID44" s="471"/>
      <c r="AIE44" s="471"/>
      <c r="AIF44" s="471"/>
      <c r="AIG44" s="471"/>
      <c r="AIH44" s="471"/>
      <c r="AII44" s="471"/>
      <c r="AIJ44" s="471"/>
      <c r="AIK44" s="471"/>
      <c r="AIL44" s="471"/>
      <c r="AIM44" s="471"/>
      <c r="AIN44" s="471"/>
      <c r="AIO44" s="471"/>
      <c r="AIP44" s="471"/>
      <c r="AIQ44" s="471"/>
      <c r="AIR44" s="471"/>
      <c r="AIS44" s="471"/>
      <c r="AIT44" s="471"/>
      <c r="AIU44" s="471"/>
      <c r="AIV44" s="471"/>
      <c r="AIW44" s="471"/>
      <c r="AIX44" s="471"/>
      <c r="AIY44" s="471"/>
      <c r="AIZ44" s="471"/>
      <c r="AJA44" s="471"/>
      <c r="AJB44" s="471"/>
      <c r="AJC44" s="471"/>
      <c r="AJD44" s="471"/>
      <c r="AJE44" s="471"/>
      <c r="AJF44" s="471"/>
      <c r="AJG44" s="471"/>
      <c r="AJH44" s="471"/>
      <c r="AJI44" s="471"/>
      <c r="AJJ44" s="471"/>
      <c r="AJK44" s="471"/>
      <c r="AJL44" s="471"/>
      <c r="AJM44" s="471"/>
      <c r="AJN44" s="471"/>
      <c r="AJO44" s="471"/>
      <c r="AJP44" s="471"/>
      <c r="AJQ44" s="471"/>
      <c r="AJR44" s="471"/>
      <c r="AJS44" s="471"/>
      <c r="AJT44" s="471"/>
      <c r="AJU44" s="471"/>
      <c r="AJV44" s="471"/>
      <c r="AJW44" s="471"/>
      <c r="AJX44" s="471"/>
      <c r="AJY44" s="471"/>
      <c r="AJZ44" s="471"/>
      <c r="AKA44" s="471"/>
      <c r="AKB44" s="471"/>
      <c r="AKC44" s="471"/>
      <c r="AKD44" s="471"/>
      <c r="AKE44" s="471"/>
      <c r="AKF44" s="471"/>
      <c r="AKG44" s="471"/>
      <c r="AKH44" s="471"/>
      <c r="AKI44" s="471"/>
      <c r="AKJ44" s="471"/>
      <c r="AKK44" s="471"/>
      <c r="AKL44" s="471"/>
      <c r="AKM44" s="471"/>
      <c r="AKN44" s="471"/>
      <c r="AKO44" s="471"/>
      <c r="AKP44" s="471"/>
      <c r="AKQ44" s="471"/>
      <c r="AKR44" s="471"/>
      <c r="AKS44" s="471"/>
      <c r="AKT44" s="471"/>
      <c r="AKU44" s="471"/>
      <c r="AKV44" s="471"/>
      <c r="AKW44" s="471"/>
      <c r="AKX44" s="471"/>
      <c r="AKY44" s="471"/>
      <c r="AKZ44" s="471"/>
      <c r="ALA44" s="471"/>
      <c r="ALB44" s="471"/>
      <c r="ALC44" s="471"/>
      <c r="ALD44" s="471"/>
      <c r="ALE44" s="471"/>
      <c r="ALF44" s="471"/>
      <c r="ALG44" s="471"/>
      <c r="ALH44" s="471"/>
      <c r="ALI44" s="471"/>
      <c r="ALJ44" s="471"/>
      <c r="ALK44" s="471"/>
      <c r="ALL44" s="471"/>
      <c r="ALM44" s="471"/>
      <c r="ALN44" s="471"/>
      <c r="ALO44" s="471"/>
      <c r="ALP44" s="471"/>
      <c r="ALQ44" s="471"/>
      <c r="ALR44" s="471"/>
      <c r="ALS44" s="471"/>
      <c r="ALT44" s="471"/>
      <c r="ALU44" s="471"/>
      <c r="ALV44" s="471"/>
      <c r="ALW44" s="471"/>
      <c r="ALX44" s="471"/>
      <c r="ALY44" s="471"/>
      <c r="ALZ44" s="471"/>
      <c r="AMA44" s="471"/>
      <c r="AMB44" s="471"/>
      <c r="AMC44" s="471"/>
      <c r="AMD44" s="471"/>
      <c r="AME44" s="471"/>
      <c r="AMF44" s="471"/>
      <c r="AMG44" s="471"/>
      <c r="AMH44" s="471"/>
      <c r="AMI44" s="471"/>
      <c r="AMJ44" s="471"/>
      <c r="AMK44" s="471"/>
      <c r="AML44" s="471"/>
      <c r="AMM44" s="471"/>
      <c r="AMN44" s="471"/>
      <c r="AMO44" s="471"/>
      <c r="AMP44" s="471"/>
      <c r="AMQ44" s="471"/>
      <c r="AMR44" s="471"/>
      <c r="AMS44" s="471"/>
      <c r="AMT44" s="471"/>
      <c r="AMU44" s="471"/>
      <c r="AMV44" s="471"/>
      <c r="AMW44" s="471"/>
      <c r="AMX44" s="471"/>
      <c r="AMY44" s="471"/>
      <c r="AMZ44" s="471"/>
      <c r="ANA44" s="471"/>
      <c r="ANB44" s="471"/>
      <c r="ANC44" s="471"/>
      <c r="AND44" s="471"/>
      <c r="ANE44" s="471"/>
      <c r="ANF44" s="471"/>
      <c r="ANG44" s="471"/>
      <c r="ANH44" s="471"/>
      <c r="ANI44" s="471"/>
      <c r="ANJ44" s="471"/>
      <c r="ANK44" s="471"/>
      <c r="ANL44" s="471"/>
      <c r="ANM44" s="471"/>
      <c r="ANN44" s="471"/>
      <c r="ANO44" s="471"/>
      <c r="ANP44" s="471"/>
      <c r="ANQ44" s="471"/>
      <c r="ANR44" s="471"/>
      <c r="ANS44" s="471"/>
      <c r="ANT44" s="471"/>
      <c r="ANU44" s="471"/>
      <c r="ANV44" s="471"/>
      <c r="ANW44" s="471"/>
      <c r="ANX44" s="471"/>
      <c r="ANY44" s="471"/>
      <c r="ANZ44" s="471"/>
      <c r="AOA44" s="471"/>
      <c r="AOB44" s="471"/>
      <c r="AOC44" s="471"/>
      <c r="AOD44" s="471"/>
      <c r="AOE44" s="471"/>
      <c r="AOF44" s="471"/>
      <c r="AOG44" s="471"/>
      <c r="AOH44" s="471"/>
      <c r="AOI44" s="471"/>
      <c r="AOJ44" s="471"/>
      <c r="AOK44" s="471"/>
      <c r="AOL44" s="471"/>
      <c r="AOM44" s="471"/>
      <c r="AON44" s="471"/>
      <c r="AOO44" s="471"/>
      <c r="AOP44" s="471"/>
      <c r="AOQ44" s="471"/>
      <c r="AOR44" s="471"/>
      <c r="AOS44" s="471"/>
      <c r="AOT44" s="471"/>
      <c r="AOU44" s="471"/>
      <c r="AOV44" s="471"/>
      <c r="AOW44" s="471"/>
      <c r="AOX44" s="471"/>
      <c r="AOY44" s="471"/>
      <c r="AOZ44" s="471"/>
      <c r="APA44" s="471"/>
      <c r="APB44" s="471"/>
      <c r="APC44" s="471"/>
      <c r="APD44" s="471"/>
      <c r="APE44" s="471"/>
      <c r="APF44" s="471"/>
      <c r="APG44" s="471"/>
      <c r="APH44" s="471"/>
      <c r="API44" s="471"/>
      <c r="APJ44" s="471"/>
      <c r="APK44" s="471"/>
      <c r="APL44" s="471"/>
      <c r="APM44" s="471"/>
      <c r="APN44" s="471"/>
      <c r="APO44" s="471"/>
      <c r="APP44" s="471"/>
      <c r="APQ44" s="471"/>
      <c r="APR44" s="471"/>
      <c r="APS44" s="471"/>
      <c r="APT44" s="471"/>
      <c r="APU44" s="471"/>
      <c r="APV44" s="471"/>
      <c r="APW44" s="471"/>
      <c r="APX44" s="471"/>
      <c r="APY44" s="471"/>
      <c r="APZ44" s="471"/>
      <c r="AQA44" s="471"/>
      <c r="AQB44" s="471"/>
      <c r="AQC44" s="471"/>
      <c r="AQD44" s="471"/>
      <c r="AQE44" s="471"/>
      <c r="AQF44" s="471"/>
      <c r="AQG44" s="471"/>
      <c r="AQH44" s="471"/>
      <c r="AQI44" s="471"/>
      <c r="AQJ44" s="471"/>
      <c r="AQK44" s="471"/>
      <c r="AQL44" s="471"/>
      <c r="AQM44" s="471"/>
      <c r="AQN44" s="471"/>
      <c r="AQO44" s="471"/>
      <c r="AQP44" s="471"/>
      <c r="AQQ44" s="471"/>
      <c r="AQR44" s="471"/>
      <c r="AQS44" s="471"/>
      <c r="AQT44" s="471"/>
      <c r="AQU44" s="471"/>
      <c r="AQV44" s="471"/>
      <c r="AQW44" s="471"/>
      <c r="AQX44" s="471"/>
      <c r="AQY44" s="471"/>
      <c r="AQZ44" s="471"/>
      <c r="ARA44" s="471"/>
      <c r="ARB44" s="471"/>
      <c r="ARC44" s="471"/>
      <c r="ARD44" s="471"/>
      <c r="ARE44" s="471"/>
      <c r="ARF44" s="471"/>
      <c r="ARG44" s="471"/>
      <c r="ARH44" s="471"/>
      <c r="ARI44" s="471"/>
      <c r="ARJ44" s="471"/>
      <c r="ARK44" s="471"/>
      <c r="ARL44" s="471"/>
      <c r="ARM44" s="471"/>
      <c r="ARN44" s="471"/>
      <c r="ARO44" s="471"/>
      <c r="ARP44" s="471"/>
      <c r="ARQ44" s="471"/>
      <c r="ARR44" s="471"/>
      <c r="ARS44" s="471"/>
      <c r="ART44" s="471"/>
      <c r="ARU44" s="471"/>
      <c r="ARV44" s="471"/>
      <c r="ARW44" s="471"/>
      <c r="ARX44" s="471"/>
      <c r="ARY44" s="471"/>
      <c r="ARZ44" s="471"/>
      <c r="ASA44" s="471"/>
      <c r="ASB44" s="471"/>
      <c r="ASC44" s="471"/>
      <c r="ASD44" s="471"/>
      <c r="ASE44" s="471"/>
      <c r="ASF44" s="471"/>
      <c r="ASG44" s="471"/>
      <c r="ASH44" s="471"/>
      <c r="ASI44" s="471"/>
      <c r="ASJ44" s="471"/>
      <c r="ASK44" s="471"/>
      <c r="ASL44" s="471"/>
      <c r="ASM44" s="471"/>
      <c r="ASN44" s="471"/>
      <c r="ASO44" s="471"/>
      <c r="ASP44" s="471"/>
      <c r="ASQ44" s="471"/>
      <c r="ASR44" s="471"/>
      <c r="ASS44" s="471"/>
      <c r="AST44" s="471"/>
      <c r="ASU44" s="471"/>
      <c r="ASV44" s="471"/>
      <c r="ASW44" s="471"/>
      <c r="ASX44" s="471"/>
      <c r="ASY44" s="471"/>
      <c r="ASZ44" s="471"/>
      <c r="ATA44" s="471"/>
      <c r="ATB44" s="471"/>
      <c r="ATC44" s="471"/>
      <c r="ATD44" s="471"/>
      <c r="ATE44" s="471"/>
      <c r="ATF44" s="471"/>
      <c r="ATG44" s="471"/>
      <c r="ATH44" s="471"/>
      <c r="ATI44" s="471"/>
      <c r="ATJ44" s="471"/>
      <c r="ATK44" s="471"/>
      <c r="ATL44" s="471"/>
      <c r="ATM44" s="471"/>
      <c r="ATN44" s="471"/>
      <c r="ATO44" s="471"/>
      <c r="ATP44" s="471"/>
      <c r="ATQ44" s="471"/>
      <c r="ATR44" s="471"/>
      <c r="ATS44" s="471"/>
      <c r="ATT44" s="471"/>
      <c r="ATU44" s="471"/>
      <c r="ATV44" s="471"/>
      <c r="ATW44" s="471"/>
      <c r="ATX44" s="471"/>
      <c r="ATY44" s="471"/>
      <c r="ATZ44" s="471"/>
      <c r="AUA44" s="471"/>
      <c r="AUB44" s="471"/>
      <c r="AUC44" s="471"/>
      <c r="AUD44" s="471"/>
      <c r="AUE44" s="471"/>
      <c r="AUF44" s="471"/>
      <c r="AUG44" s="471"/>
      <c r="AUH44" s="471"/>
      <c r="AUI44" s="471"/>
      <c r="AUJ44" s="471"/>
      <c r="AUK44" s="471"/>
      <c r="AUL44" s="471"/>
      <c r="AUM44" s="471"/>
      <c r="AUN44" s="471"/>
      <c r="AUO44" s="471"/>
      <c r="AUP44" s="471"/>
      <c r="AUQ44" s="471"/>
      <c r="AUR44" s="471"/>
      <c r="AUS44" s="471"/>
      <c r="AUT44" s="471"/>
      <c r="AUU44" s="471"/>
      <c r="AUV44" s="471"/>
      <c r="AUW44" s="471"/>
      <c r="AUX44" s="471"/>
      <c r="AUY44" s="471"/>
      <c r="AUZ44" s="471"/>
      <c r="AVA44" s="471"/>
      <c r="AVB44" s="471"/>
      <c r="AVC44" s="471"/>
      <c r="AVD44" s="471"/>
      <c r="AVE44" s="471"/>
      <c r="AVF44" s="471"/>
      <c r="AVG44" s="471"/>
      <c r="AVH44" s="471"/>
      <c r="AVI44" s="471"/>
      <c r="AVJ44" s="471"/>
      <c r="AVK44" s="471"/>
      <c r="AVL44" s="471"/>
      <c r="AVM44" s="471"/>
      <c r="AVN44" s="471"/>
      <c r="AVO44" s="471"/>
      <c r="AVP44" s="471"/>
      <c r="AVQ44" s="471"/>
      <c r="AVR44" s="471"/>
      <c r="AVS44" s="471"/>
      <c r="AVT44" s="471"/>
      <c r="AVU44" s="471"/>
      <c r="AVV44" s="471"/>
      <c r="AVW44" s="471"/>
      <c r="AVX44" s="471"/>
      <c r="AVY44" s="471"/>
      <c r="AVZ44" s="471"/>
      <c r="AWA44" s="471"/>
      <c r="AWB44" s="471"/>
      <c r="AWC44" s="471"/>
      <c r="AWD44" s="471"/>
      <c r="AWE44" s="471"/>
      <c r="AWF44" s="471"/>
      <c r="AWG44" s="471"/>
      <c r="AWH44" s="471"/>
      <c r="AWI44" s="471"/>
      <c r="AWJ44" s="471"/>
      <c r="AWK44" s="471"/>
      <c r="AWL44" s="471"/>
      <c r="AWM44" s="471"/>
      <c r="AWN44" s="471"/>
      <c r="AWO44" s="471"/>
      <c r="AWP44" s="471"/>
      <c r="AWQ44" s="471"/>
      <c r="AWR44" s="471"/>
      <c r="AWS44" s="471"/>
      <c r="AWT44" s="471"/>
      <c r="AWU44" s="471"/>
      <c r="AWV44" s="471"/>
      <c r="AWW44" s="471"/>
      <c r="AWX44" s="471"/>
      <c r="AWY44" s="471"/>
      <c r="AWZ44" s="471"/>
      <c r="AXA44" s="471"/>
      <c r="AXB44" s="471"/>
      <c r="AXC44" s="471"/>
      <c r="AXD44" s="471"/>
      <c r="AXE44" s="471"/>
      <c r="AXF44" s="471"/>
      <c r="AXG44" s="471"/>
      <c r="AXH44" s="471"/>
      <c r="AXI44" s="471"/>
      <c r="AXJ44" s="471"/>
      <c r="AXK44" s="471"/>
      <c r="AXL44" s="471"/>
      <c r="AXM44" s="471"/>
      <c r="AXN44" s="471"/>
      <c r="AXO44" s="471"/>
      <c r="AXP44" s="471"/>
      <c r="AXQ44" s="471"/>
      <c r="AXR44" s="471"/>
      <c r="AXS44" s="471"/>
      <c r="AXT44" s="471"/>
      <c r="AXU44" s="471"/>
      <c r="AXV44" s="471"/>
      <c r="AXW44" s="471"/>
      <c r="AXX44" s="471"/>
      <c r="AXY44" s="471"/>
      <c r="AXZ44" s="471"/>
      <c r="AYA44" s="471"/>
      <c r="AYB44" s="471"/>
      <c r="AYC44" s="471"/>
      <c r="AYD44" s="471"/>
      <c r="AYE44" s="471"/>
      <c r="AYF44" s="471"/>
      <c r="AYG44" s="471"/>
      <c r="AYH44" s="471"/>
      <c r="AYI44" s="471"/>
      <c r="AYJ44" s="471"/>
      <c r="AYK44" s="471"/>
      <c r="AYL44" s="471"/>
      <c r="AYM44" s="471"/>
      <c r="AYN44" s="471"/>
      <c r="AYO44" s="471"/>
      <c r="AYP44" s="471"/>
      <c r="AYQ44" s="471"/>
      <c r="AYR44" s="471"/>
      <c r="AYS44" s="471"/>
      <c r="AYT44" s="471"/>
      <c r="AYU44" s="471"/>
      <c r="AYV44" s="471"/>
      <c r="AYW44" s="471"/>
      <c r="AYX44" s="471"/>
      <c r="AYY44" s="471"/>
      <c r="AYZ44" s="471"/>
      <c r="AZA44" s="471"/>
      <c r="AZB44" s="471"/>
      <c r="AZC44" s="471"/>
      <c r="AZD44" s="471"/>
      <c r="AZE44" s="471"/>
      <c r="AZF44" s="471"/>
      <c r="AZG44" s="471"/>
      <c r="AZH44" s="471"/>
      <c r="AZI44" s="471"/>
      <c r="AZJ44" s="471"/>
      <c r="AZK44" s="471"/>
      <c r="AZL44" s="471"/>
      <c r="AZM44" s="471"/>
      <c r="AZN44" s="471"/>
      <c r="AZO44" s="471"/>
      <c r="AZP44" s="471"/>
      <c r="AZQ44" s="471"/>
      <c r="AZR44" s="471"/>
      <c r="AZS44" s="471"/>
      <c r="AZT44" s="471"/>
      <c r="AZU44" s="471"/>
      <c r="AZV44" s="471"/>
      <c r="AZW44" s="471"/>
      <c r="AZX44" s="471"/>
      <c r="AZY44" s="471"/>
      <c r="AZZ44" s="471"/>
      <c r="BAA44" s="471"/>
      <c r="BAB44" s="471"/>
      <c r="BAC44" s="471"/>
      <c r="BAD44" s="471"/>
      <c r="BAE44" s="471"/>
      <c r="BAF44" s="471"/>
      <c r="BAG44" s="471"/>
      <c r="BAH44" s="471"/>
      <c r="BAI44" s="471"/>
      <c r="BAJ44" s="471"/>
      <c r="BAK44" s="471"/>
      <c r="BAL44" s="471"/>
      <c r="BAM44" s="471"/>
      <c r="BAN44" s="471"/>
      <c r="BAO44" s="471"/>
      <c r="BAP44" s="471"/>
      <c r="BAQ44" s="471"/>
      <c r="BAR44" s="471"/>
      <c r="BAS44" s="471"/>
      <c r="BAT44" s="471"/>
      <c r="BAU44" s="471"/>
      <c r="BAV44" s="471"/>
      <c r="BAW44" s="471"/>
      <c r="BAX44" s="471"/>
      <c r="BAY44" s="471"/>
      <c r="BAZ44" s="471"/>
      <c r="BBA44" s="471"/>
      <c r="BBB44" s="471"/>
      <c r="BBC44" s="471"/>
      <c r="BBD44" s="471"/>
      <c r="BBE44" s="471"/>
      <c r="BBF44" s="471"/>
      <c r="BBG44" s="471"/>
      <c r="BBH44" s="471"/>
      <c r="BBI44" s="471"/>
      <c r="BBJ44" s="471"/>
      <c r="BBK44" s="471"/>
      <c r="BBL44" s="471"/>
      <c r="BBM44" s="471"/>
      <c r="BBN44" s="471"/>
      <c r="BBO44" s="471"/>
      <c r="BBP44" s="471"/>
      <c r="BBQ44" s="471"/>
      <c r="BBR44" s="471"/>
      <c r="BBS44" s="471"/>
      <c r="BBT44" s="471"/>
      <c r="BBU44" s="471"/>
      <c r="BBV44" s="471"/>
      <c r="BBW44" s="471"/>
      <c r="BBX44" s="471"/>
      <c r="BBY44" s="471"/>
      <c r="BBZ44" s="471"/>
      <c r="BCA44" s="471"/>
      <c r="BCB44" s="471"/>
      <c r="BCC44" s="471"/>
      <c r="BCD44" s="471"/>
      <c r="BCE44" s="471"/>
      <c r="BCF44" s="471"/>
      <c r="BCG44" s="471"/>
      <c r="BCH44" s="471"/>
      <c r="BCI44" s="471"/>
      <c r="BCJ44" s="471"/>
      <c r="BCK44" s="471"/>
      <c r="BCL44" s="471"/>
      <c r="BCM44" s="471"/>
      <c r="BCN44" s="471"/>
      <c r="BCO44" s="471"/>
      <c r="BCP44" s="471"/>
      <c r="BCQ44" s="471"/>
      <c r="BCR44" s="471"/>
      <c r="BCS44" s="471"/>
      <c r="BCT44" s="471"/>
      <c r="BCU44" s="471"/>
      <c r="BCV44" s="471"/>
      <c r="BCW44" s="471"/>
      <c r="BCX44" s="471"/>
      <c r="BCY44" s="471"/>
      <c r="BCZ44" s="471"/>
      <c r="BDA44" s="471"/>
      <c r="BDB44" s="471"/>
      <c r="BDC44" s="471"/>
      <c r="BDD44" s="471"/>
      <c r="BDE44" s="471"/>
      <c r="BDF44" s="471"/>
      <c r="BDG44" s="471"/>
      <c r="BDH44" s="471"/>
      <c r="BDI44" s="471"/>
      <c r="BDJ44" s="471"/>
      <c r="BDK44" s="471"/>
      <c r="BDL44" s="471"/>
      <c r="BDM44" s="471"/>
      <c r="BDN44" s="471"/>
      <c r="BDO44" s="471"/>
      <c r="BDP44" s="471"/>
      <c r="BDQ44" s="471"/>
      <c r="BDR44" s="471"/>
      <c r="BDS44" s="471"/>
      <c r="BDT44" s="471"/>
      <c r="BDU44" s="471"/>
      <c r="BDV44" s="471"/>
      <c r="BDW44" s="471"/>
      <c r="BDX44" s="471"/>
      <c r="BDY44" s="471"/>
      <c r="BDZ44" s="471"/>
      <c r="BEA44" s="471"/>
      <c r="BEB44" s="471"/>
      <c r="BEC44" s="471"/>
      <c r="BED44" s="471"/>
    </row>
    <row r="45" spans="1:1486" s="424" customFormat="1" ht="15.75" x14ac:dyDescent="0.2">
      <c r="A45" s="431" t="s">
        <v>318</v>
      </c>
      <c r="B45" s="423">
        <f>B6+B10+B14+B19+B22+B27+B30+B32+B37+B40</f>
        <v>32315268487.059998</v>
      </c>
      <c r="C45" s="423">
        <f t="shared" ref="C45:U45" si="11">C6+C10+C14+C19+C22+C27+C30+C32+C37+C40</f>
        <v>70844707924.044922</v>
      </c>
      <c r="D45" s="423">
        <f t="shared" si="11"/>
        <v>198522804078.56558</v>
      </c>
      <c r="E45" s="423">
        <f t="shared" si="11"/>
        <v>215593564597.8989</v>
      </c>
      <c r="F45" s="423">
        <f t="shared" si="11"/>
        <v>220758674722.8989</v>
      </c>
      <c r="G45" s="423">
        <f t="shared" si="11"/>
        <v>218493752772.8989</v>
      </c>
      <c r="H45" s="423">
        <f t="shared" si="11"/>
        <v>218370913765.0864</v>
      </c>
      <c r="I45" s="423">
        <f t="shared" si="11"/>
        <v>214042687022.65091</v>
      </c>
      <c r="J45" s="423">
        <f t="shared" si="11"/>
        <v>210055051444.78531</v>
      </c>
      <c r="K45" s="423">
        <f t="shared" si="11"/>
        <v>204634771444.78531</v>
      </c>
      <c r="L45" s="423">
        <f t="shared" si="11"/>
        <v>223693588915.41333</v>
      </c>
      <c r="M45" s="423">
        <f t="shared" si="11"/>
        <v>202010744149.87332</v>
      </c>
      <c r="N45" s="423">
        <f t="shared" si="11"/>
        <v>183827264149.87332</v>
      </c>
      <c r="O45" s="423">
        <f t="shared" si="11"/>
        <v>184657262469.26532</v>
      </c>
      <c r="P45" s="423">
        <f t="shared" si="11"/>
        <v>180935544149.87332</v>
      </c>
      <c r="Q45" s="423">
        <f t="shared" si="11"/>
        <v>179035064149.87332</v>
      </c>
      <c r="R45" s="423">
        <f t="shared" si="11"/>
        <v>188467062469.26532</v>
      </c>
      <c r="S45" s="423">
        <f t="shared" si="11"/>
        <v>117987296149.87331</v>
      </c>
      <c r="T45" s="423">
        <f t="shared" si="11"/>
        <v>116837408149.87331</v>
      </c>
      <c r="U45" s="423">
        <f t="shared" si="11"/>
        <v>121033830595.59865</v>
      </c>
      <c r="V45" s="423">
        <f>V6+V10+V14+V19+V22+V27+V30+V32+V37+V40</f>
        <v>3502117261609.4575</v>
      </c>
      <c r="W45" s="466">
        <f t="shared" si="1"/>
        <v>1</v>
      </c>
    </row>
    <row r="46" spans="1:1486" s="131" customFormat="1" x14ac:dyDescent="0.2">
      <c r="A46" s="432"/>
      <c r="W46" s="425"/>
      <c r="X46" s="434"/>
      <c r="Y46" s="434"/>
      <c r="Z46" s="434"/>
      <c r="AA46" s="434"/>
      <c r="AB46" s="434"/>
      <c r="AC46" s="434"/>
      <c r="AD46" s="434"/>
      <c r="AE46" s="434"/>
      <c r="AF46" s="434"/>
      <c r="AG46" s="434"/>
      <c r="AH46" s="434"/>
      <c r="AI46" s="434"/>
      <c r="AJ46" s="434"/>
      <c r="AK46" s="434"/>
      <c r="AL46" s="434"/>
      <c r="AM46" s="434"/>
      <c r="AN46" s="434"/>
      <c r="AO46" s="434"/>
      <c r="AP46" s="434"/>
      <c r="AQ46" s="434"/>
      <c r="AR46" s="434"/>
      <c r="AS46" s="434"/>
      <c r="AT46" s="434"/>
      <c r="AU46" s="434"/>
      <c r="AV46" s="434"/>
      <c r="AW46" s="434"/>
      <c r="AX46" s="434"/>
      <c r="AY46" s="434"/>
      <c r="AZ46" s="434"/>
      <c r="BA46" s="434"/>
      <c r="BB46" s="434"/>
      <c r="BC46" s="434"/>
      <c r="BD46" s="434"/>
      <c r="BE46" s="434"/>
      <c r="BF46" s="434"/>
      <c r="BG46" s="434"/>
      <c r="BH46" s="434"/>
      <c r="BI46" s="434"/>
      <c r="BJ46" s="434"/>
      <c r="BK46" s="434"/>
      <c r="BL46" s="434"/>
      <c r="BM46" s="434"/>
      <c r="BN46" s="434"/>
      <c r="BO46" s="434"/>
      <c r="BP46" s="434"/>
      <c r="BQ46" s="434"/>
      <c r="BR46" s="434"/>
      <c r="BS46" s="434"/>
      <c r="BT46" s="434"/>
      <c r="BU46" s="434"/>
      <c r="BV46" s="434"/>
      <c r="BW46" s="434"/>
      <c r="BX46" s="434"/>
      <c r="BY46" s="434"/>
      <c r="BZ46" s="434"/>
      <c r="CA46" s="434"/>
      <c r="CB46" s="434"/>
      <c r="CC46" s="434"/>
      <c r="CD46" s="434"/>
      <c r="CE46" s="434"/>
      <c r="CF46" s="434"/>
      <c r="CG46" s="434"/>
      <c r="CH46" s="434"/>
      <c r="CI46" s="434"/>
      <c r="CJ46" s="434"/>
      <c r="CK46" s="434"/>
      <c r="CL46" s="434"/>
      <c r="CM46" s="434"/>
      <c r="CN46" s="434"/>
      <c r="CO46" s="434"/>
      <c r="CP46" s="434"/>
      <c r="CQ46" s="434"/>
      <c r="CR46" s="434"/>
      <c r="CS46" s="434"/>
      <c r="CT46" s="434"/>
      <c r="CU46" s="434"/>
      <c r="CV46" s="434"/>
      <c r="CW46" s="434"/>
      <c r="CX46" s="434"/>
      <c r="CY46" s="434"/>
      <c r="CZ46" s="434"/>
      <c r="DA46" s="434"/>
      <c r="DB46" s="434"/>
      <c r="DC46" s="434"/>
      <c r="DD46" s="434"/>
      <c r="DE46" s="434"/>
      <c r="DF46" s="434"/>
      <c r="DG46" s="434"/>
      <c r="DH46" s="434"/>
      <c r="DI46" s="434"/>
      <c r="DJ46" s="434"/>
      <c r="DK46" s="434"/>
      <c r="DL46" s="434"/>
      <c r="DM46" s="434"/>
      <c r="DN46" s="434"/>
      <c r="DO46" s="434"/>
      <c r="DP46" s="434"/>
      <c r="DQ46" s="434"/>
      <c r="DR46" s="434"/>
      <c r="DS46" s="434"/>
      <c r="DT46" s="434"/>
      <c r="DU46" s="434"/>
      <c r="DV46" s="434"/>
      <c r="DW46" s="434"/>
      <c r="DX46" s="434"/>
      <c r="DY46" s="434"/>
      <c r="DZ46" s="434"/>
      <c r="EA46" s="434"/>
      <c r="EB46" s="434"/>
      <c r="EC46" s="434"/>
      <c r="ED46" s="434"/>
      <c r="EE46" s="434"/>
      <c r="EF46" s="434"/>
      <c r="EG46" s="434"/>
      <c r="EH46" s="434"/>
      <c r="EI46" s="434"/>
      <c r="EJ46" s="434"/>
      <c r="EK46" s="434"/>
      <c r="EL46" s="434"/>
      <c r="EM46" s="434"/>
      <c r="EN46" s="434"/>
      <c r="EO46" s="434"/>
      <c r="EP46" s="434"/>
      <c r="EQ46" s="434"/>
      <c r="ER46" s="434"/>
      <c r="ES46" s="434"/>
      <c r="ET46" s="434"/>
      <c r="EU46" s="434"/>
      <c r="EV46" s="434"/>
      <c r="EW46" s="434"/>
      <c r="EX46" s="434"/>
      <c r="EY46" s="434"/>
      <c r="EZ46" s="434"/>
      <c r="FA46" s="434"/>
      <c r="FB46" s="434"/>
      <c r="FC46" s="434"/>
      <c r="FD46" s="434"/>
      <c r="FE46" s="434"/>
      <c r="FF46" s="434"/>
      <c r="FG46" s="434"/>
      <c r="FH46" s="434"/>
      <c r="FI46" s="434"/>
      <c r="FJ46" s="434"/>
      <c r="FK46" s="434"/>
      <c r="FL46" s="434"/>
      <c r="FM46" s="434"/>
      <c r="FN46" s="434"/>
      <c r="FO46" s="434"/>
      <c r="FP46" s="434"/>
      <c r="FQ46" s="434"/>
      <c r="FR46" s="434"/>
      <c r="FS46" s="434"/>
      <c r="FT46" s="434"/>
      <c r="FU46" s="434"/>
      <c r="FV46" s="434"/>
      <c r="FW46" s="434"/>
      <c r="FX46" s="434"/>
      <c r="FY46" s="434"/>
      <c r="FZ46" s="434"/>
      <c r="GA46" s="434"/>
      <c r="GB46" s="434"/>
      <c r="GC46" s="434"/>
      <c r="GD46" s="434"/>
      <c r="GE46" s="434"/>
      <c r="GF46" s="434"/>
      <c r="GG46" s="434"/>
      <c r="GH46" s="434"/>
      <c r="GI46" s="434"/>
      <c r="GJ46" s="434"/>
      <c r="GK46" s="434"/>
      <c r="GL46" s="434"/>
      <c r="GM46" s="434"/>
      <c r="GN46" s="434"/>
      <c r="GO46" s="434"/>
      <c r="GP46" s="434"/>
      <c r="GQ46" s="434"/>
      <c r="GR46" s="434"/>
      <c r="GS46" s="434"/>
      <c r="GT46" s="434"/>
      <c r="GU46" s="434"/>
      <c r="GV46" s="434"/>
      <c r="GW46" s="434"/>
      <c r="GX46" s="434"/>
      <c r="GY46" s="434"/>
      <c r="GZ46" s="434"/>
      <c r="HA46" s="434"/>
      <c r="HB46" s="434"/>
      <c r="HC46" s="434"/>
      <c r="HD46" s="434"/>
      <c r="HE46" s="434"/>
      <c r="HF46" s="434"/>
      <c r="HG46" s="434"/>
      <c r="HH46" s="434"/>
      <c r="HI46" s="434"/>
      <c r="HJ46" s="434"/>
      <c r="HK46" s="434"/>
      <c r="HL46" s="434"/>
      <c r="HM46" s="434"/>
      <c r="HN46" s="434"/>
      <c r="HO46" s="434"/>
      <c r="HP46" s="434"/>
      <c r="HQ46" s="434"/>
      <c r="HR46" s="434"/>
      <c r="HS46" s="434"/>
      <c r="HT46" s="434"/>
      <c r="HU46" s="434"/>
      <c r="HV46" s="434"/>
      <c r="HW46" s="434"/>
      <c r="HX46" s="434"/>
      <c r="HY46" s="434"/>
      <c r="HZ46" s="434"/>
      <c r="IA46" s="434"/>
      <c r="IB46" s="434"/>
      <c r="IC46" s="434"/>
      <c r="ID46" s="434"/>
      <c r="IE46" s="434"/>
      <c r="IF46" s="434"/>
      <c r="IG46" s="434"/>
      <c r="IH46" s="434"/>
      <c r="II46" s="434"/>
      <c r="IJ46" s="434"/>
      <c r="IK46" s="434"/>
      <c r="IL46" s="434"/>
      <c r="IM46" s="434"/>
      <c r="IN46" s="434"/>
      <c r="IO46" s="434"/>
      <c r="IP46" s="434"/>
      <c r="IQ46" s="434"/>
      <c r="IR46" s="434"/>
      <c r="IS46" s="434"/>
      <c r="IT46" s="434"/>
      <c r="IU46" s="434"/>
      <c r="IV46" s="434"/>
      <c r="IW46" s="434"/>
      <c r="IX46" s="434"/>
      <c r="IY46" s="434"/>
      <c r="IZ46" s="434"/>
      <c r="JA46" s="434"/>
      <c r="JB46" s="434"/>
      <c r="JC46" s="434"/>
      <c r="JD46" s="434"/>
      <c r="JE46" s="434"/>
      <c r="JF46" s="434"/>
      <c r="JG46" s="434"/>
      <c r="JH46" s="434"/>
      <c r="JI46" s="434"/>
      <c r="JJ46" s="434"/>
      <c r="JK46" s="434"/>
      <c r="JL46" s="434"/>
      <c r="JM46" s="434"/>
      <c r="JN46" s="434"/>
      <c r="JO46" s="434"/>
      <c r="JP46" s="434"/>
      <c r="JQ46" s="434"/>
      <c r="JR46" s="434"/>
      <c r="JS46" s="434"/>
      <c r="JT46" s="434"/>
      <c r="JU46" s="434"/>
      <c r="JV46" s="434"/>
      <c r="JW46" s="434"/>
      <c r="JX46" s="434"/>
      <c r="JY46" s="434"/>
      <c r="JZ46" s="434"/>
      <c r="KA46" s="434"/>
      <c r="KB46" s="434"/>
      <c r="KC46" s="434"/>
      <c r="KD46" s="434"/>
      <c r="KE46" s="434"/>
      <c r="KF46" s="434"/>
      <c r="KG46" s="434"/>
      <c r="KH46" s="434"/>
      <c r="KI46" s="434"/>
      <c r="KJ46" s="434"/>
      <c r="KK46" s="434"/>
      <c r="KL46" s="434"/>
      <c r="KM46" s="434"/>
      <c r="KN46" s="434"/>
      <c r="KO46" s="434"/>
      <c r="KP46" s="434"/>
      <c r="KQ46" s="434"/>
      <c r="KR46" s="434"/>
      <c r="KS46" s="434"/>
      <c r="KT46" s="434"/>
      <c r="KU46" s="434"/>
      <c r="KV46" s="434"/>
      <c r="KW46" s="434"/>
      <c r="KX46" s="434"/>
      <c r="KY46" s="434"/>
      <c r="KZ46" s="434"/>
      <c r="LA46" s="434"/>
      <c r="LB46" s="434"/>
      <c r="LC46" s="434"/>
      <c r="LD46" s="434"/>
      <c r="LE46" s="434"/>
      <c r="LF46" s="434"/>
      <c r="LG46" s="434"/>
      <c r="LH46" s="434"/>
      <c r="LI46" s="434"/>
      <c r="LJ46" s="434"/>
      <c r="LK46" s="434"/>
      <c r="LL46" s="434"/>
      <c r="LM46" s="434"/>
      <c r="LN46" s="434"/>
      <c r="LO46" s="434"/>
      <c r="LP46" s="434"/>
      <c r="LQ46" s="434"/>
      <c r="LR46" s="434"/>
      <c r="LS46" s="434"/>
      <c r="LT46" s="434"/>
      <c r="LU46" s="434"/>
      <c r="LV46" s="434"/>
      <c r="LW46" s="434"/>
      <c r="LX46" s="434"/>
      <c r="LY46" s="434"/>
      <c r="LZ46" s="434"/>
      <c r="MA46" s="434"/>
      <c r="MB46" s="434"/>
      <c r="MC46" s="434"/>
      <c r="MD46" s="434"/>
      <c r="ME46" s="434"/>
      <c r="MF46" s="434"/>
      <c r="MG46" s="434"/>
      <c r="MH46" s="434"/>
      <c r="MI46" s="434"/>
      <c r="MJ46" s="434"/>
      <c r="MK46" s="434"/>
      <c r="ML46" s="434"/>
      <c r="MM46" s="434"/>
      <c r="MN46" s="434"/>
      <c r="MO46" s="434"/>
      <c r="MP46" s="434"/>
      <c r="MQ46" s="434"/>
      <c r="MR46" s="434"/>
      <c r="MS46" s="434"/>
      <c r="MT46" s="434"/>
      <c r="MU46" s="434"/>
      <c r="MV46" s="434"/>
      <c r="MW46" s="434"/>
      <c r="MX46" s="434"/>
      <c r="MY46" s="434"/>
      <c r="MZ46" s="434"/>
      <c r="NA46" s="434"/>
      <c r="NB46" s="434"/>
      <c r="NC46" s="434"/>
      <c r="ND46" s="434"/>
      <c r="NE46" s="434"/>
      <c r="NF46" s="434"/>
      <c r="NG46" s="434"/>
      <c r="NH46" s="434"/>
      <c r="NI46" s="434"/>
      <c r="NJ46" s="434"/>
      <c r="NK46" s="434"/>
      <c r="NL46" s="434"/>
      <c r="NM46" s="434"/>
      <c r="NN46" s="434"/>
      <c r="NO46" s="434"/>
      <c r="NP46" s="434"/>
      <c r="NQ46" s="434"/>
      <c r="NR46" s="434"/>
      <c r="NS46" s="434"/>
      <c r="NT46" s="434"/>
      <c r="NU46" s="434"/>
      <c r="NV46" s="434"/>
      <c r="NW46" s="434"/>
      <c r="NX46" s="434"/>
      <c r="NY46" s="434"/>
      <c r="NZ46" s="434"/>
      <c r="OA46" s="434"/>
      <c r="OB46" s="434"/>
      <c r="OC46" s="434"/>
      <c r="OD46" s="434"/>
      <c r="OE46" s="434"/>
      <c r="OF46" s="434"/>
      <c r="OG46" s="434"/>
      <c r="OH46" s="434"/>
      <c r="OI46" s="434"/>
      <c r="OJ46" s="434"/>
      <c r="OK46" s="434"/>
      <c r="OL46" s="434"/>
      <c r="OM46" s="434"/>
      <c r="ON46" s="434"/>
      <c r="OO46" s="434"/>
      <c r="OP46" s="434"/>
      <c r="OQ46" s="434"/>
      <c r="OR46" s="434"/>
      <c r="OS46" s="434"/>
      <c r="OT46" s="434"/>
      <c r="OU46" s="434"/>
      <c r="OV46" s="434"/>
      <c r="OW46" s="434"/>
      <c r="OX46" s="434"/>
      <c r="OY46" s="434"/>
      <c r="OZ46" s="434"/>
      <c r="PA46" s="434"/>
      <c r="PB46" s="434"/>
      <c r="PC46" s="434"/>
      <c r="PD46" s="434"/>
      <c r="PE46" s="434"/>
      <c r="PF46" s="434"/>
      <c r="PG46" s="434"/>
      <c r="PH46" s="434"/>
      <c r="PI46" s="434"/>
      <c r="PJ46" s="434"/>
      <c r="PK46" s="434"/>
      <c r="PL46" s="434"/>
      <c r="PM46" s="434"/>
      <c r="PN46" s="434"/>
      <c r="PO46" s="434"/>
      <c r="PP46" s="434"/>
      <c r="PQ46" s="434"/>
      <c r="PR46" s="434"/>
      <c r="PS46" s="434"/>
      <c r="PT46" s="434"/>
      <c r="PU46" s="434"/>
      <c r="PV46" s="434"/>
      <c r="PW46" s="434"/>
      <c r="PX46" s="434"/>
      <c r="PY46" s="434"/>
      <c r="PZ46" s="434"/>
      <c r="QA46" s="434"/>
      <c r="QB46" s="434"/>
      <c r="QC46" s="434"/>
      <c r="QD46" s="434"/>
      <c r="QE46" s="434"/>
      <c r="QF46" s="434"/>
      <c r="QG46" s="434"/>
      <c r="QH46" s="434"/>
      <c r="QI46" s="434"/>
      <c r="QJ46" s="434"/>
      <c r="QK46" s="434"/>
      <c r="QL46" s="434"/>
      <c r="QM46" s="434"/>
      <c r="QN46" s="434"/>
      <c r="QO46" s="434"/>
      <c r="QP46" s="434"/>
      <c r="QQ46" s="434"/>
      <c r="QR46" s="434"/>
      <c r="QS46" s="434"/>
      <c r="QT46" s="434"/>
      <c r="QU46" s="434"/>
      <c r="QV46" s="434"/>
      <c r="QW46" s="434"/>
      <c r="QX46" s="434"/>
      <c r="QY46" s="434"/>
      <c r="QZ46" s="434"/>
      <c r="RA46" s="434"/>
      <c r="RB46" s="434"/>
      <c r="RC46" s="434"/>
      <c r="RD46" s="434"/>
      <c r="RE46" s="434"/>
      <c r="RF46" s="434"/>
      <c r="RG46" s="434"/>
      <c r="RH46" s="434"/>
      <c r="RI46" s="434"/>
      <c r="RJ46" s="434"/>
      <c r="RK46" s="434"/>
      <c r="RL46" s="434"/>
      <c r="RM46" s="434"/>
      <c r="RN46" s="434"/>
      <c r="RO46" s="434"/>
      <c r="RP46" s="434"/>
      <c r="RQ46" s="434"/>
      <c r="RR46" s="434"/>
      <c r="RS46" s="434"/>
      <c r="RT46" s="434"/>
      <c r="RU46" s="434"/>
      <c r="RV46" s="434"/>
      <c r="RW46" s="434"/>
      <c r="RX46" s="434"/>
      <c r="RY46" s="434"/>
      <c r="RZ46" s="434"/>
      <c r="SA46" s="434"/>
      <c r="SB46" s="434"/>
      <c r="SC46" s="434"/>
      <c r="SD46" s="434"/>
      <c r="SE46" s="434"/>
      <c r="SF46" s="434"/>
      <c r="SG46" s="434"/>
      <c r="SH46" s="434"/>
      <c r="SI46" s="434"/>
      <c r="SJ46" s="434"/>
      <c r="SK46" s="434"/>
      <c r="SL46" s="434"/>
      <c r="SM46" s="434"/>
      <c r="SN46" s="434"/>
      <c r="SO46" s="434"/>
      <c r="SP46" s="434"/>
      <c r="SQ46" s="434"/>
      <c r="SR46" s="434"/>
      <c r="SS46" s="434"/>
      <c r="ST46" s="434"/>
      <c r="SU46" s="434"/>
      <c r="SV46" s="434"/>
      <c r="SW46" s="434"/>
      <c r="SX46" s="434"/>
      <c r="SY46" s="434"/>
      <c r="SZ46" s="434"/>
      <c r="TA46" s="434"/>
      <c r="TB46" s="434"/>
      <c r="TC46" s="434"/>
      <c r="TD46" s="434"/>
      <c r="TE46" s="434"/>
      <c r="TF46" s="434"/>
      <c r="TG46" s="434"/>
      <c r="TH46" s="434"/>
      <c r="TI46" s="434"/>
      <c r="TJ46" s="434"/>
      <c r="TK46" s="434"/>
      <c r="TL46" s="434"/>
      <c r="TM46" s="434"/>
      <c r="TN46" s="434"/>
      <c r="TO46" s="434"/>
      <c r="TP46" s="434"/>
      <c r="TQ46" s="434"/>
      <c r="TR46" s="434"/>
      <c r="TS46" s="434"/>
      <c r="TT46" s="434"/>
      <c r="TU46" s="434"/>
      <c r="TV46" s="434"/>
      <c r="TW46" s="434"/>
      <c r="TX46" s="434"/>
      <c r="TY46" s="434"/>
      <c r="TZ46" s="434"/>
      <c r="UA46" s="434"/>
      <c r="UB46" s="434"/>
      <c r="UC46" s="434"/>
      <c r="UD46" s="434"/>
      <c r="UE46" s="434"/>
      <c r="UF46" s="434"/>
      <c r="UG46" s="434"/>
      <c r="UH46" s="434"/>
      <c r="UI46" s="434"/>
      <c r="UJ46" s="434"/>
      <c r="UK46" s="434"/>
      <c r="UL46" s="434"/>
      <c r="UM46" s="434"/>
      <c r="UN46" s="434"/>
      <c r="UO46" s="434"/>
      <c r="UP46" s="434"/>
      <c r="UQ46" s="434"/>
      <c r="UR46" s="434"/>
      <c r="US46" s="434"/>
      <c r="UT46" s="434"/>
      <c r="UU46" s="434"/>
      <c r="UV46" s="434"/>
      <c r="UW46" s="434"/>
      <c r="UX46" s="434"/>
      <c r="UY46" s="434"/>
      <c r="UZ46" s="434"/>
      <c r="VA46" s="434"/>
      <c r="VB46" s="434"/>
      <c r="VC46" s="434"/>
      <c r="VD46" s="434"/>
      <c r="VE46" s="434"/>
      <c r="VF46" s="434"/>
      <c r="VG46" s="434"/>
      <c r="VH46" s="434"/>
      <c r="VI46" s="434"/>
      <c r="VJ46" s="434"/>
      <c r="VK46" s="434"/>
      <c r="VL46" s="434"/>
      <c r="VM46" s="434"/>
      <c r="VN46" s="434"/>
      <c r="VO46" s="434"/>
      <c r="VP46" s="434"/>
      <c r="VQ46" s="434"/>
      <c r="VR46" s="434"/>
      <c r="VS46" s="434"/>
      <c r="VT46" s="434"/>
      <c r="VU46" s="434"/>
      <c r="VV46" s="434"/>
      <c r="VW46" s="434"/>
      <c r="VX46" s="434"/>
      <c r="VY46" s="434"/>
      <c r="VZ46" s="434"/>
      <c r="WA46" s="434"/>
      <c r="WB46" s="434"/>
      <c r="WC46" s="434"/>
      <c r="WD46" s="434"/>
      <c r="WE46" s="434"/>
      <c r="WF46" s="434"/>
      <c r="WG46" s="434"/>
      <c r="WH46" s="434"/>
      <c r="WI46" s="434"/>
      <c r="WJ46" s="434"/>
      <c r="WK46" s="434"/>
      <c r="WL46" s="434"/>
      <c r="WM46" s="434"/>
      <c r="WN46" s="434"/>
      <c r="WO46" s="434"/>
      <c r="WP46" s="434"/>
      <c r="WQ46" s="434"/>
      <c r="WR46" s="434"/>
      <c r="WS46" s="434"/>
      <c r="WT46" s="434"/>
      <c r="WU46" s="434"/>
      <c r="WV46" s="434"/>
      <c r="WW46" s="434"/>
      <c r="WX46" s="434"/>
      <c r="WY46" s="434"/>
      <c r="WZ46" s="434"/>
      <c r="XA46" s="434"/>
      <c r="XB46" s="434"/>
      <c r="XC46" s="434"/>
      <c r="XD46" s="434"/>
      <c r="XE46" s="434"/>
      <c r="XF46" s="434"/>
      <c r="XG46" s="434"/>
      <c r="XH46" s="434"/>
      <c r="XI46" s="434"/>
      <c r="XJ46" s="434"/>
      <c r="XK46" s="434"/>
      <c r="XL46" s="434"/>
      <c r="XM46" s="434"/>
      <c r="XN46" s="434"/>
      <c r="XO46" s="434"/>
      <c r="XP46" s="434"/>
      <c r="XQ46" s="434"/>
      <c r="XR46" s="434"/>
      <c r="XS46" s="434"/>
      <c r="XT46" s="434"/>
      <c r="XU46" s="434"/>
      <c r="XV46" s="434"/>
      <c r="XW46" s="434"/>
      <c r="XX46" s="434"/>
      <c r="XY46" s="434"/>
      <c r="XZ46" s="434"/>
      <c r="YA46" s="434"/>
      <c r="YB46" s="434"/>
      <c r="YC46" s="434"/>
      <c r="YD46" s="434"/>
      <c r="YE46" s="434"/>
      <c r="YF46" s="434"/>
      <c r="YG46" s="434"/>
      <c r="YH46" s="434"/>
      <c r="YI46" s="434"/>
      <c r="YJ46" s="434"/>
      <c r="YK46" s="434"/>
      <c r="YL46" s="434"/>
      <c r="YM46" s="434"/>
      <c r="YN46" s="434"/>
      <c r="YO46" s="434"/>
      <c r="YP46" s="434"/>
      <c r="YQ46" s="434"/>
      <c r="YR46" s="434"/>
      <c r="YS46" s="434"/>
      <c r="YT46" s="434"/>
      <c r="YU46" s="434"/>
      <c r="YV46" s="434"/>
      <c r="YW46" s="434"/>
      <c r="YX46" s="434"/>
      <c r="YY46" s="434"/>
      <c r="YZ46" s="434"/>
      <c r="ZA46" s="434"/>
      <c r="ZB46" s="434"/>
      <c r="ZC46" s="434"/>
      <c r="ZD46" s="434"/>
      <c r="ZE46" s="434"/>
      <c r="ZF46" s="434"/>
      <c r="ZG46" s="434"/>
      <c r="ZH46" s="434"/>
      <c r="ZI46" s="434"/>
      <c r="ZJ46" s="434"/>
      <c r="ZK46" s="434"/>
      <c r="ZL46" s="434"/>
      <c r="ZM46" s="434"/>
      <c r="ZN46" s="434"/>
      <c r="ZO46" s="434"/>
      <c r="ZP46" s="434"/>
      <c r="ZQ46" s="434"/>
      <c r="ZR46" s="434"/>
      <c r="ZS46" s="434"/>
      <c r="ZT46" s="434"/>
      <c r="ZU46" s="434"/>
      <c r="ZV46" s="434"/>
      <c r="ZW46" s="434"/>
      <c r="ZX46" s="434"/>
      <c r="ZY46" s="434"/>
      <c r="ZZ46" s="434"/>
      <c r="AAA46" s="434"/>
      <c r="AAB46" s="434"/>
      <c r="AAC46" s="434"/>
      <c r="AAD46" s="434"/>
      <c r="AAE46" s="434"/>
      <c r="AAF46" s="434"/>
      <c r="AAG46" s="434"/>
      <c r="AAH46" s="434"/>
      <c r="AAI46" s="434"/>
      <c r="AAJ46" s="434"/>
      <c r="AAK46" s="434"/>
      <c r="AAL46" s="434"/>
      <c r="AAM46" s="434"/>
      <c r="AAN46" s="434"/>
      <c r="AAO46" s="434"/>
      <c r="AAP46" s="434"/>
      <c r="AAQ46" s="434"/>
      <c r="AAR46" s="434"/>
      <c r="AAS46" s="434"/>
      <c r="AAT46" s="434"/>
      <c r="AAU46" s="434"/>
      <c r="AAV46" s="434"/>
      <c r="AAW46" s="434"/>
      <c r="AAX46" s="434"/>
      <c r="AAY46" s="434"/>
      <c r="AAZ46" s="434"/>
      <c r="ABA46" s="434"/>
      <c r="ABB46" s="434"/>
      <c r="ABC46" s="434"/>
      <c r="ABD46" s="434"/>
      <c r="ABE46" s="434"/>
      <c r="ABF46" s="434"/>
      <c r="ABG46" s="434"/>
      <c r="ABH46" s="434"/>
      <c r="ABI46" s="434"/>
      <c r="ABJ46" s="434"/>
      <c r="ABK46" s="434"/>
      <c r="ABL46" s="434"/>
      <c r="ABM46" s="434"/>
      <c r="ABN46" s="434"/>
      <c r="ABO46" s="434"/>
      <c r="ABP46" s="434"/>
      <c r="ABQ46" s="434"/>
      <c r="ABR46" s="434"/>
      <c r="ABS46" s="434"/>
      <c r="ABT46" s="434"/>
      <c r="ABU46" s="434"/>
      <c r="ABV46" s="434"/>
      <c r="ABW46" s="434"/>
      <c r="ABX46" s="434"/>
      <c r="ABY46" s="434"/>
      <c r="ABZ46" s="434"/>
      <c r="ACA46" s="434"/>
      <c r="ACB46" s="434"/>
      <c r="ACC46" s="434"/>
      <c r="ACD46" s="434"/>
      <c r="ACE46" s="434"/>
      <c r="ACF46" s="434"/>
      <c r="ACG46" s="434"/>
      <c r="ACH46" s="434"/>
      <c r="ACI46" s="434"/>
      <c r="ACJ46" s="434"/>
      <c r="ACK46" s="434"/>
      <c r="ACL46" s="434"/>
      <c r="ACM46" s="434"/>
      <c r="ACN46" s="434"/>
      <c r="ACO46" s="434"/>
      <c r="ACP46" s="434"/>
      <c r="ACQ46" s="434"/>
      <c r="ACR46" s="434"/>
      <c r="ACS46" s="434"/>
      <c r="ACT46" s="434"/>
      <c r="ACU46" s="434"/>
      <c r="ACV46" s="434"/>
      <c r="ACW46" s="434"/>
      <c r="ACX46" s="434"/>
      <c r="ACY46" s="434"/>
      <c r="ACZ46" s="434"/>
      <c r="ADA46" s="434"/>
      <c r="ADB46" s="434"/>
      <c r="ADC46" s="434"/>
      <c r="ADD46" s="434"/>
      <c r="ADE46" s="434"/>
      <c r="ADF46" s="434"/>
      <c r="ADG46" s="434"/>
      <c r="ADH46" s="434"/>
      <c r="ADI46" s="434"/>
      <c r="ADJ46" s="434"/>
      <c r="ADK46" s="434"/>
      <c r="ADL46" s="434"/>
      <c r="ADM46" s="434"/>
      <c r="ADN46" s="434"/>
      <c r="ADO46" s="434"/>
      <c r="ADP46" s="434"/>
      <c r="ADQ46" s="434"/>
      <c r="ADR46" s="434"/>
      <c r="ADS46" s="434"/>
      <c r="ADT46" s="434"/>
      <c r="ADU46" s="434"/>
      <c r="ADV46" s="434"/>
      <c r="ADW46" s="434"/>
      <c r="ADX46" s="434"/>
      <c r="ADY46" s="434"/>
      <c r="ADZ46" s="434"/>
      <c r="AEA46" s="434"/>
      <c r="AEB46" s="434"/>
      <c r="AEC46" s="434"/>
      <c r="AED46" s="434"/>
      <c r="AEE46" s="434"/>
      <c r="AEF46" s="434"/>
      <c r="AEG46" s="434"/>
      <c r="AEH46" s="434"/>
      <c r="AEI46" s="434"/>
      <c r="AEJ46" s="434"/>
      <c r="AEK46" s="434"/>
      <c r="AEL46" s="434"/>
      <c r="AEM46" s="434"/>
      <c r="AEN46" s="434"/>
      <c r="AEO46" s="434"/>
      <c r="AEP46" s="434"/>
      <c r="AEQ46" s="434"/>
      <c r="AER46" s="434"/>
      <c r="AES46" s="434"/>
      <c r="AET46" s="434"/>
      <c r="AEU46" s="434"/>
      <c r="AEV46" s="434"/>
      <c r="AEW46" s="434"/>
      <c r="AEX46" s="434"/>
      <c r="AEY46" s="434"/>
      <c r="AEZ46" s="434"/>
      <c r="AFA46" s="434"/>
      <c r="AFB46" s="434"/>
      <c r="AFC46" s="434"/>
      <c r="AFD46" s="434"/>
      <c r="AFE46" s="434"/>
      <c r="AFF46" s="434"/>
      <c r="AFG46" s="434"/>
      <c r="AFH46" s="434"/>
      <c r="AFI46" s="434"/>
      <c r="AFJ46" s="434"/>
      <c r="AFK46" s="434"/>
      <c r="AFL46" s="434"/>
      <c r="AFM46" s="434"/>
      <c r="AFN46" s="434"/>
      <c r="AFO46" s="434"/>
      <c r="AFP46" s="434"/>
      <c r="AFQ46" s="434"/>
      <c r="AFR46" s="434"/>
      <c r="AFS46" s="434"/>
      <c r="AFT46" s="434"/>
      <c r="AFU46" s="434"/>
      <c r="AFV46" s="434"/>
      <c r="AFW46" s="434"/>
      <c r="AFX46" s="434"/>
      <c r="AFY46" s="434"/>
      <c r="AFZ46" s="434"/>
      <c r="AGA46" s="434"/>
      <c r="AGB46" s="434"/>
      <c r="AGC46" s="434"/>
      <c r="AGD46" s="434"/>
      <c r="AGE46" s="434"/>
      <c r="AGF46" s="434"/>
      <c r="AGG46" s="434"/>
      <c r="AGH46" s="434"/>
      <c r="AGI46" s="434"/>
      <c r="AGJ46" s="434"/>
      <c r="AGK46" s="434"/>
      <c r="AGL46" s="434"/>
      <c r="AGM46" s="434"/>
      <c r="AGN46" s="434"/>
      <c r="AGO46" s="434"/>
      <c r="AGP46" s="434"/>
      <c r="AGQ46" s="434"/>
      <c r="AGR46" s="434"/>
      <c r="AGS46" s="434"/>
      <c r="AGT46" s="434"/>
      <c r="AGU46" s="434"/>
      <c r="AGV46" s="434"/>
      <c r="AGW46" s="434"/>
      <c r="AGX46" s="434"/>
      <c r="AGY46" s="434"/>
      <c r="AGZ46" s="434"/>
      <c r="AHA46" s="434"/>
      <c r="AHB46" s="434"/>
      <c r="AHC46" s="434"/>
      <c r="AHD46" s="434"/>
      <c r="AHE46" s="434"/>
      <c r="AHF46" s="434"/>
      <c r="AHG46" s="434"/>
      <c r="AHH46" s="434"/>
      <c r="AHI46" s="434"/>
      <c r="AHJ46" s="434"/>
      <c r="AHK46" s="434"/>
      <c r="AHL46" s="434"/>
      <c r="AHM46" s="434"/>
      <c r="AHN46" s="434"/>
      <c r="AHO46" s="434"/>
      <c r="AHP46" s="434"/>
      <c r="AHQ46" s="434"/>
      <c r="AHR46" s="434"/>
      <c r="AHS46" s="434"/>
      <c r="AHT46" s="434"/>
      <c r="AHU46" s="434"/>
      <c r="AHV46" s="434"/>
      <c r="AHW46" s="434"/>
      <c r="AHX46" s="434"/>
      <c r="AHY46" s="434"/>
      <c r="AHZ46" s="434"/>
      <c r="AIA46" s="434"/>
      <c r="AIB46" s="434"/>
      <c r="AIC46" s="434"/>
      <c r="AID46" s="434"/>
      <c r="AIE46" s="434"/>
      <c r="AIF46" s="434"/>
      <c r="AIG46" s="434"/>
      <c r="AIH46" s="434"/>
      <c r="AII46" s="434"/>
      <c r="AIJ46" s="434"/>
      <c r="AIK46" s="434"/>
      <c r="AIL46" s="434"/>
      <c r="AIM46" s="434"/>
      <c r="AIN46" s="434"/>
      <c r="AIO46" s="434"/>
      <c r="AIP46" s="434"/>
      <c r="AIQ46" s="434"/>
      <c r="AIR46" s="434"/>
      <c r="AIS46" s="434"/>
      <c r="AIT46" s="434"/>
      <c r="AIU46" s="434"/>
      <c r="AIV46" s="434"/>
      <c r="AIW46" s="434"/>
      <c r="AIX46" s="434"/>
      <c r="AIY46" s="434"/>
      <c r="AIZ46" s="434"/>
      <c r="AJA46" s="434"/>
      <c r="AJB46" s="434"/>
      <c r="AJC46" s="434"/>
      <c r="AJD46" s="434"/>
      <c r="AJE46" s="434"/>
      <c r="AJF46" s="434"/>
      <c r="AJG46" s="434"/>
      <c r="AJH46" s="434"/>
      <c r="AJI46" s="434"/>
      <c r="AJJ46" s="434"/>
      <c r="AJK46" s="434"/>
      <c r="AJL46" s="434"/>
      <c r="AJM46" s="434"/>
      <c r="AJN46" s="434"/>
      <c r="AJO46" s="434"/>
      <c r="AJP46" s="434"/>
      <c r="AJQ46" s="434"/>
      <c r="AJR46" s="434"/>
      <c r="AJS46" s="434"/>
      <c r="AJT46" s="434"/>
      <c r="AJU46" s="434"/>
      <c r="AJV46" s="434"/>
      <c r="AJW46" s="434"/>
      <c r="AJX46" s="434"/>
      <c r="AJY46" s="434"/>
      <c r="AJZ46" s="434"/>
      <c r="AKA46" s="434"/>
      <c r="AKB46" s="434"/>
      <c r="AKC46" s="434"/>
      <c r="AKD46" s="434"/>
      <c r="AKE46" s="434"/>
      <c r="AKF46" s="434"/>
      <c r="AKG46" s="434"/>
      <c r="AKH46" s="434"/>
      <c r="AKI46" s="434"/>
      <c r="AKJ46" s="434"/>
      <c r="AKK46" s="434"/>
      <c r="AKL46" s="434"/>
      <c r="AKM46" s="434"/>
      <c r="AKN46" s="434"/>
      <c r="AKO46" s="434"/>
      <c r="AKP46" s="434"/>
      <c r="AKQ46" s="434"/>
      <c r="AKR46" s="434"/>
      <c r="AKS46" s="434"/>
      <c r="AKT46" s="434"/>
      <c r="AKU46" s="434"/>
      <c r="AKV46" s="434"/>
      <c r="AKW46" s="434"/>
      <c r="AKX46" s="434"/>
      <c r="AKY46" s="434"/>
      <c r="AKZ46" s="434"/>
      <c r="ALA46" s="434"/>
      <c r="ALB46" s="434"/>
      <c r="ALC46" s="434"/>
      <c r="ALD46" s="434"/>
      <c r="ALE46" s="434"/>
      <c r="ALF46" s="434"/>
      <c r="ALG46" s="434"/>
      <c r="ALH46" s="434"/>
      <c r="ALI46" s="434"/>
      <c r="ALJ46" s="434"/>
      <c r="ALK46" s="434"/>
      <c r="ALL46" s="434"/>
      <c r="ALM46" s="434"/>
      <c r="ALN46" s="434"/>
      <c r="ALO46" s="434"/>
      <c r="ALP46" s="434"/>
      <c r="ALQ46" s="434"/>
      <c r="ALR46" s="434"/>
      <c r="ALS46" s="434"/>
      <c r="ALT46" s="434"/>
      <c r="ALU46" s="434"/>
      <c r="ALV46" s="434"/>
      <c r="ALW46" s="434"/>
      <c r="ALX46" s="434"/>
      <c r="ALY46" s="434"/>
      <c r="ALZ46" s="434"/>
      <c r="AMA46" s="434"/>
      <c r="AMB46" s="434"/>
      <c r="AMC46" s="434"/>
      <c r="AMD46" s="434"/>
      <c r="AME46" s="434"/>
      <c r="AMF46" s="434"/>
      <c r="AMG46" s="434"/>
      <c r="AMH46" s="434"/>
      <c r="AMI46" s="434"/>
      <c r="AMJ46" s="434"/>
      <c r="AMK46" s="434"/>
      <c r="AML46" s="434"/>
      <c r="AMM46" s="434"/>
      <c r="AMN46" s="434"/>
      <c r="AMO46" s="434"/>
      <c r="AMP46" s="434"/>
      <c r="AMQ46" s="434"/>
      <c r="AMR46" s="434"/>
      <c r="AMS46" s="434"/>
      <c r="AMT46" s="434"/>
      <c r="AMU46" s="434"/>
      <c r="AMV46" s="434"/>
      <c r="AMW46" s="434"/>
      <c r="AMX46" s="434"/>
      <c r="AMY46" s="434"/>
      <c r="AMZ46" s="434"/>
      <c r="ANA46" s="434"/>
      <c r="ANB46" s="434"/>
      <c r="ANC46" s="434"/>
      <c r="AND46" s="434"/>
      <c r="ANE46" s="434"/>
      <c r="ANF46" s="434"/>
      <c r="ANG46" s="434"/>
      <c r="ANH46" s="434"/>
      <c r="ANI46" s="434"/>
      <c r="ANJ46" s="434"/>
      <c r="ANK46" s="434"/>
      <c r="ANL46" s="434"/>
      <c r="ANM46" s="434"/>
      <c r="ANN46" s="434"/>
      <c r="ANO46" s="434"/>
      <c r="ANP46" s="434"/>
      <c r="ANQ46" s="434"/>
      <c r="ANR46" s="434"/>
      <c r="ANS46" s="434"/>
      <c r="ANT46" s="434"/>
      <c r="ANU46" s="434"/>
      <c r="ANV46" s="434"/>
      <c r="ANW46" s="434"/>
      <c r="ANX46" s="434"/>
      <c r="ANY46" s="434"/>
      <c r="ANZ46" s="434"/>
      <c r="AOA46" s="434"/>
      <c r="AOB46" s="434"/>
      <c r="AOC46" s="434"/>
      <c r="AOD46" s="434"/>
      <c r="AOE46" s="434"/>
      <c r="AOF46" s="434"/>
      <c r="AOG46" s="434"/>
      <c r="AOH46" s="434"/>
      <c r="AOI46" s="434"/>
      <c r="AOJ46" s="434"/>
      <c r="AOK46" s="434"/>
      <c r="AOL46" s="434"/>
      <c r="AOM46" s="434"/>
      <c r="AON46" s="434"/>
      <c r="AOO46" s="434"/>
      <c r="AOP46" s="434"/>
      <c r="AOQ46" s="434"/>
      <c r="AOR46" s="434"/>
      <c r="AOS46" s="434"/>
      <c r="AOT46" s="434"/>
      <c r="AOU46" s="434"/>
      <c r="AOV46" s="434"/>
      <c r="AOW46" s="434"/>
      <c r="AOX46" s="434"/>
      <c r="AOY46" s="434"/>
      <c r="AOZ46" s="434"/>
      <c r="APA46" s="434"/>
      <c r="APB46" s="434"/>
      <c r="APC46" s="434"/>
      <c r="APD46" s="434"/>
      <c r="APE46" s="434"/>
      <c r="APF46" s="434"/>
      <c r="APG46" s="434"/>
      <c r="APH46" s="434"/>
      <c r="API46" s="434"/>
      <c r="APJ46" s="434"/>
      <c r="APK46" s="434"/>
      <c r="APL46" s="434"/>
      <c r="APM46" s="434"/>
      <c r="APN46" s="434"/>
      <c r="APO46" s="434"/>
      <c r="APP46" s="434"/>
      <c r="APQ46" s="434"/>
      <c r="APR46" s="434"/>
      <c r="APS46" s="434"/>
      <c r="APT46" s="434"/>
      <c r="APU46" s="434"/>
      <c r="APV46" s="434"/>
      <c r="APW46" s="434"/>
      <c r="APX46" s="434"/>
      <c r="APY46" s="434"/>
      <c r="APZ46" s="434"/>
      <c r="AQA46" s="434"/>
      <c r="AQB46" s="434"/>
      <c r="AQC46" s="434"/>
      <c r="AQD46" s="434"/>
      <c r="AQE46" s="434"/>
      <c r="AQF46" s="434"/>
      <c r="AQG46" s="434"/>
      <c r="AQH46" s="434"/>
      <c r="AQI46" s="434"/>
      <c r="AQJ46" s="434"/>
      <c r="AQK46" s="434"/>
      <c r="AQL46" s="434"/>
      <c r="AQM46" s="434"/>
      <c r="AQN46" s="434"/>
      <c r="AQO46" s="434"/>
      <c r="AQP46" s="434"/>
      <c r="AQQ46" s="434"/>
      <c r="AQR46" s="434"/>
      <c r="AQS46" s="434"/>
      <c r="AQT46" s="434"/>
      <c r="AQU46" s="434"/>
      <c r="AQV46" s="434"/>
      <c r="AQW46" s="434"/>
      <c r="AQX46" s="434"/>
      <c r="AQY46" s="434"/>
      <c r="AQZ46" s="434"/>
      <c r="ARA46" s="434"/>
      <c r="ARB46" s="434"/>
      <c r="ARC46" s="434"/>
      <c r="ARD46" s="434"/>
      <c r="ARE46" s="434"/>
      <c r="ARF46" s="434"/>
      <c r="ARG46" s="434"/>
      <c r="ARH46" s="434"/>
      <c r="ARI46" s="434"/>
      <c r="ARJ46" s="434"/>
      <c r="ARK46" s="434"/>
      <c r="ARL46" s="434"/>
      <c r="ARM46" s="434"/>
      <c r="ARN46" s="434"/>
      <c r="ARO46" s="434"/>
      <c r="ARP46" s="434"/>
      <c r="ARQ46" s="434"/>
      <c r="ARR46" s="434"/>
      <c r="ARS46" s="434"/>
      <c r="ART46" s="434"/>
      <c r="ARU46" s="434"/>
      <c r="ARV46" s="434"/>
      <c r="ARW46" s="434"/>
      <c r="ARX46" s="434"/>
      <c r="ARY46" s="434"/>
      <c r="ARZ46" s="434"/>
      <c r="ASA46" s="434"/>
      <c r="ASB46" s="434"/>
      <c r="ASC46" s="434"/>
      <c r="ASD46" s="434"/>
      <c r="ASE46" s="434"/>
      <c r="ASF46" s="434"/>
      <c r="ASG46" s="434"/>
      <c r="ASH46" s="434"/>
      <c r="ASI46" s="434"/>
      <c r="ASJ46" s="434"/>
      <c r="ASK46" s="434"/>
      <c r="ASL46" s="434"/>
      <c r="ASM46" s="434"/>
      <c r="ASN46" s="434"/>
      <c r="ASO46" s="434"/>
      <c r="ASP46" s="434"/>
      <c r="ASQ46" s="434"/>
      <c r="ASR46" s="434"/>
      <c r="ASS46" s="434"/>
      <c r="AST46" s="434"/>
      <c r="ASU46" s="434"/>
      <c r="ASV46" s="434"/>
      <c r="ASW46" s="434"/>
      <c r="ASX46" s="434"/>
      <c r="ASY46" s="434"/>
      <c r="ASZ46" s="434"/>
      <c r="ATA46" s="434"/>
      <c r="ATB46" s="434"/>
      <c r="ATC46" s="434"/>
      <c r="ATD46" s="434"/>
      <c r="ATE46" s="434"/>
      <c r="ATF46" s="434"/>
      <c r="ATG46" s="434"/>
      <c r="ATH46" s="434"/>
      <c r="ATI46" s="434"/>
      <c r="ATJ46" s="434"/>
      <c r="ATK46" s="434"/>
      <c r="ATL46" s="434"/>
      <c r="ATM46" s="434"/>
      <c r="ATN46" s="434"/>
      <c r="ATO46" s="434"/>
      <c r="ATP46" s="434"/>
      <c r="ATQ46" s="434"/>
      <c r="ATR46" s="434"/>
      <c r="ATS46" s="434"/>
      <c r="ATT46" s="434"/>
      <c r="ATU46" s="434"/>
      <c r="ATV46" s="434"/>
      <c r="ATW46" s="434"/>
      <c r="ATX46" s="434"/>
      <c r="ATY46" s="434"/>
      <c r="ATZ46" s="434"/>
      <c r="AUA46" s="434"/>
      <c r="AUB46" s="434"/>
      <c r="AUC46" s="434"/>
      <c r="AUD46" s="434"/>
      <c r="AUE46" s="434"/>
      <c r="AUF46" s="434"/>
      <c r="AUG46" s="434"/>
      <c r="AUH46" s="434"/>
      <c r="AUI46" s="434"/>
      <c r="AUJ46" s="434"/>
      <c r="AUK46" s="434"/>
      <c r="AUL46" s="434"/>
      <c r="AUM46" s="434"/>
      <c r="AUN46" s="434"/>
      <c r="AUO46" s="434"/>
      <c r="AUP46" s="434"/>
      <c r="AUQ46" s="434"/>
      <c r="AUR46" s="434"/>
      <c r="AUS46" s="434"/>
      <c r="AUT46" s="434"/>
      <c r="AUU46" s="434"/>
      <c r="AUV46" s="434"/>
      <c r="AUW46" s="434"/>
      <c r="AUX46" s="434"/>
      <c r="AUY46" s="434"/>
      <c r="AUZ46" s="434"/>
      <c r="AVA46" s="434"/>
      <c r="AVB46" s="434"/>
      <c r="AVC46" s="434"/>
      <c r="AVD46" s="434"/>
      <c r="AVE46" s="434"/>
      <c r="AVF46" s="434"/>
      <c r="AVG46" s="434"/>
      <c r="AVH46" s="434"/>
      <c r="AVI46" s="434"/>
      <c r="AVJ46" s="434"/>
      <c r="AVK46" s="434"/>
      <c r="AVL46" s="434"/>
      <c r="AVM46" s="434"/>
      <c r="AVN46" s="434"/>
      <c r="AVO46" s="434"/>
      <c r="AVP46" s="434"/>
      <c r="AVQ46" s="434"/>
      <c r="AVR46" s="434"/>
      <c r="AVS46" s="434"/>
      <c r="AVT46" s="434"/>
      <c r="AVU46" s="434"/>
      <c r="AVV46" s="434"/>
      <c r="AVW46" s="434"/>
      <c r="AVX46" s="434"/>
      <c r="AVY46" s="434"/>
      <c r="AVZ46" s="434"/>
      <c r="AWA46" s="434"/>
      <c r="AWB46" s="434"/>
      <c r="AWC46" s="434"/>
      <c r="AWD46" s="434"/>
      <c r="AWE46" s="434"/>
      <c r="AWF46" s="434"/>
      <c r="AWG46" s="434"/>
      <c r="AWH46" s="434"/>
      <c r="AWI46" s="434"/>
      <c r="AWJ46" s="434"/>
      <c r="AWK46" s="434"/>
      <c r="AWL46" s="434"/>
      <c r="AWM46" s="434"/>
      <c r="AWN46" s="434"/>
      <c r="AWO46" s="434"/>
      <c r="AWP46" s="434"/>
      <c r="AWQ46" s="434"/>
      <c r="AWR46" s="434"/>
      <c r="AWS46" s="434"/>
      <c r="AWT46" s="434"/>
      <c r="AWU46" s="434"/>
      <c r="AWV46" s="434"/>
      <c r="AWW46" s="434"/>
      <c r="AWX46" s="434"/>
      <c r="AWY46" s="434"/>
      <c r="AWZ46" s="434"/>
      <c r="AXA46" s="434"/>
      <c r="AXB46" s="434"/>
      <c r="AXC46" s="434"/>
      <c r="AXD46" s="434"/>
      <c r="AXE46" s="434"/>
      <c r="AXF46" s="434"/>
      <c r="AXG46" s="434"/>
      <c r="AXH46" s="434"/>
      <c r="AXI46" s="434"/>
      <c r="AXJ46" s="434"/>
      <c r="AXK46" s="434"/>
      <c r="AXL46" s="434"/>
      <c r="AXM46" s="434"/>
      <c r="AXN46" s="434"/>
      <c r="AXO46" s="434"/>
      <c r="AXP46" s="434"/>
      <c r="AXQ46" s="434"/>
      <c r="AXR46" s="434"/>
      <c r="AXS46" s="434"/>
      <c r="AXT46" s="434"/>
      <c r="AXU46" s="434"/>
      <c r="AXV46" s="434"/>
      <c r="AXW46" s="434"/>
      <c r="AXX46" s="434"/>
      <c r="AXY46" s="434"/>
      <c r="AXZ46" s="434"/>
      <c r="AYA46" s="434"/>
      <c r="AYB46" s="434"/>
      <c r="AYC46" s="434"/>
      <c r="AYD46" s="434"/>
      <c r="AYE46" s="434"/>
      <c r="AYF46" s="434"/>
      <c r="AYG46" s="434"/>
      <c r="AYH46" s="434"/>
      <c r="AYI46" s="434"/>
      <c r="AYJ46" s="434"/>
      <c r="AYK46" s="434"/>
      <c r="AYL46" s="434"/>
      <c r="AYM46" s="434"/>
      <c r="AYN46" s="434"/>
      <c r="AYO46" s="434"/>
      <c r="AYP46" s="434"/>
      <c r="AYQ46" s="434"/>
      <c r="AYR46" s="434"/>
      <c r="AYS46" s="434"/>
      <c r="AYT46" s="434"/>
      <c r="AYU46" s="434"/>
      <c r="AYV46" s="434"/>
      <c r="AYW46" s="434"/>
      <c r="AYX46" s="434"/>
      <c r="AYY46" s="434"/>
      <c r="AYZ46" s="434"/>
      <c r="AZA46" s="434"/>
      <c r="AZB46" s="434"/>
      <c r="AZC46" s="434"/>
      <c r="AZD46" s="434"/>
      <c r="AZE46" s="434"/>
      <c r="AZF46" s="434"/>
      <c r="AZG46" s="434"/>
      <c r="AZH46" s="434"/>
      <c r="AZI46" s="434"/>
      <c r="AZJ46" s="434"/>
      <c r="AZK46" s="434"/>
      <c r="AZL46" s="434"/>
      <c r="AZM46" s="434"/>
      <c r="AZN46" s="434"/>
      <c r="AZO46" s="434"/>
      <c r="AZP46" s="434"/>
      <c r="AZQ46" s="434"/>
      <c r="AZR46" s="434"/>
      <c r="AZS46" s="434"/>
      <c r="AZT46" s="434"/>
      <c r="AZU46" s="434"/>
      <c r="AZV46" s="434"/>
      <c r="AZW46" s="434"/>
      <c r="AZX46" s="434"/>
      <c r="AZY46" s="434"/>
      <c r="AZZ46" s="434"/>
      <c r="BAA46" s="434"/>
      <c r="BAB46" s="434"/>
      <c r="BAC46" s="434"/>
      <c r="BAD46" s="434"/>
      <c r="BAE46" s="434"/>
      <c r="BAF46" s="434"/>
      <c r="BAG46" s="434"/>
      <c r="BAH46" s="434"/>
      <c r="BAI46" s="434"/>
      <c r="BAJ46" s="434"/>
      <c r="BAK46" s="434"/>
      <c r="BAL46" s="434"/>
      <c r="BAM46" s="434"/>
      <c r="BAN46" s="434"/>
      <c r="BAO46" s="434"/>
      <c r="BAP46" s="434"/>
      <c r="BAQ46" s="434"/>
      <c r="BAR46" s="434"/>
      <c r="BAS46" s="434"/>
      <c r="BAT46" s="434"/>
      <c r="BAU46" s="434"/>
      <c r="BAV46" s="434"/>
      <c r="BAW46" s="434"/>
      <c r="BAX46" s="434"/>
      <c r="BAY46" s="434"/>
      <c r="BAZ46" s="434"/>
      <c r="BBA46" s="434"/>
      <c r="BBB46" s="434"/>
      <c r="BBC46" s="434"/>
      <c r="BBD46" s="434"/>
      <c r="BBE46" s="434"/>
      <c r="BBF46" s="434"/>
      <c r="BBG46" s="434"/>
      <c r="BBH46" s="434"/>
      <c r="BBI46" s="434"/>
      <c r="BBJ46" s="434"/>
      <c r="BBK46" s="434"/>
      <c r="BBL46" s="434"/>
      <c r="BBM46" s="434"/>
      <c r="BBN46" s="434"/>
      <c r="BBO46" s="434"/>
      <c r="BBP46" s="434"/>
      <c r="BBQ46" s="434"/>
      <c r="BBR46" s="434"/>
      <c r="BBS46" s="434"/>
      <c r="BBT46" s="434"/>
      <c r="BBU46" s="434"/>
      <c r="BBV46" s="434"/>
      <c r="BBW46" s="434"/>
      <c r="BBX46" s="434"/>
      <c r="BBY46" s="434"/>
      <c r="BBZ46" s="434"/>
      <c r="BCA46" s="434"/>
      <c r="BCB46" s="434"/>
      <c r="BCC46" s="434"/>
      <c r="BCD46" s="434"/>
      <c r="BCE46" s="434"/>
      <c r="BCF46" s="434"/>
      <c r="BCG46" s="434"/>
      <c r="BCH46" s="434"/>
      <c r="BCI46" s="434"/>
      <c r="BCJ46" s="434"/>
      <c r="BCK46" s="434"/>
      <c r="BCL46" s="434"/>
      <c r="BCM46" s="434"/>
      <c r="BCN46" s="434"/>
      <c r="BCO46" s="434"/>
      <c r="BCP46" s="434"/>
      <c r="BCQ46" s="434"/>
      <c r="BCR46" s="434"/>
      <c r="BCS46" s="434"/>
      <c r="BCT46" s="434"/>
      <c r="BCU46" s="434"/>
      <c r="BCV46" s="434"/>
      <c r="BCW46" s="434"/>
      <c r="BCX46" s="434"/>
      <c r="BCY46" s="434"/>
      <c r="BCZ46" s="434"/>
      <c r="BDA46" s="434"/>
      <c r="BDB46" s="434"/>
      <c r="BDC46" s="434"/>
      <c r="BDD46" s="434"/>
      <c r="BDE46" s="434"/>
      <c r="BDF46" s="434"/>
      <c r="BDG46" s="434"/>
      <c r="BDH46" s="434"/>
      <c r="BDI46" s="434"/>
      <c r="BDJ46" s="434"/>
      <c r="BDK46" s="434"/>
      <c r="BDL46" s="434"/>
      <c r="BDM46" s="434"/>
      <c r="BDN46" s="434"/>
      <c r="BDO46" s="434"/>
      <c r="BDP46" s="434"/>
      <c r="BDQ46" s="434"/>
      <c r="BDR46" s="434"/>
      <c r="BDS46" s="434"/>
      <c r="BDT46" s="434"/>
      <c r="BDU46" s="434"/>
      <c r="BDV46" s="434"/>
      <c r="BDW46" s="434"/>
      <c r="BDX46" s="434"/>
      <c r="BDY46" s="434"/>
      <c r="BDZ46" s="434"/>
      <c r="BEA46" s="434"/>
      <c r="BEB46" s="434"/>
      <c r="BEC46" s="434"/>
      <c r="BED46" s="434"/>
    </row>
  </sheetData>
  <sheetProtection algorithmName="SHA-512" hashValue="6ishzJfNBiJT3+yI+oafpD6SKLYlsrOxc0hqUauz5oPmZ8FbPOMIRNfzLUZ4KMfi72by/i4bN40uoj9FzKoaIw==" saltValue="5XO5Vv3+NdFbIhjHegxIbQ==" spinCount="100000" sheet="1" objects="1" scenarios="1"/>
  <mergeCells count="2">
    <mergeCell ref="A1:W1"/>
    <mergeCell ref="A2:W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D2E6A-C646-4426-8E42-8024719AA700}">
  <dimension ref="A2:Z164"/>
  <sheetViews>
    <sheetView showGridLines="0" zoomScale="70" zoomScaleNormal="70" workbookViewId="0">
      <selection activeCell="D11" sqref="D11"/>
    </sheetView>
  </sheetViews>
  <sheetFormatPr baseColWidth="10" defaultColWidth="10.7109375" defaultRowHeight="14.25" x14ac:dyDescent="0.2"/>
  <cols>
    <col min="1" max="1" width="13.42578125" style="1" customWidth="1"/>
    <col min="2" max="2" width="68.7109375" style="1" customWidth="1"/>
    <col min="3" max="3" width="22.85546875" style="1" customWidth="1"/>
    <col min="4" max="4" width="46.140625" style="1" customWidth="1"/>
    <col min="5" max="5" width="22.42578125" style="1" customWidth="1"/>
    <col min="6" max="6" width="17.28515625" style="1" bestFit="1" customWidth="1"/>
    <col min="7" max="7" width="18.42578125" style="1" bestFit="1" customWidth="1"/>
    <col min="8" max="8" width="21.5703125" style="1" customWidth="1"/>
    <col min="9" max="11" width="19.7109375" style="1" bestFit="1" customWidth="1"/>
    <col min="12" max="12" width="19.140625" style="1" bestFit="1" customWidth="1"/>
    <col min="13" max="22" width="19.7109375" style="1" bestFit="1" customWidth="1"/>
    <col min="23" max="23" width="20.42578125" style="1" bestFit="1" customWidth="1"/>
    <col min="24" max="24" width="25.42578125" style="1" customWidth="1"/>
    <col min="25" max="25" width="22.28515625" style="1" bestFit="1" customWidth="1"/>
    <col min="26" max="26" width="21.42578125" style="1" bestFit="1" customWidth="1"/>
    <col min="27" max="27" width="17" style="1" bestFit="1" customWidth="1"/>
    <col min="28" max="28" width="17.85546875" style="1" customWidth="1"/>
    <col min="29" max="16384" width="10.7109375" style="1"/>
  </cols>
  <sheetData>
    <row r="2" spans="1:26" ht="15" x14ac:dyDescent="0.25">
      <c r="B2" s="219" t="s">
        <v>1400</v>
      </c>
    </row>
    <row r="3" spans="1:26" s="2" customFormat="1" ht="15" x14ac:dyDescent="0.25">
      <c r="A3" s="71"/>
      <c r="B3" s="1"/>
    </row>
    <row r="4" spans="1:26" ht="21.6" customHeight="1" x14ac:dyDescent="0.25">
      <c r="A4" s="220"/>
      <c r="B4" s="221" t="str">
        <f>Portafolio_Dependencia_IE!C3</f>
        <v>1. Aumento de la productividad en el cultivo de caña de azúcar para la producción de panela</v>
      </c>
      <c r="D4" s="222"/>
    </row>
    <row r="5" spans="1:26" ht="11.1" customHeight="1" x14ac:dyDescent="0.2"/>
    <row r="6" spans="1:26" ht="15" x14ac:dyDescent="0.25">
      <c r="E6" s="121">
        <v>1</v>
      </c>
      <c r="F6" s="121">
        <v>2</v>
      </c>
      <c r="G6" s="121">
        <v>3</v>
      </c>
      <c r="H6" s="121">
        <v>4</v>
      </c>
      <c r="I6" s="121">
        <v>5</v>
      </c>
      <c r="J6" s="121">
        <v>6</v>
      </c>
      <c r="K6" s="121">
        <v>7</v>
      </c>
      <c r="L6" s="121">
        <v>8</v>
      </c>
      <c r="M6" s="121">
        <v>9</v>
      </c>
      <c r="N6" s="121">
        <v>10</v>
      </c>
      <c r="O6" s="121">
        <v>11</v>
      </c>
      <c r="P6" s="121">
        <v>12</v>
      </c>
      <c r="Q6" s="121">
        <v>13</v>
      </c>
      <c r="R6" s="121">
        <v>14</v>
      </c>
      <c r="S6" s="121">
        <v>15</v>
      </c>
      <c r="T6" s="121">
        <v>16</v>
      </c>
      <c r="U6" s="121">
        <v>17</v>
      </c>
      <c r="V6" s="121">
        <v>18</v>
      </c>
      <c r="W6" s="121">
        <v>19</v>
      </c>
      <c r="X6" s="121">
        <v>20</v>
      </c>
      <c r="Y6" s="121" t="s">
        <v>118</v>
      </c>
    </row>
    <row r="7" spans="1:26" s="22" customFormat="1" ht="15" x14ac:dyDescent="0.25">
      <c r="A7" s="1"/>
      <c r="B7" s="223" t="s">
        <v>784</v>
      </c>
      <c r="C7" s="224" t="s">
        <v>785</v>
      </c>
      <c r="D7" s="224" t="s">
        <v>786</v>
      </c>
      <c r="E7" s="225">
        <f>SUM(E8:E10)</f>
        <v>0</v>
      </c>
      <c r="F7" s="225">
        <f>SUM(F8:F10)</f>
        <v>1753915432.3033333</v>
      </c>
      <c r="G7" s="225">
        <f t="shared" ref="G7:X7" si="0">SUM(G8:G10)</f>
        <v>38974485715.430664</v>
      </c>
      <c r="H7" s="225">
        <f t="shared" si="0"/>
        <v>57140049234.764</v>
      </c>
      <c r="I7" s="225">
        <f t="shared" si="0"/>
        <v>57140049234.764</v>
      </c>
      <c r="J7" s="225">
        <f t="shared" si="0"/>
        <v>57140049234.764</v>
      </c>
      <c r="K7" s="225">
        <f t="shared" si="0"/>
        <v>57140049234.764</v>
      </c>
      <c r="L7" s="225">
        <f t="shared" si="0"/>
        <v>57140049234.764</v>
      </c>
      <c r="M7" s="225">
        <f t="shared" si="0"/>
        <v>57140049234.764</v>
      </c>
      <c r="N7" s="225">
        <f t="shared" si="0"/>
        <v>57140049234.764</v>
      </c>
      <c r="O7" s="225">
        <f t="shared" si="0"/>
        <v>56794476386</v>
      </c>
      <c r="P7" s="225">
        <f t="shared" si="0"/>
        <v>56794476386</v>
      </c>
      <c r="Q7" s="225">
        <f t="shared" si="0"/>
        <v>56794476386</v>
      </c>
      <c r="R7" s="225">
        <f t="shared" si="0"/>
        <v>56794476386</v>
      </c>
      <c r="S7" s="225">
        <f t="shared" si="0"/>
        <v>56794476386</v>
      </c>
      <c r="T7" s="225">
        <f t="shared" si="0"/>
        <v>56794476386</v>
      </c>
      <c r="U7" s="225">
        <f t="shared" si="0"/>
        <v>56794476386</v>
      </c>
      <c r="V7" s="225">
        <f t="shared" si="0"/>
        <v>56794476386</v>
      </c>
      <c r="W7" s="225">
        <f t="shared" si="0"/>
        <v>56794476386</v>
      </c>
      <c r="X7" s="225">
        <f t="shared" si="0"/>
        <v>56794476386</v>
      </c>
      <c r="Y7" s="225">
        <f>SUM(Y8:Y10)</f>
        <v>1008653509651.0818</v>
      </c>
      <c r="Z7" s="551"/>
    </row>
    <row r="8" spans="1:26" s="226" customFormat="1" x14ac:dyDescent="0.2">
      <c r="B8" s="300" t="str">
        <f>Portafolio_Dependencia_IE!D3</f>
        <v>1.1. Incremento de la productividad en el cultivo del sistema tradicional</v>
      </c>
      <c r="C8" s="266" t="s">
        <v>410</v>
      </c>
      <c r="D8" s="266" t="s">
        <v>411</v>
      </c>
      <c r="E8" s="228"/>
      <c r="F8" s="228"/>
      <c r="G8" s="228">
        <f>I62*10</f>
        <v>18434893598.333332</v>
      </c>
      <c r="H8" s="228">
        <f>H62</f>
        <v>22121872318</v>
      </c>
      <c r="I8" s="228">
        <f t="shared" ref="I8:X10" si="1">H8</f>
        <v>22121872318</v>
      </c>
      <c r="J8" s="228">
        <f t="shared" si="1"/>
        <v>22121872318</v>
      </c>
      <c r="K8" s="228">
        <f t="shared" si="1"/>
        <v>22121872318</v>
      </c>
      <c r="L8" s="228">
        <f t="shared" si="1"/>
        <v>22121872318</v>
      </c>
      <c r="M8" s="228">
        <f t="shared" si="1"/>
        <v>22121872318</v>
      </c>
      <c r="N8" s="228">
        <f t="shared" si="1"/>
        <v>22121872318</v>
      </c>
      <c r="O8" s="228">
        <f t="shared" si="1"/>
        <v>22121872318</v>
      </c>
      <c r="P8" s="228">
        <f t="shared" si="1"/>
        <v>22121872318</v>
      </c>
      <c r="Q8" s="228">
        <f t="shared" si="1"/>
        <v>22121872318</v>
      </c>
      <c r="R8" s="228">
        <f t="shared" si="1"/>
        <v>22121872318</v>
      </c>
      <c r="S8" s="228">
        <f t="shared" si="1"/>
        <v>22121872318</v>
      </c>
      <c r="T8" s="228">
        <f t="shared" si="1"/>
        <v>22121872318</v>
      </c>
      <c r="U8" s="228">
        <f t="shared" si="1"/>
        <v>22121872318</v>
      </c>
      <c r="V8" s="228">
        <f t="shared" si="1"/>
        <v>22121872318</v>
      </c>
      <c r="W8" s="228">
        <f t="shared" si="1"/>
        <v>22121872318</v>
      </c>
      <c r="X8" s="228">
        <f t="shared" si="1"/>
        <v>22121872318</v>
      </c>
      <c r="Y8" s="228">
        <f>SUM(E8:X8)</f>
        <v>394506723004.33331</v>
      </c>
      <c r="Z8" s="551"/>
    </row>
    <row r="9" spans="1:26" s="226" customFormat="1" x14ac:dyDescent="0.2">
      <c r="B9" s="300" t="str">
        <f>Portafolio_Dependencia_IE!D10</f>
        <v>1.2. Incremento de la productividad del cultivo del sistema tecnificado</v>
      </c>
      <c r="C9" s="266" t="s">
        <v>410</v>
      </c>
      <c r="D9" s="266" t="s">
        <v>411</v>
      </c>
      <c r="E9" s="228"/>
      <c r="F9" s="228"/>
      <c r="G9" s="228">
        <f>I62*10</f>
        <v>18434893598.333332</v>
      </c>
      <c r="H9" s="228">
        <f>H118</f>
        <v>32913478398</v>
      </c>
      <c r="I9" s="228">
        <f t="shared" si="1"/>
        <v>32913478398</v>
      </c>
      <c r="J9" s="228">
        <f t="shared" si="1"/>
        <v>32913478398</v>
      </c>
      <c r="K9" s="228">
        <f t="shared" si="1"/>
        <v>32913478398</v>
      </c>
      <c r="L9" s="228">
        <f t="shared" si="1"/>
        <v>32913478398</v>
      </c>
      <c r="M9" s="228">
        <f t="shared" si="1"/>
        <v>32913478398</v>
      </c>
      <c r="N9" s="228">
        <f t="shared" si="1"/>
        <v>32913478398</v>
      </c>
      <c r="O9" s="228">
        <f t="shared" si="1"/>
        <v>32913478398</v>
      </c>
      <c r="P9" s="228">
        <f t="shared" si="1"/>
        <v>32913478398</v>
      </c>
      <c r="Q9" s="228">
        <f t="shared" si="1"/>
        <v>32913478398</v>
      </c>
      <c r="R9" s="228">
        <f t="shared" si="1"/>
        <v>32913478398</v>
      </c>
      <c r="S9" s="228">
        <f t="shared" si="1"/>
        <v>32913478398</v>
      </c>
      <c r="T9" s="228">
        <f t="shared" si="1"/>
        <v>32913478398</v>
      </c>
      <c r="U9" s="228">
        <f t="shared" si="1"/>
        <v>32913478398</v>
      </c>
      <c r="V9" s="228">
        <f t="shared" si="1"/>
        <v>32913478398</v>
      </c>
      <c r="W9" s="228">
        <f t="shared" si="1"/>
        <v>32913478398</v>
      </c>
      <c r="X9" s="228">
        <f t="shared" si="1"/>
        <v>32913478398</v>
      </c>
      <c r="Y9" s="228">
        <f>SUM(E9:X9)</f>
        <v>577964026364.33325</v>
      </c>
      <c r="Z9" s="551"/>
    </row>
    <row r="10" spans="1:26" s="226" customFormat="1" ht="32.1" customHeight="1" x14ac:dyDescent="0.2">
      <c r="B10" s="300" t="str">
        <f>Portafolio_Dependencia_IE!D17</f>
        <v>1.3. Fortalecimiento de la oferta de insumos y servicios asociados al cultivo de caña de azúcar para la obtención de panela</v>
      </c>
      <c r="C10" s="266" t="s">
        <v>444</v>
      </c>
      <c r="D10" s="266" t="s">
        <v>411</v>
      </c>
      <c r="E10" s="228"/>
      <c r="F10" s="228">
        <f>I161*10</f>
        <v>1753915432.3033333</v>
      </c>
      <c r="G10" s="228">
        <f>H161</f>
        <v>2104698518.7639999</v>
      </c>
      <c r="H10" s="228">
        <f t="shared" ref="H10:N10" si="2">G10</f>
        <v>2104698518.7639999</v>
      </c>
      <c r="I10" s="228">
        <f t="shared" si="2"/>
        <v>2104698518.7639999</v>
      </c>
      <c r="J10" s="228">
        <f t="shared" si="2"/>
        <v>2104698518.7639999</v>
      </c>
      <c r="K10" s="228">
        <f t="shared" si="2"/>
        <v>2104698518.7639999</v>
      </c>
      <c r="L10" s="228">
        <f t="shared" si="2"/>
        <v>2104698518.7639999</v>
      </c>
      <c r="M10" s="228">
        <f t="shared" si="2"/>
        <v>2104698518.7639999</v>
      </c>
      <c r="N10" s="228">
        <f t="shared" si="2"/>
        <v>2104698518.7639999</v>
      </c>
      <c r="O10" s="228">
        <f>H162</f>
        <v>1759125670</v>
      </c>
      <c r="P10" s="228">
        <f t="shared" si="1"/>
        <v>1759125670</v>
      </c>
      <c r="Q10" s="228">
        <f t="shared" si="1"/>
        <v>1759125670</v>
      </c>
      <c r="R10" s="228">
        <f t="shared" si="1"/>
        <v>1759125670</v>
      </c>
      <c r="S10" s="228">
        <f t="shared" si="1"/>
        <v>1759125670</v>
      </c>
      <c r="T10" s="228">
        <f t="shared" si="1"/>
        <v>1759125670</v>
      </c>
      <c r="U10" s="228">
        <f t="shared" si="1"/>
        <v>1759125670</v>
      </c>
      <c r="V10" s="228">
        <f t="shared" si="1"/>
        <v>1759125670</v>
      </c>
      <c r="W10" s="228">
        <f t="shared" si="1"/>
        <v>1759125670</v>
      </c>
      <c r="X10" s="228">
        <f t="shared" si="1"/>
        <v>1759125670</v>
      </c>
      <c r="Y10" s="228">
        <f>SUM(E10:X10)</f>
        <v>36182760282.415329</v>
      </c>
      <c r="Z10" s="551"/>
    </row>
    <row r="11" spans="1:26" s="22" customFormat="1" ht="24.6" customHeight="1" x14ac:dyDescent="0.25">
      <c r="A11" s="1"/>
      <c r="B11" s="223" t="s">
        <v>118</v>
      </c>
      <c r="C11" s="223"/>
      <c r="D11" s="223"/>
      <c r="E11" s="229">
        <f>SUM(E8:E10)</f>
        <v>0</v>
      </c>
      <c r="F11" s="229">
        <f>SUM(F8:F10)</f>
        <v>1753915432.3033333</v>
      </c>
      <c r="G11" s="229">
        <f t="shared" ref="G11:X11" si="3">SUM(G8:G10)</f>
        <v>38974485715.430664</v>
      </c>
      <c r="H11" s="229">
        <f t="shared" si="3"/>
        <v>57140049234.764</v>
      </c>
      <c r="I11" s="229">
        <f t="shared" si="3"/>
        <v>57140049234.764</v>
      </c>
      <c r="J11" s="229">
        <f t="shared" si="3"/>
        <v>57140049234.764</v>
      </c>
      <c r="K11" s="229">
        <f t="shared" si="3"/>
        <v>57140049234.764</v>
      </c>
      <c r="L11" s="229">
        <f t="shared" si="3"/>
        <v>57140049234.764</v>
      </c>
      <c r="M11" s="229">
        <f t="shared" si="3"/>
        <v>57140049234.764</v>
      </c>
      <c r="N11" s="229">
        <f t="shared" si="3"/>
        <v>57140049234.764</v>
      </c>
      <c r="O11" s="229">
        <f t="shared" si="3"/>
        <v>56794476386</v>
      </c>
      <c r="P11" s="229">
        <f t="shared" si="3"/>
        <v>56794476386</v>
      </c>
      <c r="Q11" s="229">
        <f t="shared" si="3"/>
        <v>56794476386</v>
      </c>
      <c r="R11" s="229">
        <f t="shared" si="3"/>
        <v>56794476386</v>
      </c>
      <c r="S11" s="229">
        <f t="shared" si="3"/>
        <v>56794476386</v>
      </c>
      <c r="T11" s="229">
        <f t="shared" si="3"/>
        <v>56794476386</v>
      </c>
      <c r="U11" s="229">
        <f t="shared" si="3"/>
        <v>56794476386</v>
      </c>
      <c r="V11" s="229">
        <f t="shared" si="3"/>
        <v>56794476386</v>
      </c>
      <c r="W11" s="229">
        <f t="shared" si="3"/>
        <v>56794476386</v>
      </c>
      <c r="X11" s="229">
        <f t="shared" si="3"/>
        <v>56794476386</v>
      </c>
      <c r="Y11" s="229">
        <f>SUM(Y8:Y10)</f>
        <v>1008653509651.0818</v>
      </c>
      <c r="Z11" s="551"/>
    </row>
    <row r="12" spans="1:26" s="233" customFormat="1" ht="24.6" customHeight="1" x14ac:dyDescent="0.25">
      <c r="A12" s="2"/>
      <c r="B12" s="230"/>
      <c r="C12" s="230"/>
      <c r="D12" s="230"/>
      <c r="E12" s="230"/>
      <c r="F12" s="231"/>
      <c r="G12" s="232"/>
      <c r="H12" s="231"/>
      <c r="I12" s="231"/>
      <c r="J12" s="231"/>
      <c r="K12" s="231"/>
      <c r="L12" s="231"/>
      <c r="M12" s="231"/>
      <c r="N12" s="231"/>
      <c r="O12" s="231"/>
      <c r="P12" s="231"/>
      <c r="Q12" s="231"/>
      <c r="R12" s="231"/>
      <c r="S12" s="231"/>
      <c r="T12" s="231"/>
      <c r="U12" s="231"/>
      <c r="V12" s="231"/>
      <c r="W12" s="231"/>
      <c r="X12" s="231"/>
      <c r="Y12" s="231"/>
      <c r="Z12" s="231"/>
    </row>
    <row r="13" spans="1:26" s="2" customFormat="1" ht="14.45" customHeight="1" x14ac:dyDescent="0.25">
      <c r="B13" s="700" t="str">
        <f>B8</f>
        <v>1.1. Incremento de la productividad en el cultivo del sistema tradicional</v>
      </c>
      <c r="C13" s="701"/>
      <c r="D13" s="701"/>
      <c r="E13" s="701"/>
      <c r="F13" s="701"/>
      <c r="G13" s="701"/>
      <c r="H13" s="701"/>
      <c r="I13" s="234"/>
      <c r="X13" s="235"/>
    </row>
    <row r="14" spans="1:26" s="2" customFormat="1" ht="14.45" customHeight="1" x14ac:dyDescent="0.25">
      <c r="B14" s="701"/>
      <c r="C14" s="701"/>
      <c r="D14" s="701"/>
      <c r="E14" s="701"/>
      <c r="F14" s="701"/>
      <c r="G14" s="701"/>
      <c r="H14" s="701"/>
      <c r="I14" s="234"/>
      <c r="X14" s="235"/>
    </row>
    <row r="15" spans="1:26" s="2" customFormat="1" ht="44.25" customHeight="1" x14ac:dyDescent="0.25">
      <c r="B15" s="699" t="str">
        <f>Portafolio_Dependencia_IE!F3</f>
        <v xml:space="preserve">1.1.1. Priorizar y seleccionar productores u organizaciones de productores en las regiones paneleras,  que requieren extensión agrícola y  asistencia técnica,  teniendo en cuenta su escala de producción, prácticas agronómicas, y localización geográfica, así como promover su registro en la base de datos de usuarios del servicio de asistencia técnica del Minagricultura, en concordancia con los resultados de la caracterización regional realizada en la actividad 10.3.6 </v>
      </c>
      <c r="C15" s="702"/>
      <c r="D15" s="702"/>
      <c r="E15" s="702"/>
      <c r="F15" s="702"/>
      <c r="G15" s="702"/>
      <c r="H15" s="702"/>
      <c r="I15" s="234"/>
      <c r="X15" s="235"/>
    </row>
    <row r="16" spans="1:26" s="2" customFormat="1" ht="30.95" customHeight="1" x14ac:dyDescent="0.25">
      <c r="B16" s="699" t="str">
        <f>Portafolio_Dependencia_IE!F4</f>
        <v xml:space="preserve">1.1.2. Implementar modelos técnicos de extensión agropecuaria y asistencia técnica acorde con las características de los productores u organizaciones de productores del sistema tradicional, promoviendo estrategias participativas, en concordancia con la priorización y selección de la actividad anterior (1.1.1) y con la actividad 8.3.7. sobre el diseño de modelos técnicos. </v>
      </c>
      <c r="C16" s="702"/>
      <c r="D16" s="702"/>
      <c r="E16" s="702"/>
      <c r="F16" s="702"/>
      <c r="G16" s="702"/>
      <c r="H16" s="702"/>
      <c r="I16" s="234"/>
      <c r="X16" s="235"/>
    </row>
    <row r="17" spans="2:24" s="2" customFormat="1" ht="42" customHeight="1" x14ac:dyDescent="0.25">
      <c r="B17" s="699" t="str">
        <f>Portafolio_Dependencia_IE!F5</f>
        <v>1.1.3. Brindar extensión  agropecuaria y asistencia técnica a los productores u organizaciones de productores del sistema tradicional del cultivo de caña de azúcar para la producción de panela, fomentando la aplicación de las Buenas Prácticas Agrícolas (BPA), que incluyan manejo integrado de plagas y enfermedades con énfasis en control biológico, control de arvenses, uso de semilla registrada de variedades adaptadas a las condiciones agroecológicas de cada región, semilleros en finca para renovación y repoblamiento, prácticas de fertilización, sistemas de siembra y sistemas de corte, época óptima de cosecha, renovación y/o repoblamiento de cultivos, que permitan incrementos sostenibles en la productividad, considerando la aplicación de principios de la agroecología y fomentando la cultura de registro de datos.</v>
      </c>
      <c r="C17" s="702"/>
      <c r="D17" s="702"/>
      <c r="E17" s="702"/>
      <c r="F17" s="702"/>
      <c r="G17" s="702"/>
      <c r="H17" s="702"/>
      <c r="I17" s="234"/>
      <c r="X17" s="235"/>
    </row>
    <row r="18" spans="2:24" s="2" customFormat="1" ht="29.25" customHeight="1" x14ac:dyDescent="0.25">
      <c r="B18" s="699" t="str">
        <f>Portafolio_Dependencia_IE!F6</f>
        <v>1.1.4. Capacitar y brindar acompañamiento técnico y financiero a los productores  u organizaciones de productores del sistema tradicional del cultivo de caña de azúcar para producción de panela, en optimizar los tiempos durante las labores de campo, con el fin de disminuir los costos de personal en el manejo del cultivo.</v>
      </c>
      <c r="C18" s="702"/>
      <c r="D18" s="702"/>
      <c r="E18" s="702"/>
      <c r="F18" s="702"/>
      <c r="G18" s="702"/>
      <c r="H18" s="702"/>
      <c r="I18" s="234"/>
      <c r="X18" s="235"/>
    </row>
    <row r="19" spans="2:24" s="2" customFormat="1" ht="28.5" customHeight="1" x14ac:dyDescent="0.25">
      <c r="B19" s="699" t="str">
        <f>Portafolio_Dependencia_IE!F7</f>
        <v xml:space="preserve">1.1.5. Implementar una agenda de fortalecimiento de capacidades dirigidas a los productores u organizaciones de productores del sistema  tradicional de caña de azúcar para la producción de panela, en temas como manejo integral del cultivo, sanidad, semillas, fertilización, asociatividad, costos, financiamiento, educación financiera, instrumentos de aseguramiento, entre otros, teniendo en cuenta las diferencias regionales y experiencias exitosas replicables. </v>
      </c>
      <c r="C19" s="702"/>
      <c r="D19" s="702"/>
      <c r="E19" s="702"/>
      <c r="F19" s="702"/>
      <c r="G19" s="702"/>
      <c r="H19" s="702"/>
      <c r="I19" s="234"/>
      <c r="X19" s="235"/>
    </row>
    <row r="20" spans="2:24" s="2" customFormat="1" ht="29.45" customHeight="1" x14ac:dyDescent="0.25">
      <c r="B20" s="699" t="str">
        <f>Portafolio_Dependencia_IE!F8</f>
        <v>1.1.6. Realizar acompañamiento técnico a los productores del sistema tradicional, para fortalecer alianzas, trabajo colectivo, o esquemas asociativos, que permitan generar economías de escala en la adquisición de insumos, equipos, etc., contribuyendo en la disminución de costos de producción y aumentando la eficiencia en el sistema tradicional, en articulación con los avances de la iniciativa 5.1. sobre esquemas asociativos e integración.</v>
      </c>
      <c r="C20" s="702"/>
      <c r="D20" s="702"/>
      <c r="E20" s="702"/>
      <c r="F20" s="702"/>
      <c r="G20" s="702"/>
      <c r="H20" s="702"/>
      <c r="I20" s="234"/>
      <c r="X20" s="235"/>
    </row>
    <row r="21" spans="2:24" s="2" customFormat="1" ht="41.45" customHeight="1" x14ac:dyDescent="0.25">
      <c r="B21" s="699" t="str">
        <f>Portafolio_Dependencia_IE!F9</f>
        <v>1.1.7. Impulsar el uso de las TIC e instrumentos masivos de capacitación dirigidos a los productores u organizaciones de productores del sistema tradicional del cultivo de caña de azúcar para la producción de panela, tales como plataformas de información, aplicaciones tecnológicas, software, sistemas expertos, emisoras comunitarias, entre otras, con el fin de apoyar al productor en la toma de decisiones que resulten en la mejora de la productividad y rentabilidad de su cultivo, en concordancia con los avances de la iniciativa 5.1. sobre esquemas asociativos e integración.</v>
      </c>
      <c r="C21" s="702"/>
      <c r="D21" s="702"/>
      <c r="E21" s="702"/>
      <c r="F21" s="702"/>
      <c r="G21" s="702"/>
      <c r="H21" s="702"/>
      <c r="I21" s="234"/>
      <c r="X21" s="235"/>
    </row>
    <row r="22" spans="2:24" s="2" customFormat="1" ht="14.45" customHeight="1" x14ac:dyDescent="0.25">
      <c r="B22" s="285"/>
      <c r="C22" s="285"/>
      <c r="D22" s="285"/>
      <c r="E22" s="285"/>
      <c r="F22" s="285"/>
      <c r="G22" s="285"/>
      <c r="H22" s="285"/>
      <c r="I22" s="234"/>
      <c r="X22" s="235"/>
    </row>
    <row r="23" spans="2:24" s="2" customFormat="1" ht="14.45" customHeight="1" x14ac:dyDescent="0.25">
      <c r="B23" s="285"/>
      <c r="C23" s="285"/>
      <c r="D23" s="285"/>
      <c r="E23" s="285"/>
      <c r="F23" s="285"/>
      <c r="G23" s="285"/>
      <c r="H23" s="285"/>
      <c r="I23" s="234"/>
      <c r="X23" s="235"/>
    </row>
    <row r="24" spans="2:24" s="2" customFormat="1" ht="14.1" customHeight="1" x14ac:dyDescent="0.25">
      <c r="B24" s="236" t="s">
        <v>773</v>
      </c>
      <c r="C24" s="101"/>
      <c r="D24" s="101"/>
      <c r="E24" s="101"/>
      <c r="F24" s="101"/>
      <c r="G24" s="101"/>
      <c r="H24" s="101"/>
      <c r="I24" s="234"/>
      <c r="X24" s="235"/>
    </row>
    <row r="25" spans="2:24" ht="15" x14ac:dyDescent="0.25">
      <c r="B25" s="237" t="s">
        <v>774</v>
      </c>
      <c r="C25" s="237" t="s">
        <v>131</v>
      </c>
      <c r="D25" s="237" t="s">
        <v>7</v>
      </c>
      <c r="E25" s="237" t="s">
        <v>6</v>
      </c>
      <c r="F25" s="238" t="s">
        <v>775</v>
      </c>
      <c r="G25" s="237" t="s">
        <v>776</v>
      </c>
      <c r="H25" s="237" t="s">
        <v>777</v>
      </c>
      <c r="X25" s="239"/>
    </row>
    <row r="26" spans="2:24" x14ac:dyDescent="0.2">
      <c r="B26" s="35" t="s">
        <v>370</v>
      </c>
      <c r="C26" s="35">
        <v>13</v>
      </c>
      <c r="D26" s="35" t="s">
        <v>1067</v>
      </c>
      <c r="E26" s="475">
        <f>'Categoria Costos Panela'!C244</f>
        <v>300000</v>
      </c>
      <c r="F26" s="476"/>
      <c r="G26" s="35"/>
      <c r="H26" s="477">
        <f>C26*E26</f>
        <v>3900000</v>
      </c>
    </row>
    <row r="27" spans="2:24" x14ac:dyDescent="0.2">
      <c r="B27" s="35" t="s">
        <v>369</v>
      </c>
      <c r="C27" s="35">
        <f>6+13</f>
        <v>19</v>
      </c>
      <c r="D27" s="35" t="s">
        <v>1067</v>
      </c>
      <c r="E27" s="475">
        <f>'Categoria Costos Panela'!C246</f>
        <v>60000</v>
      </c>
      <c r="F27" s="476"/>
      <c r="G27" s="35"/>
      <c r="H27" s="477">
        <f>C27*E27</f>
        <v>1140000</v>
      </c>
    </row>
    <row r="28" spans="2:24" x14ac:dyDescent="0.2">
      <c r="B28" s="35" t="s">
        <v>371</v>
      </c>
      <c r="C28" s="35">
        <v>28</v>
      </c>
      <c r="D28" s="35" t="s">
        <v>1067</v>
      </c>
      <c r="E28" s="475">
        <f>'Categoria Costos Panela'!C245</f>
        <v>1000000</v>
      </c>
      <c r="F28" s="476"/>
      <c r="G28" s="35"/>
      <c r="H28" s="477">
        <f>C28*E28</f>
        <v>28000000</v>
      </c>
    </row>
    <row r="29" spans="2:24" ht="28.5" x14ac:dyDescent="0.2">
      <c r="B29" s="35" t="s">
        <v>950</v>
      </c>
      <c r="C29" s="35">
        <f>13+130*4</f>
        <v>533</v>
      </c>
      <c r="D29" s="35" t="s">
        <v>1067</v>
      </c>
      <c r="E29" s="475">
        <f>'Categoria Costos Panela'!C247</f>
        <v>2150000</v>
      </c>
      <c r="F29" s="476"/>
      <c r="G29" s="35"/>
      <c r="H29" s="477">
        <f>C29*E29</f>
        <v>1145950000</v>
      </c>
      <c r="I29" s="240"/>
      <c r="J29" s="2"/>
    </row>
    <row r="30" spans="2:24" x14ac:dyDescent="0.2">
      <c r="B30" s="35" t="s">
        <v>940</v>
      </c>
      <c r="C30" s="478">
        <v>2</v>
      </c>
      <c r="D30" s="35" t="s">
        <v>779</v>
      </c>
      <c r="E30" s="475">
        <f>'Categoria Costos Panela'!D11</f>
        <v>13540000</v>
      </c>
      <c r="F30" s="476">
        <v>0.4</v>
      </c>
      <c r="G30" s="35">
        <v>11.5</v>
      </c>
      <c r="H30" s="477">
        <f>C30*E30*G30*F30</f>
        <v>124568000</v>
      </c>
      <c r="I30" s="297"/>
    </row>
    <row r="31" spans="2:24" x14ac:dyDescent="0.2">
      <c r="B31" s="35" t="s">
        <v>941</v>
      </c>
      <c r="C31" s="478">
        <v>20</v>
      </c>
      <c r="D31" s="35" t="s">
        <v>779</v>
      </c>
      <c r="E31" s="475">
        <f>'Categoria Costos Panela'!D22</f>
        <v>4788000</v>
      </c>
      <c r="F31" s="476">
        <v>0.4</v>
      </c>
      <c r="G31" s="35">
        <v>11.5</v>
      </c>
      <c r="H31" s="477">
        <f>C31*E31*G31*F31</f>
        <v>440496000</v>
      </c>
      <c r="I31" s="297"/>
    </row>
    <row r="32" spans="2:24" x14ac:dyDescent="0.2">
      <c r="B32" s="35" t="s">
        <v>939</v>
      </c>
      <c r="C32" s="478">
        <v>13</v>
      </c>
      <c r="D32" s="35" t="s">
        <v>947</v>
      </c>
      <c r="E32" s="475">
        <f>'Categoria Costos Panela'!D19</f>
        <v>6935000</v>
      </c>
      <c r="F32" s="476">
        <v>0.35</v>
      </c>
      <c r="G32" s="35">
        <v>11</v>
      </c>
      <c r="H32" s="477">
        <f>C32*E32*G32*F32</f>
        <v>347096750</v>
      </c>
      <c r="I32" s="297"/>
      <c r="J32" s="2"/>
    </row>
    <row r="33" spans="2:9" x14ac:dyDescent="0.2">
      <c r="B33" s="35" t="s">
        <v>1037</v>
      </c>
      <c r="C33" s="478">
        <f>'Categoria Costos Panela'!L61</f>
        <v>357</v>
      </c>
      <c r="D33" s="35" t="s">
        <v>779</v>
      </c>
      <c r="E33" s="475">
        <f>'Categoria Costos Panela'!D27</f>
        <v>3715000</v>
      </c>
      <c r="F33" s="476">
        <v>0.5</v>
      </c>
      <c r="G33" s="35">
        <v>11</v>
      </c>
      <c r="H33" s="477">
        <f>C33*E33*G33*F33</f>
        <v>7294402500</v>
      </c>
      <c r="I33" s="297"/>
    </row>
    <row r="34" spans="2:9" ht="28.5" x14ac:dyDescent="0.2">
      <c r="B34" s="35" t="s">
        <v>955</v>
      </c>
      <c r="C34" s="478">
        <f>13*2</f>
        <v>26</v>
      </c>
      <c r="D34" s="35" t="s">
        <v>1068</v>
      </c>
      <c r="E34" s="479">
        <f>(('Categoria Costos Panela'!C166+('Categoria Costos Panela'!E76*2)))</f>
        <v>2040090</v>
      </c>
      <c r="F34" s="476"/>
      <c r="G34" s="35"/>
      <c r="H34" s="477">
        <f>C34*E34</f>
        <v>53042340</v>
      </c>
    </row>
    <row r="35" spans="2:9" ht="28.5" x14ac:dyDescent="0.2">
      <c r="B35" s="35" t="s">
        <v>954</v>
      </c>
      <c r="C35" s="478">
        <v>26</v>
      </c>
      <c r="D35" s="35" t="s">
        <v>1068</v>
      </c>
      <c r="E35" s="479">
        <f>('Categoria Costos Panela'!C166+'Categoria Costos Panela'!E84*2)</f>
        <v>1226028</v>
      </c>
      <c r="F35" s="476"/>
      <c r="G35" s="35"/>
      <c r="H35" s="477">
        <f>C35*E35</f>
        <v>31876728</v>
      </c>
    </row>
    <row r="36" spans="2:9" x14ac:dyDescent="0.2">
      <c r="B36" s="35" t="s">
        <v>924</v>
      </c>
      <c r="C36" s="478">
        <v>2</v>
      </c>
      <c r="D36" s="35" t="s">
        <v>779</v>
      </c>
      <c r="E36" s="475">
        <f>'Categoria Costos Panela'!D79</f>
        <v>10898000</v>
      </c>
      <c r="F36" s="476">
        <f>50%</f>
        <v>0.5</v>
      </c>
      <c r="G36" s="35">
        <v>8</v>
      </c>
      <c r="H36" s="477">
        <f>C36*E36*F36*G36</f>
        <v>87184000</v>
      </c>
      <c r="I36" s="297"/>
    </row>
    <row r="37" spans="2:9" x14ac:dyDescent="0.2">
      <c r="B37" s="35" t="s">
        <v>996</v>
      </c>
      <c r="C37" s="478">
        <v>1</v>
      </c>
      <c r="D37" s="35" t="s">
        <v>1069</v>
      </c>
      <c r="E37" s="475">
        <v>8000000</v>
      </c>
      <c r="F37" s="476">
        <v>0.25</v>
      </c>
      <c r="G37" s="35">
        <v>12</v>
      </c>
      <c r="H37" s="477">
        <f>C37*E37*F37*G37</f>
        <v>24000000</v>
      </c>
      <c r="I37" s="297"/>
    </row>
    <row r="38" spans="2:9" x14ac:dyDescent="0.2">
      <c r="B38" s="311" t="s">
        <v>957</v>
      </c>
      <c r="C38" s="478">
        <f>C30+C31</f>
        <v>22</v>
      </c>
      <c r="D38" s="35" t="s">
        <v>1059</v>
      </c>
      <c r="E38" s="475">
        <f>'Categoria Costos Panela'!C184</f>
        <v>1625000</v>
      </c>
      <c r="F38" s="476">
        <v>0.2</v>
      </c>
      <c r="G38" s="35"/>
      <c r="H38" s="477">
        <f t="shared" ref="H38:H43" si="4">C38*E38*F38</f>
        <v>7150000</v>
      </c>
      <c r="I38" s="297"/>
    </row>
    <row r="39" spans="2:9" x14ac:dyDescent="0.2">
      <c r="B39" s="474" t="s">
        <v>958</v>
      </c>
      <c r="C39" s="478">
        <f>C38</f>
        <v>22</v>
      </c>
      <c r="D39" s="35" t="s">
        <v>1059</v>
      </c>
      <c r="E39" s="475">
        <f>'Categoria Costos Panela'!C192</f>
        <v>7000000</v>
      </c>
      <c r="F39" s="476">
        <v>0.2</v>
      </c>
      <c r="G39" s="35"/>
      <c r="H39" s="477">
        <f t="shared" si="4"/>
        <v>30800000</v>
      </c>
      <c r="I39" s="297"/>
    </row>
    <row r="40" spans="2:9" x14ac:dyDescent="0.2">
      <c r="B40" s="311" t="s">
        <v>959</v>
      </c>
      <c r="C40" s="478">
        <v>4</v>
      </c>
      <c r="D40" s="35" t="s">
        <v>1059</v>
      </c>
      <c r="E40" s="475">
        <f>'Categoria Costos Panela'!C202</f>
        <v>5700000</v>
      </c>
      <c r="F40" s="476">
        <v>0.2</v>
      </c>
      <c r="G40" s="35"/>
      <c r="H40" s="477">
        <f t="shared" si="4"/>
        <v>4560000</v>
      </c>
      <c r="I40" s="297"/>
    </row>
    <row r="41" spans="2:9" x14ac:dyDescent="0.2">
      <c r="B41" s="311" t="s">
        <v>960</v>
      </c>
      <c r="C41" s="478">
        <v>22</v>
      </c>
      <c r="D41" s="35" t="s">
        <v>1059</v>
      </c>
      <c r="E41" s="475">
        <f>'Categoria Costos Panela'!C203</f>
        <v>65000</v>
      </c>
      <c r="F41" s="476">
        <v>0.2</v>
      </c>
      <c r="G41" s="35"/>
      <c r="H41" s="477">
        <f t="shared" si="4"/>
        <v>286000</v>
      </c>
      <c r="I41" s="297"/>
    </row>
    <row r="42" spans="2:9" x14ac:dyDescent="0.2">
      <c r="B42" s="311" t="s">
        <v>961</v>
      </c>
      <c r="C42" s="478">
        <v>22</v>
      </c>
      <c r="D42" s="35" t="s">
        <v>1059</v>
      </c>
      <c r="E42" s="475">
        <f>'Categoria Costos Panela'!C204</f>
        <v>150000</v>
      </c>
      <c r="F42" s="476">
        <v>0.2</v>
      </c>
      <c r="G42" s="35"/>
      <c r="H42" s="477">
        <f t="shared" si="4"/>
        <v>660000</v>
      </c>
      <c r="I42" s="297"/>
    </row>
    <row r="43" spans="2:9" x14ac:dyDescent="0.2">
      <c r="B43" s="311" t="s">
        <v>1070</v>
      </c>
      <c r="C43" s="478">
        <v>22</v>
      </c>
      <c r="D43" s="35" t="s">
        <v>969</v>
      </c>
      <c r="E43" s="475">
        <f>'Categoria Costos Panela'!C205</f>
        <v>150000</v>
      </c>
      <c r="F43" s="476">
        <v>0.2</v>
      </c>
      <c r="G43" s="35"/>
      <c r="H43" s="477">
        <f t="shared" si="4"/>
        <v>660000</v>
      </c>
    </row>
    <row r="44" spans="2:9" x14ac:dyDescent="0.2">
      <c r="B44" s="35" t="s">
        <v>951</v>
      </c>
      <c r="C44" s="478">
        <f>130*4</f>
        <v>520</v>
      </c>
      <c r="D44" s="35" t="s">
        <v>270</v>
      </c>
      <c r="E44" s="479">
        <f>'Categoria Costos Panela'!C249</f>
        <v>9000000</v>
      </c>
      <c r="F44" s="476"/>
      <c r="G44" s="35"/>
      <c r="H44" s="477">
        <f>C44*E44</f>
        <v>4680000000</v>
      </c>
    </row>
    <row r="45" spans="2:9" ht="28.5" x14ac:dyDescent="0.2">
      <c r="B45" s="35" t="s">
        <v>952</v>
      </c>
      <c r="C45" s="478">
        <f>130*2</f>
        <v>260</v>
      </c>
      <c r="D45" s="35" t="s">
        <v>270</v>
      </c>
      <c r="E45" s="479">
        <f>'Categoria Costos Panela'!C248</f>
        <v>6000000</v>
      </c>
      <c r="F45" s="476"/>
      <c r="G45" s="35"/>
      <c r="H45" s="477">
        <f>C45*E45</f>
        <v>1560000000</v>
      </c>
    </row>
    <row r="46" spans="2:9" x14ac:dyDescent="0.2">
      <c r="B46" s="35" t="s">
        <v>840</v>
      </c>
      <c r="C46" s="478">
        <v>13</v>
      </c>
      <c r="D46" s="35" t="s">
        <v>1060</v>
      </c>
      <c r="E46" s="479">
        <f>'Categoria Costos Panela'!C341</f>
        <v>6000000</v>
      </c>
      <c r="F46" s="476"/>
      <c r="G46" s="35"/>
      <c r="H46" s="477">
        <f>C46*E46</f>
        <v>78000000</v>
      </c>
    </row>
    <row r="47" spans="2:9" x14ac:dyDescent="0.2">
      <c r="B47" s="35" t="s">
        <v>888</v>
      </c>
      <c r="C47" s="478">
        <v>13</v>
      </c>
      <c r="D47" s="35" t="s">
        <v>270</v>
      </c>
      <c r="E47" s="479">
        <f>'Categoria Costos Panela'!C360</f>
        <v>5000000</v>
      </c>
      <c r="F47" s="476"/>
      <c r="G47" s="35"/>
      <c r="H47" s="477">
        <f>C47*E47</f>
        <v>65000000</v>
      </c>
    </row>
    <row r="48" spans="2:9" x14ac:dyDescent="0.2">
      <c r="B48" s="35" t="s">
        <v>170</v>
      </c>
      <c r="C48" s="478">
        <f>13*5</f>
        <v>65</v>
      </c>
      <c r="D48" s="35" t="s">
        <v>270</v>
      </c>
      <c r="E48" s="479">
        <f>'Categoria Costos Panela'!C556</f>
        <v>46600000</v>
      </c>
      <c r="F48" s="476">
        <v>0.5</v>
      </c>
      <c r="G48" s="35"/>
      <c r="H48" s="477">
        <f>C48*E48*F48</f>
        <v>1514500000</v>
      </c>
    </row>
    <row r="49" spans="2:10" x14ac:dyDescent="0.2">
      <c r="B49" s="35" t="s">
        <v>922</v>
      </c>
      <c r="C49" s="38">
        <v>130</v>
      </c>
      <c r="D49" s="35" t="s">
        <v>270</v>
      </c>
      <c r="E49" s="479">
        <f>'Categoria Costos Panela'!C322</f>
        <v>2000000</v>
      </c>
      <c r="F49" s="476"/>
      <c r="G49" s="35"/>
      <c r="H49" s="477">
        <f>C49*E49</f>
        <v>260000000</v>
      </c>
    </row>
    <row r="50" spans="2:10" x14ac:dyDescent="0.2">
      <c r="B50" s="35" t="s">
        <v>261</v>
      </c>
      <c r="C50" s="38">
        <v>520</v>
      </c>
      <c r="D50" s="35" t="s">
        <v>1061</v>
      </c>
      <c r="E50" s="479">
        <f>'Categoria Costos Panela'!D586</f>
        <v>280000</v>
      </c>
      <c r="F50" s="476">
        <v>0.5</v>
      </c>
      <c r="G50" s="35"/>
      <c r="H50" s="477">
        <f>C50*E50*F50</f>
        <v>72800000</v>
      </c>
    </row>
    <row r="51" spans="2:10" x14ac:dyDescent="0.2">
      <c r="B51" s="35" t="s">
        <v>1487</v>
      </c>
      <c r="C51" s="38">
        <f>520</f>
        <v>520</v>
      </c>
      <c r="D51" s="38" t="s">
        <v>270</v>
      </c>
      <c r="E51" s="479">
        <f>'Categoria Costos Panela'!F628</f>
        <v>7900000</v>
      </c>
      <c r="F51" s="476">
        <v>0.5</v>
      </c>
      <c r="G51" s="35"/>
      <c r="H51" s="477">
        <f>C51*E51*F51</f>
        <v>2054000000</v>
      </c>
    </row>
    <row r="52" spans="2:10" x14ac:dyDescent="0.2">
      <c r="B52" s="35" t="s">
        <v>155</v>
      </c>
      <c r="C52" s="38">
        <v>13</v>
      </c>
      <c r="D52" s="38" t="s">
        <v>270</v>
      </c>
      <c r="E52" s="479">
        <f>'Categoria Costos Panela'!D537</f>
        <v>5000000</v>
      </c>
      <c r="F52" s="476"/>
      <c r="G52" s="35"/>
      <c r="H52" s="477">
        <f>C52*E52</f>
        <v>65000000</v>
      </c>
    </row>
    <row r="53" spans="2:10" x14ac:dyDescent="0.2">
      <c r="B53" s="35" t="s">
        <v>156</v>
      </c>
      <c r="C53" s="38">
        <f>13*2</f>
        <v>26</v>
      </c>
      <c r="D53" s="38" t="s">
        <v>270</v>
      </c>
      <c r="E53" s="479">
        <f>'Categoria Costos Panela'!D538</f>
        <v>1500000</v>
      </c>
      <c r="F53" s="476"/>
      <c r="G53" s="35"/>
      <c r="H53" s="477">
        <f>C53*E53</f>
        <v>39000000</v>
      </c>
    </row>
    <row r="54" spans="2:10" x14ac:dyDescent="0.2">
      <c r="B54" s="35" t="s">
        <v>158</v>
      </c>
      <c r="C54" s="38">
        <f>2*13</f>
        <v>26</v>
      </c>
      <c r="D54" s="38" t="s">
        <v>248</v>
      </c>
      <c r="E54" s="479">
        <f>'Categoria Costos Panela'!E539</f>
        <v>1000000</v>
      </c>
      <c r="F54" s="476"/>
      <c r="G54" s="35"/>
      <c r="H54" s="477">
        <f>C54*E54</f>
        <v>26000000</v>
      </c>
    </row>
    <row r="55" spans="2:10" x14ac:dyDescent="0.2">
      <c r="B55" s="35" t="s">
        <v>160</v>
      </c>
      <c r="C55" s="38">
        <v>26</v>
      </c>
      <c r="D55" s="38" t="s">
        <v>248</v>
      </c>
      <c r="E55" s="479">
        <f>'Categoria Costos Panela'!E540</f>
        <v>300000</v>
      </c>
      <c r="F55" s="476"/>
      <c r="G55" s="35"/>
      <c r="H55" s="477">
        <f>C55*E55</f>
        <v>7800000</v>
      </c>
    </row>
    <row r="56" spans="2:10" x14ac:dyDescent="0.2">
      <c r="B56" s="35" t="s">
        <v>946</v>
      </c>
      <c r="C56" s="35">
        <f>4*13</f>
        <v>52</v>
      </c>
      <c r="D56" s="38" t="s">
        <v>949</v>
      </c>
      <c r="E56" s="479">
        <f>'Categoria Costos Panela'!D635</f>
        <v>8000000</v>
      </c>
      <c r="F56" s="476"/>
      <c r="G56" s="35"/>
      <c r="H56" s="477">
        <f>C56*E56</f>
        <v>416000000</v>
      </c>
    </row>
    <row r="57" spans="2:10" x14ac:dyDescent="0.2">
      <c r="B57" s="35" t="s">
        <v>1262</v>
      </c>
      <c r="C57" s="35">
        <v>13</v>
      </c>
      <c r="D57" s="38" t="s">
        <v>1060</v>
      </c>
      <c r="E57" s="479">
        <f>'Categoria Costos Panela'!E372</f>
        <v>12000000</v>
      </c>
      <c r="F57" s="476"/>
      <c r="G57" s="35">
        <v>4</v>
      </c>
      <c r="H57" s="477">
        <f>C57*E57*G57</f>
        <v>624000000</v>
      </c>
    </row>
    <row r="58" spans="2:10" ht="28.5" x14ac:dyDescent="0.2">
      <c r="B58" s="35" t="s">
        <v>1263</v>
      </c>
      <c r="C58" s="38">
        <v>1</v>
      </c>
      <c r="D58" s="38" t="s">
        <v>1060</v>
      </c>
      <c r="E58" s="479">
        <f>'Categoria Costos Panela'!C350</f>
        <v>5000000</v>
      </c>
      <c r="F58" s="476"/>
      <c r="G58" s="35">
        <v>4</v>
      </c>
      <c r="H58" s="477">
        <f>C58*E58*G58</f>
        <v>20000000</v>
      </c>
      <c r="I58" s="242"/>
      <c r="J58" s="2"/>
    </row>
    <row r="59" spans="2:10" x14ac:dyDescent="0.2">
      <c r="B59" s="35" t="s">
        <v>843</v>
      </c>
      <c r="C59" s="38">
        <f>3*13</f>
        <v>39</v>
      </c>
      <c r="D59" s="38" t="s">
        <v>1062</v>
      </c>
      <c r="E59" s="479">
        <f>'Categoria Costos Panela'!C359</f>
        <v>26000000</v>
      </c>
      <c r="F59" s="476"/>
      <c r="G59" s="35"/>
      <c r="H59" s="477">
        <f>C59*E59</f>
        <v>1014000000</v>
      </c>
    </row>
    <row r="60" spans="2:10" x14ac:dyDescent="0.2">
      <c r="B60" s="35" t="s">
        <v>997</v>
      </c>
      <c r="C60" s="38"/>
      <c r="D60" s="35"/>
      <c r="E60" s="479"/>
      <c r="F60" s="476"/>
      <c r="G60" s="35"/>
      <c r="H60" s="477" t="s">
        <v>781</v>
      </c>
      <c r="I60" s="242"/>
      <c r="J60" s="2"/>
    </row>
    <row r="61" spans="2:10" ht="15" x14ac:dyDescent="0.25">
      <c r="B61" s="10"/>
      <c r="C61" s="10"/>
      <c r="D61" s="10"/>
      <c r="E61" s="10"/>
      <c r="F61" s="10"/>
      <c r="G61" s="10"/>
      <c r="H61" s="53"/>
      <c r="I61" s="245" t="s">
        <v>782</v>
      </c>
    </row>
    <row r="62" spans="2:10" ht="15" x14ac:dyDescent="0.25">
      <c r="B62" s="246" t="s">
        <v>783</v>
      </c>
      <c r="C62" s="247"/>
      <c r="D62" s="248"/>
      <c r="E62" s="248"/>
      <c r="F62" s="249"/>
      <c r="G62" s="250"/>
      <c r="H62" s="245">
        <f>SUM(H26:H61)</f>
        <v>22121872318</v>
      </c>
      <c r="I62" s="245">
        <f>H62/12</f>
        <v>1843489359.8333333</v>
      </c>
    </row>
    <row r="63" spans="2:10" ht="15" x14ac:dyDescent="0.25">
      <c r="B63" s="246" t="s">
        <v>918</v>
      </c>
      <c r="C63" s="251"/>
      <c r="D63" s="251"/>
      <c r="E63" s="251"/>
      <c r="F63" s="251"/>
      <c r="G63" s="251"/>
    </row>
    <row r="64" spans="2:10" s="253" customFormat="1" ht="336.6" customHeight="1" x14ac:dyDescent="0.2">
      <c r="B64" s="698" t="s">
        <v>1317</v>
      </c>
      <c r="C64" s="698"/>
      <c r="D64" s="698"/>
      <c r="E64" s="698"/>
      <c r="F64" s="698"/>
      <c r="G64" s="698"/>
      <c r="H64" s="698"/>
      <c r="I64" s="67"/>
      <c r="J64" s="67"/>
    </row>
    <row r="65" spans="1:10" s="253" customFormat="1" ht="12.75" x14ac:dyDescent="0.2">
      <c r="B65" s="252"/>
      <c r="C65" s="251"/>
      <c r="D65" s="251"/>
      <c r="E65" s="251"/>
      <c r="F65" s="251"/>
      <c r="G65" s="251"/>
      <c r="H65" s="251"/>
      <c r="I65" s="67"/>
      <c r="J65" s="67"/>
    </row>
    <row r="66" spans="1:10" ht="15" x14ac:dyDescent="0.25">
      <c r="B66" s="700" t="s">
        <v>427</v>
      </c>
      <c r="C66" s="701"/>
      <c r="D66" s="701"/>
      <c r="E66" s="701"/>
      <c r="F66" s="701"/>
      <c r="G66" s="701"/>
      <c r="H66" s="701"/>
      <c r="I66" s="254"/>
    </row>
    <row r="67" spans="1:10" x14ac:dyDescent="0.2">
      <c r="B67" s="701"/>
      <c r="C67" s="701"/>
      <c r="D67" s="701"/>
      <c r="E67" s="701"/>
      <c r="F67" s="701"/>
      <c r="G67" s="701"/>
      <c r="H67" s="701"/>
    </row>
    <row r="68" spans="1:10" ht="29.45" customHeight="1" x14ac:dyDescent="0.2">
      <c r="B68" s="699" t="str">
        <f>Portafolio_Dependencia_IE!F10</f>
        <v xml:space="preserve">1.2.1. Clasificar y seleccionar productores u organizaciones de productores del sistema tecnificado, así como promover su registro en la base de datos de usuarios del servicio de asistencia técnica del Minagricultura, en las regiones paneleras considerando la caracterización realizada en la actividad 10.3.6. </v>
      </c>
      <c r="C68" s="699"/>
      <c r="D68" s="699"/>
      <c r="E68" s="699"/>
      <c r="F68" s="699"/>
      <c r="G68" s="699"/>
      <c r="H68" s="699"/>
    </row>
    <row r="69" spans="1:10" ht="29.45" customHeight="1" x14ac:dyDescent="0.2">
      <c r="B69" s="699" t="str">
        <f>Portafolio_Dependencia_IE!F11</f>
        <v>1.2.2.  Brindar extensión agropecuaria y asistencia técnica a los productores u organizaciones de productores del sistema tecnificado, promoviendo estrategias participativas, para fomentar la aplicación de las Buenas Prácticas Agrícolas (BPA), el uso de semilla registrada de variedades adaptadas a las condiciones agroecológicas de cada región, semilleros en finca para renovación, prácticas de fertilización basados en análisis de suelos, época óptima de cosecha, renovación de cultivos, entre otras, que permitan incrementos sostenibles en la productividad, considerando la aplicación de los principios de la agroecología y  fomentando la cultura de registro de datos.</v>
      </c>
      <c r="C69" s="699"/>
      <c r="D69" s="699"/>
      <c r="E69" s="699"/>
      <c r="F69" s="699"/>
      <c r="G69" s="699"/>
      <c r="H69" s="699"/>
    </row>
    <row r="70" spans="1:10" ht="29.45" customHeight="1" x14ac:dyDescent="0.2">
      <c r="B70" s="699" t="str">
        <f>Portafolio_Dependencia_IE!F12</f>
        <v xml:space="preserve">1.2.3.  Implementar los planes integrales sanitarios (Plagas, enfermedades, arvenses) con énfasis en control biológico, del cultivo de caña de azúcar para la producción de panela dirigidos a los productores del sistema tecnificado, fortaleciendo su cumplimiento, en concordancia con la actividad anterior (1.2.2) </v>
      </c>
      <c r="C70" s="699"/>
      <c r="D70" s="699"/>
      <c r="E70" s="699"/>
      <c r="F70" s="699"/>
      <c r="G70" s="699"/>
      <c r="H70" s="699"/>
    </row>
    <row r="71" spans="1:10" ht="27.6" customHeight="1" x14ac:dyDescent="0.2">
      <c r="B71" s="699" t="str">
        <f>Portafolio_Dependencia_IE!F13</f>
        <v>1.2.4. Realizar acompañamiento técnico a los productores del sistema tecnificado, para fortalecer alianzas, trabajo colectivo, o esquemas asociativos, que permitan generar economías de escala en la adquisición de insumos, equipos, etc., contribuyendo en la disminución de costos de producción y aumentando la eficiencia en el sistema tradicional, en articulación con los avances de la iniciativa 5.1. sobre esquemas asociativos e integración.</v>
      </c>
      <c r="C71" s="699"/>
      <c r="D71" s="699"/>
      <c r="E71" s="699"/>
      <c r="F71" s="699"/>
      <c r="G71" s="699"/>
      <c r="H71" s="699"/>
    </row>
    <row r="72" spans="1:10" ht="28.5" customHeight="1" x14ac:dyDescent="0.2">
      <c r="B72" s="699" t="str">
        <f>Portafolio_Dependencia_IE!F14</f>
        <v>1.2.5. Promover inversiones de los productores u organizaciones de productores del sistema tecnificado en procesos de adecuación, mejoramiento y sostenimiento de la fertilidad de los suelos (compra y/o transporte de insumos  y/o acondicionadores de suelos), a través de instrumentos financieros e incentivos.</v>
      </c>
      <c r="C72" s="699"/>
      <c r="D72" s="699"/>
      <c r="E72" s="699"/>
      <c r="F72" s="699"/>
      <c r="G72" s="699"/>
      <c r="H72" s="699"/>
    </row>
    <row r="73" spans="1:10" ht="27.6" customHeight="1" x14ac:dyDescent="0.2">
      <c r="B73" s="699" t="str">
        <f>Portafolio_Dependencia_IE!F15</f>
        <v>1.2.6  Fomentar  la mecanización y el uso de tecnologías avanzadas (incluyendo información y comunicaciones), en la aplicación de insumos, preparación de suelos,  corte y transporte de caña, entre otras,  que posibiliten el aumento de escalas de producción, disminución de costos laborales e incremento en la productividad del cultivo, de acuerdo con los resultados en I+D+i relacionados con la actividad 8.2.4.</v>
      </c>
      <c r="C73" s="699"/>
      <c r="D73" s="699"/>
      <c r="E73" s="699"/>
      <c r="F73" s="699"/>
      <c r="G73" s="699"/>
      <c r="H73" s="699"/>
    </row>
    <row r="74" spans="1:10" ht="30.6" customHeight="1" x14ac:dyDescent="0.2">
      <c r="B74" s="699" t="str">
        <f>Portafolio_Dependencia_IE!F16</f>
        <v>1.2.7. Implementar una agenda de fortalecimiento de capacidades dirigidas a los productores del sistema tecnificado, incorporando el uso de las TIC, teniendo en cuenta las diferencias regionales y experiencias exitosas replicables, en temas tales como el manejo integral del cultivo, sanidad, semillas, fertilización, asociatividad, costos, financiamiento, educación financiera, instrumentos de aseguramiento, plataformas de información, aplicaciones tecnológicas, software, sistemas expertos, entre otros, con el fin de apoyar y actualizar  al productor en temas relacionados con su actividad.</v>
      </c>
      <c r="C74" s="699"/>
      <c r="D74" s="699"/>
      <c r="E74" s="699"/>
      <c r="F74" s="699"/>
      <c r="G74" s="699"/>
      <c r="H74" s="699"/>
    </row>
    <row r="75" spans="1:10" ht="15" x14ac:dyDescent="0.25">
      <c r="B75" s="285"/>
      <c r="C75" s="286"/>
      <c r="D75" s="286"/>
      <c r="E75" s="286"/>
      <c r="F75" s="286"/>
      <c r="G75" s="286"/>
      <c r="H75" s="286"/>
    </row>
    <row r="76" spans="1:10" ht="14.1" customHeight="1" x14ac:dyDescent="0.25">
      <c r="B76" s="112"/>
      <c r="C76" s="112"/>
      <c r="D76" s="112"/>
      <c r="E76" s="112"/>
      <c r="F76" s="112"/>
      <c r="G76" s="112"/>
      <c r="H76" s="112"/>
    </row>
    <row r="77" spans="1:10" ht="15" x14ac:dyDescent="0.25">
      <c r="B77" s="236" t="s">
        <v>773</v>
      </c>
      <c r="C77" s="101"/>
      <c r="D77" s="101"/>
      <c r="E77" s="101"/>
      <c r="F77" s="101"/>
      <c r="G77" s="101"/>
      <c r="H77" s="101"/>
    </row>
    <row r="78" spans="1:10" ht="15" x14ac:dyDescent="0.25">
      <c r="B78" s="237" t="s">
        <v>774</v>
      </c>
      <c r="C78" s="237" t="s">
        <v>131</v>
      </c>
      <c r="D78" s="237" t="s">
        <v>7</v>
      </c>
      <c r="E78" s="237" t="s">
        <v>6</v>
      </c>
      <c r="F78" s="237" t="s">
        <v>919</v>
      </c>
      <c r="G78" s="237" t="s">
        <v>776</v>
      </c>
      <c r="H78" s="237" t="s">
        <v>777</v>
      </c>
    </row>
    <row r="79" spans="1:10" s="2" customFormat="1" x14ac:dyDescent="0.2">
      <c r="A79" s="255"/>
      <c r="B79" s="35" t="s">
        <v>370</v>
      </c>
      <c r="C79" s="31">
        <v>13</v>
      </c>
      <c r="D79" s="10" t="s">
        <v>270</v>
      </c>
      <c r="E79" s="53">
        <f>'Categoria Costos Panela'!C244</f>
        <v>300000</v>
      </c>
      <c r="F79" s="284"/>
      <c r="G79" s="10"/>
      <c r="H79" s="130">
        <f>C79*E79</f>
        <v>3900000</v>
      </c>
      <c r="I79" s="1"/>
    </row>
    <row r="80" spans="1:10" s="2" customFormat="1" x14ac:dyDescent="0.2">
      <c r="A80" s="255"/>
      <c r="B80" s="35" t="s">
        <v>371</v>
      </c>
      <c r="C80" s="31">
        <v>26</v>
      </c>
      <c r="D80" s="10" t="s">
        <v>270</v>
      </c>
      <c r="E80" s="53">
        <f>'Categoria Costos Panela'!C245</f>
        <v>1000000</v>
      </c>
      <c r="F80" s="284"/>
      <c r="G80" s="10"/>
      <c r="H80" s="130">
        <f>C80*E80</f>
        <v>26000000</v>
      </c>
      <c r="I80" s="1"/>
    </row>
    <row r="81" spans="1:10" s="2" customFormat="1" x14ac:dyDescent="0.2">
      <c r="A81" s="255"/>
      <c r="B81" s="35" t="s">
        <v>369</v>
      </c>
      <c r="C81" s="31">
        <v>13</v>
      </c>
      <c r="D81" s="10" t="s">
        <v>270</v>
      </c>
      <c r="E81" s="53">
        <f>'Categoria Costos Panela'!C246</f>
        <v>60000</v>
      </c>
      <c r="F81" s="284"/>
      <c r="G81" s="10"/>
      <c r="H81" s="130">
        <f>C81*E81</f>
        <v>780000</v>
      </c>
      <c r="I81" s="1"/>
    </row>
    <row r="82" spans="1:10" x14ac:dyDescent="0.2">
      <c r="B82" s="35" t="s">
        <v>940</v>
      </c>
      <c r="C82" s="31">
        <v>2</v>
      </c>
      <c r="D82" s="10" t="s">
        <v>779</v>
      </c>
      <c r="E82" s="53">
        <f>'Categoria Costos Panela'!D11</f>
        <v>13540000</v>
      </c>
      <c r="F82" s="284">
        <v>0.2</v>
      </c>
      <c r="G82" s="10">
        <v>11.5</v>
      </c>
      <c r="H82" s="130">
        <f>+C82*E82*F82*G82</f>
        <v>62284000</v>
      </c>
      <c r="J82" s="2"/>
    </row>
    <row r="83" spans="1:10" x14ac:dyDescent="0.2">
      <c r="B83" s="35" t="s">
        <v>941</v>
      </c>
      <c r="C83" s="31">
        <v>20</v>
      </c>
      <c r="D83" s="10" t="s">
        <v>779</v>
      </c>
      <c r="E83" s="53">
        <f>'Categoria Costos Panela'!D22</f>
        <v>4788000</v>
      </c>
      <c r="F83" s="284">
        <v>0.2</v>
      </c>
      <c r="G83" s="10">
        <v>11.5</v>
      </c>
      <c r="H83" s="130">
        <f>+C83*E83*F83*G83</f>
        <v>220248000</v>
      </c>
      <c r="J83" s="2"/>
    </row>
    <row r="84" spans="1:10" s="2" customFormat="1" x14ac:dyDescent="0.2">
      <c r="B84" s="35" t="s">
        <v>939</v>
      </c>
      <c r="C84" s="31">
        <v>13</v>
      </c>
      <c r="D84" s="10" t="s">
        <v>947</v>
      </c>
      <c r="E84" s="53">
        <f>'Categoria Costos Panela'!D19</f>
        <v>6935000</v>
      </c>
      <c r="F84" s="284">
        <v>0.2</v>
      </c>
      <c r="G84" s="10">
        <v>11</v>
      </c>
      <c r="H84" s="130">
        <f>+C84*E84*F84*G84</f>
        <v>198341000</v>
      </c>
      <c r="I84" s="1"/>
    </row>
    <row r="85" spans="1:10" s="2" customFormat="1" x14ac:dyDescent="0.2">
      <c r="B85" s="35" t="s">
        <v>1071</v>
      </c>
      <c r="C85" s="32">
        <f>'Categoria Costos Panela'!F61</f>
        <v>167</v>
      </c>
      <c r="D85" s="10" t="s">
        <v>779</v>
      </c>
      <c r="E85" s="53">
        <f>'Categoria Costos Panela'!D27</f>
        <v>3715000</v>
      </c>
      <c r="F85" s="284">
        <v>0.5</v>
      </c>
      <c r="G85" s="10">
        <v>11</v>
      </c>
      <c r="H85" s="130">
        <f>+C85*E85*F85*G85</f>
        <v>3412227500</v>
      </c>
      <c r="I85" s="1"/>
    </row>
    <row r="86" spans="1:10" x14ac:dyDescent="0.2">
      <c r="B86" s="35" t="s">
        <v>955</v>
      </c>
      <c r="C86" s="10">
        <v>13</v>
      </c>
      <c r="D86" s="10" t="s">
        <v>1068</v>
      </c>
      <c r="E86" s="130">
        <f>E34</f>
        <v>2040090</v>
      </c>
      <c r="F86" s="284"/>
      <c r="G86" s="10"/>
      <c r="H86" s="130">
        <f>C86*E86</f>
        <v>26521170</v>
      </c>
      <c r="J86" s="2"/>
    </row>
    <row r="87" spans="1:10" x14ac:dyDescent="0.2">
      <c r="B87" s="35" t="s">
        <v>954</v>
      </c>
      <c r="C87" s="31">
        <v>26</v>
      </c>
      <c r="D87" s="10" t="s">
        <v>1068</v>
      </c>
      <c r="E87" s="130">
        <f>E35</f>
        <v>1226028</v>
      </c>
      <c r="F87" s="284"/>
      <c r="G87" s="10"/>
      <c r="H87" s="130">
        <f>C87*E87</f>
        <v>31876728</v>
      </c>
      <c r="J87" s="2"/>
    </row>
    <row r="88" spans="1:10" x14ac:dyDescent="0.2">
      <c r="B88" s="35" t="s">
        <v>924</v>
      </c>
      <c r="C88" s="298">
        <v>2</v>
      </c>
      <c r="D88" s="10" t="s">
        <v>779</v>
      </c>
      <c r="E88" s="130">
        <f>'Categoria Costos Panela'!D14</f>
        <v>10898000</v>
      </c>
      <c r="F88" s="284">
        <v>0.5</v>
      </c>
      <c r="G88" s="10">
        <v>8</v>
      </c>
      <c r="H88" s="130">
        <f>C88*E88*F88*G88</f>
        <v>87184000</v>
      </c>
    </row>
    <row r="89" spans="1:10" x14ac:dyDescent="0.2">
      <c r="B89" s="35" t="s">
        <v>996</v>
      </c>
      <c r="C89" s="298">
        <v>1</v>
      </c>
      <c r="D89" s="10" t="s">
        <v>1069</v>
      </c>
      <c r="E89" s="53">
        <v>8000000</v>
      </c>
      <c r="F89" s="284">
        <v>0.25</v>
      </c>
      <c r="G89" s="10">
        <v>12</v>
      </c>
      <c r="H89" s="130">
        <f>C89*E89*F89*G89</f>
        <v>24000000</v>
      </c>
    </row>
    <row r="90" spans="1:10" x14ac:dyDescent="0.2">
      <c r="B90" s="311" t="s">
        <v>957</v>
      </c>
      <c r="C90" s="31">
        <v>22</v>
      </c>
      <c r="D90" s="10" t="s">
        <v>1059</v>
      </c>
      <c r="E90" s="53">
        <f>'Categoria Costos Panela'!C184</f>
        <v>1625000</v>
      </c>
      <c r="F90" s="284">
        <v>0.2</v>
      </c>
      <c r="G90" s="10"/>
      <c r="H90" s="130">
        <f>C90*E90*F90</f>
        <v>7150000</v>
      </c>
    </row>
    <row r="91" spans="1:10" x14ac:dyDescent="0.2">
      <c r="B91" s="474" t="s">
        <v>958</v>
      </c>
      <c r="C91" s="31">
        <f>C90</f>
        <v>22</v>
      </c>
      <c r="D91" s="10" t="s">
        <v>1059</v>
      </c>
      <c r="E91" s="53">
        <f>'Categoria Costos Panela'!C192</f>
        <v>7000000</v>
      </c>
      <c r="F91" s="284">
        <v>0.2</v>
      </c>
      <c r="G91" s="10"/>
      <c r="H91" s="130">
        <f t="shared" ref="H91:H99" si="5">C91*E91*F91</f>
        <v>30800000</v>
      </c>
    </row>
    <row r="92" spans="1:10" x14ac:dyDescent="0.2">
      <c r="B92" s="311" t="s">
        <v>959</v>
      </c>
      <c r="C92" s="10">
        <v>4</v>
      </c>
      <c r="D92" s="10" t="s">
        <v>1059</v>
      </c>
      <c r="E92" s="53">
        <f>'Categoria Costos Panela'!C202</f>
        <v>5700000</v>
      </c>
      <c r="F92" s="284">
        <v>0.2</v>
      </c>
      <c r="G92" s="10"/>
      <c r="H92" s="130">
        <f t="shared" si="5"/>
        <v>4560000</v>
      </c>
    </row>
    <row r="93" spans="1:10" x14ac:dyDescent="0.2">
      <c r="B93" s="311" t="s">
        <v>960</v>
      </c>
      <c r="C93" s="31">
        <v>22</v>
      </c>
      <c r="D93" s="10" t="s">
        <v>1059</v>
      </c>
      <c r="E93" s="53">
        <f>'Categoria Costos Panela'!C203</f>
        <v>65000</v>
      </c>
      <c r="F93" s="284">
        <v>0.2</v>
      </c>
      <c r="G93" s="10"/>
      <c r="H93" s="130">
        <f t="shared" si="5"/>
        <v>286000</v>
      </c>
    </row>
    <row r="94" spans="1:10" x14ac:dyDescent="0.2">
      <c r="B94" s="311" t="s">
        <v>961</v>
      </c>
      <c r="C94" s="31">
        <v>22</v>
      </c>
      <c r="D94" s="10" t="s">
        <v>1059</v>
      </c>
      <c r="E94" s="53">
        <f>'Categoria Costos Panela'!C204</f>
        <v>150000</v>
      </c>
      <c r="F94" s="284">
        <v>0.2</v>
      </c>
      <c r="G94" s="10"/>
      <c r="H94" s="130">
        <f t="shared" si="5"/>
        <v>660000</v>
      </c>
    </row>
    <row r="95" spans="1:10" x14ac:dyDescent="0.2">
      <c r="B95" s="311" t="s">
        <v>1070</v>
      </c>
      <c r="C95" s="31">
        <v>22</v>
      </c>
      <c r="D95" s="10" t="s">
        <v>969</v>
      </c>
      <c r="E95" s="53">
        <f>'Categoria Costos Panela'!C205</f>
        <v>150000</v>
      </c>
      <c r="F95" s="284">
        <v>0.2</v>
      </c>
      <c r="G95" s="10"/>
      <c r="H95" s="130">
        <f t="shared" si="5"/>
        <v>660000</v>
      </c>
    </row>
    <row r="96" spans="1:10" x14ac:dyDescent="0.2">
      <c r="B96" s="35" t="s">
        <v>170</v>
      </c>
      <c r="C96" s="10">
        <v>130</v>
      </c>
      <c r="D96" s="10" t="s">
        <v>270</v>
      </c>
      <c r="E96" s="53">
        <f>'Categoria Costos Panela'!C556</f>
        <v>46600000</v>
      </c>
      <c r="F96" s="284">
        <v>0.25</v>
      </c>
      <c r="G96" s="10"/>
      <c r="H96" s="130">
        <f t="shared" si="5"/>
        <v>1514500000</v>
      </c>
      <c r="J96" s="2"/>
    </row>
    <row r="97" spans="2:10" x14ac:dyDescent="0.2">
      <c r="B97" s="35" t="s">
        <v>922</v>
      </c>
      <c r="C97" s="31">
        <v>130</v>
      </c>
      <c r="D97" s="10" t="s">
        <v>270</v>
      </c>
      <c r="E97" s="241">
        <f>'Categoria Costos Panela'!C322</f>
        <v>2000000</v>
      </c>
      <c r="F97" s="284">
        <v>0.5</v>
      </c>
      <c r="G97" s="10"/>
      <c r="H97" s="130">
        <f t="shared" si="5"/>
        <v>130000000</v>
      </c>
    </row>
    <row r="98" spans="2:10" x14ac:dyDescent="0.2">
      <c r="B98" s="35" t="s">
        <v>261</v>
      </c>
      <c r="C98" s="298">
        <f>'Categoria Costos Panela'!C62</f>
        <v>350</v>
      </c>
      <c r="D98" s="10" t="s">
        <v>928</v>
      </c>
      <c r="E98" s="241">
        <f>'Categoria Costos Panela'!D586</f>
        <v>280000</v>
      </c>
      <c r="F98" s="284">
        <v>0.4</v>
      </c>
      <c r="G98" s="10"/>
      <c r="H98" s="130">
        <f>C98*E98*F98</f>
        <v>39200000</v>
      </c>
    </row>
    <row r="99" spans="2:10" x14ac:dyDescent="0.2">
      <c r="B99" s="35" t="s">
        <v>1488</v>
      </c>
      <c r="C99" s="298">
        <f>'Categoria Costos Panela'!C63</f>
        <v>175</v>
      </c>
      <c r="D99" s="10" t="s">
        <v>928</v>
      </c>
      <c r="E99" s="241">
        <f>'Categoria Costos Panela'!F645</f>
        <v>246440000</v>
      </c>
      <c r="F99" s="284">
        <v>0.3</v>
      </c>
      <c r="G99" s="10"/>
      <c r="H99" s="130">
        <f t="shared" si="5"/>
        <v>12938100000</v>
      </c>
    </row>
    <row r="100" spans="2:10" ht="28.5" x14ac:dyDescent="0.2">
      <c r="B100" s="35" t="s">
        <v>950</v>
      </c>
      <c r="C100" s="298">
        <v>80</v>
      </c>
      <c r="D100" s="10" t="s">
        <v>971</v>
      </c>
      <c r="E100" s="53">
        <f>'Categoria Costos Panela'!C247</f>
        <v>2150000</v>
      </c>
      <c r="F100" s="284"/>
      <c r="G100" s="10"/>
      <c r="H100" s="130">
        <f>C100*E100</f>
        <v>172000000</v>
      </c>
    </row>
    <row r="101" spans="2:10" x14ac:dyDescent="0.2">
      <c r="B101" s="35" t="s">
        <v>951</v>
      </c>
      <c r="C101" s="298">
        <v>80</v>
      </c>
      <c r="D101" s="10" t="s">
        <v>971</v>
      </c>
      <c r="E101" s="53">
        <f>'Categoria Costos Panela'!C249</f>
        <v>9000000</v>
      </c>
      <c r="F101" s="284"/>
      <c r="G101" s="10"/>
      <c r="H101" s="130">
        <f>C101*E101</f>
        <v>720000000</v>
      </c>
      <c r="J101" s="2"/>
    </row>
    <row r="102" spans="2:10" x14ac:dyDescent="0.2">
      <c r="B102" s="38" t="s">
        <v>840</v>
      </c>
      <c r="C102" s="298">
        <v>13</v>
      </c>
      <c r="D102" s="10" t="s">
        <v>1072</v>
      </c>
      <c r="E102" s="241">
        <f>'Categoria Costos Panela'!C341</f>
        <v>6000000</v>
      </c>
      <c r="F102" s="284"/>
      <c r="G102" s="10"/>
      <c r="H102" s="130">
        <f>C102*E102</f>
        <v>78000000</v>
      </c>
      <c r="J102" s="2"/>
    </row>
    <row r="103" spans="2:10" x14ac:dyDescent="0.2">
      <c r="B103" s="38" t="s">
        <v>888</v>
      </c>
      <c r="C103" s="298">
        <v>13</v>
      </c>
      <c r="D103" s="10" t="s">
        <v>270</v>
      </c>
      <c r="E103" s="241">
        <f>'Categoria Costos Panela'!C360</f>
        <v>5000000</v>
      </c>
      <c r="F103" s="284"/>
      <c r="G103" s="10"/>
      <c r="H103" s="130">
        <f>C103*E103</f>
        <v>65000000</v>
      </c>
      <c r="J103" s="2"/>
    </row>
    <row r="104" spans="2:10" ht="28.5" x14ac:dyDescent="0.2">
      <c r="B104" s="35" t="s">
        <v>952</v>
      </c>
      <c r="C104" s="298">
        <v>80</v>
      </c>
      <c r="D104" s="31" t="s">
        <v>971</v>
      </c>
      <c r="E104" s="53">
        <f>'Categoria Costos Panela'!C248</f>
        <v>6000000</v>
      </c>
      <c r="F104" s="284"/>
      <c r="G104" s="10"/>
      <c r="H104" s="130">
        <f>C104*E104</f>
        <v>480000000</v>
      </c>
      <c r="J104" s="2"/>
    </row>
    <row r="105" spans="2:10" s="2" customFormat="1" x14ac:dyDescent="0.2">
      <c r="B105" s="315" t="s">
        <v>155</v>
      </c>
      <c r="C105" s="298">
        <f>13*2</f>
        <v>26</v>
      </c>
      <c r="D105" s="195" t="s">
        <v>1067</v>
      </c>
      <c r="E105" s="53">
        <f>'Categoria Costos Panela'!D537</f>
        <v>5000000</v>
      </c>
      <c r="F105" s="284"/>
      <c r="G105" s="10"/>
      <c r="H105" s="130">
        <f t="shared" ref="H105:H109" si="6">C105*E105</f>
        <v>130000000</v>
      </c>
      <c r="I105" s="1"/>
    </row>
    <row r="106" spans="2:10" x14ac:dyDescent="0.2">
      <c r="B106" s="480" t="s">
        <v>156</v>
      </c>
      <c r="C106" s="298">
        <f>13*2</f>
        <v>26</v>
      </c>
      <c r="D106" s="195" t="s">
        <v>1067</v>
      </c>
      <c r="E106" s="241">
        <f>'Categoria Costos Panela'!D538</f>
        <v>1500000</v>
      </c>
      <c r="F106" s="284"/>
      <c r="G106" s="10"/>
      <c r="H106" s="130">
        <f>C106*E106</f>
        <v>39000000</v>
      </c>
    </row>
    <row r="107" spans="2:10" x14ac:dyDescent="0.2">
      <c r="B107" s="35" t="s">
        <v>158</v>
      </c>
      <c r="C107" s="298">
        <v>26</v>
      </c>
      <c r="D107" s="31" t="s">
        <v>248</v>
      </c>
      <c r="E107" s="53">
        <f>'Categoria Costos Panela'!E539</f>
        <v>1000000</v>
      </c>
      <c r="F107" s="244"/>
      <c r="G107" s="10"/>
      <c r="H107" s="130">
        <f t="shared" si="6"/>
        <v>26000000</v>
      </c>
    </row>
    <row r="108" spans="2:10" x14ac:dyDescent="0.2">
      <c r="B108" s="35" t="s">
        <v>160</v>
      </c>
      <c r="C108" s="31">
        <v>26</v>
      </c>
      <c r="D108" s="31" t="s">
        <v>248</v>
      </c>
      <c r="E108" s="53">
        <f>'Categoria Costos Panela'!E540</f>
        <v>300000</v>
      </c>
      <c r="F108" s="244"/>
      <c r="G108" s="10"/>
      <c r="H108" s="130">
        <f t="shared" si="6"/>
        <v>7800000</v>
      </c>
    </row>
    <row r="109" spans="2:10" x14ac:dyDescent="0.2">
      <c r="B109" s="35" t="s">
        <v>973</v>
      </c>
      <c r="C109" s="31">
        <f>13*10</f>
        <v>130</v>
      </c>
      <c r="D109" s="195" t="s">
        <v>1067</v>
      </c>
      <c r="E109" s="53">
        <f>'Categoria Costos Panela'!D653</f>
        <v>9480000</v>
      </c>
      <c r="F109" s="244"/>
      <c r="G109" s="10"/>
      <c r="H109" s="130">
        <f t="shared" si="6"/>
        <v>1232400000</v>
      </c>
    </row>
    <row r="110" spans="2:10" x14ac:dyDescent="0.2">
      <c r="B110" s="35" t="s">
        <v>1440</v>
      </c>
      <c r="C110" s="298">
        <f>C98</f>
        <v>350</v>
      </c>
      <c r="D110" s="10" t="s">
        <v>928</v>
      </c>
      <c r="E110" s="53">
        <f>'Categoria Costos Panela'!F662</f>
        <v>73600000</v>
      </c>
      <c r="F110" s="244">
        <v>0.3</v>
      </c>
      <c r="G110" s="10"/>
      <c r="H110" s="130">
        <f>C110*E110*F110</f>
        <v>7728000000</v>
      </c>
    </row>
    <row r="111" spans="2:10" x14ac:dyDescent="0.2">
      <c r="B111" s="35" t="s">
        <v>1441</v>
      </c>
      <c r="C111" s="31">
        <f>3*13</f>
        <v>39</v>
      </c>
      <c r="D111" s="10" t="s">
        <v>987</v>
      </c>
      <c r="E111" s="53">
        <f>'Categoria Costos Panela'!C664</f>
        <v>135000000</v>
      </c>
      <c r="F111" s="244">
        <v>0.4</v>
      </c>
      <c r="G111" s="10"/>
      <c r="H111" s="130">
        <f>C111*E111*F111</f>
        <v>2106000000</v>
      </c>
    </row>
    <row r="112" spans="2:10" x14ac:dyDescent="0.2">
      <c r="B112" s="35" t="s">
        <v>843</v>
      </c>
      <c r="C112" s="298">
        <f>13*2</f>
        <v>26</v>
      </c>
      <c r="D112" s="10" t="s">
        <v>972</v>
      </c>
      <c r="E112" s="241">
        <f>'Categoria Costos Panela'!C359</f>
        <v>26000000</v>
      </c>
      <c r="F112" s="284"/>
      <c r="G112" s="10"/>
      <c r="H112" s="130">
        <f>C112*E112</f>
        <v>676000000</v>
      </c>
    </row>
    <row r="113" spans="2:10" x14ac:dyDescent="0.2">
      <c r="B113" s="35" t="s">
        <v>839</v>
      </c>
      <c r="C113" s="31">
        <v>13</v>
      </c>
      <c r="D113" s="10" t="s">
        <v>270</v>
      </c>
      <c r="E113" s="53">
        <f>'Categoria Costos Panela'!C337</f>
        <v>5000000</v>
      </c>
      <c r="F113" s="244"/>
      <c r="G113" s="10"/>
      <c r="H113" s="130">
        <f>C113*E113</f>
        <v>65000000</v>
      </c>
    </row>
    <row r="114" spans="2:10" x14ac:dyDescent="0.2">
      <c r="B114" s="35" t="s">
        <v>1262</v>
      </c>
      <c r="C114" s="31">
        <f>13*4</f>
        <v>52</v>
      </c>
      <c r="D114" s="10" t="s">
        <v>1067</v>
      </c>
      <c r="E114" s="53">
        <f>'Categoria Costos Panela'!C344</f>
        <v>12000000</v>
      </c>
      <c r="F114" s="48"/>
      <c r="G114" s="10"/>
      <c r="H114" s="130">
        <f>C114*E114</f>
        <v>624000000</v>
      </c>
    </row>
    <row r="115" spans="2:10" ht="28.5" x14ac:dyDescent="0.2">
      <c r="B115" s="35" t="s">
        <v>1263</v>
      </c>
      <c r="C115" s="31">
        <v>1</v>
      </c>
      <c r="D115" s="10" t="s">
        <v>270</v>
      </c>
      <c r="E115" s="53">
        <f>'Categoria Costos Panela'!C350</f>
        <v>5000000</v>
      </c>
      <c r="F115" s="48"/>
      <c r="G115" s="10"/>
      <c r="H115" s="130">
        <f>C115*E115</f>
        <v>5000000</v>
      </c>
    </row>
    <row r="116" spans="2:10" x14ac:dyDescent="0.2">
      <c r="B116" s="35" t="s">
        <v>988</v>
      </c>
      <c r="C116" s="10"/>
      <c r="D116" s="10"/>
      <c r="E116" s="10"/>
      <c r="F116" s="10"/>
      <c r="G116" s="10"/>
      <c r="H116" s="130" t="s">
        <v>781</v>
      </c>
    </row>
    <row r="117" spans="2:10" ht="15" x14ac:dyDescent="0.25">
      <c r="B117" s="35" t="s">
        <v>997</v>
      </c>
      <c r="C117" s="314"/>
      <c r="D117" s="10"/>
      <c r="E117" s="10"/>
      <c r="F117" s="10"/>
      <c r="G117" s="10"/>
      <c r="H117" s="130" t="s">
        <v>781</v>
      </c>
      <c r="I117" s="262" t="s">
        <v>782</v>
      </c>
    </row>
    <row r="118" spans="2:10" ht="15" x14ac:dyDescent="0.25">
      <c r="B118" s="246" t="s">
        <v>777</v>
      </c>
      <c r="C118" s="247"/>
      <c r="D118" s="248"/>
      <c r="E118" s="249"/>
      <c r="F118" s="249"/>
      <c r="G118" s="248"/>
      <c r="H118" s="262">
        <f>SUM(H79:H116)</f>
        <v>32913478398</v>
      </c>
      <c r="I118" s="262">
        <f>H118/12</f>
        <v>2742789866.5</v>
      </c>
    </row>
    <row r="119" spans="2:10" s="2" customFormat="1" ht="260.45" hidden="1" customHeight="1" x14ac:dyDescent="0.25">
      <c r="B119" s="263" t="s">
        <v>920</v>
      </c>
      <c r="C119" s="264"/>
      <c r="D119" s="264"/>
      <c r="E119" s="264"/>
      <c r="F119" s="264"/>
      <c r="G119" s="264"/>
      <c r="H119" s="262">
        <f>SUM(H82:H118)</f>
        <v>65796276796</v>
      </c>
      <c r="I119" s="1"/>
      <c r="J119" s="1"/>
    </row>
    <row r="120" spans="2:10" x14ac:dyDescent="0.2">
      <c r="B120" s="2"/>
    </row>
    <row r="121" spans="2:10" ht="347.45" customHeight="1" x14ac:dyDescent="0.2">
      <c r="B121" s="698" t="s">
        <v>1491</v>
      </c>
      <c r="C121" s="698"/>
      <c r="D121" s="698"/>
      <c r="E121" s="698"/>
      <c r="F121" s="698"/>
      <c r="G121" s="698"/>
      <c r="H121" s="698"/>
    </row>
    <row r="122" spans="2:10" x14ac:dyDescent="0.2">
      <c r="B122" s="299"/>
      <c r="C122" s="2"/>
      <c r="D122" s="2"/>
      <c r="E122" s="2"/>
      <c r="F122" s="235"/>
      <c r="G122" s="235"/>
    </row>
    <row r="123" spans="2:10" ht="15" x14ac:dyDescent="0.25">
      <c r="B123" s="700" t="str">
        <f>B10</f>
        <v>1.3. Fortalecimiento de la oferta de insumos y servicios asociados al cultivo de caña de azúcar para la obtención de panela</v>
      </c>
      <c r="C123" s="701"/>
      <c r="D123" s="701"/>
      <c r="E123" s="701"/>
      <c r="F123" s="701"/>
      <c r="G123" s="701"/>
      <c r="H123" s="701"/>
    </row>
    <row r="124" spans="2:10" ht="32.1" customHeight="1" x14ac:dyDescent="0.25">
      <c r="B124" s="697" t="str">
        <f>Portafolio_Dependencia_IE!F17</f>
        <v>1.3.1. Incentivar el aumento de la producción de semilla registrada de caña de azúcar para la producción de panela, teniendo cuenta tipologías de productor y necesidades regionales, a través de acompañamiento técnico y financiero para crear empresas que se dediquen a esta actividad, orientar a las ya existentes, y conformar redes de semilleristas, con el fin de mejorar el acceso, costo y adopción de semillas de calidad y de variedades promisorias, por parte de los productores.</v>
      </c>
      <c r="C124" s="697"/>
      <c r="D124" s="697"/>
      <c r="E124" s="697"/>
      <c r="F124" s="697"/>
      <c r="G124" s="697"/>
      <c r="H124" s="697"/>
      <c r="I124"/>
    </row>
    <row r="125" spans="2:10" ht="36.950000000000003" customHeight="1" x14ac:dyDescent="0.25">
      <c r="B125" s="697" t="str">
        <f>Portafolio_Dependencia_IE!F18</f>
        <v>1.3.2. Aumento de la oferta de insumos y agro insumos necesarios para la producción de caña de azúcar para la obtención de panela adaptados a las necesidades regionales y por tipo de productor, con preferencia de origen biológico y/o sostenibles con el medio ambiente.</v>
      </c>
      <c r="C125" s="697"/>
      <c r="D125" s="697"/>
      <c r="E125" s="697"/>
      <c r="F125" s="697"/>
      <c r="G125" s="697"/>
      <c r="H125" s="697"/>
      <c r="I125"/>
    </row>
    <row r="126" spans="2:10" ht="35.450000000000003" customHeight="1" x14ac:dyDescent="0.25">
      <c r="B126" s="697" t="str">
        <f>Portafolio_Dependencia_IE!F19</f>
        <v>1.3.3. Promover alianzas estratégicas entre productores u organizaciones de productores con proveedores de insumos y servicios para el cultivo, buscando generar economías de escala y sinergias que permitan mayor eficiencia y rentabilidad en el cultivo, en articulación con la Resolución 101 de 2022 de Minagricultura, (Ley 2183 de 2022), relacionado con las operaciones autorizadas al Fondo para el acceso a los insumos agropecuarios.</v>
      </c>
      <c r="C126" s="697"/>
      <c r="D126" s="697"/>
      <c r="E126" s="697"/>
      <c r="F126" s="697"/>
      <c r="G126" s="697"/>
      <c r="H126" s="697"/>
      <c r="I126"/>
    </row>
    <row r="127" spans="2:10" ht="36.950000000000003" customHeight="1" x14ac:dyDescent="0.25">
      <c r="B127" s="697" t="str">
        <f>Portafolio_Dependencia_IE!F20</f>
        <v>1.3.4. Fomentar la creación y fortalecimiento de empresas especializadas proveedoras de bienes y servicios para el cultivo de caña de azúcar para la obtención de panela (insumos, bioinsumos, control biológico, maquinaria agrícola, agricultura de precisión, labores especializadas de cultivo, transporte de caña etc.), a través de acompañamiento técnico y de la divulgación de los instrumentos financieros disponibles.</v>
      </c>
      <c r="C127" s="697"/>
      <c r="D127" s="697"/>
      <c r="E127" s="697"/>
      <c r="F127" s="697"/>
      <c r="G127" s="697"/>
      <c r="H127" s="697"/>
      <c r="I127"/>
    </row>
    <row r="128" spans="2:10" ht="14.1" customHeight="1" x14ac:dyDescent="0.25">
      <c r="B128" s="64"/>
      <c r="C128" s="252"/>
      <c r="D128" s="2"/>
      <c r="E128" s="2"/>
      <c r="F128" s="2"/>
      <c r="G128" s="235"/>
      <c r="H128" s="235"/>
      <c r="I128"/>
    </row>
    <row r="129" spans="2:24" ht="15" x14ac:dyDescent="0.25">
      <c r="B129" s="236" t="s">
        <v>773</v>
      </c>
      <c r="C129" s="101"/>
      <c r="D129" s="101"/>
      <c r="E129" s="101"/>
      <c r="F129" s="101"/>
      <c r="G129" s="101"/>
      <c r="H129" s="101"/>
    </row>
    <row r="130" spans="2:24" ht="15" x14ac:dyDescent="0.25">
      <c r="B130" s="237" t="s">
        <v>774</v>
      </c>
      <c r="C130" s="237" t="s">
        <v>131</v>
      </c>
      <c r="D130" s="237" t="s">
        <v>7</v>
      </c>
      <c r="E130" s="237" t="s">
        <v>6</v>
      </c>
      <c r="F130" s="238" t="s">
        <v>775</v>
      </c>
      <c r="G130" s="237" t="s">
        <v>776</v>
      </c>
      <c r="H130" s="237" t="s">
        <v>777</v>
      </c>
      <c r="X130" s="239"/>
    </row>
    <row r="131" spans="2:24" x14ac:dyDescent="0.2">
      <c r="B131" s="35" t="s">
        <v>370</v>
      </c>
      <c r="C131" s="48">
        <v>13</v>
      </c>
      <c r="D131" s="10" t="s">
        <v>270</v>
      </c>
      <c r="E131" s="48">
        <v>300000</v>
      </c>
      <c r="F131" s="284"/>
      <c r="G131" s="10"/>
      <c r="H131" s="48">
        <f>C131*E131</f>
        <v>3900000</v>
      </c>
      <c r="J131" s="60"/>
      <c r="K131" s="49"/>
    </row>
    <row r="132" spans="2:24" x14ac:dyDescent="0.2">
      <c r="B132" s="35" t="s">
        <v>371</v>
      </c>
      <c r="C132" s="48">
        <v>13</v>
      </c>
      <c r="D132" s="10" t="s">
        <v>270</v>
      </c>
      <c r="E132" s="48">
        <v>1000000</v>
      </c>
      <c r="F132" s="284"/>
      <c r="G132" s="10"/>
      <c r="H132" s="48">
        <f>C132*E132</f>
        <v>13000000</v>
      </c>
      <c r="J132" s="60"/>
      <c r="K132" s="49"/>
    </row>
    <row r="133" spans="2:24" x14ac:dyDescent="0.2">
      <c r="B133" s="35" t="s">
        <v>369</v>
      </c>
      <c r="C133" s="48">
        <v>13</v>
      </c>
      <c r="D133" s="10" t="s">
        <v>270</v>
      </c>
      <c r="E133" s="48">
        <v>60000</v>
      </c>
      <c r="F133" s="284"/>
      <c r="G133" s="10"/>
      <c r="H133" s="48">
        <f>C133*E133</f>
        <v>780000</v>
      </c>
      <c r="J133" s="60"/>
      <c r="K133" s="49"/>
    </row>
    <row r="134" spans="2:24" x14ac:dyDescent="0.2">
      <c r="B134" s="35" t="s">
        <v>940</v>
      </c>
      <c r="C134" s="48">
        <v>2</v>
      </c>
      <c r="D134" s="10" t="s">
        <v>947</v>
      </c>
      <c r="E134" s="48">
        <v>13540000</v>
      </c>
      <c r="F134" s="284">
        <v>0.1</v>
      </c>
      <c r="G134" s="10">
        <v>11.5</v>
      </c>
      <c r="H134" s="48">
        <f>+C134*E134*F134*G134</f>
        <v>31142000</v>
      </c>
      <c r="J134" s="60"/>
      <c r="K134" s="49"/>
    </row>
    <row r="135" spans="2:24" x14ac:dyDescent="0.2">
      <c r="B135" s="35" t="s">
        <v>941</v>
      </c>
      <c r="C135" s="48">
        <v>20</v>
      </c>
      <c r="D135" s="10" t="s">
        <v>947</v>
      </c>
      <c r="E135" s="48">
        <v>4788000</v>
      </c>
      <c r="F135" s="284">
        <v>0.1</v>
      </c>
      <c r="G135" s="10">
        <v>11.5</v>
      </c>
      <c r="H135" s="48">
        <f>+C135*E135*F135*G135</f>
        <v>110124000</v>
      </c>
      <c r="I135" s="242"/>
      <c r="J135" s="327"/>
      <c r="K135" s="49"/>
    </row>
    <row r="136" spans="2:24" x14ac:dyDescent="0.2">
      <c r="B136" s="35" t="s">
        <v>939</v>
      </c>
      <c r="C136" s="48">
        <v>13</v>
      </c>
      <c r="D136" s="10" t="s">
        <v>947</v>
      </c>
      <c r="E136" s="48">
        <v>6935000</v>
      </c>
      <c r="F136" s="284">
        <v>0.1</v>
      </c>
      <c r="G136" s="10">
        <v>11</v>
      </c>
      <c r="H136" s="48">
        <f>+C136*E136*F136*G136</f>
        <v>99170500</v>
      </c>
      <c r="J136" s="60"/>
      <c r="K136" s="49"/>
    </row>
    <row r="137" spans="2:24" x14ac:dyDescent="0.2">
      <c r="B137" s="35" t="s">
        <v>1264</v>
      </c>
      <c r="C137" s="48">
        <v>13</v>
      </c>
      <c r="D137" s="10" t="s">
        <v>1043</v>
      </c>
      <c r="E137" s="48">
        <f>('Categoria Costos Panela'!C166+'Categoria Costos Panela'!E76*2)</f>
        <v>2040090</v>
      </c>
      <c r="F137" s="284"/>
      <c r="G137" s="10"/>
      <c r="H137" s="48">
        <f>C137*E137</f>
        <v>26521170</v>
      </c>
      <c r="J137" s="60"/>
      <c r="K137" s="49"/>
    </row>
    <row r="138" spans="2:24" x14ac:dyDescent="0.2">
      <c r="B138" s="35" t="s">
        <v>989</v>
      </c>
      <c r="C138" s="48">
        <v>8</v>
      </c>
      <c r="D138" s="10" t="s">
        <v>947</v>
      </c>
      <c r="E138" s="48">
        <v>4788000</v>
      </c>
      <c r="F138" s="284">
        <v>0.5</v>
      </c>
      <c r="G138" s="10">
        <v>11</v>
      </c>
      <c r="H138" s="48">
        <f>C138*E138*F138*G138</f>
        <v>210672000</v>
      </c>
      <c r="J138" s="60"/>
      <c r="K138" s="49"/>
    </row>
    <row r="139" spans="2:24" x14ac:dyDescent="0.2">
      <c r="B139" s="35" t="s">
        <v>996</v>
      </c>
      <c r="C139" s="298">
        <v>1</v>
      </c>
      <c r="D139" s="10" t="s">
        <v>1069</v>
      </c>
      <c r="E139" s="53">
        <v>8000000</v>
      </c>
      <c r="F139" s="284">
        <v>0.1</v>
      </c>
      <c r="G139" s="10">
        <v>12</v>
      </c>
      <c r="H139" s="48">
        <f>C139*E139*F139*G139</f>
        <v>9600000</v>
      </c>
      <c r="I139" s="297"/>
      <c r="J139" s="60"/>
      <c r="K139" s="49"/>
    </row>
    <row r="140" spans="2:24" x14ac:dyDescent="0.2">
      <c r="B140" s="311" t="s">
        <v>957</v>
      </c>
      <c r="C140" s="31">
        <v>22</v>
      </c>
      <c r="D140" s="10" t="s">
        <v>1059</v>
      </c>
      <c r="E140" s="53">
        <v>1625000</v>
      </c>
      <c r="F140" s="284">
        <v>0.2</v>
      </c>
      <c r="G140" s="10"/>
      <c r="H140" s="130">
        <f t="shared" ref="H140:H145" si="7">C140*E140*F140</f>
        <v>7150000</v>
      </c>
      <c r="I140" s="297"/>
      <c r="J140" s="60"/>
      <c r="K140" s="49"/>
    </row>
    <row r="141" spans="2:24" x14ac:dyDescent="0.2">
      <c r="B141" s="474" t="s">
        <v>958</v>
      </c>
      <c r="C141" s="31">
        <v>22</v>
      </c>
      <c r="D141" s="10" t="s">
        <v>1059</v>
      </c>
      <c r="E141" s="53">
        <v>7000000</v>
      </c>
      <c r="F141" s="284">
        <v>0.2</v>
      </c>
      <c r="G141" s="10"/>
      <c r="H141" s="130">
        <f t="shared" si="7"/>
        <v>30800000</v>
      </c>
      <c r="I141" s="297"/>
      <c r="J141" s="60"/>
      <c r="K141" s="49"/>
    </row>
    <row r="142" spans="2:24" x14ac:dyDescent="0.2">
      <c r="B142" s="311" t="s">
        <v>959</v>
      </c>
      <c r="C142" s="10">
        <v>4</v>
      </c>
      <c r="D142" s="10" t="s">
        <v>1059</v>
      </c>
      <c r="E142" s="53">
        <v>5700000</v>
      </c>
      <c r="F142" s="284">
        <v>0.2</v>
      </c>
      <c r="G142" s="10"/>
      <c r="H142" s="130">
        <f t="shared" si="7"/>
        <v>4560000</v>
      </c>
      <c r="I142" s="297"/>
      <c r="J142" s="60"/>
      <c r="K142" s="49"/>
    </row>
    <row r="143" spans="2:24" x14ac:dyDescent="0.2">
      <c r="B143" s="311" t="s">
        <v>960</v>
      </c>
      <c r="C143" s="31">
        <v>22</v>
      </c>
      <c r="D143" s="10" t="s">
        <v>1059</v>
      </c>
      <c r="E143" s="53">
        <v>65000</v>
      </c>
      <c r="F143" s="284">
        <v>0.2</v>
      </c>
      <c r="G143" s="10"/>
      <c r="H143" s="130">
        <f t="shared" si="7"/>
        <v>286000</v>
      </c>
      <c r="I143" s="297"/>
      <c r="J143" s="60"/>
      <c r="K143" s="49"/>
    </row>
    <row r="144" spans="2:24" x14ac:dyDescent="0.2">
      <c r="B144" s="311" t="s">
        <v>961</v>
      </c>
      <c r="C144" s="31">
        <v>22</v>
      </c>
      <c r="D144" s="10" t="s">
        <v>1059</v>
      </c>
      <c r="E144" s="53">
        <v>150000</v>
      </c>
      <c r="F144" s="284">
        <v>0.2</v>
      </c>
      <c r="G144" s="10"/>
      <c r="H144" s="130">
        <f t="shared" si="7"/>
        <v>660000</v>
      </c>
      <c r="I144" s="297"/>
      <c r="J144" s="60"/>
      <c r="K144" s="49"/>
    </row>
    <row r="145" spans="2:11" x14ac:dyDescent="0.2">
      <c r="B145" s="311" t="s">
        <v>1070</v>
      </c>
      <c r="C145" s="31">
        <v>22</v>
      </c>
      <c r="D145" s="10" t="s">
        <v>969</v>
      </c>
      <c r="E145" s="53">
        <v>150000</v>
      </c>
      <c r="F145" s="284">
        <v>0.2</v>
      </c>
      <c r="G145" s="10"/>
      <c r="H145" s="130">
        <f t="shared" si="7"/>
        <v>660000</v>
      </c>
      <c r="J145" s="60"/>
      <c r="K145" s="49"/>
    </row>
    <row r="146" spans="2:11" ht="28.5" x14ac:dyDescent="0.2">
      <c r="B146" s="35" t="s">
        <v>950</v>
      </c>
      <c r="C146" s="48">
        <f>3*13*2</f>
        <v>78</v>
      </c>
      <c r="D146" s="10" t="s">
        <v>270</v>
      </c>
      <c r="E146" s="48">
        <v>2150000</v>
      </c>
      <c r="F146" s="284"/>
      <c r="G146" s="10"/>
      <c r="H146" s="48">
        <f>C146*E146</f>
        <v>167700000</v>
      </c>
      <c r="I146" s="242"/>
      <c r="J146" s="327"/>
      <c r="K146" s="49"/>
    </row>
    <row r="147" spans="2:11" x14ac:dyDescent="0.2">
      <c r="B147" s="35" t="s">
        <v>953</v>
      </c>
      <c r="C147" s="48">
        <f>2*13</f>
        <v>26</v>
      </c>
      <c r="D147" s="10" t="s">
        <v>917</v>
      </c>
      <c r="E147" s="48">
        <v>5000000</v>
      </c>
      <c r="F147" s="284"/>
      <c r="G147" s="10"/>
      <c r="H147" s="48">
        <f t="shared" ref="H147:H158" si="8">C147*E147</f>
        <v>130000000</v>
      </c>
      <c r="I147" s="242"/>
      <c r="J147" s="327"/>
      <c r="K147" s="49"/>
    </row>
    <row r="148" spans="2:11" x14ac:dyDescent="0.2">
      <c r="B148" s="35" t="s">
        <v>992</v>
      </c>
      <c r="C148" s="48">
        <v>13</v>
      </c>
      <c r="D148" s="10" t="s">
        <v>1077</v>
      </c>
      <c r="E148" s="241">
        <f>'Categoria Costos Panela'!H672</f>
        <v>9793609.3920000009</v>
      </c>
      <c r="F148" s="244"/>
      <c r="G148" s="10"/>
      <c r="H148" s="48">
        <f t="shared" si="8"/>
        <v>127316922.09600002</v>
      </c>
      <c r="I148" s="242" t="s">
        <v>993</v>
      </c>
      <c r="J148" s="327"/>
      <c r="K148" s="49"/>
    </row>
    <row r="149" spans="2:11" x14ac:dyDescent="0.2">
      <c r="B149" s="35" t="s">
        <v>992</v>
      </c>
      <c r="C149" s="48">
        <v>13</v>
      </c>
      <c r="D149" s="10" t="s">
        <v>1078</v>
      </c>
      <c r="E149" s="241">
        <f>'Categoria Costos Panela'!H673</f>
        <v>16788917.436000001</v>
      </c>
      <c r="F149" s="10"/>
      <c r="G149" s="10"/>
      <c r="H149" s="48">
        <f t="shared" si="8"/>
        <v>218255926.66800001</v>
      </c>
      <c r="I149" s="242" t="s">
        <v>993</v>
      </c>
      <c r="J149" s="327"/>
      <c r="K149" s="49"/>
    </row>
    <row r="150" spans="2:11" x14ac:dyDescent="0.2">
      <c r="B150" s="38" t="s">
        <v>134</v>
      </c>
      <c r="C150" s="48">
        <v>13</v>
      </c>
      <c r="D150" s="31" t="s">
        <v>270</v>
      </c>
      <c r="E150" s="241">
        <v>25000000</v>
      </c>
      <c r="F150" s="147"/>
      <c r="G150" s="126"/>
      <c r="H150" s="48">
        <f t="shared" si="8"/>
        <v>325000000</v>
      </c>
      <c r="I150" s="242"/>
      <c r="J150" s="327"/>
      <c r="K150" s="49"/>
    </row>
    <row r="151" spans="2:11" x14ac:dyDescent="0.2">
      <c r="B151" s="35" t="s">
        <v>142</v>
      </c>
      <c r="C151" s="48">
        <v>13</v>
      </c>
      <c r="D151" s="10" t="s">
        <v>270</v>
      </c>
      <c r="E151" s="53">
        <v>10000000</v>
      </c>
      <c r="F151" s="10"/>
      <c r="G151" s="10"/>
      <c r="H151" s="48">
        <f t="shared" si="8"/>
        <v>130000000</v>
      </c>
      <c r="I151" s="240"/>
      <c r="J151" s="327"/>
      <c r="K151" s="49"/>
    </row>
    <row r="152" spans="2:11" ht="28.5" x14ac:dyDescent="0.2">
      <c r="B152" s="35" t="s">
        <v>831</v>
      </c>
      <c r="C152" s="48">
        <v>13</v>
      </c>
      <c r="D152" s="10" t="s">
        <v>270</v>
      </c>
      <c r="E152" s="53">
        <v>6000000</v>
      </c>
      <c r="F152" s="10"/>
      <c r="G152" s="10"/>
      <c r="H152" s="48">
        <f t="shared" si="8"/>
        <v>78000000</v>
      </c>
      <c r="I152" s="240"/>
      <c r="J152" s="327"/>
      <c r="K152" s="49"/>
    </row>
    <row r="153" spans="2:11" x14ac:dyDescent="0.2">
      <c r="B153" s="35" t="s">
        <v>842</v>
      </c>
      <c r="C153" s="48">
        <v>1</v>
      </c>
      <c r="D153" s="10" t="s">
        <v>270</v>
      </c>
      <c r="E153" s="53">
        <v>200000000</v>
      </c>
      <c r="F153" s="10"/>
      <c r="G153" s="10"/>
      <c r="H153" s="48">
        <f t="shared" si="8"/>
        <v>200000000</v>
      </c>
      <c r="I153" s="240"/>
      <c r="J153" s="327"/>
      <c r="K153" s="49"/>
    </row>
    <row r="154" spans="2:11" x14ac:dyDescent="0.2">
      <c r="B154" s="35" t="s">
        <v>155</v>
      </c>
      <c r="C154" s="48">
        <v>13</v>
      </c>
      <c r="D154" s="10" t="s">
        <v>861</v>
      </c>
      <c r="E154" s="53">
        <v>5000000</v>
      </c>
      <c r="F154" s="10"/>
      <c r="G154" s="10"/>
      <c r="H154" s="48">
        <f t="shared" si="8"/>
        <v>65000000</v>
      </c>
      <c r="I154" s="240"/>
      <c r="J154" s="327"/>
      <c r="K154" s="49"/>
    </row>
    <row r="155" spans="2:11" x14ac:dyDescent="0.2">
      <c r="B155" s="35" t="s">
        <v>156</v>
      </c>
      <c r="C155" s="48">
        <v>13</v>
      </c>
      <c r="D155" s="10" t="s">
        <v>994</v>
      </c>
      <c r="E155" s="53">
        <v>1500000</v>
      </c>
      <c r="F155" s="10"/>
      <c r="G155" s="10"/>
      <c r="H155" s="48">
        <f t="shared" si="8"/>
        <v>19500000</v>
      </c>
      <c r="I155" s="240"/>
      <c r="J155" s="327"/>
      <c r="K155" s="49"/>
    </row>
    <row r="156" spans="2:11" x14ac:dyDescent="0.2">
      <c r="B156" s="35" t="s">
        <v>158</v>
      </c>
      <c r="C156" s="48">
        <v>13</v>
      </c>
      <c r="D156" s="10" t="s">
        <v>995</v>
      </c>
      <c r="E156" s="53">
        <v>1000000</v>
      </c>
      <c r="F156" s="10"/>
      <c r="G156" s="10"/>
      <c r="H156" s="48">
        <f t="shared" si="8"/>
        <v>13000000</v>
      </c>
      <c r="I156" s="240"/>
      <c r="J156" s="327"/>
      <c r="K156" s="49"/>
    </row>
    <row r="157" spans="2:11" x14ac:dyDescent="0.2">
      <c r="B157" s="35" t="s">
        <v>156</v>
      </c>
      <c r="C157" s="48">
        <v>13</v>
      </c>
      <c r="D157" s="10" t="s">
        <v>995</v>
      </c>
      <c r="E157" s="53">
        <v>300000</v>
      </c>
      <c r="F157" s="10"/>
      <c r="G157" s="10"/>
      <c r="H157" s="48">
        <f t="shared" si="8"/>
        <v>3900000</v>
      </c>
      <c r="I157" s="240"/>
      <c r="J157" s="327"/>
      <c r="K157" s="49"/>
    </row>
    <row r="158" spans="2:11" x14ac:dyDescent="0.2">
      <c r="B158" s="35" t="s">
        <v>840</v>
      </c>
      <c r="C158" s="48">
        <v>13</v>
      </c>
      <c r="D158" s="10" t="s">
        <v>270</v>
      </c>
      <c r="E158" s="53">
        <v>6000000</v>
      </c>
      <c r="F158" s="10"/>
      <c r="G158" s="10"/>
      <c r="H158" s="48">
        <f t="shared" si="8"/>
        <v>78000000</v>
      </c>
      <c r="I158" s="240"/>
      <c r="J158" s="327"/>
      <c r="K158" s="49"/>
    </row>
    <row r="159" spans="2:11" x14ac:dyDescent="0.2">
      <c r="B159" s="35" t="s">
        <v>997</v>
      </c>
      <c r="C159" s="48"/>
      <c r="D159" s="10"/>
      <c r="E159" s="53"/>
      <c r="F159" s="10"/>
      <c r="G159" s="10"/>
      <c r="H159" s="130" t="s">
        <v>781</v>
      </c>
      <c r="I159" s="240"/>
      <c r="J159" s="327"/>
    </row>
    <row r="160" spans="2:11" ht="15" x14ac:dyDescent="0.25">
      <c r="B160" s="35"/>
      <c r="C160" s="48"/>
      <c r="D160" s="10"/>
      <c r="E160" s="10"/>
      <c r="F160" s="10"/>
      <c r="G160" s="10"/>
      <c r="H160" s="53"/>
      <c r="I160" s="245" t="s">
        <v>782</v>
      </c>
      <c r="J160" s="60"/>
    </row>
    <row r="161" spans="2:10" ht="15" x14ac:dyDescent="0.25">
      <c r="B161" s="246" t="s">
        <v>998</v>
      </c>
      <c r="C161" s="247"/>
      <c r="D161" s="248"/>
      <c r="E161" s="248"/>
      <c r="F161" s="249"/>
      <c r="G161" s="250"/>
      <c r="H161" s="245">
        <f>SUM(H131:H160)</f>
        <v>2104698518.7639999</v>
      </c>
      <c r="I161" s="245">
        <f>H161/12</f>
        <v>175391543.23033333</v>
      </c>
    </row>
    <row r="162" spans="2:10" ht="15" x14ac:dyDescent="0.25">
      <c r="B162" s="246" t="s">
        <v>999</v>
      </c>
      <c r="C162" s="251"/>
      <c r="D162" s="251"/>
      <c r="E162" s="251"/>
      <c r="F162" s="251"/>
      <c r="G162" s="251"/>
      <c r="H162" s="245">
        <f>H161-H148-H149</f>
        <v>1759125670</v>
      </c>
    </row>
    <row r="164" spans="2:10" s="2" customFormat="1" ht="207.6" customHeight="1" x14ac:dyDescent="0.2">
      <c r="B164" s="698" t="s">
        <v>1261</v>
      </c>
      <c r="C164" s="698"/>
      <c r="D164" s="698"/>
      <c r="E164" s="698"/>
      <c r="F164" s="698"/>
      <c r="G164" s="698"/>
      <c r="H164" s="698"/>
      <c r="I164" s="698"/>
      <c r="J164" s="698"/>
    </row>
  </sheetData>
  <sheetProtection algorithmName="SHA-512" hashValue="yQ65RCQsz0YWPrEmKiDNc6dd567ud7+aKa6uzc6LZgcB+/lhvszsbhYCdfo0oeHFTyJou5rA4LEkrgrQ7NxfJA==" saltValue="8suFArGju0JnsHdJC6Yc0g==" spinCount="100000" sheet="1" objects="1" scenarios="1"/>
  <mergeCells count="25">
    <mergeCell ref="B123:H123"/>
    <mergeCell ref="B124:H124"/>
    <mergeCell ref="B125:H125"/>
    <mergeCell ref="B126:H126"/>
    <mergeCell ref="B70:H70"/>
    <mergeCell ref="B71:H71"/>
    <mergeCell ref="B72:H72"/>
    <mergeCell ref="B73:H73"/>
    <mergeCell ref="B74:H74"/>
    <mergeCell ref="B127:H127"/>
    <mergeCell ref="B164:H164"/>
    <mergeCell ref="I164:J164"/>
    <mergeCell ref="B69:H69"/>
    <mergeCell ref="B13:H14"/>
    <mergeCell ref="B15:H15"/>
    <mergeCell ref="B16:H16"/>
    <mergeCell ref="B17:H17"/>
    <mergeCell ref="B18:H18"/>
    <mergeCell ref="B19:H19"/>
    <mergeCell ref="B20:H20"/>
    <mergeCell ref="B21:H21"/>
    <mergeCell ref="B64:H64"/>
    <mergeCell ref="B66:H67"/>
    <mergeCell ref="B68:H68"/>
    <mergeCell ref="B121:H121"/>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D670C-8917-4EB2-BC22-D2FF827BD965}">
  <dimension ref="A2:Z162"/>
  <sheetViews>
    <sheetView showGridLines="0" zoomScale="70" zoomScaleNormal="70" workbookViewId="0">
      <selection activeCell="B16" sqref="B16:H16"/>
    </sheetView>
  </sheetViews>
  <sheetFormatPr baseColWidth="10" defaultColWidth="10.7109375" defaultRowHeight="14.25" x14ac:dyDescent="0.2"/>
  <cols>
    <col min="1" max="1" width="13.42578125" style="1" customWidth="1"/>
    <col min="2" max="2" width="68.42578125" style="1" customWidth="1"/>
    <col min="3" max="4" width="34.85546875" style="1" customWidth="1"/>
    <col min="5" max="5" width="22.42578125" style="1" customWidth="1"/>
    <col min="6" max="6" width="19.7109375" style="1" customWidth="1"/>
    <col min="7" max="7" width="19.7109375" style="1" bestFit="1" customWidth="1"/>
    <col min="8" max="8" width="21.5703125" style="1" customWidth="1"/>
    <col min="9" max="11" width="19.7109375" style="1" bestFit="1" customWidth="1"/>
    <col min="12" max="12" width="19.140625" style="1" bestFit="1" customWidth="1"/>
    <col min="13" max="22" width="19.7109375" style="1" bestFit="1" customWidth="1"/>
    <col min="23" max="23" width="20.42578125" style="1" bestFit="1" customWidth="1"/>
    <col min="24" max="24" width="25.42578125" style="1" customWidth="1"/>
    <col min="25" max="25" width="22.28515625" style="1" bestFit="1" customWidth="1"/>
    <col min="26" max="26" width="21.42578125" style="1" bestFit="1" customWidth="1"/>
    <col min="27" max="27" width="17" style="1" bestFit="1" customWidth="1"/>
    <col min="28" max="28" width="17.85546875" style="1" customWidth="1"/>
    <col min="29" max="16384" width="10.7109375" style="1"/>
  </cols>
  <sheetData>
    <row r="2" spans="1:26" ht="15" x14ac:dyDescent="0.25">
      <c r="B2" s="219" t="s">
        <v>1400</v>
      </c>
    </row>
    <row r="3" spans="1:26" s="2" customFormat="1" ht="15" x14ac:dyDescent="0.25">
      <c r="A3" s="71"/>
      <c r="B3" s="1"/>
    </row>
    <row r="4" spans="1:26" ht="21.6" customHeight="1" x14ac:dyDescent="0.25">
      <c r="A4" s="220"/>
      <c r="B4" s="221" t="str">
        <f>Portafolio_Dependencia_IE!C21</f>
        <v>2. Mejora de la oferta de panela y sus derivados, con valor agregado</v>
      </c>
      <c r="C4" s="2"/>
      <c r="D4" s="222"/>
    </row>
    <row r="5" spans="1:26" ht="26.1" customHeight="1" x14ac:dyDescent="0.2"/>
    <row r="6" spans="1:26" ht="15" x14ac:dyDescent="0.25">
      <c r="E6" s="121">
        <v>1</v>
      </c>
      <c r="F6" s="121">
        <v>2</v>
      </c>
      <c r="G6" s="121">
        <v>3</v>
      </c>
      <c r="H6" s="121">
        <v>4</v>
      </c>
      <c r="I6" s="121">
        <v>5</v>
      </c>
      <c r="J6" s="121">
        <v>6</v>
      </c>
      <c r="K6" s="121">
        <v>7</v>
      </c>
      <c r="L6" s="121">
        <v>8</v>
      </c>
      <c r="M6" s="121">
        <v>9</v>
      </c>
      <c r="N6" s="121">
        <v>10</v>
      </c>
      <c r="O6" s="121">
        <v>11</v>
      </c>
      <c r="P6" s="121">
        <v>12</v>
      </c>
      <c r="Q6" s="121">
        <v>13</v>
      </c>
      <c r="R6" s="121">
        <v>14</v>
      </c>
      <c r="S6" s="121">
        <v>15</v>
      </c>
      <c r="T6" s="121">
        <v>16</v>
      </c>
      <c r="U6" s="121">
        <v>17</v>
      </c>
      <c r="V6" s="121">
        <v>18</v>
      </c>
      <c r="W6" s="121">
        <v>19</v>
      </c>
      <c r="X6" s="121">
        <v>20</v>
      </c>
      <c r="Y6" s="121" t="s">
        <v>118</v>
      </c>
    </row>
    <row r="7" spans="1:26" s="22" customFormat="1" ht="15" x14ac:dyDescent="0.25">
      <c r="A7" s="1"/>
      <c r="B7" s="223" t="s">
        <v>784</v>
      </c>
      <c r="C7" s="224" t="s">
        <v>785</v>
      </c>
      <c r="D7" s="224" t="s">
        <v>786</v>
      </c>
      <c r="E7" s="225">
        <f>SUM(E8:E10)</f>
        <v>0</v>
      </c>
      <c r="F7" s="225">
        <f>SUM(F8:F10)</f>
        <v>22803872168.456665</v>
      </c>
      <c r="G7" s="225">
        <f t="shared" ref="G7:X7" si="0">SUM(G8:G10)</f>
        <v>111457502602.14799</v>
      </c>
      <c r="H7" s="225">
        <f t="shared" si="0"/>
        <v>111457502602.14799</v>
      </c>
      <c r="I7" s="225">
        <f t="shared" si="0"/>
        <v>111457502602.14799</v>
      </c>
      <c r="J7" s="225">
        <f t="shared" si="0"/>
        <v>111457502602.14799</v>
      </c>
      <c r="K7" s="225">
        <f t="shared" si="0"/>
        <v>111457502602.14799</v>
      </c>
      <c r="L7" s="225">
        <f t="shared" si="0"/>
        <v>111457502602.14799</v>
      </c>
      <c r="M7" s="225">
        <f t="shared" si="0"/>
        <v>111457502602.14799</v>
      </c>
      <c r="N7" s="225">
        <f t="shared" si="0"/>
        <v>111457502602.14799</v>
      </c>
      <c r="O7" s="225">
        <f t="shared" si="0"/>
        <v>111415894602.14799</v>
      </c>
      <c r="P7" s="225">
        <f t="shared" si="0"/>
        <v>108480768156</v>
      </c>
      <c r="Q7" s="225">
        <f t="shared" si="0"/>
        <v>86995568156</v>
      </c>
      <c r="R7" s="225">
        <f t="shared" si="0"/>
        <v>86995568156</v>
      </c>
      <c r="S7" s="225">
        <f t="shared" si="0"/>
        <v>86995568156</v>
      </c>
      <c r="T7" s="225">
        <f t="shared" si="0"/>
        <v>86995568156</v>
      </c>
      <c r="U7" s="225">
        <f t="shared" si="0"/>
        <v>86995568156</v>
      </c>
      <c r="V7" s="225">
        <f t="shared" si="0"/>
        <v>24429520156</v>
      </c>
      <c r="W7" s="225">
        <f t="shared" si="0"/>
        <v>24387912156</v>
      </c>
      <c r="X7" s="225">
        <f t="shared" si="0"/>
        <v>24387912156</v>
      </c>
      <c r="Y7" s="225">
        <f>SUM(E7:X7)</f>
        <v>1642543740991.7886</v>
      </c>
      <c r="Z7" s="551"/>
    </row>
    <row r="8" spans="1:26" s="226" customFormat="1" ht="28.5" x14ac:dyDescent="0.25">
      <c r="B8" s="300" t="str">
        <f>Portafolio_Dependencia_IE!D21</f>
        <v>2.1.  Mejora y optimización de la capacidad instalada en el  procesamiento agro industrial para la obtención de panela</v>
      </c>
      <c r="C8" s="266" t="s">
        <v>444</v>
      </c>
      <c r="D8" s="266" t="s">
        <v>411</v>
      </c>
      <c r="E8" s="228"/>
      <c r="F8" s="228">
        <f>I53*10</f>
        <v>5808791513.333334</v>
      </c>
      <c r="G8" s="228">
        <f>H54+H50</f>
        <v>91063405816</v>
      </c>
      <c r="H8" s="228">
        <f>G8</f>
        <v>91063405816</v>
      </c>
      <c r="I8" s="228">
        <f t="shared" ref="I8:N10" si="1">H8</f>
        <v>91063405816</v>
      </c>
      <c r="J8" s="228">
        <f t="shared" si="1"/>
        <v>91063405816</v>
      </c>
      <c r="K8" s="228">
        <f t="shared" si="1"/>
        <v>91063405816</v>
      </c>
      <c r="L8" s="228">
        <f t="shared" si="1"/>
        <v>91063405816</v>
      </c>
      <c r="M8" s="228">
        <f t="shared" si="1"/>
        <v>91063405816</v>
      </c>
      <c r="N8" s="228">
        <f t="shared" si="1"/>
        <v>91063405816</v>
      </c>
      <c r="O8" s="228">
        <f>G8-H50</f>
        <v>91021797816</v>
      </c>
      <c r="P8" s="228">
        <f>O8</f>
        <v>91021797816</v>
      </c>
      <c r="Q8" s="228">
        <f>H55</f>
        <v>69536597816</v>
      </c>
      <c r="R8" s="228">
        <f t="shared" ref="R8:U10" si="2">Q8</f>
        <v>69536597816</v>
      </c>
      <c r="S8" s="228">
        <f t="shared" si="2"/>
        <v>69536597816</v>
      </c>
      <c r="T8" s="228">
        <f t="shared" si="2"/>
        <v>69536597816</v>
      </c>
      <c r="U8" s="228">
        <f t="shared" si="2"/>
        <v>69536597816</v>
      </c>
      <c r="V8" s="228">
        <f>H53</f>
        <v>6970549816</v>
      </c>
      <c r="W8" s="228">
        <f>V8-H50</f>
        <v>6928941816</v>
      </c>
      <c r="X8" s="228">
        <f>W8</f>
        <v>6928941816</v>
      </c>
      <c r="Y8" s="228">
        <f>SUM(E8:X8)</f>
        <v>1284871056201.3333</v>
      </c>
      <c r="Z8" s="552"/>
    </row>
    <row r="9" spans="1:26" s="226" customFormat="1" ht="42.75" x14ac:dyDescent="0.25">
      <c r="B9" s="300" t="str">
        <f>Portafolio_Dependencia_IE!D26</f>
        <v>2.2. Promoción del desarrollo y la innovación de la cadena, en diversidad y diferenciales de producto, presentaciones y usos industriales</v>
      </c>
      <c r="C9" s="266" t="s">
        <v>444</v>
      </c>
      <c r="D9" s="266" t="s">
        <v>411</v>
      </c>
      <c r="E9" s="228"/>
      <c r="F9" s="228">
        <f>I112*10</f>
        <v>15202307685.465</v>
      </c>
      <c r="G9" s="228">
        <f>H112</f>
        <v>18242769222.557999</v>
      </c>
      <c r="H9" s="228">
        <f>G9</f>
        <v>18242769222.557999</v>
      </c>
      <c r="I9" s="228">
        <f t="shared" si="1"/>
        <v>18242769222.557999</v>
      </c>
      <c r="J9" s="228">
        <f t="shared" si="1"/>
        <v>18242769222.557999</v>
      </c>
      <c r="K9" s="228">
        <f t="shared" si="1"/>
        <v>18242769222.557999</v>
      </c>
      <c r="L9" s="228">
        <f t="shared" si="1"/>
        <v>18242769222.557999</v>
      </c>
      <c r="M9" s="228">
        <f t="shared" si="1"/>
        <v>18242769222.557999</v>
      </c>
      <c r="N9" s="228">
        <f t="shared" si="1"/>
        <v>18242769222.557999</v>
      </c>
      <c r="O9" s="228">
        <f>N9</f>
        <v>18242769222.557999</v>
      </c>
      <c r="P9" s="228">
        <f>H114</f>
        <v>15913694670.000002</v>
      </c>
      <c r="Q9" s="228">
        <f>P9</f>
        <v>15913694670.000002</v>
      </c>
      <c r="R9" s="228">
        <f t="shared" si="2"/>
        <v>15913694670.000002</v>
      </c>
      <c r="S9" s="228">
        <f t="shared" si="2"/>
        <v>15913694670.000002</v>
      </c>
      <c r="T9" s="228">
        <f t="shared" si="2"/>
        <v>15913694670.000002</v>
      </c>
      <c r="U9" s="228">
        <f t="shared" si="2"/>
        <v>15913694670.000002</v>
      </c>
      <c r="V9" s="228">
        <f>U9</f>
        <v>15913694670.000002</v>
      </c>
      <c r="W9" s="228">
        <f>V9</f>
        <v>15913694670.000002</v>
      </c>
      <c r="X9" s="228">
        <f>W9</f>
        <v>15913694670.000002</v>
      </c>
      <c r="Y9" s="228">
        <f>SUM(E9:X9)</f>
        <v>322610482718.48694</v>
      </c>
      <c r="Z9" s="552"/>
    </row>
    <row r="10" spans="1:26" s="226" customFormat="1" ht="32.450000000000003" customHeight="1" x14ac:dyDescent="0.25">
      <c r="B10" s="300" t="str">
        <f>Portafolio_Dependencia_IE!D32</f>
        <v>2.3. Fortalecimiento de la oferta de insumos y servicios asociados al proceso de transformación agroindustrial de la panela</v>
      </c>
      <c r="C10" s="266" t="s">
        <v>444</v>
      </c>
      <c r="D10" s="266" t="s">
        <v>411</v>
      </c>
      <c r="E10" s="228"/>
      <c r="F10" s="228">
        <f>I159*10</f>
        <v>1792772969.6583333</v>
      </c>
      <c r="G10" s="228">
        <f>H159</f>
        <v>2151327563.5900002</v>
      </c>
      <c r="H10" s="228">
        <f>G10</f>
        <v>2151327563.5900002</v>
      </c>
      <c r="I10" s="228">
        <f t="shared" si="1"/>
        <v>2151327563.5900002</v>
      </c>
      <c r="J10" s="228">
        <f t="shared" si="1"/>
        <v>2151327563.5900002</v>
      </c>
      <c r="K10" s="228">
        <f t="shared" si="1"/>
        <v>2151327563.5900002</v>
      </c>
      <c r="L10" s="228">
        <f t="shared" si="1"/>
        <v>2151327563.5900002</v>
      </c>
      <c r="M10" s="228">
        <f t="shared" si="1"/>
        <v>2151327563.5900002</v>
      </c>
      <c r="N10" s="228">
        <f t="shared" si="1"/>
        <v>2151327563.5900002</v>
      </c>
      <c r="O10" s="228">
        <f>N10</f>
        <v>2151327563.5900002</v>
      </c>
      <c r="P10" s="228">
        <f>H160</f>
        <v>1545275670.0000002</v>
      </c>
      <c r="Q10" s="228">
        <f>P10</f>
        <v>1545275670.0000002</v>
      </c>
      <c r="R10" s="228">
        <f t="shared" si="2"/>
        <v>1545275670.0000002</v>
      </c>
      <c r="S10" s="228">
        <f t="shared" si="2"/>
        <v>1545275670.0000002</v>
      </c>
      <c r="T10" s="228">
        <f t="shared" si="2"/>
        <v>1545275670.0000002</v>
      </c>
      <c r="U10" s="228">
        <f t="shared" si="2"/>
        <v>1545275670.0000002</v>
      </c>
      <c r="V10" s="228">
        <f>U10</f>
        <v>1545275670.0000002</v>
      </c>
      <c r="W10" s="228">
        <f>V10</f>
        <v>1545275670.0000002</v>
      </c>
      <c r="X10" s="228">
        <f>W10</f>
        <v>1545275670.0000002</v>
      </c>
      <c r="Y10" s="228">
        <f>SUM(E10:X10)</f>
        <v>35062202071.968338</v>
      </c>
      <c r="Z10" s="552"/>
    </row>
    <row r="11" spans="1:26" s="22" customFormat="1" ht="24.6" customHeight="1" x14ac:dyDescent="0.25">
      <c r="A11" s="1"/>
      <c r="B11" s="223" t="s">
        <v>118</v>
      </c>
      <c r="C11" s="223"/>
      <c r="D11" s="223"/>
      <c r="E11" s="229">
        <f>SUM(E8:E10)</f>
        <v>0</v>
      </c>
      <c r="F11" s="229">
        <f>SUM(F8:F10)</f>
        <v>22803872168.456665</v>
      </c>
      <c r="G11" s="229">
        <f t="shared" ref="G11:X11" si="3">SUM(G8:G10)</f>
        <v>111457502602.14799</v>
      </c>
      <c r="H11" s="229">
        <f t="shared" si="3"/>
        <v>111457502602.14799</v>
      </c>
      <c r="I11" s="229">
        <f t="shared" si="3"/>
        <v>111457502602.14799</v>
      </c>
      <c r="J11" s="229">
        <f t="shared" si="3"/>
        <v>111457502602.14799</v>
      </c>
      <c r="K11" s="229">
        <f t="shared" si="3"/>
        <v>111457502602.14799</v>
      </c>
      <c r="L11" s="229">
        <f t="shared" si="3"/>
        <v>111457502602.14799</v>
      </c>
      <c r="M11" s="229">
        <f t="shared" si="3"/>
        <v>111457502602.14799</v>
      </c>
      <c r="N11" s="229">
        <f t="shared" si="3"/>
        <v>111457502602.14799</v>
      </c>
      <c r="O11" s="229">
        <f t="shared" si="3"/>
        <v>111415894602.14799</v>
      </c>
      <c r="P11" s="229">
        <f t="shared" si="3"/>
        <v>108480768156</v>
      </c>
      <c r="Q11" s="229">
        <f t="shared" si="3"/>
        <v>86995568156</v>
      </c>
      <c r="R11" s="229">
        <f t="shared" si="3"/>
        <v>86995568156</v>
      </c>
      <c r="S11" s="229">
        <f t="shared" si="3"/>
        <v>86995568156</v>
      </c>
      <c r="T11" s="229">
        <f t="shared" si="3"/>
        <v>86995568156</v>
      </c>
      <c r="U11" s="229">
        <f t="shared" si="3"/>
        <v>86995568156</v>
      </c>
      <c r="V11" s="229">
        <f t="shared" si="3"/>
        <v>24429520156</v>
      </c>
      <c r="W11" s="229">
        <f t="shared" si="3"/>
        <v>24387912156</v>
      </c>
      <c r="X11" s="229">
        <f t="shared" si="3"/>
        <v>24387912156</v>
      </c>
      <c r="Y11" s="229">
        <f>SUM(Y8:Y10)</f>
        <v>1642543740991.7886</v>
      </c>
      <c r="Z11" s="551"/>
    </row>
    <row r="12" spans="1:26" s="233" customFormat="1" ht="24.6" customHeight="1" x14ac:dyDescent="0.25">
      <c r="A12" s="2"/>
      <c r="B12" s="230"/>
      <c r="C12" s="230"/>
      <c r="D12" s="230"/>
      <c r="E12" s="230"/>
      <c r="F12" s="231"/>
      <c r="G12" s="232"/>
      <c r="H12" s="231"/>
      <c r="I12" s="231"/>
      <c r="J12" s="231"/>
      <c r="K12" s="231"/>
      <c r="L12" s="231"/>
      <c r="M12" s="231"/>
      <c r="N12" s="231"/>
      <c r="O12" s="231"/>
      <c r="P12" s="231"/>
      <c r="Q12" s="231"/>
      <c r="R12" s="231"/>
      <c r="S12" s="231"/>
      <c r="T12" s="231"/>
      <c r="U12" s="231"/>
      <c r="V12" s="231"/>
      <c r="W12" s="231"/>
      <c r="X12" s="231"/>
      <c r="Y12" s="231"/>
      <c r="Z12" s="231"/>
    </row>
    <row r="13" spans="1:26" s="2" customFormat="1" ht="14.45" customHeight="1" x14ac:dyDescent="0.25">
      <c r="B13" s="700" t="str">
        <f>B8</f>
        <v>2.1.  Mejora y optimización de la capacidad instalada en el  procesamiento agro industrial para la obtención de panela</v>
      </c>
      <c r="C13" s="701"/>
      <c r="D13" s="701"/>
      <c r="E13" s="701"/>
      <c r="F13" s="701"/>
      <c r="G13" s="701"/>
      <c r="H13" s="701"/>
      <c r="I13" s="234"/>
      <c r="X13" s="235"/>
    </row>
    <row r="14" spans="1:26" s="2" customFormat="1" ht="14.45" customHeight="1" x14ac:dyDescent="0.25">
      <c r="B14" s="701"/>
      <c r="C14" s="701"/>
      <c r="D14" s="701"/>
      <c r="E14" s="701"/>
      <c r="F14" s="701"/>
      <c r="G14" s="701"/>
      <c r="H14" s="701"/>
      <c r="I14" s="234"/>
      <c r="X14" s="235"/>
    </row>
    <row r="15" spans="1:26" s="2" customFormat="1" ht="44.25" customHeight="1" x14ac:dyDescent="0.25">
      <c r="B15" s="699" t="str">
        <f>Portafolio_Dependencia_IE!F21</f>
        <v>2.1.1. Clasificar y priorizar a nivel regional, productores y organizaciones agroindustriales para la obtención de panela, según su escala de producción, nivel tecnológico, de mecanización y  dinámica productiva, estableciendo criterios de viabilidad técnica y financiera de los trapiches existentes, teniendo en cuenta la caracterización regional de la actividad 10.3.6 y los avances de la iniciativa 5.1. sobre esquemas asociativos e integración.</v>
      </c>
      <c r="C15" s="702"/>
      <c r="D15" s="702"/>
      <c r="E15" s="702"/>
      <c r="F15" s="702"/>
      <c r="G15" s="702"/>
      <c r="H15" s="702"/>
      <c r="I15" s="234"/>
      <c r="X15" s="235"/>
    </row>
    <row r="16" spans="1:26" s="2" customFormat="1" ht="51.75" customHeight="1" x14ac:dyDescent="0.25">
      <c r="B16" s="699" t="str">
        <f>Portafolio_Dependencia_IE!F22</f>
        <v xml:space="preserve">2.1.2.  Impulsar la producción agroindustrial de panela a través de la reconversión tecnológica y el acompañamiento técnico y financiero que permita la renovación, actualización, mejoramiento, reubicación y/o desmonte de los trapiches de manera diferencial, teniendo en cuenta la potencialidad en los encadenamientos regionales y la articulación con el Plan de Reconversión de Trapiches de Economía Campesina, fomentando procesos de integración, con el fin disminuir la subutilización de la capacidad instalada, el uso de mano de obra no calificada y generar viabilidad y sostenibilidad financiera, ambiental y técnica a los trapiches.  </v>
      </c>
      <c r="C16" s="702"/>
      <c r="D16" s="702"/>
      <c r="E16" s="702"/>
      <c r="F16" s="702"/>
      <c r="G16" s="702"/>
      <c r="H16" s="702"/>
      <c r="I16" s="234"/>
      <c r="X16" s="235"/>
    </row>
    <row r="17" spans="2:24" s="2" customFormat="1" ht="42.75" customHeight="1" x14ac:dyDescent="0.25">
      <c r="B17" s="699" t="str">
        <f>Portafolio_Dependencia_IE!F23</f>
        <v xml:space="preserve">2.1.3. Incentivar  la inversión privada orientada a la reconversión tecnológica del procesamiento agroindustrial de la panela (trapiches),  a través del fortalecimiento de instrumentos financieros e incentivos gubernamentales, dirigidos tanto a inversionistas privados, integraciones entre productores, alianzas estratégicas, asociaciones, organizaciones comunitarias, entre otras, con el fin de consolidar la especialización en el proceso de transformación al interior de la cadena. </v>
      </c>
      <c r="C17" s="702"/>
      <c r="D17" s="702"/>
      <c r="E17" s="702"/>
      <c r="F17" s="702"/>
      <c r="G17" s="702"/>
      <c r="H17" s="702"/>
      <c r="I17" s="234"/>
      <c r="X17" s="235"/>
    </row>
    <row r="18" spans="2:24" s="2" customFormat="1" ht="42" customHeight="1" x14ac:dyDescent="0.25">
      <c r="B18" s="699" t="str">
        <f>Portafolio_Dependencia_IE!F24</f>
        <v>2.1.4. Desarrollar una agenda de capacitaciones a los productores y organizaciones agroindustriales en temas relacionados con optimización y estandarización de procesos, cualificación de mano de obra, Buenas Prácticas de Manufactura y ambientales, eficiencia logística, entre otras, con el fin de cumplir con la normatividad sanitaria y ambiental vigente, mejorar la calidad del producto, disminuir costos y mejorar la eficiencia en los procesos de transformación, en articulación con la actividad 8.3.6. sobre el diseño de una agenda de fortalecimiento de capacidades.</v>
      </c>
      <c r="C18" s="702"/>
      <c r="D18" s="702"/>
      <c r="E18" s="702"/>
      <c r="F18" s="702"/>
      <c r="G18" s="702"/>
      <c r="H18" s="702"/>
      <c r="I18" s="234"/>
      <c r="X18" s="235"/>
    </row>
    <row r="19" spans="2:24" s="2" customFormat="1" ht="35.1" customHeight="1" x14ac:dyDescent="0.25">
      <c r="B19" s="699" t="str">
        <f>Portafolio_Dependencia_IE!F25</f>
        <v>2.1.5. Implementar un mecanismo de monitoreo que permita evaluar los avances obtenidos en la reconversión de trapiches y en la efectividad del acompañamiento realizado a los productores y organizaciones agroindustriales para la obtención de panela, que incluya mediciones en productividad, incrementos en escala de producción, nivel tecnológico, mecanización y  dinámica productiva, teniendo en cuenta la caracterización regional de la actividad 10.3.6.</v>
      </c>
      <c r="C19" s="702"/>
      <c r="D19" s="702"/>
      <c r="E19" s="702"/>
      <c r="F19" s="702"/>
      <c r="G19" s="702"/>
      <c r="H19" s="702"/>
      <c r="I19" s="234"/>
      <c r="X19" s="235"/>
    </row>
    <row r="20" spans="2:24" s="2" customFormat="1" ht="15" x14ac:dyDescent="0.25">
      <c r="B20" s="699"/>
      <c r="C20" s="702"/>
      <c r="D20" s="702"/>
      <c r="E20" s="702"/>
      <c r="F20" s="702"/>
      <c r="G20" s="702"/>
      <c r="H20" s="702"/>
      <c r="I20" s="234"/>
      <c r="X20" s="235"/>
    </row>
    <row r="21" spans="2:24" s="2" customFormat="1" ht="14.45" customHeight="1" x14ac:dyDescent="0.25">
      <c r="B21" s="285"/>
      <c r="C21" s="285"/>
      <c r="D21" s="285"/>
      <c r="E21" s="285"/>
      <c r="F21" s="285"/>
      <c r="G21" s="285"/>
      <c r="H21" s="285"/>
      <c r="I21" s="234"/>
      <c r="X21" s="235"/>
    </row>
    <row r="22" spans="2:24" s="2" customFormat="1" ht="14.1" customHeight="1" x14ac:dyDescent="0.25">
      <c r="B22" s="236" t="s">
        <v>773</v>
      </c>
      <c r="C22" s="101"/>
      <c r="D22" s="101"/>
      <c r="E22" s="101"/>
      <c r="F22" s="101"/>
      <c r="G22" s="101"/>
      <c r="H22" s="101"/>
      <c r="I22" s="234"/>
      <c r="X22" s="235"/>
    </row>
    <row r="23" spans="2:24" ht="15" x14ac:dyDescent="0.25">
      <c r="B23" s="237" t="s">
        <v>774</v>
      </c>
      <c r="C23" s="237" t="s">
        <v>131</v>
      </c>
      <c r="D23" s="237" t="s">
        <v>7</v>
      </c>
      <c r="E23" s="237" t="s">
        <v>6</v>
      </c>
      <c r="F23" s="238" t="s">
        <v>775</v>
      </c>
      <c r="G23" s="237" t="s">
        <v>776</v>
      </c>
      <c r="H23" s="237" t="s">
        <v>777</v>
      </c>
      <c r="X23" s="239"/>
    </row>
    <row r="24" spans="2:24" x14ac:dyDescent="0.2">
      <c r="B24" s="35" t="s">
        <v>370</v>
      </c>
      <c r="C24" s="10">
        <v>13</v>
      </c>
      <c r="D24" s="35" t="s">
        <v>270</v>
      </c>
      <c r="E24" s="48">
        <v>300000</v>
      </c>
      <c r="F24" s="284"/>
      <c r="G24" s="10"/>
      <c r="H24" s="130">
        <f>C24*E24</f>
        <v>3900000</v>
      </c>
    </row>
    <row r="25" spans="2:24" x14ac:dyDescent="0.2">
      <c r="B25" s="35" t="s">
        <v>371</v>
      </c>
      <c r="C25" s="10">
        <v>13</v>
      </c>
      <c r="D25" s="35" t="s">
        <v>270</v>
      </c>
      <c r="E25" s="48">
        <v>1000000</v>
      </c>
      <c r="F25" s="284"/>
      <c r="G25" s="10"/>
      <c r="H25" s="130">
        <f>C25*E25</f>
        <v>13000000</v>
      </c>
    </row>
    <row r="26" spans="2:24" x14ac:dyDescent="0.2">
      <c r="B26" s="35" t="s">
        <v>369</v>
      </c>
      <c r="C26" s="10">
        <v>13</v>
      </c>
      <c r="D26" s="35" t="s">
        <v>270</v>
      </c>
      <c r="E26" s="48">
        <v>60000</v>
      </c>
      <c r="F26" s="284"/>
      <c r="G26" s="10"/>
      <c r="H26" s="130">
        <f>C26*E26</f>
        <v>780000</v>
      </c>
    </row>
    <row r="27" spans="2:24" x14ac:dyDescent="0.2">
      <c r="B27" s="35" t="s">
        <v>1066</v>
      </c>
      <c r="C27" s="298">
        <v>2</v>
      </c>
      <c r="D27" s="35" t="s">
        <v>779</v>
      </c>
      <c r="E27" s="48">
        <v>9412000</v>
      </c>
      <c r="F27" s="284">
        <v>1</v>
      </c>
      <c r="G27" s="10">
        <v>11.5</v>
      </c>
      <c r="H27" s="130">
        <f>C27*E27*G27*F27</f>
        <v>216476000</v>
      </c>
    </row>
    <row r="28" spans="2:24" x14ac:dyDescent="0.2">
      <c r="B28" s="35" t="s">
        <v>1063</v>
      </c>
      <c r="C28" s="298">
        <v>5</v>
      </c>
      <c r="D28" s="35" t="s">
        <v>779</v>
      </c>
      <c r="E28" s="48">
        <v>4788000</v>
      </c>
      <c r="F28" s="284">
        <v>1</v>
      </c>
      <c r="G28" s="10">
        <v>11.5</v>
      </c>
      <c r="H28" s="130">
        <f>C28*E28*G28*F28</f>
        <v>275310000</v>
      </c>
    </row>
    <row r="29" spans="2:24" x14ac:dyDescent="0.2">
      <c r="B29" s="35" t="s">
        <v>1064</v>
      </c>
      <c r="C29" s="296">
        <v>13</v>
      </c>
      <c r="D29" s="35" t="s">
        <v>779</v>
      </c>
      <c r="E29" s="48">
        <v>6935000</v>
      </c>
      <c r="F29" s="284">
        <v>1</v>
      </c>
      <c r="G29" s="10">
        <v>11</v>
      </c>
      <c r="H29" s="130">
        <f>C29*E29*G29*F29</f>
        <v>991705000</v>
      </c>
      <c r="J29" s="2"/>
    </row>
    <row r="30" spans="2:24" x14ac:dyDescent="0.2">
      <c r="B30" s="35" t="s">
        <v>1025</v>
      </c>
      <c r="C30" s="296">
        <f>13*4</f>
        <v>52</v>
      </c>
      <c r="D30" s="35" t="s">
        <v>779</v>
      </c>
      <c r="E30" s="48">
        <v>5284000</v>
      </c>
      <c r="F30" s="284">
        <v>1</v>
      </c>
      <c r="G30" s="10">
        <v>11</v>
      </c>
      <c r="H30" s="130">
        <f>C30*E30*G30*F30</f>
        <v>3022448000</v>
      </c>
      <c r="J30" s="2"/>
    </row>
    <row r="31" spans="2:24" x14ac:dyDescent="0.2">
      <c r="B31" s="35" t="s">
        <v>1065</v>
      </c>
      <c r="C31" s="296">
        <f>13*2</f>
        <v>26</v>
      </c>
      <c r="D31" s="35" t="s">
        <v>1322</v>
      </c>
      <c r="E31" s="48">
        <v>1479416</v>
      </c>
      <c r="F31" s="284"/>
      <c r="G31" s="10"/>
      <c r="H31" s="130">
        <f>C31*E31</f>
        <v>38464816</v>
      </c>
      <c r="J31" s="2"/>
    </row>
    <row r="32" spans="2:24" x14ac:dyDescent="0.2">
      <c r="B32" s="35" t="s">
        <v>996</v>
      </c>
      <c r="C32" s="298">
        <v>1</v>
      </c>
      <c r="D32" s="35" t="s">
        <v>1069</v>
      </c>
      <c r="E32" s="53">
        <v>8000000</v>
      </c>
      <c r="F32" s="284">
        <v>0.1</v>
      </c>
      <c r="G32" s="10">
        <v>12</v>
      </c>
      <c r="H32" s="130">
        <f>C32*E32*F32*G32</f>
        <v>9600000</v>
      </c>
      <c r="I32" s="297"/>
    </row>
    <row r="33" spans="2:11" x14ac:dyDescent="0.2">
      <c r="B33" s="311" t="s">
        <v>957</v>
      </c>
      <c r="C33" s="31">
        <v>7</v>
      </c>
      <c r="D33" s="35" t="s">
        <v>1059</v>
      </c>
      <c r="E33" s="53">
        <v>1625000</v>
      </c>
      <c r="F33" s="284">
        <v>1</v>
      </c>
      <c r="G33" s="10"/>
      <c r="H33" s="130">
        <f t="shared" ref="H33:H38" si="4">C33*E33*F33</f>
        <v>11375000</v>
      </c>
      <c r="I33" s="297"/>
    </row>
    <row r="34" spans="2:11" x14ac:dyDescent="0.2">
      <c r="B34" s="474" t="s">
        <v>958</v>
      </c>
      <c r="C34" s="31">
        <v>7</v>
      </c>
      <c r="D34" s="35" t="s">
        <v>1059</v>
      </c>
      <c r="E34" s="53">
        <v>7000000</v>
      </c>
      <c r="F34" s="284">
        <v>1</v>
      </c>
      <c r="G34" s="10"/>
      <c r="H34" s="130">
        <f t="shared" si="4"/>
        <v>49000000</v>
      </c>
      <c r="I34" s="297"/>
    </row>
    <row r="35" spans="2:11" x14ac:dyDescent="0.2">
      <c r="B35" s="311" t="s">
        <v>959</v>
      </c>
      <c r="C35" s="10">
        <v>2</v>
      </c>
      <c r="D35" s="35" t="s">
        <v>1059</v>
      </c>
      <c r="E35" s="53">
        <v>5700000</v>
      </c>
      <c r="F35" s="284">
        <v>1</v>
      </c>
      <c r="G35" s="10"/>
      <c r="H35" s="130">
        <f t="shared" si="4"/>
        <v>11400000</v>
      </c>
      <c r="I35" s="297"/>
    </row>
    <row r="36" spans="2:11" x14ac:dyDescent="0.2">
      <c r="B36" s="311" t="s">
        <v>960</v>
      </c>
      <c r="C36" s="31">
        <v>7</v>
      </c>
      <c r="D36" s="35" t="s">
        <v>1059</v>
      </c>
      <c r="E36" s="53">
        <v>65000</v>
      </c>
      <c r="F36" s="284">
        <v>1</v>
      </c>
      <c r="G36" s="10"/>
      <c r="H36" s="130">
        <f t="shared" si="4"/>
        <v>455000</v>
      </c>
      <c r="I36" s="297"/>
    </row>
    <row r="37" spans="2:11" x14ac:dyDescent="0.2">
      <c r="B37" s="311" t="s">
        <v>961</v>
      </c>
      <c r="C37" s="31">
        <v>7</v>
      </c>
      <c r="D37" s="35" t="s">
        <v>1059</v>
      </c>
      <c r="E37" s="53">
        <v>150000</v>
      </c>
      <c r="F37" s="284">
        <v>1</v>
      </c>
      <c r="G37" s="10"/>
      <c r="H37" s="130">
        <f t="shared" si="4"/>
        <v>1050000</v>
      </c>
      <c r="I37" s="297"/>
    </row>
    <row r="38" spans="2:11" x14ac:dyDescent="0.2">
      <c r="B38" s="311" t="s">
        <v>1070</v>
      </c>
      <c r="C38" s="31">
        <v>7</v>
      </c>
      <c r="D38" s="35" t="s">
        <v>969</v>
      </c>
      <c r="E38" s="53">
        <v>150000</v>
      </c>
      <c r="F38" s="284">
        <v>1</v>
      </c>
      <c r="G38" s="10"/>
      <c r="H38" s="130">
        <f t="shared" si="4"/>
        <v>1050000</v>
      </c>
    </row>
    <row r="39" spans="2:11" ht="28.5" x14ac:dyDescent="0.2">
      <c r="B39" s="35" t="s">
        <v>950</v>
      </c>
      <c r="C39" s="10">
        <f>13*10*2</f>
        <v>260</v>
      </c>
      <c r="D39" s="35" t="s">
        <v>270</v>
      </c>
      <c r="E39" s="48">
        <v>2150000</v>
      </c>
      <c r="F39" s="284"/>
      <c r="G39" s="10"/>
      <c r="H39" s="130">
        <f>C39*E39</f>
        <v>559000000</v>
      </c>
      <c r="I39" s="240"/>
      <c r="J39" s="2"/>
    </row>
    <row r="40" spans="2:11" ht="28.5" x14ac:dyDescent="0.2">
      <c r="B40" s="35" t="s">
        <v>952</v>
      </c>
      <c r="C40" s="31">
        <f>13*10*2</f>
        <v>260</v>
      </c>
      <c r="D40" s="35" t="s">
        <v>270</v>
      </c>
      <c r="E40" s="48">
        <v>6000000</v>
      </c>
      <c r="F40" s="284"/>
      <c r="G40" s="10"/>
      <c r="H40" s="130">
        <f>C40*E40</f>
        <v>1560000000</v>
      </c>
    </row>
    <row r="41" spans="2:11" x14ac:dyDescent="0.2">
      <c r="B41" s="35" t="s">
        <v>1444</v>
      </c>
      <c r="C41" s="31">
        <f>'Categoria Costos Panela'!F683</f>
        <v>343</v>
      </c>
      <c r="D41" s="35" t="s">
        <v>1017</v>
      </c>
      <c r="E41" s="48">
        <f>'Categoria Costos Panela'!H683</f>
        <v>418000000</v>
      </c>
      <c r="F41" s="284">
        <v>0.3</v>
      </c>
      <c r="G41" s="10"/>
      <c r="H41" s="130">
        <f>C41*E41*F41</f>
        <v>43012200000</v>
      </c>
      <c r="I41" s="1" t="s">
        <v>1024</v>
      </c>
      <c r="J41" s="49"/>
    </row>
    <row r="42" spans="2:11" x14ac:dyDescent="0.2">
      <c r="B42" s="35" t="s">
        <v>1445</v>
      </c>
      <c r="C42" s="31">
        <f>'Categoria Costos Panela'!F684</f>
        <v>184</v>
      </c>
      <c r="D42" s="35" t="s">
        <v>1017</v>
      </c>
      <c r="E42" s="48">
        <f>'Categoria Costos Panela'!H684</f>
        <v>418000000</v>
      </c>
      <c r="F42" s="284">
        <v>0.2</v>
      </c>
      <c r="G42" s="10"/>
      <c r="H42" s="130">
        <f>C42*E42*F42</f>
        <v>15382400000</v>
      </c>
      <c r="I42" s="1" t="s">
        <v>1024</v>
      </c>
      <c r="J42" s="49"/>
    </row>
    <row r="43" spans="2:11" x14ac:dyDescent="0.2">
      <c r="B43" s="35" t="s">
        <v>1446</v>
      </c>
      <c r="C43" s="31">
        <f>'Categoria Costos Panela'!F685</f>
        <v>40</v>
      </c>
      <c r="D43" s="35" t="s">
        <v>1017</v>
      </c>
      <c r="E43" s="241">
        <f>'Categoria Costos Panela'!H685</f>
        <v>292600000</v>
      </c>
      <c r="F43" s="284">
        <v>0.3</v>
      </c>
      <c r="G43" s="10"/>
      <c r="H43" s="130">
        <f>C43*E43*F43</f>
        <v>3511200000</v>
      </c>
      <c r="I43" s="242" t="s">
        <v>1024</v>
      </c>
      <c r="J43" s="49"/>
    </row>
    <row r="44" spans="2:11" x14ac:dyDescent="0.2">
      <c r="B44" s="35" t="s">
        <v>1453</v>
      </c>
      <c r="C44" s="31">
        <v>514</v>
      </c>
      <c r="D44" s="35" t="s">
        <v>1017</v>
      </c>
      <c r="E44" s="241">
        <f>E42*10%</f>
        <v>41800000</v>
      </c>
      <c r="F44" s="284"/>
      <c r="G44" s="10"/>
      <c r="H44" s="130">
        <f>C44*E44</f>
        <v>21485200000</v>
      </c>
      <c r="I44" s="242" t="s">
        <v>993</v>
      </c>
      <c r="J44" s="49"/>
      <c r="K44" s="49"/>
    </row>
    <row r="45" spans="2:11" x14ac:dyDescent="0.2">
      <c r="B45" s="35" t="s">
        <v>1029</v>
      </c>
      <c r="C45" s="31">
        <f>'Categoria Costos Panela'!K683</f>
        <v>18</v>
      </c>
      <c r="D45" s="35" t="s">
        <v>1073</v>
      </c>
      <c r="E45" s="241">
        <f>'Categoria Costos Panela'!C698</f>
        <v>16720000</v>
      </c>
      <c r="F45" s="284"/>
      <c r="G45" s="10"/>
      <c r="H45" s="130">
        <f>C45*E45</f>
        <v>300960000</v>
      </c>
      <c r="I45" s="242" t="s">
        <v>1024</v>
      </c>
      <c r="J45" s="473"/>
    </row>
    <row r="46" spans="2:11" x14ac:dyDescent="0.2">
      <c r="B46" s="35" t="s">
        <v>1030</v>
      </c>
      <c r="C46" s="31">
        <f>'Categoria Costos Panela'!K684</f>
        <v>19</v>
      </c>
      <c r="D46" s="35" t="s">
        <v>1073</v>
      </c>
      <c r="E46" s="241">
        <f>'Categoria Costos Panela'!C698</f>
        <v>16720000</v>
      </c>
      <c r="F46" s="284"/>
      <c r="G46" s="10"/>
      <c r="H46" s="130">
        <f>C46*E46</f>
        <v>317680000</v>
      </c>
      <c r="I46" s="242" t="s">
        <v>1024</v>
      </c>
      <c r="J46" s="2"/>
    </row>
    <row r="47" spans="2:11" x14ac:dyDescent="0.2">
      <c r="B47" s="35" t="s">
        <v>155</v>
      </c>
      <c r="C47" s="31">
        <f>13*2</f>
        <v>26</v>
      </c>
      <c r="D47" s="35" t="s">
        <v>1026</v>
      </c>
      <c r="E47" s="241">
        <v>5000000</v>
      </c>
      <c r="F47" s="284"/>
      <c r="G47" s="10"/>
      <c r="H47" s="130">
        <f>C47*E47</f>
        <v>130000000</v>
      </c>
      <c r="I47" s="242"/>
      <c r="J47" s="2"/>
    </row>
    <row r="48" spans="2:11" x14ac:dyDescent="0.2">
      <c r="B48" s="35" t="s">
        <v>158</v>
      </c>
      <c r="C48" s="31">
        <f>13*2</f>
        <v>26</v>
      </c>
      <c r="D48" s="35" t="s">
        <v>1027</v>
      </c>
      <c r="E48" s="241">
        <v>1000000</v>
      </c>
      <c r="F48" s="284"/>
      <c r="G48" s="10"/>
      <c r="H48" s="130">
        <f>C48*E48</f>
        <v>26000000</v>
      </c>
      <c r="I48" s="242"/>
      <c r="J48" s="2"/>
    </row>
    <row r="49" spans="2:10" x14ac:dyDescent="0.2">
      <c r="B49" s="35" t="s">
        <v>1031</v>
      </c>
      <c r="C49" s="31">
        <v>1</v>
      </c>
      <c r="D49" s="35" t="s">
        <v>779</v>
      </c>
      <c r="E49" s="241">
        <v>8256000</v>
      </c>
      <c r="F49" s="284">
        <v>1</v>
      </c>
      <c r="G49" s="10">
        <v>6</v>
      </c>
      <c r="H49" s="130">
        <f>C49*E49*F49*G49</f>
        <v>49536000</v>
      </c>
      <c r="I49" s="242"/>
      <c r="J49" s="2"/>
    </row>
    <row r="50" spans="2:10" x14ac:dyDescent="0.2">
      <c r="B50" s="35" t="s">
        <v>1032</v>
      </c>
      <c r="C50" s="31">
        <v>1</v>
      </c>
      <c r="D50" s="35" t="s">
        <v>779</v>
      </c>
      <c r="E50" s="241">
        <v>10402000</v>
      </c>
      <c r="F50" s="284">
        <v>1</v>
      </c>
      <c r="G50" s="10">
        <v>4</v>
      </c>
      <c r="H50" s="130">
        <f>C50*E50*F50*G50</f>
        <v>41608000</v>
      </c>
      <c r="I50" s="242" t="s">
        <v>1033</v>
      </c>
      <c r="J50" s="2"/>
    </row>
    <row r="51" spans="2:10" x14ac:dyDescent="0.2">
      <c r="B51" s="35" t="s">
        <v>1053</v>
      </c>
      <c r="C51" s="31"/>
      <c r="D51" s="35"/>
      <c r="E51" s="241"/>
      <c r="F51" s="284"/>
      <c r="G51" s="10"/>
      <c r="H51" s="130" t="s">
        <v>781</v>
      </c>
      <c r="I51" s="242"/>
      <c r="J51" s="2"/>
    </row>
    <row r="52" spans="2:10" ht="15" x14ac:dyDescent="0.25">
      <c r="B52" s="35"/>
      <c r="C52" s="10"/>
      <c r="D52" s="35"/>
      <c r="E52" s="10"/>
      <c r="F52" s="10"/>
      <c r="G52" s="10"/>
      <c r="H52" s="53"/>
      <c r="I52" s="245" t="s">
        <v>782</v>
      </c>
    </row>
    <row r="53" spans="2:10" ht="15" x14ac:dyDescent="0.25">
      <c r="B53" s="246" t="s">
        <v>783</v>
      </c>
      <c r="C53" s="247"/>
      <c r="D53" s="248"/>
      <c r="E53" s="248"/>
      <c r="F53" s="249"/>
      <c r="G53" s="250"/>
      <c r="H53" s="245">
        <f>SUM(H24:H40)+SUM(H47:H49)</f>
        <v>6970549816</v>
      </c>
      <c r="I53" s="245">
        <f>H53/12</f>
        <v>580879151.33333337</v>
      </c>
    </row>
    <row r="54" spans="2:10" ht="15" x14ac:dyDescent="0.25">
      <c r="B54" s="246" t="s">
        <v>1034</v>
      </c>
      <c r="C54" s="251"/>
      <c r="D54" s="251"/>
      <c r="E54" s="251"/>
      <c r="F54" s="251"/>
      <c r="G54" s="251"/>
      <c r="H54" s="245">
        <f>SUM(H24:H52)</f>
        <v>91021797816</v>
      </c>
    </row>
    <row r="55" spans="2:10" ht="15" x14ac:dyDescent="0.25">
      <c r="B55" s="246" t="s">
        <v>1035</v>
      </c>
      <c r="C55" s="251"/>
      <c r="D55" s="251"/>
      <c r="E55" s="251"/>
      <c r="F55" s="251"/>
      <c r="G55" s="251"/>
      <c r="H55" s="326">
        <f>H54-H44</f>
        <v>69536597816</v>
      </c>
    </row>
    <row r="56" spans="2:10" s="253" customFormat="1" ht="304.5" customHeight="1" x14ac:dyDescent="0.2">
      <c r="B56" s="698" t="s">
        <v>1450</v>
      </c>
      <c r="C56" s="698"/>
      <c r="D56" s="698"/>
      <c r="E56" s="698"/>
      <c r="F56" s="698"/>
      <c r="G56" s="467"/>
      <c r="H56" s="467"/>
      <c r="J56" s="67"/>
    </row>
    <row r="57" spans="2:10" s="253" customFormat="1" ht="12.75" x14ac:dyDescent="0.2">
      <c r="B57" s="252"/>
      <c r="C57" s="251"/>
      <c r="D57" s="251"/>
      <c r="E57" s="251"/>
      <c r="F57" s="251"/>
      <c r="G57" s="251"/>
      <c r="H57" s="251"/>
      <c r="I57" s="67"/>
      <c r="J57" s="67"/>
    </row>
    <row r="58" spans="2:10" ht="15" x14ac:dyDescent="0.25">
      <c r="B58" s="700" t="str">
        <f>+B9</f>
        <v>2.2. Promoción del desarrollo y la innovación de la cadena, en diversidad y diferenciales de producto, presentaciones y usos industriales</v>
      </c>
      <c r="C58" s="701"/>
      <c r="D58" s="701"/>
      <c r="E58" s="701"/>
      <c r="F58" s="701"/>
      <c r="G58" s="701"/>
      <c r="H58" s="701"/>
      <c r="I58" s="254"/>
    </row>
    <row r="59" spans="2:10" x14ac:dyDescent="0.2">
      <c r="B59" s="701"/>
      <c r="C59" s="701"/>
      <c r="D59" s="701"/>
      <c r="E59" s="701"/>
      <c r="F59" s="701"/>
      <c r="G59" s="701"/>
      <c r="H59" s="701"/>
    </row>
    <row r="60" spans="2:10" ht="38.1" customHeight="1" x14ac:dyDescent="0.2">
      <c r="B60" s="699" t="str">
        <f>Portafolio_Dependencia_IE!F26</f>
        <v>2.2.1. Identificar y seleccionar productores y organizaciones que requieran acompañamiento técnico para el fortalecimiento de sus capacidades empresariales, de innovación, diversificación,  cumplimiento  normativo,  formalización e implementación de mejores prácticas en sus procesos agro industriales, entre otros elementos requeridos para cumplir con las exigencias de los mercados objetivos.</v>
      </c>
      <c r="C60" s="699"/>
      <c r="D60" s="699"/>
      <c r="E60" s="699"/>
      <c r="F60" s="699"/>
      <c r="G60" s="699"/>
      <c r="H60" s="699"/>
    </row>
    <row r="61" spans="2:10" ht="44.45" customHeight="1" x14ac:dyDescent="0.2">
      <c r="B61" s="699" t="str">
        <f>Portafolio_Dependencia_IE!F27</f>
        <v xml:space="preserve">2.2.2. Acompañar técnica y financieramente los procesos de agregación de valor e innovación en la producción de panela y sus derivados, incluyendo empaques, así como su uso en otras industrias (tales como producción de licores artesanales, cosmética, aplicaciones médicas, alimentación animal, entre otros) y otras actividades complementarias como por ejemplo ecoturismo, a través de procesos de capacitación en elementos diferenciadores, de acuerdo con los avances público - privados en I+D+i de la iniciativa estratégica 8.2. </v>
      </c>
      <c r="C61" s="699"/>
      <c r="D61" s="699"/>
      <c r="E61" s="699"/>
      <c r="F61" s="699"/>
      <c r="G61" s="699"/>
      <c r="H61" s="699"/>
    </row>
    <row r="62" spans="2:10" ht="39" customHeight="1" x14ac:dyDescent="0.2">
      <c r="B62" s="699" t="str">
        <f>Portafolio_Dependencia_IE!F28</f>
        <v xml:space="preserve">2.2.3. Fomentar la especialización de los procesos de transformación agroindustrial de la panela, como estrategia en la generación de valor agregado de los productos, a través de la socialización de experiencias exitosas y acompañamiento técnico y comercial, en concordancia con los avances de la actividad 4.1.6 sobre consolidación de clústeres. </v>
      </c>
      <c r="C62" s="699"/>
      <c r="D62" s="699"/>
      <c r="E62" s="699"/>
      <c r="F62" s="699"/>
      <c r="G62" s="699"/>
      <c r="H62" s="699"/>
    </row>
    <row r="63" spans="2:10" ht="34.5" customHeight="1" x14ac:dyDescent="0.2">
      <c r="B63" s="699" t="str">
        <f>Portafolio_Dependencia_IE!F29</f>
        <v>2.2.4. Mejorar la eficiencia de la cadena, la agregación de valor y las condiciones de oferta, mediante el fomento de la integración vertical, horizontal, desarrollo de proveedores, y/o los diferentes tipos de alianzas estratégicas y encadenamientos productivos, de manera que se aproveche y complemente la experiencia y volúmenes de cada aliado, en concordancia con los avances de la iniciativa 5.1. sobre esquemas asociativos e integración.</v>
      </c>
      <c r="C63" s="699"/>
      <c r="D63" s="699"/>
      <c r="E63" s="699"/>
      <c r="F63" s="699"/>
      <c r="G63" s="699"/>
      <c r="H63" s="699"/>
    </row>
    <row r="64" spans="2:10" ht="38.25" customHeight="1" x14ac:dyDescent="0.2">
      <c r="B64" s="699" t="str">
        <f>Portafolio_Dependencia_IE!F30</f>
        <v>2.2.5. Realizar capacitación y acompañamiento continuado a productores y  organizaciones agroindustriales que se enfoquen en el cumplimiento de las normas de calidad e inocuidad aplicables a la cadena, para mejorar el  acceso y posicionamiento de la panela y sus derivados, en los mercados actuales y potenciales, en concordancia con los avances de la actividad 9.2.2. sobre definición y complemento de estándares para la calidad de la panela.</v>
      </c>
      <c r="C64" s="699"/>
      <c r="D64" s="699"/>
      <c r="E64" s="699"/>
      <c r="F64" s="699"/>
      <c r="G64" s="699"/>
      <c r="H64" s="699"/>
    </row>
    <row r="65" spans="1:11" ht="38.25" customHeight="1" x14ac:dyDescent="0.2">
      <c r="B65" s="699" t="str">
        <f>Portafolio_Dependencia_IE!F31</f>
        <v>2.2.6. Promover la innovación y diferenciación de productos, empaques, certificaciones, y nuevas presentaciones, con enfoque en los requerimientos del cliente y la protección de los derechos del consumidor, mediante acompañamiento técnico y capacitaciones a los productores, procesadores y organizaciones, aprovechando experiencias exitosas en mercados y productos similares, para generar nuevos nichos de mercado y diversificar la oferta, teniendo en cuenta los avances de la actividad 8.2.5 sobre innovación</v>
      </c>
      <c r="C65" s="699"/>
      <c r="D65" s="699"/>
      <c r="E65" s="699"/>
      <c r="F65" s="699"/>
      <c r="G65" s="699"/>
      <c r="H65" s="699"/>
    </row>
    <row r="66" spans="1:11" x14ac:dyDescent="0.2">
      <c r="B66" s="699"/>
      <c r="C66" s="699"/>
      <c r="D66" s="699"/>
      <c r="E66" s="699"/>
      <c r="F66" s="699"/>
      <c r="G66" s="699"/>
      <c r="H66" s="699"/>
    </row>
    <row r="67" spans="1:11" ht="14.1" customHeight="1" x14ac:dyDescent="0.25">
      <c r="B67" s="112"/>
      <c r="C67" s="112"/>
      <c r="D67" s="112"/>
      <c r="E67" s="112"/>
      <c r="F67" s="112"/>
      <c r="G67" s="112"/>
      <c r="H67" s="112"/>
    </row>
    <row r="68" spans="1:11" ht="15" x14ac:dyDescent="0.25">
      <c r="B68" s="236" t="s">
        <v>773</v>
      </c>
      <c r="C68" s="101"/>
      <c r="D68" s="101"/>
      <c r="E68" s="101"/>
      <c r="F68" s="101"/>
      <c r="G68" s="101"/>
      <c r="H68" s="101"/>
    </row>
    <row r="69" spans="1:11" ht="15" x14ac:dyDescent="0.25">
      <c r="B69" s="237" t="s">
        <v>774</v>
      </c>
      <c r="C69" s="237" t="s">
        <v>131</v>
      </c>
      <c r="D69" s="237" t="s">
        <v>7</v>
      </c>
      <c r="E69" s="237" t="s">
        <v>6</v>
      </c>
      <c r="F69" s="237" t="s">
        <v>919</v>
      </c>
      <c r="G69" s="237" t="s">
        <v>776</v>
      </c>
      <c r="H69" s="237" t="s">
        <v>777</v>
      </c>
    </row>
    <row r="70" spans="1:11" s="2" customFormat="1" x14ac:dyDescent="0.2">
      <c r="A70" s="255"/>
      <c r="B70" s="481" t="s">
        <v>370</v>
      </c>
      <c r="C70" s="31">
        <v>13</v>
      </c>
      <c r="D70" s="31" t="s">
        <v>270</v>
      </c>
      <c r="E70" s="130">
        <v>300000</v>
      </c>
      <c r="F70" s="144"/>
      <c r="G70" s="31"/>
      <c r="H70" s="130">
        <f>C70*E70</f>
        <v>3900000</v>
      </c>
      <c r="I70" s="52"/>
      <c r="J70" s="327"/>
      <c r="K70" s="473"/>
    </row>
    <row r="71" spans="1:11" s="2" customFormat="1" x14ac:dyDescent="0.2">
      <c r="A71" s="255"/>
      <c r="B71" s="481" t="s">
        <v>371</v>
      </c>
      <c r="C71" s="31">
        <v>13</v>
      </c>
      <c r="D71" s="31" t="s">
        <v>270</v>
      </c>
      <c r="E71" s="130">
        <v>1000000</v>
      </c>
      <c r="F71" s="144"/>
      <c r="G71" s="31"/>
      <c r="H71" s="130">
        <f>C71*E71</f>
        <v>13000000</v>
      </c>
      <c r="I71" s="52"/>
      <c r="J71" s="327"/>
      <c r="K71" s="473"/>
    </row>
    <row r="72" spans="1:11" s="2" customFormat="1" x14ac:dyDescent="0.2">
      <c r="A72" s="255"/>
      <c r="B72" s="481" t="s">
        <v>369</v>
      </c>
      <c r="C72" s="31">
        <v>13</v>
      </c>
      <c r="D72" s="31" t="s">
        <v>270</v>
      </c>
      <c r="E72" s="130">
        <v>60000</v>
      </c>
      <c r="F72" s="144"/>
      <c r="G72" s="31"/>
      <c r="H72" s="130">
        <f>C72*E72</f>
        <v>780000</v>
      </c>
      <c r="I72" s="52"/>
      <c r="J72" s="327"/>
      <c r="K72" s="473"/>
    </row>
    <row r="73" spans="1:11" x14ac:dyDescent="0.2">
      <c r="B73" s="481" t="s">
        <v>940</v>
      </c>
      <c r="C73" s="298">
        <v>2</v>
      </c>
      <c r="D73" s="31" t="s">
        <v>779</v>
      </c>
      <c r="E73" s="130">
        <v>13540000</v>
      </c>
      <c r="F73" s="144">
        <v>0.2</v>
      </c>
      <c r="G73" s="31">
        <v>11.5</v>
      </c>
      <c r="H73" s="130">
        <f>+C73*E73*F73*G73</f>
        <v>62284000</v>
      </c>
      <c r="I73" s="240"/>
      <c r="J73" s="327"/>
      <c r="K73" s="473"/>
    </row>
    <row r="74" spans="1:11" x14ac:dyDescent="0.2">
      <c r="B74" s="481" t="s">
        <v>941</v>
      </c>
      <c r="C74" s="298">
        <v>20</v>
      </c>
      <c r="D74" s="31" t="s">
        <v>779</v>
      </c>
      <c r="E74" s="130">
        <v>4788000</v>
      </c>
      <c r="F74" s="144">
        <v>0.2</v>
      </c>
      <c r="G74" s="31">
        <v>11</v>
      </c>
      <c r="H74" s="130">
        <f>+C74*E74*F74*G74</f>
        <v>210672000</v>
      </c>
      <c r="I74" s="240"/>
      <c r="J74" s="327"/>
      <c r="K74" s="473"/>
    </row>
    <row r="75" spans="1:11" x14ac:dyDescent="0.2">
      <c r="B75" s="481" t="s">
        <v>939</v>
      </c>
      <c r="C75" s="298">
        <v>13</v>
      </c>
      <c r="D75" s="31" t="s">
        <v>779</v>
      </c>
      <c r="E75" s="130">
        <v>4788000</v>
      </c>
      <c r="F75" s="144">
        <v>0.25</v>
      </c>
      <c r="G75" s="31">
        <v>11.5</v>
      </c>
      <c r="H75" s="130">
        <f>+C75*E75*F75*G75</f>
        <v>178951500</v>
      </c>
      <c r="I75" s="240"/>
      <c r="J75" s="327"/>
      <c r="K75" s="473"/>
    </row>
    <row r="76" spans="1:11" s="2" customFormat="1" x14ac:dyDescent="0.2">
      <c r="B76" s="481" t="s">
        <v>1037</v>
      </c>
      <c r="C76" s="482">
        <v>357</v>
      </c>
      <c r="D76" s="31" t="s">
        <v>779</v>
      </c>
      <c r="E76" s="130">
        <v>3715000</v>
      </c>
      <c r="F76" s="144">
        <v>0.5</v>
      </c>
      <c r="G76" s="31">
        <v>11</v>
      </c>
      <c r="H76" s="130">
        <f>+C76*E76*F76*G76</f>
        <v>7294402500</v>
      </c>
      <c r="I76" s="52"/>
      <c r="J76" s="327"/>
      <c r="K76" s="473"/>
    </row>
    <row r="77" spans="1:11" s="2" customFormat="1" x14ac:dyDescent="0.2">
      <c r="B77" s="481" t="s">
        <v>1049</v>
      </c>
      <c r="C77" s="482">
        <v>167</v>
      </c>
      <c r="D77" s="31" t="s">
        <v>779</v>
      </c>
      <c r="E77" s="130">
        <v>3715000</v>
      </c>
      <c r="F77" s="144">
        <v>0.5</v>
      </c>
      <c r="G77" s="31">
        <v>11</v>
      </c>
      <c r="H77" s="130">
        <f>+C77*E77*F77*G77</f>
        <v>3412227500</v>
      </c>
      <c r="I77" s="52"/>
      <c r="J77" s="327"/>
      <c r="K77" s="473"/>
    </row>
    <row r="78" spans="1:11" s="2" customFormat="1" x14ac:dyDescent="0.2">
      <c r="B78" s="481" t="s">
        <v>1040</v>
      </c>
      <c r="C78" s="482">
        <v>13</v>
      </c>
      <c r="D78" s="31" t="s">
        <v>1041</v>
      </c>
      <c r="E78" s="130">
        <v>2040090</v>
      </c>
      <c r="F78" s="144"/>
      <c r="G78" s="31"/>
      <c r="H78" s="130">
        <f>C78*E78</f>
        <v>26521170</v>
      </c>
      <c r="I78" s="52"/>
      <c r="J78" s="327"/>
      <c r="K78" s="473"/>
    </row>
    <row r="79" spans="1:11" x14ac:dyDescent="0.2">
      <c r="B79" s="481" t="s">
        <v>996</v>
      </c>
      <c r="C79" s="31">
        <v>1</v>
      </c>
      <c r="D79" s="31" t="s">
        <v>1069</v>
      </c>
      <c r="E79" s="130">
        <v>8000000</v>
      </c>
      <c r="F79" s="144">
        <v>0.1</v>
      </c>
      <c r="G79" s="31">
        <v>12</v>
      </c>
      <c r="H79" s="130">
        <f>C79*E79*F79*G79</f>
        <v>9600000</v>
      </c>
      <c r="I79" s="240"/>
      <c r="J79" s="327"/>
      <c r="K79" s="473"/>
    </row>
    <row r="80" spans="1:11" x14ac:dyDescent="0.2">
      <c r="B80" s="311" t="s">
        <v>957</v>
      </c>
      <c r="C80" s="31">
        <v>22</v>
      </c>
      <c r="D80" s="31" t="s">
        <v>1059</v>
      </c>
      <c r="E80" s="130">
        <v>10000000</v>
      </c>
      <c r="F80" s="144">
        <v>0.2</v>
      </c>
      <c r="G80" s="31"/>
      <c r="H80" s="130">
        <f t="shared" ref="H80:H85" si="5">C80*E80*F80</f>
        <v>44000000</v>
      </c>
      <c r="I80" s="297"/>
      <c r="J80" s="60"/>
      <c r="K80" s="473"/>
    </row>
    <row r="81" spans="1:11" x14ac:dyDescent="0.2">
      <c r="B81" s="474" t="s">
        <v>958</v>
      </c>
      <c r="C81" s="31">
        <v>22</v>
      </c>
      <c r="D81" s="31" t="s">
        <v>1059</v>
      </c>
      <c r="E81" s="130">
        <v>1625000</v>
      </c>
      <c r="F81" s="144">
        <v>0.2</v>
      </c>
      <c r="G81" s="31"/>
      <c r="H81" s="130">
        <f t="shared" si="5"/>
        <v>7150000</v>
      </c>
      <c r="I81" s="297"/>
      <c r="J81" s="60"/>
      <c r="K81" s="473"/>
    </row>
    <row r="82" spans="1:11" x14ac:dyDescent="0.2">
      <c r="B82" s="311" t="s">
        <v>959</v>
      </c>
      <c r="C82" s="31">
        <v>4</v>
      </c>
      <c r="D82" s="31" t="s">
        <v>1059</v>
      </c>
      <c r="E82" s="130">
        <v>7000000</v>
      </c>
      <c r="F82" s="144">
        <v>0.2</v>
      </c>
      <c r="G82" s="31"/>
      <c r="H82" s="130">
        <f t="shared" si="5"/>
        <v>5600000</v>
      </c>
      <c r="I82" s="297"/>
      <c r="J82" s="60"/>
      <c r="K82" s="473"/>
    </row>
    <row r="83" spans="1:11" x14ac:dyDescent="0.2">
      <c r="B83" s="311" t="s">
        <v>960</v>
      </c>
      <c r="C83" s="31">
        <v>22</v>
      </c>
      <c r="D83" s="31" t="s">
        <v>1059</v>
      </c>
      <c r="E83" s="130">
        <v>65000</v>
      </c>
      <c r="F83" s="144">
        <v>0.2</v>
      </c>
      <c r="G83" s="31"/>
      <c r="H83" s="130">
        <f t="shared" si="5"/>
        <v>286000</v>
      </c>
      <c r="I83" s="297"/>
      <c r="J83" s="60"/>
      <c r="K83" s="473"/>
    </row>
    <row r="84" spans="1:11" x14ac:dyDescent="0.2">
      <c r="B84" s="311" t="s">
        <v>961</v>
      </c>
      <c r="C84" s="31">
        <v>22</v>
      </c>
      <c r="D84" s="31" t="s">
        <v>1059</v>
      </c>
      <c r="E84" s="130">
        <v>150000</v>
      </c>
      <c r="F84" s="144">
        <v>0.2</v>
      </c>
      <c r="G84" s="31"/>
      <c r="H84" s="130">
        <f t="shared" si="5"/>
        <v>660000</v>
      </c>
      <c r="I84" s="297"/>
      <c r="J84" s="60"/>
      <c r="K84" s="473"/>
    </row>
    <row r="85" spans="1:11" x14ac:dyDescent="0.2">
      <c r="B85" s="311" t="s">
        <v>1070</v>
      </c>
      <c r="C85" s="31">
        <v>22</v>
      </c>
      <c r="D85" s="31" t="s">
        <v>969</v>
      </c>
      <c r="E85" s="130">
        <v>150000</v>
      </c>
      <c r="F85" s="144">
        <v>0.2</v>
      </c>
      <c r="G85" s="31"/>
      <c r="H85" s="130">
        <f t="shared" si="5"/>
        <v>660000</v>
      </c>
      <c r="J85" s="60"/>
      <c r="K85" s="473"/>
    </row>
    <row r="86" spans="1:11" ht="28.5" x14ac:dyDescent="0.2">
      <c r="B86" s="481" t="s">
        <v>950</v>
      </c>
      <c r="C86" s="31">
        <v>130</v>
      </c>
      <c r="D86" s="31" t="s">
        <v>270</v>
      </c>
      <c r="E86" s="130">
        <v>2150000</v>
      </c>
      <c r="F86" s="144"/>
      <c r="G86" s="31"/>
      <c r="H86" s="130">
        <f>C86*E86</f>
        <v>279500000</v>
      </c>
      <c r="I86" s="240"/>
      <c r="J86" s="327"/>
      <c r="K86" s="473"/>
    </row>
    <row r="87" spans="1:11" ht="28.5" x14ac:dyDescent="0.2">
      <c r="B87" s="481" t="s">
        <v>952</v>
      </c>
      <c r="C87" s="31">
        <v>130</v>
      </c>
      <c r="D87" s="31" t="s">
        <v>1000</v>
      </c>
      <c r="E87" s="130">
        <v>6000000</v>
      </c>
      <c r="F87" s="144"/>
      <c r="G87" s="31"/>
      <c r="H87" s="130">
        <f t="shared" ref="H87:H99" si="6">C87*E87</f>
        <v>780000000</v>
      </c>
      <c r="I87" s="240"/>
      <c r="J87" s="327"/>
      <c r="K87" s="473"/>
    </row>
    <row r="88" spans="1:11" s="2" customFormat="1" x14ac:dyDescent="0.2">
      <c r="A88" s="255"/>
      <c r="B88" s="481" t="s">
        <v>1036</v>
      </c>
      <c r="C88" s="31">
        <v>13</v>
      </c>
      <c r="D88" s="31" t="s">
        <v>1056</v>
      </c>
      <c r="E88" s="130">
        <f>'Categoria Costos Panela'!H704</f>
        <v>30379885.248000003</v>
      </c>
      <c r="F88" s="144"/>
      <c r="G88" s="31"/>
      <c r="H88" s="130">
        <f t="shared" si="6"/>
        <v>394938508.22400004</v>
      </c>
      <c r="I88" s="52"/>
      <c r="J88" s="327"/>
      <c r="K88" s="473"/>
    </row>
    <row r="89" spans="1:11" s="2" customFormat="1" x14ac:dyDescent="0.2">
      <c r="A89" s="255"/>
      <c r="B89" s="481" t="s">
        <v>1050</v>
      </c>
      <c r="C89" s="31">
        <v>13</v>
      </c>
      <c r="D89" s="31" t="s">
        <v>1056</v>
      </c>
      <c r="E89" s="130">
        <f>'Categoria Costos Panela'!H705</f>
        <v>43471239.700000003</v>
      </c>
      <c r="F89" s="144"/>
      <c r="G89" s="31"/>
      <c r="H89" s="130">
        <f t="shared" si="6"/>
        <v>565126116.10000002</v>
      </c>
      <c r="I89" s="52"/>
      <c r="J89" s="327"/>
      <c r="K89" s="473"/>
    </row>
    <row r="90" spans="1:11" s="2" customFormat="1" x14ac:dyDescent="0.2">
      <c r="A90" s="255"/>
      <c r="B90" s="481" t="s">
        <v>1039</v>
      </c>
      <c r="C90" s="31">
        <v>13</v>
      </c>
      <c r="D90" s="31" t="s">
        <v>1056</v>
      </c>
      <c r="E90" s="130">
        <f>'Categoria Costos Panela'!H672</f>
        <v>9793609.3920000009</v>
      </c>
      <c r="F90" s="144"/>
      <c r="G90" s="31"/>
      <c r="H90" s="130">
        <f t="shared" si="6"/>
        <v>127316922.09600002</v>
      </c>
      <c r="I90" s="52"/>
      <c r="J90" s="327"/>
      <c r="K90" s="473"/>
    </row>
    <row r="91" spans="1:11" s="2" customFormat="1" x14ac:dyDescent="0.2">
      <c r="A91" s="255"/>
      <c r="B91" s="481" t="s">
        <v>1038</v>
      </c>
      <c r="C91" s="31">
        <v>13</v>
      </c>
      <c r="D91" s="31" t="s">
        <v>1056</v>
      </c>
      <c r="E91" s="130">
        <f>'Categoria Costos Panela'!H673</f>
        <v>16788917.436000001</v>
      </c>
      <c r="F91" s="144"/>
      <c r="G91" s="31"/>
      <c r="H91" s="130">
        <f t="shared" si="6"/>
        <v>218255926.66800001</v>
      </c>
      <c r="I91" s="52"/>
      <c r="J91" s="327"/>
      <c r="K91" s="473"/>
    </row>
    <row r="92" spans="1:11" s="2" customFormat="1" x14ac:dyDescent="0.2">
      <c r="A92" s="255"/>
      <c r="B92" s="481" t="s">
        <v>337</v>
      </c>
      <c r="C92" s="31">
        <v>13</v>
      </c>
      <c r="D92" s="31" t="s">
        <v>1300</v>
      </c>
      <c r="E92" s="130">
        <v>12000000</v>
      </c>
      <c r="F92" s="144"/>
      <c r="G92" s="31"/>
      <c r="H92" s="130">
        <f t="shared" si="6"/>
        <v>156000000</v>
      </c>
      <c r="I92" s="242"/>
      <c r="J92" s="327"/>
      <c r="K92" s="473"/>
    </row>
    <row r="93" spans="1:11" s="2" customFormat="1" x14ac:dyDescent="0.2">
      <c r="A93" s="255"/>
      <c r="B93" s="38" t="s">
        <v>839</v>
      </c>
      <c r="C93" s="31">
        <v>13</v>
      </c>
      <c r="D93" s="31" t="s">
        <v>1300</v>
      </c>
      <c r="E93" s="130">
        <v>5000000</v>
      </c>
      <c r="F93" s="144"/>
      <c r="G93" s="31"/>
      <c r="H93" s="130">
        <f t="shared" si="6"/>
        <v>65000000</v>
      </c>
      <c r="I93" s="256"/>
      <c r="J93" s="327"/>
      <c r="K93" s="473"/>
    </row>
    <row r="94" spans="1:11" s="2" customFormat="1" x14ac:dyDescent="0.2">
      <c r="A94" s="255"/>
      <c r="B94" s="38" t="s">
        <v>843</v>
      </c>
      <c r="C94" s="31">
        <v>3</v>
      </c>
      <c r="D94" s="31" t="s">
        <v>1044</v>
      </c>
      <c r="E94" s="130">
        <v>26000000</v>
      </c>
      <c r="F94" s="144"/>
      <c r="G94" s="31"/>
      <c r="H94" s="130">
        <f t="shared" si="6"/>
        <v>78000000</v>
      </c>
      <c r="I94" s="256"/>
      <c r="J94" s="327"/>
      <c r="K94" s="473"/>
    </row>
    <row r="95" spans="1:11" s="2" customFormat="1" x14ac:dyDescent="0.2">
      <c r="B95" s="38" t="s">
        <v>134</v>
      </c>
      <c r="C95" s="31">
        <v>4</v>
      </c>
      <c r="D95" s="195" t="s">
        <v>270</v>
      </c>
      <c r="E95" s="483">
        <v>25000000</v>
      </c>
      <c r="F95" s="144"/>
      <c r="G95" s="31"/>
      <c r="H95" s="130">
        <f t="shared" si="6"/>
        <v>100000000</v>
      </c>
      <c r="I95" s="242"/>
      <c r="J95" s="327"/>
      <c r="K95" s="473"/>
    </row>
    <row r="96" spans="1:11" x14ac:dyDescent="0.2">
      <c r="B96" s="510" t="s">
        <v>142</v>
      </c>
      <c r="C96" s="31">
        <v>6</v>
      </c>
      <c r="D96" s="31" t="s">
        <v>270</v>
      </c>
      <c r="E96" s="32">
        <v>10000000</v>
      </c>
      <c r="F96" s="144"/>
      <c r="G96" s="31"/>
      <c r="H96" s="130">
        <f t="shared" si="6"/>
        <v>60000000</v>
      </c>
      <c r="I96" s="52"/>
      <c r="J96" s="60"/>
      <c r="K96" s="473"/>
    </row>
    <row r="97" spans="2:11" x14ac:dyDescent="0.2">
      <c r="B97" s="38" t="s">
        <v>352</v>
      </c>
      <c r="C97" s="31">
        <v>1</v>
      </c>
      <c r="D97" s="31" t="s">
        <v>270</v>
      </c>
      <c r="E97" s="32">
        <v>50000000</v>
      </c>
      <c r="F97" s="354"/>
      <c r="G97" s="31"/>
      <c r="H97" s="130">
        <f t="shared" si="6"/>
        <v>50000000</v>
      </c>
      <c r="I97" s="52"/>
      <c r="J97" s="60"/>
      <c r="K97" s="473"/>
    </row>
    <row r="98" spans="2:11" x14ac:dyDescent="0.2">
      <c r="B98" s="38" t="s">
        <v>1051</v>
      </c>
      <c r="C98" s="31">
        <v>13</v>
      </c>
      <c r="D98" s="31" t="s">
        <v>1074</v>
      </c>
      <c r="E98" s="130">
        <f>'Categoria Costos Panela'!H712</f>
        <v>14990309.340000002</v>
      </c>
      <c r="F98" s="31"/>
      <c r="G98" s="31"/>
      <c r="H98" s="130">
        <f t="shared" si="6"/>
        <v>194874021.42000002</v>
      </c>
      <c r="I98" s="52"/>
      <c r="J98" s="60"/>
      <c r="K98" s="473"/>
    </row>
    <row r="99" spans="2:11" x14ac:dyDescent="0.2">
      <c r="B99" s="38" t="s">
        <v>1052</v>
      </c>
      <c r="C99" s="31">
        <v>13</v>
      </c>
      <c r="D99" s="31" t="s">
        <v>1074</v>
      </c>
      <c r="E99" s="130">
        <f>'Categoria Costos Panela'!H713</f>
        <v>21735619.850000001</v>
      </c>
      <c r="F99" s="147"/>
      <c r="G99" s="31"/>
      <c r="H99" s="130">
        <f t="shared" si="6"/>
        <v>282563058.05000001</v>
      </c>
      <c r="J99" s="60"/>
      <c r="K99" s="473"/>
    </row>
    <row r="100" spans="2:11" x14ac:dyDescent="0.2">
      <c r="B100" s="38" t="s">
        <v>175</v>
      </c>
      <c r="C100" s="31">
        <f>13*5</f>
        <v>65</v>
      </c>
      <c r="D100" s="31" t="s">
        <v>270</v>
      </c>
      <c r="E100" s="130">
        <v>78000000</v>
      </c>
      <c r="F100" s="147">
        <v>0.3</v>
      </c>
      <c r="G100" s="31"/>
      <c r="H100" s="130">
        <f>C100*E100*F100</f>
        <v>1521000000</v>
      </c>
      <c r="J100" s="60"/>
      <c r="K100" s="473"/>
    </row>
    <row r="101" spans="2:11" x14ac:dyDescent="0.2">
      <c r="B101" s="38" t="s">
        <v>280</v>
      </c>
      <c r="C101" s="31">
        <f>13*3</f>
        <v>39</v>
      </c>
      <c r="D101" s="31" t="s">
        <v>270</v>
      </c>
      <c r="E101" s="130">
        <v>43000000</v>
      </c>
      <c r="F101" s="147">
        <v>0.5</v>
      </c>
      <c r="G101" s="31"/>
      <c r="H101" s="130">
        <f>C101*E101*F101</f>
        <v>838500000</v>
      </c>
      <c r="J101" s="60"/>
      <c r="K101" s="473"/>
    </row>
    <row r="102" spans="2:11" x14ac:dyDescent="0.2">
      <c r="B102" s="38" t="s">
        <v>254</v>
      </c>
      <c r="C102" s="31">
        <v>13</v>
      </c>
      <c r="D102" s="31" t="s">
        <v>270</v>
      </c>
      <c r="E102" s="130">
        <v>131000000</v>
      </c>
      <c r="F102" s="147">
        <v>0.3</v>
      </c>
      <c r="G102" s="31"/>
      <c r="H102" s="130">
        <f>C102*E102*F102</f>
        <v>510900000</v>
      </c>
      <c r="J102" s="60"/>
      <c r="K102" s="473"/>
    </row>
    <row r="103" spans="2:11" x14ac:dyDescent="0.2">
      <c r="B103" s="38" t="s">
        <v>257</v>
      </c>
      <c r="C103" s="31">
        <f>20*13</f>
        <v>260</v>
      </c>
      <c r="D103" s="31" t="s">
        <v>1075</v>
      </c>
      <c r="E103" s="130">
        <v>200000</v>
      </c>
      <c r="F103" s="147"/>
      <c r="G103" s="31"/>
      <c r="H103" s="130">
        <f>C103*E103</f>
        <v>52000000</v>
      </c>
      <c r="J103" s="60"/>
      <c r="K103" s="473"/>
    </row>
    <row r="104" spans="2:11" ht="28.5" x14ac:dyDescent="0.2">
      <c r="B104" s="38" t="s">
        <v>1301</v>
      </c>
      <c r="C104" s="31">
        <v>13</v>
      </c>
      <c r="D104" s="31" t="s">
        <v>1074</v>
      </c>
      <c r="E104" s="32">
        <f>'Categoria Costos Panela'!C724</f>
        <v>42000000</v>
      </c>
      <c r="F104" s="31"/>
      <c r="G104" s="31"/>
      <c r="H104" s="130">
        <f t="shared" ref="H104:H110" si="7">C104*E104</f>
        <v>546000000</v>
      </c>
      <c r="J104" s="60"/>
      <c r="K104" s="473"/>
    </row>
    <row r="105" spans="2:11" x14ac:dyDescent="0.2">
      <c r="B105" s="38" t="s">
        <v>155</v>
      </c>
      <c r="C105" s="484">
        <v>13</v>
      </c>
      <c r="D105" s="31" t="s">
        <v>861</v>
      </c>
      <c r="E105" s="32">
        <v>5000000</v>
      </c>
      <c r="F105" s="31"/>
      <c r="G105" s="31"/>
      <c r="H105" s="130">
        <f t="shared" si="7"/>
        <v>65000000</v>
      </c>
      <c r="J105" s="60"/>
      <c r="K105" s="473"/>
    </row>
    <row r="106" spans="2:11" x14ac:dyDescent="0.2">
      <c r="B106" s="38" t="s">
        <v>156</v>
      </c>
      <c r="C106" s="484">
        <v>13</v>
      </c>
      <c r="D106" s="31" t="s">
        <v>861</v>
      </c>
      <c r="E106" s="32">
        <v>1500000</v>
      </c>
      <c r="F106" s="31"/>
      <c r="G106" s="31"/>
      <c r="H106" s="130">
        <f t="shared" si="7"/>
        <v>19500000</v>
      </c>
      <c r="J106" s="60"/>
      <c r="K106" s="473"/>
    </row>
    <row r="107" spans="2:11" x14ac:dyDescent="0.2">
      <c r="B107" s="38" t="s">
        <v>158</v>
      </c>
      <c r="C107" s="484">
        <v>13</v>
      </c>
      <c r="D107" s="31" t="s">
        <v>248</v>
      </c>
      <c r="E107" s="32">
        <v>1000000</v>
      </c>
      <c r="F107" s="31"/>
      <c r="G107" s="31"/>
      <c r="H107" s="130">
        <f t="shared" si="7"/>
        <v>13000000</v>
      </c>
      <c r="J107" s="60"/>
      <c r="K107" s="473"/>
    </row>
    <row r="108" spans="2:11" x14ac:dyDescent="0.2">
      <c r="B108" s="38" t="s">
        <v>160</v>
      </c>
      <c r="C108" s="484">
        <v>13</v>
      </c>
      <c r="D108" s="31" t="s">
        <v>248</v>
      </c>
      <c r="E108" s="32">
        <v>300000</v>
      </c>
      <c r="F108" s="31"/>
      <c r="G108" s="31"/>
      <c r="H108" s="130">
        <f t="shared" si="7"/>
        <v>3900000</v>
      </c>
      <c r="J108" s="60"/>
      <c r="K108" s="473"/>
    </row>
    <row r="109" spans="2:11" x14ac:dyDescent="0.2">
      <c r="B109" s="35" t="s">
        <v>162</v>
      </c>
      <c r="C109" s="314">
        <v>13</v>
      </c>
      <c r="D109" s="10" t="s">
        <v>248</v>
      </c>
      <c r="E109" s="48">
        <v>3000000</v>
      </c>
      <c r="F109" s="244"/>
      <c r="G109" s="10"/>
      <c r="H109" s="130">
        <f t="shared" si="7"/>
        <v>39000000</v>
      </c>
      <c r="J109" s="60"/>
      <c r="K109" s="473"/>
    </row>
    <row r="110" spans="2:11" x14ac:dyDescent="0.2">
      <c r="B110" s="35" t="s">
        <v>163</v>
      </c>
      <c r="C110" s="314">
        <v>13</v>
      </c>
      <c r="D110" s="10" t="s">
        <v>248</v>
      </c>
      <c r="E110" s="48">
        <v>900000</v>
      </c>
      <c r="F110" s="244"/>
      <c r="G110" s="10"/>
      <c r="H110" s="130">
        <f t="shared" si="7"/>
        <v>11700000</v>
      </c>
      <c r="J110" s="60"/>
      <c r="K110" s="473"/>
    </row>
    <row r="111" spans="2:11" ht="15" x14ac:dyDescent="0.25">
      <c r="B111" s="35" t="s">
        <v>907</v>
      </c>
      <c r="C111" s="314"/>
      <c r="D111" s="10"/>
      <c r="E111" s="48"/>
      <c r="F111" s="10"/>
      <c r="G111" s="10"/>
      <c r="H111" s="130"/>
      <c r="I111" s="262" t="s">
        <v>782</v>
      </c>
      <c r="J111" s="60"/>
    </row>
    <row r="112" spans="2:11" ht="15" x14ac:dyDescent="0.25">
      <c r="B112" s="246" t="s">
        <v>1001</v>
      </c>
      <c r="C112" s="247"/>
      <c r="D112" s="248"/>
      <c r="E112" s="249"/>
      <c r="F112" s="249"/>
      <c r="G112" s="248"/>
      <c r="H112" s="262">
        <f>SUM(H70:H111)</f>
        <v>18242769222.557999</v>
      </c>
      <c r="I112" s="262">
        <f>H112/12</f>
        <v>1520230768.5465</v>
      </c>
    </row>
    <row r="113" spans="2:24" s="2" customFormat="1" ht="260.45" hidden="1" customHeight="1" x14ac:dyDescent="0.25">
      <c r="B113" s="263" t="s">
        <v>920</v>
      </c>
      <c r="C113" s="264"/>
      <c r="D113" s="264"/>
      <c r="E113" s="264"/>
      <c r="F113" s="264"/>
      <c r="G113" s="264"/>
      <c r="H113" s="262">
        <f>SUM(H76:H112)</f>
        <v>36015950945.115997</v>
      </c>
      <c r="I113" s="262" t="s">
        <v>782</v>
      </c>
      <c r="J113" s="1"/>
    </row>
    <row r="114" spans="2:24" ht="15" x14ac:dyDescent="0.25">
      <c r="B114" s="351" t="s">
        <v>1076</v>
      </c>
      <c r="H114" s="470">
        <f>H112-H88-H89-H90-H91-H98-H99-H104</f>
        <v>15913694670.000002</v>
      </c>
    </row>
    <row r="115" spans="2:24" s="2" customFormat="1" ht="15" x14ac:dyDescent="0.25">
      <c r="B115" s="468"/>
      <c r="H115" s="469"/>
    </row>
    <row r="116" spans="2:24" s="253" customFormat="1" ht="390.95" customHeight="1" x14ac:dyDescent="0.2">
      <c r="B116" s="698" t="s">
        <v>1327</v>
      </c>
      <c r="C116" s="698"/>
      <c r="D116" s="698"/>
      <c r="E116" s="698"/>
      <c r="F116" s="698"/>
      <c r="G116" s="698"/>
      <c r="H116" s="698"/>
      <c r="J116" s="67"/>
    </row>
    <row r="117" spans="2:24" x14ac:dyDescent="0.2">
      <c r="B117" s="252"/>
      <c r="C117" s="2"/>
      <c r="D117" s="2"/>
      <c r="E117" s="2"/>
      <c r="F117" s="235"/>
      <c r="G117" s="235"/>
    </row>
    <row r="118" spans="2:24" x14ac:dyDescent="0.2">
      <c r="B118" s="299"/>
      <c r="C118" s="2"/>
      <c r="D118" s="2"/>
      <c r="E118" s="2"/>
      <c r="F118" s="235"/>
      <c r="G118" s="235"/>
    </row>
    <row r="119" spans="2:24" ht="15" x14ac:dyDescent="0.25">
      <c r="B119" s="700" t="str">
        <f>B10</f>
        <v>2.3. Fortalecimiento de la oferta de insumos y servicios asociados al proceso de transformación agroindustrial de la panela</v>
      </c>
      <c r="C119" s="701"/>
      <c r="D119" s="701"/>
      <c r="E119" s="701"/>
      <c r="F119" s="701"/>
      <c r="G119" s="701"/>
      <c r="H119" s="701"/>
    </row>
    <row r="120" spans="2:24" ht="32.1" customHeight="1" x14ac:dyDescent="0.25">
      <c r="B120" s="697" t="str">
        <f>Portafolio_Dependencia_IE!F32</f>
        <v>2.3.1. Promover alianzas estratégicas entre productores y organizaciones agroindustriales para la obtención de panela con proveedores de insumos y servicios para la cadena, para lograr economías de escala y sinergias que permitan mayor eficiencia y rentabilidad en los procesos.</v>
      </c>
      <c r="C120" s="697"/>
      <c r="D120" s="697"/>
      <c r="E120" s="697"/>
      <c r="F120" s="697"/>
      <c r="G120" s="697"/>
      <c r="H120" s="697"/>
      <c r="I120"/>
    </row>
    <row r="121" spans="2:24" ht="36.950000000000003" customHeight="1" x14ac:dyDescent="0.25">
      <c r="B121" s="697" t="str">
        <f>Portafolio_Dependencia_IE!F33</f>
        <v>2.3.2. Fomentar la creación y fortalecimiento de empresas especializadas proveedoras de bienes y servicios para la transformación agroindustrial de la panela (insumos, labores de poscosecha, equipos de proceso industrial, logística, etc.), a través de acompañamiento técnico y comercial y la divulgación de los instrumentos financieros disponibles.</v>
      </c>
      <c r="C121" s="697"/>
      <c r="D121" s="697"/>
      <c r="E121" s="697"/>
      <c r="F121" s="697"/>
      <c r="G121" s="697"/>
      <c r="H121" s="697"/>
      <c r="I121"/>
    </row>
    <row r="122" spans="2:24" ht="27" customHeight="1" x14ac:dyDescent="0.25">
      <c r="B122" s="697" t="str">
        <f>Portafolio_Dependencia_IE!F34</f>
        <v xml:space="preserve">2.3.3. Promover el uso de empaque y embalaje innovador y/o ambientalmente amigable en la panela y sus derivados, a través de acompañamiento técnico y acercamiento con la oferta de estos insumos. </v>
      </c>
      <c r="C122" s="697"/>
      <c r="D122" s="697"/>
      <c r="E122" s="697"/>
      <c r="F122" s="697"/>
      <c r="G122" s="697"/>
      <c r="H122" s="697"/>
      <c r="I122"/>
    </row>
    <row r="123" spans="2:24" ht="36.950000000000003" customHeight="1" x14ac:dyDescent="0.25">
      <c r="B123" s="697" t="str">
        <f>Portafolio_Dependencia_IE!F35</f>
        <v>2.3.4. Promover la disminución de costos por concepto de transporte entre las unidades productoras y los centros de acopio y/o comercialización, mediante el acercamiento y  acompañamiento a las empresas oferentes de transporte y a los productores de panela, una vez se den los avances en la actividad 5.3.4 que contempla la gestión y promoción de la oferta institucional para la conectividad vial.</v>
      </c>
      <c r="C123" s="697"/>
      <c r="D123" s="697"/>
      <c r="E123" s="697"/>
      <c r="F123" s="697"/>
      <c r="G123" s="697"/>
      <c r="H123" s="697"/>
      <c r="I123"/>
    </row>
    <row r="124" spans="2:24" ht="14.1" customHeight="1" x14ac:dyDescent="0.25">
      <c r="B124" s="64"/>
      <c r="C124" s="252"/>
      <c r="D124" s="2"/>
      <c r="E124" s="2"/>
      <c r="F124" s="2"/>
      <c r="G124" s="235"/>
      <c r="H124" s="235"/>
      <c r="I124"/>
    </row>
    <row r="125" spans="2:24" ht="15" x14ac:dyDescent="0.25">
      <c r="B125" s="236" t="s">
        <v>773</v>
      </c>
      <c r="C125" s="101"/>
      <c r="D125" s="101"/>
      <c r="E125" s="101"/>
      <c r="F125" s="101"/>
      <c r="G125" s="101"/>
      <c r="H125" s="101"/>
    </row>
    <row r="126" spans="2:24" ht="15" x14ac:dyDescent="0.25">
      <c r="B126" s="237" t="s">
        <v>774</v>
      </c>
      <c r="C126" s="237" t="s">
        <v>131</v>
      </c>
      <c r="D126" s="237" t="s">
        <v>7</v>
      </c>
      <c r="E126" s="237" t="s">
        <v>6</v>
      </c>
      <c r="F126" s="238" t="s">
        <v>775</v>
      </c>
      <c r="G126" s="237" t="s">
        <v>776</v>
      </c>
      <c r="H126" s="237" t="s">
        <v>777</v>
      </c>
      <c r="X126" s="239"/>
    </row>
    <row r="127" spans="2:24" x14ac:dyDescent="0.2">
      <c r="B127" s="38" t="s">
        <v>370</v>
      </c>
      <c r="C127" s="32">
        <v>13</v>
      </c>
      <c r="D127" s="31" t="s">
        <v>270</v>
      </c>
      <c r="E127" s="32">
        <v>300000</v>
      </c>
      <c r="F127" s="144"/>
      <c r="G127" s="31"/>
      <c r="H127" s="32">
        <f>C127*E127</f>
        <v>3900000</v>
      </c>
    </row>
    <row r="128" spans="2:24" x14ac:dyDescent="0.2">
      <c r="B128" s="38" t="s">
        <v>371</v>
      </c>
      <c r="C128" s="32">
        <v>13</v>
      </c>
      <c r="D128" s="31" t="s">
        <v>270</v>
      </c>
      <c r="E128" s="32">
        <v>1000000</v>
      </c>
      <c r="F128" s="144"/>
      <c r="G128" s="31"/>
      <c r="H128" s="32">
        <f>C128*E128</f>
        <v>13000000</v>
      </c>
    </row>
    <row r="129" spans="2:10" x14ac:dyDescent="0.2">
      <c r="B129" s="38" t="s">
        <v>369</v>
      </c>
      <c r="C129" s="32">
        <v>13</v>
      </c>
      <c r="D129" s="31" t="s">
        <v>270</v>
      </c>
      <c r="E129" s="32">
        <v>60000</v>
      </c>
      <c r="F129" s="144"/>
      <c r="G129" s="31"/>
      <c r="H129" s="32">
        <f>C129*E129</f>
        <v>780000</v>
      </c>
    </row>
    <row r="130" spans="2:10" x14ac:dyDescent="0.2">
      <c r="B130" s="38" t="s">
        <v>940</v>
      </c>
      <c r="C130" s="32">
        <v>2</v>
      </c>
      <c r="D130" s="31" t="s">
        <v>947</v>
      </c>
      <c r="E130" s="32">
        <v>13540000</v>
      </c>
      <c r="F130" s="144">
        <v>0.1</v>
      </c>
      <c r="G130" s="31">
        <v>11.5</v>
      </c>
      <c r="H130" s="32">
        <f>+C130*E130*F130*G130</f>
        <v>31142000</v>
      </c>
    </row>
    <row r="131" spans="2:10" x14ac:dyDescent="0.2">
      <c r="B131" s="38" t="s">
        <v>941</v>
      </c>
      <c r="C131" s="32">
        <v>20</v>
      </c>
      <c r="D131" s="31" t="s">
        <v>947</v>
      </c>
      <c r="E131" s="32">
        <v>4788000</v>
      </c>
      <c r="F131" s="144">
        <v>0.1</v>
      </c>
      <c r="G131" s="31">
        <v>11.5</v>
      </c>
      <c r="H131" s="32">
        <f>+C131*E131*F131*G131</f>
        <v>110124000</v>
      </c>
      <c r="I131" s="242"/>
      <c r="J131" s="2"/>
    </row>
    <row r="132" spans="2:10" x14ac:dyDescent="0.2">
      <c r="B132" s="38" t="s">
        <v>939</v>
      </c>
      <c r="C132" s="32">
        <v>13</v>
      </c>
      <c r="D132" s="31" t="s">
        <v>947</v>
      </c>
      <c r="E132" s="32">
        <v>6935000</v>
      </c>
      <c r="F132" s="144">
        <v>0.1</v>
      </c>
      <c r="G132" s="31">
        <v>11</v>
      </c>
      <c r="H132" s="32">
        <f>+C132*E132*F132*G132</f>
        <v>99170500</v>
      </c>
    </row>
    <row r="133" spans="2:10" x14ac:dyDescent="0.2">
      <c r="B133" s="38" t="s">
        <v>989</v>
      </c>
      <c r="C133" s="32">
        <v>8</v>
      </c>
      <c r="D133" s="31" t="s">
        <v>947</v>
      </c>
      <c r="E133" s="32">
        <v>4788000</v>
      </c>
      <c r="F133" s="144">
        <v>0.5</v>
      </c>
      <c r="G133" s="31">
        <v>11</v>
      </c>
      <c r="H133" s="32">
        <f>+C133*E133*F133*G133</f>
        <v>210672000</v>
      </c>
    </row>
    <row r="134" spans="2:10" x14ac:dyDescent="0.2">
      <c r="B134" s="38" t="s">
        <v>1042</v>
      </c>
      <c r="C134" s="32">
        <v>13</v>
      </c>
      <c r="D134" s="31" t="s">
        <v>1041</v>
      </c>
      <c r="E134" s="32">
        <v>2040090</v>
      </c>
      <c r="F134" s="144"/>
      <c r="G134" s="31"/>
      <c r="H134" s="32">
        <f>C134*E134</f>
        <v>26521170</v>
      </c>
    </row>
    <row r="135" spans="2:10" x14ac:dyDescent="0.2">
      <c r="B135" s="481" t="s">
        <v>996</v>
      </c>
      <c r="C135" s="31">
        <v>1</v>
      </c>
      <c r="D135" s="31" t="s">
        <v>1069</v>
      </c>
      <c r="E135" s="130">
        <v>8000000</v>
      </c>
      <c r="F135" s="144">
        <v>0.1</v>
      </c>
      <c r="G135" s="31">
        <v>12</v>
      </c>
      <c r="H135" s="130">
        <f>C135*E135*F135*G135</f>
        <v>9600000</v>
      </c>
      <c r="I135" s="240"/>
      <c r="J135" s="2"/>
    </row>
    <row r="136" spans="2:10" x14ac:dyDescent="0.2">
      <c r="B136" s="311" t="s">
        <v>957</v>
      </c>
      <c r="C136" s="31">
        <v>22</v>
      </c>
      <c r="D136" s="31" t="s">
        <v>1059</v>
      </c>
      <c r="E136" s="130">
        <v>1625000</v>
      </c>
      <c r="F136" s="144">
        <v>0.2</v>
      </c>
      <c r="G136" s="31"/>
      <c r="H136" s="130">
        <f t="shared" ref="H136:H141" si="8">C136*E136*F136</f>
        <v>7150000</v>
      </c>
      <c r="I136" s="297"/>
    </row>
    <row r="137" spans="2:10" x14ac:dyDescent="0.2">
      <c r="B137" s="474" t="s">
        <v>958</v>
      </c>
      <c r="C137" s="31">
        <v>22</v>
      </c>
      <c r="D137" s="31" t="s">
        <v>1059</v>
      </c>
      <c r="E137" s="130">
        <v>7000000</v>
      </c>
      <c r="F137" s="144">
        <v>0.2</v>
      </c>
      <c r="G137" s="31"/>
      <c r="H137" s="130">
        <f t="shared" si="8"/>
        <v>30800000</v>
      </c>
      <c r="I137" s="297"/>
    </row>
    <row r="138" spans="2:10" x14ac:dyDescent="0.2">
      <c r="B138" s="311" t="s">
        <v>959</v>
      </c>
      <c r="C138" s="31">
        <v>4</v>
      </c>
      <c r="D138" s="31" t="s">
        <v>1059</v>
      </c>
      <c r="E138" s="130">
        <v>5700000</v>
      </c>
      <c r="F138" s="144">
        <v>0.2</v>
      </c>
      <c r="G138" s="31"/>
      <c r="H138" s="130">
        <f t="shared" si="8"/>
        <v>4560000</v>
      </c>
      <c r="I138" s="297"/>
    </row>
    <row r="139" spans="2:10" x14ac:dyDescent="0.2">
      <c r="B139" s="311" t="s">
        <v>960</v>
      </c>
      <c r="C139" s="31">
        <v>22</v>
      </c>
      <c r="D139" s="31" t="s">
        <v>1059</v>
      </c>
      <c r="E139" s="130">
        <v>65000</v>
      </c>
      <c r="F139" s="144">
        <v>0.2</v>
      </c>
      <c r="G139" s="31"/>
      <c r="H139" s="130">
        <f t="shared" si="8"/>
        <v>286000</v>
      </c>
      <c r="I139" s="297"/>
    </row>
    <row r="140" spans="2:10" x14ac:dyDescent="0.2">
      <c r="B140" s="311" t="s">
        <v>961</v>
      </c>
      <c r="C140" s="31">
        <v>22</v>
      </c>
      <c r="D140" s="31" t="s">
        <v>1059</v>
      </c>
      <c r="E140" s="130">
        <v>150000</v>
      </c>
      <c r="F140" s="144">
        <v>0.2</v>
      </c>
      <c r="G140" s="31"/>
      <c r="H140" s="130">
        <f t="shared" si="8"/>
        <v>660000</v>
      </c>
      <c r="I140" s="297"/>
    </row>
    <row r="141" spans="2:10" x14ac:dyDescent="0.2">
      <c r="B141" s="311" t="s">
        <v>1070</v>
      </c>
      <c r="C141" s="31">
        <v>22</v>
      </c>
      <c r="D141" s="31" t="s">
        <v>969</v>
      </c>
      <c r="E141" s="130">
        <v>150000</v>
      </c>
      <c r="F141" s="144">
        <v>0.2</v>
      </c>
      <c r="G141" s="31"/>
      <c r="H141" s="130">
        <f t="shared" si="8"/>
        <v>660000</v>
      </c>
    </row>
    <row r="142" spans="2:10" ht="28.5" x14ac:dyDescent="0.2">
      <c r="B142" s="38" t="s">
        <v>950</v>
      </c>
      <c r="C142" s="32">
        <f>3*13</f>
        <v>39</v>
      </c>
      <c r="D142" s="31" t="s">
        <v>270</v>
      </c>
      <c r="E142" s="32">
        <v>2150000</v>
      </c>
      <c r="F142" s="144"/>
      <c r="G142" s="31"/>
      <c r="H142" s="32">
        <f>C142*E142</f>
        <v>83850000</v>
      </c>
      <c r="I142" s="242"/>
      <c r="J142" s="2"/>
    </row>
    <row r="143" spans="2:10" x14ac:dyDescent="0.2">
      <c r="B143" s="38" t="s">
        <v>134</v>
      </c>
      <c r="C143" s="32">
        <f>13</f>
        <v>13</v>
      </c>
      <c r="D143" s="31" t="s">
        <v>270</v>
      </c>
      <c r="E143" s="32">
        <v>25000000</v>
      </c>
      <c r="F143" s="31"/>
      <c r="G143" s="31"/>
      <c r="H143" s="32">
        <f t="shared" ref="H143:H155" si="9">C143*E143</f>
        <v>325000000</v>
      </c>
      <c r="I143" s="242"/>
      <c r="J143" s="2"/>
    </row>
    <row r="144" spans="2:10" x14ac:dyDescent="0.2">
      <c r="B144" s="38" t="s">
        <v>142</v>
      </c>
      <c r="C144" s="32">
        <f>13</f>
        <v>13</v>
      </c>
      <c r="D144" s="31" t="s">
        <v>270</v>
      </c>
      <c r="E144" s="32">
        <v>10000000</v>
      </c>
      <c r="F144" s="147"/>
      <c r="G144" s="31"/>
      <c r="H144" s="32">
        <f t="shared" si="9"/>
        <v>130000000</v>
      </c>
      <c r="I144" s="242"/>
      <c r="J144" s="2"/>
    </row>
    <row r="145" spans="2:10" ht="28.5" x14ac:dyDescent="0.2">
      <c r="B145" s="38" t="s">
        <v>831</v>
      </c>
      <c r="C145" s="32">
        <v>13</v>
      </c>
      <c r="D145" s="31" t="s">
        <v>270</v>
      </c>
      <c r="E145" s="32">
        <v>6000000</v>
      </c>
      <c r="F145" s="31"/>
      <c r="G145" s="31"/>
      <c r="H145" s="32">
        <f t="shared" si="9"/>
        <v>78000000</v>
      </c>
      <c r="I145" s="240"/>
      <c r="J145" s="2"/>
    </row>
    <row r="146" spans="2:10" x14ac:dyDescent="0.2">
      <c r="B146" s="481" t="s">
        <v>1039</v>
      </c>
      <c r="C146" s="31">
        <v>13</v>
      </c>
      <c r="D146" s="31" t="s">
        <v>1056</v>
      </c>
      <c r="E146" s="32">
        <f>'Categoria Costos Panela'!H672</f>
        <v>9793609.3920000009</v>
      </c>
      <c r="F146" s="144"/>
      <c r="G146" s="31"/>
      <c r="H146" s="32">
        <f t="shared" si="9"/>
        <v>127316922.09600002</v>
      </c>
      <c r="I146" s="242"/>
      <c r="J146" s="2"/>
    </row>
    <row r="147" spans="2:10" x14ac:dyDescent="0.2">
      <c r="B147" s="481" t="s">
        <v>1038</v>
      </c>
      <c r="C147" s="31">
        <v>13</v>
      </c>
      <c r="D147" s="31" t="s">
        <v>1056</v>
      </c>
      <c r="E147" s="32">
        <f>'Categoria Costos Panela'!H673</f>
        <v>16788917.436000001</v>
      </c>
      <c r="F147" s="147"/>
      <c r="G147" s="31"/>
      <c r="H147" s="32">
        <f t="shared" si="9"/>
        <v>218255926.66800001</v>
      </c>
      <c r="I147" s="242"/>
      <c r="J147" s="2"/>
    </row>
    <row r="148" spans="2:10" x14ac:dyDescent="0.2">
      <c r="B148" s="38" t="s">
        <v>1054</v>
      </c>
      <c r="C148" s="32">
        <v>13</v>
      </c>
      <c r="D148" s="31" t="s">
        <v>1056</v>
      </c>
      <c r="E148" s="32">
        <f>'Categoria Costos Panela'!H729</f>
        <v>6995477.6920000017</v>
      </c>
      <c r="F148" s="147"/>
      <c r="G148" s="31"/>
      <c r="H148" s="32">
        <f t="shared" si="9"/>
        <v>90941209.996000022</v>
      </c>
      <c r="I148" s="242"/>
      <c r="J148" s="2"/>
    </row>
    <row r="149" spans="2:10" x14ac:dyDescent="0.2">
      <c r="B149" s="38" t="s">
        <v>1055</v>
      </c>
      <c r="C149" s="32">
        <v>13</v>
      </c>
      <c r="D149" s="31" t="s">
        <v>1056</v>
      </c>
      <c r="E149" s="32">
        <f>'Categoria Costos Panela'!H730</f>
        <v>13041371.91</v>
      </c>
      <c r="F149" s="147"/>
      <c r="G149" s="31"/>
      <c r="H149" s="32">
        <f t="shared" si="9"/>
        <v>169537834.83000001</v>
      </c>
      <c r="I149" s="242"/>
      <c r="J149" s="2"/>
    </row>
    <row r="150" spans="2:10" x14ac:dyDescent="0.2">
      <c r="B150" s="38" t="s">
        <v>842</v>
      </c>
      <c r="C150" s="32">
        <v>1</v>
      </c>
      <c r="D150" s="31" t="s">
        <v>270</v>
      </c>
      <c r="E150" s="32">
        <v>200000000</v>
      </c>
      <c r="F150" s="31"/>
      <c r="G150" s="31"/>
      <c r="H150" s="32">
        <f t="shared" si="9"/>
        <v>200000000</v>
      </c>
      <c r="I150" s="240"/>
      <c r="J150" s="2"/>
    </row>
    <row r="151" spans="2:10" x14ac:dyDescent="0.2">
      <c r="B151" s="38" t="s">
        <v>155</v>
      </c>
      <c r="C151" s="32">
        <v>13</v>
      </c>
      <c r="D151" s="31" t="s">
        <v>861</v>
      </c>
      <c r="E151" s="32">
        <v>5000000</v>
      </c>
      <c r="F151" s="31"/>
      <c r="G151" s="31"/>
      <c r="H151" s="32">
        <f t="shared" si="9"/>
        <v>65000000</v>
      </c>
      <c r="I151" s="240"/>
      <c r="J151" s="2"/>
    </row>
    <row r="152" spans="2:10" x14ac:dyDescent="0.2">
      <c r="B152" s="38" t="s">
        <v>156</v>
      </c>
      <c r="C152" s="32">
        <v>13</v>
      </c>
      <c r="D152" s="31" t="s">
        <v>861</v>
      </c>
      <c r="E152" s="32">
        <v>1500000</v>
      </c>
      <c r="F152" s="147"/>
      <c r="G152" s="31"/>
      <c r="H152" s="32">
        <f t="shared" si="9"/>
        <v>19500000</v>
      </c>
      <c r="I152" s="52"/>
    </row>
    <row r="153" spans="2:10" x14ac:dyDescent="0.2">
      <c r="B153" s="38" t="s">
        <v>158</v>
      </c>
      <c r="C153" s="32">
        <v>13</v>
      </c>
      <c r="D153" s="31" t="s">
        <v>995</v>
      </c>
      <c r="E153" s="32">
        <v>1000000</v>
      </c>
      <c r="F153" s="31"/>
      <c r="G153" s="31"/>
      <c r="H153" s="32">
        <f t="shared" si="9"/>
        <v>13000000</v>
      </c>
      <c r="I153" s="52"/>
    </row>
    <row r="154" spans="2:10" x14ac:dyDescent="0.2">
      <c r="B154" s="38" t="s">
        <v>156</v>
      </c>
      <c r="C154" s="32">
        <v>13</v>
      </c>
      <c r="D154" s="31" t="s">
        <v>995</v>
      </c>
      <c r="E154" s="32">
        <v>300000</v>
      </c>
      <c r="F154" s="31"/>
      <c r="G154" s="31"/>
      <c r="H154" s="32">
        <f t="shared" si="9"/>
        <v>3900000</v>
      </c>
      <c r="I154" s="52"/>
    </row>
    <row r="155" spans="2:10" x14ac:dyDescent="0.2">
      <c r="B155" s="38" t="s">
        <v>840</v>
      </c>
      <c r="C155" s="32">
        <v>13</v>
      </c>
      <c r="D155" s="31" t="s">
        <v>270</v>
      </c>
      <c r="E155" s="32">
        <v>6000000</v>
      </c>
      <c r="F155" s="147"/>
      <c r="G155" s="31"/>
      <c r="H155" s="32">
        <f t="shared" si="9"/>
        <v>78000000</v>
      </c>
    </row>
    <row r="156" spans="2:10" x14ac:dyDescent="0.2">
      <c r="B156" s="38" t="s">
        <v>872</v>
      </c>
      <c r="C156" s="31"/>
      <c r="D156" s="31"/>
      <c r="E156" s="32">
        <v>0</v>
      </c>
      <c r="F156" s="147"/>
      <c r="G156" s="31"/>
      <c r="H156" s="32" t="s">
        <v>781</v>
      </c>
    </row>
    <row r="157" spans="2:10" ht="13.5" customHeight="1" x14ac:dyDescent="0.2">
      <c r="B157" s="38"/>
      <c r="C157" s="31"/>
      <c r="D157" s="31"/>
      <c r="E157" s="32">
        <v>0</v>
      </c>
      <c r="F157" s="147"/>
      <c r="G157" s="31"/>
      <c r="H157" s="32">
        <f>C157*E157</f>
        <v>0</v>
      </c>
    </row>
    <row r="158" spans="2:10" x14ac:dyDescent="0.2">
      <c r="B158" s="38"/>
      <c r="C158" s="31"/>
      <c r="D158" s="31"/>
      <c r="E158" s="130"/>
      <c r="F158" s="147"/>
      <c r="G158" s="31"/>
      <c r="H158" s="32">
        <f>C158*E158</f>
        <v>0</v>
      </c>
    </row>
    <row r="159" spans="2:10" ht="15" x14ac:dyDescent="0.25">
      <c r="B159" s="246" t="s">
        <v>1057</v>
      </c>
      <c r="C159" s="247"/>
      <c r="D159" s="248"/>
      <c r="E159" s="248"/>
      <c r="F159" s="249"/>
      <c r="G159" s="250"/>
      <c r="H159" s="245">
        <f>SUM(H127:H158)</f>
        <v>2151327563.5900002</v>
      </c>
      <c r="I159" s="245">
        <f>H159/12</f>
        <v>179277296.96583334</v>
      </c>
    </row>
    <row r="160" spans="2:10" ht="15" x14ac:dyDescent="0.25">
      <c r="B160" s="246" t="s">
        <v>1058</v>
      </c>
      <c r="C160" s="251"/>
      <c r="D160" s="251"/>
      <c r="E160" s="251"/>
      <c r="F160" s="251"/>
      <c r="H160" s="245">
        <f>H159-H146-H147-H148-H149</f>
        <v>1545275670.0000002</v>
      </c>
    </row>
    <row r="162" spans="2:10" s="2" customFormat="1" ht="219.6" customHeight="1" x14ac:dyDescent="0.2">
      <c r="B162" s="698" t="s">
        <v>1328</v>
      </c>
      <c r="C162" s="698"/>
      <c r="D162" s="698"/>
      <c r="E162" s="698"/>
      <c r="F162" s="698"/>
      <c r="G162" s="698"/>
      <c r="H162" s="698"/>
      <c r="I162" s="698"/>
      <c r="J162" s="698"/>
    </row>
  </sheetData>
  <sheetProtection algorithmName="SHA-512" hashValue="SNJJ3Kjpn5xozqwcm3iidbVQU+nUReuILq4RgXgXi/P6evf7Q9CjSBSxkMTsBz5WcFLPFXDdQxqphNssBsDcnQ==" saltValue="nSWk7a1cWnkwC0ZOuGuZew==" spinCount="100000" sheet="1" objects="1" scenarios="1"/>
  <mergeCells count="24">
    <mergeCell ref="B123:H123"/>
    <mergeCell ref="B63:H63"/>
    <mergeCell ref="B64:H64"/>
    <mergeCell ref="B65:H65"/>
    <mergeCell ref="B116:H116"/>
    <mergeCell ref="B119:H119"/>
    <mergeCell ref="B120:H120"/>
    <mergeCell ref="B66:H66"/>
    <mergeCell ref="B162:H162"/>
    <mergeCell ref="I162:J162"/>
    <mergeCell ref="B62:H62"/>
    <mergeCell ref="B13:H14"/>
    <mergeCell ref="B15:H15"/>
    <mergeCell ref="B16:H16"/>
    <mergeCell ref="B17:H17"/>
    <mergeCell ref="B18:H18"/>
    <mergeCell ref="B19:H19"/>
    <mergeCell ref="B20:H20"/>
    <mergeCell ref="B56:F56"/>
    <mergeCell ref="B58:H59"/>
    <mergeCell ref="B60:H60"/>
    <mergeCell ref="B61:H61"/>
    <mergeCell ref="B121:H121"/>
    <mergeCell ref="B122:H122"/>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D7E88-DC87-4349-99FB-E0EBF69ACC5B}">
  <dimension ref="A2:AA182"/>
  <sheetViews>
    <sheetView showGridLines="0" topLeftCell="B1" zoomScale="70" zoomScaleNormal="70" workbookViewId="0">
      <selection activeCell="B147" sqref="B147:H154"/>
    </sheetView>
  </sheetViews>
  <sheetFormatPr baseColWidth="10" defaultColWidth="10.7109375" defaultRowHeight="14.25" x14ac:dyDescent="0.2"/>
  <cols>
    <col min="1" max="1" width="9.42578125" style="1" customWidth="1"/>
    <col min="2" max="2" width="127.140625" style="1" customWidth="1"/>
    <col min="3" max="3" width="19.85546875" style="1" customWidth="1"/>
    <col min="4" max="4" width="27.140625" style="1" customWidth="1"/>
    <col min="5" max="5" width="22.42578125" style="1" customWidth="1"/>
    <col min="6" max="6" width="19.7109375" style="1" customWidth="1"/>
    <col min="7" max="7" width="19.7109375" style="1" bestFit="1" customWidth="1"/>
    <col min="8" max="8" width="21.5703125" style="1" customWidth="1"/>
    <col min="9" max="11" width="19.7109375" style="1" bestFit="1" customWidth="1"/>
    <col min="12" max="12" width="19.140625" style="1" bestFit="1" customWidth="1"/>
    <col min="13" max="22" width="19.7109375" style="1" bestFit="1" customWidth="1"/>
    <col min="23" max="23" width="20.42578125" style="1" bestFit="1" customWidth="1"/>
    <col min="24" max="24" width="25.42578125" style="1" customWidth="1"/>
    <col min="25" max="25" width="22.28515625" style="1" bestFit="1" customWidth="1"/>
    <col min="26" max="26" width="19.5703125" style="1" bestFit="1" customWidth="1"/>
    <col min="27" max="27" width="17" style="1" bestFit="1" customWidth="1"/>
    <col min="28" max="28" width="17.85546875" style="1" customWidth="1"/>
    <col min="29" max="16384" width="10.7109375" style="1"/>
  </cols>
  <sheetData>
    <row r="2" spans="1:27" ht="15" x14ac:dyDescent="0.25">
      <c r="B2" s="219" t="s">
        <v>1400</v>
      </c>
    </row>
    <row r="3" spans="1:27" s="2" customFormat="1" ht="15" x14ac:dyDescent="0.25">
      <c r="A3" s="71"/>
      <c r="B3" s="71"/>
    </row>
    <row r="4" spans="1:27" ht="21.6" customHeight="1" x14ac:dyDescent="0.25">
      <c r="A4" s="220"/>
      <c r="B4" s="221" t="str" cm="1">
        <f t="array" ref="B4:B6">Portafolio_Dependencia_IE!C36:C38</f>
        <v>3. Aumento del consumo de panela y sus derivados en el mercado nacional e internacional</v>
      </c>
      <c r="C4" s="71"/>
      <c r="D4" s="222"/>
    </row>
    <row r="5" spans="1:27" ht="26.1" customHeight="1" x14ac:dyDescent="0.2">
      <c r="B5" s="1">
        <v>0</v>
      </c>
    </row>
    <row r="6" spans="1:27" ht="15" x14ac:dyDescent="0.25">
      <c r="B6" s="1">
        <v>0</v>
      </c>
      <c r="E6" s="121">
        <v>1</v>
      </c>
      <c r="F6" s="121">
        <v>2</v>
      </c>
      <c r="G6" s="121">
        <v>3</v>
      </c>
      <c r="H6" s="121">
        <v>4</v>
      </c>
      <c r="I6" s="121">
        <v>5</v>
      </c>
      <c r="J6" s="121">
        <v>6</v>
      </c>
      <c r="K6" s="121">
        <v>7</v>
      </c>
      <c r="L6" s="121">
        <v>8</v>
      </c>
      <c r="M6" s="121">
        <v>9</v>
      </c>
      <c r="N6" s="121">
        <v>10</v>
      </c>
      <c r="O6" s="121">
        <v>11</v>
      </c>
      <c r="P6" s="121">
        <v>12</v>
      </c>
      <c r="Q6" s="121">
        <v>13</v>
      </c>
      <c r="R6" s="121">
        <v>14</v>
      </c>
      <c r="S6" s="121">
        <v>15</v>
      </c>
      <c r="T6" s="121">
        <v>16</v>
      </c>
      <c r="U6" s="121">
        <v>17</v>
      </c>
      <c r="V6" s="121">
        <v>18</v>
      </c>
      <c r="W6" s="121">
        <v>19</v>
      </c>
      <c r="X6" s="121">
        <v>20</v>
      </c>
      <c r="Y6" s="121" t="s">
        <v>118</v>
      </c>
    </row>
    <row r="7" spans="1:27" s="22" customFormat="1" ht="15" x14ac:dyDescent="0.25">
      <c r="A7" s="1"/>
      <c r="B7" s="223" t="s">
        <v>784</v>
      </c>
      <c r="C7" s="224" t="s">
        <v>785</v>
      </c>
      <c r="D7" s="224" t="s">
        <v>786</v>
      </c>
      <c r="E7" s="225">
        <f>SUM(E8:E11)</f>
        <v>4900022986.1466665</v>
      </c>
      <c r="F7" s="225">
        <f t="shared" ref="F7:X7" si="0">SUM(F8:F11)</f>
        <v>12382279953.128666</v>
      </c>
      <c r="G7" s="225">
        <f t="shared" si="0"/>
        <v>14640688390.515999</v>
      </c>
      <c r="H7" s="225">
        <f t="shared" si="0"/>
        <v>13890833390.515999</v>
      </c>
      <c r="I7" s="225">
        <f t="shared" si="0"/>
        <v>15055943515.515999</v>
      </c>
      <c r="J7" s="225">
        <f t="shared" si="0"/>
        <v>16911021565.515999</v>
      </c>
      <c r="K7" s="225">
        <f t="shared" si="0"/>
        <v>16788182557.703499</v>
      </c>
      <c r="L7" s="225">
        <f t="shared" si="0"/>
        <v>12577598390.515999</v>
      </c>
      <c r="M7" s="225">
        <f t="shared" si="0"/>
        <v>14015338390.515999</v>
      </c>
      <c r="N7" s="225">
        <f t="shared" si="0"/>
        <v>12987598390.515999</v>
      </c>
      <c r="O7" s="225">
        <f t="shared" si="0"/>
        <v>12987598390.515999</v>
      </c>
      <c r="P7" s="225">
        <f t="shared" si="0"/>
        <v>13605338390.515999</v>
      </c>
      <c r="Q7" s="225">
        <f t="shared" si="0"/>
        <v>12987598390.515999</v>
      </c>
      <c r="R7" s="225">
        <f t="shared" si="0"/>
        <v>12987598390.515999</v>
      </c>
      <c r="S7" s="225">
        <f t="shared" si="0"/>
        <v>14015338390.515999</v>
      </c>
      <c r="T7" s="225">
        <f t="shared" si="0"/>
        <v>12577598390.515999</v>
      </c>
      <c r="U7" s="225">
        <f t="shared" si="0"/>
        <v>12987598390.515999</v>
      </c>
      <c r="V7" s="225">
        <f t="shared" si="0"/>
        <v>14015338390.515999</v>
      </c>
      <c r="W7" s="225">
        <f t="shared" si="0"/>
        <v>12987598390.515999</v>
      </c>
      <c r="X7" s="225">
        <f t="shared" si="0"/>
        <v>12365759132.849333</v>
      </c>
      <c r="Y7" s="225">
        <f>SUM(E7:X7)</f>
        <v>265666872178.08405</v>
      </c>
      <c r="Z7" s="560"/>
      <c r="AA7" s="562"/>
    </row>
    <row r="8" spans="1:27" s="226" customFormat="1" x14ac:dyDescent="0.2">
      <c r="B8" s="227" t="str">
        <f>Portafolio_Dependencia_IE!D36</f>
        <v>3.1. Desarrollo de estrategias para fomentar el consumo interno de panela y sus derivados</v>
      </c>
      <c r="C8" s="266" t="str">
        <f>Portafolio_Dependencia_IE!M36</f>
        <v>Mes 7 del año 1</v>
      </c>
      <c r="D8" s="266" t="str">
        <f>Portafolio_Dependencia_IE!N36</f>
        <v>Mes 12 del año 20</v>
      </c>
      <c r="E8" s="228">
        <f>I67*6</f>
        <v>1865517773</v>
      </c>
      <c r="F8" s="228">
        <f>H67</f>
        <v>3731035546</v>
      </c>
      <c r="G8" s="228">
        <f>H67</f>
        <v>3731035546</v>
      </c>
      <c r="H8" s="228">
        <f>H68</f>
        <v>3321035546</v>
      </c>
      <c r="I8" s="228">
        <f>H67</f>
        <v>3731035546</v>
      </c>
      <c r="J8" s="228">
        <f t="shared" ref="J8:W8" si="1">I8</f>
        <v>3731035546</v>
      </c>
      <c r="K8" s="228">
        <f t="shared" si="1"/>
        <v>3731035546</v>
      </c>
      <c r="L8" s="228">
        <f>H68</f>
        <v>3321035546</v>
      </c>
      <c r="M8" s="228">
        <f>H67</f>
        <v>3731035546</v>
      </c>
      <c r="N8" s="228">
        <f t="shared" si="1"/>
        <v>3731035546</v>
      </c>
      <c r="O8" s="228">
        <f t="shared" si="1"/>
        <v>3731035546</v>
      </c>
      <c r="P8" s="228">
        <f>L8</f>
        <v>3321035546</v>
      </c>
      <c r="Q8" s="228">
        <f>O8</f>
        <v>3731035546</v>
      </c>
      <c r="R8" s="228">
        <f t="shared" si="1"/>
        <v>3731035546</v>
      </c>
      <c r="S8" s="228">
        <f t="shared" si="1"/>
        <v>3731035546</v>
      </c>
      <c r="T8" s="228">
        <f>P8</f>
        <v>3321035546</v>
      </c>
      <c r="U8" s="228">
        <f>S8</f>
        <v>3731035546</v>
      </c>
      <c r="V8" s="228">
        <f>U8</f>
        <v>3731035546</v>
      </c>
      <c r="W8" s="228">
        <f t="shared" si="1"/>
        <v>3731035546</v>
      </c>
      <c r="X8" s="228">
        <f>I67*10</f>
        <v>3109196288.333333</v>
      </c>
      <c r="Y8" s="228">
        <f>SUM(E8:X8)</f>
        <v>70493353889.333328</v>
      </c>
      <c r="Z8" s="561"/>
      <c r="AA8" s="562"/>
    </row>
    <row r="9" spans="1:27" s="226" customFormat="1" x14ac:dyDescent="0.2">
      <c r="B9" s="227" t="str">
        <f>Portafolio_Dependencia_IE!D39</f>
        <v>3.2. Fortalecimiento de los mecanismos y canales de comercialización de la panela y sus derivados, en el mercado interno</v>
      </c>
      <c r="C9" s="266" t="str">
        <f>Portafolio_Dependencia_IE!M39</f>
        <v>Mes 3 del año 2</v>
      </c>
      <c r="D9" s="266" t="str">
        <f>Portafolio_Dependencia_IE!N39</f>
        <v>Mes 12 del año 20</v>
      </c>
      <c r="E9" s="228"/>
      <c r="F9" s="228">
        <f>I106*10</f>
        <v>3026592186.9366665</v>
      </c>
      <c r="G9" s="228">
        <f>H106+J106</f>
        <v>4257260624.3239999</v>
      </c>
      <c r="H9" s="228">
        <f>H106+K106</f>
        <v>4945145624.3239994</v>
      </c>
      <c r="I9" s="228">
        <f>H106+L106</f>
        <v>5700255749.3239994</v>
      </c>
      <c r="J9" s="228">
        <f>H106+M106</f>
        <v>6527593799.3239994</v>
      </c>
      <c r="K9" s="228">
        <f>H106+N106</f>
        <v>7432494791.5114994</v>
      </c>
      <c r="L9" s="228">
        <f>H106</f>
        <v>3631910624.3239999</v>
      </c>
      <c r="M9" s="228">
        <f>H106</f>
        <v>3631910624.3239999</v>
      </c>
      <c r="N9" s="228">
        <f t="shared" ref="N9:U9" si="2">M9</f>
        <v>3631910624.3239999</v>
      </c>
      <c r="O9" s="228">
        <f t="shared" si="2"/>
        <v>3631910624.3239999</v>
      </c>
      <c r="P9" s="228">
        <f t="shared" si="2"/>
        <v>3631910624.3239999</v>
      </c>
      <c r="Q9" s="228">
        <f t="shared" si="2"/>
        <v>3631910624.3239999</v>
      </c>
      <c r="R9" s="228">
        <f t="shared" si="2"/>
        <v>3631910624.3239999</v>
      </c>
      <c r="S9" s="228">
        <f t="shared" si="2"/>
        <v>3631910624.3239999</v>
      </c>
      <c r="T9" s="228">
        <f t="shared" si="2"/>
        <v>3631910624.3239999</v>
      </c>
      <c r="U9" s="228">
        <f t="shared" si="2"/>
        <v>3631910624.3239999</v>
      </c>
      <c r="V9" s="228">
        <f>U9</f>
        <v>3631910624.3239999</v>
      </c>
      <c r="W9" s="228">
        <f t="shared" ref="W9:X11" si="3">V9</f>
        <v>3631910624.3239999</v>
      </c>
      <c r="X9" s="228">
        <f t="shared" si="3"/>
        <v>3631910624.3239999</v>
      </c>
      <c r="Y9" s="228">
        <f t="shared" ref="Y9:Y11" si="4">SUM(E9:X9)</f>
        <v>79104180891.956146</v>
      </c>
      <c r="Z9" s="561"/>
      <c r="AA9" s="562"/>
    </row>
    <row r="10" spans="1:27" s="226" customFormat="1" x14ac:dyDescent="0.2">
      <c r="B10" s="227" t="str">
        <f>Portafolio_Dependencia_IE!D45</f>
        <v>3.3. Promoción de encadenamientos productivos, en la comercialización nacional e internacional de panela y sus derivados</v>
      </c>
      <c r="C10" s="266" t="str">
        <f>Portafolio_Dependencia_IE!M45</f>
        <v>Mes 7 del año 1</v>
      </c>
      <c r="D10" s="266" t="str">
        <f>Portafolio_Dependencia_IE!N45</f>
        <v>Mes 12 del año 20</v>
      </c>
      <c r="E10" s="228">
        <f>I143*6</f>
        <v>1479251491.7920001</v>
      </c>
      <c r="F10" s="228">
        <f>H143</f>
        <v>2958502983.5840001</v>
      </c>
      <c r="G10" s="228">
        <f>H143</f>
        <v>2958502983.5840001</v>
      </c>
      <c r="H10" s="228">
        <f t="shared" ref="H10:U10" si="5">G10</f>
        <v>2958502983.5840001</v>
      </c>
      <c r="I10" s="228">
        <f t="shared" si="5"/>
        <v>2958502983.5840001</v>
      </c>
      <c r="J10" s="228">
        <f t="shared" si="5"/>
        <v>2958502983.5840001</v>
      </c>
      <c r="K10" s="228">
        <f t="shared" si="5"/>
        <v>2958502983.5840001</v>
      </c>
      <c r="L10" s="228">
        <f t="shared" si="5"/>
        <v>2958502983.5840001</v>
      </c>
      <c r="M10" s="228">
        <f t="shared" si="5"/>
        <v>2958502983.5840001</v>
      </c>
      <c r="N10" s="228">
        <f t="shared" si="5"/>
        <v>2958502983.5840001</v>
      </c>
      <c r="O10" s="228">
        <f t="shared" si="5"/>
        <v>2958502983.5840001</v>
      </c>
      <c r="P10" s="228">
        <f t="shared" si="5"/>
        <v>2958502983.5840001</v>
      </c>
      <c r="Q10" s="228">
        <f t="shared" si="5"/>
        <v>2958502983.5840001</v>
      </c>
      <c r="R10" s="228">
        <f t="shared" si="5"/>
        <v>2958502983.5840001</v>
      </c>
      <c r="S10" s="228">
        <f t="shared" si="5"/>
        <v>2958502983.5840001</v>
      </c>
      <c r="T10" s="228">
        <f t="shared" si="5"/>
        <v>2958502983.5840001</v>
      </c>
      <c r="U10" s="228">
        <f t="shared" si="5"/>
        <v>2958502983.5840001</v>
      </c>
      <c r="V10" s="228">
        <f>U10</f>
        <v>2958502983.5840001</v>
      </c>
      <c r="W10" s="228">
        <f t="shared" si="3"/>
        <v>2958502983.5840001</v>
      </c>
      <c r="X10" s="228">
        <f t="shared" si="3"/>
        <v>2958502983.5840001</v>
      </c>
      <c r="Y10" s="228">
        <f t="shared" si="4"/>
        <v>57690808179.888</v>
      </c>
      <c r="Z10" s="561"/>
      <c r="AA10" s="562"/>
    </row>
    <row r="11" spans="1:27" s="226" customFormat="1" x14ac:dyDescent="0.2">
      <c r="B11" s="227" t="str">
        <f>Portafolio_Dependencia_IE!D50</f>
        <v>3.4. Incursión y posicionamiento de la panela y sus derivados en el mercado internacional</v>
      </c>
      <c r="C11" s="266" t="str">
        <f>Portafolio_Dependencia_IE!M50</f>
        <v>Mes 7 del año 1</v>
      </c>
      <c r="D11" s="266" t="str">
        <f>Portafolio_Dependencia_IE!N50</f>
        <v>Mes 12 del año 20</v>
      </c>
      <c r="E11" s="228">
        <f>I179*7</f>
        <v>1555253721.3546667</v>
      </c>
      <c r="F11" s="228">
        <f>H179</f>
        <v>2666149236.6080003</v>
      </c>
      <c r="G11" s="228">
        <f>H180</f>
        <v>3693889236.6080003</v>
      </c>
      <c r="H11" s="228">
        <f>F11</f>
        <v>2666149236.6080003</v>
      </c>
      <c r="I11" s="228">
        <f t="shared" ref="I11:U11" si="6">H11</f>
        <v>2666149236.6080003</v>
      </c>
      <c r="J11" s="228">
        <f>G11</f>
        <v>3693889236.6080003</v>
      </c>
      <c r="K11" s="228">
        <f>I11</f>
        <v>2666149236.6080003</v>
      </c>
      <c r="L11" s="228">
        <f t="shared" si="6"/>
        <v>2666149236.6080003</v>
      </c>
      <c r="M11" s="228">
        <f>J11</f>
        <v>3693889236.6080003</v>
      </c>
      <c r="N11" s="228">
        <f>L11</f>
        <v>2666149236.6080003</v>
      </c>
      <c r="O11" s="228">
        <f t="shared" si="6"/>
        <v>2666149236.6080003</v>
      </c>
      <c r="P11" s="228">
        <f>M11</f>
        <v>3693889236.6080003</v>
      </c>
      <c r="Q11" s="228">
        <f>O11</f>
        <v>2666149236.6080003</v>
      </c>
      <c r="R11" s="228">
        <f t="shared" si="6"/>
        <v>2666149236.6080003</v>
      </c>
      <c r="S11" s="228">
        <f>P11</f>
        <v>3693889236.6080003</v>
      </c>
      <c r="T11" s="228">
        <f>R11</f>
        <v>2666149236.6080003</v>
      </c>
      <c r="U11" s="228">
        <f t="shared" si="6"/>
        <v>2666149236.6080003</v>
      </c>
      <c r="V11" s="228">
        <f>S11</f>
        <v>3693889236.6080003</v>
      </c>
      <c r="W11" s="228">
        <f>U11</f>
        <v>2666149236.6080003</v>
      </c>
      <c r="X11" s="228">
        <f t="shared" si="3"/>
        <v>2666149236.6080003</v>
      </c>
      <c r="Y11" s="228">
        <f t="shared" si="4"/>
        <v>58378529216.906685</v>
      </c>
      <c r="Z11" s="561"/>
      <c r="AA11" s="562"/>
    </row>
    <row r="12" spans="1:27" s="22" customFormat="1" ht="24.6" customHeight="1" x14ac:dyDescent="0.25">
      <c r="A12" s="1"/>
      <c r="B12" s="223" t="s">
        <v>118</v>
      </c>
      <c r="C12" s="223"/>
      <c r="D12" s="223"/>
      <c r="E12" s="229">
        <f>SUM(E8:E11)</f>
        <v>4900022986.1466665</v>
      </c>
      <c r="F12" s="229">
        <f t="shared" ref="F12:Y12" si="7">SUM(F8:F11)</f>
        <v>12382279953.128666</v>
      </c>
      <c r="G12" s="229">
        <f t="shared" si="7"/>
        <v>14640688390.515999</v>
      </c>
      <c r="H12" s="229">
        <f t="shared" si="7"/>
        <v>13890833390.515999</v>
      </c>
      <c r="I12" s="229">
        <f t="shared" si="7"/>
        <v>15055943515.515999</v>
      </c>
      <c r="J12" s="229">
        <f t="shared" si="7"/>
        <v>16911021565.515999</v>
      </c>
      <c r="K12" s="229">
        <f t="shared" si="7"/>
        <v>16788182557.703499</v>
      </c>
      <c r="L12" s="229">
        <f t="shared" si="7"/>
        <v>12577598390.515999</v>
      </c>
      <c r="M12" s="229">
        <f t="shared" si="7"/>
        <v>14015338390.515999</v>
      </c>
      <c r="N12" s="229">
        <f t="shared" si="7"/>
        <v>12987598390.515999</v>
      </c>
      <c r="O12" s="229">
        <f t="shared" si="7"/>
        <v>12987598390.515999</v>
      </c>
      <c r="P12" s="229">
        <f t="shared" si="7"/>
        <v>13605338390.515999</v>
      </c>
      <c r="Q12" s="229">
        <f t="shared" si="7"/>
        <v>12987598390.515999</v>
      </c>
      <c r="R12" s="229">
        <f t="shared" si="7"/>
        <v>12987598390.515999</v>
      </c>
      <c r="S12" s="229">
        <f t="shared" si="7"/>
        <v>14015338390.515999</v>
      </c>
      <c r="T12" s="229">
        <f t="shared" si="7"/>
        <v>12577598390.515999</v>
      </c>
      <c r="U12" s="229">
        <f t="shared" si="7"/>
        <v>12987598390.515999</v>
      </c>
      <c r="V12" s="229">
        <f t="shared" si="7"/>
        <v>14015338390.515999</v>
      </c>
      <c r="W12" s="229">
        <f t="shared" si="7"/>
        <v>12987598390.515999</v>
      </c>
      <c r="X12" s="229">
        <f t="shared" si="7"/>
        <v>12365759132.849333</v>
      </c>
      <c r="Y12" s="229">
        <f t="shared" si="7"/>
        <v>265666872178.08417</v>
      </c>
      <c r="Z12" s="560"/>
      <c r="AA12" s="562"/>
    </row>
    <row r="13" spans="1:27" s="233" customFormat="1" ht="24.6" customHeight="1" x14ac:dyDescent="0.25">
      <c r="A13" s="2"/>
      <c r="B13" s="230"/>
      <c r="C13" s="230"/>
      <c r="D13" s="230"/>
      <c r="E13" s="230"/>
      <c r="F13" s="231"/>
      <c r="G13" s="232"/>
      <c r="H13" s="231"/>
      <c r="I13" s="231"/>
      <c r="J13" s="231"/>
      <c r="K13" s="231"/>
      <c r="L13" s="231"/>
      <c r="M13" s="231"/>
      <c r="N13" s="231"/>
      <c r="O13" s="231"/>
      <c r="P13" s="231"/>
      <c r="Q13" s="231"/>
      <c r="R13" s="231"/>
      <c r="S13" s="231"/>
      <c r="T13" s="231"/>
      <c r="U13" s="231"/>
      <c r="V13" s="231"/>
      <c r="W13" s="231"/>
      <c r="X13" s="231"/>
      <c r="Y13" s="231"/>
      <c r="Z13" s="231"/>
    </row>
    <row r="14" spans="1:27" s="2" customFormat="1" ht="14.45" customHeight="1" x14ac:dyDescent="0.25">
      <c r="B14" s="700" t="str">
        <f>B8</f>
        <v>3.1. Desarrollo de estrategias para fomentar el consumo interno de panela y sus derivados</v>
      </c>
      <c r="C14" s="701"/>
      <c r="D14" s="701"/>
      <c r="E14" s="701"/>
      <c r="F14" s="701"/>
      <c r="G14" s="701"/>
      <c r="H14" s="701"/>
      <c r="I14" s="234"/>
      <c r="X14" s="235"/>
    </row>
    <row r="15" spans="1:27" s="2" customFormat="1" ht="14.45" customHeight="1" x14ac:dyDescent="0.25">
      <c r="B15" s="701"/>
      <c r="C15" s="701"/>
      <c r="D15" s="701"/>
      <c r="E15" s="701"/>
      <c r="F15" s="701"/>
      <c r="G15" s="701"/>
      <c r="H15" s="701"/>
      <c r="I15" s="234"/>
      <c r="X15" s="235"/>
    </row>
    <row r="16" spans="1:27" s="2" customFormat="1" ht="33.950000000000003" customHeight="1" x14ac:dyDescent="0.25">
      <c r="B16" s="699" t="str">
        <f>Portafolio_Dependencia_IE!F36</f>
        <v>3.1.1. Identificar ventanas de oportunidad para incursionar y ampliar mercados formales de panela y sus derivados a nivel interno, con base en el análisis de la información sobre tendencias de consumo, productos alternativos o sustitutos, nichos, dinámica de precios, canales de comercialización, segmentos de mercado, eficiencia en los procesos agro logísticos, entre otros, en concordancia con los avances sobre estudios de mercado de la actividad 10.3.7.</v>
      </c>
      <c r="C16" s="703"/>
      <c r="D16" s="703"/>
      <c r="E16" s="703"/>
      <c r="F16" s="703"/>
      <c r="G16" s="703"/>
      <c r="H16" s="703"/>
      <c r="I16" s="234"/>
      <c r="X16" s="235"/>
    </row>
    <row r="17" spans="2:24" s="2" customFormat="1" ht="29.45" customHeight="1" x14ac:dyDescent="0.25">
      <c r="B17" s="699" t="str">
        <f>Portafolio_Dependencia_IE!F37</f>
        <v>3.1.2. Implementar campañas integrales permanentes (material promocional, degustaciones, entre otros) para fomentar el consumo interno de panela y sus derivados, incorporando acciones de educación al consumidor que permitan mejorar el nivel de  información del producto y derivados, resaltando sus atributos diferenciadores nutricionales, energéticos y organolépticos frente a productos sustitutos, con respaldo científico, teniendo en cuenta los diferentes segmentos de mercado, perfiles de consumidores, canales de comercialización, y usos del producto, entre otros factores.</v>
      </c>
      <c r="C17" s="703"/>
      <c r="D17" s="703"/>
      <c r="E17" s="703"/>
      <c r="F17" s="703"/>
      <c r="G17" s="703"/>
      <c r="H17" s="703"/>
      <c r="I17" s="234"/>
      <c r="X17" s="235"/>
    </row>
    <row r="18" spans="2:24" s="2" customFormat="1" ht="29.45" customHeight="1" x14ac:dyDescent="0.25">
      <c r="B18" s="699" t="str">
        <f>Portafolio_Dependencia_IE!F38</f>
        <v>3.1.3. Desarrollar, articular y fomentar  conjuntamente con actores públicos y privados, acciones de promoción (eventos, degustaciones, experiencias exitosas, entre otros) dirigidas al mercado interno para incursionar y posicionar la panela y sus derivados en nichos y segmentos de mercado específicos, en concordancia con la información generada en la actividad 3.1.1.</v>
      </c>
      <c r="C18" s="703"/>
      <c r="D18" s="703"/>
      <c r="E18" s="703"/>
      <c r="F18" s="703"/>
      <c r="G18" s="703"/>
      <c r="H18" s="703"/>
      <c r="I18" s="234"/>
      <c r="X18" s="235"/>
    </row>
    <row r="19" spans="2:24" s="2" customFormat="1" ht="27" customHeight="1" x14ac:dyDescent="0.25">
      <c r="B19" s="699"/>
      <c r="C19" s="703"/>
      <c r="D19" s="703"/>
      <c r="E19" s="703"/>
      <c r="F19" s="703"/>
      <c r="G19" s="703"/>
      <c r="H19" s="703"/>
      <c r="I19" s="234"/>
      <c r="X19" s="235"/>
    </row>
    <row r="20" spans="2:24" s="2" customFormat="1" ht="14.1" customHeight="1" x14ac:dyDescent="0.25">
      <c r="B20" s="236" t="s">
        <v>910</v>
      </c>
      <c r="C20" s="101"/>
      <c r="D20" s="101"/>
      <c r="E20" s="101"/>
      <c r="F20" s="101"/>
      <c r="G20" s="101"/>
      <c r="H20" s="101"/>
      <c r="I20" s="234"/>
      <c r="X20" s="235"/>
    </row>
    <row r="21" spans="2:24" ht="15" x14ac:dyDescent="0.25">
      <c r="B21" s="237" t="s">
        <v>774</v>
      </c>
      <c r="C21" s="237" t="s">
        <v>131</v>
      </c>
      <c r="D21" s="237" t="s">
        <v>7</v>
      </c>
      <c r="E21" s="237" t="s">
        <v>6</v>
      </c>
      <c r="F21" s="238" t="s">
        <v>775</v>
      </c>
      <c r="G21" s="237" t="s">
        <v>776</v>
      </c>
      <c r="H21" s="237" t="s">
        <v>777</v>
      </c>
      <c r="X21" s="239"/>
    </row>
    <row r="22" spans="2:24" x14ac:dyDescent="0.2">
      <c r="B22" s="10" t="str">
        <f>'Categoria Costos Panela'!B244</f>
        <v>a. Mesas de trabajo presenciales básicas</v>
      </c>
      <c r="C22" s="10">
        <v>13</v>
      </c>
      <c r="D22" s="10" t="s">
        <v>270</v>
      </c>
      <c r="E22" s="48">
        <f>'Categoria Costos Panela'!C244</f>
        <v>300000</v>
      </c>
      <c r="F22" s="10"/>
      <c r="G22" s="10"/>
      <c r="H22" s="130">
        <f>C22*E22</f>
        <v>3900000</v>
      </c>
    </row>
    <row r="23" spans="2:24" x14ac:dyDescent="0.2">
      <c r="B23" s="10" t="str">
        <f>'Categoria Costos Panela'!B245</f>
        <v>b. Mesas de trabajo presenciales ampliadas</v>
      </c>
      <c r="C23" s="10">
        <v>13</v>
      </c>
      <c r="D23" s="10" t="s">
        <v>270</v>
      </c>
      <c r="E23" s="48">
        <f>'Categoria Costos Panela'!C245</f>
        <v>1000000</v>
      </c>
      <c r="F23" s="10"/>
      <c r="G23" s="10"/>
      <c r="H23" s="130">
        <f t="shared" ref="H23:H24" si="8">C23*E23</f>
        <v>13000000</v>
      </c>
    </row>
    <row r="24" spans="2:24" x14ac:dyDescent="0.2">
      <c r="B24" s="10" t="str">
        <f>'Categoria Costos Panela'!B246</f>
        <v>c. Mesas de trabajo virtuales</v>
      </c>
      <c r="C24" s="10">
        <v>13</v>
      </c>
      <c r="D24" s="10" t="s">
        <v>270</v>
      </c>
      <c r="E24" s="48">
        <f>'Categoria Costos Panela'!C246</f>
        <v>60000</v>
      </c>
      <c r="F24" s="10"/>
      <c r="G24" s="10"/>
      <c r="H24" s="130">
        <f t="shared" si="8"/>
        <v>780000</v>
      </c>
    </row>
    <row r="25" spans="2:24" x14ac:dyDescent="0.2">
      <c r="B25" s="10" t="str">
        <f>'Categoria Costos Panela'!B247</f>
        <v>d. Talleres, talleres especializados y/ o eventos de divulgación nacionales y/o regionales</v>
      </c>
      <c r="C25" s="10">
        <f>'Categoria Costos Panela'!B236</f>
        <v>13</v>
      </c>
      <c r="D25" s="10" t="s">
        <v>270</v>
      </c>
      <c r="E25" s="48">
        <f>'Categoria Costos Panela'!C247</f>
        <v>2150000</v>
      </c>
      <c r="F25" s="10"/>
      <c r="G25" s="10"/>
      <c r="H25" s="130">
        <f>C25*E25</f>
        <v>27950000</v>
      </c>
      <c r="I25" s="396"/>
      <c r="J25" s="2"/>
    </row>
    <row r="26" spans="2:24" x14ac:dyDescent="0.2">
      <c r="B26" s="10" t="s">
        <v>778</v>
      </c>
      <c r="C26" s="10">
        <v>1</v>
      </c>
      <c r="D26" s="10" t="s">
        <v>844</v>
      </c>
      <c r="E26" s="48">
        <v>3000</v>
      </c>
      <c r="F26" s="10"/>
      <c r="G26" s="10"/>
      <c r="H26" s="130">
        <f>C26*E26*'Categoria Costos Panela'!C330</f>
        <v>15000000</v>
      </c>
      <c r="I26" s="396"/>
      <c r="J26" s="2"/>
    </row>
    <row r="27" spans="2:24" x14ac:dyDescent="0.2">
      <c r="B27" s="10" t="s">
        <v>845</v>
      </c>
      <c r="C27" s="10">
        <v>1</v>
      </c>
      <c r="D27" s="10" t="s">
        <v>779</v>
      </c>
      <c r="E27" s="48">
        <f>'Categoria Costos Panela'!D80</f>
        <v>10402000</v>
      </c>
      <c r="F27" s="10"/>
      <c r="G27" s="10">
        <v>12</v>
      </c>
      <c r="H27" s="130">
        <f>C27*E27*G27</f>
        <v>124824000</v>
      </c>
      <c r="I27" s="396"/>
      <c r="J27" s="2"/>
    </row>
    <row r="28" spans="2:24" x14ac:dyDescent="0.2">
      <c r="B28" s="31" t="str">
        <f>'Categoria Costos Panela'!B336</f>
        <v xml:space="preserve">a. Nota en televisión nacional </v>
      </c>
      <c r="C28" s="10">
        <v>1</v>
      </c>
      <c r="D28" s="10" t="s">
        <v>1009</v>
      </c>
      <c r="E28" s="48">
        <f>'Categoria Costos Panela'!C336</f>
        <v>40000000</v>
      </c>
      <c r="F28" s="10"/>
      <c r="G28" s="10"/>
      <c r="H28" s="130">
        <f>C28*E28</f>
        <v>40000000</v>
      </c>
    </row>
    <row r="29" spans="2:24" x14ac:dyDescent="0.2">
      <c r="B29" s="31" t="str">
        <f>'Categoria Costos Panela'!B337</f>
        <v>b. Nota en televisión regional</v>
      </c>
      <c r="C29" s="10">
        <v>4</v>
      </c>
      <c r="D29" s="10" t="s">
        <v>1009</v>
      </c>
      <c r="E29" s="48">
        <f>'Categoria Costos Panela'!C337</f>
        <v>5000000</v>
      </c>
      <c r="F29" s="10"/>
      <c r="G29" s="10"/>
      <c r="H29" s="130">
        <f t="shared" ref="H29:H57" si="9">C29*E29</f>
        <v>20000000</v>
      </c>
    </row>
    <row r="30" spans="2:24" x14ac:dyDescent="0.2">
      <c r="B30" s="31" t="str">
        <f>'Categoria Costos Panela'!B338</f>
        <v>c. Nota de prensa nacional</v>
      </c>
      <c r="C30" s="10">
        <v>2</v>
      </c>
      <c r="D30" s="10" t="s">
        <v>1009</v>
      </c>
      <c r="E30" s="48">
        <f>'Categoria Costos Panela'!C338</f>
        <v>20000000</v>
      </c>
      <c r="F30" s="10"/>
      <c r="G30" s="10"/>
      <c r="H30" s="130">
        <f t="shared" si="9"/>
        <v>40000000</v>
      </c>
      <c r="I30" s="396"/>
      <c r="J30" s="2"/>
    </row>
    <row r="31" spans="2:24" x14ac:dyDescent="0.2">
      <c r="B31" s="31" t="str">
        <f>'Categoria Costos Panela'!B339</f>
        <v>d. Nota de prensa regional</v>
      </c>
      <c r="C31" s="10">
        <v>2</v>
      </c>
      <c r="D31" s="10" t="s">
        <v>1009</v>
      </c>
      <c r="E31" s="48">
        <f>'Categoria Costos Panela'!C339</f>
        <v>5000000</v>
      </c>
      <c r="F31" s="10"/>
      <c r="G31" s="10"/>
      <c r="H31" s="130">
        <f t="shared" si="9"/>
        <v>10000000</v>
      </c>
    </row>
    <row r="32" spans="2:24" x14ac:dyDescent="0.2">
      <c r="B32" s="31" t="str">
        <f>'Categoria Costos Panela'!B340</f>
        <v>f. Pautas de radio nacional (Paquete 10  pautas  al mes)</v>
      </c>
      <c r="C32" s="10">
        <v>2</v>
      </c>
      <c r="D32" s="10" t="s">
        <v>1010</v>
      </c>
      <c r="E32" s="241">
        <f>'Categoria Costos Panela'!C340</f>
        <v>10000000</v>
      </c>
      <c r="F32" s="10"/>
      <c r="G32" s="10"/>
      <c r="H32" s="130">
        <f t="shared" si="9"/>
        <v>20000000</v>
      </c>
    </row>
    <row r="33" spans="2:10" x14ac:dyDescent="0.2">
      <c r="B33" s="31" t="str">
        <f>'Categoria Costos Panela'!B341</f>
        <v>g. Pautas de radio regional (Paquete  10 salidas al mes)</v>
      </c>
      <c r="C33" s="10">
        <v>8</v>
      </c>
      <c r="D33" s="10" t="s">
        <v>1010</v>
      </c>
      <c r="E33" s="241">
        <f>'Categoria Costos Panela'!C341</f>
        <v>6000000</v>
      </c>
      <c r="F33" s="10"/>
      <c r="G33" s="10"/>
      <c r="H33" s="130">
        <f t="shared" si="9"/>
        <v>48000000</v>
      </c>
    </row>
    <row r="34" spans="2:10" x14ac:dyDescent="0.2">
      <c r="B34" s="31" t="str">
        <f>'Categoria Costos Panela'!B342</f>
        <v>h. Pauta televisión nacional (mes)</v>
      </c>
      <c r="C34" s="10">
        <v>1</v>
      </c>
      <c r="D34" s="10" t="s">
        <v>1010</v>
      </c>
      <c r="E34" s="241">
        <f>'Categoria Costos Panela'!C342</f>
        <v>1000000000</v>
      </c>
      <c r="F34" s="10"/>
      <c r="G34" s="10"/>
      <c r="H34" s="130">
        <f t="shared" si="9"/>
        <v>1000000000</v>
      </c>
    </row>
    <row r="35" spans="2:10" x14ac:dyDescent="0.2">
      <c r="B35" s="31" t="str">
        <f>'Categoria Costos Panela'!B343</f>
        <v>i. Pauta televisión regional</v>
      </c>
      <c r="C35" s="10">
        <v>8</v>
      </c>
      <c r="D35" s="10" t="s">
        <v>846</v>
      </c>
      <c r="E35" s="241">
        <f>'Categoria Costos Panela'!C343</f>
        <v>20000000</v>
      </c>
      <c r="F35" s="10"/>
      <c r="G35" s="10"/>
      <c r="H35" s="130">
        <f t="shared" si="9"/>
        <v>160000000</v>
      </c>
    </row>
    <row r="36" spans="2:10" x14ac:dyDescent="0.2">
      <c r="B36" s="31" t="str">
        <f>'Categoria Costos Panela'!B344</f>
        <v xml:space="preserve">j. Pauta Digital redes mensual (Facebook, Instagram, you tube) </v>
      </c>
      <c r="C36" s="10">
        <v>10</v>
      </c>
      <c r="D36" s="10" t="s">
        <v>846</v>
      </c>
      <c r="E36" s="241">
        <f>'Categoria Costos Panela'!C344</f>
        <v>12000000</v>
      </c>
      <c r="F36" s="10"/>
      <c r="G36" s="10"/>
      <c r="H36" s="130">
        <f t="shared" si="9"/>
        <v>120000000</v>
      </c>
      <c r="I36" s="242"/>
      <c r="J36" s="2"/>
    </row>
    <row r="37" spans="2:10" x14ac:dyDescent="0.2">
      <c r="B37" s="31" t="str">
        <f>'Categoria Costos Panela'!B345</f>
        <v xml:space="preserve">k. Paquete Vallas publicitarias Ciudades Principales </v>
      </c>
      <c r="C37" s="10">
        <v>2</v>
      </c>
      <c r="D37" s="10" t="s">
        <v>1010</v>
      </c>
      <c r="E37" s="241">
        <f>'Categoria Costos Panela'!C345</f>
        <v>15000000</v>
      </c>
      <c r="F37" s="10"/>
      <c r="G37" s="10"/>
      <c r="H37" s="130">
        <f t="shared" si="9"/>
        <v>30000000</v>
      </c>
      <c r="I37" s="242"/>
      <c r="J37" s="2"/>
    </row>
    <row r="38" spans="2:10" x14ac:dyDescent="0.2">
      <c r="B38" s="31" t="str">
        <f>'Categoria Costos Panela'!B346</f>
        <v xml:space="preserve">l. Paquete Vallas publicitarias Ciudades regionales </v>
      </c>
      <c r="C38" s="10">
        <v>4</v>
      </c>
      <c r="D38" s="31" t="s">
        <v>1010</v>
      </c>
      <c r="E38" s="243">
        <f>'Categoria Costos Panela'!C346</f>
        <v>8000000</v>
      </c>
      <c r="F38" s="31"/>
      <c r="G38" s="31"/>
      <c r="H38" s="130">
        <f t="shared" si="9"/>
        <v>32000000</v>
      </c>
      <c r="I38" s="242"/>
      <c r="J38" s="2"/>
    </row>
    <row r="39" spans="2:10" x14ac:dyDescent="0.2">
      <c r="B39" s="31" t="str">
        <f>'Categoria Costos Panela'!B347</f>
        <v xml:space="preserve">m. Paquetes Pendones </v>
      </c>
      <c r="C39" s="10">
        <v>2</v>
      </c>
      <c r="D39" s="31" t="s">
        <v>270</v>
      </c>
      <c r="E39" s="243">
        <f>'Categoria Costos Panela'!C347</f>
        <v>5000000</v>
      </c>
      <c r="F39" s="31"/>
      <c r="G39" s="31"/>
      <c r="H39" s="130">
        <f t="shared" si="9"/>
        <v>10000000</v>
      </c>
      <c r="I39" s="242"/>
      <c r="J39" s="2"/>
    </row>
    <row r="40" spans="2:10" x14ac:dyDescent="0.2">
      <c r="B40" s="31" t="str">
        <f>'Categoria Costos Panela'!B348</f>
        <v>n. Stand de promoción y divulgación en eventos regionales</v>
      </c>
      <c r="C40" s="10">
        <v>13</v>
      </c>
      <c r="D40" s="31" t="s">
        <v>893</v>
      </c>
      <c r="E40" s="243">
        <f>'Categoria Costos Panela'!C348</f>
        <v>10000000</v>
      </c>
      <c r="F40" s="31"/>
      <c r="G40" s="31"/>
      <c r="H40" s="130">
        <f t="shared" si="9"/>
        <v>130000000</v>
      </c>
      <c r="I40" s="242"/>
      <c r="J40" s="2"/>
    </row>
    <row r="41" spans="2:10" x14ac:dyDescent="0.2">
      <c r="B41" s="31" t="str">
        <f>'Categoria Costos Panela'!B349</f>
        <v>o. Stand Mercado Campesino</v>
      </c>
      <c r="C41" s="10">
        <v>13</v>
      </c>
      <c r="D41" s="31" t="s">
        <v>270</v>
      </c>
      <c r="E41" s="243">
        <f>'Categoria Costos Panela'!C349</f>
        <v>300000</v>
      </c>
      <c r="F41" s="31"/>
      <c r="G41" s="31"/>
      <c r="H41" s="130">
        <f t="shared" si="9"/>
        <v>3900000</v>
      </c>
      <c r="I41" s="242"/>
      <c r="J41" s="2"/>
    </row>
    <row r="42" spans="2:10" x14ac:dyDescent="0.2">
      <c r="B42" s="31" t="str">
        <f>'Categoria Costos Panela'!B350</f>
        <v>p. Plataformas para envió de correo masivos y mensajes de texto (mensual)</v>
      </c>
      <c r="C42" s="10">
        <v>13</v>
      </c>
      <c r="D42" s="31" t="s">
        <v>1011</v>
      </c>
      <c r="E42" s="243">
        <f>'Categoria Costos Panela'!C350</f>
        <v>5000000</v>
      </c>
      <c r="F42" s="31"/>
      <c r="G42" s="31"/>
      <c r="H42" s="130">
        <f t="shared" si="9"/>
        <v>65000000</v>
      </c>
      <c r="I42" s="242"/>
      <c r="J42" s="2"/>
    </row>
    <row r="43" spans="2:10" x14ac:dyDescent="0.2">
      <c r="B43" s="31" t="str">
        <f>'Categoria Costos Panela'!B351</f>
        <v>q. Desarrollo de la Campaña institucional nacional</v>
      </c>
      <c r="C43" s="10">
        <v>1</v>
      </c>
      <c r="D43" s="10" t="s">
        <v>1012</v>
      </c>
      <c r="E43" s="241">
        <f>'Categoria Costos Panela'!C351</f>
        <v>280000000</v>
      </c>
      <c r="F43" s="10"/>
      <c r="G43" s="10"/>
      <c r="H43" s="130">
        <f t="shared" si="9"/>
        <v>280000000</v>
      </c>
      <c r="I43" s="242"/>
      <c r="J43" s="2"/>
    </row>
    <row r="44" spans="2:10" x14ac:dyDescent="0.2">
      <c r="B44" s="31" t="str">
        <f>'Categoria Costos Panela'!B352</f>
        <v>r. Desarrollo Campaña institucional regional</v>
      </c>
      <c r="C44" s="10">
        <v>1</v>
      </c>
      <c r="D44" s="10" t="s">
        <v>1012</v>
      </c>
      <c r="E44" s="241">
        <f>'Categoria Costos Panela'!C352</f>
        <v>130000000</v>
      </c>
      <c r="F44" s="10"/>
      <c r="G44" s="10"/>
      <c r="H44" s="130">
        <f t="shared" si="9"/>
        <v>130000000</v>
      </c>
      <c r="I44" s="242"/>
      <c r="J44" s="2"/>
    </row>
    <row r="45" spans="2:10" x14ac:dyDescent="0.2">
      <c r="B45" s="31" t="str">
        <f>'Categoria Costos Panela'!B353</f>
        <v>s. Implementación Campaña Promoción al Consumo Nacional</v>
      </c>
      <c r="C45" s="10">
        <v>1</v>
      </c>
      <c r="D45" s="10" t="s">
        <v>1013</v>
      </c>
      <c r="E45" s="241">
        <f>'Categoria Costos Panela'!E427</f>
        <v>252000000</v>
      </c>
      <c r="F45" s="10"/>
      <c r="G45" s="10"/>
      <c r="H45" s="130">
        <f t="shared" si="9"/>
        <v>252000000</v>
      </c>
      <c r="I45" s="242"/>
      <c r="J45" s="2"/>
    </row>
    <row r="46" spans="2:10" x14ac:dyDescent="0.2">
      <c r="B46" s="31" t="str">
        <f>'Categoria Costos Panela'!B354</f>
        <v>t. . Implementación Campaña Promoción al Consumo Regional ( Monto Global)</v>
      </c>
      <c r="C46" s="10">
        <v>1</v>
      </c>
      <c r="D46" s="10" t="s">
        <v>1013</v>
      </c>
      <c r="E46" s="241">
        <f>'Categoria Costos Panela'!C354</f>
        <v>150000000</v>
      </c>
      <c r="F46" s="244"/>
      <c r="G46" s="10"/>
      <c r="H46" s="130">
        <f t="shared" si="9"/>
        <v>150000000</v>
      </c>
      <c r="I46" s="242"/>
      <c r="J46" s="2"/>
    </row>
    <row r="47" spans="2:10" x14ac:dyDescent="0.2">
      <c r="B47" s="31" t="str">
        <f>'Categoria Costos Panela'!B355</f>
        <v>u. Eventos de impacto Nacionales y/ Regionales</v>
      </c>
      <c r="C47" s="10">
        <v>1</v>
      </c>
      <c r="D47" s="10" t="s">
        <v>1014</v>
      </c>
      <c r="E47" s="241">
        <f>'Categoria Costos Panela'!C355</f>
        <v>200000000</v>
      </c>
      <c r="F47" s="244"/>
      <c r="G47" s="10"/>
      <c r="H47" s="130">
        <f t="shared" si="9"/>
        <v>200000000</v>
      </c>
    </row>
    <row r="48" spans="2:10" x14ac:dyDescent="0.2">
      <c r="B48" s="31" t="str">
        <f>'Categoria Costos Panela'!B356</f>
        <v xml:space="preserve">v. Programas especiales de promoción al consumo </v>
      </c>
      <c r="C48" s="10">
        <v>1</v>
      </c>
      <c r="D48" s="10" t="s">
        <v>1014</v>
      </c>
      <c r="E48" s="241">
        <f>'Categoria Costos Panela'!C356</f>
        <v>200000000</v>
      </c>
      <c r="F48" s="10"/>
      <c r="G48" s="10"/>
      <c r="H48" s="130">
        <f t="shared" si="9"/>
        <v>200000000</v>
      </c>
      <c r="I48" s="242"/>
      <c r="J48" s="2"/>
    </row>
    <row r="49" spans="2:9" x14ac:dyDescent="0.2">
      <c r="B49" s="31" t="str">
        <f>'Categoria Costos Panela'!B358</f>
        <v>x. Herramientas para la promoción</v>
      </c>
      <c r="C49" s="10">
        <v>1</v>
      </c>
      <c r="D49" s="10" t="s">
        <v>1014</v>
      </c>
      <c r="E49" s="241">
        <f>'Categoria Costos Panela'!C358</f>
        <v>200000000</v>
      </c>
      <c r="F49" s="244"/>
      <c r="G49" s="10"/>
      <c r="H49" s="130">
        <f t="shared" si="9"/>
        <v>200000000</v>
      </c>
      <c r="I49" s="52"/>
    </row>
    <row r="50" spans="2:9" x14ac:dyDescent="0.2">
      <c r="B50" s="31" t="str">
        <f>'Categoria Costos Panela'!B357</f>
        <v>w. Diseño, desarrollo mantenimiento página web anual</v>
      </c>
      <c r="C50" s="10">
        <v>1</v>
      </c>
      <c r="D50" s="10" t="s">
        <v>1014</v>
      </c>
      <c r="E50" s="241">
        <f>'Categoria Costos Panela'!C357</f>
        <v>20000000</v>
      </c>
      <c r="F50" s="10"/>
      <c r="G50" s="10"/>
      <c r="H50" s="130">
        <f t="shared" si="9"/>
        <v>20000000</v>
      </c>
      <c r="I50" s="52"/>
    </row>
    <row r="51" spans="2:9" x14ac:dyDescent="0.2">
      <c r="B51" s="31" t="str">
        <f>'Categoria Costos Panela'!B359</f>
        <v>y. Comunicación radial regional para productores 3 meses</v>
      </c>
      <c r="C51" s="10">
        <v>13</v>
      </c>
      <c r="D51" s="10" t="s">
        <v>1306</v>
      </c>
      <c r="E51" s="241">
        <f>'Categoria Costos Panela'!C360</f>
        <v>5000000</v>
      </c>
      <c r="F51" s="10"/>
      <c r="G51" s="10"/>
      <c r="H51" s="130">
        <f t="shared" si="9"/>
        <v>65000000</v>
      </c>
      <c r="I51" s="52"/>
    </row>
    <row r="52" spans="2:9" x14ac:dyDescent="0.2">
      <c r="B52" s="31" t="s">
        <v>834</v>
      </c>
      <c r="C52" s="10">
        <v>13</v>
      </c>
      <c r="D52" s="10" t="s">
        <v>248</v>
      </c>
      <c r="E52" s="241">
        <f>'Categoria Costos Panela'!E539</f>
        <v>1000000</v>
      </c>
      <c r="F52" s="244"/>
      <c r="G52" s="10"/>
      <c r="H52" s="130">
        <f t="shared" si="9"/>
        <v>13000000</v>
      </c>
      <c r="I52" s="52"/>
    </row>
    <row r="53" spans="2:9" x14ac:dyDescent="0.2">
      <c r="B53" s="31" t="s">
        <v>780</v>
      </c>
      <c r="C53" s="10">
        <v>13</v>
      </c>
      <c r="D53" s="10" t="s">
        <v>248</v>
      </c>
      <c r="E53" s="241">
        <f>'Categoria Costos Panela'!E540</f>
        <v>300000</v>
      </c>
      <c r="F53" s="10"/>
      <c r="G53" s="10"/>
      <c r="H53" s="130">
        <f t="shared" si="9"/>
        <v>3900000</v>
      </c>
      <c r="I53" s="52"/>
    </row>
    <row r="54" spans="2:9" x14ac:dyDescent="0.2">
      <c r="B54" s="31" t="s">
        <v>835</v>
      </c>
      <c r="C54" s="10">
        <v>13</v>
      </c>
      <c r="D54" s="10" t="s">
        <v>248</v>
      </c>
      <c r="E54" s="241">
        <f>'Categoria Costos Panela'!E541</f>
        <v>3000000</v>
      </c>
      <c r="F54" s="244"/>
      <c r="G54" s="10"/>
      <c r="H54" s="130">
        <f t="shared" si="9"/>
        <v>39000000</v>
      </c>
      <c r="I54" s="52"/>
    </row>
    <row r="55" spans="2:9" x14ac:dyDescent="0.2">
      <c r="B55" s="31" t="s">
        <v>836</v>
      </c>
      <c r="C55" s="10">
        <v>13</v>
      </c>
      <c r="D55" s="10" t="s">
        <v>248</v>
      </c>
      <c r="E55" s="241">
        <f>'Categoria Costos Panela'!E542</f>
        <v>900000</v>
      </c>
      <c r="F55" s="10"/>
      <c r="G55" s="10"/>
      <c r="H55" s="130">
        <f t="shared" si="9"/>
        <v>11700000</v>
      </c>
      <c r="I55" s="52"/>
    </row>
    <row r="56" spans="2:9" x14ac:dyDescent="0.2">
      <c r="B56" s="31" t="s">
        <v>837</v>
      </c>
      <c r="C56" s="10">
        <v>2</v>
      </c>
      <c r="D56" s="10" t="s">
        <v>270</v>
      </c>
      <c r="E56" s="241">
        <f>'Categoria Costos Panela'!D82</f>
        <v>8256000</v>
      </c>
      <c r="F56" s="10"/>
      <c r="G56" s="10">
        <v>12</v>
      </c>
      <c r="H56" s="130">
        <f>C56*E56*G56</f>
        <v>198144000</v>
      </c>
      <c r="I56" s="52"/>
    </row>
    <row r="57" spans="2:9" x14ac:dyDescent="0.2">
      <c r="B57" s="31" t="s">
        <v>1307</v>
      </c>
      <c r="C57" s="10">
        <v>13</v>
      </c>
      <c r="D57" s="10" t="s">
        <v>1308</v>
      </c>
      <c r="E57" s="241">
        <f>'Categoria Costos Panela'!C166+'Categoria Costos Panela'!E82*3</f>
        <v>1589042</v>
      </c>
      <c r="F57" s="10"/>
      <c r="G57" s="10"/>
      <c r="H57" s="130">
        <f t="shared" si="9"/>
        <v>20657546</v>
      </c>
      <c r="I57" s="52"/>
    </row>
    <row r="58" spans="2:9" x14ac:dyDescent="0.2">
      <c r="B58" s="31" t="s">
        <v>996</v>
      </c>
      <c r="C58" s="10">
        <v>1</v>
      </c>
      <c r="D58" s="10" t="s">
        <v>1015</v>
      </c>
      <c r="E58" s="241">
        <v>8000000</v>
      </c>
      <c r="F58" s="284">
        <v>0.1</v>
      </c>
      <c r="G58" s="10">
        <v>12</v>
      </c>
      <c r="H58" s="273">
        <f>C58*E58*F58*G58</f>
        <v>9600000</v>
      </c>
      <c r="I58" s="52"/>
    </row>
    <row r="59" spans="2:9" x14ac:dyDescent="0.2">
      <c r="B59" s="308" t="s">
        <v>957</v>
      </c>
      <c r="C59" s="10">
        <f>C56</f>
        <v>2</v>
      </c>
      <c r="D59" s="10" t="s">
        <v>1016</v>
      </c>
      <c r="E59" s="53">
        <f>'Categoria Costos Panela'!C184</f>
        <v>1625000</v>
      </c>
      <c r="F59" s="284">
        <v>1</v>
      </c>
      <c r="G59" s="10"/>
      <c r="H59" s="273">
        <f>C59*E59*F59</f>
        <v>3250000</v>
      </c>
      <c r="I59" s="52"/>
    </row>
    <row r="60" spans="2:9" x14ac:dyDescent="0.2">
      <c r="B60" s="309" t="s">
        <v>958</v>
      </c>
      <c r="C60" s="10">
        <f>C59</f>
        <v>2</v>
      </c>
      <c r="D60" s="10" t="s">
        <v>1016</v>
      </c>
      <c r="E60" s="53">
        <f>'Categoria Costos Panela'!C192</f>
        <v>7000000</v>
      </c>
      <c r="F60" s="284">
        <v>1</v>
      </c>
      <c r="G60" s="10"/>
      <c r="H60" s="273">
        <f>C60*E60*F60</f>
        <v>14000000</v>
      </c>
      <c r="I60" s="52"/>
    </row>
    <row r="61" spans="2:9" x14ac:dyDescent="0.2">
      <c r="B61" s="308" t="s">
        <v>959</v>
      </c>
      <c r="C61" s="10">
        <v>1</v>
      </c>
      <c r="D61" s="10" t="s">
        <v>1016</v>
      </c>
      <c r="E61" s="53">
        <f>'Categoria Costos Panela'!C202</f>
        <v>5700000</v>
      </c>
      <c r="F61" s="284">
        <v>1</v>
      </c>
      <c r="G61" s="10"/>
      <c r="H61" s="273">
        <f t="shared" ref="H61:H64" si="10">C61*E61*F61</f>
        <v>5700000</v>
      </c>
      <c r="I61" s="52"/>
    </row>
    <row r="62" spans="2:9" x14ac:dyDescent="0.2">
      <c r="B62" s="308" t="s">
        <v>960</v>
      </c>
      <c r="C62" s="10">
        <v>2</v>
      </c>
      <c r="D62" s="10" t="s">
        <v>1016</v>
      </c>
      <c r="E62" s="53">
        <f>'Categoria Costos Panela'!C203</f>
        <v>65000</v>
      </c>
      <c r="F62" s="284">
        <v>1</v>
      </c>
      <c r="G62" s="10"/>
      <c r="H62" s="273">
        <f t="shared" si="10"/>
        <v>130000</v>
      </c>
      <c r="I62" s="52"/>
    </row>
    <row r="63" spans="2:9" x14ac:dyDescent="0.2">
      <c r="B63" s="308" t="s">
        <v>961</v>
      </c>
      <c r="C63" s="10">
        <v>2</v>
      </c>
      <c r="D63" s="10" t="s">
        <v>1016</v>
      </c>
      <c r="E63" s="53">
        <f>'Categoria Costos Panela'!C204</f>
        <v>150000</v>
      </c>
      <c r="F63" s="284">
        <v>1</v>
      </c>
      <c r="G63" s="10"/>
      <c r="H63" s="273">
        <f t="shared" si="10"/>
        <v>300000</v>
      </c>
      <c r="I63" s="52"/>
    </row>
    <row r="64" spans="2:9" x14ac:dyDescent="0.2">
      <c r="B64" s="308" t="s">
        <v>1070</v>
      </c>
      <c r="C64" s="31">
        <v>2</v>
      </c>
      <c r="D64" s="10" t="s">
        <v>1016</v>
      </c>
      <c r="E64" s="53">
        <f>'Categoria Costos Panela'!C205</f>
        <v>150000</v>
      </c>
      <c r="F64" s="284">
        <v>1</v>
      </c>
      <c r="G64" s="10"/>
      <c r="H64" s="273">
        <f t="shared" si="10"/>
        <v>300000</v>
      </c>
      <c r="I64" s="52"/>
    </row>
    <row r="65" spans="2:10" x14ac:dyDescent="0.2">
      <c r="B65" s="31" t="s">
        <v>838</v>
      </c>
      <c r="C65" s="32"/>
      <c r="D65" s="10"/>
      <c r="E65" s="241"/>
      <c r="F65" s="10"/>
      <c r="G65" s="10"/>
      <c r="H65" s="273" t="s">
        <v>781</v>
      </c>
      <c r="I65" s="52"/>
    </row>
    <row r="66" spans="2:10" x14ac:dyDescent="0.2">
      <c r="B66" s="31"/>
      <c r="C66" s="319"/>
      <c r="D66" s="10"/>
      <c r="E66" s="241"/>
      <c r="F66" s="10"/>
      <c r="G66" s="116"/>
      <c r="H66" s="273"/>
      <c r="I66" s="52"/>
    </row>
    <row r="67" spans="2:10" ht="15" x14ac:dyDescent="0.25">
      <c r="B67" s="246" t="s">
        <v>783</v>
      </c>
      <c r="C67" s="247"/>
      <c r="D67" s="248"/>
      <c r="E67" s="248"/>
      <c r="F67" s="249"/>
      <c r="G67" s="250"/>
      <c r="H67" s="245">
        <f>SUM(H22:H65)</f>
        <v>3731035546</v>
      </c>
      <c r="I67" s="245">
        <f>H67/12</f>
        <v>310919628.83333331</v>
      </c>
    </row>
    <row r="68" spans="2:10" ht="15" x14ac:dyDescent="0.25">
      <c r="B68" s="246" t="s">
        <v>847</v>
      </c>
      <c r="C68" s="264"/>
      <c r="D68" s="264"/>
      <c r="E68" s="264"/>
      <c r="F68" s="264"/>
      <c r="G68" s="264"/>
      <c r="H68" s="293">
        <f>H67-H43-H44</f>
        <v>3321035546</v>
      </c>
    </row>
    <row r="69" spans="2:10" s="2" customFormat="1" ht="408.95" customHeight="1" x14ac:dyDescent="0.2">
      <c r="B69" s="252" t="s">
        <v>1560</v>
      </c>
      <c r="C69" s="264"/>
      <c r="D69" s="264"/>
      <c r="E69" s="264"/>
      <c r="F69" s="264"/>
      <c r="G69" s="264"/>
      <c r="H69" s="264"/>
      <c r="I69" s="1"/>
      <c r="J69" s="1"/>
    </row>
    <row r="70" spans="2:10" ht="15" x14ac:dyDescent="0.25">
      <c r="B70" s="700" t="str">
        <f>B9</f>
        <v>3.2. Fortalecimiento de los mecanismos y canales de comercialización de la panela y sus derivados, en el mercado interno</v>
      </c>
      <c r="C70" s="701"/>
      <c r="D70" s="701"/>
      <c r="E70" s="701"/>
      <c r="F70" s="701"/>
      <c r="G70" s="701"/>
      <c r="H70" s="701"/>
      <c r="I70" s="254"/>
    </row>
    <row r="71" spans="2:10" x14ac:dyDescent="0.2">
      <c r="B71" s="701"/>
      <c r="C71" s="701"/>
      <c r="D71" s="701"/>
      <c r="E71" s="701"/>
      <c r="F71" s="701"/>
      <c r="G71" s="701"/>
      <c r="H71" s="701"/>
    </row>
    <row r="72" spans="2:10" ht="26.45" customHeight="1" x14ac:dyDescent="0.2">
      <c r="B72" s="699" t="str">
        <f>Portafolio_Dependencia_IE!F39</f>
        <v>3.2.1. Generar y actualizar el portafolio de productos de panela y sus derivados, incorporando las organizaciones de productores y empresas (en concordancia con la actividad 10.3.6), las fichas técnicas de producto, así como etiquetas para diferenciar productos terminados que incluyan la panela en su preparación, con el propósito de aumentar su posicionamiento comercial en el mercado actual e incursionar en nuevos nichos de mercado, resaltando atributos diferenciadores, propiedades nutricionales, formas de preparación, usos para la industria, entre otras.</v>
      </c>
      <c r="C72" s="699"/>
      <c r="D72" s="699"/>
      <c r="E72" s="699"/>
      <c r="F72" s="699"/>
      <c r="G72" s="699"/>
      <c r="H72" s="699"/>
    </row>
    <row r="73" spans="2:10" ht="30" customHeight="1" x14ac:dyDescent="0.2">
      <c r="B73" s="699" t="str">
        <f>Portafolio_Dependencia_IE!F40</f>
        <v>3.2.2. Impulsar y consolidar espacios de comercialización como ferias comerciales, ruedas de negocios, circuitos cortos de comercialización, entre otros, dirigidos a comercializadores ubicados en sitios fijos (supermercados, retails, tenderos, industrias de alimentos, entre otras), con el fin de promover y consolidar negocios a nivel regional y nacional, incorporando elementos que aseguren el cumplimiento de las condiciones pactadas, por ejemplo, contratos de suministro.</v>
      </c>
      <c r="C73" s="699"/>
      <c r="D73" s="699"/>
      <c r="E73" s="699"/>
      <c r="F73" s="699"/>
      <c r="G73" s="699"/>
      <c r="H73" s="699"/>
    </row>
    <row r="74" spans="2:10" ht="26.45" customHeight="1" x14ac:dyDescent="0.2">
      <c r="B74" s="699" t="str">
        <f>Portafolio_Dependencia_IE!F41</f>
        <v>3.2.3. Promover la implementación de canales de comercialización electrónico (ruedas de negocios y ferias virtuales, plataformas electrónicas, entre otros) con garantías de transacción, a través de acompañamiento y capacitación a los productores en el uso de las Tecnologías de Información y Comunicaciones (TIC), que facilite la comercialización de sus productos.</v>
      </c>
      <c r="C74" s="699"/>
      <c r="D74" s="699"/>
      <c r="E74" s="699"/>
      <c r="F74" s="699"/>
      <c r="G74" s="699"/>
      <c r="H74" s="699"/>
    </row>
    <row r="75" spans="2:10" ht="29.1" customHeight="1" x14ac:dyDescent="0.2">
      <c r="B75" s="699" t="str">
        <f>Portafolio_Dependencia_IE!F42</f>
        <v>3.2.4. Promover el escalamiento y desarrollo comercial de productos innovadores, de acuerdo con la demanda del mercado, a través de la divulgación de la oferta institucional dirigida al emprendimiento y financiamiento, así como del acercamiento con posibles aliados comerciales, en concordancia con la iniciativa 2.2 y los avances de la actividad 8.2.5 sobre I+D+i.</v>
      </c>
      <c r="C75" s="699"/>
      <c r="D75" s="699"/>
      <c r="E75" s="699"/>
      <c r="F75" s="699"/>
      <c r="G75" s="699"/>
      <c r="H75" s="699"/>
    </row>
    <row r="76" spans="2:10" ht="30.95" customHeight="1" x14ac:dyDescent="0.2">
      <c r="B76" s="699" t="str">
        <f>Portafolio_Dependencia_IE!F43</f>
        <v xml:space="preserve">3.2.5. Promover la compraventa de los productos y derivados, mediante la socialización, divulgación e implementación de mecanismos alternativos de comercialización y financiamiento, tales como: contratos con entregas futuras y anticipo de recursos, factoring, cesión de derechos económicos a favor de financiadores y/o cuyos riesgos puedan ser mitigados a través de garantías FAG, complementarias, u otros instrumentos, con el fin de dinamizar el mercado, en concordancia con los avances en la actividad 10.4.5. </v>
      </c>
      <c r="C76" s="699"/>
      <c r="D76" s="699"/>
      <c r="E76" s="699"/>
      <c r="F76" s="699"/>
      <c r="G76" s="699"/>
      <c r="H76" s="699"/>
    </row>
    <row r="77" spans="2:10" ht="29.1" customHeight="1" x14ac:dyDescent="0.2">
      <c r="B77" s="699" t="str">
        <f>Portafolio_Dependencia_IE!F44</f>
        <v xml:space="preserve">3.2.6. Promover la participación de los productores de panela pertenecientes a los sistemas productivos de Agricultura Campesina, Familiar y Comunitaria (ACFC), en esquemas de comercialización como circuitos cortos de comercialización, (compras públicas, ventas directas en finca, máquinas expendedoras, entregas a domicilios, comercio electrónico, mercados campesinos, tiendas de ventas colectivas, festivales locales, encuentros comerciales territoriales, ruedas de negocios, esquemas radiales, entre otros) y encadenamientos productivos (alianzas, compras públicas centralizadas, y empresas estatales de alimentos), así como otros esquemas de participación colectiva (cofinanciación, sellos diferenciales, entre otros), en articulación con la Ley 2046 de 2020 y el Plan Nacional para la Promoción de la Comercialización de la Producción de la Economía Campesina, Familiar y Comunitaria,  contribuyendo con la mejora del entorno de comercialización rural de este segmento de productores. </v>
      </c>
      <c r="C77" s="699"/>
      <c r="D77" s="699"/>
      <c r="E77" s="699"/>
      <c r="F77" s="699"/>
      <c r="G77" s="699"/>
      <c r="H77" s="699"/>
    </row>
    <row r="78" spans="2:10" ht="14.1" customHeight="1" x14ac:dyDescent="0.2">
      <c r="B78" s="395"/>
      <c r="C78" s="395"/>
      <c r="D78" s="395"/>
      <c r="E78" s="395"/>
      <c r="F78" s="395"/>
      <c r="G78" s="395"/>
      <c r="H78" s="395"/>
    </row>
    <row r="79" spans="2:10" ht="15" x14ac:dyDescent="0.25">
      <c r="B79" s="236" t="s">
        <v>909</v>
      </c>
      <c r="C79" s="101"/>
      <c r="D79" s="101"/>
      <c r="E79" s="101"/>
      <c r="F79" s="101"/>
      <c r="G79" s="101"/>
      <c r="H79" s="101"/>
    </row>
    <row r="80" spans="2:10" ht="15" x14ac:dyDescent="0.25">
      <c r="B80" s="237" t="s">
        <v>774</v>
      </c>
      <c r="C80" s="237" t="s">
        <v>131</v>
      </c>
      <c r="D80" s="237" t="s">
        <v>7</v>
      </c>
      <c r="E80" s="237" t="s">
        <v>6</v>
      </c>
      <c r="F80" s="237" t="s">
        <v>891</v>
      </c>
      <c r="G80" s="237" t="s">
        <v>776</v>
      </c>
      <c r="H80" s="237" t="s">
        <v>777</v>
      </c>
    </row>
    <row r="81" spans="1:10" s="2" customFormat="1" x14ac:dyDescent="0.2">
      <c r="A81" s="255"/>
      <c r="B81" s="10" t="str">
        <f>'Categoria Costos Panela'!B244</f>
        <v>a. Mesas de trabajo presenciales básicas</v>
      </c>
      <c r="C81" s="10">
        <v>12</v>
      </c>
      <c r="D81" s="10" t="s">
        <v>863</v>
      </c>
      <c r="E81" s="53">
        <f>'Categoria Costos Panela'!C244</f>
        <v>300000</v>
      </c>
      <c r="F81" s="10"/>
      <c r="G81" s="10"/>
      <c r="H81" s="130">
        <f>C81*E81</f>
        <v>3600000</v>
      </c>
      <c r="I81" s="52"/>
    </row>
    <row r="82" spans="1:10" s="2" customFormat="1" x14ac:dyDescent="0.2">
      <c r="B82" s="10" t="str">
        <f>'Categoria Costos Panela'!B245</f>
        <v>b. Mesas de trabajo presenciales ampliadas</v>
      </c>
      <c r="C82" s="10">
        <v>12</v>
      </c>
      <c r="D82" s="10" t="s">
        <v>862</v>
      </c>
      <c r="E82" s="53">
        <f>'Categoria Costos Panela'!C245</f>
        <v>1000000</v>
      </c>
      <c r="F82" s="10"/>
      <c r="G82" s="10"/>
      <c r="H82" s="130">
        <f t="shared" ref="H82:H101" si="11">C82*E82</f>
        <v>12000000</v>
      </c>
      <c r="I82" s="52"/>
    </row>
    <row r="83" spans="1:10" s="2" customFormat="1" x14ac:dyDescent="0.2">
      <c r="B83" s="10" t="str">
        <f>'Categoria Costos Panela'!B246</f>
        <v>c. Mesas de trabajo virtuales</v>
      </c>
      <c r="C83" s="10">
        <v>12</v>
      </c>
      <c r="D83" s="10" t="s">
        <v>853</v>
      </c>
      <c r="E83" s="53">
        <f>'Categoria Costos Panela'!C246</f>
        <v>60000</v>
      </c>
      <c r="F83" s="10"/>
      <c r="G83" s="10"/>
      <c r="H83" s="130">
        <f t="shared" si="11"/>
        <v>720000</v>
      </c>
      <c r="I83" s="52"/>
    </row>
    <row r="84" spans="1:10" x14ac:dyDescent="0.2">
      <c r="B84" s="10" t="str">
        <f>'Categoria Costos Panela'!B247</f>
        <v>d. Talleres, talleres especializados y/ o eventos de divulgación nacionales y/o regionales</v>
      </c>
      <c r="C84" s="10">
        <v>13</v>
      </c>
      <c r="D84" s="10" t="s">
        <v>861</v>
      </c>
      <c r="E84" s="53">
        <f>'Categoria Costos Panela'!C247</f>
        <v>2150000</v>
      </c>
      <c r="F84" s="10"/>
      <c r="G84" s="10"/>
      <c r="H84" s="130">
        <f t="shared" si="11"/>
        <v>27950000</v>
      </c>
      <c r="I84" s="396"/>
      <c r="J84" s="2"/>
    </row>
    <row r="85" spans="1:10" x14ac:dyDescent="0.2">
      <c r="B85" s="10" t="str">
        <f>'Categoria Costos Panela'!B483</f>
        <v>a. Rueda de negocio presencial</v>
      </c>
      <c r="C85" s="10">
        <v>13</v>
      </c>
      <c r="D85" s="10" t="s">
        <v>135</v>
      </c>
      <c r="E85" s="53">
        <f>'Categoria Costos Panela'!C483</f>
        <v>25000000</v>
      </c>
      <c r="F85" s="10"/>
      <c r="G85" s="10"/>
      <c r="H85" s="130">
        <f t="shared" si="11"/>
        <v>325000000</v>
      </c>
      <c r="I85" s="396"/>
      <c r="J85" s="2"/>
    </row>
    <row r="86" spans="1:10" x14ac:dyDescent="0.2">
      <c r="B86" s="10" t="str">
        <f>'Categoria Costos Panela'!B484</f>
        <v>b Rueda de negocio  virtual</v>
      </c>
      <c r="C86" s="10">
        <v>13</v>
      </c>
      <c r="D86" s="10" t="s">
        <v>860</v>
      </c>
      <c r="E86" s="53">
        <f>'Categoria Costos Panela'!C484</f>
        <v>10000000</v>
      </c>
      <c r="F86" s="10"/>
      <c r="G86" s="10"/>
      <c r="H86" s="130">
        <f t="shared" si="11"/>
        <v>130000000</v>
      </c>
      <c r="I86" s="396"/>
      <c r="J86" s="2"/>
    </row>
    <row r="87" spans="1:10" x14ac:dyDescent="0.2">
      <c r="B87" s="10" t="str">
        <f>'Categoria Costos Panela'!B486</f>
        <v>d. Mercados campesinos/circuitos cortos comercialización</v>
      </c>
      <c r="C87" s="10">
        <f>13*4</f>
        <v>52</v>
      </c>
      <c r="D87" s="10" t="s">
        <v>864</v>
      </c>
      <c r="E87" s="53">
        <f>'Categoria Costos Panela'!C486</f>
        <v>2400000</v>
      </c>
      <c r="F87" s="10"/>
      <c r="G87" s="10"/>
      <c r="H87" s="130">
        <f t="shared" si="11"/>
        <v>124800000</v>
      </c>
      <c r="I87" s="396"/>
      <c r="J87" s="2"/>
    </row>
    <row r="88" spans="1:10" x14ac:dyDescent="0.2">
      <c r="B88" s="10" t="str">
        <f>'Categoria Costos Panela'!B359</f>
        <v>y. Comunicación radial regional para productores 3 meses</v>
      </c>
      <c r="C88" s="10">
        <v>13</v>
      </c>
      <c r="D88" s="10" t="s">
        <v>865</v>
      </c>
      <c r="E88" s="53">
        <f>'Categoria Costos Panela'!C359</f>
        <v>26000000</v>
      </c>
      <c r="F88" s="10"/>
      <c r="G88" s="10"/>
      <c r="H88" s="130">
        <f t="shared" si="11"/>
        <v>338000000</v>
      </c>
      <c r="I88" s="396"/>
      <c r="J88" s="2"/>
    </row>
    <row r="89" spans="1:10" x14ac:dyDescent="0.2">
      <c r="B89" s="10" t="str">
        <f>'Categoria Costos Panela'!B339</f>
        <v>d. Nota de prensa regional</v>
      </c>
      <c r="C89" s="10">
        <v>8</v>
      </c>
      <c r="D89" s="10" t="s">
        <v>866</v>
      </c>
      <c r="E89" s="53">
        <f>'Categoria Costos Panela'!C339</f>
        <v>5000000</v>
      </c>
      <c r="F89" s="10"/>
      <c r="G89" s="10"/>
      <c r="H89" s="130">
        <f t="shared" si="11"/>
        <v>40000000</v>
      </c>
      <c r="I89" s="396"/>
      <c r="J89" s="2"/>
    </row>
    <row r="90" spans="1:10" x14ac:dyDescent="0.2">
      <c r="B90" s="10" t="str">
        <f>'Categoria Costos Panela'!B337</f>
        <v>b. Nota en televisión regional</v>
      </c>
      <c r="C90" s="10">
        <v>8</v>
      </c>
      <c r="D90" s="10" t="s">
        <v>866</v>
      </c>
      <c r="E90" s="53">
        <f>'Categoria Costos Panela'!C337</f>
        <v>5000000</v>
      </c>
      <c r="F90" s="10"/>
      <c r="G90" s="10"/>
      <c r="H90" s="130">
        <f t="shared" si="11"/>
        <v>40000000</v>
      </c>
      <c r="I90" s="396"/>
      <c r="J90" s="2"/>
    </row>
    <row r="91" spans="1:10" s="2" customFormat="1" x14ac:dyDescent="0.2">
      <c r="A91" s="255"/>
      <c r="B91" s="31" t="str">
        <f>'Categoria Costos Panela'!B355</f>
        <v>u. Eventos de impacto Nacionales y/ Regionales</v>
      </c>
      <c r="C91" s="31">
        <v>2</v>
      </c>
      <c r="D91" s="31" t="s">
        <v>867</v>
      </c>
      <c r="E91" s="53">
        <f>'Categoria Costos Panela'!C355</f>
        <v>200000000</v>
      </c>
      <c r="F91" s="10"/>
      <c r="G91" s="10"/>
      <c r="H91" s="130">
        <f>C91*E91</f>
        <v>400000000</v>
      </c>
      <c r="I91" s="256"/>
    </row>
    <row r="92" spans="1:10" s="2" customFormat="1" x14ac:dyDescent="0.2">
      <c r="A92" s="255"/>
      <c r="B92" s="31" t="str">
        <f>'Categoria Costos Panela'!B357</f>
        <v>w. Diseño, desarrollo mantenimiento página web anual</v>
      </c>
      <c r="C92" s="31">
        <v>13</v>
      </c>
      <c r="D92" s="31" t="s">
        <v>866</v>
      </c>
      <c r="E92" s="53">
        <f>'Categoria Costos Panela'!C357</f>
        <v>20000000</v>
      </c>
      <c r="F92" s="10"/>
      <c r="G92" s="10"/>
      <c r="H92" s="130">
        <f>C92*E92</f>
        <v>260000000</v>
      </c>
      <c r="I92" s="256"/>
    </row>
    <row r="93" spans="1:10" s="2" customFormat="1" x14ac:dyDescent="0.2">
      <c r="A93" s="255"/>
      <c r="B93" s="31" t="s">
        <v>889</v>
      </c>
      <c r="C93" s="31">
        <v>13</v>
      </c>
      <c r="D93" s="31" t="s">
        <v>866</v>
      </c>
      <c r="E93" s="53">
        <f>'Categoria Costos Panela'!H736</f>
        <v>30379885.248000003</v>
      </c>
      <c r="F93" s="10"/>
      <c r="G93" s="10"/>
      <c r="H93" s="130">
        <f t="shared" si="11"/>
        <v>394938508.22400004</v>
      </c>
      <c r="I93" s="256"/>
    </row>
    <row r="94" spans="1:10" s="2" customFormat="1" x14ac:dyDescent="0.2">
      <c r="A94" s="255"/>
      <c r="B94" s="31" t="s">
        <v>890</v>
      </c>
      <c r="C94" s="31">
        <v>13</v>
      </c>
      <c r="D94" s="31" t="s">
        <v>866</v>
      </c>
      <c r="E94" s="53">
        <f>'Categoria Costos Panela'!H737</f>
        <v>43471239.700000003</v>
      </c>
      <c r="F94" s="10"/>
      <c r="G94" s="10"/>
      <c r="H94" s="130">
        <f t="shared" si="11"/>
        <v>565126116.10000002</v>
      </c>
      <c r="I94" s="256"/>
    </row>
    <row r="95" spans="1:10" s="2" customFormat="1" x14ac:dyDescent="0.2">
      <c r="A95" s="255"/>
      <c r="B95" s="31" t="str">
        <f>'Categoria Costos Panela'!B360</f>
        <v>z. Material de promoción y divulgación (Impresos,  llaveros, otros)</v>
      </c>
      <c r="C95" s="31">
        <v>13</v>
      </c>
      <c r="D95" s="31" t="s">
        <v>879</v>
      </c>
      <c r="E95" s="53">
        <f>'Categoria Costos Panela'!C360</f>
        <v>5000000</v>
      </c>
      <c r="F95" s="10"/>
      <c r="G95" s="10"/>
      <c r="H95" s="130">
        <f>C95*E95</f>
        <v>65000000</v>
      </c>
      <c r="I95" s="256"/>
    </row>
    <row r="96" spans="1:10" x14ac:dyDescent="0.2">
      <c r="B96" s="31" t="s">
        <v>878</v>
      </c>
      <c r="C96" s="31">
        <v>13</v>
      </c>
      <c r="D96" s="31" t="s">
        <v>866</v>
      </c>
      <c r="E96" s="241">
        <f>'Categoria Costos Panela'!C580</f>
        <v>43000000</v>
      </c>
      <c r="F96" s="244">
        <v>0.5</v>
      </c>
      <c r="G96" s="10"/>
      <c r="H96" s="130">
        <f>C96*E96*F96</f>
        <v>279500000</v>
      </c>
      <c r="I96" s="52"/>
    </row>
    <row r="97" spans="1:15" s="2" customFormat="1" ht="13.5" customHeight="1" x14ac:dyDescent="0.2">
      <c r="A97" s="255"/>
      <c r="B97" s="31" t="s">
        <v>852</v>
      </c>
      <c r="C97" s="31">
        <v>13</v>
      </c>
      <c r="D97" s="31" t="s">
        <v>861</v>
      </c>
      <c r="E97" s="53">
        <f>'Categoria Costos Panela'!D537</f>
        <v>5000000</v>
      </c>
      <c r="F97" s="10"/>
      <c r="G97" s="10"/>
      <c r="H97" s="130">
        <f t="shared" si="11"/>
        <v>65000000</v>
      </c>
      <c r="I97" s="242"/>
    </row>
    <row r="98" spans="1:15" s="2" customFormat="1" x14ac:dyDescent="0.2">
      <c r="A98" s="255"/>
      <c r="B98" s="31" t="s">
        <v>854</v>
      </c>
      <c r="C98" s="31">
        <v>13</v>
      </c>
      <c r="D98" s="31" t="s">
        <v>853</v>
      </c>
      <c r="E98" s="53">
        <f>'Categoria Costos Panela'!D538</f>
        <v>1500000</v>
      </c>
      <c r="F98" s="10"/>
      <c r="G98" s="10"/>
      <c r="H98" s="130">
        <f t="shared" si="11"/>
        <v>19500000</v>
      </c>
      <c r="I98" s="256"/>
    </row>
    <row r="99" spans="1:15" x14ac:dyDescent="0.2">
      <c r="B99" s="31" t="s">
        <v>780</v>
      </c>
      <c r="C99" s="31">
        <v>13</v>
      </c>
      <c r="D99" s="31" t="s">
        <v>248</v>
      </c>
      <c r="E99" s="241">
        <f>'Categoria Costos Panela'!E539</f>
        <v>1000000</v>
      </c>
      <c r="F99" s="10"/>
      <c r="G99" s="10"/>
      <c r="H99" s="130">
        <f t="shared" si="11"/>
        <v>13000000</v>
      </c>
      <c r="I99" s="52"/>
    </row>
    <row r="100" spans="1:15" x14ac:dyDescent="0.2">
      <c r="B100" s="31" t="s">
        <v>855</v>
      </c>
      <c r="C100" s="31">
        <v>4</v>
      </c>
      <c r="D100" s="31" t="s">
        <v>779</v>
      </c>
      <c r="E100" s="241">
        <f>'Categoria Costos Panela'!D15</f>
        <v>10402000</v>
      </c>
      <c r="F100" s="258"/>
      <c r="G100" s="10">
        <v>12</v>
      </c>
      <c r="H100" s="130">
        <f>C100*E100*G100</f>
        <v>499296000</v>
      </c>
      <c r="I100" s="52"/>
    </row>
    <row r="101" spans="1:15" x14ac:dyDescent="0.2">
      <c r="B101" s="31" t="s">
        <v>856</v>
      </c>
      <c r="C101" s="31">
        <v>26</v>
      </c>
      <c r="D101" s="31" t="s">
        <v>857</v>
      </c>
      <c r="E101" s="260">
        <f>'Categoria Costos Panela'!C133+'Categoria Costos Panela'!D139+('Categoria Costos Panela'!E80*3)</f>
        <v>2431624</v>
      </c>
      <c r="F101" s="261"/>
      <c r="G101" s="259"/>
      <c r="H101" s="130">
        <f t="shared" si="11"/>
        <v>63222224</v>
      </c>
    </row>
    <row r="102" spans="1:15" x14ac:dyDescent="0.2">
      <c r="B102" s="31" t="s">
        <v>858</v>
      </c>
      <c r="C102" s="31">
        <v>8</v>
      </c>
      <c r="D102" s="31" t="s">
        <v>859</v>
      </c>
      <c r="E102" s="260">
        <f>'Categoria Costos Panela'!D23</f>
        <v>4500000</v>
      </c>
      <c r="F102" s="261">
        <v>0.5</v>
      </c>
      <c r="G102" s="259">
        <v>8</v>
      </c>
      <c r="H102" s="130">
        <f>C102*E102*G102*F102</f>
        <v>144000000</v>
      </c>
    </row>
    <row r="103" spans="1:15" x14ac:dyDescent="0.2">
      <c r="B103" s="31" t="s">
        <v>99</v>
      </c>
      <c r="C103" s="31">
        <v>8</v>
      </c>
      <c r="D103" s="31" t="s">
        <v>270</v>
      </c>
      <c r="E103" s="53">
        <f>'Categoria Costos Panela'!C163</f>
        <v>890000</v>
      </c>
      <c r="F103" s="244">
        <v>0.5</v>
      </c>
      <c r="G103" s="10">
        <v>8</v>
      </c>
      <c r="H103" s="130">
        <f>C103*E103*G103*F103</f>
        <v>28480000</v>
      </c>
      <c r="I103" s="52"/>
    </row>
    <row r="104" spans="1:15" x14ac:dyDescent="0.2">
      <c r="B104" s="31" t="s">
        <v>872</v>
      </c>
      <c r="C104" s="31"/>
      <c r="D104" s="31"/>
      <c r="E104" s="53"/>
      <c r="F104" s="10"/>
      <c r="G104" s="10"/>
      <c r="H104" s="130" t="s">
        <v>781</v>
      </c>
      <c r="I104" s="52"/>
    </row>
    <row r="105" spans="1:15" ht="15" x14ac:dyDescent="0.25">
      <c r="B105" s="10"/>
      <c r="C105" s="31"/>
      <c r="D105" s="10"/>
      <c r="E105" s="53"/>
      <c r="F105" s="244"/>
      <c r="G105" s="10"/>
      <c r="H105" s="130"/>
      <c r="I105" s="262" t="s">
        <v>782</v>
      </c>
      <c r="J105" s="262" t="s">
        <v>883</v>
      </c>
      <c r="K105" s="262" t="s">
        <v>884</v>
      </c>
      <c r="L105" s="262" t="s">
        <v>885</v>
      </c>
      <c r="M105" s="262" t="s">
        <v>886</v>
      </c>
      <c r="N105" s="262" t="s">
        <v>887</v>
      </c>
    </row>
    <row r="106" spans="1:15" ht="15" x14ac:dyDescent="0.25">
      <c r="B106" s="246" t="s">
        <v>777</v>
      </c>
      <c r="C106" s="247"/>
      <c r="D106" s="248"/>
      <c r="E106" s="249"/>
      <c r="F106" s="249"/>
      <c r="G106" s="248"/>
      <c r="H106" s="262">
        <f>SUM(H81:H105)-H101-H102</f>
        <v>3631910624.3239999</v>
      </c>
      <c r="I106" s="262">
        <f>H106/12</f>
        <v>302659218.69366664</v>
      </c>
      <c r="J106" s="292">
        <f>'Categoria Costos Panela'!C748</f>
        <v>625349999.99999988</v>
      </c>
      <c r="K106" s="292">
        <f>'Categoria Costos Panela'!D748</f>
        <v>1313234999.9999998</v>
      </c>
      <c r="L106" s="292">
        <f>'Categoria Costos Panela'!E748</f>
        <v>2068345124.9999998</v>
      </c>
      <c r="M106" s="292">
        <f>'Categoria Costos Panela'!F748</f>
        <v>2895683174.9999995</v>
      </c>
      <c r="N106" s="292">
        <f>'Categoria Costos Panela'!G748</f>
        <v>3800584167.1874995</v>
      </c>
    </row>
    <row r="107" spans="1:15" s="2" customFormat="1" ht="260.45" hidden="1" customHeight="1" x14ac:dyDescent="0.25">
      <c r="B107" s="263"/>
      <c r="C107" s="264"/>
      <c r="D107" s="264"/>
      <c r="E107" s="264"/>
      <c r="F107" s="264"/>
      <c r="G107" s="264"/>
      <c r="H107" s="262">
        <f>SUM(H82:H106)</f>
        <v>7467443472.6479998</v>
      </c>
      <c r="I107" s="1"/>
      <c r="J107" s="1"/>
      <c r="O107" s="1"/>
    </row>
    <row r="108" spans="1:15" ht="15" x14ac:dyDescent="0.25">
      <c r="B108" s="289" t="s">
        <v>892</v>
      </c>
    </row>
    <row r="109" spans="1:15" x14ac:dyDescent="0.2">
      <c r="B109" s="87"/>
    </row>
    <row r="110" spans="1:15" ht="356.45" customHeight="1" x14ac:dyDescent="0.2">
      <c r="B110" s="299" t="s">
        <v>1561</v>
      </c>
      <c r="C110" s="2"/>
      <c r="D110" s="2"/>
      <c r="E110" s="2"/>
      <c r="F110" s="235"/>
    </row>
    <row r="111" spans="1:15" ht="21.95" customHeight="1" x14ac:dyDescent="0.2">
      <c r="B111" s="299"/>
      <c r="C111" s="2"/>
      <c r="D111" s="2"/>
      <c r="E111" s="2"/>
      <c r="F111" s="235"/>
    </row>
    <row r="112" spans="1:15" ht="15" x14ac:dyDescent="0.25">
      <c r="B112" s="700" t="str">
        <f>B10</f>
        <v>3.3. Promoción de encadenamientos productivos, en la comercialización nacional e internacional de panela y sus derivados</v>
      </c>
      <c r="C112" s="701"/>
      <c r="D112" s="701"/>
      <c r="E112" s="701"/>
      <c r="F112" s="701"/>
      <c r="G112" s="701"/>
      <c r="H112" s="701"/>
    </row>
    <row r="113" spans="2:24" ht="43.5" customHeight="1" x14ac:dyDescent="0.2">
      <c r="B113" s="697" t="str">
        <f>Portafolio_Dependencia_IE!F45</f>
        <v xml:space="preserve">3.3.1. Promover  y realizar acompañamiento técnico a los productores, organizaciones de productores, empresas transformadoras y comercializadoras, relacionado con el cumplimiento de estándares de calidad y la agregación de valor al producto, como elementos fundamentales y diferenciadores en la formación de precios, comercialización formal  del producto y poder de negociación, en concordancia con los avances en la actividad 9.2.2 sobre determinación y cumplimiento de estándares de calidad de la panela. </v>
      </c>
      <c r="C113" s="697"/>
      <c r="D113" s="697"/>
      <c r="E113" s="697"/>
      <c r="F113" s="697"/>
      <c r="G113" s="697"/>
      <c r="H113" s="697"/>
      <c r="I113" s="452"/>
    </row>
    <row r="114" spans="2:24" ht="30.6" customHeight="1" x14ac:dyDescent="0.2">
      <c r="B114" s="697" t="str">
        <f>Portafolio_Dependencia_IE!F46</f>
        <v>3.3.2. Realizar capacitación y acompañamiento técnico en planeación estratégica a lo largo de la cadena de suministro (productores, proveedores, empresas transformadoras y comercializadoras), para mitigar riesgos inherentes a la actividad productiva (climáticos, financieros, de cumplimiento, desabastecimiento, calidad, etc.) que redunden en la materialización de acuerdos de compra y el desarrollo de mercados.</v>
      </c>
      <c r="C114" s="697"/>
      <c r="D114" s="697"/>
      <c r="E114" s="697"/>
      <c r="F114" s="697"/>
      <c r="G114" s="697"/>
      <c r="H114" s="697"/>
      <c r="I114" s="452"/>
    </row>
    <row r="115" spans="2:24" ht="29.1" customHeight="1" x14ac:dyDescent="0.2">
      <c r="B115" s="697" t="str">
        <f>Portafolio_Dependencia_IE!F47</f>
        <v xml:space="preserve">3.3.3. Realizar acompañamiento técnico y financiero para realizar alianzas estratégicas y comerciales, entre productores y/u organizaciones de productores, procesadores, y comercializadores, con el fin de generar mayores volúmenes ofertados, cumplir con características de calidad unificadas y requeridas por los mercados y que redunden en mayor eficiencia comercial y agrologística en la cadena. </v>
      </c>
      <c r="C115" s="697"/>
      <c r="D115" s="697"/>
      <c r="E115" s="697"/>
      <c r="F115" s="697"/>
      <c r="G115" s="697"/>
      <c r="H115" s="697"/>
      <c r="I115" s="452"/>
    </row>
    <row r="116" spans="2:24" ht="16.5" customHeight="1" x14ac:dyDescent="0.2">
      <c r="B116" s="697" t="str">
        <f>Portafolio_Dependencia_IE!F48</f>
        <v>3.3.4. Fortalecer el acompañamiento comercial a los productores u organizaciones de productores, transformadoras, y comercializadores, para generar alianzas con empresas de la industria de alimentos nacionales, que permitan incursionar y consolidar segmentos de mercado específicos.</v>
      </c>
      <c r="C116" s="697"/>
      <c r="D116" s="697"/>
      <c r="E116" s="697"/>
      <c r="F116" s="697"/>
      <c r="G116" s="697"/>
      <c r="H116" s="697"/>
      <c r="I116" s="452"/>
    </row>
    <row r="117" spans="2:24" ht="35.450000000000003" customHeight="1" x14ac:dyDescent="0.2">
      <c r="B117" s="697" t="str">
        <f>Portafolio_Dependencia_IE!F49</f>
        <v>3.3.5. Realizar acompañamiento técnico dirigido a los productores, organizaciones de productores y comercializadores con el fin de establecer convenios público - privados, para aumentar las compras de panela y derivados que cumplan las normas de calidad, a través de los programas oficiales de alimentación a nivel municipal, departamental y nacional.</v>
      </c>
      <c r="C117" s="697"/>
      <c r="D117" s="697"/>
      <c r="E117" s="697"/>
      <c r="F117" s="697"/>
      <c r="G117" s="697"/>
      <c r="H117" s="697"/>
      <c r="I117" s="452"/>
    </row>
    <row r="118" spans="2:24" ht="36.950000000000003" customHeight="1" x14ac:dyDescent="0.2">
      <c r="B118" s="267"/>
      <c r="C118" s="267"/>
      <c r="D118" s="267"/>
      <c r="E118" s="267"/>
      <c r="F118" s="267"/>
      <c r="G118" s="267"/>
      <c r="H118" s="267"/>
      <c r="I118" s="452"/>
    </row>
    <row r="119" spans="2:24" ht="15" x14ac:dyDescent="0.25">
      <c r="B119" s="236" t="s">
        <v>908</v>
      </c>
      <c r="C119" s="101"/>
      <c r="D119" s="101"/>
      <c r="E119" s="101"/>
      <c r="F119" s="101"/>
      <c r="G119" s="101"/>
      <c r="H119" s="101"/>
    </row>
    <row r="120" spans="2:24" ht="15" x14ac:dyDescent="0.25">
      <c r="B120" s="237" t="s">
        <v>774</v>
      </c>
      <c r="C120" s="237" t="s">
        <v>131</v>
      </c>
      <c r="D120" s="237" t="s">
        <v>7</v>
      </c>
      <c r="E120" s="237" t="s">
        <v>6</v>
      </c>
      <c r="F120" s="238" t="s">
        <v>775</v>
      </c>
      <c r="G120" s="237" t="s">
        <v>776</v>
      </c>
      <c r="H120" s="237" t="s">
        <v>777</v>
      </c>
      <c r="X120" s="239"/>
    </row>
    <row r="121" spans="2:24" x14ac:dyDescent="0.2">
      <c r="B121" s="10" t="str">
        <f>'Categoria Costos Panela'!B244</f>
        <v>a. Mesas de trabajo presenciales básicas</v>
      </c>
      <c r="C121" s="290">
        <v>12</v>
      </c>
      <c r="D121" s="10" t="s">
        <v>863</v>
      </c>
      <c r="E121" s="53">
        <f>'Categoria Costos Panela'!C244</f>
        <v>300000</v>
      </c>
      <c r="F121" s="10"/>
      <c r="G121" s="10"/>
      <c r="H121" s="130">
        <f t="shared" ref="H121:H126" si="12">C121*E121</f>
        <v>3600000</v>
      </c>
    </row>
    <row r="122" spans="2:24" x14ac:dyDescent="0.2">
      <c r="B122" s="10" t="str">
        <f>'Categoria Costos Panela'!B245</f>
        <v>b. Mesas de trabajo presenciales ampliadas</v>
      </c>
      <c r="C122" s="290">
        <v>12</v>
      </c>
      <c r="D122" s="10" t="s">
        <v>862</v>
      </c>
      <c r="E122" s="53">
        <f>'Categoria Costos Panela'!C245</f>
        <v>1000000</v>
      </c>
      <c r="F122" s="10"/>
      <c r="G122" s="10"/>
      <c r="H122" s="130">
        <f t="shared" si="12"/>
        <v>12000000</v>
      </c>
    </row>
    <row r="123" spans="2:24" x14ac:dyDescent="0.2">
      <c r="B123" s="10" t="str">
        <f>'Categoria Costos Panela'!B246</f>
        <v>c. Mesas de trabajo virtuales</v>
      </c>
      <c r="C123" s="290">
        <v>12</v>
      </c>
      <c r="D123" s="10" t="s">
        <v>853</v>
      </c>
      <c r="E123" s="53">
        <f>'Categoria Costos Panela'!C246</f>
        <v>60000</v>
      </c>
      <c r="F123" s="10"/>
      <c r="G123" s="10"/>
      <c r="H123" s="130">
        <f t="shared" si="12"/>
        <v>720000</v>
      </c>
    </row>
    <row r="124" spans="2:24" x14ac:dyDescent="0.2">
      <c r="B124" s="10" t="str">
        <f>'Categoria Costos Panela'!B247</f>
        <v>d. Talleres, talleres especializados y/ o eventos de divulgación nacionales y/o regionales</v>
      </c>
      <c r="C124" s="290">
        <v>26</v>
      </c>
      <c r="D124" s="10" t="s">
        <v>861</v>
      </c>
      <c r="E124" s="53">
        <f>'Categoria Costos Panela'!C247</f>
        <v>2150000</v>
      </c>
      <c r="F124" s="10"/>
      <c r="G124" s="10"/>
      <c r="H124" s="130">
        <f t="shared" si="12"/>
        <v>55900000</v>
      </c>
    </row>
    <row r="125" spans="2:24" x14ac:dyDescent="0.2">
      <c r="B125" s="10" t="str">
        <f>'Categoria Costos Panela'!B359</f>
        <v>y. Comunicación radial regional para productores 3 meses</v>
      </c>
      <c r="C125" s="10">
        <v>8</v>
      </c>
      <c r="D125" s="10" t="s">
        <v>865</v>
      </c>
      <c r="E125" s="53">
        <f>'Categoria Costos Panela'!C359</f>
        <v>26000000</v>
      </c>
      <c r="F125" s="10"/>
      <c r="G125" s="10"/>
      <c r="H125" s="130">
        <f t="shared" si="12"/>
        <v>208000000</v>
      </c>
      <c r="I125" s="396"/>
      <c r="J125" s="2"/>
    </row>
    <row r="126" spans="2:24" x14ac:dyDescent="0.2">
      <c r="B126" s="10" t="str">
        <f>'Categoria Costos Panela'!B355</f>
        <v>u. Eventos de impacto Nacionales y/ Regionales</v>
      </c>
      <c r="C126" s="10">
        <v>1</v>
      </c>
      <c r="D126" s="10" t="s">
        <v>867</v>
      </c>
      <c r="E126" s="53">
        <f>'Categoria Costos Panela'!C355</f>
        <v>200000000</v>
      </c>
      <c r="F126" s="10"/>
      <c r="G126" s="10"/>
      <c r="H126" s="130">
        <f t="shared" si="12"/>
        <v>200000000</v>
      </c>
      <c r="I126" s="396"/>
      <c r="J126" s="2"/>
    </row>
    <row r="127" spans="2:24" x14ac:dyDescent="0.2">
      <c r="B127" s="10" t="s">
        <v>897</v>
      </c>
      <c r="C127" s="290">
        <v>8</v>
      </c>
      <c r="D127" s="10" t="s">
        <v>899</v>
      </c>
      <c r="E127" s="53">
        <f>'Categoria Costos Panela'!H704</f>
        <v>30379885.248000003</v>
      </c>
      <c r="F127" s="10"/>
      <c r="G127" s="10"/>
      <c r="H127" s="130">
        <f t="shared" ref="H127:H128" si="13">C127*E127</f>
        <v>243039081.98400003</v>
      </c>
    </row>
    <row r="128" spans="2:24" x14ac:dyDescent="0.2">
      <c r="B128" s="10" t="s">
        <v>898</v>
      </c>
      <c r="C128" s="290">
        <v>8</v>
      </c>
      <c r="D128" s="10" t="s">
        <v>899</v>
      </c>
      <c r="E128" s="53">
        <f>'Categoria Costos Panela'!H705</f>
        <v>43471239.700000003</v>
      </c>
      <c r="F128" s="10"/>
      <c r="G128" s="10"/>
      <c r="H128" s="130">
        <f t="shared" si="13"/>
        <v>347769917.60000002</v>
      </c>
    </row>
    <row r="129" spans="2:10" x14ac:dyDescent="0.2">
      <c r="B129" s="10" t="str">
        <f>'Categoria Costos Panela'!B537</f>
        <v xml:space="preserve"> a. Cursos cortos</v>
      </c>
      <c r="C129" s="290">
        <v>8</v>
      </c>
      <c r="D129" s="10" t="s">
        <v>861</v>
      </c>
      <c r="E129" s="241">
        <f>'Categoria Costos Panela'!D537</f>
        <v>5000000</v>
      </c>
      <c r="F129" s="10"/>
      <c r="G129" s="10"/>
      <c r="H129" s="130">
        <f t="shared" ref="H129:H142" si="14">C129*E129</f>
        <v>40000000</v>
      </c>
      <c r="I129" s="242"/>
      <c r="J129" s="2"/>
    </row>
    <row r="130" spans="2:10" x14ac:dyDescent="0.2">
      <c r="B130" s="10" t="str">
        <f>'Categoria Costos Panela'!B538</f>
        <v>b. Cursos cortos virtuales</v>
      </c>
      <c r="C130" s="290">
        <v>8</v>
      </c>
      <c r="D130" s="10" t="s">
        <v>861</v>
      </c>
      <c r="E130" s="241">
        <f>'Categoria Costos Panela'!D538</f>
        <v>1500000</v>
      </c>
      <c r="F130" s="10"/>
      <c r="G130" s="10"/>
      <c r="H130" s="130">
        <f t="shared" si="14"/>
        <v>12000000</v>
      </c>
      <c r="I130" s="242"/>
      <c r="J130" s="2"/>
    </row>
    <row r="131" spans="2:10" x14ac:dyDescent="0.2">
      <c r="B131" s="10" t="s">
        <v>894</v>
      </c>
      <c r="C131" s="290">
        <v>8</v>
      </c>
      <c r="D131" s="10" t="s">
        <v>895</v>
      </c>
      <c r="E131" s="241">
        <f>'Categoria Costos Panela'!E541</f>
        <v>3000000</v>
      </c>
      <c r="F131" s="10"/>
      <c r="G131" s="10"/>
      <c r="H131" s="130">
        <f t="shared" si="14"/>
        <v>24000000</v>
      </c>
      <c r="I131" s="242"/>
      <c r="J131" s="2"/>
    </row>
    <row r="132" spans="2:10" x14ac:dyDescent="0.2">
      <c r="B132" s="10" t="s">
        <v>896</v>
      </c>
      <c r="C132" s="290">
        <v>8</v>
      </c>
      <c r="D132" s="10" t="s">
        <v>895</v>
      </c>
      <c r="E132" s="241">
        <f>'Categoria Costos Panela'!E542</f>
        <v>900000</v>
      </c>
      <c r="F132" s="10"/>
      <c r="G132" s="10"/>
      <c r="H132" s="130">
        <f t="shared" si="14"/>
        <v>7200000</v>
      </c>
      <c r="I132" s="242"/>
      <c r="J132" s="2"/>
    </row>
    <row r="133" spans="2:10" x14ac:dyDescent="0.2">
      <c r="B133" s="10" t="s">
        <v>900</v>
      </c>
      <c r="C133" s="290">
        <v>24</v>
      </c>
      <c r="D133" s="10" t="s">
        <v>1300</v>
      </c>
      <c r="E133" s="241">
        <f>'Categoria Costos Panela'!C248</f>
        <v>6000000</v>
      </c>
      <c r="F133" s="10"/>
      <c r="G133" s="10"/>
      <c r="H133" s="130">
        <f t="shared" si="14"/>
        <v>144000000</v>
      </c>
      <c r="I133" s="242"/>
      <c r="J133" s="2"/>
    </row>
    <row r="134" spans="2:10" x14ac:dyDescent="0.2">
      <c r="B134" s="10" t="s">
        <v>1301</v>
      </c>
      <c r="C134" s="290">
        <f>8*2</f>
        <v>16</v>
      </c>
      <c r="D134" s="10" t="s">
        <v>906</v>
      </c>
      <c r="E134" s="241">
        <f>'Categoria Costos Panela'!C724</f>
        <v>42000000</v>
      </c>
      <c r="F134" s="10"/>
      <c r="G134" s="10"/>
      <c r="H134" s="130">
        <f t="shared" si="14"/>
        <v>672000000</v>
      </c>
      <c r="I134" s="242"/>
      <c r="J134" s="2"/>
    </row>
    <row r="135" spans="2:10" x14ac:dyDescent="0.2">
      <c r="B135" s="10" t="str">
        <f>'Categoria Costos Panela'!B483</f>
        <v>a. Rueda de negocio presencial</v>
      </c>
      <c r="C135" s="290">
        <v>8</v>
      </c>
      <c r="D135" s="10" t="s">
        <v>905</v>
      </c>
      <c r="E135" s="53">
        <f>'Categoria Costos Panela'!C483</f>
        <v>25000000</v>
      </c>
      <c r="F135" s="10"/>
      <c r="G135" s="10"/>
      <c r="H135" s="130">
        <f t="shared" si="14"/>
        <v>200000000</v>
      </c>
      <c r="I135" s="396"/>
      <c r="J135" s="2"/>
    </row>
    <row r="136" spans="2:10" x14ac:dyDescent="0.2">
      <c r="B136" s="10" t="str">
        <f>'Categoria Costos Panela'!B484</f>
        <v>b Rueda de negocio  virtual</v>
      </c>
      <c r="C136" s="290">
        <v>8</v>
      </c>
      <c r="D136" s="10" t="s">
        <v>905</v>
      </c>
      <c r="E136" s="241">
        <f>'Categoria Costos Panela'!C484</f>
        <v>10000000</v>
      </c>
      <c r="F136" s="244"/>
      <c r="G136" s="10"/>
      <c r="H136" s="130">
        <f t="shared" si="14"/>
        <v>80000000</v>
      </c>
      <c r="I136" s="242"/>
      <c r="J136" s="2"/>
    </row>
    <row r="137" spans="2:10" x14ac:dyDescent="0.2">
      <c r="B137" s="10" t="str">
        <f>'Categoria Costos Panela'!B485</f>
        <v>c. Participación en ferias comerciales internacionales</v>
      </c>
      <c r="C137" s="290">
        <v>2</v>
      </c>
      <c r="D137" s="10" t="s">
        <v>270</v>
      </c>
      <c r="E137" s="241">
        <f>'Categoria Costos Panela'!C485</f>
        <v>80500000</v>
      </c>
      <c r="F137" s="10"/>
      <c r="G137" s="10"/>
      <c r="H137" s="130">
        <f t="shared" si="14"/>
        <v>161000000</v>
      </c>
      <c r="I137" s="242"/>
      <c r="J137" s="2"/>
    </row>
    <row r="138" spans="2:10" x14ac:dyDescent="0.2">
      <c r="B138" s="31" t="s">
        <v>855</v>
      </c>
      <c r="C138" s="290">
        <v>2</v>
      </c>
      <c r="D138" s="31" t="s">
        <v>779</v>
      </c>
      <c r="E138" s="241">
        <f>'Categoria Costos Panela'!D15</f>
        <v>10402000</v>
      </c>
      <c r="F138" s="147"/>
      <c r="G138" s="31">
        <v>12</v>
      </c>
      <c r="H138" s="130">
        <f>C138*E138*G138</f>
        <v>249648000</v>
      </c>
      <c r="I138" s="242"/>
      <c r="J138" s="2"/>
    </row>
    <row r="139" spans="2:10" x14ac:dyDescent="0.2">
      <c r="B139" s="31" t="s">
        <v>856</v>
      </c>
      <c r="C139" s="290">
        <f>8*2</f>
        <v>16</v>
      </c>
      <c r="D139" s="10" t="s">
        <v>857</v>
      </c>
      <c r="E139" s="53">
        <f xml:space="preserve"> 'Categoria Costos Panela'!C133+'Categoria Costos Panela'!D139+('Categoria Costos Panela'!E80*3)</f>
        <v>2431624</v>
      </c>
      <c r="F139" s="10"/>
      <c r="G139" s="10"/>
      <c r="H139" s="130">
        <f t="shared" si="14"/>
        <v>38905984</v>
      </c>
      <c r="I139" s="396"/>
      <c r="J139" s="2"/>
    </row>
    <row r="140" spans="2:10" x14ac:dyDescent="0.2">
      <c r="B140" s="31" t="s">
        <v>858</v>
      </c>
      <c r="C140" s="290">
        <v>8</v>
      </c>
      <c r="D140" s="10" t="s">
        <v>779</v>
      </c>
      <c r="E140" s="53">
        <f>'Categoria Costos Panela'!D23</f>
        <v>4500000</v>
      </c>
      <c r="F140" s="244">
        <v>0.5</v>
      </c>
      <c r="G140" s="10">
        <v>12</v>
      </c>
      <c r="H140" s="130">
        <f>C140*E140*G140*F140</f>
        <v>216000000</v>
      </c>
    </row>
    <row r="141" spans="2:10" ht="15" x14ac:dyDescent="0.25">
      <c r="B141" s="31" t="s">
        <v>99</v>
      </c>
      <c r="C141" s="290">
        <v>8</v>
      </c>
      <c r="D141" s="10" t="s">
        <v>270</v>
      </c>
      <c r="E141" s="53">
        <f>'Categoria Costos Panela'!C163</f>
        <v>890000</v>
      </c>
      <c r="F141" s="244">
        <v>0.5</v>
      </c>
      <c r="G141" s="10">
        <v>12</v>
      </c>
      <c r="H141" s="130">
        <f>C141*E141*G141*F141</f>
        <v>42720000</v>
      </c>
      <c r="I141" s="245" t="s">
        <v>782</v>
      </c>
    </row>
    <row r="142" spans="2:10" ht="15" x14ac:dyDescent="0.25">
      <c r="B142" s="31" t="s">
        <v>907</v>
      </c>
      <c r="C142" s="291"/>
      <c r="D142" s="10"/>
      <c r="E142" s="10"/>
      <c r="F142" s="10"/>
      <c r="G142" s="116"/>
      <c r="H142" s="130">
        <f t="shared" si="14"/>
        <v>0</v>
      </c>
      <c r="I142" s="245"/>
    </row>
    <row r="143" spans="2:10" ht="15" x14ac:dyDescent="0.25">
      <c r="B143" s="246" t="s">
        <v>777</v>
      </c>
      <c r="C143" s="247"/>
      <c r="D143" s="248"/>
      <c r="E143" s="248"/>
      <c r="F143" s="249"/>
      <c r="G143" s="250"/>
      <c r="H143" s="245">
        <f>SUM(H121:H142)</f>
        <v>2958502983.5840001</v>
      </c>
      <c r="I143" s="245">
        <f>H143/12</f>
        <v>246541915.29866669</v>
      </c>
    </row>
    <row r="144" spans="2:10" ht="341.1" customHeight="1" x14ac:dyDescent="0.2">
      <c r="B144" s="299" t="s">
        <v>1302</v>
      </c>
      <c r="C144" s="264"/>
      <c r="D144" s="264"/>
      <c r="E144" s="264"/>
      <c r="F144" s="264"/>
      <c r="G144" s="264"/>
    </row>
    <row r="145" spans="2:24" ht="23.1" customHeight="1" x14ac:dyDescent="0.2">
      <c r="B145" s="299"/>
      <c r="C145" s="264"/>
      <c r="D145" s="264"/>
      <c r="E145" s="264"/>
      <c r="F145" s="264"/>
      <c r="G145" s="264"/>
    </row>
    <row r="146" spans="2:24" ht="15" x14ac:dyDescent="0.25">
      <c r="B146" s="700" t="str">
        <f>B11</f>
        <v>3.4. Incursión y posicionamiento de la panela y sus derivados en el mercado internacional</v>
      </c>
      <c r="C146" s="701"/>
      <c r="D146" s="701"/>
      <c r="E146" s="701"/>
      <c r="F146" s="701"/>
      <c r="G146" s="701"/>
      <c r="H146" s="701"/>
    </row>
    <row r="147" spans="2:24" ht="32.1" customHeight="1" x14ac:dyDescent="0.2">
      <c r="B147" s="697" t="str">
        <f>Portafolio_Dependencia_IE!F50</f>
        <v>3.4.1. Identificar ventanas de oportunidad para incursionar y ampliar mercados de panela y sus derivados a nivel externo, con base en el análisis de información sobre tendencias de consumo, nichos de mercado, canales de comercialización, segmentos de mercado, entre otros, teniendo en cuenta la normatividad y requerimientos establecidos en los países de destino, y en concordancia con los avances sobre estudios de mercado de la actividad 10.3.7.</v>
      </c>
      <c r="C147" s="697"/>
      <c r="D147" s="697"/>
      <c r="E147" s="697"/>
      <c r="F147" s="697"/>
      <c r="G147" s="697"/>
      <c r="H147" s="697"/>
      <c r="I147" s="452"/>
    </row>
    <row r="148" spans="2:24" ht="36.950000000000003" customHeight="1" x14ac:dyDescent="0.2">
      <c r="B148" s="697" t="str">
        <f>Portafolio_Dependencia_IE!F51</f>
        <v>3.4.2. Generar y actualizar el portafolio de productos de panela y sus derivados, incorporando las organizaciones de productores y empresas exportadoras, las fichas técnicas de producto, así como marcas y signos distintivos, certificaciones, etc., con el propósito de aumentar su posicionamiento comercial en el mercado actual e incursionar en nuevos nichos de mercado.</v>
      </c>
      <c r="C148" s="697"/>
      <c r="D148" s="697"/>
      <c r="E148" s="697"/>
      <c r="F148" s="697"/>
      <c r="G148" s="697"/>
      <c r="H148" s="697"/>
      <c r="I148" s="452"/>
    </row>
    <row r="149" spans="2:24" ht="35.450000000000003" customHeight="1" x14ac:dyDescent="0.2">
      <c r="B149" s="697" t="str">
        <f>Portafolio_Dependencia_IE!F52</f>
        <v xml:space="preserve">3.4.3. Diseñar, realizar y socializar material promocional que contenga información de panela y sus derivados, resaltando sus características nutricionales y energéticas, atributos diferenciales que permitan implementar acciones de educación al consumidor en el mercado externo, teniendo en cuenta los diferentes perfiles de consumidores, segmentos de mercado, canales de comercialización y usos del producto. </v>
      </c>
      <c r="C149" s="697"/>
      <c r="D149" s="697"/>
      <c r="E149" s="697"/>
      <c r="F149" s="697"/>
      <c r="G149" s="697"/>
      <c r="H149" s="697"/>
      <c r="I149" s="452"/>
    </row>
    <row r="150" spans="2:24" ht="36.950000000000003" customHeight="1" x14ac:dyDescent="0.2">
      <c r="B150" s="697" t="str">
        <f>Portafolio_Dependencia_IE!F53</f>
        <v>3.4.4. Identificar y realizar acompañamiento técnico, comercial, financiero, legal, normativo, entre otros, a los productores y  organizaciones de productores y empresas exportadoras actuales y potenciales, y su cadena de suministro, para aumentar la exportación de panela y sus derivados, divulgando los instrumentos, mecanismos, e incentivos existentes para los exportadores.</v>
      </c>
      <c r="C150" s="697"/>
      <c r="D150" s="697"/>
      <c r="E150" s="697"/>
      <c r="F150" s="697"/>
      <c r="G150" s="697"/>
      <c r="H150" s="697"/>
      <c r="I150" s="452"/>
    </row>
    <row r="151" spans="2:24" ht="27.95" customHeight="1" x14ac:dyDescent="0.2">
      <c r="B151" s="697" t="str">
        <f>Portafolio_Dependencia_IE!F54</f>
        <v xml:space="preserve">3.4.5. Fortalecer financieramente las acciones de promoción y comercialización lideradas por ProColombia dirigidas a  los productores y  organizaciones de productores y empresas exportadoras, que permitan posicionar y consolidar los mercados de exportación de panela y sus derivados, a través de macro ruedas de negocios, ferias internacionales, misiones exploratorias, canales de comercialización electrónico y otros espacios que incentiven la exportación. </v>
      </c>
      <c r="C151" s="697"/>
      <c r="D151" s="697"/>
      <c r="E151" s="697"/>
      <c r="F151" s="697"/>
      <c r="G151" s="697"/>
      <c r="H151" s="697"/>
      <c r="I151" s="452"/>
    </row>
    <row r="152" spans="2:24" ht="28.5" customHeight="1" x14ac:dyDescent="0.2">
      <c r="B152" s="697" t="str">
        <f>Portafolio_Dependencia_IE!F55</f>
        <v xml:space="preserve">3.4.6. Promover alianzas entre empresas exportadoras de panela y sus derivados, actuales y potenciales, con el objetivo de aprovechar oportunidades en el mercado internacional, en concordancia con la estrategia de consorcios de exportación. </v>
      </c>
      <c r="C152" s="697"/>
      <c r="D152" s="697"/>
      <c r="E152" s="697"/>
      <c r="F152" s="697"/>
      <c r="G152" s="697"/>
      <c r="H152" s="697"/>
      <c r="I152" s="452"/>
    </row>
    <row r="153" spans="2:24" ht="33.6" customHeight="1" x14ac:dyDescent="0.2">
      <c r="B153" s="697" t="str">
        <f>Portafolio_Dependencia_IE!F56</f>
        <v>3.4.7. Adoptar instrumentos de comercialización para el mercado externo (coberturas cambiarias, preferencias arancelarias, entre otras), de acuerdo con los avances de la actividad 10.4.4 sobre diseño y/o mejora de instrumentos de comercialización, a partir de incentivos y cofinanciación específica para la cadena agroindustrial de panela.</v>
      </c>
      <c r="C153" s="697"/>
      <c r="D153" s="697"/>
      <c r="E153" s="697"/>
      <c r="F153" s="697"/>
      <c r="G153" s="697"/>
      <c r="H153" s="697"/>
      <c r="I153" s="452"/>
    </row>
    <row r="154" spans="2:24" ht="21.95" customHeight="1" x14ac:dyDescent="0.2">
      <c r="B154" s="697" t="str">
        <f>Portafolio_Dependencia_IE!F57</f>
        <v>3.4.8. Promover la generación de espacios de concertación para revisar los procedimientos operativos internos de inspección de estupefacientes requeridos para exportar y proponer acciones que minimicen los riesgos inherentes a pérdidas o afectación del producto.</v>
      </c>
      <c r="C154" s="697"/>
      <c r="D154" s="697"/>
      <c r="E154" s="697"/>
      <c r="F154" s="697"/>
      <c r="G154" s="697"/>
      <c r="H154" s="697"/>
      <c r="I154" s="452"/>
    </row>
    <row r="155" spans="2:24" ht="36.950000000000003" customHeight="1" x14ac:dyDescent="0.2">
      <c r="B155" s="267"/>
      <c r="C155" s="267"/>
      <c r="D155" s="267"/>
      <c r="E155" s="267"/>
      <c r="F155" s="267"/>
      <c r="G155" s="267"/>
      <c r="H155" s="267"/>
      <c r="I155" s="452"/>
    </row>
    <row r="156" spans="2:24" ht="15" x14ac:dyDescent="0.25">
      <c r="B156" s="236" t="s">
        <v>773</v>
      </c>
      <c r="C156" s="101"/>
      <c r="D156" s="101"/>
      <c r="E156" s="101"/>
      <c r="F156" s="101"/>
      <c r="G156" s="101"/>
      <c r="H156" s="101"/>
    </row>
    <row r="157" spans="2:24" ht="15" x14ac:dyDescent="0.25">
      <c r="B157" s="237" t="s">
        <v>774</v>
      </c>
      <c r="C157" s="237" t="s">
        <v>131</v>
      </c>
      <c r="D157" s="237" t="s">
        <v>7</v>
      </c>
      <c r="E157" s="237" t="s">
        <v>6</v>
      </c>
      <c r="F157" s="238" t="s">
        <v>775</v>
      </c>
      <c r="G157" s="237" t="s">
        <v>776</v>
      </c>
      <c r="H157" s="237" t="s">
        <v>777</v>
      </c>
      <c r="X157" s="239"/>
    </row>
    <row r="158" spans="2:24" x14ac:dyDescent="0.2">
      <c r="B158" s="10" t="str">
        <f>'Categoria Costos Panela'!B244</f>
        <v>a. Mesas de trabajo presenciales básicas</v>
      </c>
      <c r="C158" s="305">
        <v>6</v>
      </c>
      <c r="D158" s="10" t="s">
        <v>270</v>
      </c>
      <c r="E158" s="48">
        <f>'Categoria Costos Panela'!C244</f>
        <v>300000</v>
      </c>
      <c r="F158" s="10"/>
      <c r="G158" s="10"/>
      <c r="H158" s="130">
        <f>C158*E158</f>
        <v>1800000</v>
      </c>
    </row>
    <row r="159" spans="2:24" x14ac:dyDescent="0.2">
      <c r="B159" s="10" t="str">
        <f>'Categoria Costos Panela'!B245</f>
        <v>b. Mesas de trabajo presenciales ampliadas</v>
      </c>
      <c r="C159" s="305">
        <v>6</v>
      </c>
      <c r="D159" s="10" t="s">
        <v>270</v>
      </c>
      <c r="E159" s="48">
        <f>'Categoria Costos Panela'!C245</f>
        <v>1000000</v>
      </c>
      <c r="F159" s="10"/>
      <c r="G159" s="10"/>
      <c r="H159" s="130">
        <f>C159*E159</f>
        <v>6000000</v>
      </c>
    </row>
    <row r="160" spans="2:24" x14ac:dyDescent="0.2">
      <c r="B160" s="10" t="str">
        <f>'Categoria Costos Panela'!B246</f>
        <v>c. Mesas de trabajo virtuales</v>
      </c>
      <c r="C160" s="306">
        <v>12</v>
      </c>
      <c r="D160" s="10" t="s">
        <v>270</v>
      </c>
      <c r="E160" s="48">
        <f>'Categoria Costos Panela'!C246</f>
        <v>60000</v>
      </c>
      <c r="F160" s="10"/>
      <c r="G160" s="10"/>
      <c r="H160" s="130">
        <f>C160*E160</f>
        <v>720000</v>
      </c>
    </row>
    <row r="161" spans="2:10" x14ac:dyDescent="0.2">
      <c r="B161" s="10" t="str">
        <f>'Categoria Costos Panela'!B247</f>
        <v>d. Talleres, talleres especializados y/ o eventos de divulgación nacionales y/o regionales</v>
      </c>
      <c r="C161" s="306">
        <v>26</v>
      </c>
      <c r="D161" s="10" t="s">
        <v>270</v>
      </c>
      <c r="E161" s="53">
        <f>'Categoria Costos Panela'!C247</f>
        <v>2150000</v>
      </c>
      <c r="F161" s="10"/>
      <c r="G161" s="10"/>
      <c r="H161" s="130">
        <f t="shared" ref="H161:H169" si="15">C161*E161</f>
        <v>55900000</v>
      </c>
    </row>
    <row r="162" spans="2:10" x14ac:dyDescent="0.2">
      <c r="B162" s="10" t="s">
        <v>778</v>
      </c>
      <c r="C162" s="306">
        <v>1</v>
      </c>
      <c r="D162" s="10" t="s">
        <v>1303</v>
      </c>
      <c r="E162" s="241">
        <v>5000</v>
      </c>
      <c r="F162" s="10"/>
      <c r="G162" s="10"/>
      <c r="H162" s="130">
        <f>E162*5000</f>
        <v>25000000</v>
      </c>
      <c r="I162" s="242"/>
      <c r="J162" s="2"/>
    </row>
    <row r="163" spans="2:10" x14ac:dyDescent="0.2">
      <c r="B163" s="10" t="s">
        <v>911</v>
      </c>
      <c r="C163" s="306">
        <v>2</v>
      </c>
      <c r="D163" s="10" t="s">
        <v>779</v>
      </c>
      <c r="E163" s="241">
        <f>'Categoria Costos Panela'!D19</f>
        <v>6935000</v>
      </c>
      <c r="F163" s="10"/>
      <c r="G163" s="10">
        <v>2</v>
      </c>
      <c r="H163" s="130">
        <f>C163*E163*G163</f>
        <v>27740000</v>
      </c>
      <c r="I163" s="242"/>
      <c r="J163" s="2"/>
    </row>
    <row r="164" spans="2:10" x14ac:dyDescent="0.2">
      <c r="B164" s="10" t="str">
        <f>'Categoria Costos Panela'!B456</f>
        <v>Videos Clips Testimoniales</v>
      </c>
      <c r="C164" s="306">
        <v>2</v>
      </c>
      <c r="D164" s="10" t="s">
        <v>270</v>
      </c>
      <c r="E164" s="241">
        <f>'Categoria Costos Panela'!D456</f>
        <v>12000000</v>
      </c>
      <c r="F164" s="10"/>
      <c r="G164" s="10"/>
      <c r="H164" s="130">
        <f t="shared" si="15"/>
        <v>24000000</v>
      </c>
      <c r="I164" s="242"/>
      <c r="J164" s="2"/>
    </row>
    <row r="165" spans="2:10" x14ac:dyDescent="0.2">
      <c r="B165" s="10" t="str">
        <f>'Categoria Costos Panela'!B457</f>
        <v>Estudio fotográfico en cultivo, trapiche y producto</v>
      </c>
      <c r="C165" s="306">
        <v>2</v>
      </c>
      <c r="D165" s="48" t="s">
        <v>270</v>
      </c>
      <c r="E165" s="241">
        <f>'Categoria Costos Panela'!D457</f>
        <v>18000000</v>
      </c>
      <c r="F165" s="10"/>
      <c r="G165" s="10"/>
      <c r="H165" s="130">
        <f t="shared" si="15"/>
        <v>36000000</v>
      </c>
      <c r="I165" s="242"/>
      <c r="J165" s="2"/>
    </row>
    <row r="166" spans="2:10" x14ac:dyDescent="0.2">
      <c r="B166" s="10" t="s">
        <v>912</v>
      </c>
      <c r="C166" s="306">
        <v>1</v>
      </c>
      <c r="D166" s="48" t="s">
        <v>270</v>
      </c>
      <c r="E166" s="241">
        <f>'Categoria Costos Panela'!D465</f>
        <v>200000000</v>
      </c>
      <c r="F166" s="10"/>
      <c r="G166" s="10"/>
      <c r="H166" s="130">
        <f t="shared" si="15"/>
        <v>200000000</v>
      </c>
      <c r="I166" s="242"/>
      <c r="J166" s="2"/>
    </row>
    <row r="167" spans="2:10" x14ac:dyDescent="0.2">
      <c r="B167" s="10" t="s">
        <v>1304</v>
      </c>
      <c r="C167" s="306">
        <v>1</v>
      </c>
      <c r="D167" s="48" t="s">
        <v>867</v>
      </c>
      <c r="E167" s="241">
        <f>'Categoria Costos Panela'!C488</f>
        <v>1000000000</v>
      </c>
      <c r="F167" s="10"/>
      <c r="G167" s="10"/>
      <c r="H167" s="130">
        <f>C167*E167</f>
        <v>1000000000</v>
      </c>
      <c r="I167" s="242"/>
      <c r="J167" s="2"/>
    </row>
    <row r="168" spans="2:10" x14ac:dyDescent="0.2">
      <c r="B168" s="10" t="str">
        <f>'Categoria Costos Panela'!B485</f>
        <v>c. Participación en ferias comerciales internacionales</v>
      </c>
      <c r="C168" s="306">
        <v>6</v>
      </c>
      <c r="D168" s="48" t="s">
        <v>270</v>
      </c>
      <c r="E168" s="241">
        <f>'Categoria Costos Panela'!C485</f>
        <v>80500000</v>
      </c>
      <c r="F168" s="10"/>
      <c r="G168" s="10"/>
      <c r="H168" s="130">
        <f t="shared" si="15"/>
        <v>483000000</v>
      </c>
      <c r="I168" s="242"/>
      <c r="J168" s="2"/>
    </row>
    <row r="169" spans="2:10" x14ac:dyDescent="0.2">
      <c r="B169" s="10" t="str">
        <f>'Categoria Costos Panela'!B487</f>
        <v>f. Misión comercial internacional</v>
      </c>
      <c r="C169" s="305">
        <v>2</v>
      </c>
      <c r="D169" s="48" t="s">
        <v>270</v>
      </c>
      <c r="E169" s="53">
        <f>'Categoria Costos Panela'!C487</f>
        <v>73000000</v>
      </c>
      <c r="F169" s="10"/>
      <c r="G169" s="10"/>
      <c r="H169" s="130">
        <f t="shared" si="15"/>
        <v>146000000</v>
      </c>
      <c r="I169" s="396"/>
      <c r="J169" s="2"/>
    </row>
    <row r="170" spans="2:10" x14ac:dyDescent="0.2">
      <c r="B170" s="10" t="str">
        <f>'Categoria Costos Panela'!B483</f>
        <v>a. Rueda de negocio presencial</v>
      </c>
      <c r="C170" s="290">
        <v>4</v>
      </c>
      <c r="D170" s="48" t="s">
        <v>270</v>
      </c>
      <c r="E170" s="241">
        <f>'Categoria Costos Panela'!C483</f>
        <v>25000000</v>
      </c>
      <c r="F170" s="244"/>
      <c r="G170" s="10"/>
      <c r="H170" s="130">
        <f>C170*E170</f>
        <v>100000000</v>
      </c>
      <c r="I170" s="242"/>
      <c r="J170" s="2"/>
    </row>
    <row r="171" spans="2:10" x14ac:dyDescent="0.2">
      <c r="B171" s="10" t="str">
        <f>'Categoria Costos Panela'!B484</f>
        <v>b Rueda de negocio  virtual</v>
      </c>
      <c r="C171" s="290">
        <v>8</v>
      </c>
      <c r="D171" s="48" t="s">
        <v>270</v>
      </c>
      <c r="E171" s="241">
        <f>'Categoria Costos Panela'!C484</f>
        <v>10000000</v>
      </c>
      <c r="F171" s="10"/>
      <c r="G171" s="10"/>
      <c r="H171" s="130">
        <f>C171*E171</f>
        <v>80000000</v>
      </c>
      <c r="I171" s="242"/>
      <c r="J171" s="2"/>
    </row>
    <row r="172" spans="2:10" x14ac:dyDescent="0.2">
      <c r="B172" s="10" t="s">
        <v>1131</v>
      </c>
      <c r="C172" s="290">
        <v>8</v>
      </c>
      <c r="D172" s="48" t="s">
        <v>1133</v>
      </c>
      <c r="E172" s="241">
        <f>'Categoria Costos Panela'!H756</f>
        <v>39124115.729999997</v>
      </c>
      <c r="F172" s="10"/>
      <c r="G172" s="10"/>
      <c r="H172" s="130">
        <f t="shared" ref="H172:H173" si="16">C172*E172</f>
        <v>312992925.83999997</v>
      </c>
      <c r="I172" s="242"/>
      <c r="J172" s="2"/>
    </row>
    <row r="173" spans="2:10" x14ac:dyDescent="0.2">
      <c r="B173" s="10" t="s">
        <v>1132</v>
      </c>
      <c r="C173" s="290">
        <v>8</v>
      </c>
      <c r="D173" s="48" t="s">
        <v>1133</v>
      </c>
      <c r="E173" s="241">
        <f>'Categoria Costos Panela'!H757</f>
        <v>51555836.346000008</v>
      </c>
      <c r="F173" s="10"/>
      <c r="G173" s="10"/>
      <c r="H173" s="130">
        <f t="shared" si="16"/>
        <v>412446690.76800007</v>
      </c>
      <c r="I173" s="242"/>
      <c r="J173" s="2"/>
    </row>
    <row r="174" spans="2:10" x14ac:dyDescent="0.2">
      <c r="B174" s="10" t="s">
        <v>855</v>
      </c>
      <c r="C174" s="305">
        <v>4</v>
      </c>
      <c r="D174" s="10" t="s">
        <v>270</v>
      </c>
      <c r="E174" s="53">
        <f>'Categoria Costos Panela'!D10</f>
        <v>15191000</v>
      </c>
      <c r="F174" s="10"/>
      <c r="G174" s="10">
        <v>12</v>
      </c>
      <c r="H174" s="130">
        <f>C174*E174*G174</f>
        <v>729168000</v>
      </c>
      <c r="I174" s="396"/>
      <c r="J174" s="2"/>
    </row>
    <row r="175" spans="2:10" x14ac:dyDescent="0.2">
      <c r="B175" s="10" t="s">
        <v>1237</v>
      </c>
      <c r="C175" s="305">
        <v>4</v>
      </c>
      <c r="D175" s="10" t="s">
        <v>1238</v>
      </c>
      <c r="E175" s="53">
        <f>'Categoria Costos Panela'!C178+'Categoria Costos Panela'!E75*5</f>
        <v>10200225</v>
      </c>
      <c r="F175" s="10"/>
      <c r="G175" s="10"/>
      <c r="H175" s="130">
        <f t="shared" ref="H175:H177" si="17">C175*E175</f>
        <v>40800900</v>
      </c>
      <c r="I175" s="396"/>
      <c r="J175" s="2"/>
    </row>
    <row r="176" spans="2:10" x14ac:dyDescent="0.2">
      <c r="B176" s="10" t="s">
        <v>1236</v>
      </c>
      <c r="C176" s="305">
        <v>8</v>
      </c>
      <c r="D176" s="10" t="s">
        <v>1238</v>
      </c>
      <c r="E176" s="53">
        <f>'Categoria Costos Panela'!C167+'Categoria Costos Panela'!E75*2</f>
        <v>1540090</v>
      </c>
      <c r="F176" s="10"/>
      <c r="G176" s="10"/>
      <c r="H176" s="130">
        <f t="shared" si="17"/>
        <v>12320720</v>
      </c>
      <c r="I176" s="396"/>
      <c r="J176" s="2"/>
    </row>
    <row r="177" spans="2:10" x14ac:dyDescent="0.2">
      <c r="B177" s="10" t="s">
        <v>1305</v>
      </c>
      <c r="C177" s="305"/>
      <c r="D177" s="10"/>
      <c r="E177" s="53"/>
      <c r="F177" s="10"/>
      <c r="G177" s="10"/>
      <c r="H177" s="130">
        <f t="shared" si="17"/>
        <v>0</v>
      </c>
      <c r="I177" s="396"/>
      <c r="J177" s="2"/>
    </row>
    <row r="178" spans="2:10" ht="15" x14ac:dyDescent="0.25">
      <c r="B178" s="10"/>
      <c r="C178" s="305"/>
      <c r="D178" s="10"/>
      <c r="E178" s="53"/>
      <c r="F178" s="244"/>
      <c r="G178" s="10"/>
      <c r="H178" s="130"/>
      <c r="I178" s="245" t="s">
        <v>782</v>
      </c>
    </row>
    <row r="179" spans="2:10" ht="15" x14ac:dyDescent="0.25">
      <c r="B179" s="246" t="s">
        <v>1235</v>
      </c>
      <c r="C179" s="248"/>
      <c r="D179" s="248"/>
      <c r="E179" s="248"/>
      <c r="F179" s="249"/>
      <c r="G179" s="249"/>
      <c r="H179" s="245">
        <f>SUM(H158:H177)-H167-H163</f>
        <v>2666149236.6080003</v>
      </c>
      <c r="I179" s="439">
        <f>H179/12</f>
        <v>222179103.05066669</v>
      </c>
    </row>
    <row r="180" spans="2:10" ht="15" x14ac:dyDescent="0.25">
      <c r="B180" s="246" t="s">
        <v>1234</v>
      </c>
      <c r="C180" s="248"/>
      <c r="D180" s="248"/>
      <c r="E180" s="248"/>
      <c r="F180" s="249"/>
      <c r="G180" s="249"/>
      <c r="H180" s="245">
        <f>SUM(H158:H178)</f>
        <v>3693889236.6080003</v>
      </c>
      <c r="I180" s="326"/>
    </row>
    <row r="181" spans="2:10" ht="270.75" x14ac:dyDescent="0.2">
      <c r="B181" s="441" t="s">
        <v>1558</v>
      </c>
      <c r="C181" s="264"/>
      <c r="D181" s="264"/>
      <c r="E181" s="264"/>
      <c r="F181" s="264"/>
      <c r="G181" s="264"/>
    </row>
    <row r="182" spans="2:10" s="2" customFormat="1" ht="378.6" customHeight="1" x14ac:dyDescent="0.2">
      <c r="B182" s="299"/>
      <c r="C182" s="264"/>
      <c r="D182" s="264"/>
      <c r="E182" s="264"/>
      <c r="F182" s="264"/>
      <c r="G182" s="264"/>
      <c r="H182" s="264"/>
      <c r="I182" s="1"/>
      <c r="J182" s="1"/>
    </row>
  </sheetData>
  <sheetProtection algorithmName="SHA-512" hashValue="b1os4N0HTZcsu+SmiskiFLLSfeDRURYZBtOXvqDDYYwhVNF36dCBeiZ1SThCn5s/B1kTxxEF+CQzTfEDGFL5Wg==" saltValue="/10iIqYoBia4RCSmfKC/+w==" spinCount="100000" sheet="1" objects="1" scenarios="1"/>
  <mergeCells count="27">
    <mergeCell ref="B154:H154"/>
    <mergeCell ref="B114:H114"/>
    <mergeCell ref="B115:H115"/>
    <mergeCell ref="B116:H116"/>
    <mergeCell ref="B146:H146"/>
    <mergeCell ref="B147:H147"/>
    <mergeCell ref="B148:H148"/>
    <mergeCell ref="B149:H149"/>
    <mergeCell ref="B150:H150"/>
    <mergeCell ref="B151:H151"/>
    <mergeCell ref="B152:H152"/>
    <mergeCell ref="B153:H153"/>
    <mergeCell ref="B117:H117"/>
    <mergeCell ref="B75:H75"/>
    <mergeCell ref="B76:H76"/>
    <mergeCell ref="B77:H77"/>
    <mergeCell ref="B112:H112"/>
    <mergeCell ref="B113:H113"/>
    <mergeCell ref="B70:H71"/>
    <mergeCell ref="B72:H72"/>
    <mergeCell ref="B73:H73"/>
    <mergeCell ref="B74:H74"/>
    <mergeCell ref="B14:H15"/>
    <mergeCell ref="B16:H16"/>
    <mergeCell ref="B17:H17"/>
    <mergeCell ref="B18:H18"/>
    <mergeCell ref="B19:H19"/>
  </mergeCells>
  <phoneticPr fontId="15" type="noConversion"/>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F396E-16ED-4B4F-A4EC-A1A9DE7ACC97}">
  <dimension ref="A2:AA76"/>
  <sheetViews>
    <sheetView showGridLines="0" topLeftCell="B1" zoomScale="70" zoomScaleNormal="70" workbookViewId="0">
      <selection activeCell="B50" sqref="B50:H52"/>
    </sheetView>
  </sheetViews>
  <sheetFormatPr baseColWidth="10" defaultColWidth="10.7109375" defaultRowHeight="14.25" x14ac:dyDescent="0.2"/>
  <cols>
    <col min="1" max="1" width="13.42578125" style="1" customWidth="1"/>
    <col min="2" max="2" width="108.5703125" style="1" customWidth="1"/>
    <col min="3" max="3" width="34.85546875" style="1" customWidth="1"/>
    <col min="4" max="4" width="29.85546875" style="1" customWidth="1"/>
    <col min="5" max="5" width="22.42578125" style="1" customWidth="1"/>
    <col min="6" max="6" width="22.7109375" style="1" bestFit="1" customWidth="1"/>
    <col min="7" max="7" width="22.7109375" style="1" customWidth="1"/>
    <col min="8" max="8" width="24.5703125" style="1" customWidth="1"/>
    <col min="9" max="11" width="19.7109375" style="1" bestFit="1" customWidth="1"/>
    <col min="12" max="12" width="19.140625" style="1" bestFit="1" customWidth="1"/>
    <col min="13" max="16" width="19.7109375" style="1" bestFit="1" customWidth="1"/>
    <col min="17" max="17" width="24.5703125" style="1" customWidth="1"/>
    <col min="18" max="22" width="19.7109375" style="1" bestFit="1" customWidth="1"/>
    <col min="23" max="23" width="20.42578125" style="1" bestFit="1" customWidth="1"/>
    <col min="24" max="24" width="25.42578125" style="1" customWidth="1"/>
    <col min="25" max="25" width="23.140625" style="1" customWidth="1"/>
    <col min="26" max="26" width="19.140625" style="1" bestFit="1" customWidth="1"/>
    <col min="27" max="27" width="17" style="1" bestFit="1" customWidth="1"/>
    <col min="28" max="28" width="17.85546875" style="1" customWidth="1"/>
    <col min="29" max="16384" width="10.7109375" style="1"/>
  </cols>
  <sheetData>
    <row r="2" spans="1:27" ht="15" x14ac:dyDescent="0.25">
      <c r="B2" s="219" t="s">
        <v>1400</v>
      </c>
    </row>
    <row r="3" spans="1:27" s="2" customFormat="1" ht="15" x14ac:dyDescent="0.25">
      <c r="A3" s="71"/>
      <c r="B3" s="1"/>
    </row>
    <row r="4" spans="1:27" ht="21.6" customHeight="1" x14ac:dyDescent="0.25">
      <c r="A4" s="220"/>
      <c r="B4" s="221" t="str">
        <f>Portafolio_Dependencia_IE!C58</f>
        <v>4. Contribución al ordenamiento productivo y social de los predios vinculados al cultivo de caña de azúcar para la producción de panela</v>
      </c>
      <c r="C4" s="222"/>
      <c r="D4" s="222"/>
    </row>
    <row r="5" spans="1:27" ht="26.1" customHeight="1" x14ac:dyDescent="0.2"/>
    <row r="6" spans="1:27" ht="15" x14ac:dyDescent="0.25">
      <c r="E6" s="121">
        <v>1</v>
      </c>
      <c r="F6" s="121">
        <v>2</v>
      </c>
      <c r="G6" s="121">
        <v>3</v>
      </c>
      <c r="H6" s="121">
        <v>4</v>
      </c>
      <c r="I6" s="121">
        <v>5</v>
      </c>
      <c r="J6" s="121">
        <v>6</v>
      </c>
      <c r="K6" s="121">
        <v>7</v>
      </c>
      <c r="L6" s="121">
        <v>8</v>
      </c>
      <c r="M6" s="121">
        <v>9</v>
      </c>
      <c r="N6" s="121">
        <v>10</v>
      </c>
      <c r="O6" s="121">
        <v>11</v>
      </c>
      <c r="P6" s="121">
        <v>12</v>
      </c>
      <c r="Q6" s="121">
        <v>13</v>
      </c>
      <c r="R6" s="121">
        <v>14</v>
      </c>
      <c r="S6" s="121">
        <v>15</v>
      </c>
      <c r="T6" s="121">
        <v>16</v>
      </c>
      <c r="U6" s="121">
        <v>17</v>
      </c>
      <c r="V6" s="121">
        <v>18</v>
      </c>
      <c r="W6" s="121">
        <v>19</v>
      </c>
      <c r="X6" s="121">
        <v>20</v>
      </c>
      <c r="Y6" s="121" t="s">
        <v>118</v>
      </c>
    </row>
    <row r="7" spans="1:27" s="22" customFormat="1" ht="15" x14ac:dyDescent="0.25">
      <c r="A7" s="1"/>
      <c r="B7" s="223" t="s">
        <v>784</v>
      </c>
      <c r="C7" s="224" t="s">
        <v>785</v>
      </c>
      <c r="D7" s="224" t="s">
        <v>786</v>
      </c>
      <c r="E7" s="225">
        <f t="shared" ref="E7:Y7" si="0">SUM(E8:E9)</f>
        <v>324733260</v>
      </c>
      <c r="F7" s="225">
        <f t="shared" si="0"/>
        <v>2145444939</v>
      </c>
      <c r="G7" s="225">
        <f t="shared" si="0"/>
        <v>1540586566.4000001</v>
      </c>
      <c r="H7" s="225">
        <f t="shared" si="0"/>
        <v>1540586566.4000001</v>
      </c>
      <c r="I7" s="225">
        <f t="shared" si="0"/>
        <v>1540586566.4000001</v>
      </c>
      <c r="J7" s="225">
        <f t="shared" si="0"/>
        <v>1540586566.4000001</v>
      </c>
      <c r="K7" s="225">
        <f t="shared" si="0"/>
        <v>1540586566.4000001</v>
      </c>
      <c r="L7" s="225">
        <f t="shared" si="0"/>
        <v>1540586566.4000001</v>
      </c>
      <c r="M7" s="225">
        <f t="shared" si="0"/>
        <v>1151176566.4000001</v>
      </c>
      <c r="N7" s="225">
        <f t="shared" si="0"/>
        <v>1070636566.4</v>
      </c>
      <c r="O7" s="225">
        <f t="shared" si="0"/>
        <v>1460046566.4000001</v>
      </c>
      <c r="P7" s="225">
        <f t="shared" si="0"/>
        <v>1151176566.4000001</v>
      </c>
      <c r="Q7" s="225">
        <f t="shared" si="0"/>
        <v>1070636566.4</v>
      </c>
      <c r="R7" s="225">
        <f t="shared" si="0"/>
        <v>1460046566.4000001</v>
      </c>
      <c r="S7" s="225">
        <f t="shared" si="0"/>
        <v>1151176566.4000001</v>
      </c>
      <c r="T7" s="225">
        <f t="shared" si="0"/>
        <v>1070636566.4</v>
      </c>
      <c r="U7" s="225">
        <f t="shared" si="0"/>
        <v>1460046566.4000001</v>
      </c>
      <c r="V7" s="225">
        <f t="shared" si="0"/>
        <v>1151176566.4000001</v>
      </c>
      <c r="W7" s="225">
        <f t="shared" si="0"/>
        <v>1070636566.4</v>
      </c>
      <c r="X7" s="225">
        <f t="shared" si="0"/>
        <v>1460046566.4000001</v>
      </c>
      <c r="Y7" s="225">
        <f t="shared" si="0"/>
        <v>26441136394.199997</v>
      </c>
      <c r="AA7" s="563"/>
    </row>
    <row r="8" spans="1:27" s="226" customFormat="1" x14ac:dyDescent="0.2">
      <c r="B8" s="227" t="str">
        <f>Portafolio_Dependencia_IE!D58</f>
        <v>4.1. Promoción de la articulación con las políticas de ordenamiento productivo, en las regiones paneleras</v>
      </c>
      <c r="C8" s="266" t="s">
        <v>444</v>
      </c>
      <c r="D8" s="266" t="s">
        <v>411</v>
      </c>
      <c r="E8" s="228"/>
      <c r="F8" s="228">
        <f>+I43*10</f>
        <v>1366085115</v>
      </c>
      <c r="G8" s="228">
        <f>+H44</f>
        <v>761226742.39999998</v>
      </c>
      <c r="H8" s="228">
        <f>+H44</f>
        <v>761226742.39999998</v>
      </c>
      <c r="I8" s="228">
        <f>+H44</f>
        <v>761226742.39999998</v>
      </c>
      <c r="J8" s="228">
        <f>+H44</f>
        <v>761226742.39999998</v>
      </c>
      <c r="K8" s="228">
        <f>+H44</f>
        <v>761226742.39999998</v>
      </c>
      <c r="L8" s="228">
        <f>+H44</f>
        <v>761226742.39999998</v>
      </c>
      <c r="M8" s="228">
        <f>+H44</f>
        <v>761226742.39999998</v>
      </c>
      <c r="N8" s="228">
        <f>H45</f>
        <v>680686742.39999998</v>
      </c>
      <c r="O8" s="228">
        <f>N8</f>
        <v>680686742.39999998</v>
      </c>
      <c r="P8" s="228">
        <f>M8</f>
        <v>761226742.39999998</v>
      </c>
      <c r="Q8" s="228">
        <f>O8</f>
        <v>680686742.39999998</v>
      </c>
      <c r="R8" s="228">
        <f>Q8</f>
        <v>680686742.39999998</v>
      </c>
      <c r="S8" s="228">
        <f>P8</f>
        <v>761226742.39999998</v>
      </c>
      <c r="T8" s="228">
        <f>Q8</f>
        <v>680686742.39999998</v>
      </c>
      <c r="U8" s="228">
        <f>T8</f>
        <v>680686742.39999998</v>
      </c>
      <c r="V8" s="228">
        <f>S8</f>
        <v>761226742.39999998</v>
      </c>
      <c r="W8" s="228">
        <f>U8</f>
        <v>680686742.39999998</v>
      </c>
      <c r="X8" s="228">
        <f>W8</f>
        <v>680686742.39999998</v>
      </c>
      <c r="Y8" s="228">
        <f>SUM(E8:X8)</f>
        <v>14423846478.199995</v>
      </c>
      <c r="AA8" s="563"/>
    </row>
    <row r="9" spans="1:27" s="226" customFormat="1" x14ac:dyDescent="0.2">
      <c r="B9" s="227" t="str">
        <f>Portafolio_Dependencia_IE!D64</f>
        <v>4.2. Contribución al acceso a la tierra para producción de panela</v>
      </c>
      <c r="C9" s="266" t="s">
        <v>516</v>
      </c>
      <c r="D9" s="266" t="s">
        <v>411</v>
      </c>
      <c r="E9" s="446">
        <f>+I72*5</f>
        <v>324733260</v>
      </c>
      <c r="F9" s="446">
        <f>+H72</f>
        <v>779359824</v>
      </c>
      <c r="G9" s="446">
        <f>+H72</f>
        <v>779359824</v>
      </c>
      <c r="H9" s="446">
        <f>+H72</f>
        <v>779359824</v>
      </c>
      <c r="I9" s="446">
        <f>+H72</f>
        <v>779359824</v>
      </c>
      <c r="J9" s="446">
        <f>+H72</f>
        <v>779359824</v>
      </c>
      <c r="K9" s="446">
        <f>+H72</f>
        <v>779359824</v>
      </c>
      <c r="L9" s="446">
        <f>+H72</f>
        <v>779359824</v>
      </c>
      <c r="M9" s="446">
        <f>+H73</f>
        <v>389949824</v>
      </c>
      <c r="N9" s="446">
        <f>+H73</f>
        <v>389949824</v>
      </c>
      <c r="O9" s="446">
        <f>+H72</f>
        <v>779359824</v>
      </c>
      <c r="P9" s="446">
        <f>+H73</f>
        <v>389949824</v>
      </c>
      <c r="Q9" s="446">
        <f>+H73</f>
        <v>389949824</v>
      </c>
      <c r="R9" s="446">
        <f>+H72</f>
        <v>779359824</v>
      </c>
      <c r="S9" s="446">
        <f>+H73</f>
        <v>389949824</v>
      </c>
      <c r="T9" s="446">
        <f>+H73</f>
        <v>389949824</v>
      </c>
      <c r="U9" s="446">
        <f>+H72</f>
        <v>779359824</v>
      </c>
      <c r="V9" s="446">
        <f>+H73</f>
        <v>389949824</v>
      </c>
      <c r="W9" s="446">
        <f>+H73</f>
        <v>389949824</v>
      </c>
      <c r="X9" s="446">
        <f>+H72</f>
        <v>779359824</v>
      </c>
      <c r="Y9" s="446">
        <f>SUM(E9:X9)</f>
        <v>12017289916</v>
      </c>
      <c r="AA9" s="563"/>
    </row>
    <row r="10" spans="1:27" s="22" customFormat="1" ht="24.6" customHeight="1" x14ac:dyDescent="0.25">
      <c r="A10" s="1"/>
      <c r="B10" s="223" t="s">
        <v>118</v>
      </c>
      <c r="C10" s="223"/>
      <c r="D10" s="223"/>
      <c r="E10" s="229">
        <f t="shared" ref="E10:Y10" si="1">SUM(E8:E9)</f>
        <v>324733260</v>
      </c>
      <c r="F10" s="229">
        <f t="shared" si="1"/>
        <v>2145444939</v>
      </c>
      <c r="G10" s="229">
        <f t="shared" si="1"/>
        <v>1540586566.4000001</v>
      </c>
      <c r="H10" s="229">
        <f t="shared" si="1"/>
        <v>1540586566.4000001</v>
      </c>
      <c r="I10" s="229">
        <f t="shared" si="1"/>
        <v>1540586566.4000001</v>
      </c>
      <c r="J10" s="229">
        <f t="shared" si="1"/>
        <v>1540586566.4000001</v>
      </c>
      <c r="K10" s="229">
        <f t="shared" si="1"/>
        <v>1540586566.4000001</v>
      </c>
      <c r="L10" s="229">
        <f t="shared" si="1"/>
        <v>1540586566.4000001</v>
      </c>
      <c r="M10" s="229">
        <f t="shared" si="1"/>
        <v>1151176566.4000001</v>
      </c>
      <c r="N10" s="229">
        <f t="shared" si="1"/>
        <v>1070636566.4</v>
      </c>
      <c r="O10" s="229">
        <f t="shared" si="1"/>
        <v>1460046566.4000001</v>
      </c>
      <c r="P10" s="229">
        <f t="shared" si="1"/>
        <v>1151176566.4000001</v>
      </c>
      <c r="Q10" s="229">
        <f t="shared" si="1"/>
        <v>1070636566.4</v>
      </c>
      <c r="R10" s="229">
        <f t="shared" si="1"/>
        <v>1460046566.4000001</v>
      </c>
      <c r="S10" s="229">
        <f t="shared" si="1"/>
        <v>1151176566.4000001</v>
      </c>
      <c r="T10" s="229">
        <f t="shared" si="1"/>
        <v>1070636566.4</v>
      </c>
      <c r="U10" s="229">
        <f t="shared" si="1"/>
        <v>1460046566.4000001</v>
      </c>
      <c r="V10" s="229">
        <f t="shared" si="1"/>
        <v>1151176566.4000001</v>
      </c>
      <c r="W10" s="229">
        <f t="shared" si="1"/>
        <v>1070636566.4</v>
      </c>
      <c r="X10" s="229">
        <f t="shared" si="1"/>
        <v>1460046566.4000001</v>
      </c>
      <c r="Y10" s="229">
        <f t="shared" si="1"/>
        <v>26441136394.199997</v>
      </c>
      <c r="AA10" s="563"/>
    </row>
    <row r="11" spans="1:27" s="233" customFormat="1" ht="24.6" customHeight="1" x14ac:dyDescent="0.25">
      <c r="A11" s="2"/>
      <c r="B11" s="230"/>
      <c r="C11" s="230"/>
      <c r="D11" s="230"/>
      <c r="E11" s="230"/>
      <c r="F11" s="231"/>
      <c r="G11" s="232"/>
      <c r="H11" s="231"/>
      <c r="I11" s="231"/>
      <c r="J11" s="231"/>
      <c r="K11" s="231"/>
      <c r="L11" s="231"/>
      <c r="M11" s="231"/>
      <c r="N11" s="231"/>
      <c r="O11" s="231"/>
      <c r="P11" s="231"/>
      <c r="Q11" s="231"/>
      <c r="R11" s="231"/>
      <c r="S11" s="231"/>
      <c r="T11" s="231"/>
      <c r="U11" s="231"/>
      <c r="V11" s="231"/>
      <c r="W11" s="231"/>
      <c r="X11" s="231"/>
      <c r="Y11" s="231"/>
      <c r="Z11" s="231"/>
    </row>
    <row r="12" spans="1:27" s="2" customFormat="1" ht="14.45" customHeight="1" x14ac:dyDescent="0.25">
      <c r="B12" s="700" t="str">
        <f>B8</f>
        <v>4.1. Promoción de la articulación con las políticas de ordenamiento productivo, en las regiones paneleras</v>
      </c>
      <c r="C12" s="701"/>
      <c r="D12" s="701"/>
      <c r="E12" s="701"/>
      <c r="F12" s="701"/>
      <c r="G12" s="701"/>
      <c r="H12" s="701"/>
      <c r="I12" s="234"/>
      <c r="X12" s="235"/>
    </row>
    <row r="13" spans="1:27" s="2" customFormat="1" ht="14.45" customHeight="1" x14ac:dyDescent="0.25">
      <c r="B13" s="701"/>
      <c r="C13" s="701"/>
      <c r="D13" s="701"/>
      <c r="E13" s="701"/>
      <c r="F13" s="701"/>
      <c r="G13" s="701"/>
      <c r="H13" s="701"/>
      <c r="I13" s="234"/>
      <c r="X13" s="235"/>
    </row>
    <row r="14" spans="1:27" s="2" customFormat="1" ht="44.25" customHeight="1" x14ac:dyDescent="0.25">
      <c r="B14" s="699" t="str">
        <f>Portafolio_Dependencia_IE!F58</f>
        <v>4.1.1. Identificar y priorizar los núcleos productivos y/o clústeres productivos especializados en la producción de panela y sus derivados en las regiones paneleras, orientando a través de los instrumentos de política (planificación, de financiamiento, de incentivos, beneficios tributarios) la producción de panela al interior de la frontera agrícola, principalmente en áreas con condiciones biofísicas, socioecosistémicas y socioeconómicas favorables, reconociendo la identidad cultural, la pertenencia y memoria colectiva asociada a la producción de panela, como elementos para la identificación de paisajes agropecuarios paneleros, concentrando la actividad productiva, e identificando los escenarios de reconversión productiva, en concordancia con los resultados de la caracterización regional realizada en la actividad 10.3.6.</v>
      </c>
      <c r="C14" s="703"/>
      <c r="D14" s="703"/>
      <c r="E14" s="703"/>
      <c r="F14" s="703"/>
      <c r="G14" s="703"/>
      <c r="H14" s="703"/>
      <c r="I14" s="234"/>
      <c r="X14" s="235"/>
    </row>
    <row r="15" spans="1:27" s="2" customFormat="1" ht="43.5" customHeight="1" x14ac:dyDescent="0.25">
      <c r="B15" s="699" t="str">
        <f>Portafolio_Dependencia_IE!F59</f>
        <v>4.1.2. Realizar acompañamiento técnico y financiero a los productores de panela para los procesos de reconversión productiva requeridos, a partir del trabajo articulado con actores públicos y privados, a través de la formulación e implementación de los Planes Maestros de Reconversión Productiva - PMRP, en sus diferentes enfoques (transformación e innovación tecnológica, agregación de valor, diversificación agropecuaria, cambios del sistema productivo según la aptitud de cada zona, producción en zonas condicionadas y recuperación de la capacidad productiva), considerando las particularidades regionales y el enfoque diferencial.</v>
      </c>
      <c r="C15" s="703"/>
      <c r="D15" s="703"/>
      <c r="E15" s="703"/>
      <c r="F15" s="703"/>
      <c r="G15" s="703"/>
      <c r="H15" s="703"/>
      <c r="I15" s="234"/>
      <c r="X15" s="235"/>
    </row>
    <row r="16" spans="1:27" s="2" customFormat="1" ht="29.1" customHeight="1" x14ac:dyDescent="0.25">
      <c r="B16" s="699" t="str">
        <f>Portafolio_Dependencia_IE!F60</f>
        <v>4.1.3. Realizar capacitación y/o acompañamiento a los pequeños productores de panela y sus familias para el uso y aprovechamiento de los recursos generados en la unidad productiva y en la incorporación de otras alternativas dentro del sistema productivo (producción de forraje, producción pecuaria) que contribuya a la seguridad alimentaria y de la mejora en ingresos a partir de la diversificación productiva.</v>
      </c>
      <c r="C16" s="703"/>
      <c r="D16" s="703"/>
      <c r="E16" s="703"/>
      <c r="F16" s="703"/>
      <c r="G16" s="703"/>
      <c r="H16" s="703"/>
      <c r="I16" s="234"/>
      <c r="X16" s="235"/>
    </row>
    <row r="17" spans="2:24" s="2" customFormat="1" ht="14.1" customHeight="1" x14ac:dyDescent="0.25">
      <c r="B17" s="699" t="str">
        <f>Portafolio_Dependencia_IE!F61</f>
        <v xml:space="preserve">4.1.4. Promover la formalización de acuerdos entre las autoridades ambientales y los productores de panela, para el desarrollo de procesos graduales de sustitución del cultivo en áreas de importancia ambiental fuera de la frontera agrícola en las cuales se desarrolle la producción. </v>
      </c>
      <c r="C17" s="703"/>
      <c r="D17" s="703"/>
      <c r="E17" s="703"/>
      <c r="F17" s="703"/>
      <c r="G17" s="703"/>
      <c r="H17" s="703"/>
      <c r="I17" s="234"/>
      <c r="X17" s="235"/>
    </row>
    <row r="18" spans="2:24" s="2" customFormat="1" ht="14.1" customHeight="1" x14ac:dyDescent="0.25">
      <c r="B18" s="699" t="str">
        <f>Portafolio_Dependencia_IE!F62</f>
        <v>4.1.5. Promover mecanismos de participación, a los actores de la cadena agroindustrial de la panela en las instancias de ordenamiento y planificación territorial, a partir de la armonización de instrumentos y la disminución y prevención de posibles conflictos de uso y condicionamiento de la actividad productiva, así como de la promoción de acuerdos voluntarios que permitan y reconozcan la protección del suelo rural como garantía del derecho a alimentación asociada a la producción panelera y el reconocimiento de la actividad productiva por su valor cultural, social y económico en algunas regiones con características de paisajes agropecuarios paneleros, en el marco de la Ley 2294 del 2023 (PND 2022-2026) y la Resolución 262 de 2022 del Ministerio de Cultura.</v>
      </c>
      <c r="C18" s="703"/>
      <c r="D18" s="703"/>
      <c r="E18" s="703"/>
      <c r="F18" s="703"/>
      <c r="G18" s="703"/>
      <c r="H18" s="703"/>
      <c r="I18" s="234"/>
      <c r="X18" s="235"/>
    </row>
    <row r="19" spans="2:24" s="2" customFormat="1" ht="44.1" customHeight="1" x14ac:dyDescent="0.25">
      <c r="B19" s="699" t="str">
        <f>Portafolio_Dependencia_IE!F63</f>
        <v xml:space="preserve">4.1.6. Promover la consolidación de clústeres productivos para la producción de panela, orientando la inversión del sector privado, la oferta permanente y de calidad del producto, la concentración y especialización del cultivo en áreas con aptitud al interior de la frontera agrícola, la reconversión tecnológica y especialización del procesamiento agroindustrial de la panela, con el fin de mejorar la eficiencia productiva y cumplir con los requerimientos de los mercados, a partir de instrumentos financieros e incentivos, y en concordancia con los esquemas asociativos y de integración de la iniciativa estratégica 5.1. </v>
      </c>
      <c r="C19" s="703"/>
      <c r="D19" s="703"/>
      <c r="E19" s="703"/>
      <c r="F19" s="703"/>
      <c r="G19" s="703"/>
      <c r="H19" s="703"/>
      <c r="I19" s="234"/>
      <c r="X19" s="235"/>
    </row>
    <row r="20" spans="2:24" s="2" customFormat="1" ht="14.45" customHeight="1" x14ac:dyDescent="0.25">
      <c r="B20" s="285"/>
      <c r="C20" s="285"/>
      <c r="D20" s="285"/>
      <c r="E20" s="285"/>
      <c r="F20" s="285"/>
      <c r="G20" s="285"/>
      <c r="H20" s="285"/>
      <c r="I20" s="234"/>
      <c r="X20" s="235"/>
    </row>
    <row r="21" spans="2:24" s="2" customFormat="1" ht="14.45" customHeight="1" x14ac:dyDescent="0.25">
      <c r="B21" s="285"/>
      <c r="C21" s="285"/>
      <c r="D21" s="285"/>
      <c r="E21" s="285"/>
      <c r="F21" s="285"/>
      <c r="G21" s="285"/>
      <c r="H21" s="285"/>
      <c r="I21" s="234"/>
      <c r="X21" s="235"/>
    </row>
    <row r="22" spans="2:24" s="2" customFormat="1" ht="14.45" customHeight="1" x14ac:dyDescent="0.25">
      <c r="B22" s="285"/>
      <c r="C22" s="285"/>
      <c r="D22" s="285"/>
      <c r="E22" s="285"/>
      <c r="F22" s="285"/>
      <c r="G22" s="285"/>
      <c r="H22" s="285"/>
      <c r="I22" s="234"/>
      <c r="X22" s="235"/>
    </row>
    <row r="23" spans="2:24" s="2" customFormat="1" ht="14.1" customHeight="1" x14ac:dyDescent="0.25">
      <c r="B23" s="236" t="s">
        <v>773</v>
      </c>
      <c r="C23" s="101"/>
      <c r="D23" s="101"/>
      <c r="E23" s="101"/>
      <c r="F23" s="101"/>
      <c r="G23" s="101"/>
      <c r="H23" s="101"/>
      <c r="I23" s="234"/>
      <c r="X23" s="235"/>
    </row>
    <row r="24" spans="2:24" ht="15" x14ac:dyDescent="0.25">
      <c r="B24" s="237" t="s">
        <v>774</v>
      </c>
      <c r="C24" s="237" t="s">
        <v>131</v>
      </c>
      <c r="D24" s="237" t="s">
        <v>7</v>
      </c>
      <c r="E24" s="237" t="s">
        <v>6</v>
      </c>
      <c r="F24" s="238" t="s">
        <v>775</v>
      </c>
      <c r="G24" s="237" t="s">
        <v>776</v>
      </c>
      <c r="H24" s="237" t="s">
        <v>777</v>
      </c>
      <c r="X24" s="239"/>
    </row>
    <row r="25" spans="2:24" x14ac:dyDescent="0.2">
      <c r="B25" s="10" t="s">
        <v>370</v>
      </c>
      <c r="C25" s="10">
        <f>8*2</f>
        <v>16</v>
      </c>
      <c r="D25" s="10" t="s">
        <v>270</v>
      </c>
      <c r="E25" s="53">
        <v>300000</v>
      </c>
      <c r="F25" s="10"/>
      <c r="G25" s="10"/>
      <c r="H25" s="130">
        <f>C25*E25</f>
        <v>4800000</v>
      </c>
    </row>
    <row r="26" spans="2:24" x14ac:dyDescent="0.2">
      <c r="B26" s="10" t="s">
        <v>371</v>
      </c>
      <c r="C26" s="10">
        <v>7</v>
      </c>
      <c r="D26" s="10" t="s">
        <v>270</v>
      </c>
      <c r="E26" s="53">
        <v>1000000</v>
      </c>
      <c r="F26" s="10"/>
      <c r="G26" s="10"/>
      <c r="H26" s="130">
        <f t="shared" ref="H26:H28" si="2">C26*E26</f>
        <v>7000000</v>
      </c>
    </row>
    <row r="27" spans="2:24" x14ac:dyDescent="0.2">
      <c r="B27" s="10" t="s">
        <v>369</v>
      </c>
      <c r="C27" s="10">
        <f>3*8</f>
        <v>24</v>
      </c>
      <c r="D27" s="10" t="s">
        <v>270</v>
      </c>
      <c r="E27" s="53">
        <v>60000</v>
      </c>
      <c r="F27" s="10"/>
      <c r="G27" s="10"/>
      <c r="H27" s="130">
        <f t="shared" si="2"/>
        <v>1440000</v>
      </c>
      <c r="I27" s="396"/>
      <c r="J27" s="2"/>
    </row>
    <row r="28" spans="2:24" x14ac:dyDescent="0.2">
      <c r="B28" s="10" t="s">
        <v>830</v>
      </c>
      <c r="C28" s="31">
        <f>7*2</f>
        <v>14</v>
      </c>
      <c r="D28" s="10" t="s">
        <v>270</v>
      </c>
      <c r="E28" s="53">
        <v>2150000</v>
      </c>
      <c r="F28" s="10"/>
      <c r="G28" s="10"/>
      <c r="H28" s="130">
        <f t="shared" si="2"/>
        <v>30100000</v>
      </c>
    </row>
    <row r="29" spans="2:24" x14ac:dyDescent="0.2">
      <c r="B29" s="10" t="s">
        <v>831</v>
      </c>
      <c r="C29" s="31">
        <f>6*8</f>
        <v>48</v>
      </c>
      <c r="D29" s="10" t="s">
        <v>270</v>
      </c>
      <c r="E29" s="53">
        <v>6000000</v>
      </c>
      <c r="F29" s="10"/>
      <c r="G29" s="10"/>
      <c r="H29" s="130">
        <v>288000000</v>
      </c>
    </row>
    <row r="30" spans="2:24" x14ac:dyDescent="0.2">
      <c r="B30" s="10" t="s">
        <v>840</v>
      </c>
      <c r="C30" s="31">
        <v>8</v>
      </c>
      <c r="D30" s="10" t="s">
        <v>270</v>
      </c>
      <c r="E30" s="53">
        <v>6000000</v>
      </c>
      <c r="F30" s="10"/>
      <c r="G30" s="10">
        <v>3</v>
      </c>
      <c r="H30" s="130">
        <f>+C30*E30*G30</f>
        <v>144000000</v>
      </c>
    </row>
    <row r="31" spans="2:24" x14ac:dyDescent="0.2">
      <c r="B31" s="10" t="s">
        <v>1296</v>
      </c>
      <c r="C31" s="31">
        <v>1</v>
      </c>
      <c r="D31" s="10" t="s">
        <v>270</v>
      </c>
      <c r="E31" s="53">
        <v>12000000</v>
      </c>
      <c r="F31" s="10"/>
      <c r="G31" s="10">
        <v>4</v>
      </c>
      <c r="H31" s="130">
        <f t="shared" ref="H31:H32" si="3">+C31*E31*G31</f>
        <v>48000000</v>
      </c>
    </row>
    <row r="32" spans="2:24" x14ac:dyDescent="0.2">
      <c r="B32" s="10" t="s">
        <v>1263</v>
      </c>
      <c r="C32" s="31">
        <v>1</v>
      </c>
      <c r="D32" s="10" t="s">
        <v>270</v>
      </c>
      <c r="E32" s="53">
        <v>5000000</v>
      </c>
      <c r="F32" s="10"/>
      <c r="G32" s="10">
        <v>4</v>
      </c>
      <c r="H32" s="130">
        <f t="shared" si="3"/>
        <v>20000000</v>
      </c>
    </row>
    <row r="33" spans="2:10" x14ac:dyDescent="0.2">
      <c r="B33" s="10" t="s">
        <v>888</v>
      </c>
      <c r="C33" s="10">
        <v>8</v>
      </c>
      <c r="D33" s="10" t="s">
        <v>270</v>
      </c>
      <c r="E33" s="53">
        <v>5000000</v>
      </c>
      <c r="F33" s="10"/>
      <c r="G33" s="10"/>
      <c r="H33" s="130">
        <f>+C33*E33</f>
        <v>40000000</v>
      </c>
      <c r="I33" s="396"/>
      <c r="J33" s="2"/>
    </row>
    <row r="34" spans="2:10" x14ac:dyDescent="0.2">
      <c r="B34" s="10" t="s">
        <v>1079</v>
      </c>
      <c r="C34" s="31">
        <v>3</v>
      </c>
      <c r="D34" s="10" t="s">
        <v>1080</v>
      </c>
      <c r="E34" s="241">
        <v>8256000</v>
      </c>
      <c r="F34" s="244">
        <v>1</v>
      </c>
      <c r="G34" s="10">
        <v>7</v>
      </c>
      <c r="H34" s="130">
        <f>C34*E34*G34</f>
        <v>173376000</v>
      </c>
    </row>
    <row r="35" spans="2:10" x14ac:dyDescent="0.2">
      <c r="B35" s="308" t="s">
        <v>1081</v>
      </c>
      <c r="C35" s="31">
        <f>3*7</f>
        <v>21</v>
      </c>
      <c r="D35" s="10" t="s">
        <v>1080</v>
      </c>
      <c r="E35" s="241">
        <v>2589042</v>
      </c>
      <c r="F35" s="10"/>
      <c r="G35" s="10"/>
      <c r="H35" s="130">
        <f>C35*E35</f>
        <v>54369882</v>
      </c>
    </row>
    <row r="36" spans="2:10" x14ac:dyDescent="0.2">
      <c r="B36" s="308" t="s">
        <v>1088</v>
      </c>
      <c r="C36" s="31">
        <v>1</v>
      </c>
      <c r="D36" s="10" t="s">
        <v>1080</v>
      </c>
      <c r="E36" s="241">
        <v>7595000</v>
      </c>
      <c r="F36" s="244">
        <v>0.7</v>
      </c>
      <c r="G36" s="10">
        <v>12</v>
      </c>
      <c r="H36" s="447">
        <f>C36*E36*G36*F36</f>
        <v>63797999.999999993</v>
      </c>
    </row>
    <row r="37" spans="2:10" x14ac:dyDescent="0.2">
      <c r="B37" s="308" t="s">
        <v>1082</v>
      </c>
      <c r="C37" s="31">
        <v>8</v>
      </c>
      <c r="D37" s="10" t="s">
        <v>1080</v>
      </c>
      <c r="E37" s="241">
        <v>5944000</v>
      </c>
      <c r="F37" s="284">
        <v>0.7</v>
      </c>
      <c r="G37" s="10">
        <v>12</v>
      </c>
      <c r="H37" s="130">
        <f>+G37*E37*C37*F37</f>
        <v>399436800</v>
      </c>
    </row>
    <row r="38" spans="2:10" x14ac:dyDescent="0.2">
      <c r="B38" s="308" t="s">
        <v>1096</v>
      </c>
      <c r="C38" s="31">
        <f>8*2</f>
        <v>16</v>
      </c>
      <c r="D38" s="10" t="s">
        <v>1041</v>
      </c>
      <c r="E38" s="241">
        <v>1226028</v>
      </c>
      <c r="F38" s="284">
        <v>0.7</v>
      </c>
      <c r="G38" s="10"/>
      <c r="H38" s="130">
        <f>C38*E38*F38</f>
        <v>13731513.6</v>
      </c>
    </row>
    <row r="39" spans="2:10" x14ac:dyDescent="0.2">
      <c r="B39" s="308" t="s">
        <v>1083</v>
      </c>
      <c r="C39" s="10">
        <f>8*3</f>
        <v>24</v>
      </c>
      <c r="D39" s="10" t="s">
        <v>1080</v>
      </c>
      <c r="E39" s="241">
        <v>1395089</v>
      </c>
      <c r="F39" s="244">
        <v>0.7</v>
      </c>
      <c r="G39" s="10">
        <v>12</v>
      </c>
      <c r="H39" s="130">
        <f>C39*E39*F39*G39</f>
        <v>281249942.39999998</v>
      </c>
    </row>
    <row r="40" spans="2:10" x14ac:dyDescent="0.2">
      <c r="B40" s="308" t="s">
        <v>155</v>
      </c>
      <c r="C40" s="10">
        <f>7*2</f>
        <v>14</v>
      </c>
      <c r="D40" s="10" t="s">
        <v>1026</v>
      </c>
      <c r="E40" s="241">
        <v>5000000</v>
      </c>
      <c r="F40" s="10"/>
      <c r="G40" s="10"/>
      <c r="H40" s="130">
        <f>+E40*C40</f>
        <v>70000000</v>
      </c>
    </row>
    <row r="41" spans="2:10" x14ac:dyDescent="0.2">
      <c r="B41" s="10" t="s">
        <v>1084</v>
      </c>
      <c r="C41" s="10"/>
      <c r="D41" s="10"/>
      <c r="E41" s="241"/>
      <c r="F41" s="10"/>
      <c r="G41" s="10"/>
      <c r="H41" s="130" t="s">
        <v>1085</v>
      </c>
    </row>
    <row r="42" spans="2:10" ht="15" x14ac:dyDescent="0.25">
      <c r="B42" s="10" t="s">
        <v>1089</v>
      </c>
      <c r="C42" s="10"/>
      <c r="D42" s="10"/>
      <c r="E42" s="10"/>
      <c r="F42" s="10"/>
      <c r="G42" s="10"/>
      <c r="H42" s="53" t="s">
        <v>1085</v>
      </c>
      <c r="I42" s="245" t="s">
        <v>782</v>
      </c>
    </row>
    <row r="43" spans="2:10" ht="15" x14ac:dyDescent="0.25">
      <c r="B43" s="246" t="s">
        <v>1090</v>
      </c>
      <c r="C43" s="247"/>
      <c r="D43" s="248"/>
      <c r="E43" s="248"/>
      <c r="F43" s="249"/>
      <c r="G43" s="250"/>
      <c r="H43" s="245">
        <f>SUM(H25:H42)</f>
        <v>1639302138</v>
      </c>
      <c r="I43" s="245">
        <f>H43/12</f>
        <v>136608511.5</v>
      </c>
    </row>
    <row r="44" spans="2:10" ht="15" x14ac:dyDescent="0.25">
      <c r="B44" s="246" t="s">
        <v>1091</v>
      </c>
      <c r="C44" s="264"/>
      <c r="D44" s="264"/>
      <c r="E44" s="264"/>
      <c r="F44" s="264"/>
      <c r="H44" s="245">
        <f>+H37+H39+H40+E28*2+H25+H27</f>
        <v>761226742.39999998</v>
      </c>
      <c r="I44" s="245"/>
    </row>
    <row r="45" spans="2:10" ht="15" x14ac:dyDescent="0.25">
      <c r="B45" s="344" t="s">
        <v>1092</v>
      </c>
      <c r="C45" s="264"/>
      <c r="D45" s="264"/>
      <c r="E45" s="264"/>
      <c r="F45" s="264"/>
      <c r="H45" s="326">
        <f>H37+H39</f>
        <v>680686742.39999998</v>
      </c>
      <c r="I45" s="326"/>
    </row>
    <row r="46" spans="2:10" s="2" customFormat="1" ht="362.45" customHeight="1" x14ac:dyDescent="0.2">
      <c r="B46" s="441" t="s">
        <v>1309</v>
      </c>
      <c r="C46" s="264"/>
      <c r="D46" s="264"/>
      <c r="E46" s="264"/>
      <c r="F46" s="264"/>
      <c r="G46" s="264"/>
      <c r="H46" s="264"/>
      <c r="I46" s="1"/>
      <c r="J46" s="1"/>
    </row>
    <row r="47" spans="2:10" s="2" customFormat="1" x14ac:dyDescent="0.2">
      <c r="B47" s="299"/>
      <c r="C47" s="264"/>
      <c r="D47" s="264"/>
      <c r="E47" s="264"/>
      <c r="F47" s="264"/>
      <c r="G47" s="264"/>
      <c r="H47" s="264"/>
      <c r="I47" s="1"/>
      <c r="J47" s="1"/>
    </row>
    <row r="48" spans="2:10" ht="15" x14ac:dyDescent="0.25">
      <c r="B48" s="700" t="str">
        <f>+B9</f>
        <v>4.2. Contribución al acceso a la tierra para producción de panela</v>
      </c>
      <c r="C48" s="701"/>
      <c r="D48" s="701"/>
      <c r="E48" s="701"/>
      <c r="F48" s="701"/>
      <c r="G48" s="701"/>
      <c r="H48" s="701"/>
      <c r="I48" s="254"/>
    </row>
    <row r="49" spans="1:10" x14ac:dyDescent="0.2">
      <c r="B49" s="701"/>
      <c r="C49" s="701"/>
      <c r="D49" s="701"/>
      <c r="E49" s="701"/>
      <c r="F49" s="701"/>
      <c r="G49" s="701"/>
      <c r="H49" s="701"/>
    </row>
    <row r="50" spans="1:10" ht="26.45" customHeight="1" x14ac:dyDescent="0.2">
      <c r="B50" s="699" t="str">
        <f>Portafolio_Dependencia_IE!F64</f>
        <v xml:space="preserve">4.2.1. Promover la participación de los productores de panela en los procesos de implementación del Plan Nacional de Formalización Masiva de la Propiedad Rural (PNFMPR) (Resolución 000382 de 2021), beneficiando principalmente  los sistemas productivos de Agricultura Campesina, Familiar y Comunitaria (ACFC). </v>
      </c>
      <c r="C50" s="699"/>
      <c r="D50" s="699"/>
      <c r="E50" s="699"/>
      <c r="F50" s="699"/>
      <c r="G50" s="699"/>
      <c r="H50" s="699"/>
    </row>
    <row r="51" spans="1:10" ht="32.450000000000003" customHeight="1" x14ac:dyDescent="0.2">
      <c r="B51" s="699" t="str">
        <f>Portafolio_Dependencia_IE!F65</f>
        <v xml:space="preserve">4.2.2. Brindar acompañamiento técnico y divulgación entre los productores de panela de otras formas complementarias de acceso a tierras, tales como: el subsidio integral para acceso a tierras (Resolución 000239 de 2021), contratos de arrendamiento, riesgo compartido, sociedades de siembra, entre otras, teniendo en cuenta las minutas de contratos de arrendamiento recomendadas por la UPRA, y otros instrumentos que se consideren pertinentes, vinculando principalmente  los sistemas productivos de Agricultura Campesina, Familiar y Comunitaria (ACFC). </v>
      </c>
      <c r="C51" s="699"/>
      <c r="D51" s="699"/>
      <c r="E51" s="699"/>
      <c r="F51" s="699"/>
      <c r="G51" s="699"/>
      <c r="H51" s="699"/>
    </row>
    <row r="52" spans="1:10" ht="28.5" customHeight="1" x14ac:dyDescent="0.2">
      <c r="B52" s="699" t="str">
        <f>Portafolio_Dependencia_IE!F66</f>
        <v>4.2.3. Promover la transparencia del mercado de tierras en las regiones paneleras, a partir de la divulgación de información relacionada con costos de arriendo y precio de la tierra, entre los productores y procesadores, articulado con las estrategias de socialización del Observatorio de Tierras Rurales operado por la Agencia Nacional de Tierras ANT y el Sistema de Información para la Planificación Rural Agropecuaria (SIPRA), entre otros, y en concordancia con los alcances  y avances en gestión de la Información de la cadena, definidos en la iniciativa estratégica 10.3.</v>
      </c>
      <c r="C52" s="699"/>
      <c r="D52" s="699"/>
      <c r="E52" s="699"/>
      <c r="F52" s="699"/>
      <c r="G52" s="699"/>
      <c r="H52" s="699"/>
    </row>
    <row r="53" spans="1:10" ht="23.1" customHeight="1" x14ac:dyDescent="0.2">
      <c r="B53" s="699"/>
      <c r="C53" s="703"/>
      <c r="D53" s="703"/>
      <c r="E53" s="703"/>
      <c r="F53" s="703"/>
      <c r="G53" s="703"/>
      <c r="H53" s="703"/>
    </row>
    <row r="54" spans="1:10" ht="14.1" customHeight="1" x14ac:dyDescent="0.2">
      <c r="B54" s="395"/>
      <c r="C54" s="395"/>
      <c r="D54" s="395"/>
      <c r="E54" s="395"/>
      <c r="F54" s="395"/>
      <c r="G54" s="395"/>
      <c r="H54" s="395"/>
    </row>
    <row r="55" spans="1:10" ht="15" x14ac:dyDescent="0.25">
      <c r="B55" s="236" t="s">
        <v>773</v>
      </c>
      <c r="C55" s="101"/>
      <c r="D55" s="101"/>
      <c r="E55" s="101"/>
      <c r="F55" s="101"/>
      <c r="G55" s="101"/>
      <c r="H55" s="101"/>
    </row>
    <row r="56" spans="1:10" ht="15" x14ac:dyDescent="0.25">
      <c r="B56" s="237" t="s">
        <v>774</v>
      </c>
      <c r="C56" s="237" t="s">
        <v>131</v>
      </c>
      <c r="D56" s="237" t="s">
        <v>7</v>
      </c>
      <c r="E56" s="237" t="s">
        <v>6</v>
      </c>
      <c r="F56" s="237" t="s">
        <v>919</v>
      </c>
      <c r="G56" s="237" t="s">
        <v>776</v>
      </c>
      <c r="H56" s="237" t="s">
        <v>777</v>
      </c>
    </row>
    <row r="57" spans="1:10" s="2" customFormat="1" x14ac:dyDescent="0.2">
      <c r="A57" s="255"/>
      <c r="B57" s="10" t="s">
        <v>370</v>
      </c>
      <c r="C57" s="10">
        <v>13</v>
      </c>
      <c r="D57" s="10" t="s">
        <v>270</v>
      </c>
      <c r="E57" s="53">
        <v>300000</v>
      </c>
      <c r="F57" s="10"/>
      <c r="G57" s="10"/>
      <c r="H57" s="130">
        <f>+E57*C57</f>
        <v>3900000</v>
      </c>
      <c r="I57" s="52"/>
    </row>
    <row r="58" spans="1:10" s="2" customFormat="1" x14ac:dyDescent="0.2">
      <c r="B58" s="10" t="s">
        <v>371</v>
      </c>
      <c r="C58" s="10">
        <v>13</v>
      </c>
      <c r="D58" s="10" t="s">
        <v>270</v>
      </c>
      <c r="E58" s="53">
        <v>1000000</v>
      </c>
      <c r="F58" s="10"/>
      <c r="G58" s="10"/>
      <c r="H58" s="130">
        <f>+E58*C58</f>
        <v>13000000</v>
      </c>
      <c r="I58" s="52"/>
    </row>
    <row r="59" spans="1:10" s="2" customFormat="1" x14ac:dyDescent="0.2">
      <c r="B59" s="10" t="s">
        <v>369</v>
      </c>
      <c r="C59" s="10">
        <f>13*2</f>
        <v>26</v>
      </c>
      <c r="D59" s="10" t="s">
        <v>270</v>
      </c>
      <c r="E59" s="53">
        <v>60000</v>
      </c>
      <c r="F59" s="10"/>
      <c r="G59" s="10"/>
      <c r="H59" s="130">
        <f>+E59*C59</f>
        <v>1560000</v>
      </c>
      <c r="I59" s="52"/>
    </row>
    <row r="60" spans="1:10" x14ac:dyDescent="0.2">
      <c r="B60" s="10" t="s">
        <v>830</v>
      </c>
      <c r="C60" s="10">
        <v>13</v>
      </c>
      <c r="D60" s="10" t="s">
        <v>270</v>
      </c>
      <c r="E60" s="53">
        <v>2150000</v>
      </c>
      <c r="F60" s="10"/>
      <c r="G60" s="10"/>
      <c r="H60" s="130">
        <f>+E60*C60</f>
        <v>27950000</v>
      </c>
      <c r="I60" s="396"/>
      <c r="J60" s="2"/>
    </row>
    <row r="61" spans="1:10" x14ac:dyDescent="0.2">
      <c r="B61" s="10" t="s">
        <v>840</v>
      </c>
      <c r="C61" s="10">
        <v>13</v>
      </c>
      <c r="D61" s="10" t="s">
        <v>270</v>
      </c>
      <c r="E61" s="53">
        <v>6000000</v>
      </c>
      <c r="F61" s="10"/>
      <c r="G61" s="10">
        <v>3</v>
      </c>
      <c r="H61" s="130">
        <f>+C61*E61*G61</f>
        <v>234000000</v>
      </c>
      <c r="I61" s="396"/>
      <c r="J61" s="2"/>
    </row>
    <row r="62" spans="1:10" x14ac:dyDescent="0.2">
      <c r="B62" s="10" t="s">
        <v>1296</v>
      </c>
      <c r="C62" s="10">
        <v>1</v>
      </c>
      <c r="D62" s="10" t="s">
        <v>270</v>
      </c>
      <c r="E62" s="53">
        <v>12000000</v>
      </c>
      <c r="F62" s="10"/>
      <c r="G62" s="10">
        <v>2</v>
      </c>
      <c r="H62" s="130">
        <f>+E62*C62*G62</f>
        <v>24000000</v>
      </c>
      <c r="I62" s="396"/>
      <c r="J62" s="2"/>
    </row>
    <row r="63" spans="1:10" x14ac:dyDescent="0.2">
      <c r="B63" s="10" t="s">
        <v>1263</v>
      </c>
      <c r="C63" s="10">
        <v>1</v>
      </c>
      <c r="D63" s="10" t="s">
        <v>270</v>
      </c>
      <c r="E63" s="53">
        <v>5000000</v>
      </c>
      <c r="F63" s="10"/>
      <c r="G63" s="10">
        <v>4</v>
      </c>
      <c r="H63" s="130">
        <f>+E63*C63*G63</f>
        <v>20000000</v>
      </c>
      <c r="I63" s="396"/>
      <c r="J63" s="2"/>
    </row>
    <row r="64" spans="1:10" x14ac:dyDescent="0.2">
      <c r="B64" s="10" t="s">
        <v>888</v>
      </c>
      <c r="C64" s="10">
        <v>13</v>
      </c>
      <c r="D64" s="10" t="s">
        <v>270</v>
      </c>
      <c r="E64" s="53">
        <v>5000000</v>
      </c>
      <c r="F64" s="10"/>
      <c r="G64" s="10"/>
      <c r="H64" s="130">
        <f>+E64*C64</f>
        <v>65000000</v>
      </c>
      <c r="I64" s="396"/>
      <c r="J64" s="2"/>
    </row>
    <row r="65" spans="1:10" x14ac:dyDescent="0.2">
      <c r="B65" s="308" t="s">
        <v>1088</v>
      </c>
      <c r="C65" s="31">
        <v>1</v>
      </c>
      <c r="D65" s="10" t="s">
        <v>1080</v>
      </c>
      <c r="E65" s="241">
        <v>7595000</v>
      </c>
      <c r="F65" s="244">
        <v>0.3</v>
      </c>
      <c r="G65" s="10">
        <v>12</v>
      </c>
      <c r="H65" s="447">
        <f>C65*E65*G65*F65</f>
        <v>27342000</v>
      </c>
    </row>
    <row r="66" spans="1:10" s="2" customFormat="1" x14ac:dyDescent="0.2">
      <c r="A66" s="255"/>
      <c r="B66" s="31" t="s">
        <v>1082</v>
      </c>
      <c r="C66" s="31">
        <v>8</v>
      </c>
      <c r="D66" s="10" t="s">
        <v>1080</v>
      </c>
      <c r="E66" s="53">
        <v>5944000</v>
      </c>
      <c r="F66" s="244">
        <v>0.3</v>
      </c>
      <c r="G66" s="10">
        <v>12</v>
      </c>
      <c r="H66" s="130">
        <f>+E66*C66*G66*F66</f>
        <v>171187200</v>
      </c>
      <c r="I66" s="256"/>
    </row>
    <row r="67" spans="1:10" s="2" customFormat="1" x14ac:dyDescent="0.2">
      <c r="B67" s="31" t="s">
        <v>1083</v>
      </c>
      <c r="C67" s="31">
        <f>8*3</f>
        <v>24</v>
      </c>
      <c r="D67" s="257" t="s">
        <v>1080</v>
      </c>
      <c r="E67" s="53">
        <v>1395089</v>
      </c>
      <c r="F67" s="244">
        <v>0.3</v>
      </c>
      <c r="G67" s="10">
        <v>12</v>
      </c>
      <c r="H67" s="130">
        <f>+E67*C67*F67*G67</f>
        <v>120535689.59999999</v>
      </c>
      <c r="I67" s="242"/>
    </row>
    <row r="68" spans="1:10" x14ac:dyDescent="0.2">
      <c r="B68" s="308" t="s">
        <v>1096</v>
      </c>
      <c r="C68" s="31">
        <f>8*2</f>
        <v>16</v>
      </c>
      <c r="D68" s="10" t="s">
        <v>1041</v>
      </c>
      <c r="E68" s="241">
        <v>1226028</v>
      </c>
      <c r="F68" s="448">
        <v>0.3</v>
      </c>
      <c r="G68" s="10">
        <v>12</v>
      </c>
      <c r="H68" s="447">
        <f>C68*E68*F68</f>
        <v>5884934.3999999994</v>
      </c>
      <c r="I68" s="449"/>
    </row>
    <row r="69" spans="1:10" x14ac:dyDescent="0.2">
      <c r="B69" s="277" t="s">
        <v>155</v>
      </c>
      <c r="C69" s="31">
        <v>13</v>
      </c>
      <c r="D69" s="10" t="s">
        <v>1026</v>
      </c>
      <c r="E69" s="241">
        <v>5000000</v>
      </c>
      <c r="F69" s="10"/>
      <c r="G69" s="10"/>
      <c r="H69" s="130">
        <f>+E69*C69</f>
        <v>65000000</v>
      </c>
      <c r="I69" s="52"/>
    </row>
    <row r="70" spans="1:10" x14ac:dyDescent="0.2">
      <c r="B70" s="10" t="s">
        <v>1086</v>
      </c>
      <c r="C70" s="10"/>
      <c r="D70" s="10"/>
      <c r="E70" s="241"/>
      <c r="F70" s="316"/>
      <c r="G70" s="10"/>
      <c r="H70" s="130" t="s">
        <v>1085</v>
      </c>
      <c r="I70" s="52"/>
    </row>
    <row r="71" spans="1:10" ht="15" x14ac:dyDescent="0.25">
      <c r="B71" s="315"/>
      <c r="C71" s="10"/>
      <c r="D71" s="10"/>
      <c r="E71" s="241"/>
      <c r="F71" s="258"/>
      <c r="G71" s="10"/>
      <c r="H71" s="130"/>
      <c r="I71" s="245" t="s">
        <v>782</v>
      </c>
    </row>
    <row r="72" spans="1:10" ht="15" x14ac:dyDescent="0.25">
      <c r="B72" s="450" t="s">
        <v>1195</v>
      </c>
      <c r="C72" s="314"/>
      <c r="D72" s="10"/>
      <c r="E72" s="241"/>
      <c r="F72" s="258"/>
      <c r="G72" s="10"/>
      <c r="H72" s="262">
        <f>SUM(H56:H70)</f>
        <v>779359824</v>
      </c>
      <c r="I72" s="245">
        <f>+H72/12</f>
        <v>64946652</v>
      </c>
    </row>
    <row r="73" spans="1:10" ht="15" x14ac:dyDescent="0.25">
      <c r="B73" s="450" t="s">
        <v>1196</v>
      </c>
      <c r="C73" s="247"/>
      <c r="D73" s="248"/>
      <c r="E73" s="249"/>
      <c r="F73" s="249"/>
      <c r="G73" s="248"/>
      <c r="H73" s="262">
        <f>+H65+H66+H67+H68+H64</f>
        <v>389949824</v>
      </c>
      <c r="I73" s="262"/>
    </row>
    <row r="74" spans="1:10" s="2" customFormat="1" ht="260.45" hidden="1" customHeight="1" x14ac:dyDescent="0.25">
      <c r="B74" s="263" t="s">
        <v>920</v>
      </c>
      <c r="C74" s="264"/>
      <c r="D74" s="264"/>
      <c r="E74" s="264"/>
      <c r="F74" s="264"/>
      <c r="G74" s="264"/>
      <c r="H74" s="262">
        <f>SUM(H58:H73)</f>
        <v>1944769472</v>
      </c>
      <c r="I74" s="1"/>
      <c r="J74" s="1"/>
    </row>
    <row r="75" spans="1:10" ht="282.60000000000002" customHeight="1" x14ac:dyDescent="0.2">
      <c r="B75" s="299" t="s">
        <v>1310</v>
      </c>
      <c r="C75" s="2"/>
      <c r="D75" s="2"/>
      <c r="E75" s="2"/>
      <c r="F75" s="235"/>
      <c r="G75" s="235"/>
    </row>
    <row r="76" spans="1:10" x14ac:dyDescent="0.2">
      <c r="B76" s="299"/>
      <c r="C76" s="2"/>
      <c r="D76" s="2"/>
      <c r="E76" s="2"/>
      <c r="F76" s="235"/>
      <c r="G76" s="235"/>
    </row>
  </sheetData>
  <sheetProtection algorithmName="SHA-512" hashValue="Ap62oIfYFpadxOy0QOhRmacCgYDdKZD/MnYNj2cD672eoDxJN4gC/v7/McyqaSn8vRyHeIyPLB+hRnApCVNxFA==" saltValue="3kLCbfMJJK1z1EFD986kvA==" spinCount="100000" sheet="1" objects="1" scenarios="1"/>
  <mergeCells count="12">
    <mergeCell ref="B53:H53"/>
    <mergeCell ref="B12:H13"/>
    <mergeCell ref="B14:H14"/>
    <mergeCell ref="B15:H15"/>
    <mergeCell ref="B16:H16"/>
    <mergeCell ref="B17:H17"/>
    <mergeCell ref="B18:H18"/>
    <mergeCell ref="B19:H19"/>
    <mergeCell ref="B48:H49"/>
    <mergeCell ref="B50:H50"/>
    <mergeCell ref="B51:H51"/>
    <mergeCell ref="B52:H52"/>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Glosario cadena panela</vt:lpstr>
      <vt:lpstr>Categoria Costos Panela</vt:lpstr>
      <vt:lpstr>Portafolio_Dependencia_IE</vt:lpstr>
      <vt:lpstr>Estimación por período</vt:lpstr>
      <vt:lpstr>Estimación anualizada </vt:lpstr>
      <vt:lpstr>P1</vt:lpstr>
      <vt:lpstr>P2</vt:lpstr>
      <vt:lpstr>P3</vt:lpstr>
      <vt:lpstr>P4</vt:lpstr>
      <vt:lpstr>P5</vt:lpstr>
      <vt:lpstr>P6</vt:lpstr>
      <vt:lpstr>Fuentes</vt:lpstr>
      <vt:lpstr>P7</vt:lpstr>
      <vt:lpstr>P8</vt:lpstr>
      <vt:lpstr>P9</vt:lpstr>
      <vt:lpstr>P10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Alejandro Flórez Vanegas</cp:lastModifiedBy>
  <dcterms:created xsi:type="dcterms:W3CDTF">2023-03-06T20:05:49Z</dcterms:created>
  <dcterms:modified xsi:type="dcterms:W3CDTF">2024-05-07T22:30:13Z</dcterms:modified>
</cp:coreProperties>
</file>